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TFS\Development\QA\Regression\Bin\Verification\"/>
    </mc:Choice>
  </mc:AlternateContent>
  <bookViews>
    <workbookView xWindow="0" yWindow="0" windowWidth="25260" windowHeight="11610" tabRatio="918" activeTab="9"/>
  </bookViews>
  <sheets>
    <sheet name="TransMon EUR" sheetId="19" r:id="rId1"/>
    <sheet name="TransMon GBP" sheetId="20" r:id="rId2"/>
    <sheet name="Exchange Rates FWD" sheetId="21" r:id="rId3"/>
    <sheet name="Exchange Rates Hist" sheetId="31" r:id="rId4"/>
    <sheet name="Deal Manager" sheetId="18" r:id="rId5"/>
    <sheet name="ActualCF-EUR" sheetId="35" r:id="rId6"/>
    <sheet name="ActualCF-EUR-Manual" sheetId="22" r:id="rId7"/>
    <sheet name="ActualCF-SEK" sheetId="23" r:id="rId8"/>
    <sheet name="ActualPL-SEK" sheetId="24" r:id="rId9"/>
    <sheet name="ActualPL-EUR" sheetId="33" r:id="rId10"/>
    <sheet name="ActualPL-EUR-Manual" sheetId="25" r:id="rId11"/>
    <sheet name="PosMon-EUR" sheetId="26" r:id="rId12"/>
    <sheet name="PosMon-SEK" sheetId="27" r:id="rId13"/>
    <sheet name="TransMon-EUR" sheetId="28" r:id="rId14"/>
    <sheet name="TransMon-SEK" sheetId="29" r:id="rId15"/>
    <sheet name="VolOrg" sheetId="34" r:id="rId16"/>
    <sheet name="VolOrg-Manual" sheetId="30" r:id="rId17"/>
    <sheet name="Price Book" sheetId="17" r:id="rId18"/>
  </sheets>
  <definedNames>
    <definedName name="_xlnm._FilterDatabase" localSheetId="9" hidden="1">'ActualPL-EUR'!$A$19:$AF$167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D119" i="33" l="1"/>
  <c r="AD120" i="33"/>
  <c r="O72" i="25"/>
  <c r="Z21" i="33"/>
  <c r="Z22" i="33"/>
  <c r="Z23" i="33"/>
  <c r="Z24" i="33"/>
  <c r="Z25" i="33"/>
  <c r="Z26" i="33"/>
  <c r="Z27" i="33"/>
  <c r="Z28" i="33"/>
  <c r="Z29" i="33"/>
  <c r="Z30" i="33"/>
  <c r="Z31" i="33"/>
  <c r="Z32" i="33"/>
  <c r="Z33" i="33"/>
  <c r="Z34" i="33"/>
  <c r="Z35" i="33"/>
  <c r="Z36" i="33"/>
  <c r="Z37" i="33"/>
  <c r="Z38" i="33"/>
  <c r="Z39" i="33"/>
  <c r="Z40" i="33"/>
  <c r="Z41" i="33"/>
  <c r="Z42" i="33"/>
  <c r="Z43" i="33"/>
  <c r="Z44" i="33"/>
  <c r="Z45" i="33"/>
  <c r="Z46" i="33"/>
  <c r="Z47" i="33"/>
  <c r="Z48" i="33"/>
  <c r="Z49" i="33"/>
  <c r="Z50" i="33"/>
  <c r="Z51" i="33"/>
  <c r="Z52" i="33"/>
  <c r="Z53" i="33"/>
  <c r="Z54" i="33"/>
  <c r="Z55" i="33"/>
  <c r="Z56" i="33"/>
  <c r="Z57" i="33"/>
  <c r="Z58" i="33"/>
  <c r="Z59" i="33"/>
  <c r="Z60" i="33"/>
  <c r="Z61" i="33"/>
  <c r="Z62" i="33"/>
  <c r="Z63" i="33"/>
  <c r="Z64" i="33"/>
  <c r="Z65" i="33"/>
  <c r="Z66" i="33"/>
  <c r="Z67" i="33"/>
  <c r="Z68" i="33"/>
  <c r="Z69" i="33"/>
  <c r="Z70" i="33"/>
  <c r="Z71" i="33"/>
  <c r="Z72" i="33"/>
  <c r="Z73" i="33"/>
  <c r="Z74" i="33"/>
  <c r="Z75" i="33"/>
  <c r="Z76" i="33"/>
  <c r="Z77" i="33"/>
  <c r="Z78" i="33"/>
  <c r="Z79" i="33"/>
  <c r="Z80" i="33"/>
  <c r="Z81" i="33"/>
  <c r="Z82" i="33"/>
  <c r="Z83" i="33"/>
  <c r="Z84" i="33"/>
  <c r="Z85" i="33"/>
  <c r="Z86" i="33"/>
  <c r="Z87" i="33"/>
  <c r="Z88" i="33"/>
  <c r="Z89" i="33"/>
  <c r="Z90" i="33"/>
  <c r="Z91" i="33"/>
  <c r="Z92" i="33"/>
  <c r="Z93" i="33"/>
  <c r="Z94" i="33"/>
  <c r="Z95" i="33"/>
  <c r="Z96" i="33"/>
  <c r="Z97" i="33"/>
  <c r="Z98" i="33"/>
  <c r="Z99" i="33"/>
  <c r="Z100" i="33"/>
  <c r="Z101" i="33"/>
  <c r="Z102" i="33"/>
  <c r="Z103" i="33"/>
  <c r="Z104" i="33"/>
  <c r="Z105" i="33"/>
  <c r="Z106" i="33"/>
  <c r="Z107" i="33"/>
  <c r="Z108" i="33"/>
  <c r="Z109" i="33"/>
  <c r="Z110" i="33"/>
  <c r="Z111" i="33"/>
  <c r="Z112" i="33"/>
  <c r="Z113" i="33"/>
  <c r="Z114" i="33"/>
  <c r="Z115" i="33"/>
  <c r="Z116" i="33"/>
  <c r="Z117" i="33"/>
  <c r="Z118" i="33"/>
  <c r="Z119" i="33"/>
  <c r="Z120" i="33"/>
  <c r="Z121" i="33"/>
  <c r="Z122" i="33"/>
  <c r="Z123" i="33"/>
  <c r="Z124" i="33"/>
  <c r="Z125" i="33"/>
  <c r="Z126" i="33"/>
  <c r="Z127" i="33"/>
  <c r="Z128" i="33"/>
  <c r="Z129" i="33"/>
  <c r="Z130" i="33"/>
  <c r="Z131" i="33"/>
  <c r="Z132" i="33"/>
  <c r="Z133" i="33"/>
  <c r="Z134" i="33"/>
  <c r="Z135" i="33"/>
  <c r="Z136" i="33"/>
  <c r="Z137" i="33"/>
  <c r="Z138" i="33"/>
  <c r="Z139" i="33"/>
  <c r="Z140" i="33"/>
  <c r="Z141" i="33"/>
  <c r="Z142" i="33"/>
  <c r="Z143" i="33"/>
  <c r="Z144" i="33"/>
  <c r="Z145" i="33"/>
  <c r="Z146" i="33"/>
  <c r="Z147" i="33"/>
  <c r="Z148" i="33"/>
  <c r="Z149" i="33"/>
  <c r="Z150" i="33"/>
  <c r="Z151" i="33"/>
  <c r="Z152" i="33"/>
  <c r="Z153" i="33"/>
  <c r="Z154" i="33"/>
  <c r="Z155" i="33"/>
  <c r="Z156" i="33"/>
  <c r="Z157" i="33"/>
  <c r="Z158" i="33"/>
  <c r="Z159" i="33"/>
  <c r="Z160" i="33"/>
  <c r="Z161" i="33"/>
  <c r="Z162" i="33"/>
  <c r="Z163" i="33"/>
  <c r="Z164" i="33"/>
  <c r="Z165" i="33"/>
  <c r="Z166" i="33"/>
  <c r="Z167" i="33"/>
  <c r="Z20" i="33"/>
  <c r="L13" i="33"/>
  <c r="AB21" i="33"/>
  <c r="AB22" i="33"/>
  <c r="AB23" i="33"/>
  <c r="AB24" i="33"/>
  <c r="AB25" i="33"/>
  <c r="AB26" i="33"/>
  <c r="AB27" i="33"/>
  <c r="AC27" i="33" s="1"/>
  <c r="AB28" i="33"/>
  <c r="AB29" i="33"/>
  <c r="AB30" i="33"/>
  <c r="AB31" i="33"/>
  <c r="AB32" i="33"/>
  <c r="AB33" i="33"/>
  <c r="AB34" i="33"/>
  <c r="AB35" i="33"/>
  <c r="AB36" i="33"/>
  <c r="AB37" i="33"/>
  <c r="AB38" i="33"/>
  <c r="AB39" i="33"/>
  <c r="AB40" i="33"/>
  <c r="AB41" i="33"/>
  <c r="AB42" i="33"/>
  <c r="AB43" i="33"/>
  <c r="AC43" i="33" s="1"/>
  <c r="AB44" i="33"/>
  <c r="AB45" i="33"/>
  <c r="AB46" i="33"/>
  <c r="AB47" i="33"/>
  <c r="AB48" i="33"/>
  <c r="AB49" i="33"/>
  <c r="AB50" i="33"/>
  <c r="AB51" i="33"/>
  <c r="AC51" i="33" s="1"/>
  <c r="AB52" i="33"/>
  <c r="AB53" i="33"/>
  <c r="AB54" i="33"/>
  <c r="AB55" i="33"/>
  <c r="AB56" i="33"/>
  <c r="AB57" i="33"/>
  <c r="AB58" i="33"/>
  <c r="AB59" i="33"/>
  <c r="AC59" i="33" s="1"/>
  <c r="AB60" i="33"/>
  <c r="AB61" i="33"/>
  <c r="AB62" i="33"/>
  <c r="AB63" i="33"/>
  <c r="AB64" i="33"/>
  <c r="AB65" i="33"/>
  <c r="AB66" i="33"/>
  <c r="AB67" i="33"/>
  <c r="AB68" i="33"/>
  <c r="AB69" i="33"/>
  <c r="AB70" i="33"/>
  <c r="AB71" i="33"/>
  <c r="AB72" i="33"/>
  <c r="AB73" i="33"/>
  <c r="AB74" i="33"/>
  <c r="AB75" i="33"/>
  <c r="AC75" i="33" s="1"/>
  <c r="AB76" i="33"/>
  <c r="AB77" i="33"/>
  <c r="AB78" i="33"/>
  <c r="AB79" i="33"/>
  <c r="AB80" i="33"/>
  <c r="AB81" i="33"/>
  <c r="AB82" i="33"/>
  <c r="AB83" i="33"/>
  <c r="AC83" i="33" s="1"/>
  <c r="AB84" i="33"/>
  <c r="AB85" i="33"/>
  <c r="AB86" i="33"/>
  <c r="AB87" i="33"/>
  <c r="AB88" i="33"/>
  <c r="AB89" i="33"/>
  <c r="AB90" i="33"/>
  <c r="AB91" i="33"/>
  <c r="AC91" i="33" s="1"/>
  <c r="AB92" i="33"/>
  <c r="AB93" i="33"/>
  <c r="AB94" i="33"/>
  <c r="AC94" i="33" s="1"/>
  <c r="AB95" i="33"/>
  <c r="AB96" i="33"/>
  <c r="AB97" i="33"/>
  <c r="AB98" i="33"/>
  <c r="AB99" i="33"/>
  <c r="AB100" i="33"/>
  <c r="AB101" i="33"/>
  <c r="AB102" i="33"/>
  <c r="AC102" i="33" s="1"/>
  <c r="AB103" i="33"/>
  <c r="AB104" i="33"/>
  <c r="AB105" i="33"/>
  <c r="AB106" i="33"/>
  <c r="AB107" i="33"/>
  <c r="AC107" i="33" s="1"/>
  <c r="AB108" i="33"/>
  <c r="AB109" i="33"/>
  <c r="AB110" i="33"/>
  <c r="AC110" i="33" s="1"/>
  <c r="AB111" i="33"/>
  <c r="AB112" i="33"/>
  <c r="AB113" i="33"/>
  <c r="AB114" i="33"/>
  <c r="AB115" i="33"/>
  <c r="AC115" i="33" s="1"/>
  <c r="AB116" i="33"/>
  <c r="AB117" i="33"/>
  <c r="AB118" i="33"/>
  <c r="AB119" i="33"/>
  <c r="AB120" i="33"/>
  <c r="AB121" i="33"/>
  <c r="AB122" i="33"/>
  <c r="AB123" i="33"/>
  <c r="AC123" i="33" s="1"/>
  <c r="AB124" i="33"/>
  <c r="AB125" i="33"/>
  <c r="AB126" i="33"/>
  <c r="AC126" i="33" s="1"/>
  <c r="AB127" i="33"/>
  <c r="AB128" i="33"/>
  <c r="AB129" i="33"/>
  <c r="AB130" i="33"/>
  <c r="AB131" i="33"/>
  <c r="AB132" i="33"/>
  <c r="AB133" i="33"/>
  <c r="AB134" i="33"/>
  <c r="AC134" i="33" s="1"/>
  <c r="AB135" i="33"/>
  <c r="AB136" i="33"/>
  <c r="AB137" i="33"/>
  <c r="AB138" i="33"/>
  <c r="AB139" i="33"/>
  <c r="AC139" i="33" s="1"/>
  <c r="AB140" i="33"/>
  <c r="AB141" i="33"/>
  <c r="AB142" i="33"/>
  <c r="AC142" i="33" s="1"/>
  <c r="AB143" i="33"/>
  <c r="AB144" i="33"/>
  <c r="AB145" i="33"/>
  <c r="AB146" i="33"/>
  <c r="AB147" i="33"/>
  <c r="AC147" i="33" s="1"/>
  <c r="AB148" i="33"/>
  <c r="AB149" i="33"/>
  <c r="AB150" i="33"/>
  <c r="AC150" i="33" s="1"/>
  <c r="AB151" i="33"/>
  <c r="AB152" i="33"/>
  <c r="AB153" i="33"/>
  <c r="AB154" i="33"/>
  <c r="AB155" i="33"/>
  <c r="AC155" i="33" s="1"/>
  <c r="AB156" i="33"/>
  <c r="AB157" i="33"/>
  <c r="AB158" i="33"/>
  <c r="AC158" i="33" s="1"/>
  <c r="AB159" i="33"/>
  <c r="AB160" i="33"/>
  <c r="AB161" i="33"/>
  <c r="AB162" i="33"/>
  <c r="AB163" i="33"/>
  <c r="AC163" i="33" s="1"/>
  <c r="AB164" i="33"/>
  <c r="AC164" i="33" s="1"/>
  <c r="AB165" i="33"/>
  <c r="AB166" i="33"/>
  <c r="AB167" i="33"/>
  <c r="AB20" i="33"/>
  <c r="AC20" i="33" s="1"/>
  <c r="AC28" i="33"/>
  <c r="AC35" i="33"/>
  <c r="AC36" i="33"/>
  <c r="AC44" i="33"/>
  <c r="AC52" i="33"/>
  <c r="AC60" i="33"/>
  <c r="AC67" i="33"/>
  <c r="AC68" i="33"/>
  <c r="AC76" i="33"/>
  <c r="AC84" i="33"/>
  <c r="AC92" i="33"/>
  <c r="AC99" i="33"/>
  <c r="AC100" i="33"/>
  <c r="AC108" i="33"/>
  <c r="AC116" i="33"/>
  <c r="AC124" i="33"/>
  <c r="AC131" i="33"/>
  <c r="AC132" i="33"/>
  <c r="AC140" i="33"/>
  <c r="AC148" i="33"/>
  <c r="AC156" i="33"/>
  <c r="AC159" i="33"/>
  <c r="X21" i="33"/>
  <c r="X22" i="33"/>
  <c r="X23" i="33"/>
  <c r="X24" i="33"/>
  <c r="X25" i="33"/>
  <c r="X26" i="33"/>
  <c r="X27" i="33"/>
  <c r="X28" i="33"/>
  <c r="X29" i="33"/>
  <c r="X30" i="33"/>
  <c r="X31" i="33"/>
  <c r="X32" i="33"/>
  <c r="X33" i="33"/>
  <c r="X34" i="33"/>
  <c r="X35" i="33"/>
  <c r="X36" i="33"/>
  <c r="X37" i="33"/>
  <c r="X38" i="33"/>
  <c r="X39" i="33"/>
  <c r="X40" i="33"/>
  <c r="X41" i="33"/>
  <c r="X42" i="33"/>
  <c r="X43" i="33"/>
  <c r="X44" i="33"/>
  <c r="X45" i="33"/>
  <c r="X46" i="33"/>
  <c r="X47" i="33"/>
  <c r="X48" i="33"/>
  <c r="X49" i="33"/>
  <c r="X50" i="33"/>
  <c r="X51" i="33"/>
  <c r="X52" i="33"/>
  <c r="X53" i="33"/>
  <c r="X54" i="33"/>
  <c r="X55" i="33"/>
  <c r="X56" i="33"/>
  <c r="X57" i="33"/>
  <c r="X58" i="33"/>
  <c r="X59" i="33"/>
  <c r="X60" i="33"/>
  <c r="X61" i="33"/>
  <c r="X62" i="33"/>
  <c r="X63" i="33"/>
  <c r="X64" i="33"/>
  <c r="X65" i="33"/>
  <c r="X66" i="33"/>
  <c r="X67" i="33"/>
  <c r="X68" i="33"/>
  <c r="X69" i="33"/>
  <c r="X70" i="33"/>
  <c r="X71" i="33"/>
  <c r="X72" i="33"/>
  <c r="X73" i="33"/>
  <c r="X74" i="33"/>
  <c r="X75" i="33"/>
  <c r="X76" i="33"/>
  <c r="X77" i="33"/>
  <c r="X78" i="33"/>
  <c r="X79" i="33"/>
  <c r="X80" i="33"/>
  <c r="X81" i="33"/>
  <c r="X82" i="33"/>
  <c r="X83" i="33"/>
  <c r="X84" i="33"/>
  <c r="X85" i="33"/>
  <c r="X86" i="33"/>
  <c r="X87" i="33"/>
  <c r="X88" i="33"/>
  <c r="X89" i="33"/>
  <c r="X90" i="33"/>
  <c r="X91" i="33"/>
  <c r="X92" i="33"/>
  <c r="X93" i="33"/>
  <c r="X94" i="33"/>
  <c r="X95" i="33"/>
  <c r="X96" i="33"/>
  <c r="X97" i="33"/>
  <c r="X98" i="33"/>
  <c r="X99" i="33"/>
  <c r="X100" i="33"/>
  <c r="X101" i="33"/>
  <c r="X102" i="33"/>
  <c r="X103" i="33"/>
  <c r="X104" i="33"/>
  <c r="X105" i="33"/>
  <c r="X106" i="33"/>
  <c r="X107" i="33"/>
  <c r="X108" i="33"/>
  <c r="X109" i="33"/>
  <c r="X110" i="33"/>
  <c r="X111" i="33"/>
  <c r="X112" i="33"/>
  <c r="X113" i="33"/>
  <c r="X114" i="33"/>
  <c r="X115" i="33"/>
  <c r="X116" i="33"/>
  <c r="X117" i="33"/>
  <c r="X118" i="33"/>
  <c r="X119" i="33"/>
  <c r="X120" i="33"/>
  <c r="X121" i="33"/>
  <c r="X122" i="33"/>
  <c r="X123" i="33"/>
  <c r="X124" i="33"/>
  <c r="X125" i="33"/>
  <c r="X126" i="33"/>
  <c r="X127" i="33"/>
  <c r="X128" i="33"/>
  <c r="X129" i="33"/>
  <c r="X130" i="33"/>
  <c r="X131" i="33"/>
  <c r="X132" i="33"/>
  <c r="X133" i="33"/>
  <c r="X134" i="33"/>
  <c r="X135" i="33"/>
  <c r="X136" i="33"/>
  <c r="X137" i="33"/>
  <c r="X138" i="33"/>
  <c r="X139" i="33"/>
  <c r="X140" i="33"/>
  <c r="X141" i="33"/>
  <c r="X142" i="33"/>
  <c r="X143" i="33"/>
  <c r="X144" i="33"/>
  <c r="X145" i="33"/>
  <c r="X146" i="33"/>
  <c r="X147" i="33"/>
  <c r="X148" i="33"/>
  <c r="X149" i="33"/>
  <c r="X150" i="33"/>
  <c r="X151" i="33"/>
  <c r="X152" i="33"/>
  <c r="X153" i="33"/>
  <c r="X154" i="33"/>
  <c r="X155" i="33"/>
  <c r="X156" i="33"/>
  <c r="X157" i="33"/>
  <c r="X158" i="33"/>
  <c r="X159" i="33"/>
  <c r="X160" i="33"/>
  <c r="X161" i="33"/>
  <c r="X162" i="33"/>
  <c r="X163" i="33"/>
  <c r="X164" i="33"/>
  <c r="X165" i="33"/>
  <c r="X166" i="33"/>
  <c r="X167" i="33"/>
  <c r="X20" i="33"/>
  <c r="AC21" i="33"/>
  <c r="AC22" i="33"/>
  <c r="AC23" i="33"/>
  <c r="AC24" i="33"/>
  <c r="AC25" i="33"/>
  <c r="AC26" i="33"/>
  <c r="AC29" i="33"/>
  <c r="AC30" i="33"/>
  <c r="AC31" i="33"/>
  <c r="AC32" i="33"/>
  <c r="AC33" i="33"/>
  <c r="AC34" i="33"/>
  <c r="AC37" i="33"/>
  <c r="AC38" i="33"/>
  <c r="AC39" i="33"/>
  <c r="AC40" i="33"/>
  <c r="AC41" i="33"/>
  <c r="AC42" i="33"/>
  <c r="AC45" i="33"/>
  <c r="AC46" i="33"/>
  <c r="AC47" i="33"/>
  <c r="AC48" i="33"/>
  <c r="AC49" i="33"/>
  <c r="AC50" i="33"/>
  <c r="AC53" i="33"/>
  <c r="AC54" i="33"/>
  <c r="AC55" i="33"/>
  <c r="AC56" i="33"/>
  <c r="AC57" i="33"/>
  <c r="AC58" i="33"/>
  <c r="AC61" i="33"/>
  <c r="AC62" i="33"/>
  <c r="AC63" i="33"/>
  <c r="AC64" i="33"/>
  <c r="AC65" i="33"/>
  <c r="AC66" i="33"/>
  <c r="AC69" i="33"/>
  <c r="AC70" i="33"/>
  <c r="AC71" i="33"/>
  <c r="AC72" i="33"/>
  <c r="AC73" i="33"/>
  <c r="AC74" i="33"/>
  <c r="AC77" i="33"/>
  <c r="AC78" i="33"/>
  <c r="AC79" i="33"/>
  <c r="AC80" i="33"/>
  <c r="AC81" i="33"/>
  <c r="AC82" i="33"/>
  <c r="AC85" i="33"/>
  <c r="AC86" i="33"/>
  <c r="AC87" i="33"/>
  <c r="AC88" i="33"/>
  <c r="AC89" i="33"/>
  <c r="AC90" i="33"/>
  <c r="AC93" i="33"/>
  <c r="AC95" i="33"/>
  <c r="AC96" i="33"/>
  <c r="AC97" i="33"/>
  <c r="AC98" i="33"/>
  <c r="AC101" i="33"/>
  <c r="AC103" i="33"/>
  <c r="AC104" i="33"/>
  <c r="AC105" i="33"/>
  <c r="AC106" i="33"/>
  <c r="AC109" i="33"/>
  <c r="AC111" i="33"/>
  <c r="AC112" i="33"/>
  <c r="AC113" i="33"/>
  <c r="AC114" i="33"/>
  <c r="AC117" i="33"/>
  <c r="AC118" i="33"/>
  <c r="AC119" i="33"/>
  <c r="AC120" i="33"/>
  <c r="AC121" i="33"/>
  <c r="AC122" i="33"/>
  <c r="AC125" i="33"/>
  <c r="AC127" i="33"/>
  <c r="AC128" i="33"/>
  <c r="AC129" i="33"/>
  <c r="AC130" i="33"/>
  <c r="AC133" i="33"/>
  <c r="AC135" i="33"/>
  <c r="AC136" i="33"/>
  <c r="AC137" i="33"/>
  <c r="AC138" i="33"/>
  <c r="AC141" i="33"/>
  <c r="AC143" i="33"/>
  <c r="AC144" i="33"/>
  <c r="AC145" i="33"/>
  <c r="AC146" i="33"/>
  <c r="AC149" i="33"/>
  <c r="AC151" i="33"/>
  <c r="AC152" i="33"/>
  <c r="AC153" i="33"/>
  <c r="AC154" i="33"/>
  <c r="AC157" i="33"/>
  <c r="AC160" i="33"/>
  <c r="AC161" i="33"/>
  <c r="AC162" i="33"/>
  <c r="AC165" i="33"/>
  <c r="AC166" i="33"/>
  <c r="AC167" i="33"/>
  <c r="AA56" i="33"/>
  <c r="L12" i="33"/>
  <c r="L11" i="33"/>
  <c r="AE21" i="33"/>
  <c r="AE22" i="33"/>
  <c r="AE23" i="33"/>
  <c r="AE24" i="33"/>
  <c r="AE25" i="33"/>
  <c r="AE26" i="33"/>
  <c r="AE27" i="33"/>
  <c r="AE28" i="33"/>
  <c r="AE29" i="33"/>
  <c r="AE30" i="33"/>
  <c r="AE31" i="33"/>
  <c r="AE32" i="33"/>
  <c r="AE33" i="33"/>
  <c r="AE34" i="33"/>
  <c r="AE35" i="33"/>
  <c r="AE36" i="33"/>
  <c r="AE37" i="33"/>
  <c r="AE38" i="33"/>
  <c r="AE39" i="33"/>
  <c r="AE40" i="33"/>
  <c r="AE41" i="33"/>
  <c r="AE42" i="33"/>
  <c r="AE43" i="33"/>
  <c r="AE44" i="33"/>
  <c r="AE45" i="33"/>
  <c r="AE46" i="33"/>
  <c r="AE47" i="33"/>
  <c r="AE48" i="33"/>
  <c r="AE49" i="33"/>
  <c r="AE50" i="33"/>
  <c r="AE51" i="33"/>
  <c r="AE52" i="33"/>
  <c r="AE53" i="33"/>
  <c r="AE54" i="33"/>
  <c r="AE55" i="33"/>
  <c r="AE56" i="33"/>
  <c r="AE57" i="33"/>
  <c r="AE58" i="33"/>
  <c r="AE59" i="33"/>
  <c r="AE60" i="33"/>
  <c r="AE61" i="33"/>
  <c r="AE62" i="33"/>
  <c r="AE63" i="33"/>
  <c r="AE64" i="33"/>
  <c r="AE65" i="33"/>
  <c r="AE66" i="33"/>
  <c r="AE67" i="33"/>
  <c r="AE68" i="33"/>
  <c r="AE69" i="33"/>
  <c r="AE70" i="33"/>
  <c r="AE71" i="33"/>
  <c r="AE72" i="33"/>
  <c r="AE73" i="33"/>
  <c r="AE74" i="33"/>
  <c r="AE75" i="33"/>
  <c r="AE76" i="33"/>
  <c r="AE77" i="33"/>
  <c r="AE78" i="33"/>
  <c r="AE79" i="33"/>
  <c r="AE80" i="33"/>
  <c r="AE81" i="33"/>
  <c r="AE82" i="33"/>
  <c r="AE83" i="33"/>
  <c r="AE84" i="33"/>
  <c r="AE85" i="33"/>
  <c r="AE86" i="33"/>
  <c r="AE87" i="33"/>
  <c r="AE88" i="33"/>
  <c r="AE89" i="33"/>
  <c r="AE90" i="33"/>
  <c r="AE91" i="33"/>
  <c r="AE92" i="33"/>
  <c r="AE93" i="33"/>
  <c r="AE94" i="33"/>
  <c r="AE95" i="33"/>
  <c r="AE96" i="33"/>
  <c r="AE97" i="33"/>
  <c r="AE98" i="33"/>
  <c r="AE99" i="33"/>
  <c r="AE100" i="33"/>
  <c r="AE101" i="33"/>
  <c r="AE102" i="33"/>
  <c r="AE103" i="33"/>
  <c r="AE104" i="33"/>
  <c r="AE105" i="33"/>
  <c r="AE106" i="33"/>
  <c r="AE107" i="33"/>
  <c r="AE108" i="33"/>
  <c r="AE109" i="33"/>
  <c r="AE110" i="33"/>
  <c r="AE111" i="33"/>
  <c r="AE112" i="33"/>
  <c r="AE113" i="33"/>
  <c r="AE114" i="33"/>
  <c r="AE115" i="33"/>
  <c r="AE116" i="33"/>
  <c r="AE117" i="33"/>
  <c r="AE118" i="33"/>
  <c r="AE119" i="33"/>
  <c r="AE120" i="33"/>
  <c r="AE121" i="33"/>
  <c r="AE122" i="33"/>
  <c r="AE123" i="33"/>
  <c r="AE124" i="33"/>
  <c r="AE125" i="33"/>
  <c r="AE126" i="33"/>
  <c r="AE127" i="33"/>
  <c r="AE128" i="33"/>
  <c r="AE129" i="33"/>
  <c r="AE130" i="33"/>
  <c r="AE131" i="33"/>
  <c r="AE132" i="33"/>
  <c r="AE133" i="33"/>
  <c r="AE134" i="33"/>
  <c r="AE135" i="33"/>
  <c r="AE136" i="33"/>
  <c r="AE137" i="33"/>
  <c r="AE138" i="33"/>
  <c r="AE139" i="33"/>
  <c r="AE140" i="33"/>
  <c r="AE141" i="33"/>
  <c r="AE142" i="33"/>
  <c r="AE143" i="33"/>
  <c r="AE144" i="33"/>
  <c r="AE145" i="33"/>
  <c r="AE146" i="33"/>
  <c r="AE147" i="33"/>
  <c r="AE148" i="33"/>
  <c r="AE149" i="33"/>
  <c r="AE150" i="33"/>
  <c r="AE151" i="33"/>
  <c r="AE152" i="33"/>
  <c r="AE153" i="33"/>
  <c r="AE154" i="33"/>
  <c r="AE155" i="33"/>
  <c r="AE156" i="33"/>
  <c r="AE157" i="33"/>
  <c r="AE158" i="33"/>
  <c r="AE159" i="33"/>
  <c r="AE160" i="33"/>
  <c r="AE161" i="33"/>
  <c r="AE162" i="33"/>
  <c r="AE163" i="33"/>
  <c r="AE164" i="33"/>
  <c r="AE165" i="33"/>
  <c r="AE166" i="33"/>
  <c r="AE167" i="33"/>
  <c r="AE20" i="33"/>
  <c r="T61" i="27"/>
  <c r="T51" i="27"/>
  <c r="D7" i="31"/>
  <c r="D6" i="31"/>
  <c r="T8" i="26"/>
  <c r="T67" i="27" l="1"/>
  <c r="T68" i="27"/>
  <c r="T62" i="27"/>
  <c r="T60" i="27"/>
  <c r="T59" i="27"/>
  <c r="T58" i="27"/>
  <c r="T57" i="27"/>
  <c r="T56" i="27"/>
  <c r="T55" i="27"/>
  <c r="T54" i="27"/>
  <c r="T53" i="27"/>
  <c r="T52" i="27"/>
  <c r="T50" i="27"/>
  <c r="T49" i="27"/>
  <c r="T48" i="27"/>
  <c r="T47" i="27"/>
  <c r="T46" i="27"/>
  <c r="T45" i="27"/>
  <c r="T44" i="27"/>
  <c r="T43" i="27"/>
  <c r="T42" i="27"/>
  <c r="T41" i="27"/>
  <c r="T40" i="27"/>
  <c r="T39" i="27"/>
  <c r="T38" i="27"/>
  <c r="T37" i="27"/>
  <c r="T36" i="27"/>
  <c r="T35" i="27"/>
  <c r="T34" i="27"/>
  <c r="T33" i="27"/>
  <c r="T32" i="27"/>
  <c r="T31" i="27"/>
  <c r="T30" i="27"/>
  <c r="T29" i="27"/>
  <c r="T28" i="27"/>
  <c r="T27" i="27"/>
  <c r="T26" i="27"/>
  <c r="T25" i="27"/>
  <c r="T24" i="27"/>
  <c r="T23" i="27"/>
  <c r="T22" i="27"/>
  <c r="T21" i="27"/>
  <c r="T20" i="27"/>
  <c r="T19" i="27"/>
  <c r="T18" i="27"/>
  <c r="T17" i="27"/>
  <c r="T16" i="27"/>
  <c r="T12" i="27"/>
  <c r="T11" i="27"/>
  <c r="T10" i="27"/>
  <c r="T9" i="27"/>
  <c r="T8" i="27"/>
  <c r="T7" i="27"/>
  <c r="T66" i="27"/>
  <c r="T65" i="27"/>
  <c r="T64" i="27"/>
  <c r="T63" i="27"/>
  <c r="T15" i="27"/>
  <c r="T14" i="27"/>
  <c r="T13" i="27"/>
  <c r="T21" i="26"/>
  <c r="AL67" i="27"/>
  <c r="AM67" i="27" s="1"/>
  <c r="AL66" i="27"/>
  <c r="AM66" i="27" s="1"/>
  <c r="AL64" i="27"/>
  <c r="AM64" i="27" s="1"/>
  <c r="AL63" i="27"/>
  <c r="AM63" i="27" s="1"/>
  <c r="AL60" i="27"/>
  <c r="AL58" i="27"/>
  <c r="AM58" i="27" s="1"/>
  <c r="AL56" i="27"/>
  <c r="AM56" i="27" s="1"/>
  <c r="AL55" i="27"/>
  <c r="AM55" i="27" s="1"/>
  <c r="AL35" i="27"/>
  <c r="AM35" i="27" s="1"/>
  <c r="AL34" i="27"/>
  <c r="AL32" i="27"/>
  <c r="AM32" i="27" s="1"/>
  <c r="AL31" i="27"/>
  <c r="AM31" i="27" s="1"/>
  <c r="AL29" i="27"/>
  <c r="AL28" i="27"/>
  <c r="AM28" i="27" s="1"/>
  <c r="AL26" i="27"/>
  <c r="AL25" i="27"/>
  <c r="AM25" i="27" s="1"/>
  <c r="AM68" i="27"/>
  <c r="AM65" i="27"/>
  <c r="AM62" i="27"/>
  <c r="AM61" i="27"/>
  <c r="AM60" i="27"/>
  <c r="AM59" i="27"/>
  <c r="AM57" i="27"/>
  <c r="AM54" i="27"/>
  <c r="AM53" i="27"/>
  <c r="AM52" i="27"/>
  <c r="AM51" i="27"/>
  <c r="AM50" i="27"/>
  <c r="AM49" i="27"/>
  <c r="AM48" i="27"/>
  <c r="AM47" i="27"/>
  <c r="AM46" i="27"/>
  <c r="AM45" i="27"/>
  <c r="AM44" i="27"/>
  <c r="AM43" i="27"/>
  <c r="AM42" i="27"/>
  <c r="AM41" i="27"/>
  <c r="AM40" i="27"/>
  <c r="AM39" i="27"/>
  <c r="AM38" i="27"/>
  <c r="AM37" i="27"/>
  <c r="AM36" i="27"/>
  <c r="AM34" i="27"/>
  <c r="AM33" i="27"/>
  <c r="AM30" i="27"/>
  <c r="AM29" i="27"/>
  <c r="AM27" i="27"/>
  <c r="AM26" i="27"/>
  <c r="AM24" i="27"/>
  <c r="AM23" i="27"/>
  <c r="AM22" i="27"/>
  <c r="AM21" i="27"/>
  <c r="AM20" i="27"/>
  <c r="AM19" i="27"/>
  <c r="AM18" i="27"/>
  <c r="AM17" i="27"/>
  <c r="AM16" i="27"/>
  <c r="AM15" i="27"/>
  <c r="AM14" i="27"/>
  <c r="AM13" i="27"/>
  <c r="AM12" i="27"/>
  <c r="AM11" i="27"/>
  <c r="AM10" i="27"/>
  <c r="AM9" i="27"/>
  <c r="AM8" i="27"/>
  <c r="AM7" i="27"/>
  <c r="AO68" i="27"/>
  <c r="AP68" i="27" s="1"/>
  <c r="AO67" i="27"/>
  <c r="BA67" i="27" s="1"/>
  <c r="BB67" i="27" s="1"/>
  <c r="AO66" i="27"/>
  <c r="AP66" i="27" s="1"/>
  <c r="AO65" i="27"/>
  <c r="AP65" i="27" s="1"/>
  <c r="AO64" i="27"/>
  <c r="AP64" i="27" s="1"/>
  <c r="AO63" i="27"/>
  <c r="AP63" i="27" s="1"/>
  <c r="AO62" i="27"/>
  <c r="AP62" i="27" s="1"/>
  <c r="AO61" i="27"/>
  <c r="AP61" i="27" s="1"/>
  <c r="AO60" i="27"/>
  <c r="AP60" i="27" s="1"/>
  <c r="AO59" i="27"/>
  <c r="AP59" i="27" s="1"/>
  <c r="AO58" i="27"/>
  <c r="AP58" i="27" s="1"/>
  <c r="AO57" i="27"/>
  <c r="AP57" i="27" s="1"/>
  <c r="AO56" i="27"/>
  <c r="AP56" i="27" s="1"/>
  <c r="AO55" i="27"/>
  <c r="BA55" i="27" s="1"/>
  <c r="BB55" i="27" s="1"/>
  <c r="AO54" i="27"/>
  <c r="BA54" i="27" s="1"/>
  <c r="BB54" i="27" s="1"/>
  <c r="AO53" i="27"/>
  <c r="BA53" i="27" s="1"/>
  <c r="BB53" i="27" s="1"/>
  <c r="AO52" i="27"/>
  <c r="AP52" i="27" s="1"/>
  <c r="AO51" i="27"/>
  <c r="AP51" i="27" s="1"/>
  <c r="AO50" i="27"/>
  <c r="AP50" i="27" s="1"/>
  <c r="AO49" i="27"/>
  <c r="BA49" i="27" s="1"/>
  <c r="BB49" i="27" s="1"/>
  <c r="AO48" i="27"/>
  <c r="AP48" i="27" s="1"/>
  <c r="AO47" i="27"/>
  <c r="AP47" i="27" s="1"/>
  <c r="AO46" i="27"/>
  <c r="AP46" i="27" s="1"/>
  <c r="AO45" i="27"/>
  <c r="AP45" i="27" s="1"/>
  <c r="AO44" i="27"/>
  <c r="AP44" i="27" s="1"/>
  <c r="AO43" i="27"/>
  <c r="AP43" i="27" s="1"/>
  <c r="AO42" i="27"/>
  <c r="AP42" i="27" s="1"/>
  <c r="AO41" i="27"/>
  <c r="BA41" i="27" s="1"/>
  <c r="BB41" i="27" s="1"/>
  <c r="AO40" i="27"/>
  <c r="AP40" i="27" s="1"/>
  <c r="AO39" i="27"/>
  <c r="AP39" i="27" s="1"/>
  <c r="AO38" i="27"/>
  <c r="AP38" i="27" s="1"/>
  <c r="AO37" i="27"/>
  <c r="BA37" i="27" s="1"/>
  <c r="BB37" i="27" s="1"/>
  <c r="AO36" i="27"/>
  <c r="AP36" i="27" s="1"/>
  <c r="AO35" i="27"/>
  <c r="BA35" i="27" s="1"/>
  <c r="BB35" i="27" s="1"/>
  <c r="AO34" i="27"/>
  <c r="AP34" i="27" s="1"/>
  <c r="AO33" i="27"/>
  <c r="AP33" i="27" s="1"/>
  <c r="AO32" i="27"/>
  <c r="AP32" i="27" s="1"/>
  <c r="AO31" i="27"/>
  <c r="AP31" i="27" s="1"/>
  <c r="AO30" i="27"/>
  <c r="AP30" i="27" s="1"/>
  <c r="AO29" i="27"/>
  <c r="BA29" i="27" s="1"/>
  <c r="BB29" i="27" s="1"/>
  <c r="AO28" i="27"/>
  <c r="AP28" i="27" s="1"/>
  <c r="AO27" i="27"/>
  <c r="AP27" i="27" s="1"/>
  <c r="AO26" i="27"/>
  <c r="AP26" i="27" s="1"/>
  <c r="AO25" i="27"/>
  <c r="AP25" i="27" s="1"/>
  <c r="AO24" i="27"/>
  <c r="AP24" i="27" s="1"/>
  <c r="AO23" i="27"/>
  <c r="BA23" i="27" s="1"/>
  <c r="BB23" i="27" s="1"/>
  <c r="AO22" i="27"/>
  <c r="BA22" i="27" s="1"/>
  <c r="BB22" i="27" s="1"/>
  <c r="AO21" i="27"/>
  <c r="BA21" i="27" s="1"/>
  <c r="BB21" i="27" s="1"/>
  <c r="AO20" i="27"/>
  <c r="AP20" i="27" s="1"/>
  <c r="AO19" i="27"/>
  <c r="AP19" i="27" s="1"/>
  <c r="AO18" i="27"/>
  <c r="AP18" i="27" s="1"/>
  <c r="AO17" i="27"/>
  <c r="AP17" i="27" s="1"/>
  <c r="AO16" i="27"/>
  <c r="AP16" i="27" s="1"/>
  <c r="AO15" i="27"/>
  <c r="AP15" i="27" s="1"/>
  <c r="AO14" i="27"/>
  <c r="AP14" i="27" s="1"/>
  <c r="AO13" i="27"/>
  <c r="BA13" i="27" s="1"/>
  <c r="BB13" i="27" s="1"/>
  <c r="AO12" i="27"/>
  <c r="AP12" i="27" s="1"/>
  <c r="AO11" i="27"/>
  <c r="BA11" i="27" s="1"/>
  <c r="BB11" i="27" s="1"/>
  <c r="AO10" i="27"/>
  <c r="BA10" i="27" s="1"/>
  <c r="BB10" i="27" s="1"/>
  <c r="AO9" i="27"/>
  <c r="AP9" i="27" s="1"/>
  <c r="AO8" i="27"/>
  <c r="AP8" i="27" s="1"/>
  <c r="AO7" i="27"/>
  <c r="AP7" i="27" s="1"/>
  <c r="AS68" i="27"/>
  <c r="AR67" i="27"/>
  <c r="AS67" i="27" s="1"/>
  <c r="AR66" i="27"/>
  <c r="AS66" i="27" s="1"/>
  <c r="AS65" i="27"/>
  <c r="AR64" i="27"/>
  <c r="AS64" i="27" s="1"/>
  <c r="AR63" i="27"/>
  <c r="AS63" i="27" s="1"/>
  <c r="AR62" i="27"/>
  <c r="AS62" i="27" s="1"/>
  <c r="AS61" i="27"/>
  <c r="AR60" i="27"/>
  <c r="AS60" i="27" s="1"/>
  <c r="AR59" i="27"/>
  <c r="AS59" i="27" s="1"/>
  <c r="AR58" i="27"/>
  <c r="AS58" i="27" s="1"/>
  <c r="AS57" i="27"/>
  <c r="AR56" i="27"/>
  <c r="AS56" i="27" s="1"/>
  <c r="AR55" i="27"/>
  <c r="AS55" i="27" s="1"/>
  <c r="AS54" i="27"/>
  <c r="AS53" i="27"/>
  <c r="AS52" i="27"/>
  <c r="AS51" i="27"/>
  <c r="AS50" i="27"/>
  <c r="AS49" i="27"/>
  <c r="AS48" i="27"/>
  <c r="AR47" i="27"/>
  <c r="AS47" i="27" s="1"/>
  <c r="AR46" i="27"/>
  <c r="AS46" i="27" s="1"/>
  <c r="AS45" i="27"/>
  <c r="AR44" i="27"/>
  <c r="AS44" i="27" s="1"/>
  <c r="AR43" i="27"/>
  <c r="AS43" i="27" s="1"/>
  <c r="AS42" i="27"/>
  <c r="AR41" i="27"/>
  <c r="AS41" i="27" s="1"/>
  <c r="AR40" i="27"/>
  <c r="AS40" i="27" s="1"/>
  <c r="AS39" i="27"/>
  <c r="AR38" i="27"/>
  <c r="AS38" i="27" s="1"/>
  <c r="AR37" i="27"/>
  <c r="AS37" i="27" s="1"/>
  <c r="AS36" i="27"/>
  <c r="AR35" i="27"/>
  <c r="AS35" i="27" s="1"/>
  <c r="AR34" i="27"/>
  <c r="AS34" i="27" s="1"/>
  <c r="AS33" i="27"/>
  <c r="AR32" i="27"/>
  <c r="AS32" i="27" s="1"/>
  <c r="AR31" i="27"/>
  <c r="AS31" i="27" s="1"/>
  <c r="AS30" i="27"/>
  <c r="AR29" i="27"/>
  <c r="AS29" i="27" s="1"/>
  <c r="AR28" i="27"/>
  <c r="AS28" i="27" s="1"/>
  <c r="AS27" i="27"/>
  <c r="AR26" i="27"/>
  <c r="AS26" i="27" s="1"/>
  <c r="AR25" i="27"/>
  <c r="AS25" i="27" s="1"/>
  <c r="AS24" i="27"/>
  <c r="AS23" i="27"/>
  <c r="AS22" i="27"/>
  <c r="AS21" i="27"/>
  <c r="AS20" i="27"/>
  <c r="AS19" i="27"/>
  <c r="AS18" i="27"/>
  <c r="AR17" i="27"/>
  <c r="AS17" i="27" s="1"/>
  <c r="AR16" i="27"/>
  <c r="AS16" i="27" s="1"/>
  <c r="AS15" i="27"/>
  <c r="AR14" i="27"/>
  <c r="AS14" i="27" s="1"/>
  <c r="AR13" i="27"/>
  <c r="AS13" i="27" s="1"/>
  <c r="AS12" i="27"/>
  <c r="AR11" i="27"/>
  <c r="AS11" i="27" s="1"/>
  <c r="AR10" i="27"/>
  <c r="AS10" i="27" s="1"/>
  <c r="AS9" i="27"/>
  <c r="AR8" i="27"/>
  <c r="AS8" i="27" s="1"/>
  <c r="AR7" i="27"/>
  <c r="AS7" i="27" s="1"/>
  <c r="AU68" i="27"/>
  <c r="AV68" i="27" s="1"/>
  <c r="AU67" i="27"/>
  <c r="AV67" i="27" s="1"/>
  <c r="AU66" i="27"/>
  <c r="AV66" i="27" s="1"/>
  <c r="AU65" i="27"/>
  <c r="AV65" i="27" s="1"/>
  <c r="AU64" i="27"/>
  <c r="AV64" i="27" s="1"/>
  <c r="AU63" i="27"/>
  <c r="AV63" i="27" s="1"/>
  <c r="AU62" i="27"/>
  <c r="AV62" i="27" s="1"/>
  <c r="AU61" i="27"/>
  <c r="AV61" i="27" s="1"/>
  <c r="AU60" i="27"/>
  <c r="AV60" i="27" s="1"/>
  <c r="AU59" i="27"/>
  <c r="AV59" i="27" s="1"/>
  <c r="AU58" i="27"/>
  <c r="AV58" i="27" s="1"/>
  <c r="AU57" i="27"/>
  <c r="AV57" i="27" s="1"/>
  <c r="AV56" i="27"/>
  <c r="AU56" i="27"/>
  <c r="AU55" i="27"/>
  <c r="AV55" i="27" s="1"/>
  <c r="AU48" i="27"/>
  <c r="AV48" i="27" s="1"/>
  <c r="AU47" i="27"/>
  <c r="AV47" i="27" s="1"/>
  <c r="AV46" i="27"/>
  <c r="AU46" i="27"/>
  <c r="AU45" i="27"/>
  <c r="AV45" i="27" s="1"/>
  <c r="AU44" i="27"/>
  <c r="AV44" i="27" s="1"/>
  <c r="AU43" i="27"/>
  <c r="AV43" i="27" s="1"/>
  <c r="AU42" i="27"/>
  <c r="AV42" i="27" s="1"/>
  <c r="AU41" i="27"/>
  <c r="AV41" i="27" s="1"/>
  <c r="AU40" i="27"/>
  <c r="AV40" i="27" s="1"/>
  <c r="AU39" i="27"/>
  <c r="AV39" i="27" s="1"/>
  <c r="AU38" i="27"/>
  <c r="AV38" i="27" s="1"/>
  <c r="AU37" i="27"/>
  <c r="AV37" i="27" s="1"/>
  <c r="AU36" i="27"/>
  <c r="AV36" i="27" s="1"/>
  <c r="AU35" i="27"/>
  <c r="AV35" i="27" s="1"/>
  <c r="AU34" i="27"/>
  <c r="AV34" i="27" s="1"/>
  <c r="AU33" i="27"/>
  <c r="AV33" i="27" s="1"/>
  <c r="AU32" i="27"/>
  <c r="AV32" i="27" s="1"/>
  <c r="AU31" i="27"/>
  <c r="AV31" i="27" s="1"/>
  <c r="AU30" i="27"/>
  <c r="AV30" i="27" s="1"/>
  <c r="AU29" i="27"/>
  <c r="AV29" i="27" s="1"/>
  <c r="AU28" i="27"/>
  <c r="AV28" i="27" s="1"/>
  <c r="AU27" i="27"/>
  <c r="AV27" i="27" s="1"/>
  <c r="AU26" i="27"/>
  <c r="AV26" i="27" s="1"/>
  <c r="AU25" i="27"/>
  <c r="AV25" i="27" s="1"/>
  <c r="AU18" i="27"/>
  <c r="AV18" i="27" s="1"/>
  <c r="AU17" i="27"/>
  <c r="AV17" i="27" s="1"/>
  <c r="AU16" i="27"/>
  <c r="AV16" i="27" s="1"/>
  <c r="AU15" i="27"/>
  <c r="AV15" i="27" s="1"/>
  <c r="AU14" i="27"/>
  <c r="AV14" i="27" s="1"/>
  <c r="AU13" i="27"/>
  <c r="AV13" i="27" s="1"/>
  <c r="AU12" i="27"/>
  <c r="AV12" i="27" s="1"/>
  <c r="AU11" i="27"/>
  <c r="AV11" i="27" s="1"/>
  <c r="AU10" i="27"/>
  <c r="AV10" i="27" s="1"/>
  <c r="AU9" i="27"/>
  <c r="AV9" i="27" s="1"/>
  <c r="AV8" i="27"/>
  <c r="AU8" i="27"/>
  <c r="AU7" i="27"/>
  <c r="AV7" i="27" s="1"/>
  <c r="AX68" i="27"/>
  <c r="AY68" i="27" s="1"/>
  <c r="AX67" i="27"/>
  <c r="AY67" i="27" s="1"/>
  <c r="AX66" i="27"/>
  <c r="AY66" i="27" s="1"/>
  <c r="AX65" i="27"/>
  <c r="AY65" i="27" s="1"/>
  <c r="AX64" i="27"/>
  <c r="AY64" i="27" s="1"/>
  <c r="AX63" i="27"/>
  <c r="AY63" i="27" s="1"/>
  <c r="AX62" i="27"/>
  <c r="AY62" i="27" s="1"/>
  <c r="AX61" i="27"/>
  <c r="AY61" i="27" s="1"/>
  <c r="AX60" i="27"/>
  <c r="AY60" i="27" s="1"/>
  <c r="AX59" i="27"/>
  <c r="AY59" i="27" s="1"/>
  <c r="AX58" i="27"/>
  <c r="AY58" i="27" s="1"/>
  <c r="AX57" i="27"/>
  <c r="AY57" i="27" s="1"/>
  <c r="AY56" i="27"/>
  <c r="AX56" i="27"/>
  <c r="AX55" i="27"/>
  <c r="AY55" i="27" s="1"/>
  <c r="AX54" i="27"/>
  <c r="AY54" i="27" s="1"/>
  <c r="AX53" i="27"/>
  <c r="AY53" i="27" s="1"/>
  <c r="AX52" i="27"/>
  <c r="AY52" i="27" s="1"/>
  <c r="AX51" i="27"/>
  <c r="AY51" i="27" s="1"/>
  <c r="AX50" i="27"/>
  <c r="AY50" i="27" s="1"/>
  <c r="AX49" i="27"/>
  <c r="AY49" i="27" s="1"/>
  <c r="AX48" i="27"/>
  <c r="AY48" i="27" s="1"/>
  <c r="AX47" i="27"/>
  <c r="AY47" i="27" s="1"/>
  <c r="AX46" i="27"/>
  <c r="AY46" i="27" s="1"/>
  <c r="AX45" i="27"/>
  <c r="AY45" i="27" s="1"/>
  <c r="AX44" i="27"/>
  <c r="AY44" i="27" s="1"/>
  <c r="AX43" i="27"/>
  <c r="AY43" i="27" s="1"/>
  <c r="AX42" i="27"/>
  <c r="AY42" i="27" s="1"/>
  <c r="AX41" i="27"/>
  <c r="AY41" i="27" s="1"/>
  <c r="AX40" i="27"/>
  <c r="AY40" i="27" s="1"/>
  <c r="AX39" i="27"/>
  <c r="AY39" i="27" s="1"/>
  <c r="AX38" i="27"/>
  <c r="AY38" i="27" s="1"/>
  <c r="AX37" i="27"/>
  <c r="AY37" i="27" s="1"/>
  <c r="AX36" i="27"/>
  <c r="AY36" i="27" s="1"/>
  <c r="AX35" i="27"/>
  <c r="AY35" i="27" s="1"/>
  <c r="AX34" i="27"/>
  <c r="AY34" i="27" s="1"/>
  <c r="AX33" i="27"/>
  <c r="AY33" i="27" s="1"/>
  <c r="AX32" i="27"/>
  <c r="AY32" i="27" s="1"/>
  <c r="AX31" i="27"/>
  <c r="AY31" i="27" s="1"/>
  <c r="AX30" i="27"/>
  <c r="AY30" i="27" s="1"/>
  <c r="AX29" i="27"/>
  <c r="AY29" i="27" s="1"/>
  <c r="AX28" i="27"/>
  <c r="AY28" i="27" s="1"/>
  <c r="AX27" i="27"/>
  <c r="AY27" i="27" s="1"/>
  <c r="AX26" i="27"/>
  <c r="AY26" i="27" s="1"/>
  <c r="AX25" i="27"/>
  <c r="AY25" i="27" s="1"/>
  <c r="AX24" i="27"/>
  <c r="AY24" i="27" s="1"/>
  <c r="AX23" i="27"/>
  <c r="AY23" i="27" s="1"/>
  <c r="AX22" i="27"/>
  <c r="AY22" i="27" s="1"/>
  <c r="AX21" i="27"/>
  <c r="AY21" i="27" s="1"/>
  <c r="AX20" i="27"/>
  <c r="AY20" i="27" s="1"/>
  <c r="AX19" i="27"/>
  <c r="AY19" i="27" s="1"/>
  <c r="AX18" i="27"/>
  <c r="AY18" i="27" s="1"/>
  <c r="AX17" i="27"/>
  <c r="AY17" i="27" s="1"/>
  <c r="AX16" i="27"/>
  <c r="AY16" i="27" s="1"/>
  <c r="AX15" i="27"/>
  <c r="AY15" i="27" s="1"/>
  <c r="AX14" i="27"/>
  <c r="AY14" i="27" s="1"/>
  <c r="AX13" i="27"/>
  <c r="AY13" i="27" s="1"/>
  <c r="AX12" i="27"/>
  <c r="AY12" i="27" s="1"/>
  <c r="AX11" i="27"/>
  <c r="AY11" i="27" s="1"/>
  <c r="AX10" i="27"/>
  <c r="AY10" i="27" s="1"/>
  <c r="AX9" i="27"/>
  <c r="AY9" i="27" s="1"/>
  <c r="AX8" i="27"/>
  <c r="AY8" i="27" s="1"/>
  <c r="AX7" i="27"/>
  <c r="AY7" i="27" s="1"/>
  <c r="BB68" i="27"/>
  <c r="BA66" i="27"/>
  <c r="BB66" i="27" s="1"/>
  <c r="BB65" i="27"/>
  <c r="BA62" i="27"/>
  <c r="BB62" i="27" s="1"/>
  <c r="BB61" i="27"/>
  <c r="BA60" i="27"/>
  <c r="BB60" i="27" s="1"/>
  <c r="BA58" i="27"/>
  <c r="BB58" i="27" s="1"/>
  <c r="BB57" i="27"/>
  <c r="BA52" i="27"/>
  <c r="BB52" i="27" s="1"/>
  <c r="BB48" i="27"/>
  <c r="BB45" i="27"/>
  <c r="BA44" i="27"/>
  <c r="BB44" i="27" s="1"/>
  <c r="BB42" i="27"/>
  <c r="BB39" i="27"/>
  <c r="BB36" i="27"/>
  <c r="BB33" i="27"/>
  <c r="BB30" i="27"/>
  <c r="BB27" i="27"/>
  <c r="BA20" i="27"/>
  <c r="BB20" i="27" s="1"/>
  <c r="BB15" i="27"/>
  <c r="BB12" i="27"/>
  <c r="BB9" i="27"/>
  <c r="BD68" i="27"/>
  <c r="BE68" i="27" s="1"/>
  <c r="BE67" i="27"/>
  <c r="BE66" i="27"/>
  <c r="BD65" i="27"/>
  <c r="BE65" i="27" s="1"/>
  <c r="BE64" i="27"/>
  <c r="BE63" i="27"/>
  <c r="BE62" i="27"/>
  <c r="BD61" i="27"/>
  <c r="BE61" i="27" s="1"/>
  <c r="BE60" i="27"/>
  <c r="BE59" i="27"/>
  <c r="BE58" i="27"/>
  <c r="BD57" i="27"/>
  <c r="BE57" i="27" s="1"/>
  <c r="BE56" i="27"/>
  <c r="BE55" i="27"/>
  <c r="BE54" i="27"/>
  <c r="BE53" i="27"/>
  <c r="BE52" i="27"/>
  <c r="BE51" i="27"/>
  <c r="BE50" i="27"/>
  <c r="BE49" i="27"/>
  <c r="BD48" i="27"/>
  <c r="BE48" i="27" s="1"/>
  <c r="BE47" i="27"/>
  <c r="BE46" i="27"/>
  <c r="BD45" i="27"/>
  <c r="BE45" i="27" s="1"/>
  <c r="BE44" i="27"/>
  <c r="BE43" i="27"/>
  <c r="BD42" i="27"/>
  <c r="BE42" i="27" s="1"/>
  <c r="BE41" i="27"/>
  <c r="BE40" i="27"/>
  <c r="BE39" i="27"/>
  <c r="BD39" i="27"/>
  <c r="BE38" i="27"/>
  <c r="BE37" i="27"/>
  <c r="BD36" i="27"/>
  <c r="BE36" i="27" s="1"/>
  <c r="BE35" i="27"/>
  <c r="BE34" i="27"/>
  <c r="BD33" i="27"/>
  <c r="BE33" i="27" s="1"/>
  <c r="BE32" i="27"/>
  <c r="BE31" i="27"/>
  <c r="BD30" i="27"/>
  <c r="BE30" i="27" s="1"/>
  <c r="BE29" i="27"/>
  <c r="BE28" i="27"/>
  <c r="BD27" i="27"/>
  <c r="BE27" i="27" s="1"/>
  <c r="BE26" i="27"/>
  <c r="BE25" i="27"/>
  <c r="BE24" i="27"/>
  <c r="BE23" i="27"/>
  <c r="BE22" i="27"/>
  <c r="BE21" i="27"/>
  <c r="BE20" i="27"/>
  <c r="BE19" i="27"/>
  <c r="BD18" i="27"/>
  <c r="BE18" i="27" s="1"/>
  <c r="BE17" i="27"/>
  <c r="BE16" i="27"/>
  <c r="BE15" i="27"/>
  <c r="BD15" i="27"/>
  <c r="BE14" i="27"/>
  <c r="BE13" i="27"/>
  <c r="BD12" i="27"/>
  <c r="BE12" i="27" s="1"/>
  <c r="BE11" i="27"/>
  <c r="BE10" i="27"/>
  <c r="BD9" i="27"/>
  <c r="BE9" i="27" s="1"/>
  <c r="BE8" i="27"/>
  <c r="BE7" i="27"/>
  <c r="BG68" i="27"/>
  <c r="BH68" i="27" s="1"/>
  <c r="BG67" i="27"/>
  <c r="BH67" i="27" s="1"/>
  <c r="BG66" i="27"/>
  <c r="BH66" i="27" s="1"/>
  <c r="BG65" i="27"/>
  <c r="BH65" i="27" s="1"/>
  <c r="BG64" i="27"/>
  <c r="BH64" i="27" s="1"/>
  <c r="BG63" i="27"/>
  <c r="BH63" i="27" s="1"/>
  <c r="BG62" i="27"/>
  <c r="BH62" i="27" s="1"/>
  <c r="BG61" i="27"/>
  <c r="BH61" i="27" s="1"/>
  <c r="BG60" i="27"/>
  <c r="BH60" i="27" s="1"/>
  <c r="BG59" i="27"/>
  <c r="BH59" i="27" s="1"/>
  <c r="BG58" i="27"/>
  <c r="BH58" i="27" s="1"/>
  <c r="BG57" i="27"/>
  <c r="BH57" i="27" s="1"/>
  <c r="BG56" i="27"/>
  <c r="BH56" i="27" s="1"/>
  <c r="BG55" i="27"/>
  <c r="BH55" i="27" s="1"/>
  <c r="BG54" i="27"/>
  <c r="BH54" i="27" s="1"/>
  <c r="BG53" i="27"/>
  <c r="BH53" i="27" s="1"/>
  <c r="BG52" i="27"/>
  <c r="BH52" i="27" s="1"/>
  <c r="BG51" i="27"/>
  <c r="BH51" i="27" s="1"/>
  <c r="BG50" i="27"/>
  <c r="BH50" i="27" s="1"/>
  <c r="BG49" i="27"/>
  <c r="BH49" i="27" s="1"/>
  <c r="BG48" i="27"/>
  <c r="BH48" i="27" s="1"/>
  <c r="BG47" i="27"/>
  <c r="BH47" i="27" s="1"/>
  <c r="BG46" i="27"/>
  <c r="BH46" i="27" s="1"/>
  <c r="BG45" i="27"/>
  <c r="BH45" i="27" s="1"/>
  <c r="BG44" i="27"/>
  <c r="BH44" i="27" s="1"/>
  <c r="BG43" i="27"/>
  <c r="BH43" i="27" s="1"/>
  <c r="BG42" i="27"/>
  <c r="BH42" i="27" s="1"/>
  <c r="BG41" i="27"/>
  <c r="BH41" i="27" s="1"/>
  <c r="BG40" i="27"/>
  <c r="BH40" i="27" s="1"/>
  <c r="BG39" i="27"/>
  <c r="BH39" i="27" s="1"/>
  <c r="BG38" i="27"/>
  <c r="BH38" i="27" s="1"/>
  <c r="BG37" i="27"/>
  <c r="BH37" i="27" s="1"/>
  <c r="BG36" i="27"/>
  <c r="BH36" i="27" s="1"/>
  <c r="BG35" i="27"/>
  <c r="BH35" i="27" s="1"/>
  <c r="BG34" i="27"/>
  <c r="BH34" i="27" s="1"/>
  <c r="BG33" i="27"/>
  <c r="BH33" i="27" s="1"/>
  <c r="BG32" i="27"/>
  <c r="BH32" i="27" s="1"/>
  <c r="BH31" i="27"/>
  <c r="BG31" i="27"/>
  <c r="BG30" i="27"/>
  <c r="BH30" i="27" s="1"/>
  <c r="BG29" i="27"/>
  <c r="BH29" i="27" s="1"/>
  <c r="BG28" i="27"/>
  <c r="BH28" i="27" s="1"/>
  <c r="BG27" i="27"/>
  <c r="BH27" i="27" s="1"/>
  <c r="BG26" i="27"/>
  <c r="BH26" i="27" s="1"/>
  <c r="BG25" i="27"/>
  <c r="BH25" i="27" s="1"/>
  <c r="BG24" i="27"/>
  <c r="BH24" i="27" s="1"/>
  <c r="BG23" i="27"/>
  <c r="BH23" i="27" s="1"/>
  <c r="BG22" i="27"/>
  <c r="BH22" i="27" s="1"/>
  <c r="BG21" i="27"/>
  <c r="BH21" i="27" s="1"/>
  <c r="BG20" i="27"/>
  <c r="BH20" i="27" s="1"/>
  <c r="BG19" i="27"/>
  <c r="BH19" i="27" s="1"/>
  <c r="BG18" i="27"/>
  <c r="BH18" i="27" s="1"/>
  <c r="BG17" i="27"/>
  <c r="BH17" i="27" s="1"/>
  <c r="BG16" i="27"/>
  <c r="BH16" i="27" s="1"/>
  <c r="BG15" i="27"/>
  <c r="BH15" i="27" s="1"/>
  <c r="BG14" i="27"/>
  <c r="BH14" i="27" s="1"/>
  <c r="BG13" i="27"/>
  <c r="BH13" i="27" s="1"/>
  <c r="BG12" i="27"/>
  <c r="BH12" i="27" s="1"/>
  <c r="BG11" i="27"/>
  <c r="BH11" i="27" s="1"/>
  <c r="BG10" i="27"/>
  <c r="BH10" i="27" s="1"/>
  <c r="BG9" i="27"/>
  <c r="BH9" i="27" s="1"/>
  <c r="BG8" i="27"/>
  <c r="BH8" i="27" s="1"/>
  <c r="BG7" i="27"/>
  <c r="BH7" i="27" s="1"/>
  <c r="CA68" i="27"/>
  <c r="CB68" i="27" s="1"/>
  <c r="CA67" i="27"/>
  <c r="CB67" i="27" s="1"/>
  <c r="CA66" i="27"/>
  <c r="CB66" i="27" s="1"/>
  <c r="CA65" i="27"/>
  <c r="CB65" i="27" s="1"/>
  <c r="CA64" i="27"/>
  <c r="CB64" i="27" s="1"/>
  <c r="CA63" i="27"/>
  <c r="CB63" i="27" s="1"/>
  <c r="CA62" i="27"/>
  <c r="CB62" i="27" s="1"/>
  <c r="CA61" i="27"/>
  <c r="CB61" i="27" s="1"/>
  <c r="CA60" i="27"/>
  <c r="CB60" i="27" s="1"/>
  <c r="CA59" i="27"/>
  <c r="CB59" i="27" s="1"/>
  <c r="CA58" i="27"/>
  <c r="CB58" i="27" s="1"/>
  <c r="CA57" i="27"/>
  <c r="CB57" i="27" s="1"/>
  <c r="CA56" i="27"/>
  <c r="CB56" i="27" s="1"/>
  <c r="CA55" i="27"/>
  <c r="CB55" i="27" s="1"/>
  <c r="CB54" i="27"/>
  <c r="CB53" i="27"/>
  <c r="CB52" i="27"/>
  <c r="CB51" i="27"/>
  <c r="CB50" i="27"/>
  <c r="CB49" i="27"/>
  <c r="CA48" i="27"/>
  <c r="CB48" i="27" s="1"/>
  <c r="CA47" i="27"/>
  <c r="CB47" i="27" s="1"/>
  <c r="CA46" i="27"/>
  <c r="CB46" i="27" s="1"/>
  <c r="CA45" i="27"/>
  <c r="CB45" i="27" s="1"/>
  <c r="CA44" i="27"/>
  <c r="CB44" i="27" s="1"/>
  <c r="CA43" i="27"/>
  <c r="CB43" i="27" s="1"/>
  <c r="CA42" i="27"/>
  <c r="CB42" i="27" s="1"/>
  <c r="CA41" i="27"/>
  <c r="CB41" i="27" s="1"/>
  <c r="CA40" i="27"/>
  <c r="CB40" i="27" s="1"/>
  <c r="CA39" i="27"/>
  <c r="CB39" i="27" s="1"/>
  <c r="CA38" i="27"/>
  <c r="CB38" i="27" s="1"/>
  <c r="CA37" i="27"/>
  <c r="CB37" i="27" s="1"/>
  <c r="CA36" i="27"/>
  <c r="CB36" i="27" s="1"/>
  <c r="CA35" i="27"/>
  <c r="CB35" i="27" s="1"/>
  <c r="CA34" i="27"/>
  <c r="CB34" i="27" s="1"/>
  <c r="CA33" i="27"/>
  <c r="CB33" i="27" s="1"/>
  <c r="CA32" i="27"/>
  <c r="CB32" i="27" s="1"/>
  <c r="CA31" i="27"/>
  <c r="CB31" i="27" s="1"/>
  <c r="CA30" i="27"/>
  <c r="CB30" i="27" s="1"/>
  <c r="CA29" i="27"/>
  <c r="CB29" i="27" s="1"/>
  <c r="CA28" i="27"/>
  <c r="CB28" i="27" s="1"/>
  <c r="CA27" i="27"/>
  <c r="CB27" i="27" s="1"/>
  <c r="CA26" i="27"/>
  <c r="CB26" i="27" s="1"/>
  <c r="CA25" i="27"/>
  <c r="CB25" i="27" s="1"/>
  <c r="CB24" i="27"/>
  <c r="CB23" i="27"/>
  <c r="CB22" i="27"/>
  <c r="CB21" i="27"/>
  <c r="CB20" i="27"/>
  <c r="CB19" i="27"/>
  <c r="CA18" i="27"/>
  <c r="CB18" i="27" s="1"/>
  <c r="CA17" i="27"/>
  <c r="CB17" i="27" s="1"/>
  <c r="CA16" i="27"/>
  <c r="CB16" i="27" s="1"/>
  <c r="CA15" i="27"/>
  <c r="CB15" i="27" s="1"/>
  <c r="CA14" i="27"/>
  <c r="CB14" i="27" s="1"/>
  <c r="CA13" i="27"/>
  <c r="CB13" i="27" s="1"/>
  <c r="CA12" i="27"/>
  <c r="CB12" i="27" s="1"/>
  <c r="CA11" i="27"/>
  <c r="CB11" i="27" s="1"/>
  <c r="CA10" i="27"/>
  <c r="CB10" i="27" s="1"/>
  <c r="CA9" i="27"/>
  <c r="CB9" i="27" s="1"/>
  <c r="CA8" i="27"/>
  <c r="CB8" i="27" s="1"/>
  <c r="CA7" i="27"/>
  <c r="CB7" i="27" s="1"/>
  <c r="BY68" i="27"/>
  <c r="BX68" i="27"/>
  <c r="BX67" i="27"/>
  <c r="BY67" i="27" s="1"/>
  <c r="BX66" i="27"/>
  <c r="BY66" i="27" s="1"/>
  <c r="BX65" i="27"/>
  <c r="BY65" i="27" s="1"/>
  <c r="BX64" i="27"/>
  <c r="BY64" i="27" s="1"/>
  <c r="BX63" i="27"/>
  <c r="BY63" i="27" s="1"/>
  <c r="BX62" i="27"/>
  <c r="BY62" i="27" s="1"/>
  <c r="BX61" i="27"/>
  <c r="BY61" i="27" s="1"/>
  <c r="BY60" i="27"/>
  <c r="BX60" i="27"/>
  <c r="BX59" i="27"/>
  <c r="BY59" i="27" s="1"/>
  <c r="BX58" i="27"/>
  <c r="BY58" i="27" s="1"/>
  <c r="BX57" i="27"/>
  <c r="BY57" i="27" s="1"/>
  <c r="BY56" i="27"/>
  <c r="BX56" i="27"/>
  <c r="BX55" i="27"/>
  <c r="BY55" i="27" s="1"/>
  <c r="BY54" i="27"/>
  <c r="BY53" i="27"/>
  <c r="BY52" i="27"/>
  <c r="BY51" i="27"/>
  <c r="BY50" i="27"/>
  <c r="BY49" i="27"/>
  <c r="BX48" i="27"/>
  <c r="BY48" i="27" s="1"/>
  <c r="BX47" i="27"/>
  <c r="BY47" i="27" s="1"/>
  <c r="BX46" i="27"/>
  <c r="BY46" i="27" s="1"/>
  <c r="BY45" i="27"/>
  <c r="BX45" i="27"/>
  <c r="BX44" i="27"/>
  <c r="BY44" i="27" s="1"/>
  <c r="BX43" i="27"/>
  <c r="BY43" i="27" s="1"/>
  <c r="BX42" i="27"/>
  <c r="BY42" i="27" s="1"/>
  <c r="BY41" i="27"/>
  <c r="BX41" i="27"/>
  <c r="BX40" i="27"/>
  <c r="BY40" i="27" s="1"/>
  <c r="BX39" i="27"/>
  <c r="BY39" i="27" s="1"/>
  <c r="BX38" i="27"/>
  <c r="BY38" i="27" s="1"/>
  <c r="BY37" i="27"/>
  <c r="BX37" i="27"/>
  <c r="BX36" i="27"/>
  <c r="BY36" i="27" s="1"/>
  <c r="BX35" i="27"/>
  <c r="BY35" i="27" s="1"/>
  <c r="BX34" i="27"/>
  <c r="BY34" i="27" s="1"/>
  <c r="BY33" i="27"/>
  <c r="BX33" i="27"/>
  <c r="BX32" i="27"/>
  <c r="BY32" i="27" s="1"/>
  <c r="BX31" i="27"/>
  <c r="BY31" i="27" s="1"/>
  <c r="BX30" i="27"/>
  <c r="BY30" i="27" s="1"/>
  <c r="BX29" i="27"/>
  <c r="BY29" i="27" s="1"/>
  <c r="BX28" i="27"/>
  <c r="BY28" i="27" s="1"/>
  <c r="BX27" i="27"/>
  <c r="BY27" i="27" s="1"/>
  <c r="BX26" i="27"/>
  <c r="BY26" i="27" s="1"/>
  <c r="BY25" i="27"/>
  <c r="BX25" i="27"/>
  <c r="BY24" i="27"/>
  <c r="BY23" i="27"/>
  <c r="BY22" i="27"/>
  <c r="BY21" i="27"/>
  <c r="BY20" i="27"/>
  <c r="BY19" i="27"/>
  <c r="BY18" i="27"/>
  <c r="BX18" i="27"/>
  <c r="BX17" i="27"/>
  <c r="BY17" i="27" s="1"/>
  <c r="BX16" i="27"/>
  <c r="BY16" i="27" s="1"/>
  <c r="BX15" i="27"/>
  <c r="BY15" i="27" s="1"/>
  <c r="BY14" i="27"/>
  <c r="BX14" i="27"/>
  <c r="BX13" i="27"/>
  <c r="BY13" i="27" s="1"/>
  <c r="BX12" i="27"/>
  <c r="BY12" i="27" s="1"/>
  <c r="BX11" i="27"/>
  <c r="BY11" i="27" s="1"/>
  <c r="BX10" i="27"/>
  <c r="BY10" i="27" s="1"/>
  <c r="BX9" i="27"/>
  <c r="BY9" i="27" s="1"/>
  <c r="BX8" i="27"/>
  <c r="BY8" i="27" s="1"/>
  <c r="BX7" i="27"/>
  <c r="BY7" i="27" s="1"/>
  <c r="CB65" i="26"/>
  <c r="CB64" i="26"/>
  <c r="CB57" i="26"/>
  <c r="CB56" i="26"/>
  <c r="CB55" i="26"/>
  <c r="CB54" i="26"/>
  <c r="CB53" i="26"/>
  <c r="CB52" i="26"/>
  <c r="CB51" i="26"/>
  <c r="CB50" i="26"/>
  <c r="CB25" i="26"/>
  <c r="CB24" i="26"/>
  <c r="CB23" i="26"/>
  <c r="CB22" i="26"/>
  <c r="CB21" i="26"/>
  <c r="CB20" i="26"/>
  <c r="CB17" i="26"/>
  <c r="CB16" i="26"/>
  <c r="CB15" i="26"/>
  <c r="CB14" i="26"/>
  <c r="CB9" i="26"/>
  <c r="CB8" i="26"/>
  <c r="CA69" i="26"/>
  <c r="CB69" i="26" s="1"/>
  <c r="CA68" i="26"/>
  <c r="CB68" i="26" s="1"/>
  <c r="CA67" i="26"/>
  <c r="CB67" i="26" s="1"/>
  <c r="CA66" i="26"/>
  <c r="CB66" i="26" s="1"/>
  <c r="CA65" i="26"/>
  <c r="CA64" i="26"/>
  <c r="CA63" i="26"/>
  <c r="CB63" i="26" s="1"/>
  <c r="CA62" i="26"/>
  <c r="CB62" i="26" s="1"/>
  <c r="CA61" i="26"/>
  <c r="CB61" i="26" s="1"/>
  <c r="CA60" i="26"/>
  <c r="CB60" i="26" s="1"/>
  <c r="CA59" i="26"/>
  <c r="CB59" i="26" s="1"/>
  <c r="CA58" i="26"/>
  <c r="CB58" i="26" s="1"/>
  <c r="CA57" i="26"/>
  <c r="CA56" i="26"/>
  <c r="CA49" i="26"/>
  <c r="CB49" i="26" s="1"/>
  <c r="CA48" i="26"/>
  <c r="CB48" i="26" s="1"/>
  <c r="CA47" i="26"/>
  <c r="CB47" i="26" s="1"/>
  <c r="CA46" i="26"/>
  <c r="CB46" i="26" s="1"/>
  <c r="CA45" i="26"/>
  <c r="CB45" i="26" s="1"/>
  <c r="CA44" i="26"/>
  <c r="CB44" i="26" s="1"/>
  <c r="CA43" i="26"/>
  <c r="CB43" i="26" s="1"/>
  <c r="CA42" i="26"/>
  <c r="CB42" i="26" s="1"/>
  <c r="CA41" i="26"/>
  <c r="CB41" i="26" s="1"/>
  <c r="CA40" i="26"/>
  <c r="CB40" i="26" s="1"/>
  <c r="CA39" i="26"/>
  <c r="CB39" i="26" s="1"/>
  <c r="CA38" i="26"/>
  <c r="CB38" i="26" s="1"/>
  <c r="CA37" i="26"/>
  <c r="CB37" i="26" s="1"/>
  <c r="CA36" i="26"/>
  <c r="CB36" i="26" s="1"/>
  <c r="CA35" i="26"/>
  <c r="CB35" i="26" s="1"/>
  <c r="CA34" i="26"/>
  <c r="CB34" i="26" s="1"/>
  <c r="CA33" i="26"/>
  <c r="CB33" i="26" s="1"/>
  <c r="CA32" i="26"/>
  <c r="CB32" i="26" s="1"/>
  <c r="CA31" i="26"/>
  <c r="CB31" i="26" s="1"/>
  <c r="CA30" i="26"/>
  <c r="CB30" i="26" s="1"/>
  <c r="CA29" i="26"/>
  <c r="CB29" i="26" s="1"/>
  <c r="CA28" i="26"/>
  <c r="CB28" i="26" s="1"/>
  <c r="CA27" i="26"/>
  <c r="CB27" i="26" s="1"/>
  <c r="CA26" i="26"/>
  <c r="CB26" i="26" s="1"/>
  <c r="CA19" i="26"/>
  <c r="CB19" i="26" s="1"/>
  <c r="CA18" i="26"/>
  <c r="CB18" i="26" s="1"/>
  <c r="CA17" i="26"/>
  <c r="CA16" i="26"/>
  <c r="CA15" i="26"/>
  <c r="CA14" i="26"/>
  <c r="CA13" i="26"/>
  <c r="CB13" i="26" s="1"/>
  <c r="CA12" i="26"/>
  <c r="CB12" i="26" s="1"/>
  <c r="CA11" i="26"/>
  <c r="CB11" i="26" s="1"/>
  <c r="CA10" i="26"/>
  <c r="CB10" i="26" s="1"/>
  <c r="CA9" i="26"/>
  <c r="CA8" i="26"/>
  <c r="BX8" i="26"/>
  <c r="BY8" i="26" s="1"/>
  <c r="BY55" i="26"/>
  <c r="BY54" i="26"/>
  <c r="BY53" i="26"/>
  <c r="BY52" i="26"/>
  <c r="BY51" i="26"/>
  <c r="BY50" i="26"/>
  <c r="BY30" i="26"/>
  <c r="BY25" i="26"/>
  <c r="BY24" i="26"/>
  <c r="BY23" i="26"/>
  <c r="BY22" i="26"/>
  <c r="BY21" i="26"/>
  <c r="BY20" i="26"/>
  <c r="BY14" i="26"/>
  <c r="BX69" i="26"/>
  <c r="BY69" i="26" s="1"/>
  <c r="BX68" i="26"/>
  <c r="BY68" i="26" s="1"/>
  <c r="BX67" i="26"/>
  <c r="BY67" i="26" s="1"/>
  <c r="BX66" i="26"/>
  <c r="BY66" i="26" s="1"/>
  <c r="BX65" i="26"/>
  <c r="BY65" i="26" s="1"/>
  <c r="BX64" i="26"/>
  <c r="BY64" i="26" s="1"/>
  <c r="BX63" i="26"/>
  <c r="BY63" i="26" s="1"/>
  <c r="BX62" i="26"/>
  <c r="BY62" i="26" s="1"/>
  <c r="BX61" i="26"/>
  <c r="BY61" i="26" s="1"/>
  <c r="BX60" i="26"/>
  <c r="BY60" i="26" s="1"/>
  <c r="BX59" i="26"/>
  <c r="BY59" i="26" s="1"/>
  <c r="BX58" i="26"/>
  <c r="BY58" i="26" s="1"/>
  <c r="BX57" i="26"/>
  <c r="BY57" i="26" s="1"/>
  <c r="BX56" i="26"/>
  <c r="BY56" i="26" s="1"/>
  <c r="BX49" i="26"/>
  <c r="BY49" i="26" s="1"/>
  <c r="BX48" i="26"/>
  <c r="BY48" i="26" s="1"/>
  <c r="BX47" i="26"/>
  <c r="BY47" i="26" s="1"/>
  <c r="BX46" i="26"/>
  <c r="BY46" i="26" s="1"/>
  <c r="BX45" i="26"/>
  <c r="BY45" i="26" s="1"/>
  <c r="BX44" i="26"/>
  <c r="BY44" i="26" s="1"/>
  <c r="BX43" i="26"/>
  <c r="BY43" i="26" s="1"/>
  <c r="BX42" i="26"/>
  <c r="BY42" i="26" s="1"/>
  <c r="BX41" i="26"/>
  <c r="BY41" i="26" s="1"/>
  <c r="BX40" i="26"/>
  <c r="BY40" i="26" s="1"/>
  <c r="BX39" i="26"/>
  <c r="BY39" i="26" s="1"/>
  <c r="BX38" i="26"/>
  <c r="BY38" i="26" s="1"/>
  <c r="BX37" i="26"/>
  <c r="BY37" i="26" s="1"/>
  <c r="BX36" i="26"/>
  <c r="BY36" i="26" s="1"/>
  <c r="BX35" i="26"/>
  <c r="BY35" i="26" s="1"/>
  <c r="BX34" i="26"/>
  <c r="BY34" i="26" s="1"/>
  <c r="BX33" i="26"/>
  <c r="BY33" i="26" s="1"/>
  <c r="BX32" i="26"/>
  <c r="BY32" i="26" s="1"/>
  <c r="BX31" i="26"/>
  <c r="BY31" i="26" s="1"/>
  <c r="BX30" i="26"/>
  <c r="BX29" i="26"/>
  <c r="BY29" i="26" s="1"/>
  <c r="BX28" i="26"/>
  <c r="BY28" i="26" s="1"/>
  <c r="BX27" i="26"/>
  <c r="BY27" i="26" s="1"/>
  <c r="BX26" i="26"/>
  <c r="BY26" i="26" s="1"/>
  <c r="BX19" i="26"/>
  <c r="BY19" i="26" s="1"/>
  <c r="BX18" i="26"/>
  <c r="BY18" i="26" s="1"/>
  <c r="BX17" i="26"/>
  <c r="BY17" i="26" s="1"/>
  <c r="BX16" i="26"/>
  <c r="BY16" i="26" s="1"/>
  <c r="BX15" i="26"/>
  <c r="BY15" i="26" s="1"/>
  <c r="BX14" i="26"/>
  <c r="BX13" i="26"/>
  <c r="BY13" i="26" s="1"/>
  <c r="BX12" i="26"/>
  <c r="BY12" i="26" s="1"/>
  <c r="BX11" i="26"/>
  <c r="BY11" i="26" s="1"/>
  <c r="BX10" i="26"/>
  <c r="BY10" i="26" s="1"/>
  <c r="BX9" i="26"/>
  <c r="BY9" i="26" s="1"/>
  <c r="BG26" i="26"/>
  <c r="BH26" i="26" s="1"/>
  <c r="BE68" i="26"/>
  <c r="BE67" i="26"/>
  <c r="BE65" i="26"/>
  <c r="BE64" i="26"/>
  <c r="BE63" i="26"/>
  <c r="BE61" i="26"/>
  <c r="BE60" i="26"/>
  <c r="BE59" i="26"/>
  <c r="BE57" i="26"/>
  <c r="BE56" i="26"/>
  <c r="BE55" i="26"/>
  <c r="BE54" i="26"/>
  <c r="BE53" i="26"/>
  <c r="BE52" i="26"/>
  <c r="BE51" i="26"/>
  <c r="BE50" i="26"/>
  <c r="BE48" i="26"/>
  <c r="BE47" i="26"/>
  <c r="BE45" i="26"/>
  <c r="BE44" i="26"/>
  <c r="BE42" i="26"/>
  <c r="BE41" i="26"/>
  <c r="BE39" i="26"/>
  <c r="BE38" i="26"/>
  <c r="BE36" i="26"/>
  <c r="BE35" i="26"/>
  <c r="BE33" i="26"/>
  <c r="BE32" i="26"/>
  <c r="BE30" i="26"/>
  <c r="BE29" i="26"/>
  <c r="BE27" i="26"/>
  <c r="BE26" i="26"/>
  <c r="BE25" i="26"/>
  <c r="BE24" i="26"/>
  <c r="BE23" i="26"/>
  <c r="BE22" i="26"/>
  <c r="BE21" i="26"/>
  <c r="BE20" i="26"/>
  <c r="BE18" i="26"/>
  <c r="BE17" i="26"/>
  <c r="BE15" i="26"/>
  <c r="BE14" i="26"/>
  <c r="BE12" i="26"/>
  <c r="BE11" i="26"/>
  <c r="BE9" i="26"/>
  <c r="BE8" i="26"/>
  <c r="BB62" i="26"/>
  <c r="BB46" i="26"/>
  <c r="BB40" i="26"/>
  <c r="BB34" i="26"/>
  <c r="BB31" i="26"/>
  <c r="BB16" i="26"/>
  <c r="BB58" i="26"/>
  <c r="BB49" i="26"/>
  <c r="BB13" i="26"/>
  <c r="BB69" i="26"/>
  <c r="BB66" i="26"/>
  <c r="BB43" i="26"/>
  <c r="BB37" i="26"/>
  <c r="BB28" i="26"/>
  <c r="BB10" i="26"/>
  <c r="AS69" i="26"/>
  <c r="AS66" i="26"/>
  <c r="AS62" i="26"/>
  <c r="AR60" i="26"/>
  <c r="AS58" i="26"/>
  <c r="AS55" i="26"/>
  <c r="AS54" i="26"/>
  <c r="AS53" i="26"/>
  <c r="AS52" i="26"/>
  <c r="AS51" i="26"/>
  <c r="AS50" i="26"/>
  <c r="AS49" i="26"/>
  <c r="AS46" i="26"/>
  <c r="AS43" i="26"/>
  <c r="AS40" i="26"/>
  <c r="AS37" i="26"/>
  <c r="AS34" i="26"/>
  <c r="AS31" i="26"/>
  <c r="AS28" i="26"/>
  <c r="AS25" i="26"/>
  <c r="AS24" i="26"/>
  <c r="AS23" i="26"/>
  <c r="AS22" i="26"/>
  <c r="AS21" i="26"/>
  <c r="AS20" i="26"/>
  <c r="AS19" i="26"/>
  <c r="AS16" i="26"/>
  <c r="AS13" i="26"/>
  <c r="AS10" i="26"/>
  <c r="AM69" i="26"/>
  <c r="AM66" i="26"/>
  <c r="AM63" i="26"/>
  <c r="AM62" i="26"/>
  <c r="AM60" i="26"/>
  <c r="AM58" i="26"/>
  <c r="AM55" i="26"/>
  <c r="AM54" i="26"/>
  <c r="AM53" i="26"/>
  <c r="AM52" i="26"/>
  <c r="AM51" i="26"/>
  <c r="AM50" i="26"/>
  <c r="AM49" i="26"/>
  <c r="AM48" i="26"/>
  <c r="AM47" i="26"/>
  <c r="AM46" i="26"/>
  <c r="AM45" i="26"/>
  <c r="AM44" i="26"/>
  <c r="AM43" i="26"/>
  <c r="AM42" i="26"/>
  <c r="AM41" i="26"/>
  <c r="AM40" i="26"/>
  <c r="AM39" i="26"/>
  <c r="AM38" i="26"/>
  <c r="AM37" i="26"/>
  <c r="AM34" i="26"/>
  <c r="AM31" i="26"/>
  <c r="AM28" i="26"/>
  <c r="AM25" i="26"/>
  <c r="AM24" i="26"/>
  <c r="AM23" i="26"/>
  <c r="AM22" i="26"/>
  <c r="AM21" i="26"/>
  <c r="AM20" i="26"/>
  <c r="AM19" i="26"/>
  <c r="AM18" i="26"/>
  <c r="AM17" i="26"/>
  <c r="AM16" i="26"/>
  <c r="AM15" i="26"/>
  <c r="AM14" i="26"/>
  <c r="AM13" i="26"/>
  <c r="AM12" i="26"/>
  <c r="AM11" i="26"/>
  <c r="AM10" i="26"/>
  <c r="AM9" i="26"/>
  <c r="AM8" i="26"/>
  <c r="BA28" i="27" l="1"/>
  <c r="BB28" i="27" s="1"/>
  <c r="BA8" i="27"/>
  <c r="BB8" i="27" s="1"/>
  <c r="BA64" i="27"/>
  <c r="BB64" i="27" s="1"/>
  <c r="BA34" i="27"/>
  <c r="BB34" i="27" s="1"/>
  <c r="BA50" i="27"/>
  <c r="BB50" i="27" s="1"/>
  <c r="BA40" i="27"/>
  <c r="BB40" i="27" s="1"/>
  <c r="BA14" i="27"/>
  <c r="BB14" i="27" s="1"/>
  <c r="BA31" i="27"/>
  <c r="BB31" i="27" s="1"/>
  <c r="BA16" i="27"/>
  <c r="BB16" i="27" s="1"/>
  <c r="BA32" i="27"/>
  <c r="BB32" i="27" s="1"/>
  <c r="BA56" i="27"/>
  <c r="BB56" i="27" s="1"/>
  <c r="BA24" i="27"/>
  <c r="BB24" i="27" s="1"/>
  <c r="BA46" i="27"/>
  <c r="BB46" i="27" s="1"/>
  <c r="BA38" i="27"/>
  <c r="BB38" i="27" s="1"/>
  <c r="BA47" i="27"/>
  <c r="BB47" i="27" s="1"/>
  <c r="BA17" i="27"/>
  <c r="BB17" i="27" s="1"/>
  <c r="BA25" i="27"/>
  <c r="BB25" i="27" s="1"/>
  <c r="AP13" i="27"/>
  <c r="AP21" i="27"/>
  <c r="AP29" i="27"/>
  <c r="AP37" i="27"/>
  <c r="AP41" i="27"/>
  <c r="AP49" i="27"/>
  <c r="AP53" i="27"/>
  <c r="BA7" i="27"/>
  <c r="BB7" i="27" s="1"/>
  <c r="BA19" i="27"/>
  <c r="BB19" i="27" s="1"/>
  <c r="BA51" i="27"/>
  <c r="BB51" i="27" s="1"/>
  <c r="BA63" i="27"/>
  <c r="BB63" i="27" s="1"/>
  <c r="BA26" i="27"/>
  <c r="BB26" i="27" s="1"/>
  <c r="BA59" i="27"/>
  <c r="BB59" i="27" s="1"/>
  <c r="AP10" i="27"/>
  <c r="AP22" i="27"/>
  <c r="AP54" i="27"/>
  <c r="AP23" i="27"/>
  <c r="AP35" i="27"/>
  <c r="AP67" i="27"/>
  <c r="BA43" i="27"/>
  <c r="BB43" i="27" s="1"/>
  <c r="AP11" i="27"/>
  <c r="AP55" i="27"/>
  <c r="AL26" i="26"/>
  <c r="AL68" i="26"/>
  <c r="AL65" i="26"/>
  <c r="T65" i="26"/>
  <c r="AL57" i="26"/>
  <c r="T57" i="26"/>
  <c r="AL33" i="26"/>
  <c r="T33" i="26"/>
  <c r="AL27" i="26"/>
  <c r="T27" i="26"/>
  <c r="AL61" i="26"/>
  <c r="AL36" i="26"/>
  <c r="AL30" i="26"/>
  <c r="T68" i="26"/>
  <c r="T61" i="26"/>
  <c r="T36" i="26"/>
  <c r="T30" i="26"/>
  <c r="AL59" i="26" l="1"/>
  <c r="AL67" i="26"/>
  <c r="AL64" i="26"/>
  <c r="AL56" i="26"/>
  <c r="AL35" i="26"/>
  <c r="AL29" i="26"/>
  <c r="AL32" i="26"/>
  <c r="AA18" i="27" l="1"/>
  <c r="AB18" i="27" s="1"/>
  <c r="AA15" i="27"/>
  <c r="AA62" i="27"/>
  <c r="AB62" i="27" s="1"/>
  <c r="AA59" i="27"/>
  <c r="AB59" i="27" s="1"/>
  <c r="AA68" i="27"/>
  <c r="AB68" i="27" s="1"/>
  <c r="AA65" i="27"/>
  <c r="AB65" i="27" s="1"/>
  <c r="AA48" i="27"/>
  <c r="AB48" i="27" s="1"/>
  <c r="AA45" i="27"/>
  <c r="AB45" i="27" s="1"/>
  <c r="AA67" i="27"/>
  <c r="AB67" i="27" s="1"/>
  <c r="AA66" i="27"/>
  <c r="AB66" i="27" s="1"/>
  <c r="AA64" i="27"/>
  <c r="AB64" i="27" s="1"/>
  <c r="AA63" i="27"/>
  <c r="AB63" i="27" s="1"/>
  <c r="AA47" i="27"/>
  <c r="AA46" i="27"/>
  <c r="AB46" i="27" s="1"/>
  <c r="AA44" i="27"/>
  <c r="AB44" i="27" s="1"/>
  <c r="AA43" i="27"/>
  <c r="AA61" i="27"/>
  <c r="AA57" i="27"/>
  <c r="AA42" i="27"/>
  <c r="AB42" i="27" s="1"/>
  <c r="AA39" i="27"/>
  <c r="AB39" i="27" s="1"/>
  <c r="AA58" i="27"/>
  <c r="AA60" i="27"/>
  <c r="AB60" i="27" s="1"/>
  <c r="AA56" i="27"/>
  <c r="AB56" i="27" s="1"/>
  <c r="AA55" i="27"/>
  <c r="AB55" i="27" s="1"/>
  <c r="AA41" i="27"/>
  <c r="AB41" i="27" s="1"/>
  <c r="AA40" i="27"/>
  <c r="AB40" i="27" s="1"/>
  <c r="AA38" i="27"/>
  <c r="AB38" i="27" s="1"/>
  <c r="AA37" i="27"/>
  <c r="AB37" i="27" s="1"/>
  <c r="AA36" i="27"/>
  <c r="AA33" i="27"/>
  <c r="AB33" i="27" s="1"/>
  <c r="AA35" i="27"/>
  <c r="AB35" i="27" s="1"/>
  <c r="AA34" i="27"/>
  <c r="AA32" i="27"/>
  <c r="AB32" i="27" s="1"/>
  <c r="AA31" i="27"/>
  <c r="AB31" i="27" s="1"/>
  <c r="AA17" i="27"/>
  <c r="AB17" i="27" s="1"/>
  <c r="AA16" i="27"/>
  <c r="AB16" i="27" s="1"/>
  <c r="AA14" i="27"/>
  <c r="AB14" i="27" s="1"/>
  <c r="AA13" i="27"/>
  <c r="AB13" i="27" s="1"/>
  <c r="AA29" i="27"/>
  <c r="AB29" i="27" s="1"/>
  <c r="AA28" i="27"/>
  <c r="AA26" i="27"/>
  <c r="AB26" i="27" s="1"/>
  <c r="AA25" i="27"/>
  <c r="AB25" i="27" s="1"/>
  <c r="AA11" i="27"/>
  <c r="AB11" i="27" s="1"/>
  <c r="AA10" i="27"/>
  <c r="AB10" i="27" s="1"/>
  <c r="AA8" i="27"/>
  <c r="AB8" i="27" s="1"/>
  <c r="AA7" i="27"/>
  <c r="AA30" i="27"/>
  <c r="AB30" i="27" s="1"/>
  <c r="AA27" i="27"/>
  <c r="AA12" i="27"/>
  <c r="AB12" i="27" s="1"/>
  <c r="AA9" i="27"/>
  <c r="AB9" i="27" s="1"/>
  <c r="U66" i="27"/>
  <c r="U58" i="27"/>
  <c r="U34" i="27"/>
  <c r="U54" i="27"/>
  <c r="U52" i="27"/>
  <c r="U62" i="27"/>
  <c r="U59" i="27"/>
  <c r="U28" i="27"/>
  <c r="U24" i="27"/>
  <c r="U53" i="27"/>
  <c r="U23" i="27"/>
  <c r="U68" i="27"/>
  <c r="U48" i="27"/>
  <c r="U42" i="27"/>
  <c r="U36" i="27"/>
  <c r="U30" i="27"/>
  <c r="U18" i="27"/>
  <c r="U12" i="27"/>
  <c r="U47" i="27"/>
  <c r="U41" i="27"/>
  <c r="U17" i="27"/>
  <c r="U11" i="27"/>
  <c r="U46" i="27"/>
  <c r="U40" i="27"/>
  <c r="U22" i="27"/>
  <c r="U10" i="27"/>
  <c r="U65" i="27"/>
  <c r="U51" i="27"/>
  <c r="U45" i="27"/>
  <c r="U39" i="27"/>
  <c r="U33" i="27"/>
  <c r="U27" i="27"/>
  <c r="U15" i="27"/>
  <c r="U9" i="27"/>
  <c r="U63" i="27"/>
  <c r="U55" i="27"/>
  <c r="U50" i="27"/>
  <c r="U49" i="27"/>
  <c r="U44" i="27"/>
  <c r="U43" i="27"/>
  <c r="U38" i="27"/>
  <c r="U37" i="27"/>
  <c r="U32" i="27"/>
  <c r="U31" i="27"/>
  <c r="U25" i="27"/>
  <c r="U20" i="27"/>
  <c r="U19" i="27"/>
  <c r="U14" i="27"/>
  <c r="U13" i="27"/>
  <c r="U7" i="27"/>
  <c r="AH68" i="27"/>
  <c r="AI68" i="27" s="1"/>
  <c r="AH67" i="27"/>
  <c r="AI67" i="27" s="1"/>
  <c r="AH66" i="27"/>
  <c r="AI66" i="27" s="1"/>
  <c r="AH65" i="27"/>
  <c r="AI65" i="27" s="1"/>
  <c r="AH64" i="27"/>
  <c r="AI64" i="27" s="1"/>
  <c r="AH63" i="27"/>
  <c r="AI63" i="27" s="1"/>
  <c r="AH62" i="27"/>
  <c r="AI62" i="27" s="1"/>
  <c r="AH61" i="27"/>
  <c r="AI61" i="27" s="1"/>
  <c r="AH60" i="27"/>
  <c r="AI60" i="27" s="1"/>
  <c r="AH59" i="27"/>
  <c r="AI59" i="27" s="1"/>
  <c r="AH58" i="27"/>
  <c r="AI58" i="27" s="1"/>
  <c r="AH57" i="27"/>
  <c r="AI57" i="27" s="1"/>
  <c r="AH56" i="27"/>
  <c r="AI56" i="27" s="1"/>
  <c r="AH55" i="27"/>
  <c r="AI55" i="27" s="1"/>
  <c r="AH48" i="27"/>
  <c r="AI48" i="27" s="1"/>
  <c r="AH47" i="27"/>
  <c r="AI47" i="27" s="1"/>
  <c r="AH46" i="27"/>
  <c r="AI46" i="27" s="1"/>
  <c r="AH45" i="27"/>
  <c r="AI45" i="27" s="1"/>
  <c r="AH44" i="27"/>
  <c r="AI44" i="27" s="1"/>
  <c r="AH43" i="27"/>
  <c r="AI43" i="27" s="1"/>
  <c r="AH42" i="27"/>
  <c r="AI42" i="27" s="1"/>
  <c r="AH41" i="27"/>
  <c r="AI41" i="27" s="1"/>
  <c r="AH40" i="27"/>
  <c r="AI40" i="27" s="1"/>
  <c r="AH39" i="27"/>
  <c r="AI39" i="27" s="1"/>
  <c r="AH38" i="27"/>
  <c r="AI38" i="27" s="1"/>
  <c r="AH37" i="27"/>
  <c r="AI37" i="27" s="1"/>
  <c r="AH36" i="27"/>
  <c r="AI36" i="27" s="1"/>
  <c r="AH35" i="27"/>
  <c r="AI35" i="27" s="1"/>
  <c r="AH34" i="27"/>
  <c r="AI34" i="27" s="1"/>
  <c r="AH33" i="27"/>
  <c r="AI33" i="27" s="1"/>
  <c r="AH32" i="27"/>
  <c r="AI32" i="27" s="1"/>
  <c r="AH31" i="27"/>
  <c r="AI31" i="27" s="1"/>
  <c r="AH30" i="27"/>
  <c r="AI30" i="27" s="1"/>
  <c r="AH29" i="27"/>
  <c r="AI29" i="27" s="1"/>
  <c r="AH28" i="27"/>
  <c r="AI28" i="27" s="1"/>
  <c r="AH27" i="27"/>
  <c r="AI27" i="27" s="1"/>
  <c r="AH26" i="27"/>
  <c r="AI26" i="27" s="1"/>
  <c r="AH25" i="27"/>
  <c r="AI25" i="27" s="1"/>
  <c r="AH18" i="27"/>
  <c r="AI18" i="27" s="1"/>
  <c r="AH17" i="27"/>
  <c r="AI17" i="27" s="1"/>
  <c r="AH16" i="27"/>
  <c r="AI16" i="27" s="1"/>
  <c r="AH15" i="27"/>
  <c r="AI15" i="27" s="1"/>
  <c r="AH14" i="27"/>
  <c r="AI14" i="27" s="1"/>
  <c r="AH13" i="27"/>
  <c r="AI13" i="27" s="1"/>
  <c r="AH12" i="27"/>
  <c r="AI12" i="27" s="1"/>
  <c r="AH11" i="27"/>
  <c r="AI11" i="27" s="1"/>
  <c r="AH10" i="27"/>
  <c r="AI10" i="27" s="1"/>
  <c r="AH9" i="27"/>
  <c r="AI9" i="27" s="1"/>
  <c r="AH8" i="27"/>
  <c r="AI8" i="27" s="1"/>
  <c r="AH7" i="27"/>
  <c r="AI7" i="27" s="1"/>
  <c r="AE68" i="27"/>
  <c r="AF68" i="27" s="1"/>
  <c r="AE67" i="27"/>
  <c r="AF67" i="27" s="1"/>
  <c r="AE66" i="27"/>
  <c r="AF66" i="27" s="1"/>
  <c r="AE65" i="27"/>
  <c r="AF65" i="27" s="1"/>
  <c r="AE64" i="27"/>
  <c r="AF64" i="27" s="1"/>
  <c r="AE63" i="27"/>
  <c r="AF63" i="27" s="1"/>
  <c r="AE62" i="27"/>
  <c r="AF62" i="27" s="1"/>
  <c r="AE61" i="27"/>
  <c r="AF61" i="27" s="1"/>
  <c r="AE60" i="27"/>
  <c r="AF60" i="27" s="1"/>
  <c r="AE59" i="27"/>
  <c r="AF59" i="27" s="1"/>
  <c r="AE58" i="27"/>
  <c r="AF58" i="27" s="1"/>
  <c r="AE57" i="27"/>
  <c r="AF57" i="27" s="1"/>
  <c r="AE56" i="27"/>
  <c r="AF56" i="27" s="1"/>
  <c r="AE55" i="27"/>
  <c r="AF55" i="27" s="1"/>
  <c r="AE54" i="27"/>
  <c r="AE53" i="27"/>
  <c r="AE52" i="27"/>
  <c r="AE51" i="27"/>
  <c r="AE50" i="27"/>
  <c r="AE49" i="27"/>
  <c r="AE48" i="27"/>
  <c r="AF48" i="27" s="1"/>
  <c r="AE47" i="27"/>
  <c r="AF47" i="27" s="1"/>
  <c r="AE46" i="27"/>
  <c r="AF46" i="27" s="1"/>
  <c r="AE45" i="27"/>
  <c r="AF45" i="27" s="1"/>
  <c r="AE44" i="27"/>
  <c r="AF44" i="27" s="1"/>
  <c r="AE43" i="27"/>
  <c r="AF43" i="27" s="1"/>
  <c r="AE42" i="27"/>
  <c r="AF42" i="27" s="1"/>
  <c r="AE41" i="27"/>
  <c r="AF41" i="27" s="1"/>
  <c r="AE40" i="27"/>
  <c r="AF40" i="27" s="1"/>
  <c r="AE39" i="27"/>
  <c r="AF39" i="27" s="1"/>
  <c r="AE38" i="27"/>
  <c r="AF38" i="27" s="1"/>
  <c r="AE37" i="27"/>
  <c r="AF37" i="27" s="1"/>
  <c r="AE36" i="27"/>
  <c r="AF36" i="27" s="1"/>
  <c r="AE35" i="27"/>
  <c r="AF35" i="27" s="1"/>
  <c r="AE34" i="27"/>
  <c r="AF34" i="27" s="1"/>
  <c r="AE33" i="27"/>
  <c r="AF33" i="27" s="1"/>
  <c r="AE32" i="27"/>
  <c r="AF32" i="27" s="1"/>
  <c r="AE31" i="27"/>
  <c r="AF31" i="27" s="1"/>
  <c r="AE30" i="27"/>
  <c r="AF30" i="27" s="1"/>
  <c r="AE29" i="27"/>
  <c r="AF29" i="27" s="1"/>
  <c r="AE28" i="27"/>
  <c r="AF28" i="27" s="1"/>
  <c r="AE27" i="27"/>
  <c r="AF27" i="27" s="1"/>
  <c r="AE26" i="27"/>
  <c r="AF26" i="27" s="1"/>
  <c r="AE25" i="27"/>
  <c r="AF25" i="27" s="1"/>
  <c r="AE24" i="27"/>
  <c r="AE23" i="27"/>
  <c r="AE22" i="27"/>
  <c r="AE21" i="27"/>
  <c r="AE20" i="27"/>
  <c r="AE19" i="27"/>
  <c r="AE18" i="27"/>
  <c r="AF18" i="27" s="1"/>
  <c r="AE17" i="27"/>
  <c r="AF17" i="27" s="1"/>
  <c r="AE16" i="27"/>
  <c r="AF16" i="27" s="1"/>
  <c r="AE15" i="27"/>
  <c r="AF15" i="27" s="1"/>
  <c r="AE14" i="27"/>
  <c r="AF14" i="27" s="1"/>
  <c r="AE13" i="27"/>
  <c r="AF13" i="27" s="1"/>
  <c r="AE12" i="27"/>
  <c r="AF12" i="27" s="1"/>
  <c r="AE11" i="27"/>
  <c r="AF11" i="27" s="1"/>
  <c r="AE10" i="27"/>
  <c r="AF10" i="27" s="1"/>
  <c r="AE9" i="27"/>
  <c r="AF9" i="27" s="1"/>
  <c r="AE8" i="27"/>
  <c r="AF8" i="27" s="1"/>
  <c r="AE7" i="27"/>
  <c r="AF7" i="27" s="1"/>
  <c r="AB61" i="27"/>
  <c r="AB58" i="27"/>
  <c r="AB57" i="27"/>
  <c r="AB47" i="27"/>
  <c r="AB43" i="27"/>
  <c r="AB36" i="27"/>
  <c r="AB34" i="27"/>
  <c r="AB28" i="27"/>
  <c r="AB27" i="27"/>
  <c r="AB15" i="27"/>
  <c r="AB7" i="27"/>
  <c r="X68" i="27"/>
  <c r="Y68" i="27" s="1"/>
  <c r="X67" i="27"/>
  <c r="Y67" i="27" s="1"/>
  <c r="X66" i="27"/>
  <c r="Y66" i="27" s="1"/>
  <c r="X65" i="27"/>
  <c r="Y65" i="27" s="1"/>
  <c r="X64" i="27"/>
  <c r="Y64" i="27" s="1"/>
  <c r="X63" i="27"/>
  <c r="Y63" i="27" s="1"/>
  <c r="X62" i="27"/>
  <c r="Y62" i="27" s="1"/>
  <c r="X61" i="27"/>
  <c r="Y61" i="27" s="1"/>
  <c r="X60" i="27"/>
  <c r="Y60" i="27" s="1"/>
  <c r="X59" i="27"/>
  <c r="Y59" i="27" s="1"/>
  <c r="X58" i="27"/>
  <c r="Y58" i="27" s="1"/>
  <c r="X57" i="27"/>
  <c r="Y57" i="27" s="1"/>
  <c r="X56" i="27"/>
  <c r="Y56" i="27" s="1"/>
  <c r="X55" i="27"/>
  <c r="Y55" i="27" s="1"/>
  <c r="X54" i="27"/>
  <c r="Y54" i="27" s="1"/>
  <c r="X53" i="27"/>
  <c r="Y53" i="27" s="1"/>
  <c r="X52" i="27"/>
  <c r="Y52" i="27" s="1"/>
  <c r="X51" i="27"/>
  <c r="Y51" i="27" s="1"/>
  <c r="X50" i="27"/>
  <c r="Y50" i="27" s="1"/>
  <c r="X49" i="27"/>
  <c r="Y49" i="27" s="1"/>
  <c r="X48" i="27"/>
  <c r="Y48" i="27" s="1"/>
  <c r="X47" i="27"/>
  <c r="Y47" i="27" s="1"/>
  <c r="X46" i="27"/>
  <c r="Y46" i="27" s="1"/>
  <c r="X45" i="27"/>
  <c r="Y45" i="27" s="1"/>
  <c r="X44" i="27"/>
  <c r="Y44" i="27" s="1"/>
  <c r="X43" i="27"/>
  <c r="Y43" i="27" s="1"/>
  <c r="X42" i="27"/>
  <c r="Y42" i="27" s="1"/>
  <c r="X41" i="27"/>
  <c r="Y41" i="27" s="1"/>
  <c r="X40" i="27"/>
  <c r="Y40" i="27" s="1"/>
  <c r="X39" i="27"/>
  <c r="Y39" i="27" s="1"/>
  <c r="X38" i="27"/>
  <c r="Y38" i="27" s="1"/>
  <c r="X37" i="27"/>
  <c r="Y37" i="27" s="1"/>
  <c r="X36" i="27"/>
  <c r="Y36" i="27" s="1"/>
  <c r="X35" i="27"/>
  <c r="Y35" i="27" s="1"/>
  <c r="X34" i="27"/>
  <c r="Y34" i="27" s="1"/>
  <c r="X33" i="27"/>
  <c r="Y33" i="27" s="1"/>
  <c r="X32" i="27"/>
  <c r="Y32" i="27" s="1"/>
  <c r="X31" i="27"/>
  <c r="Y31" i="27" s="1"/>
  <c r="X30" i="27"/>
  <c r="Y30" i="27" s="1"/>
  <c r="X29" i="27"/>
  <c r="Y29" i="27" s="1"/>
  <c r="X28" i="27"/>
  <c r="Y28" i="27" s="1"/>
  <c r="X27" i="27"/>
  <c r="Y27" i="27" s="1"/>
  <c r="X26" i="27"/>
  <c r="Y26" i="27" s="1"/>
  <c r="X25" i="27"/>
  <c r="Y25" i="27" s="1"/>
  <c r="X24" i="27"/>
  <c r="Y24" i="27" s="1"/>
  <c r="X23" i="27"/>
  <c r="Y23" i="27" s="1"/>
  <c r="X22" i="27"/>
  <c r="Y22" i="27" s="1"/>
  <c r="X21" i="27"/>
  <c r="Y21" i="27" s="1"/>
  <c r="X20" i="27"/>
  <c r="Y20" i="27" s="1"/>
  <c r="X19" i="27"/>
  <c r="Y19" i="27" s="1"/>
  <c r="X18" i="27"/>
  <c r="Y18" i="27" s="1"/>
  <c r="X17" i="27"/>
  <c r="Y17" i="27" s="1"/>
  <c r="X16" i="27"/>
  <c r="Y16" i="27" s="1"/>
  <c r="X15" i="27"/>
  <c r="Y15" i="27" s="1"/>
  <c r="X14" i="27"/>
  <c r="Y14" i="27" s="1"/>
  <c r="X13" i="27"/>
  <c r="Y13" i="27" s="1"/>
  <c r="X12" i="27"/>
  <c r="Y12" i="27" s="1"/>
  <c r="X11" i="27"/>
  <c r="Y11" i="27" s="1"/>
  <c r="X10" i="27"/>
  <c r="Y10" i="27" s="1"/>
  <c r="X9" i="27"/>
  <c r="Y9" i="27" s="1"/>
  <c r="X8" i="27"/>
  <c r="Y8" i="27" s="1"/>
  <c r="X7" i="27"/>
  <c r="Y7" i="27" s="1"/>
  <c r="U67" i="27"/>
  <c r="U64" i="27"/>
  <c r="U61" i="27"/>
  <c r="U60" i="27"/>
  <c r="U57" i="27"/>
  <c r="U56" i="27"/>
  <c r="U35" i="27"/>
  <c r="U29" i="27"/>
  <c r="U26" i="27"/>
  <c r="U21" i="27"/>
  <c r="U16" i="27"/>
  <c r="U8" i="27"/>
  <c r="AM68" i="26"/>
  <c r="AM67" i="26"/>
  <c r="AM65" i="26"/>
  <c r="AM64" i="26"/>
  <c r="AM61" i="26"/>
  <c r="AM59" i="26"/>
  <c r="AM57" i="26"/>
  <c r="AM56" i="26"/>
  <c r="AM36" i="26"/>
  <c r="AM35" i="26"/>
  <c r="AM33" i="26"/>
  <c r="AM32" i="26"/>
  <c r="AM30" i="26"/>
  <c r="AM29" i="26"/>
  <c r="AM27" i="26"/>
  <c r="AM26" i="26"/>
  <c r="AR68" i="26"/>
  <c r="AS68" i="26" s="1"/>
  <c r="AR67" i="26"/>
  <c r="AS67" i="26" s="1"/>
  <c r="AR65" i="26"/>
  <c r="AS65" i="26" s="1"/>
  <c r="AR64" i="26"/>
  <c r="AS64" i="26" s="1"/>
  <c r="AR63" i="26"/>
  <c r="AS63" i="26" s="1"/>
  <c r="AR61" i="26"/>
  <c r="AS61" i="26" s="1"/>
  <c r="AR59" i="26"/>
  <c r="AS59" i="26" s="1"/>
  <c r="AR57" i="26"/>
  <c r="AS57" i="26" s="1"/>
  <c r="AR56" i="26"/>
  <c r="AS56" i="26" s="1"/>
  <c r="AR48" i="26"/>
  <c r="AR47" i="26"/>
  <c r="AS47" i="26" s="1"/>
  <c r="AR45" i="26"/>
  <c r="AR44" i="26"/>
  <c r="AS44" i="26" s="1"/>
  <c r="AR42" i="26"/>
  <c r="AS42" i="26" s="1"/>
  <c r="AR41" i="26"/>
  <c r="AS41" i="26" s="1"/>
  <c r="AR39" i="26"/>
  <c r="AS39" i="26" s="1"/>
  <c r="AR38" i="26"/>
  <c r="AS38" i="26" s="1"/>
  <c r="AR36" i="26"/>
  <c r="AR35" i="26"/>
  <c r="AS35" i="26" s="1"/>
  <c r="AR33" i="26"/>
  <c r="AR32" i="26"/>
  <c r="AS32" i="26" s="1"/>
  <c r="AR30" i="26"/>
  <c r="AS30" i="26" s="1"/>
  <c r="AR29" i="26"/>
  <c r="AS29" i="26" s="1"/>
  <c r="AR27" i="26"/>
  <c r="AS27" i="26" s="1"/>
  <c r="AR26" i="26"/>
  <c r="AS26" i="26" s="1"/>
  <c r="AR18" i="26"/>
  <c r="AS18" i="26" s="1"/>
  <c r="AR17" i="26"/>
  <c r="AS17" i="26" s="1"/>
  <c r="AR15" i="26"/>
  <c r="AS15" i="26" s="1"/>
  <c r="AR14" i="26"/>
  <c r="AS14" i="26" s="1"/>
  <c r="AR12" i="26"/>
  <c r="AS12" i="26" s="1"/>
  <c r="AR11" i="26"/>
  <c r="AS11" i="26" s="1"/>
  <c r="AR9" i="26"/>
  <c r="AS9" i="26" s="1"/>
  <c r="AR8" i="26"/>
  <c r="BD69" i="26"/>
  <c r="BE69" i="26" s="1"/>
  <c r="BD66" i="26"/>
  <c r="BE66" i="26" s="1"/>
  <c r="BD62" i="26"/>
  <c r="BE62" i="26" s="1"/>
  <c r="BD58" i="26"/>
  <c r="BE58" i="26" s="1"/>
  <c r="BD49" i="26"/>
  <c r="BE49" i="26" s="1"/>
  <c r="BD46" i="26"/>
  <c r="BE46" i="26" s="1"/>
  <c r="BD43" i="26"/>
  <c r="BE43" i="26" s="1"/>
  <c r="BD40" i="26"/>
  <c r="BE40" i="26" s="1"/>
  <c r="BD37" i="26"/>
  <c r="BE37" i="26" s="1"/>
  <c r="BD34" i="26"/>
  <c r="BE34" i="26" s="1"/>
  <c r="BD31" i="26"/>
  <c r="BE31" i="26" s="1"/>
  <c r="BD28" i="26"/>
  <c r="BE28" i="26" s="1"/>
  <c r="BD19" i="26"/>
  <c r="BE19" i="26" s="1"/>
  <c r="BD16" i="26"/>
  <c r="BE16" i="26" s="1"/>
  <c r="BD13" i="26"/>
  <c r="BE13" i="26" s="1"/>
  <c r="BD10" i="26"/>
  <c r="BE10" i="26" s="1"/>
  <c r="X10" i="26"/>
  <c r="BG69" i="26"/>
  <c r="BH69" i="26" s="1"/>
  <c r="BG68" i="26"/>
  <c r="BH68" i="26" s="1"/>
  <c r="BG67" i="26"/>
  <c r="BH67" i="26" s="1"/>
  <c r="BG66" i="26"/>
  <c r="BH66" i="26" s="1"/>
  <c r="BG65" i="26"/>
  <c r="BH65" i="26" s="1"/>
  <c r="BG64" i="26"/>
  <c r="BH64" i="26" s="1"/>
  <c r="BG63" i="26"/>
  <c r="BH63" i="26" s="1"/>
  <c r="BG62" i="26"/>
  <c r="BH62" i="26" s="1"/>
  <c r="BG61" i="26"/>
  <c r="BH61" i="26" s="1"/>
  <c r="BG60" i="26"/>
  <c r="BH60" i="26" s="1"/>
  <c r="BG59" i="26"/>
  <c r="BH59" i="26" s="1"/>
  <c r="BG58" i="26"/>
  <c r="BH58" i="26" s="1"/>
  <c r="BG57" i="26"/>
  <c r="BH57" i="26" s="1"/>
  <c r="BG56" i="26"/>
  <c r="BH56" i="26" s="1"/>
  <c r="BG55" i="26"/>
  <c r="BH55" i="26" s="1"/>
  <c r="BG54" i="26"/>
  <c r="BH54" i="26" s="1"/>
  <c r="BG53" i="26"/>
  <c r="BH53" i="26" s="1"/>
  <c r="BG52" i="26"/>
  <c r="BH52" i="26" s="1"/>
  <c r="BG51" i="26"/>
  <c r="BH51" i="26" s="1"/>
  <c r="BG50" i="26"/>
  <c r="BH50" i="26" s="1"/>
  <c r="BG49" i="26"/>
  <c r="BH49" i="26" s="1"/>
  <c r="BG48" i="26"/>
  <c r="BH48" i="26" s="1"/>
  <c r="BG47" i="26"/>
  <c r="BH47" i="26" s="1"/>
  <c r="BG46" i="26"/>
  <c r="BH46" i="26" s="1"/>
  <c r="BG45" i="26"/>
  <c r="BH45" i="26" s="1"/>
  <c r="BG44" i="26"/>
  <c r="BH44" i="26" s="1"/>
  <c r="BG43" i="26"/>
  <c r="BH43" i="26" s="1"/>
  <c r="BG42" i="26"/>
  <c r="BH42" i="26" s="1"/>
  <c r="BG41" i="26"/>
  <c r="BH41" i="26" s="1"/>
  <c r="BG40" i="26"/>
  <c r="BH40" i="26" s="1"/>
  <c r="BG39" i="26"/>
  <c r="BH39" i="26" s="1"/>
  <c r="BG38" i="26"/>
  <c r="BH38" i="26" s="1"/>
  <c r="BG37" i="26"/>
  <c r="BH37" i="26" s="1"/>
  <c r="BG36" i="26"/>
  <c r="BH36" i="26" s="1"/>
  <c r="BG35" i="26"/>
  <c r="BH35" i="26" s="1"/>
  <c r="BG34" i="26"/>
  <c r="BH34" i="26" s="1"/>
  <c r="BG33" i="26"/>
  <c r="BH33" i="26" s="1"/>
  <c r="BG32" i="26"/>
  <c r="BH32" i="26" s="1"/>
  <c r="BG31" i="26"/>
  <c r="BH31" i="26" s="1"/>
  <c r="BG30" i="26"/>
  <c r="BH30" i="26" s="1"/>
  <c r="BG29" i="26"/>
  <c r="BH29" i="26" s="1"/>
  <c r="BG28" i="26"/>
  <c r="BH28" i="26" s="1"/>
  <c r="BG27" i="26"/>
  <c r="BH27" i="26" s="1"/>
  <c r="BG25" i="26"/>
  <c r="BH25" i="26" s="1"/>
  <c r="BG24" i="26"/>
  <c r="BH24" i="26" s="1"/>
  <c r="BG23" i="26"/>
  <c r="BH23" i="26" s="1"/>
  <c r="BG22" i="26"/>
  <c r="BH22" i="26" s="1"/>
  <c r="BG21" i="26"/>
  <c r="BH21" i="26" s="1"/>
  <c r="BG20" i="26"/>
  <c r="BH20" i="26" s="1"/>
  <c r="BG19" i="26"/>
  <c r="BH19" i="26" s="1"/>
  <c r="BG18" i="26"/>
  <c r="BH18" i="26" s="1"/>
  <c r="BG17" i="26"/>
  <c r="BH17" i="26" s="1"/>
  <c r="BG16" i="26"/>
  <c r="BH16" i="26" s="1"/>
  <c r="BG15" i="26"/>
  <c r="BH15" i="26" s="1"/>
  <c r="BG14" i="26"/>
  <c r="BH14" i="26" s="1"/>
  <c r="BG13" i="26"/>
  <c r="BH13" i="26" s="1"/>
  <c r="BG12" i="26"/>
  <c r="BH12" i="26" s="1"/>
  <c r="BG11" i="26"/>
  <c r="BH11" i="26" s="1"/>
  <c r="BG10" i="26"/>
  <c r="BH10" i="26" s="1"/>
  <c r="BG9" i="26"/>
  <c r="BH9" i="26" s="1"/>
  <c r="BG8" i="26"/>
  <c r="BH8" i="26" s="1"/>
  <c r="AX69" i="26"/>
  <c r="AY69" i="26" s="1"/>
  <c r="AX68" i="26"/>
  <c r="AY68" i="26" s="1"/>
  <c r="AX67" i="26"/>
  <c r="AY67" i="26" s="1"/>
  <c r="AX66" i="26"/>
  <c r="AY66" i="26" s="1"/>
  <c r="AX65" i="26"/>
  <c r="AY65" i="26" s="1"/>
  <c r="AX64" i="26"/>
  <c r="AY64" i="26" s="1"/>
  <c r="AX63" i="26"/>
  <c r="AY63" i="26" s="1"/>
  <c r="AX62" i="26"/>
  <c r="AY62" i="26" s="1"/>
  <c r="AX61" i="26"/>
  <c r="AY61" i="26" s="1"/>
  <c r="AX60" i="26"/>
  <c r="AY60" i="26" s="1"/>
  <c r="AX59" i="26"/>
  <c r="AY59" i="26" s="1"/>
  <c r="AX58" i="26"/>
  <c r="AY58" i="26" s="1"/>
  <c r="AX57" i="26"/>
  <c r="AY57" i="26" s="1"/>
  <c r="AX56" i="26"/>
  <c r="AY56" i="26" s="1"/>
  <c r="AX55" i="26"/>
  <c r="AY55" i="26" s="1"/>
  <c r="AX54" i="26"/>
  <c r="AY54" i="26" s="1"/>
  <c r="AX53" i="26"/>
  <c r="AY53" i="26" s="1"/>
  <c r="AX52" i="26"/>
  <c r="AY52" i="26" s="1"/>
  <c r="AX51" i="26"/>
  <c r="AY51" i="26" s="1"/>
  <c r="AX50" i="26"/>
  <c r="AY50" i="26" s="1"/>
  <c r="AX49" i="26"/>
  <c r="AY49" i="26" s="1"/>
  <c r="AX48" i="26"/>
  <c r="AY48" i="26" s="1"/>
  <c r="AX47" i="26"/>
  <c r="AY47" i="26" s="1"/>
  <c r="AX46" i="26"/>
  <c r="AY46" i="26" s="1"/>
  <c r="AX45" i="26"/>
  <c r="AY45" i="26" s="1"/>
  <c r="AX44" i="26"/>
  <c r="AY44" i="26" s="1"/>
  <c r="AX43" i="26"/>
  <c r="AY43" i="26" s="1"/>
  <c r="AX42" i="26"/>
  <c r="AY42" i="26" s="1"/>
  <c r="AX41" i="26"/>
  <c r="AY41" i="26" s="1"/>
  <c r="AX40" i="26"/>
  <c r="AY40" i="26" s="1"/>
  <c r="AX39" i="26"/>
  <c r="AY39" i="26" s="1"/>
  <c r="AX38" i="26"/>
  <c r="AY38" i="26" s="1"/>
  <c r="AX37" i="26"/>
  <c r="AY37" i="26" s="1"/>
  <c r="AX36" i="26"/>
  <c r="AY36" i="26" s="1"/>
  <c r="AX35" i="26"/>
  <c r="AY35" i="26" s="1"/>
  <c r="AX34" i="26"/>
  <c r="AY34" i="26" s="1"/>
  <c r="AX33" i="26"/>
  <c r="AY33" i="26" s="1"/>
  <c r="AX32" i="26"/>
  <c r="AY32" i="26" s="1"/>
  <c r="AX31" i="26"/>
  <c r="AY31" i="26" s="1"/>
  <c r="AX30" i="26"/>
  <c r="AY30" i="26" s="1"/>
  <c r="AX29" i="26"/>
  <c r="AY29" i="26" s="1"/>
  <c r="AX28" i="26"/>
  <c r="AY28" i="26" s="1"/>
  <c r="AX27" i="26"/>
  <c r="AY27" i="26" s="1"/>
  <c r="AX26" i="26"/>
  <c r="AY26" i="26" s="1"/>
  <c r="AX25" i="26"/>
  <c r="AY25" i="26" s="1"/>
  <c r="AX24" i="26"/>
  <c r="AY24" i="26" s="1"/>
  <c r="AX23" i="26"/>
  <c r="AY23" i="26" s="1"/>
  <c r="AX22" i="26"/>
  <c r="AY22" i="26" s="1"/>
  <c r="AX21" i="26"/>
  <c r="AY21" i="26" s="1"/>
  <c r="AX20" i="26"/>
  <c r="AY20" i="26" s="1"/>
  <c r="AX19" i="26"/>
  <c r="AY19" i="26" s="1"/>
  <c r="AX18" i="26"/>
  <c r="AY18" i="26" s="1"/>
  <c r="AX17" i="26"/>
  <c r="AY17" i="26" s="1"/>
  <c r="AX16" i="26"/>
  <c r="AY16" i="26" s="1"/>
  <c r="AX15" i="26"/>
  <c r="AY15" i="26" s="1"/>
  <c r="AX14" i="26"/>
  <c r="AY14" i="26" s="1"/>
  <c r="AX13" i="26"/>
  <c r="AY13" i="26" s="1"/>
  <c r="AX12" i="26"/>
  <c r="AY12" i="26" s="1"/>
  <c r="AX11" i="26"/>
  <c r="AY11" i="26" s="1"/>
  <c r="AX10" i="26"/>
  <c r="AY10" i="26" s="1"/>
  <c r="AX9" i="26"/>
  <c r="AY9" i="26" s="1"/>
  <c r="AX8" i="26"/>
  <c r="AY8" i="26" s="1"/>
  <c r="AS60" i="26"/>
  <c r="AS48" i="26"/>
  <c r="AS45" i="26"/>
  <c r="AS36" i="26"/>
  <c r="AS33" i="26"/>
  <c r="X8" i="26"/>
  <c r="AS8" i="26"/>
  <c r="AO69" i="26"/>
  <c r="AP69" i="26" s="1"/>
  <c r="AO68" i="26"/>
  <c r="AO67" i="26"/>
  <c r="AO66" i="26"/>
  <c r="AP66" i="26" s="1"/>
  <c r="AO65" i="26"/>
  <c r="AO64" i="26"/>
  <c r="AO63" i="26"/>
  <c r="AO62" i="26"/>
  <c r="AP62" i="26" s="1"/>
  <c r="AO61" i="26"/>
  <c r="AO60" i="26"/>
  <c r="AO59" i="26"/>
  <c r="AO58" i="26"/>
  <c r="AP58" i="26" s="1"/>
  <c r="AO57" i="26"/>
  <c r="AO56" i="26"/>
  <c r="AO55" i="26"/>
  <c r="AO54" i="26"/>
  <c r="AO53" i="26"/>
  <c r="AO52" i="26"/>
  <c r="AO51" i="26"/>
  <c r="AO50" i="26"/>
  <c r="AO49" i="26"/>
  <c r="AP49" i="26" s="1"/>
  <c r="AO48" i="26"/>
  <c r="AO47" i="26"/>
  <c r="AO46" i="26"/>
  <c r="AP46" i="26" s="1"/>
  <c r="AO45" i="26"/>
  <c r="AO44" i="26"/>
  <c r="AO43" i="26"/>
  <c r="AP43" i="26" s="1"/>
  <c r="AO42" i="26"/>
  <c r="AO41" i="26"/>
  <c r="AO40" i="26"/>
  <c r="AP40" i="26" s="1"/>
  <c r="AO39" i="26"/>
  <c r="AO38" i="26"/>
  <c r="AO37" i="26"/>
  <c r="AP37" i="26" s="1"/>
  <c r="AO36" i="26"/>
  <c r="AO35" i="26"/>
  <c r="AO34" i="26"/>
  <c r="AP34" i="26" s="1"/>
  <c r="AO33" i="26"/>
  <c r="AO32" i="26"/>
  <c r="AO31" i="26"/>
  <c r="AP31" i="26" s="1"/>
  <c r="AO30" i="26"/>
  <c r="AO29" i="26"/>
  <c r="AO28" i="26"/>
  <c r="AP28" i="26" s="1"/>
  <c r="AO27" i="26"/>
  <c r="AO26" i="26"/>
  <c r="AO25" i="26"/>
  <c r="AO24" i="26"/>
  <c r="AO23" i="26"/>
  <c r="AO22" i="26"/>
  <c r="AO21" i="26"/>
  <c r="AO20" i="26"/>
  <c r="AO19" i="26"/>
  <c r="AP19" i="26" s="1"/>
  <c r="AO18" i="26"/>
  <c r="AO17" i="26"/>
  <c r="AO16" i="26"/>
  <c r="AP16" i="26" s="1"/>
  <c r="AO15" i="26"/>
  <c r="AO14" i="26"/>
  <c r="AO13" i="26"/>
  <c r="AP13" i="26" s="1"/>
  <c r="AO12" i="26"/>
  <c r="AO11" i="26"/>
  <c r="AO10" i="26"/>
  <c r="AP10" i="26" s="1"/>
  <c r="AO9" i="26"/>
  <c r="AO8" i="26"/>
  <c r="BA24" i="26" l="1"/>
  <c r="BB24" i="26" s="1"/>
  <c r="AP24" i="26"/>
  <c r="AP64" i="26"/>
  <c r="BA64" i="26"/>
  <c r="BB64" i="26" s="1"/>
  <c r="AP33" i="26"/>
  <c r="BA33" i="26"/>
  <c r="BB33" i="26" s="1"/>
  <c r="AP65" i="26"/>
  <c r="BA65" i="26"/>
  <c r="BB65" i="26" s="1"/>
  <c r="AP27" i="26"/>
  <c r="BA27" i="26"/>
  <c r="BB27" i="26" s="1"/>
  <c r="AP12" i="26"/>
  <c r="BA12" i="26"/>
  <c r="BB12" i="26" s="1"/>
  <c r="AP22" i="26"/>
  <c r="BA22" i="26"/>
  <c r="BB22" i="26" s="1"/>
  <c r="BA38" i="26"/>
  <c r="BB38" i="26" s="1"/>
  <c r="AP38" i="26"/>
  <c r="AP15" i="26"/>
  <c r="BA15" i="26"/>
  <c r="BB15" i="26" s="1"/>
  <c r="AP23" i="26"/>
  <c r="BA23" i="26"/>
  <c r="BB23" i="26" s="1"/>
  <c r="BA39" i="26"/>
  <c r="BB39" i="26" s="1"/>
  <c r="AP39" i="26"/>
  <c r="BA47" i="26"/>
  <c r="BB47" i="26" s="1"/>
  <c r="AP47" i="26"/>
  <c r="BA55" i="26"/>
  <c r="BB55" i="26" s="1"/>
  <c r="AP55" i="26"/>
  <c r="BA63" i="26"/>
  <c r="BB63" i="26" s="1"/>
  <c r="AP63" i="26"/>
  <c r="AP32" i="26"/>
  <c r="BA32" i="26"/>
  <c r="BB32" i="26" s="1"/>
  <c r="AP57" i="26"/>
  <c r="BA57" i="26"/>
  <c r="BB57" i="26" s="1"/>
  <c r="BA48" i="26"/>
  <c r="BB48" i="26" s="1"/>
  <c r="AP48" i="26"/>
  <c r="AP25" i="26"/>
  <c r="BA25" i="26"/>
  <c r="BB25" i="26" s="1"/>
  <c r="AP42" i="26"/>
  <c r="BA42" i="26"/>
  <c r="BB42" i="26" s="1"/>
  <c r="AP17" i="26"/>
  <c r="BA17" i="26"/>
  <c r="BB17" i="26" s="1"/>
  <c r="BA51" i="26"/>
  <c r="BB51" i="26" s="1"/>
  <c r="AP51" i="26"/>
  <c r="AP59" i="26"/>
  <c r="BA59" i="26"/>
  <c r="BB59" i="26" s="1"/>
  <c r="AP67" i="26"/>
  <c r="BA67" i="26"/>
  <c r="BB67" i="26" s="1"/>
  <c r="BA8" i="26"/>
  <c r="BB8" i="26" s="1"/>
  <c r="AP8" i="26"/>
  <c r="AP41" i="26"/>
  <c r="BA41" i="26"/>
  <c r="BB41" i="26" s="1"/>
  <c r="AP26" i="26"/>
  <c r="BA26" i="26"/>
  <c r="BB26" i="26" s="1"/>
  <c r="AP35" i="26"/>
  <c r="BA35" i="26"/>
  <c r="BB35" i="26" s="1"/>
  <c r="AP36" i="26"/>
  <c r="BA36" i="26"/>
  <c r="BB36" i="26" s="1"/>
  <c r="BA44" i="26"/>
  <c r="BB44" i="26" s="1"/>
  <c r="AP44" i="26"/>
  <c r="AP52" i="26"/>
  <c r="BA52" i="26"/>
  <c r="BB52" i="26" s="1"/>
  <c r="AP60" i="26"/>
  <c r="BA60" i="26"/>
  <c r="BB60" i="26" s="1"/>
  <c r="AP68" i="26"/>
  <c r="BA68" i="26"/>
  <c r="BB68" i="26" s="1"/>
  <c r="BA9" i="26"/>
  <c r="BB9" i="26" s="1"/>
  <c r="AP9" i="26"/>
  <c r="AP50" i="26"/>
  <c r="BA50" i="26"/>
  <c r="BB50" i="26" s="1"/>
  <c r="BA20" i="26"/>
  <c r="BB20" i="26" s="1"/>
  <c r="AP20" i="26"/>
  <c r="BA21" i="26"/>
  <c r="BB21" i="26" s="1"/>
  <c r="AP21" i="26"/>
  <c r="AP29" i="26"/>
  <c r="BA29" i="26"/>
  <c r="BB29" i="26" s="1"/>
  <c r="AP45" i="26"/>
  <c r="BA45" i="26"/>
  <c r="BB45" i="26" s="1"/>
  <c r="AP53" i="26"/>
  <c r="BA53" i="26"/>
  <c r="BB53" i="26" s="1"/>
  <c r="AP61" i="26"/>
  <c r="BA61" i="26"/>
  <c r="BB61" i="26" s="1"/>
  <c r="AP56" i="26"/>
  <c r="BA56" i="26"/>
  <c r="BB56" i="26" s="1"/>
  <c r="AP18" i="26"/>
  <c r="BA18" i="26"/>
  <c r="BB18" i="26" s="1"/>
  <c r="BA11" i="26"/>
  <c r="BB11" i="26" s="1"/>
  <c r="AP11" i="26"/>
  <c r="BA14" i="26"/>
  <c r="BB14" i="26" s="1"/>
  <c r="AP14" i="26"/>
  <c r="AP30" i="26"/>
  <c r="BA30" i="26"/>
  <c r="BB30" i="26" s="1"/>
  <c r="BA54" i="26"/>
  <c r="BB54" i="26" s="1"/>
  <c r="AP54" i="26"/>
  <c r="AU69" i="26"/>
  <c r="AV69" i="26" s="1"/>
  <c r="AU66" i="26"/>
  <c r="AV66" i="26" s="1"/>
  <c r="AU62" i="26"/>
  <c r="AV62" i="26" s="1"/>
  <c r="AU58" i="26"/>
  <c r="AV58" i="26" s="1"/>
  <c r="AU49" i="26"/>
  <c r="AV49" i="26" s="1"/>
  <c r="AU46" i="26"/>
  <c r="AV46" i="26" s="1"/>
  <c r="AU43" i="26"/>
  <c r="AV43" i="26" s="1"/>
  <c r="AU40" i="26"/>
  <c r="AV40" i="26" s="1"/>
  <c r="AU37" i="26"/>
  <c r="AV37" i="26" s="1"/>
  <c r="AU34" i="26"/>
  <c r="AV34" i="26" s="1"/>
  <c r="AU31" i="26"/>
  <c r="AV31" i="26" s="1"/>
  <c r="AU28" i="26"/>
  <c r="AV28" i="26" s="1"/>
  <c r="AU19" i="26"/>
  <c r="AV19" i="26" s="1"/>
  <c r="AU16" i="26"/>
  <c r="AU13" i="26"/>
  <c r="AV13" i="26" s="1"/>
  <c r="AU10" i="26"/>
  <c r="AV10" i="26" s="1"/>
  <c r="AH10" i="26"/>
  <c r="AU68" i="26"/>
  <c r="AV68" i="26" s="1"/>
  <c r="AU67" i="26"/>
  <c r="AV67" i="26" s="1"/>
  <c r="AU65" i="26"/>
  <c r="AV65" i="26" s="1"/>
  <c r="AU64" i="26"/>
  <c r="AV64" i="26" s="1"/>
  <c r="AU63" i="26"/>
  <c r="AV63" i="26" s="1"/>
  <c r="AU61" i="26"/>
  <c r="AV61" i="26" s="1"/>
  <c r="AU60" i="26"/>
  <c r="AV60" i="26" s="1"/>
  <c r="AU59" i="26"/>
  <c r="AV59" i="26" s="1"/>
  <c r="AU57" i="26"/>
  <c r="AV57" i="26" s="1"/>
  <c r="AU56" i="26"/>
  <c r="AV56" i="26" s="1"/>
  <c r="AU48" i="26"/>
  <c r="AV48" i="26" s="1"/>
  <c r="AU47" i="26"/>
  <c r="AV47" i="26" s="1"/>
  <c r="AU45" i="26"/>
  <c r="AV45" i="26" s="1"/>
  <c r="AU44" i="26"/>
  <c r="AV44" i="26" s="1"/>
  <c r="AU42" i="26"/>
  <c r="AV42" i="26" s="1"/>
  <c r="AU41" i="26"/>
  <c r="AV41" i="26" s="1"/>
  <c r="AU39" i="26"/>
  <c r="AV39" i="26" s="1"/>
  <c r="AU38" i="26"/>
  <c r="AV38" i="26" s="1"/>
  <c r="AU36" i="26"/>
  <c r="AV36" i="26" s="1"/>
  <c r="AU35" i="26"/>
  <c r="AV35" i="26" s="1"/>
  <c r="AU33" i="26"/>
  <c r="AV33" i="26" s="1"/>
  <c r="AU32" i="26"/>
  <c r="AV32" i="26" s="1"/>
  <c r="AU30" i="26"/>
  <c r="AV30" i="26" s="1"/>
  <c r="AU29" i="26"/>
  <c r="AV29" i="26" s="1"/>
  <c r="AU27" i="26"/>
  <c r="AV27" i="26" s="1"/>
  <c r="AU26" i="26"/>
  <c r="AV26" i="26" s="1"/>
  <c r="AU18" i="26"/>
  <c r="AV18" i="26" s="1"/>
  <c r="AU17" i="26"/>
  <c r="AV17" i="26" s="1"/>
  <c r="AV16" i="26"/>
  <c r="AU15" i="26"/>
  <c r="AV15" i="26" s="1"/>
  <c r="AU14" i="26"/>
  <c r="AV14" i="26" s="1"/>
  <c r="AU12" i="26"/>
  <c r="AV12" i="26" s="1"/>
  <c r="AU11" i="26"/>
  <c r="AV11" i="26" s="1"/>
  <c r="AU9" i="26"/>
  <c r="AV9" i="26" s="1"/>
  <c r="AU8" i="26"/>
  <c r="AV8" i="26" s="1"/>
  <c r="AH69" i="26" l="1"/>
  <c r="AI69" i="26" s="1"/>
  <c r="AH66" i="26"/>
  <c r="AI66" i="26" s="1"/>
  <c r="AH62" i="26"/>
  <c r="AI62" i="26" s="1"/>
  <c r="AH58" i="26"/>
  <c r="AI58" i="26" s="1"/>
  <c r="AH49" i="26"/>
  <c r="AI49" i="26" s="1"/>
  <c r="AH46" i="26"/>
  <c r="AI46" i="26" s="1"/>
  <c r="AH43" i="26"/>
  <c r="AI43" i="26" s="1"/>
  <c r="AH40" i="26"/>
  <c r="AI40" i="26" s="1"/>
  <c r="AH37" i="26"/>
  <c r="AI37" i="26" s="1"/>
  <c r="AH34" i="26"/>
  <c r="AI34" i="26" s="1"/>
  <c r="AH31" i="26"/>
  <c r="AI31" i="26" s="1"/>
  <c r="AH28" i="26"/>
  <c r="AI28" i="26" s="1"/>
  <c r="AH19" i="26"/>
  <c r="AI19" i="26" s="1"/>
  <c r="AH16" i="26"/>
  <c r="AI16" i="26" s="1"/>
  <c r="AH13" i="26"/>
  <c r="AI13" i="26" s="1"/>
  <c r="Y53" i="26"/>
  <c r="Y8" i="26"/>
  <c r="X69" i="26"/>
  <c r="Y69" i="26" s="1"/>
  <c r="X68" i="26"/>
  <c r="Y68" i="26" s="1"/>
  <c r="X67" i="26"/>
  <c r="Y67" i="26" s="1"/>
  <c r="X66" i="26"/>
  <c r="Y66" i="26" s="1"/>
  <c r="X65" i="26"/>
  <c r="Y65" i="26" s="1"/>
  <c r="X64" i="26"/>
  <c r="Y64" i="26" s="1"/>
  <c r="X63" i="26"/>
  <c r="Y63" i="26" s="1"/>
  <c r="X62" i="26"/>
  <c r="Y62" i="26" s="1"/>
  <c r="X61" i="26"/>
  <c r="Y61" i="26" s="1"/>
  <c r="X60" i="26"/>
  <c r="Y60" i="26" s="1"/>
  <c r="X59" i="26"/>
  <c r="Y59" i="26" s="1"/>
  <c r="X58" i="26"/>
  <c r="Y58" i="26" s="1"/>
  <c r="X57" i="26"/>
  <c r="Y57" i="26" s="1"/>
  <c r="X56" i="26"/>
  <c r="Y56" i="26" s="1"/>
  <c r="X55" i="26"/>
  <c r="Y55" i="26" s="1"/>
  <c r="X54" i="26"/>
  <c r="Y54" i="26" s="1"/>
  <c r="X53" i="26"/>
  <c r="X52" i="26"/>
  <c r="Y52" i="26" s="1"/>
  <c r="X51" i="26"/>
  <c r="Y51" i="26" s="1"/>
  <c r="X50" i="26"/>
  <c r="Y50" i="26" s="1"/>
  <c r="X49" i="26"/>
  <c r="Y49" i="26" s="1"/>
  <c r="X48" i="26"/>
  <c r="Y48" i="26" s="1"/>
  <c r="X47" i="26"/>
  <c r="Y47" i="26" s="1"/>
  <c r="X46" i="26"/>
  <c r="Y46" i="26" s="1"/>
  <c r="X45" i="26"/>
  <c r="Y45" i="26" s="1"/>
  <c r="X44" i="26"/>
  <c r="Y44" i="26" s="1"/>
  <c r="X43" i="26"/>
  <c r="Y43" i="26" s="1"/>
  <c r="X42" i="26"/>
  <c r="Y42" i="26" s="1"/>
  <c r="X41" i="26"/>
  <c r="Y41" i="26" s="1"/>
  <c r="X40" i="26"/>
  <c r="Y40" i="26" s="1"/>
  <c r="X39" i="26"/>
  <c r="Y39" i="26" s="1"/>
  <c r="X38" i="26"/>
  <c r="Y38" i="26" s="1"/>
  <c r="X37" i="26"/>
  <c r="Y37" i="26" s="1"/>
  <c r="X36" i="26"/>
  <c r="Y36" i="26" s="1"/>
  <c r="X35" i="26"/>
  <c r="Y35" i="26" s="1"/>
  <c r="X34" i="26"/>
  <c r="Y34" i="26" s="1"/>
  <c r="X33" i="26"/>
  <c r="Y33" i="26" s="1"/>
  <c r="X32" i="26"/>
  <c r="Y32" i="26" s="1"/>
  <c r="X31" i="26"/>
  <c r="Y31" i="26" s="1"/>
  <c r="X30" i="26"/>
  <c r="Y30" i="26" s="1"/>
  <c r="X29" i="26"/>
  <c r="Y29" i="26" s="1"/>
  <c r="X28" i="26"/>
  <c r="Y28" i="26" s="1"/>
  <c r="X27" i="26"/>
  <c r="Y27" i="26" s="1"/>
  <c r="X26" i="26"/>
  <c r="Y26" i="26" s="1"/>
  <c r="X25" i="26"/>
  <c r="Y25" i="26" s="1"/>
  <c r="X24" i="26"/>
  <c r="Y24" i="26" s="1"/>
  <c r="X23" i="26"/>
  <c r="Y23" i="26" s="1"/>
  <c r="X22" i="26"/>
  <c r="Y22" i="26" s="1"/>
  <c r="X21" i="26"/>
  <c r="Y21" i="26" s="1"/>
  <c r="X20" i="26"/>
  <c r="Y20" i="26" s="1"/>
  <c r="X19" i="26"/>
  <c r="Y19" i="26" s="1"/>
  <c r="X18" i="26"/>
  <c r="Y18" i="26" s="1"/>
  <c r="X17" i="26"/>
  <c r="Y17" i="26" s="1"/>
  <c r="X16" i="26"/>
  <c r="Y16" i="26" s="1"/>
  <c r="X15" i="26"/>
  <c r="Y15" i="26" s="1"/>
  <c r="X14" i="26"/>
  <c r="Y14" i="26" s="1"/>
  <c r="X13" i="26"/>
  <c r="Y13" i="26" s="1"/>
  <c r="X12" i="26"/>
  <c r="Y12" i="26" s="1"/>
  <c r="X11" i="26"/>
  <c r="Y11" i="26" s="1"/>
  <c r="Y10" i="26"/>
  <c r="X9" i="26"/>
  <c r="Y9" i="26"/>
  <c r="AI27" i="26"/>
  <c r="AI10" i="26"/>
  <c r="AA69" i="26"/>
  <c r="AB69" i="26" s="1"/>
  <c r="AA66" i="26"/>
  <c r="AB66" i="26" s="1"/>
  <c r="AA49" i="26"/>
  <c r="AB49" i="26" s="1"/>
  <c r="AA46" i="26"/>
  <c r="AB46" i="26" s="1"/>
  <c r="AA37" i="26"/>
  <c r="AB37" i="26" s="1"/>
  <c r="AA34" i="26"/>
  <c r="AB34" i="26" s="1"/>
  <c r="AA19" i="26"/>
  <c r="AB19" i="26" s="1"/>
  <c r="AA16" i="26"/>
  <c r="AB16" i="26" s="1"/>
  <c r="U61" i="26"/>
  <c r="U68" i="26"/>
  <c r="T67" i="26"/>
  <c r="U67" i="26" s="1"/>
  <c r="T66" i="26"/>
  <c r="U66" i="26" s="1"/>
  <c r="U65" i="26"/>
  <c r="T64" i="26"/>
  <c r="U64" i="26" s="1"/>
  <c r="T59" i="26"/>
  <c r="U59" i="26" s="1"/>
  <c r="T58" i="26"/>
  <c r="U58" i="26" s="1"/>
  <c r="U57" i="26"/>
  <c r="T56" i="26"/>
  <c r="U56" i="26" s="1"/>
  <c r="T35" i="26"/>
  <c r="U35" i="26" s="1"/>
  <c r="T29" i="26"/>
  <c r="U29" i="26" s="1"/>
  <c r="U33" i="26"/>
  <c r="T32" i="26"/>
  <c r="U32" i="26" s="1"/>
  <c r="U27" i="26"/>
  <c r="T26" i="26"/>
  <c r="U26" i="26" s="1"/>
  <c r="T20" i="26"/>
  <c r="U20" i="26" s="1"/>
  <c r="T52" i="26"/>
  <c r="U52" i="26" s="1"/>
  <c r="T51" i="26"/>
  <c r="U51" i="26" s="1"/>
  <c r="T50" i="26"/>
  <c r="U50" i="26" s="1"/>
  <c r="AE26" i="26"/>
  <c r="AF26" i="26" s="1"/>
  <c r="T34" i="26"/>
  <c r="U34" i="26" s="1"/>
  <c r="T28" i="26"/>
  <c r="U28" i="26" s="1"/>
  <c r="T55" i="26"/>
  <c r="U55" i="26" s="1"/>
  <c r="T54" i="26"/>
  <c r="U54" i="26" s="1"/>
  <c r="T53" i="26"/>
  <c r="U53" i="26" s="1"/>
  <c r="T60" i="26"/>
  <c r="U60" i="26" s="1"/>
  <c r="T63" i="26"/>
  <c r="U63" i="26" s="1"/>
  <c r="T69" i="26"/>
  <c r="U69" i="26" s="1"/>
  <c r="T62" i="26"/>
  <c r="U62" i="26" s="1"/>
  <c r="T49" i="26"/>
  <c r="U49" i="26" s="1"/>
  <c r="T48" i="26"/>
  <c r="U48" i="26" s="1"/>
  <c r="T47" i="26"/>
  <c r="U47" i="26" s="1"/>
  <c r="T43" i="26"/>
  <c r="U43" i="26" s="1"/>
  <c r="T42" i="26"/>
  <c r="U42" i="26" s="1"/>
  <c r="T41" i="26"/>
  <c r="U41" i="26" s="1"/>
  <c r="T37" i="26"/>
  <c r="U37" i="26" s="1"/>
  <c r="U36" i="26"/>
  <c r="T31" i="26"/>
  <c r="U31" i="26" s="1"/>
  <c r="U30" i="26"/>
  <c r="T46" i="26"/>
  <c r="U46" i="26" s="1"/>
  <c r="T45" i="26"/>
  <c r="U45" i="26" s="1"/>
  <c r="T44" i="26"/>
  <c r="U44" i="26" s="1"/>
  <c r="T40" i="26"/>
  <c r="U40" i="26" s="1"/>
  <c r="T39" i="26"/>
  <c r="U39" i="26" s="1"/>
  <c r="T38" i="26"/>
  <c r="U38" i="26" s="1"/>
  <c r="T22" i="26"/>
  <c r="U22" i="26" s="1"/>
  <c r="U21" i="26"/>
  <c r="T16" i="26"/>
  <c r="U16" i="26" s="1"/>
  <c r="T15" i="26"/>
  <c r="U15" i="26" s="1"/>
  <c r="T14" i="26"/>
  <c r="U14" i="26" s="1"/>
  <c r="T25" i="26"/>
  <c r="U25" i="26" s="1"/>
  <c r="T24" i="26"/>
  <c r="U24" i="26" s="1"/>
  <c r="T23" i="26"/>
  <c r="U23" i="26" s="1"/>
  <c r="T19" i="26"/>
  <c r="U19" i="26" s="1"/>
  <c r="T18" i="26"/>
  <c r="U18" i="26" s="1"/>
  <c r="T17" i="26"/>
  <c r="U17" i="26" s="1"/>
  <c r="T13" i="26"/>
  <c r="U13" i="26" s="1"/>
  <c r="T12" i="26"/>
  <c r="U12" i="26" s="1"/>
  <c r="T11" i="26"/>
  <c r="U11" i="26" s="1"/>
  <c r="T10" i="26"/>
  <c r="U10" i="26" s="1"/>
  <c r="T9" i="26"/>
  <c r="U9" i="26" s="1"/>
  <c r="U8" i="26"/>
  <c r="AH68" i="26"/>
  <c r="AI68" i="26" s="1"/>
  <c r="AH67" i="26"/>
  <c r="AI67" i="26" s="1"/>
  <c r="AH65" i="26"/>
  <c r="AI65" i="26" s="1"/>
  <c r="AH64" i="26"/>
  <c r="AI64" i="26" s="1"/>
  <c r="AH61" i="26"/>
  <c r="AI61" i="26" s="1"/>
  <c r="AH63" i="26"/>
  <c r="AI63" i="26" s="1"/>
  <c r="AH60" i="26"/>
  <c r="AI60" i="26" s="1"/>
  <c r="AH59" i="26"/>
  <c r="AI59" i="26" s="1"/>
  <c r="AH57" i="26"/>
  <c r="AI57" i="26" s="1"/>
  <c r="AH56" i="26"/>
  <c r="AI56" i="26" s="1"/>
  <c r="AH48" i="26"/>
  <c r="AI48" i="26" s="1"/>
  <c r="AH47" i="26"/>
  <c r="AI47" i="26" s="1"/>
  <c r="AH45" i="26"/>
  <c r="AI45" i="26" s="1"/>
  <c r="AH44" i="26"/>
  <c r="AI44" i="26" s="1"/>
  <c r="AH42" i="26"/>
  <c r="AI42" i="26" s="1"/>
  <c r="AH41" i="26"/>
  <c r="AI41" i="26" s="1"/>
  <c r="AH39" i="26"/>
  <c r="AI39" i="26" s="1"/>
  <c r="AH38" i="26"/>
  <c r="AI38" i="26" s="1"/>
  <c r="AH36" i="26"/>
  <c r="AI36" i="26" s="1"/>
  <c r="AH35" i="26"/>
  <c r="AI35" i="26" s="1"/>
  <c r="AH33" i="26"/>
  <c r="AI33" i="26" s="1"/>
  <c r="AH32" i="26"/>
  <c r="AI32" i="26" s="1"/>
  <c r="AH30" i="26"/>
  <c r="AI30" i="26" s="1"/>
  <c r="AH29" i="26"/>
  <c r="AI29" i="26" s="1"/>
  <c r="AH27" i="26"/>
  <c r="AH26" i="26"/>
  <c r="AI26" i="26" s="1"/>
  <c r="AH18" i="26"/>
  <c r="AI18" i="26" s="1"/>
  <c r="AH17" i="26"/>
  <c r="AI17" i="26" s="1"/>
  <c r="AH15" i="26"/>
  <c r="AI15" i="26" s="1"/>
  <c r="AH14" i="26"/>
  <c r="AI14" i="26" s="1"/>
  <c r="AH12" i="26"/>
  <c r="AI12" i="26" s="1"/>
  <c r="AH11" i="26"/>
  <c r="AI11" i="26" s="1"/>
  <c r="AH9" i="26"/>
  <c r="AI9" i="26" s="1"/>
  <c r="AH8" i="26"/>
  <c r="AI8" i="26" s="1"/>
  <c r="AE8" i="26"/>
  <c r="AF8" i="26" s="1"/>
  <c r="AA63" i="26"/>
  <c r="AB63" i="26" s="1"/>
  <c r="AA68" i="26"/>
  <c r="AB68" i="26" s="1"/>
  <c r="AA67" i="26"/>
  <c r="AB67" i="26" s="1"/>
  <c r="AA65" i="26"/>
  <c r="AB65" i="26" s="1"/>
  <c r="AA64" i="26"/>
  <c r="AB64" i="26" s="1"/>
  <c r="AA60" i="26"/>
  <c r="AB60" i="26" s="1"/>
  <c r="AA62" i="26"/>
  <c r="AB62" i="26" s="1"/>
  <c r="AA61" i="26"/>
  <c r="AB61" i="26" s="1"/>
  <c r="AA59" i="26"/>
  <c r="AB59" i="26" s="1"/>
  <c r="AA58" i="26"/>
  <c r="AB58" i="26" s="1"/>
  <c r="AA57" i="26"/>
  <c r="AB57" i="26" s="1"/>
  <c r="AA56" i="26"/>
  <c r="AB56" i="26" s="1"/>
  <c r="AA48" i="26"/>
  <c r="AB48" i="26" s="1"/>
  <c r="AA47" i="26"/>
  <c r="AB47" i="26" s="1"/>
  <c r="AA45" i="26"/>
  <c r="AB45" i="26" s="1"/>
  <c r="AA44" i="26"/>
  <c r="AB44" i="26" s="1"/>
  <c r="AA43" i="26"/>
  <c r="AB43" i="26" s="1"/>
  <c r="AA42" i="26"/>
  <c r="AB42" i="26" s="1"/>
  <c r="AA41" i="26"/>
  <c r="AB41" i="26" s="1"/>
  <c r="AA40" i="26"/>
  <c r="AB40" i="26" s="1"/>
  <c r="AA39" i="26"/>
  <c r="AB39" i="26" s="1"/>
  <c r="AA38" i="26"/>
  <c r="AB38" i="26" s="1"/>
  <c r="AA36" i="26"/>
  <c r="AB36" i="26" s="1"/>
  <c r="AA35" i="26"/>
  <c r="AB35" i="26" s="1"/>
  <c r="AA33" i="26"/>
  <c r="AB33" i="26" s="1"/>
  <c r="AA32" i="26"/>
  <c r="AB32" i="26" s="1"/>
  <c r="AA18" i="26"/>
  <c r="AB18" i="26" s="1"/>
  <c r="AA17" i="26"/>
  <c r="AB17" i="26" s="1"/>
  <c r="AA15" i="26"/>
  <c r="AB15" i="26" s="1"/>
  <c r="AA14" i="26"/>
  <c r="AB14" i="26" s="1"/>
  <c r="AA31" i="26"/>
  <c r="AB31" i="26" s="1"/>
  <c r="AA30" i="26"/>
  <c r="AB30" i="26" s="1"/>
  <c r="AA29" i="26"/>
  <c r="AB29" i="26" s="1"/>
  <c r="AA28" i="26"/>
  <c r="AB28" i="26" s="1"/>
  <c r="AA27" i="26"/>
  <c r="AB27" i="26" s="1"/>
  <c r="AA26" i="26"/>
  <c r="AB26" i="26" s="1"/>
  <c r="AA13" i="26"/>
  <c r="AB13" i="26" s="1"/>
  <c r="AA12" i="26"/>
  <c r="AB12" i="26" s="1"/>
  <c r="AA11" i="26"/>
  <c r="AB11" i="26" s="1"/>
  <c r="AA10" i="26"/>
  <c r="AB10" i="26" s="1"/>
  <c r="AA9" i="26"/>
  <c r="AB9" i="26" s="1"/>
  <c r="AA8" i="26"/>
  <c r="AB8" i="26" s="1"/>
  <c r="K73" i="25" l="1"/>
  <c r="O73" i="25"/>
  <c r="O73" i="24"/>
  <c r="O72" i="24"/>
  <c r="U107" i="35" l="1"/>
  <c r="Q107" i="35"/>
  <c r="R107" i="35" s="1"/>
  <c r="S107" i="35" s="1"/>
  <c r="T107" i="35" s="1"/>
  <c r="U106" i="35"/>
  <c r="Q106" i="35"/>
  <c r="R106" i="35" s="1"/>
  <c r="S106" i="35" s="1"/>
  <c r="T106" i="35" s="1"/>
  <c r="U105" i="35"/>
  <c r="Q105" i="35"/>
  <c r="R105" i="35" s="1"/>
  <c r="S105" i="35" s="1"/>
  <c r="T105" i="35" s="1"/>
  <c r="U104" i="35"/>
  <c r="R104" i="35"/>
  <c r="S104" i="35" s="1"/>
  <c r="T104" i="35" s="1"/>
  <c r="Q104" i="35"/>
  <c r="U103" i="35"/>
  <c r="Q103" i="35"/>
  <c r="R103" i="35" s="1"/>
  <c r="S103" i="35" s="1"/>
  <c r="T103" i="35" s="1"/>
  <c r="U102" i="35"/>
  <c r="Q102" i="35"/>
  <c r="R102" i="35" s="1"/>
  <c r="S102" i="35" s="1"/>
  <c r="T102" i="35" s="1"/>
  <c r="U101" i="35"/>
  <c r="T101" i="35"/>
  <c r="Q101" i="35"/>
  <c r="R101" i="35" s="1"/>
  <c r="S101" i="35" s="1"/>
  <c r="U100" i="35"/>
  <c r="Q100" i="35"/>
  <c r="R100" i="35" s="1"/>
  <c r="S100" i="35" s="1"/>
  <c r="T100" i="35" s="1"/>
  <c r="U99" i="35"/>
  <c r="Q99" i="35"/>
  <c r="R99" i="35" s="1"/>
  <c r="S99" i="35" s="1"/>
  <c r="T99" i="35" s="1"/>
  <c r="U98" i="35"/>
  <c r="Q98" i="35"/>
  <c r="R98" i="35" s="1"/>
  <c r="S98" i="35" s="1"/>
  <c r="T98" i="35" s="1"/>
  <c r="U97" i="35"/>
  <c r="Q97" i="35"/>
  <c r="R97" i="35" s="1"/>
  <c r="S97" i="35" s="1"/>
  <c r="T97" i="35" s="1"/>
  <c r="U96" i="35"/>
  <c r="Q96" i="35"/>
  <c r="R96" i="35" s="1"/>
  <c r="S96" i="35" s="1"/>
  <c r="T96" i="35" s="1"/>
  <c r="U95" i="35"/>
  <c r="R95" i="35"/>
  <c r="S95" i="35" s="1"/>
  <c r="T95" i="35" s="1"/>
  <c r="Q95" i="35"/>
  <c r="U94" i="35"/>
  <c r="Q94" i="35"/>
  <c r="R94" i="35" s="1"/>
  <c r="S94" i="35" s="1"/>
  <c r="T94" i="35" s="1"/>
  <c r="U93" i="35"/>
  <c r="Q93" i="35"/>
  <c r="R93" i="35" s="1"/>
  <c r="S93" i="35" s="1"/>
  <c r="T93" i="35" s="1"/>
  <c r="U92" i="35"/>
  <c r="Q92" i="35"/>
  <c r="R92" i="35" s="1"/>
  <c r="S92" i="35" s="1"/>
  <c r="T92" i="35" s="1"/>
  <c r="U91" i="35"/>
  <c r="Q91" i="35"/>
  <c r="R91" i="35" s="1"/>
  <c r="S91" i="35" s="1"/>
  <c r="T91" i="35" s="1"/>
  <c r="U90" i="35"/>
  <c r="S90" i="35"/>
  <c r="T90" i="35" s="1"/>
  <c r="Q90" i="35"/>
  <c r="R90" i="35" s="1"/>
  <c r="U89" i="35"/>
  <c r="Q89" i="35"/>
  <c r="R89" i="35" s="1"/>
  <c r="S89" i="35" s="1"/>
  <c r="T89" i="35" s="1"/>
  <c r="U88" i="35"/>
  <c r="Q88" i="35"/>
  <c r="R88" i="35" s="1"/>
  <c r="S88" i="35" s="1"/>
  <c r="T88" i="35" s="1"/>
  <c r="U87" i="35"/>
  <c r="Q87" i="35"/>
  <c r="R87" i="35" s="1"/>
  <c r="S87" i="35" s="1"/>
  <c r="T87" i="35" s="1"/>
  <c r="U86" i="35"/>
  <c r="Q86" i="35"/>
  <c r="R86" i="35" s="1"/>
  <c r="S86" i="35" s="1"/>
  <c r="T86" i="35" s="1"/>
  <c r="U85" i="35"/>
  <c r="Q85" i="35"/>
  <c r="R85" i="35" s="1"/>
  <c r="S85" i="35" s="1"/>
  <c r="T85" i="35" s="1"/>
  <c r="U84" i="35"/>
  <c r="Q84" i="35"/>
  <c r="R84" i="35" s="1"/>
  <c r="S84" i="35" s="1"/>
  <c r="T84" i="35" s="1"/>
  <c r="U83" i="35"/>
  <c r="Q83" i="35"/>
  <c r="R83" i="35" s="1"/>
  <c r="S83" i="35" s="1"/>
  <c r="T83" i="35" s="1"/>
  <c r="U82" i="35"/>
  <c r="Q82" i="35"/>
  <c r="R82" i="35" s="1"/>
  <c r="S82" i="35" s="1"/>
  <c r="T82" i="35" s="1"/>
  <c r="U81" i="35"/>
  <c r="Q81" i="35"/>
  <c r="R81" i="35" s="1"/>
  <c r="S81" i="35" s="1"/>
  <c r="T81" i="35" s="1"/>
  <c r="U80" i="35"/>
  <c r="R80" i="35"/>
  <c r="S80" i="35" s="1"/>
  <c r="T80" i="35" s="1"/>
  <c r="Q80" i="35"/>
  <c r="U79" i="35"/>
  <c r="Q79" i="35"/>
  <c r="R79" i="35" s="1"/>
  <c r="S79" i="35" s="1"/>
  <c r="T79" i="35" s="1"/>
  <c r="U78" i="35"/>
  <c r="Q78" i="35"/>
  <c r="R78" i="35" s="1"/>
  <c r="S78" i="35" s="1"/>
  <c r="T78" i="35" s="1"/>
  <c r="U77" i="35"/>
  <c r="T77" i="35"/>
  <c r="Q77" i="35"/>
  <c r="R77" i="35" s="1"/>
  <c r="S77" i="35" s="1"/>
  <c r="U76" i="35"/>
  <c r="Q76" i="35"/>
  <c r="R76" i="35" s="1"/>
  <c r="S76" i="35" s="1"/>
  <c r="T76" i="35" s="1"/>
  <c r="U75" i="35"/>
  <c r="Q75" i="35"/>
  <c r="R75" i="35" s="1"/>
  <c r="S75" i="35" s="1"/>
  <c r="T75" i="35" s="1"/>
  <c r="U74" i="35"/>
  <c r="Q74" i="35"/>
  <c r="R74" i="35" s="1"/>
  <c r="S74" i="35" s="1"/>
  <c r="T74" i="35" s="1"/>
  <c r="U73" i="35"/>
  <c r="Q73" i="35"/>
  <c r="R73" i="35" s="1"/>
  <c r="S73" i="35" s="1"/>
  <c r="T73" i="35" s="1"/>
  <c r="U72" i="35"/>
  <c r="R72" i="35"/>
  <c r="S72" i="35" s="1"/>
  <c r="T72" i="35" s="1"/>
  <c r="Q72" i="35"/>
  <c r="U71" i="35"/>
  <c r="R71" i="35"/>
  <c r="S71" i="35" s="1"/>
  <c r="T71" i="35" s="1"/>
  <c r="Q71" i="35"/>
  <c r="U70" i="35"/>
  <c r="Q70" i="35"/>
  <c r="R70" i="35" s="1"/>
  <c r="S70" i="35" s="1"/>
  <c r="T70" i="35" s="1"/>
  <c r="U69" i="35"/>
  <c r="Q69" i="35"/>
  <c r="R69" i="35" s="1"/>
  <c r="S69" i="35" s="1"/>
  <c r="T69" i="35" s="1"/>
  <c r="U68" i="35"/>
  <c r="Q68" i="35"/>
  <c r="R68" i="35" s="1"/>
  <c r="S68" i="35" s="1"/>
  <c r="T68" i="35" s="1"/>
  <c r="U67" i="35"/>
  <c r="S67" i="35"/>
  <c r="T67" i="35" s="1"/>
  <c r="Q67" i="35"/>
  <c r="R67" i="35" s="1"/>
  <c r="U66" i="35"/>
  <c r="Q66" i="35"/>
  <c r="R66" i="35" s="1"/>
  <c r="S66" i="35" s="1"/>
  <c r="T66" i="35" s="1"/>
  <c r="U65" i="35"/>
  <c r="Q65" i="35"/>
  <c r="R65" i="35" s="1"/>
  <c r="S65" i="35" s="1"/>
  <c r="T65" i="35" s="1"/>
  <c r="U64" i="35"/>
  <c r="R64" i="35"/>
  <c r="S64" i="35" s="1"/>
  <c r="T64" i="35" s="1"/>
  <c r="Q64" i="35"/>
  <c r="U63" i="35"/>
  <c r="R63" i="35"/>
  <c r="S63" i="35" s="1"/>
  <c r="T63" i="35" s="1"/>
  <c r="Q63" i="35"/>
  <c r="U62" i="35"/>
  <c r="Q62" i="35"/>
  <c r="R62" i="35" s="1"/>
  <c r="S62" i="35" s="1"/>
  <c r="T62" i="35" s="1"/>
  <c r="U61" i="35"/>
  <c r="Q61" i="35"/>
  <c r="R61" i="35" s="1"/>
  <c r="S61" i="35" s="1"/>
  <c r="T61" i="35" s="1"/>
  <c r="U60" i="35"/>
  <c r="Q60" i="35"/>
  <c r="R60" i="35" s="1"/>
  <c r="S60" i="35" s="1"/>
  <c r="T60" i="35" s="1"/>
  <c r="U59" i="35"/>
  <c r="Q59" i="35"/>
  <c r="R59" i="35" s="1"/>
  <c r="S59" i="35" s="1"/>
  <c r="T59" i="35" s="1"/>
  <c r="U58" i="35"/>
  <c r="Q58" i="35"/>
  <c r="R58" i="35" s="1"/>
  <c r="S58" i="35" s="1"/>
  <c r="T58" i="35" s="1"/>
  <c r="U57" i="35"/>
  <c r="R57" i="35"/>
  <c r="S57" i="35" s="1"/>
  <c r="T57" i="35" s="1"/>
  <c r="Q57" i="35"/>
  <c r="U56" i="35"/>
  <c r="Q56" i="35"/>
  <c r="R56" i="35" s="1"/>
  <c r="S56" i="35" s="1"/>
  <c r="T56" i="35" s="1"/>
  <c r="U55" i="35"/>
  <c r="Q55" i="35"/>
  <c r="R55" i="35" s="1"/>
  <c r="S55" i="35" s="1"/>
  <c r="T55" i="35" s="1"/>
  <c r="U54" i="35"/>
  <c r="Q54" i="35"/>
  <c r="R54" i="35" s="1"/>
  <c r="S54" i="35" s="1"/>
  <c r="T54" i="35" s="1"/>
  <c r="U53" i="35"/>
  <c r="Q53" i="35"/>
  <c r="R53" i="35" s="1"/>
  <c r="S53" i="35" s="1"/>
  <c r="T53" i="35" s="1"/>
  <c r="U52" i="35"/>
  <c r="Q52" i="35"/>
  <c r="R52" i="35" s="1"/>
  <c r="S52" i="35" s="1"/>
  <c r="T52" i="35" s="1"/>
  <c r="U51" i="35"/>
  <c r="S51" i="35"/>
  <c r="T51" i="35" s="1"/>
  <c r="Q51" i="35"/>
  <c r="R51" i="35" s="1"/>
  <c r="U50" i="35"/>
  <c r="Q50" i="35"/>
  <c r="R50" i="35" s="1"/>
  <c r="S50" i="35" s="1"/>
  <c r="T50" i="35" s="1"/>
  <c r="U49" i="35"/>
  <c r="Q49" i="35"/>
  <c r="R49" i="35" s="1"/>
  <c r="S49" i="35" s="1"/>
  <c r="T49" i="35" s="1"/>
  <c r="U48" i="35"/>
  <c r="Q48" i="35"/>
  <c r="R48" i="35" s="1"/>
  <c r="S48" i="35" s="1"/>
  <c r="T48" i="35" s="1"/>
  <c r="U47" i="35"/>
  <c r="Q47" i="35"/>
  <c r="R47" i="35" s="1"/>
  <c r="S47" i="35" s="1"/>
  <c r="T47" i="35" s="1"/>
  <c r="U46" i="35"/>
  <c r="Q46" i="35"/>
  <c r="R46" i="35" s="1"/>
  <c r="S46" i="35" s="1"/>
  <c r="T46" i="35" s="1"/>
  <c r="U45" i="35"/>
  <c r="Q45" i="35"/>
  <c r="R45" i="35" s="1"/>
  <c r="S45" i="35" s="1"/>
  <c r="T45" i="35" s="1"/>
  <c r="U44" i="35"/>
  <c r="Q44" i="35"/>
  <c r="R44" i="35" s="1"/>
  <c r="S44" i="35" s="1"/>
  <c r="T44" i="35" s="1"/>
  <c r="U43" i="35"/>
  <c r="Q43" i="35"/>
  <c r="R43" i="35" s="1"/>
  <c r="S43" i="35" s="1"/>
  <c r="T43" i="35" s="1"/>
  <c r="U42" i="35"/>
  <c r="S42" i="35"/>
  <c r="T42" i="35" s="1"/>
  <c r="Q42" i="35"/>
  <c r="R42" i="35" s="1"/>
  <c r="U41" i="35"/>
  <c r="R41" i="35"/>
  <c r="S41" i="35" s="1"/>
  <c r="T41" i="35" s="1"/>
  <c r="Q41" i="35"/>
  <c r="U40" i="35"/>
  <c r="R40" i="35"/>
  <c r="S40" i="35" s="1"/>
  <c r="T40" i="35" s="1"/>
  <c r="Q40" i="35"/>
  <c r="U39" i="35"/>
  <c r="Q39" i="35"/>
  <c r="R39" i="35" s="1"/>
  <c r="S39" i="35" s="1"/>
  <c r="T39" i="35" s="1"/>
  <c r="U38" i="35"/>
  <c r="Q38" i="35"/>
  <c r="R38" i="35" s="1"/>
  <c r="S38" i="35" s="1"/>
  <c r="T38" i="35" s="1"/>
  <c r="U37" i="35"/>
  <c r="Q37" i="35"/>
  <c r="R37" i="35" s="1"/>
  <c r="S37" i="35" s="1"/>
  <c r="T37" i="35" s="1"/>
  <c r="U36" i="35"/>
  <c r="Q36" i="35"/>
  <c r="R36" i="35" s="1"/>
  <c r="S36" i="35" s="1"/>
  <c r="T36" i="35" s="1"/>
  <c r="U35" i="35"/>
  <c r="Q35" i="35"/>
  <c r="R35" i="35" s="1"/>
  <c r="S35" i="35" s="1"/>
  <c r="T35" i="35" s="1"/>
  <c r="U34" i="35"/>
  <c r="Q34" i="35"/>
  <c r="R34" i="35" s="1"/>
  <c r="S34" i="35" s="1"/>
  <c r="T34" i="35" s="1"/>
  <c r="U33" i="35"/>
  <c r="Q33" i="35"/>
  <c r="R33" i="35" s="1"/>
  <c r="S33" i="35" s="1"/>
  <c r="T33" i="35" s="1"/>
  <c r="U32" i="35"/>
  <c r="Q32" i="35"/>
  <c r="R32" i="35" s="1"/>
  <c r="S32" i="35" s="1"/>
  <c r="T32" i="35" s="1"/>
  <c r="U31" i="35"/>
  <c r="R31" i="35"/>
  <c r="S31" i="35" s="1"/>
  <c r="T31" i="35" s="1"/>
  <c r="Q31" i="35"/>
  <c r="U30" i="35"/>
  <c r="Q30" i="35"/>
  <c r="R30" i="35" s="1"/>
  <c r="S30" i="35" s="1"/>
  <c r="T30" i="35" s="1"/>
  <c r="U29" i="35"/>
  <c r="Q29" i="35"/>
  <c r="R29" i="35" s="1"/>
  <c r="S29" i="35" s="1"/>
  <c r="T29" i="35" s="1"/>
  <c r="U28" i="35"/>
  <c r="Q28" i="35"/>
  <c r="R28" i="35" s="1"/>
  <c r="S28" i="35" s="1"/>
  <c r="T28" i="35" s="1"/>
  <c r="U27" i="35"/>
  <c r="Q27" i="35"/>
  <c r="R27" i="35" s="1"/>
  <c r="S27" i="35" s="1"/>
  <c r="T27" i="35" s="1"/>
  <c r="U26" i="35"/>
  <c r="Q26" i="35"/>
  <c r="R26" i="35" s="1"/>
  <c r="S26" i="35" s="1"/>
  <c r="T26" i="35" s="1"/>
  <c r="U25" i="35"/>
  <c r="Q25" i="35"/>
  <c r="R25" i="35" s="1"/>
  <c r="S25" i="35" s="1"/>
  <c r="T25" i="35" s="1"/>
  <c r="U24" i="35"/>
  <c r="Q24" i="35"/>
  <c r="R24" i="35" s="1"/>
  <c r="S24" i="35" s="1"/>
  <c r="T24" i="35" s="1"/>
  <c r="U23" i="35"/>
  <c r="R23" i="35"/>
  <c r="S23" i="35" s="1"/>
  <c r="T23" i="35" s="1"/>
  <c r="Q23" i="35"/>
  <c r="U22" i="35"/>
  <c r="Q22" i="35"/>
  <c r="R22" i="35" s="1"/>
  <c r="S22" i="35" s="1"/>
  <c r="T22" i="35" s="1"/>
  <c r="U21" i="35"/>
  <c r="Q21" i="35"/>
  <c r="R21" i="35" s="1"/>
  <c r="S21" i="35" s="1"/>
  <c r="T21" i="35" s="1"/>
  <c r="U20" i="35"/>
  <c r="Q20" i="35"/>
  <c r="R20" i="35" s="1"/>
  <c r="S20" i="35" s="1"/>
  <c r="T20" i="35" s="1"/>
  <c r="U19" i="35"/>
  <c r="Q19" i="35"/>
  <c r="R19" i="35" s="1"/>
  <c r="S19" i="35" s="1"/>
  <c r="T19" i="35" s="1"/>
  <c r="U18" i="35"/>
  <c r="Q18" i="35"/>
  <c r="R18" i="35" s="1"/>
  <c r="S18" i="35" s="1"/>
  <c r="T18" i="35" s="1"/>
  <c r="U17" i="35"/>
  <c r="Q17" i="35"/>
  <c r="R17" i="35" s="1"/>
  <c r="S17" i="35" s="1"/>
  <c r="T17" i="35" s="1"/>
  <c r="U16" i="35"/>
  <c r="R16" i="35"/>
  <c r="S16" i="35" s="1"/>
  <c r="T16" i="35" s="1"/>
  <c r="Q16" i="35"/>
  <c r="U15" i="35"/>
  <c r="R15" i="35"/>
  <c r="S15" i="35" s="1"/>
  <c r="T15" i="35" s="1"/>
  <c r="Q15" i="35"/>
  <c r="U14" i="35"/>
  <c r="Q14" i="35"/>
  <c r="R14" i="35" s="1"/>
  <c r="S14" i="35" s="1"/>
  <c r="T14" i="35" s="1"/>
  <c r="R107" i="34"/>
  <c r="Q107" i="34"/>
  <c r="R106" i="34"/>
  <c r="Q106" i="34"/>
  <c r="R105" i="34"/>
  <c r="Q105" i="34"/>
  <c r="R104" i="34"/>
  <c r="Q104" i="34"/>
  <c r="R103" i="34"/>
  <c r="Q103" i="34"/>
  <c r="R102" i="34"/>
  <c r="Q102" i="34"/>
  <c r="R101" i="34"/>
  <c r="Q101" i="34"/>
  <c r="R100" i="34"/>
  <c r="Q100" i="34"/>
  <c r="R99" i="34"/>
  <c r="Q99" i="34"/>
  <c r="R98" i="34"/>
  <c r="Q98" i="34"/>
  <c r="R97" i="34"/>
  <c r="Q97" i="34"/>
  <c r="R96" i="34"/>
  <c r="Q96" i="34"/>
  <c r="R95" i="34"/>
  <c r="Q95" i="34"/>
  <c r="R94" i="34"/>
  <c r="Q94" i="34"/>
  <c r="R93" i="34"/>
  <c r="Q93" i="34"/>
  <c r="R92" i="34"/>
  <c r="Q92" i="34"/>
  <c r="R91" i="34"/>
  <c r="Q91" i="34"/>
  <c r="R90" i="34"/>
  <c r="Q90" i="34"/>
  <c r="R89" i="34"/>
  <c r="Q89" i="34"/>
  <c r="R88" i="34"/>
  <c r="Q88" i="34"/>
  <c r="R87" i="34"/>
  <c r="Q87" i="34"/>
  <c r="R86" i="34"/>
  <c r="Q86" i="34"/>
  <c r="R85" i="34"/>
  <c r="Q85" i="34"/>
  <c r="R84" i="34"/>
  <c r="Q84" i="34"/>
  <c r="R83" i="34"/>
  <c r="Q83" i="34"/>
  <c r="R82" i="34"/>
  <c r="Q82" i="34"/>
  <c r="R81" i="34"/>
  <c r="Q81" i="34"/>
  <c r="R80" i="34"/>
  <c r="Q80" i="34"/>
  <c r="R79" i="34"/>
  <c r="Q79" i="34"/>
  <c r="R78" i="34"/>
  <c r="Q78" i="34"/>
  <c r="R77" i="34"/>
  <c r="Q77" i="34"/>
  <c r="R76" i="34"/>
  <c r="Q76" i="34"/>
  <c r="R75" i="34"/>
  <c r="Q75" i="34"/>
  <c r="R74" i="34"/>
  <c r="Q74" i="34"/>
  <c r="R73" i="34"/>
  <c r="Q73" i="34"/>
  <c r="R72" i="34"/>
  <c r="Q72" i="34"/>
  <c r="R71" i="34"/>
  <c r="Q71" i="34"/>
  <c r="R70" i="34"/>
  <c r="Q70" i="34"/>
  <c r="R69" i="34"/>
  <c r="Q69" i="34"/>
  <c r="R68" i="34"/>
  <c r="Q68" i="34"/>
  <c r="R67" i="34"/>
  <c r="Q67" i="34"/>
  <c r="R66" i="34"/>
  <c r="Q66" i="34"/>
  <c r="R65" i="34"/>
  <c r="Q65" i="34"/>
  <c r="R64" i="34"/>
  <c r="Q64" i="34"/>
  <c r="R63" i="34"/>
  <c r="Q63" i="34"/>
  <c r="R62" i="34"/>
  <c r="Q62" i="34"/>
  <c r="R61" i="34"/>
  <c r="Q61" i="34"/>
  <c r="R60" i="34"/>
  <c r="Q60" i="34"/>
  <c r="R59" i="34"/>
  <c r="Q59" i="34"/>
  <c r="R58" i="34"/>
  <c r="Q58" i="34"/>
  <c r="R57" i="34"/>
  <c r="Q57" i="34"/>
  <c r="R56" i="34"/>
  <c r="Q56" i="34"/>
  <c r="R55" i="34"/>
  <c r="Q55" i="34"/>
  <c r="R54" i="34"/>
  <c r="Q54" i="34"/>
  <c r="R53" i="34"/>
  <c r="Q53" i="34"/>
  <c r="R52" i="34"/>
  <c r="Q52" i="34"/>
  <c r="R51" i="34"/>
  <c r="Q51" i="34"/>
  <c r="R50" i="34"/>
  <c r="Q50" i="34"/>
  <c r="R49" i="34"/>
  <c r="Q49" i="34"/>
  <c r="R48" i="34"/>
  <c r="Q48" i="34"/>
  <c r="R47" i="34"/>
  <c r="Q47" i="34"/>
  <c r="R46" i="34"/>
  <c r="Q46" i="34"/>
  <c r="R45" i="34"/>
  <c r="Q45" i="34"/>
  <c r="R44" i="34"/>
  <c r="Q44" i="34"/>
  <c r="R43" i="34"/>
  <c r="Q43" i="34"/>
  <c r="R42" i="34"/>
  <c r="Q42" i="34"/>
  <c r="R41" i="34"/>
  <c r="Q41" i="34"/>
  <c r="R40" i="34"/>
  <c r="Q40" i="34"/>
  <c r="R39" i="34"/>
  <c r="Q39" i="34"/>
  <c r="R38" i="34"/>
  <c r="Q38" i="34"/>
  <c r="R37" i="34"/>
  <c r="Q37" i="34"/>
  <c r="R36" i="34"/>
  <c r="Q36" i="34"/>
  <c r="R35" i="34"/>
  <c r="Q35" i="34"/>
  <c r="R34" i="34"/>
  <c r="Q34" i="34"/>
  <c r="R33" i="34"/>
  <c r="Q33" i="34"/>
  <c r="R32" i="34"/>
  <c r="Q32" i="34"/>
  <c r="R31" i="34"/>
  <c r="Q31" i="34"/>
  <c r="R30" i="34"/>
  <c r="Q30" i="34"/>
  <c r="R29" i="34"/>
  <c r="Q29" i="34"/>
  <c r="R28" i="34"/>
  <c r="Q28" i="34"/>
  <c r="R27" i="34"/>
  <c r="Q27" i="34"/>
  <c r="R26" i="34"/>
  <c r="Q26" i="34"/>
  <c r="R25" i="34"/>
  <c r="Q25" i="34"/>
  <c r="R24" i="34"/>
  <c r="Q24" i="34"/>
  <c r="R23" i="34"/>
  <c r="Q23" i="34"/>
  <c r="R22" i="34"/>
  <c r="Q22" i="34"/>
  <c r="R21" i="34"/>
  <c r="Q21" i="34"/>
  <c r="R20" i="34"/>
  <c r="Q20" i="34"/>
  <c r="R19" i="34"/>
  <c r="Q19" i="34"/>
  <c r="R18" i="34"/>
  <c r="Q18" i="34"/>
  <c r="R17" i="34"/>
  <c r="Q17" i="34"/>
  <c r="R16" i="34"/>
  <c r="Q16" i="34"/>
  <c r="R15" i="34"/>
  <c r="Q15" i="34"/>
  <c r="R14" i="34"/>
  <c r="Q14" i="34"/>
  <c r="Y167" i="33"/>
  <c r="Y166" i="33"/>
  <c r="Y165" i="33"/>
  <c r="AD164" i="33"/>
  <c r="AF164" i="33" s="1"/>
  <c r="AA164" i="33"/>
  <c r="Y164" i="33"/>
  <c r="Y163" i="33"/>
  <c r="AD162" i="33"/>
  <c r="AF162" i="33" s="1"/>
  <c r="AA162" i="33"/>
  <c r="Y162" i="33"/>
  <c r="Y161" i="33"/>
  <c r="AD160" i="33"/>
  <c r="AF160" i="33" s="1"/>
  <c r="AA160" i="33"/>
  <c r="Y160" i="33"/>
  <c r="Y159" i="33"/>
  <c r="AD158" i="33"/>
  <c r="AF158" i="33" s="1"/>
  <c r="AA158" i="33"/>
  <c r="Y158" i="33"/>
  <c r="Y157" i="33"/>
  <c r="Y156" i="33"/>
  <c r="Y155" i="33"/>
  <c r="AD154" i="33"/>
  <c r="AF154" i="33" s="1"/>
  <c r="AA154" i="33"/>
  <c r="Y154" i="33"/>
  <c r="Y153" i="33"/>
  <c r="AD152" i="33"/>
  <c r="AF152" i="33" s="1"/>
  <c r="AA152" i="33"/>
  <c r="Y152" i="33"/>
  <c r="Y151" i="33"/>
  <c r="AD150" i="33"/>
  <c r="AF150" i="33" s="1"/>
  <c r="AA150" i="33"/>
  <c r="Y150" i="33"/>
  <c r="Y149" i="33"/>
  <c r="AD148" i="33"/>
  <c r="AF148" i="33" s="1"/>
  <c r="AA148" i="33"/>
  <c r="Y148" i="33"/>
  <c r="Y147" i="33"/>
  <c r="AD146" i="33"/>
  <c r="AF146" i="33" s="1"/>
  <c r="AA146" i="33"/>
  <c r="Y146" i="33"/>
  <c r="Y145" i="33"/>
  <c r="AD144" i="33"/>
  <c r="AF144" i="33" s="1"/>
  <c r="AA144" i="33"/>
  <c r="Y144" i="33"/>
  <c r="Y143" i="33"/>
  <c r="AD142" i="33"/>
  <c r="AF142" i="33" s="1"/>
  <c r="AA142" i="33"/>
  <c r="Y142" i="33"/>
  <c r="Y141" i="33"/>
  <c r="AD140" i="33"/>
  <c r="AF140" i="33" s="1"/>
  <c r="AA140" i="33"/>
  <c r="Y140" i="33"/>
  <c r="Y139" i="33"/>
  <c r="AD138" i="33"/>
  <c r="AF138" i="33" s="1"/>
  <c r="AA138" i="33"/>
  <c r="Y138" i="33"/>
  <c r="Y137" i="33"/>
  <c r="AD136" i="33"/>
  <c r="AF136" i="33" s="1"/>
  <c r="AA136" i="33"/>
  <c r="Y136" i="33"/>
  <c r="Y135" i="33"/>
  <c r="AD134" i="33"/>
  <c r="AF134" i="33" s="1"/>
  <c r="AA134" i="33"/>
  <c r="Y134" i="33"/>
  <c r="Y133" i="33"/>
  <c r="AD132" i="33"/>
  <c r="AF132" i="33" s="1"/>
  <c r="AA132" i="33"/>
  <c r="Y132" i="33"/>
  <c r="Y131" i="33"/>
  <c r="Y130" i="33"/>
  <c r="Y129" i="33"/>
  <c r="AD128" i="33"/>
  <c r="AF128" i="33" s="1"/>
  <c r="AA128" i="33"/>
  <c r="Y128" i="33"/>
  <c r="Y127" i="33"/>
  <c r="AD126" i="33"/>
  <c r="AF126" i="33" s="1"/>
  <c r="AA126" i="33"/>
  <c r="Y126" i="33"/>
  <c r="Y125" i="33"/>
  <c r="AD124" i="33"/>
  <c r="AF124" i="33" s="1"/>
  <c r="AA124" i="33"/>
  <c r="Y124" i="33"/>
  <c r="Y123" i="33"/>
  <c r="AD122" i="33"/>
  <c r="AF122" i="33" s="1"/>
  <c r="AA122" i="33"/>
  <c r="Y122" i="33"/>
  <c r="Y121" i="33"/>
  <c r="Y120" i="33"/>
  <c r="Y119" i="33"/>
  <c r="AD118" i="33"/>
  <c r="AF118" i="33" s="1"/>
  <c r="AA118" i="33"/>
  <c r="Y118" i="33"/>
  <c r="Y117" i="33"/>
  <c r="AD116" i="33"/>
  <c r="AF116" i="33" s="1"/>
  <c r="AA116" i="33"/>
  <c r="Y116" i="33"/>
  <c r="Y115" i="33"/>
  <c r="AD114" i="33"/>
  <c r="AF114" i="33" s="1"/>
  <c r="AA114" i="33"/>
  <c r="Y114" i="33"/>
  <c r="Y113" i="33"/>
  <c r="AD112" i="33"/>
  <c r="AF112" i="33" s="1"/>
  <c r="AA112" i="33"/>
  <c r="Y112" i="33"/>
  <c r="Y111" i="33"/>
  <c r="AD110" i="33"/>
  <c r="AF110" i="33" s="1"/>
  <c r="AA110" i="33"/>
  <c r="Y110" i="33"/>
  <c r="Y109" i="33"/>
  <c r="AD108" i="33"/>
  <c r="AF108" i="33" s="1"/>
  <c r="AA108" i="33"/>
  <c r="Y108" i="33"/>
  <c r="Y107" i="33"/>
  <c r="AD106" i="33"/>
  <c r="AF106" i="33" s="1"/>
  <c r="AA106" i="33"/>
  <c r="Y106" i="33"/>
  <c r="Y105" i="33"/>
  <c r="AD104" i="33"/>
  <c r="AF104" i="33" s="1"/>
  <c r="AA104" i="33"/>
  <c r="Y104" i="33"/>
  <c r="Y103" i="33"/>
  <c r="AD102" i="33"/>
  <c r="AF102" i="33" s="1"/>
  <c r="AA102" i="33"/>
  <c r="Y102" i="33"/>
  <c r="Y101" i="33"/>
  <c r="AD100" i="33"/>
  <c r="AF100" i="33" s="1"/>
  <c r="AA100" i="33"/>
  <c r="Y100" i="33"/>
  <c r="Y99" i="33"/>
  <c r="AD98" i="33"/>
  <c r="AF98" i="33" s="1"/>
  <c r="AA98" i="33"/>
  <c r="Y98" i="33"/>
  <c r="Y97" i="33"/>
  <c r="AD96" i="33"/>
  <c r="AF96" i="33" s="1"/>
  <c r="AA96" i="33"/>
  <c r="Y96" i="33"/>
  <c r="Y95" i="33"/>
  <c r="AD94" i="33"/>
  <c r="AF94" i="33" s="1"/>
  <c r="AA94" i="33"/>
  <c r="Y94" i="33"/>
  <c r="Y93" i="33"/>
  <c r="AD92" i="33"/>
  <c r="AF92" i="33" s="1"/>
  <c r="AA92" i="33"/>
  <c r="Y92" i="33"/>
  <c r="Y91" i="33"/>
  <c r="Y90" i="33"/>
  <c r="Y89" i="33"/>
  <c r="AD88" i="33"/>
  <c r="AF88" i="33" s="1"/>
  <c r="AA88" i="33"/>
  <c r="Y88" i="33"/>
  <c r="Y87" i="33"/>
  <c r="AD86" i="33"/>
  <c r="AF86" i="33" s="1"/>
  <c r="AA86" i="33"/>
  <c r="Y86" i="33"/>
  <c r="Y85" i="33"/>
  <c r="AD84" i="33"/>
  <c r="AF84" i="33" s="1"/>
  <c r="AA84" i="33"/>
  <c r="Y84" i="33"/>
  <c r="Y83" i="33"/>
  <c r="AD82" i="33"/>
  <c r="AF82" i="33" s="1"/>
  <c r="AA82" i="33"/>
  <c r="Y82" i="33"/>
  <c r="Y81" i="33"/>
  <c r="Y80" i="33"/>
  <c r="Y79" i="33"/>
  <c r="AD78" i="33"/>
  <c r="AF78" i="33" s="1"/>
  <c r="AA78" i="33"/>
  <c r="Y78" i="33"/>
  <c r="Y77" i="33"/>
  <c r="AD76" i="33"/>
  <c r="AF76" i="33" s="1"/>
  <c r="AA76" i="33"/>
  <c r="Y76" i="33"/>
  <c r="Y75" i="33"/>
  <c r="AD74" i="33"/>
  <c r="AF74" i="33" s="1"/>
  <c r="AA74" i="33"/>
  <c r="Y74" i="33"/>
  <c r="Y73" i="33"/>
  <c r="AD72" i="33"/>
  <c r="AF72" i="33" s="1"/>
  <c r="AA72" i="33"/>
  <c r="Y72" i="33"/>
  <c r="Y71" i="33"/>
  <c r="AD70" i="33"/>
  <c r="AF70" i="33" s="1"/>
  <c r="AA70" i="33"/>
  <c r="Y70" i="33"/>
  <c r="Y69" i="33"/>
  <c r="AD68" i="33"/>
  <c r="AF68" i="33" s="1"/>
  <c r="AA68" i="33"/>
  <c r="Y68" i="33"/>
  <c r="Y67" i="33"/>
  <c r="AD66" i="33"/>
  <c r="AF66" i="33" s="1"/>
  <c r="AA66" i="33"/>
  <c r="Y66" i="33"/>
  <c r="Y65" i="33"/>
  <c r="AD64" i="33"/>
  <c r="AF64" i="33" s="1"/>
  <c r="AA64" i="33"/>
  <c r="Y64" i="33"/>
  <c r="Y63" i="33"/>
  <c r="AD62" i="33"/>
  <c r="AF62" i="33" s="1"/>
  <c r="AA62" i="33"/>
  <c r="Y62" i="33"/>
  <c r="Y61" i="33"/>
  <c r="AD60" i="33"/>
  <c r="AF60" i="33" s="1"/>
  <c r="AA60" i="33"/>
  <c r="Y60" i="33"/>
  <c r="Y59" i="33"/>
  <c r="AD58" i="33"/>
  <c r="AF58" i="33" s="1"/>
  <c r="AA58" i="33"/>
  <c r="Y58" i="33"/>
  <c r="Y57" i="33"/>
  <c r="AD56" i="33"/>
  <c r="AF56" i="33" s="1"/>
  <c r="Y56" i="33"/>
  <c r="Y55" i="33"/>
  <c r="Y54" i="33"/>
  <c r="Y53" i="33"/>
  <c r="AD52" i="33"/>
  <c r="AF52" i="33" s="1"/>
  <c r="AA52" i="33"/>
  <c r="Y52" i="33"/>
  <c r="Y51" i="33"/>
  <c r="AD50" i="33"/>
  <c r="AF50" i="33" s="1"/>
  <c r="AA50" i="33"/>
  <c r="Y50" i="33"/>
  <c r="Y49" i="33"/>
  <c r="AD48" i="33"/>
  <c r="AF48" i="33" s="1"/>
  <c r="AA48" i="33"/>
  <c r="Y48" i="33"/>
  <c r="Y47" i="33"/>
  <c r="AD46" i="33"/>
  <c r="AF46" i="33" s="1"/>
  <c r="AA46" i="33"/>
  <c r="Y46" i="33"/>
  <c r="Y45" i="33"/>
  <c r="Y44" i="33"/>
  <c r="Y43" i="33"/>
  <c r="AD42" i="33"/>
  <c r="AF42" i="33" s="1"/>
  <c r="AA42" i="33"/>
  <c r="Y42" i="33"/>
  <c r="Y41" i="33"/>
  <c r="AD40" i="33"/>
  <c r="AF40" i="33" s="1"/>
  <c r="AA40" i="33"/>
  <c r="Y40" i="33"/>
  <c r="Y39" i="33"/>
  <c r="AD38" i="33"/>
  <c r="AF38" i="33" s="1"/>
  <c r="AA38" i="33"/>
  <c r="Y38" i="33"/>
  <c r="Y37" i="33"/>
  <c r="AD36" i="33"/>
  <c r="AF36" i="33" s="1"/>
  <c r="AA36" i="33"/>
  <c r="Y36" i="33"/>
  <c r="Y35" i="33"/>
  <c r="AD34" i="33"/>
  <c r="AF34" i="33" s="1"/>
  <c r="AA34" i="33"/>
  <c r="Y34" i="33"/>
  <c r="Y33" i="33"/>
  <c r="AD32" i="33"/>
  <c r="AF32" i="33" s="1"/>
  <c r="AA32" i="33"/>
  <c r="Y32" i="33"/>
  <c r="Y31" i="33"/>
  <c r="AD30" i="33"/>
  <c r="AF30" i="33" s="1"/>
  <c r="AA30" i="33"/>
  <c r="Y30" i="33"/>
  <c r="Y29" i="33"/>
  <c r="AD28" i="33"/>
  <c r="AF28" i="33" s="1"/>
  <c r="AA28" i="33"/>
  <c r="Y28" i="33"/>
  <c r="Y27" i="33"/>
  <c r="AD26" i="33"/>
  <c r="AF26" i="33" s="1"/>
  <c r="AA26" i="33"/>
  <c r="Y26" i="33"/>
  <c r="Y25" i="33"/>
  <c r="AD24" i="33"/>
  <c r="AF24" i="33" s="1"/>
  <c r="AA24" i="33"/>
  <c r="Y24" i="33"/>
  <c r="Y23" i="33"/>
  <c r="AD22" i="33"/>
  <c r="AF22" i="33" s="1"/>
  <c r="AA22" i="33"/>
  <c r="Y22" i="33"/>
  <c r="Y21" i="33"/>
  <c r="AD20" i="33"/>
  <c r="AF20" i="33" s="1"/>
  <c r="AA20" i="33"/>
  <c r="Y20" i="33"/>
  <c r="L10" i="33"/>
  <c r="L9" i="33"/>
  <c r="L8" i="33"/>
  <c r="L7" i="33"/>
  <c r="L6" i="33"/>
  <c r="AA35" i="33" l="1"/>
  <c r="AD57" i="33"/>
  <c r="AD27" i="33"/>
  <c r="AF27" i="33" s="1"/>
  <c r="AA31" i="33"/>
  <c r="AD89" i="33"/>
  <c r="AF89" i="33" s="1"/>
  <c r="AA67" i="33"/>
  <c r="AD49" i="33"/>
  <c r="AF49" i="33" s="1"/>
  <c r="AD29" i="33"/>
  <c r="AF29" i="33" s="1"/>
  <c r="AD131" i="33"/>
  <c r="AF131" i="33" s="1"/>
  <c r="AA131" i="33"/>
  <c r="AA45" i="33"/>
  <c r="AD45" i="33"/>
  <c r="AF45" i="33" s="1"/>
  <c r="AA89" i="33"/>
  <c r="AA21" i="33"/>
  <c r="AD21" i="33"/>
  <c r="AF21" i="33" s="1"/>
  <c r="AD31" i="33"/>
  <c r="AF31" i="33" s="1"/>
  <c r="AD51" i="33"/>
  <c r="AF51" i="33" s="1"/>
  <c r="AA51" i="33"/>
  <c r="V98" i="29"/>
  <c r="V96" i="29"/>
  <c r="V97" i="29"/>
  <c r="V95" i="29"/>
  <c r="W95" i="29" s="1"/>
  <c r="V86" i="29"/>
  <c r="V84" i="29"/>
  <c r="V85" i="29"/>
  <c r="V83" i="29"/>
  <c r="V86" i="28"/>
  <c r="V85" i="28"/>
  <c r="W85" i="28" s="1"/>
  <c r="V84" i="28"/>
  <c r="V83" i="28"/>
  <c r="W83" i="28" s="1"/>
  <c r="V57" i="29"/>
  <c r="V56" i="29"/>
  <c r="V55" i="29"/>
  <c r="W55" i="29" s="1"/>
  <c r="V54" i="29"/>
  <c r="W54" i="29" s="1"/>
  <c r="V45" i="29"/>
  <c r="W45" i="29" s="1"/>
  <c r="V44" i="29"/>
  <c r="W44" i="29" s="1"/>
  <c r="V43" i="29"/>
  <c r="V42" i="29"/>
  <c r="W42" i="29" s="1"/>
  <c r="R98" i="29"/>
  <c r="R97" i="29"/>
  <c r="S97" i="29" s="1"/>
  <c r="R94" i="29"/>
  <c r="R93" i="29"/>
  <c r="R90" i="29"/>
  <c r="R89" i="29"/>
  <c r="S89" i="29" s="1"/>
  <c r="R96" i="29"/>
  <c r="R95" i="29"/>
  <c r="S95" i="29" s="1"/>
  <c r="R92" i="29"/>
  <c r="R91" i="29"/>
  <c r="R88" i="29"/>
  <c r="R87" i="29"/>
  <c r="R86" i="29"/>
  <c r="R85" i="29"/>
  <c r="R84" i="29"/>
  <c r="R83" i="29"/>
  <c r="S83" i="29" s="1"/>
  <c r="R82" i="29"/>
  <c r="R81" i="29"/>
  <c r="R80" i="29"/>
  <c r="R79" i="29"/>
  <c r="R78" i="29"/>
  <c r="S78" i="29" s="1"/>
  <c r="R77" i="29"/>
  <c r="R76" i="29"/>
  <c r="S76" i="29" s="1"/>
  <c r="R75" i="29"/>
  <c r="S75" i="29" s="1"/>
  <c r="R74" i="29"/>
  <c r="R73" i="29"/>
  <c r="R72" i="29"/>
  <c r="R71" i="29"/>
  <c r="S71" i="29" s="1"/>
  <c r="R70" i="29"/>
  <c r="S70" i="29" s="1"/>
  <c r="R69" i="29"/>
  <c r="R68" i="29"/>
  <c r="R67" i="29"/>
  <c r="S67" i="29" s="1"/>
  <c r="R66" i="29"/>
  <c r="R65" i="29"/>
  <c r="R64" i="29"/>
  <c r="S64" i="29" s="1"/>
  <c r="R63" i="29"/>
  <c r="S63" i="29" s="1"/>
  <c r="R62" i="29"/>
  <c r="S62" i="29" s="1"/>
  <c r="R61" i="29"/>
  <c r="R60" i="29"/>
  <c r="R59" i="29"/>
  <c r="S59" i="29" s="1"/>
  <c r="R58" i="29"/>
  <c r="R57" i="29"/>
  <c r="R56" i="29"/>
  <c r="R53" i="29"/>
  <c r="R52" i="29"/>
  <c r="S52" i="29" s="1"/>
  <c r="R49" i="29"/>
  <c r="S49" i="29" s="1"/>
  <c r="R48" i="29"/>
  <c r="S48" i="29" s="1"/>
  <c r="R45" i="29"/>
  <c r="S45" i="29" s="1"/>
  <c r="R44" i="29"/>
  <c r="S44" i="29" s="1"/>
  <c r="R55" i="29"/>
  <c r="R54" i="29"/>
  <c r="R51" i="29"/>
  <c r="S51" i="29" s="1"/>
  <c r="R50" i="29"/>
  <c r="R47" i="29"/>
  <c r="S47" i="29" s="1"/>
  <c r="R46" i="29"/>
  <c r="S46" i="29" s="1"/>
  <c r="R43" i="29"/>
  <c r="S43" i="29" s="1"/>
  <c r="R42" i="29"/>
  <c r="S42" i="29" s="1"/>
  <c r="R41" i="29"/>
  <c r="R40" i="29"/>
  <c r="R39" i="29"/>
  <c r="R38" i="29"/>
  <c r="R37" i="29"/>
  <c r="R36" i="29"/>
  <c r="S36" i="29" s="1"/>
  <c r="R35" i="29"/>
  <c r="S35" i="29" s="1"/>
  <c r="R34" i="29"/>
  <c r="S34" i="29" s="1"/>
  <c r="R33" i="29"/>
  <c r="S33" i="29" s="1"/>
  <c r="R32" i="29"/>
  <c r="R31" i="29"/>
  <c r="R30" i="29"/>
  <c r="R29" i="29"/>
  <c r="R28" i="29"/>
  <c r="R27" i="29"/>
  <c r="S27" i="29" s="1"/>
  <c r="R26" i="29"/>
  <c r="R25" i="29"/>
  <c r="R24" i="29"/>
  <c r="S24" i="29" s="1"/>
  <c r="R23" i="29"/>
  <c r="S23" i="29" s="1"/>
  <c r="R22" i="29"/>
  <c r="S22" i="29" s="1"/>
  <c r="R21" i="29"/>
  <c r="S21" i="29" s="1"/>
  <c r="R20" i="29"/>
  <c r="R19" i="29"/>
  <c r="S19" i="29" s="1"/>
  <c r="R18" i="29"/>
  <c r="R17" i="29"/>
  <c r="W98" i="29"/>
  <c r="W97" i="29"/>
  <c r="W96" i="29"/>
  <c r="V94" i="29"/>
  <c r="W94" i="29" s="1"/>
  <c r="V93" i="29"/>
  <c r="W93" i="29" s="1"/>
  <c r="V92" i="29"/>
  <c r="W92" i="29" s="1"/>
  <c r="V91" i="29"/>
  <c r="W91" i="29" s="1"/>
  <c r="V90" i="29"/>
  <c r="W90" i="29" s="1"/>
  <c r="V89" i="29"/>
  <c r="W89" i="29" s="1"/>
  <c r="V88" i="29"/>
  <c r="W88" i="29" s="1"/>
  <c r="V87" i="29"/>
  <c r="W87" i="29" s="1"/>
  <c r="W86" i="29"/>
  <c r="W85" i="29"/>
  <c r="W84" i="29"/>
  <c r="W83" i="29"/>
  <c r="V82" i="29"/>
  <c r="W82" i="29" s="1"/>
  <c r="V81" i="29"/>
  <c r="W81" i="29" s="1"/>
  <c r="V80" i="29"/>
  <c r="W80" i="29" s="1"/>
  <c r="V79" i="29"/>
  <c r="W79" i="29" s="1"/>
  <c r="V78" i="29"/>
  <c r="W78" i="29" s="1"/>
  <c r="V77" i="29"/>
  <c r="W77" i="29" s="1"/>
  <c r="V76" i="29"/>
  <c r="W76" i="29" s="1"/>
  <c r="V75" i="29"/>
  <c r="W75" i="29" s="1"/>
  <c r="V74" i="29"/>
  <c r="W74" i="29" s="1"/>
  <c r="V73" i="29"/>
  <c r="W73" i="29" s="1"/>
  <c r="V72" i="29"/>
  <c r="W72" i="29" s="1"/>
  <c r="V71" i="29"/>
  <c r="W71" i="29" s="1"/>
  <c r="V70" i="29"/>
  <c r="W70" i="29" s="1"/>
  <c r="V69" i="29"/>
  <c r="W69" i="29" s="1"/>
  <c r="V68" i="29"/>
  <c r="W68" i="29" s="1"/>
  <c r="V67" i="29"/>
  <c r="W67" i="29" s="1"/>
  <c r="V66" i="29"/>
  <c r="W66" i="29" s="1"/>
  <c r="V65" i="29"/>
  <c r="W65" i="29" s="1"/>
  <c r="V64" i="29"/>
  <c r="W64" i="29" s="1"/>
  <c r="V63" i="29"/>
  <c r="W63" i="29" s="1"/>
  <c r="V62" i="29"/>
  <c r="W62" i="29" s="1"/>
  <c r="V61" i="29"/>
  <c r="W61" i="29" s="1"/>
  <c r="V60" i="29"/>
  <c r="W60" i="29" s="1"/>
  <c r="V59" i="29"/>
  <c r="W59" i="29" s="1"/>
  <c r="V58" i="29"/>
  <c r="W58" i="29" s="1"/>
  <c r="W57" i="29"/>
  <c r="W56" i="29"/>
  <c r="V53" i="29"/>
  <c r="W53" i="29" s="1"/>
  <c r="V52" i="29"/>
  <c r="W52" i="29" s="1"/>
  <c r="V51" i="29"/>
  <c r="W51" i="29" s="1"/>
  <c r="V50" i="29"/>
  <c r="W50" i="29" s="1"/>
  <c r="V49" i="29"/>
  <c r="W49" i="29" s="1"/>
  <c r="V48" i="29"/>
  <c r="W48" i="29" s="1"/>
  <c r="V47" i="29"/>
  <c r="W47" i="29" s="1"/>
  <c r="V46" i="29"/>
  <c r="W46" i="29" s="1"/>
  <c r="W43" i="29"/>
  <c r="V41" i="29"/>
  <c r="W41" i="29" s="1"/>
  <c r="V40" i="29"/>
  <c r="W40" i="29" s="1"/>
  <c r="V39" i="29"/>
  <c r="W39" i="29" s="1"/>
  <c r="V38" i="29"/>
  <c r="W38" i="29" s="1"/>
  <c r="V37" i="29"/>
  <c r="W37" i="29" s="1"/>
  <c r="V36" i="29"/>
  <c r="W36" i="29" s="1"/>
  <c r="V35" i="29"/>
  <c r="W35" i="29" s="1"/>
  <c r="V34" i="29"/>
  <c r="W34" i="29" s="1"/>
  <c r="V33" i="29"/>
  <c r="W33" i="29" s="1"/>
  <c r="V32" i="29"/>
  <c r="W32" i="29" s="1"/>
  <c r="V31" i="29"/>
  <c r="W31" i="29" s="1"/>
  <c r="V30" i="29"/>
  <c r="W30" i="29" s="1"/>
  <c r="V29" i="29"/>
  <c r="W29" i="29" s="1"/>
  <c r="V28" i="29"/>
  <c r="W28" i="29" s="1"/>
  <c r="V27" i="29"/>
  <c r="W27" i="29" s="1"/>
  <c r="V26" i="29"/>
  <c r="W26" i="29" s="1"/>
  <c r="V25" i="29"/>
  <c r="W25" i="29" s="1"/>
  <c r="V24" i="29"/>
  <c r="W24" i="29" s="1"/>
  <c r="V23" i="29"/>
  <c r="W23" i="29" s="1"/>
  <c r="V22" i="29"/>
  <c r="W22" i="29" s="1"/>
  <c r="V21" i="29"/>
  <c r="W21" i="29" s="1"/>
  <c r="V20" i="29"/>
  <c r="W20" i="29" s="1"/>
  <c r="V19" i="29"/>
  <c r="W19" i="29" s="1"/>
  <c r="V18" i="29"/>
  <c r="W18" i="29" s="1"/>
  <c r="V17" i="29"/>
  <c r="W17" i="29" s="1"/>
  <c r="S98" i="29"/>
  <c r="S96" i="29"/>
  <c r="S94" i="29"/>
  <c r="S93" i="29"/>
  <c r="S92" i="29"/>
  <c r="S91" i="29"/>
  <c r="S90" i="29"/>
  <c r="S88" i="29"/>
  <c r="S87" i="29"/>
  <c r="S86" i="29"/>
  <c r="S85" i="29"/>
  <c r="S84" i="29"/>
  <c r="S82" i="29"/>
  <c r="S81" i="29"/>
  <c r="S80" i="29"/>
  <c r="S79" i="29"/>
  <c r="S77" i="29"/>
  <c r="S74" i="29"/>
  <c r="S73" i="29"/>
  <c r="S72" i="29"/>
  <c r="S69" i="29"/>
  <c r="S68" i="29"/>
  <c r="S66" i="29"/>
  <c r="S65" i="29"/>
  <c r="S61" i="29"/>
  <c r="S60" i="29"/>
  <c r="S58" i="29"/>
  <c r="S57" i="29"/>
  <c r="S56" i="29"/>
  <c r="S55" i="29"/>
  <c r="S54" i="29"/>
  <c r="S53" i="29"/>
  <c r="S50" i="29"/>
  <c r="S41" i="29"/>
  <c r="S40" i="29"/>
  <c r="S39" i="29"/>
  <c r="S38" i="29"/>
  <c r="S37" i="29"/>
  <c r="S32" i="29"/>
  <c r="S31" i="29"/>
  <c r="S30" i="29"/>
  <c r="S29" i="29"/>
  <c r="S28" i="29"/>
  <c r="S26" i="29"/>
  <c r="S25" i="29"/>
  <c r="S20" i="29"/>
  <c r="S18" i="29"/>
  <c r="S17" i="29"/>
  <c r="V98" i="28"/>
  <c r="W98" i="28" s="1"/>
  <c r="V96" i="28"/>
  <c r="W96" i="28" s="1"/>
  <c r="V97" i="28"/>
  <c r="W97" i="28" s="1"/>
  <c r="V95" i="28"/>
  <c r="W95" i="28" s="1"/>
  <c r="V57" i="28"/>
  <c r="V55" i="28"/>
  <c r="V56" i="28"/>
  <c r="W56" i="28" s="1"/>
  <c r="V54" i="28"/>
  <c r="W54" i="28" s="1"/>
  <c r="V45" i="28"/>
  <c r="W45" i="28" s="1"/>
  <c r="V44" i="28"/>
  <c r="W44" i="28" s="1"/>
  <c r="V43" i="28"/>
  <c r="W43" i="28" s="1"/>
  <c r="W89" i="28"/>
  <c r="W87" i="28"/>
  <c r="W86" i="28"/>
  <c r="W84" i="28"/>
  <c r="W80" i="28"/>
  <c r="W78" i="28"/>
  <c r="W72" i="28"/>
  <c r="W70" i="28"/>
  <c r="W64" i="28"/>
  <c r="W62" i="28"/>
  <c r="W57" i="28"/>
  <c r="W55" i="28"/>
  <c r="W52" i="28"/>
  <c r="W46" i="28"/>
  <c r="W41" i="28"/>
  <c r="W35" i="28"/>
  <c r="W33" i="28"/>
  <c r="W27" i="28"/>
  <c r="W25" i="28"/>
  <c r="W19" i="28"/>
  <c r="W17" i="28"/>
  <c r="V42" i="28"/>
  <c r="W42" i="28" s="1"/>
  <c r="V94" i="28"/>
  <c r="W94" i="28" s="1"/>
  <c r="V93" i="28"/>
  <c r="W93" i="28" s="1"/>
  <c r="V92" i="28"/>
  <c r="W92" i="28" s="1"/>
  <c r="V91" i="28"/>
  <c r="W91" i="28" s="1"/>
  <c r="V90" i="28"/>
  <c r="W90" i="28" s="1"/>
  <c r="V89" i="28"/>
  <c r="V88" i="28"/>
  <c r="W88" i="28" s="1"/>
  <c r="V87" i="28"/>
  <c r="V82" i="28"/>
  <c r="W82" i="28" s="1"/>
  <c r="V81" i="28"/>
  <c r="W81" i="28" s="1"/>
  <c r="V80" i="28"/>
  <c r="V79" i="28"/>
  <c r="W79" i="28" s="1"/>
  <c r="V78" i="28"/>
  <c r="V77" i="28"/>
  <c r="W77" i="28" s="1"/>
  <c r="V76" i="28"/>
  <c r="W76" i="28" s="1"/>
  <c r="V75" i="28"/>
  <c r="W75" i="28" s="1"/>
  <c r="V74" i="28"/>
  <c r="W74" i="28" s="1"/>
  <c r="V73" i="28"/>
  <c r="W73" i="28" s="1"/>
  <c r="V72" i="28"/>
  <c r="V71" i="28"/>
  <c r="W71" i="28" s="1"/>
  <c r="V70" i="28"/>
  <c r="V69" i="28"/>
  <c r="W69" i="28" s="1"/>
  <c r="V68" i="28"/>
  <c r="W68" i="28" s="1"/>
  <c r="V67" i="28"/>
  <c r="W67" i="28" s="1"/>
  <c r="V66" i="28"/>
  <c r="W66" i="28" s="1"/>
  <c r="V65" i="28"/>
  <c r="W65" i="28" s="1"/>
  <c r="V64" i="28"/>
  <c r="V63" i="28"/>
  <c r="W63" i="28" s="1"/>
  <c r="V62" i="28"/>
  <c r="V61" i="28"/>
  <c r="W61" i="28" s="1"/>
  <c r="V60" i="28"/>
  <c r="W60" i="28" s="1"/>
  <c r="V59" i="28"/>
  <c r="W59" i="28" s="1"/>
  <c r="V58" i="28"/>
  <c r="W58" i="28" s="1"/>
  <c r="V53" i="28"/>
  <c r="W53" i="28" s="1"/>
  <c r="V52" i="28"/>
  <c r="V51" i="28"/>
  <c r="W51" i="28" s="1"/>
  <c r="V50" i="28"/>
  <c r="W50" i="28" s="1"/>
  <c r="V49" i="28"/>
  <c r="W49" i="28" s="1"/>
  <c r="V48" i="28"/>
  <c r="W48" i="28" s="1"/>
  <c r="V47" i="28"/>
  <c r="W47" i="28" s="1"/>
  <c r="V46" i="28"/>
  <c r="V41" i="28"/>
  <c r="V40" i="28"/>
  <c r="W40" i="28" s="1"/>
  <c r="V39" i="28"/>
  <c r="W39" i="28" s="1"/>
  <c r="V38" i="28"/>
  <c r="W38" i="28" s="1"/>
  <c r="V37" i="28"/>
  <c r="W37" i="28" s="1"/>
  <c r="V36" i="28"/>
  <c r="W36" i="28" s="1"/>
  <c r="V35" i="28"/>
  <c r="V34" i="28"/>
  <c r="W34" i="28" s="1"/>
  <c r="V33" i="28"/>
  <c r="V32" i="28"/>
  <c r="W32" i="28" s="1"/>
  <c r="V31" i="28"/>
  <c r="W31" i="28" s="1"/>
  <c r="V30" i="28"/>
  <c r="W30" i="28" s="1"/>
  <c r="V29" i="28"/>
  <c r="W29" i="28" s="1"/>
  <c r="V28" i="28"/>
  <c r="W28" i="28" s="1"/>
  <c r="V27" i="28"/>
  <c r="V26" i="28"/>
  <c r="W26" i="28" s="1"/>
  <c r="V25" i="28"/>
  <c r="V24" i="28"/>
  <c r="W24" i="28" s="1"/>
  <c r="V23" i="28"/>
  <c r="W23" i="28" s="1"/>
  <c r="V22" i="28"/>
  <c r="W22" i="28" s="1"/>
  <c r="V21" i="28"/>
  <c r="W21" i="28" s="1"/>
  <c r="V20" i="28"/>
  <c r="W20" i="28" s="1"/>
  <c r="V19" i="28"/>
  <c r="V18" i="28"/>
  <c r="W18" i="28" s="1"/>
  <c r="V17" i="28"/>
  <c r="W5" i="19"/>
  <c r="R96" i="28"/>
  <c r="R95" i="28"/>
  <c r="S95" i="28" s="1"/>
  <c r="R92" i="28"/>
  <c r="R91" i="28"/>
  <c r="S91" i="28" s="1"/>
  <c r="R88" i="28"/>
  <c r="S88" i="28" s="1"/>
  <c r="R87" i="28"/>
  <c r="S87" i="28" s="1"/>
  <c r="S92" i="28"/>
  <c r="R84" i="28"/>
  <c r="S84" i="28" s="1"/>
  <c r="R83" i="28"/>
  <c r="S83" i="28" s="1"/>
  <c r="R98" i="28"/>
  <c r="R97" i="28"/>
  <c r="R94" i="28"/>
  <c r="S94" i="28" s="1"/>
  <c r="R93" i="28"/>
  <c r="S93" i="28" s="1"/>
  <c r="R90" i="28"/>
  <c r="S90" i="28" s="1"/>
  <c r="R89" i="28"/>
  <c r="S89" i="28" s="1"/>
  <c r="R86" i="28"/>
  <c r="S86" i="28" s="1"/>
  <c r="R85" i="28"/>
  <c r="R82" i="28"/>
  <c r="S82" i="28" s="1"/>
  <c r="R81" i="28"/>
  <c r="S81" i="28" s="1"/>
  <c r="R80" i="28"/>
  <c r="S80" i="28" s="1"/>
  <c r="R79" i="28"/>
  <c r="R78" i="28"/>
  <c r="S78" i="28" s="1"/>
  <c r="R77" i="28"/>
  <c r="S77" i="28" s="1"/>
  <c r="R76" i="28"/>
  <c r="S76" i="28" s="1"/>
  <c r="R75" i="28"/>
  <c r="S75" i="28" s="1"/>
  <c r="R74" i="28"/>
  <c r="S74" i="28" s="1"/>
  <c r="R73" i="28"/>
  <c r="S73" i="28" s="1"/>
  <c r="R72" i="28"/>
  <c r="S72" i="28" s="1"/>
  <c r="R71" i="28"/>
  <c r="S71" i="28" s="1"/>
  <c r="R70" i="28"/>
  <c r="S70" i="28" s="1"/>
  <c r="R69" i="28"/>
  <c r="S69" i="28" s="1"/>
  <c r="R68" i="28"/>
  <c r="S68" i="28" s="1"/>
  <c r="R67" i="28"/>
  <c r="R66" i="28"/>
  <c r="R65" i="28"/>
  <c r="S65" i="28" s="1"/>
  <c r="R64" i="28"/>
  <c r="S64" i="28" s="1"/>
  <c r="R63" i="28"/>
  <c r="S63" i="28" s="1"/>
  <c r="R62" i="28"/>
  <c r="R61" i="28"/>
  <c r="S61" i="28" s="1"/>
  <c r="R60" i="28"/>
  <c r="S60" i="28" s="1"/>
  <c r="R59" i="28"/>
  <c r="S59" i="28" s="1"/>
  <c r="S98" i="28"/>
  <c r="S97" i="28"/>
  <c r="S96" i="28"/>
  <c r="S85" i="28"/>
  <c r="S79" i="28"/>
  <c r="S67" i="28"/>
  <c r="S66" i="28"/>
  <c r="S62" i="28"/>
  <c r="R41" i="28"/>
  <c r="S41" i="28" s="1"/>
  <c r="R58" i="28"/>
  <c r="S58" i="28" s="1"/>
  <c r="R57" i="28"/>
  <c r="S57" i="28" s="1"/>
  <c r="R56" i="28"/>
  <c r="S56" i="28" s="1"/>
  <c r="R53" i="28"/>
  <c r="S53" i="28" s="1"/>
  <c r="R52" i="28"/>
  <c r="S52" i="28" s="1"/>
  <c r="R49" i="28"/>
  <c r="S49" i="28" s="1"/>
  <c r="R48" i="28"/>
  <c r="S48" i="28" s="1"/>
  <c r="R45" i="28"/>
  <c r="S45" i="28" s="1"/>
  <c r="R44" i="28"/>
  <c r="S44" i="28" s="1"/>
  <c r="R55" i="28"/>
  <c r="S55" i="28" s="1"/>
  <c r="R54" i="28"/>
  <c r="S54" i="28" s="1"/>
  <c r="R51" i="28"/>
  <c r="S51" i="28" s="1"/>
  <c r="R50" i="28"/>
  <c r="S50" i="28" s="1"/>
  <c r="R47" i="28"/>
  <c r="S47" i="28" s="1"/>
  <c r="R46" i="28"/>
  <c r="S46" i="28" s="1"/>
  <c r="R43" i="28"/>
  <c r="S43" i="28" s="1"/>
  <c r="R42" i="28"/>
  <c r="S42" i="28" s="1"/>
  <c r="R40" i="28"/>
  <c r="S40" i="28" s="1"/>
  <c r="R39" i="28"/>
  <c r="S39" i="28" s="1"/>
  <c r="R38" i="28"/>
  <c r="S38" i="28" s="1"/>
  <c r="R37" i="28"/>
  <c r="S37" i="28" s="1"/>
  <c r="R36" i="28"/>
  <c r="S36" i="28" s="1"/>
  <c r="R35" i="28"/>
  <c r="S35" i="28" s="1"/>
  <c r="R34" i="28"/>
  <c r="S34" i="28" s="1"/>
  <c r="R33" i="28"/>
  <c r="S33" i="28" s="1"/>
  <c r="R32" i="28"/>
  <c r="S32" i="28" s="1"/>
  <c r="R31" i="28"/>
  <c r="S31" i="28" s="1"/>
  <c r="R30" i="28"/>
  <c r="S30" i="28" s="1"/>
  <c r="R29" i="28"/>
  <c r="S29" i="28" s="1"/>
  <c r="R28" i="28"/>
  <c r="S28" i="28" s="1"/>
  <c r="R27" i="28"/>
  <c r="S27" i="28" s="1"/>
  <c r="R26" i="28"/>
  <c r="S26" i="28" s="1"/>
  <c r="R25" i="28"/>
  <c r="S25" i="28" s="1"/>
  <c r="R24" i="28"/>
  <c r="S24" i="28" s="1"/>
  <c r="R23" i="28"/>
  <c r="S23" i="28" s="1"/>
  <c r="R22" i="28"/>
  <c r="S22" i="28" s="1"/>
  <c r="R21" i="28"/>
  <c r="S21" i="28" s="1"/>
  <c r="R20" i="28"/>
  <c r="S20" i="28" s="1"/>
  <c r="R19" i="28"/>
  <c r="S19" i="28" s="1"/>
  <c r="R18" i="28"/>
  <c r="S18" i="28" s="1"/>
  <c r="R17" i="28"/>
  <c r="S17" i="28" s="1"/>
  <c r="AA29" i="33" l="1"/>
  <c r="AD67" i="33"/>
  <c r="AF67" i="33" s="1"/>
  <c r="AD35" i="33"/>
  <c r="AF35" i="33" s="1"/>
  <c r="AA49" i="33"/>
  <c r="AA27" i="33"/>
  <c r="AD153" i="33"/>
  <c r="AF153" i="33" s="1"/>
  <c r="AA153" i="33"/>
  <c r="AD167" i="33"/>
  <c r="AF167" i="33" s="1"/>
  <c r="AA167" i="33"/>
  <c r="AA93" i="33"/>
  <c r="AD93" i="33"/>
  <c r="AF93" i="33" s="1"/>
  <c r="AD139" i="33"/>
  <c r="AF139" i="33" s="1"/>
  <c r="AA139" i="33"/>
  <c r="AA119" i="33"/>
  <c r="AF119" i="33"/>
  <c r="AD87" i="33"/>
  <c r="AF87" i="33" s="1"/>
  <c r="AA87" i="33"/>
  <c r="AA133" i="33"/>
  <c r="AD133" i="33"/>
  <c r="AF133" i="33" s="1"/>
  <c r="AD145" i="33"/>
  <c r="AF145" i="33" s="1"/>
  <c r="AA145" i="33"/>
  <c r="AA85" i="33"/>
  <c r="AD85" i="33"/>
  <c r="AF85" i="33" s="1"/>
  <c r="AD41" i="33"/>
  <c r="AF41" i="33" s="1"/>
  <c r="AA41" i="33"/>
  <c r="AD155" i="33"/>
  <c r="AF155" i="33" s="1"/>
  <c r="AA155" i="33"/>
  <c r="AD127" i="33"/>
  <c r="AF127" i="33" s="1"/>
  <c r="AA127" i="33"/>
  <c r="AD73" i="33"/>
  <c r="AF73" i="33" s="1"/>
  <c r="AA73" i="33"/>
  <c r="AD103" i="33"/>
  <c r="AF103" i="33" s="1"/>
  <c r="AA103" i="33"/>
  <c r="AD161" i="33"/>
  <c r="AF161" i="33" s="1"/>
  <c r="AA161" i="33"/>
  <c r="AD63" i="33"/>
  <c r="AF63" i="33" s="1"/>
  <c r="AA63" i="33"/>
  <c r="AD90" i="33"/>
  <c r="AF90" i="33" s="1"/>
  <c r="AA90" i="33"/>
  <c r="AD166" i="33"/>
  <c r="AF166" i="33" s="1"/>
  <c r="AA166" i="33"/>
  <c r="AA149" i="33"/>
  <c r="AD149" i="33"/>
  <c r="AF149" i="33" s="1"/>
  <c r="AA125" i="33"/>
  <c r="AD125" i="33"/>
  <c r="AF125" i="33" s="1"/>
  <c r="AA101" i="33"/>
  <c r="AD101" i="33"/>
  <c r="AF101" i="33" s="1"/>
  <c r="AD75" i="33"/>
  <c r="AF75" i="33" s="1"/>
  <c r="AA75" i="33"/>
  <c r="AA81" i="33"/>
  <c r="AD81" i="33"/>
  <c r="AF81" i="33" s="1"/>
  <c r="AD95" i="33"/>
  <c r="AF95" i="33" s="1"/>
  <c r="AA95" i="33"/>
  <c r="AD163" i="33"/>
  <c r="AF163" i="33" s="1"/>
  <c r="AA163" i="33"/>
  <c r="AA39" i="33"/>
  <c r="AD39" i="33"/>
  <c r="AF39" i="33" s="1"/>
  <c r="AD83" i="33"/>
  <c r="AF83" i="33" s="1"/>
  <c r="AA83" i="33"/>
  <c r="AD135" i="33"/>
  <c r="AF135" i="33" s="1"/>
  <c r="AA135" i="33"/>
  <c r="AD65" i="33"/>
  <c r="AF65" i="33" s="1"/>
  <c r="AA65" i="33"/>
  <c r="AA69" i="33"/>
  <c r="AD69" i="33"/>
  <c r="AF69" i="33" s="1"/>
  <c r="AD47" i="33"/>
  <c r="AF47" i="33" s="1"/>
  <c r="AA47" i="33"/>
  <c r="AA109" i="33"/>
  <c r="AD109" i="33"/>
  <c r="AF109" i="33" s="1"/>
  <c r="AA156" i="33"/>
  <c r="AD156" i="33"/>
  <c r="AF156" i="33" s="1"/>
  <c r="AD151" i="33"/>
  <c r="AF151" i="33" s="1"/>
  <c r="AA151" i="33"/>
  <c r="AD54" i="33"/>
  <c r="AF54" i="33" s="1"/>
  <c r="AA54" i="33"/>
  <c r="AA61" i="33"/>
  <c r="AD61" i="33"/>
  <c r="AF61" i="33" s="1"/>
  <c r="AA80" i="33"/>
  <c r="AD80" i="33"/>
  <c r="AF80" i="33" s="1"/>
  <c r="AA117" i="33"/>
  <c r="AD117" i="33"/>
  <c r="AF117" i="33" s="1"/>
  <c r="AD115" i="33"/>
  <c r="AF115" i="33" s="1"/>
  <c r="AA115" i="33"/>
  <c r="AA77" i="33"/>
  <c r="AD77" i="33"/>
  <c r="AF77" i="33" s="1"/>
  <c r="AD147" i="33"/>
  <c r="AF147" i="33" s="1"/>
  <c r="AA147" i="33"/>
  <c r="AD159" i="33"/>
  <c r="AF159" i="33" s="1"/>
  <c r="AA159" i="33"/>
  <c r="AA37" i="33"/>
  <c r="AD37" i="33"/>
  <c r="AF37" i="33" s="1"/>
  <c r="AA97" i="33"/>
  <c r="AD97" i="33"/>
  <c r="AF97" i="33" s="1"/>
  <c r="AD99" i="33"/>
  <c r="AF99" i="33" s="1"/>
  <c r="AA99" i="33"/>
  <c r="AA55" i="33"/>
  <c r="AD55" i="33"/>
  <c r="AF55" i="33" s="1"/>
  <c r="AA59" i="33"/>
  <c r="AD59" i="33"/>
  <c r="AF59" i="33" s="1"/>
  <c r="AD129" i="33"/>
  <c r="AF129" i="33" s="1"/>
  <c r="AA129" i="33"/>
  <c r="AD113" i="33"/>
  <c r="AF113" i="33" s="1"/>
  <c r="AA113" i="33"/>
  <c r="AA25" i="33"/>
  <c r="AD25" i="33"/>
  <c r="AF25" i="33" s="1"/>
  <c r="AA53" i="33"/>
  <c r="AD53" i="33"/>
  <c r="AF53" i="33" s="1"/>
  <c r="AA120" i="33"/>
  <c r="AF120" i="33"/>
  <c r="AA79" i="33"/>
  <c r="AD79" i="33"/>
  <c r="AF79" i="33" s="1"/>
  <c r="AD123" i="33"/>
  <c r="AF123" i="33" s="1"/>
  <c r="AA123" i="33"/>
  <c r="AD44" i="33"/>
  <c r="AF44" i="33" s="1"/>
  <c r="AA44" i="33"/>
  <c r="AD71" i="33"/>
  <c r="AF71" i="33" s="1"/>
  <c r="AA71" i="33"/>
  <c r="AD33" i="33"/>
  <c r="AF33" i="33" s="1"/>
  <c r="AA33" i="33"/>
  <c r="AA143" i="33"/>
  <c r="AD143" i="33"/>
  <c r="AF143" i="33" s="1"/>
  <c r="AA57" i="33"/>
  <c r="AF57" i="33"/>
  <c r="AD43" i="33"/>
  <c r="AF43" i="33" s="1"/>
  <c r="AA43" i="33"/>
  <c r="AD130" i="33"/>
  <c r="AF130" i="33" s="1"/>
  <c r="AA130" i="33"/>
  <c r="AA165" i="33"/>
  <c r="AD165" i="33"/>
  <c r="AF165" i="33" s="1"/>
  <c r="AA157" i="33"/>
  <c r="AD157" i="33"/>
  <c r="AF157" i="33" s="1"/>
  <c r="AD121" i="33"/>
  <c r="AF121" i="33" s="1"/>
  <c r="AA121" i="33"/>
  <c r="AA141" i="33"/>
  <c r="AD141" i="33"/>
  <c r="AF141" i="33" s="1"/>
  <c r="AD105" i="33"/>
  <c r="AF105" i="33" s="1"/>
  <c r="AA105" i="33"/>
  <c r="AA23" i="33"/>
  <c r="AD23" i="33"/>
  <c r="AF23" i="33" s="1"/>
  <c r="AA107" i="33"/>
  <c r="AD107" i="33"/>
  <c r="AF107" i="33" s="1"/>
  <c r="AD111" i="33"/>
  <c r="AF111" i="33" s="1"/>
  <c r="AA111" i="33"/>
  <c r="AD91" i="33"/>
  <c r="AF91" i="33" s="1"/>
  <c r="AA91" i="33"/>
  <c r="AD137" i="33"/>
  <c r="AF137" i="33" s="1"/>
  <c r="AA137" i="33"/>
  <c r="J84" i="30"/>
  <c r="J40" i="30"/>
  <c r="J16" i="30"/>
  <c r="J15" i="30"/>
  <c r="J8" i="30"/>
  <c r="J7" i="30"/>
  <c r="AE69" i="26" l="1"/>
  <c r="AF69" i="26" s="1"/>
  <c r="AE68" i="26"/>
  <c r="AF68" i="26" s="1"/>
  <c r="AE67" i="26"/>
  <c r="AF67" i="26" s="1"/>
  <c r="AE66" i="26"/>
  <c r="AF66" i="26" s="1"/>
  <c r="AE65" i="26"/>
  <c r="AF65" i="26" s="1"/>
  <c r="AE64" i="26"/>
  <c r="AF64" i="26" s="1"/>
  <c r="AE63" i="26"/>
  <c r="AF63" i="26" s="1"/>
  <c r="AE62" i="26"/>
  <c r="AF62" i="26" s="1"/>
  <c r="AE61" i="26"/>
  <c r="AF61" i="26" s="1"/>
  <c r="AE60" i="26"/>
  <c r="AF60" i="26" s="1"/>
  <c r="AE59" i="26"/>
  <c r="AF59" i="26" s="1"/>
  <c r="AE58" i="26"/>
  <c r="AF58" i="26" s="1"/>
  <c r="AE57" i="26"/>
  <c r="AF57" i="26" s="1"/>
  <c r="AE56" i="26"/>
  <c r="AF56" i="26" s="1"/>
  <c r="AE55" i="26"/>
  <c r="AE54" i="26"/>
  <c r="AE53" i="26"/>
  <c r="AE52" i="26"/>
  <c r="AE51" i="26"/>
  <c r="AE50" i="26"/>
  <c r="AE49" i="26"/>
  <c r="AF49" i="26" s="1"/>
  <c r="AE48" i="26"/>
  <c r="AF48" i="26" s="1"/>
  <c r="AE47" i="26"/>
  <c r="AF47" i="26" s="1"/>
  <c r="AE46" i="26"/>
  <c r="AF46" i="26" s="1"/>
  <c r="AE45" i="26"/>
  <c r="AF45" i="26" s="1"/>
  <c r="AE44" i="26"/>
  <c r="AF44" i="26" s="1"/>
  <c r="AE43" i="26"/>
  <c r="AF43" i="26" s="1"/>
  <c r="AE42" i="26"/>
  <c r="AF42" i="26" s="1"/>
  <c r="AE41" i="26"/>
  <c r="AF41" i="26" s="1"/>
  <c r="AE40" i="26"/>
  <c r="AF40" i="26" s="1"/>
  <c r="AE39" i="26"/>
  <c r="AF39" i="26" s="1"/>
  <c r="AE38" i="26"/>
  <c r="AF38" i="26" s="1"/>
  <c r="AE37" i="26"/>
  <c r="AF37" i="26" s="1"/>
  <c r="AE36" i="26"/>
  <c r="AF36" i="26" s="1"/>
  <c r="AE35" i="26"/>
  <c r="AF35" i="26" s="1"/>
  <c r="AE34" i="26"/>
  <c r="AF34" i="26" s="1"/>
  <c r="AE33" i="26"/>
  <c r="AF33" i="26" s="1"/>
  <c r="AE32" i="26"/>
  <c r="AF32" i="26" s="1"/>
  <c r="AE31" i="26"/>
  <c r="AF31" i="26" s="1"/>
  <c r="AE30" i="26"/>
  <c r="AF30" i="26" s="1"/>
  <c r="AE29" i="26"/>
  <c r="AF29" i="26" s="1"/>
  <c r="AE28" i="26"/>
  <c r="AF28" i="26" s="1"/>
  <c r="AE27" i="26"/>
  <c r="AF27" i="26" s="1"/>
  <c r="AE25" i="26"/>
  <c r="AE24" i="26"/>
  <c r="AE23" i="26"/>
  <c r="AE22" i="26"/>
  <c r="AE21" i="26"/>
  <c r="AE20" i="26"/>
  <c r="AE19" i="26"/>
  <c r="AF19" i="26" s="1"/>
  <c r="AE18" i="26"/>
  <c r="AF18" i="26" s="1"/>
  <c r="AE17" i="26"/>
  <c r="AF17" i="26" s="1"/>
  <c r="AE16" i="26"/>
  <c r="AF16" i="26" s="1"/>
  <c r="AE15" i="26"/>
  <c r="AF15" i="26" s="1"/>
  <c r="AE14" i="26"/>
  <c r="AF14" i="26" s="1"/>
  <c r="AE13" i="26"/>
  <c r="AF13" i="26" s="1"/>
  <c r="AE12" i="26"/>
  <c r="AF12" i="26" s="1"/>
  <c r="AE11" i="26"/>
  <c r="AF11" i="26" s="1"/>
  <c r="AE10" i="26"/>
  <c r="AF10" i="26" s="1"/>
  <c r="AE9" i="26"/>
  <c r="AF9" i="26" s="1"/>
  <c r="J18" i="30"/>
  <c r="J17" i="30"/>
  <c r="J14" i="30"/>
  <c r="J13" i="30"/>
  <c r="J12" i="30"/>
  <c r="J11" i="30"/>
  <c r="J10" i="30"/>
  <c r="J9" i="30"/>
  <c r="O76" i="24"/>
  <c r="P73" i="25"/>
  <c r="P72" i="25"/>
  <c r="K72" i="25"/>
  <c r="L72" i="25" s="1"/>
  <c r="Q43" i="25"/>
  <c r="Q42" i="25"/>
  <c r="R42" i="25" s="1"/>
  <c r="O18" i="25"/>
  <c r="P18" i="25" s="1"/>
  <c r="O17" i="25"/>
  <c r="M18" i="25"/>
  <c r="N18" i="25" s="1"/>
  <c r="M17" i="25"/>
  <c r="N17" i="25" s="1"/>
  <c r="O9" i="25"/>
  <c r="O14" i="25"/>
  <c r="P14" i="25" s="1"/>
  <c r="O13" i="25"/>
  <c r="P13" i="25" s="1"/>
  <c r="O12" i="25"/>
  <c r="O11" i="25"/>
  <c r="O10" i="25"/>
  <c r="P9" i="25"/>
  <c r="K14" i="25"/>
  <c r="L14" i="25" s="1"/>
  <c r="K13" i="25"/>
  <c r="L13" i="25" s="1"/>
  <c r="K12" i="25"/>
  <c r="L12" i="25" s="1"/>
  <c r="K11" i="25"/>
  <c r="L11" i="25" s="1"/>
  <c r="K10" i="25"/>
  <c r="L10" i="25" s="1"/>
  <c r="K9" i="25"/>
  <c r="L9" i="25" s="1"/>
  <c r="L73" i="25"/>
  <c r="R43" i="25"/>
  <c r="P17" i="25"/>
  <c r="P12" i="25"/>
  <c r="P11" i="25"/>
  <c r="P10" i="25"/>
  <c r="Q42" i="24"/>
  <c r="R42" i="24" s="1"/>
  <c r="P73" i="24"/>
  <c r="P72" i="24"/>
  <c r="K73" i="24"/>
  <c r="L73" i="24" s="1"/>
  <c r="K72" i="24"/>
  <c r="L72" i="24" s="1"/>
  <c r="O18" i="24"/>
  <c r="P18" i="24" s="1"/>
  <c r="O17" i="24"/>
  <c r="P17" i="24" s="1"/>
  <c r="O14" i="24"/>
  <c r="P14" i="24" s="1"/>
  <c r="O13" i="24"/>
  <c r="P13" i="24" s="1"/>
  <c r="O12" i="24"/>
  <c r="P12" i="24" s="1"/>
  <c r="O11" i="24"/>
  <c r="P11" i="24" s="1"/>
  <c r="O9" i="24"/>
  <c r="P9" i="24" s="1"/>
  <c r="K9" i="24"/>
  <c r="O10" i="24"/>
  <c r="P10" i="24" s="1"/>
  <c r="Q43" i="24" l="1"/>
  <c r="R43" i="24" s="1"/>
  <c r="M18" i="24"/>
  <c r="N18" i="24" s="1"/>
  <c r="M17" i="24"/>
  <c r="N17" i="24" s="1"/>
  <c r="K14" i="24"/>
  <c r="L14" i="24" s="1"/>
  <c r="K13" i="24"/>
  <c r="L13" i="24" s="1"/>
  <c r="K12" i="24"/>
  <c r="L12" i="24" s="1"/>
  <c r="K11" i="24"/>
  <c r="L11" i="24" s="1"/>
  <c r="K10" i="24"/>
  <c r="L10" i="24" s="1"/>
  <c r="L9" i="24"/>
  <c r="M43" i="23"/>
  <c r="N43" i="23" s="1"/>
  <c r="M41" i="23"/>
  <c r="N41" i="23" s="1"/>
  <c r="M42" i="23"/>
  <c r="N42" i="23" s="1"/>
  <c r="M40" i="23"/>
  <c r="N40" i="23" s="1"/>
  <c r="K16" i="23"/>
  <c r="L16" i="23" s="1"/>
  <c r="K18" i="23"/>
  <c r="L18" i="23" s="1"/>
  <c r="K17" i="23"/>
  <c r="K15" i="23"/>
  <c r="L15" i="23" s="1"/>
  <c r="I14" i="23"/>
  <c r="J14" i="23" s="1"/>
  <c r="I13" i="23"/>
  <c r="J13" i="23" s="1"/>
  <c r="I12" i="23"/>
  <c r="J12" i="23" s="1"/>
  <c r="I8" i="23"/>
  <c r="J8" i="23" s="1"/>
  <c r="I11" i="23"/>
  <c r="J11" i="23" s="1"/>
  <c r="I10" i="23"/>
  <c r="J10" i="23" s="1"/>
  <c r="I9" i="23"/>
  <c r="J9" i="23" s="1"/>
  <c r="I7" i="23"/>
  <c r="J7" i="23" s="1"/>
  <c r="M41" i="22"/>
  <c r="N41" i="22" s="1"/>
  <c r="M39" i="22"/>
  <c r="N39" i="22" s="1"/>
  <c r="K17" i="22"/>
  <c r="L17" i="22" s="1"/>
  <c r="K16" i="22"/>
  <c r="L16" i="22" s="1"/>
  <c r="K14" i="22"/>
  <c r="L14" i="22" s="1"/>
  <c r="I13" i="22"/>
  <c r="J13" i="22" s="1"/>
  <c r="I12" i="22"/>
  <c r="I11" i="22"/>
  <c r="J11" i="22" s="1"/>
  <c r="I7" i="22"/>
  <c r="J7" i="22" s="1"/>
  <c r="I10" i="22"/>
  <c r="J10" i="22" s="1"/>
  <c r="I9" i="22"/>
  <c r="J9" i="22" s="1"/>
  <c r="I8" i="22"/>
  <c r="J8" i="22" s="1"/>
  <c r="I6" i="22"/>
  <c r="J6" i="22" s="1"/>
  <c r="W44" i="20"/>
  <c r="W43" i="20"/>
  <c r="W38" i="20"/>
  <c r="W37" i="20"/>
  <c r="W92" i="20"/>
  <c r="W91" i="20"/>
  <c r="W86" i="20"/>
  <c r="W85" i="20"/>
  <c r="W72" i="19"/>
  <c r="X72" i="19" s="1"/>
  <c r="W71" i="19"/>
  <c r="X71" i="19" s="1"/>
  <c r="W66" i="19"/>
  <c r="X66" i="19" s="1"/>
  <c r="W65" i="19"/>
  <c r="X65" i="19" s="1"/>
  <c r="L17" i="23"/>
  <c r="M42" i="22"/>
  <c r="N42" i="22" s="1"/>
  <c r="M40" i="22"/>
  <c r="N40" i="22" s="1"/>
  <c r="K15" i="22"/>
  <c r="L15" i="22" s="1"/>
  <c r="J12" i="22"/>
  <c r="X37" i="20" l="1"/>
  <c r="X92" i="20"/>
  <c r="X91" i="20"/>
  <c r="X86" i="20"/>
  <c r="X85" i="20"/>
  <c r="X44" i="20"/>
  <c r="X43" i="20"/>
  <c r="X38" i="20"/>
  <c r="W75" i="20"/>
  <c r="W24" i="19" l="1"/>
  <c r="W23" i="19"/>
  <c r="W18" i="19"/>
  <c r="W17" i="19"/>
  <c r="W70" i="19"/>
  <c r="W69" i="19"/>
  <c r="W68" i="19"/>
  <c r="W67" i="19"/>
  <c r="W64" i="19"/>
  <c r="W63" i="19"/>
  <c r="W62" i="19"/>
  <c r="W61" i="19"/>
  <c r="W60" i="19"/>
  <c r="W59" i="19"/>
  <c r="W58" i="19"/>
  <c r="W57" i="19"/>
  <c r="W56" i="19"/>
  <c r="W55" i="19"/>
  <c r="W54" i="19"/>
  <c r="W53" i="19"/>
  <c r="W52" i="19"/>
  <c r="W51" i="19"/>
  <c r="W22" i="19"/>
  <c r="W21" i="19"/>
  <c r="W20" i="19"/>
  <c r="W19" i="19"/>
  <c r="W16" i="19"/>
  <c r="W15" i="19"/>
  <c r="W14" i="19"/>
  <c r="W13" i="19"/>
  <c r="W12" i="19"/>
  <c r="W11" i="19"/>
  <c r="W10" i="19"/>
  <c r="W9" i="19"/>
  <c r="W8" i="19"/>
  <c r="W7" i="19"/>
  <c r="W6" i="19"/>
  <c r="W90" i="20"/>
  <c r="W89" i="20"/>
  <c r="W88" i="20"/>
  <c r="W87" i="20"/>
  <c r="W84" i="20"/>
  <c r="W83" i="20"/>
  <c r="W82" i="20"/>
  <c r="W81" i="20"/>
  <c r="W80" i="20"/>
  <c r="W79" i="20"/>
  <c r="W78" i="20"/>
  <c r="W77" i="20"/>
  <c r="W76" i="20"/>
  <c r="W74" i="20"/>
  <c r="W73" i="20"/>
  <c r="W42" i="20"/>
  <c r="W41" i="20"/>
  <c r="W40" i="20"/>
  <c r="W39" i="20"/>
  <c r="W36" i="20"/>
  <c r="W35" i="20"/>
  <c r="W34" i="20"/>
  <c r="W33" i="20"/>
  <c r="W32" i="20"/>
  <c r="W31" i="20"/>
  <c r="W30" i="20"/>
  <c r="W29" i="20"/>
  <c r="W28" i="20"/>
  <c r="W27" i="20"/>
  <c r="W26" i="20"/>
  <c r="W25" i="20"/>
  <c r="R91" i="20"/>
  <c r="S91" i="20" s="1"/>
  <c r="R89" i="20"/>
  <c r="S89" i="20" s="1"/>
  <c r="R87" i="20"/>
  <c r="S87" i="20" s="1"/>
  <c r="R92" i="20"/>
  <c r="S92" i="20" s="1"/>
  <c r="R90" i="20"/>
  <c r="S90" i="20" s="1"/>
  <c r="R88" i="20"/>
  <c r="S88" i="20" s="1"/>
  <c r="R86" i="20"/>
  <c r="S86" i="20" s="1"/>
  <c r="R84" i="20"/>
  <c r="S84" i="20" s="1"/>
  <c r="R83" i="20"/>
  <c r="S83" i="20" s="1"/>
  <c r="R82" i="20"/>
  <c r="S82" i="20" s="1"/>
  <c r="R81" i="20"/>
  <c r="S81" i="20" s="1"/>
  <c r="R80" i="20"/>
  <c r="S80" i="20" s="1"/>
  <c r="R79" i="20"/>
  <c r="S79" i="20" s="1"/>
  <c r="R43" i="20"/>
  <c r="S43" i="20" s="1"/>
  <c r="R41" i="20"/>
  <c r="S41" i="20" s="1"/>
  <c r="R39" i="20"/>
  <c r="S39" i="20" s="1"/>
  <c r="R44" i="20"/>
  <c r="S44" i="20" s="1"/>
  <c r="R42" i="20"/>
  <c r="S42" i="20" s="1"/>
  <c r="R40" i="20"/>
  <c r="S40" i="20" s="1"/>
  <c r="R38" i="20"/>
  <c r="S38" i="20" s="1"/>
  <c r="R85" i="20"/>
  <c r="S85" i="20" s="1"/>
  <c r="R78" i="20"/>
  <c r="S78" i="20" s="1"/>
  <c r="R77" i="20"/>
  <c r="S77" i="20" s="1"/>
  <c r="R76" i="20"/>
  <c r="S76" i="20" s="1"/>
  <c r="R75" i="20"/>
  <c r="S75" i="20" s="1"/>
  <c r="R74" i="20"/>
  <c r="S74" i="20" s="1"/>
  <c r="R73" i="20"/>
  <c r="S73" i="20" s="1"/>
  <c r="R37" i="20"/>
  <c r="S37" i="20" s="1"/>
  <c r="R36" i="20"/>
  <c r="S36" i="20" s="1"/>
  <c r="R35" i="20"/>
  <c r="S35" i="20" s="1"/>
  <c r="R34" i="20"/>
  <c r="S34" i="20" s="1"/>
  <c r="R33" i="20"/>
  <c r="S33" i="20" s="1"/>
  <c r="R32" i="20"/>
  <c r="S32" i="20" s="1"/>
  <c r="R31" i="20"/>
  <c r="S31" i="20" s="1"/>
  <c r="R30" i="20"/>
  <c r="S30" i="20" s="1"/>
  <c r="R29" i="20"/>
  <c r="S29" i="20" s="1"/>
  <c r="R28" i="20"/>
  <c r="S28" i="20" s="1"/>
  <c r="R27" i="20"/>
  <c r="S27" i="20" s="1"/>
  <c r="R26" i="20"/>
  <c r="S26" i="20" s="1"/>
  <c r="R25" i="20"/>
  <c r="S98" i="20"/>
  <c r="S97" i="20"/>
  <c r="S96" i="20"/>
  <c r="S95" i="20"/>
  <c r="S94" i="20"/>
  <c r="S93" i="20"/>
  <c r="S50" i="20"/>
  <c r="S49" i="20"/>
  <c r="S48" i="20"/>
  <c r="S47" i="20"/>
  <c r="S46" i="20"/>
  <c r="S45" i="20"/>
  <c r="R72" i="19"/>
  <c r="S72" i="19" s="1"/>
  <c r="R70" i="19"/>
  <c r="S70" i="19" s="1"/>
  <c r="R68" i="19"/>
  <c r="S68" i="19" s="1"/>
  <c r="R66" i="19"/>
  <c r="S66" i="19" s="1"/>
  <c r="R71" i="19"/>
  <c r="S71" i="19" s="1"/>
  <c r="R69" i="19"/>
  <c r="S69" i="19" s="1"/>
  <c r="R67" i="19"/>
  <c r="S67" i="19" s="1"/>
  <c r="R65" i="19"/>
  <c r="S65" i="19" s="1"/>
  <c r="R64" i="19"/>
  <c r="S64" i="19" s="1"/>
  <c r="R63" i="19"/>
  <c r="S63" i="19" s="1"/>
  <c r="R62" i="19"/>
  <c r="S62" i="19" s="1"/>
  <c r="R61" i="19"/>
  <c r="S61" i="19" s="1"/>
  <c r="R60" i="19"/>
  <c r="S60" i="19" s="1"/>
  <c r="R59" i="19"/>
  <c r="S59" i="19" s="1"/>
  <c r="R58" i="19"/>
  <c r="S58" i="19" s="1"/>
  <c r="R57" i="19"/>
  <c r="S57" i="19" s="1"/>
  <c r="R56" i="19"/>
  <c r="S56" i="19" s="1"/>
  <c r="R55" i="19"/>
  <c r="S55" i="19" s="1"/>
  <c r="R54" i="19"/>
  <c r="S54" i="19" s="1"/>
  <c r="R53" i="19"/>
  <c r="S53" i="19" s="1"/>
  <c r="R52" i="19"/>
  <c r="S52" i="19" s="1"/>
  <c r="R51" i="19"/>
  <c r="S51" i="19" s="1"/>
  <c r="R23" i="19"/>
  <c r="S23" i="19" s="1"/>
  <c r="R21" i="19"/>
  <c r="S21" i="19" s="1"/>
  <c r="R24" i="19"/>
  <c r="S24" i="19" s="1"/>
  <c r="R22" i="19"/>
  <c r="S22" i="19" s="1"/>
  <c r="R20" i="19"/>
  <c r="S20" i="19" s="1"/>
  <c r="R19" i="19"/>
  <c r="S19" i="19" s="1"/>
  <c r="R18" i="19"/>
  <c r="S18" i="19" s="1"/>
  <c r="R17" i="19"/>
  <c r="S17" i="19" s="1"/>
  <c r="R16" i="19"/>
  <c r="S16" i="19" s="1"/>
  <c r="R15" i="19"/>
  <c r="S15" i="19" s="1"/>
  <c r="R14" i="19"/>
  <c r="S14" i="19" s="1"/>
  <c r="R13" i="19"/>
  <c r="S13" i="19" s="1"/>
  <c r="R12" i="19"/>
  <c r="S12" i="19" s="1"/>
  <c r="R11" i="19"/>
  <c r="S11" i="19" s="1"/>
  <c r="S98" i="19"/>
  <c r="S97" i="19"/>
  <c r="S96" i="19"/>
  <c r="S95" i="19"/>
  <c r="S94" i="19"/>
  <c r="S93" i="19"/>
  <c r="S50" i="19"/>
  <c r="S49" i="19"/>
  <c r="S48" i="19"/>
  <c r="S47" i="19"/>
  <c r="S46" i="19"/>
  <c r="S45" i="19"/>
  <c r="R10" i="19"/>
  <c r="S10" i="19" s="1"/>
  <c r="R9" i="19"/>
  <c r="S9" i="19" s="1"/>
  <c r="R8" i="19"/>
  <c r="S8" i="19" s="1"/>
  <c r="R7" i="19"/>
  <c r="S7" i="19" s="1"/>
  <c r="R6" i="19"/>
  <c r="S6" i="19" s="1"/>
  <c r="R5" i="19"/>
  <c r="S5" i="19" s="1"/>
  <c r="S25" i="20" l="1"/>
</calcChain>
</file>

<file path=xl/sharedStrings.xml><?xml version="1.0" encoding="utf-8"?>
<sst xmlns="http://schemas.openxmlformats.org/spreadsheetml/2006/main" count="40055" uniqueCount="585">
  <si>
    <t>Id</t>
  </si>
  <si>
    <t>Date</t>
  </si>
  <si>
    <t>Time</t>
  </si>
  <si>
    <t>Commodity</t>
  </si>
  <si>
    <t>Portfolio</t>
  </si>
  <si>
    <t>Company</t>
  </si>
  <si>
    <t>Instrument</t>
  </si>
  <si>
    <t>Instrument type</t>
  </si>
  <si>
    <t>Delivery type</t>
  </si>
  <si>
    <t>Buy/Sell</t>
  </si>
  <si>
    <t>Quantity</t>
  </si>
  <si>
    <t>Quantity unit</t>
  </si>
  <si>
    <t>Total quantity</t>
  </si>
  <si>
    <t>Total quantity unit</t>
  </si>
  <si>
    <t>Price</t>
  </si>
  <si>
    <t>Mkt. price</t>
  </si>
  <si>
    <t>Rem. hours</t>
  </si>
  <si>
    <t>MtM value</t>
  </si>
  <si>
    <t>Unreal. P/L</t>
  </si>
  <si>
    <t>Price source</t>
  </si>
  <si>
    <t>Min vol</t>
  </si>
  <si>
    <t>Max vol</t>
  </si>
  <si>
    <t>User</t>
  </si>
  <si>
    <t>Trader</t>
  </si>
  <si>
    <t>Status</t>
  </si>
  <si>
    <t>Currency</t>
  </si>
  <si>
    <t>Curr.source</t>
  </si>
  <si>
    <t>Price basis</t>
  </si>
  <si>
    <t>Ticket no.</t>
  </si>
  <si>
    <t>Deal Group 1</t>
  </si>
  <si>
    <t>Deal Group 2</t>
  </si>
  <si>
    <t>Deal Group 3</t>
  </si>
  <si>
    <t>Contract split name</t>
  </si>
  <si>
    <t>From</t>
  </si>
  <si>
    <t>To</t>
  </si>
  <si>
    <t>Timezone</t>
  </si>
  <si>
    <t>Deliveries</t>
  </si>
  <si>
    <t>Put/Call</t>
  </si>
  <si>
    <t>Strike</t>
  </si>
  <si>
    <t>Expiry</t>
  </si>
  <si>
    <t>Fixing price</t>
  </si>
  <si>
    <t>Broker</t>
  </si>
  <si>
    <t>Counterparty portfolio</t>
  </si>
  <si>
    <t>Counterparty company</t>
  </si>
  <si>
    <t>Broker variable fee</t>
  </si>
  <si>
    <t>Broker fixed fee</t>
  </si>
  <si>
    <t>Broker fee curr.</t>
  </si>
  <si>
    <t>Clearing variable fee</t>
  </si>
  <si>
    <t>Clearing fixed fee</t>
  </si>
  <si>
    <t>Clearing fee curr.</t>
  </si>
  <si>
    <t>Commission variable fee</t>
  </si>
  <si>
    <t>Commission fixed fee</t>
  </si>
  <si>
    <t>Commission fee curr.</t>
  </si>
  <si>
    <t>Trading variable fee</t>
  </si>
  <si>
    <t>Trading fixed fee</t>
  </si>
  <si>
    <t>Trading fee curr.</t>
  </si>
  <si>
    <t>Decl. trans. id</t>
  </si>
  <si>
    <t>Threshold price</t>
  </si>
  <si>
    <t>Trans. paid</t>
  </si>
  <si>
    <t>Delivery location</t>
  </si>
  <si>
    <t>Load profile</t>
  </si>
  <si>
    <t>Decl. vol.</t>
  </si>
  <si>
    <t>Netted vol.</t>
  </si>
  <si>
    <t>Base curr.</t>
  </si>
  <si>
    <t>Cross curr.</t>
  </si>
  <si>
    <t>Swap name</t>
  </si>
  <si>
    <t>Swap price type</t>
  </si>
  <si>
    <t>External id</t>
  </si>
  <si>
    <t>External source</t>
  </si>
  <si>
    <t>From party</t>
  </si>
  <si>
    <t>To party</t>
  </si>
  <si>
    <t>In area</t>
  </si>
  <si>
    <t>Out area</t>
  </si>
  <si>
    <t>Delivery area</t>
  </si>
  <si>
    <t>Execution venue</t>
  </si>
  <si>
    <t>Payout</t>
  </si>
  <si>
    <t>Lower trigger</t>
  </si>
  <si>
    <t>Upper trigger</t>
  </si>
  <si>
    <t>Sampling from</t>
  </si>
  <si>
    <t>Sampling to</t>
  </si>
  <si>
    <t>Sampling period</t>
  </si>
  <si>
    <t>Expiry time</t>
  </si>
  <si>
    <t>Market price multiplicator</t>
  </si>
  <si>
    <t>Interconnector</t>
  </si>
  <si>
    <t>Entry variable fee</t>
  </si>
  <si>
    <t>Entry fixed fee</t>
  </si>
  <si>
    <t>Entry fee curr.</t>
  </si>
  <si>
    <t>Exit variable fee</t>
  </si>
  <si>
    <t>Exit fixed fee</t>
  </si>
  <si>
    <t>Exit fee curr.</t>
  </si>
  <si>
    <t>Nomination variable fee</t>
  </si>
  <si>
    <t>Nomination fixed fee</t>
  </si>
  <si>
    <t>Nomination fee curr.</t>
  </si>
  <si>
    <t>Settlement rule</t>
  </si>
  <si>
    <t>Prod. facility</t>
  </si>
  <si>
    <t>Prod. facility country</t>
  </si>
  <si>
    <t>Energy source</t>
  </si>
  <si>
    <t>Environment label</t>
  </si>
  <si>
    <t>Transfer date</t>
  </si>
  <si>
    <t>Certificate type</t>
  </si>
  <si>
    <t>Trigger currency</t>
  </si>
  <si>
    <t>From country</t>
  </si>
  <si>
    <t>To country</t>
  </si>
  <si>
    <t>Index formula</t>
  </si>
  <si>
    <t>Master agreement</t>
  </si>
  <si>
    <t>Master agreement ext.id</t>
  </si>
  <si>
    <t>Risk value</t>
  </si>
  <si>
    <t>Message</t>
  </si>
  <si>
    <t>BalanceArea</t>
  </si>
  <si>
    <t>Underlying Delivery type</t>
  </si>
  <si>
    <t>Underlying Instrument type</t>
  </si>
  <si>
    <t>Underlying Instrument</t>
  </si>
  <si>
    <t>Periodicity</t>
  </si>
  <si>
    <t>Price unit</t>
  </si>
  <si>
    <t>Price type</t>
  </si>
  <si>
    <t>Custom company id</t>
  </si>
  <si>
    <t>Custom company name</t>
  </si>
  <si>
    <t>Unique Trade Identifier</t>
  </si>
  <si>
    <t>Price Basis To Area</t>
  </si>
  <si>
    <t>Comment</t>
  </si>
  <si>
    <t>Capacity Id</t>
  </si>
  <si>
    <t>Cap/Floor Resolution</t>
  </si>
  <si>
    <t>RegCustomerCompany</t>
  </si>
  <si>
    <t>Buy</t>
  </si>
  <si>
    <t>EUR</t>
  </si>
  <si>
    <t/>
  </si>
  <si>
    <t>DealImport</t>
  </si>
  <si>
    <t>Active</t>
  </si>
  <si>
    <t>CET</t>
  </si>
  <si>
    <t>RegCounterpartyCompany</t>
  </si>
  <si>
    <t>Unpaid</t>
  </si>
  <si>
    <t>RegTest</t>
  </si>
  <si>
    <t>N/A</t>
  </si>
  <si>
    <t>Sell</t>
  </si>
  <si>
    <t>ECS Curve</t>
  </si>
  <si>
    <t>SEK</t>
  </si>
  <si>
    <t>Trade P/L</t>
  </si>
  <si>
    <t>Curr.</t>
  </si>
  <si>
    <t>Pos. Status</t>
  </si>
  <si>
    <t>SortGroup</t>
  </si>
  <si>
    <t>Description</t>
  </si>
  <si>
    <t>Qty.</t>
  </si>
  <si>
    <t>Unit</t>
  </si>
  <si>
    <t>Instr. type</t>
  </si>
  <si>
    <t>Min Vol</t>
  </si>
  <si>
    <t>Max Vol</t>
  </si>
  <si>
    <t>Used Vol</t>
  </si>
  <si>
    <t>Hours</t>
  </si>
  <si>
    <t>Bk. price</t>
  </si>
  <si>
    <t>Price Unit</t>
  </si>
  <si>
    <t>Bk. value</t>
  </si>
  <si>
    <t>Price Source</t>
  </si>
  <si>
    <t>Gross value</t>
  </si>
  <si>
    <t>Trade P/L Deliv.</t>
  </si>
  <si>
    <t>Trade P/L Undeliv.</t>
  </si>
  <si>
    <t>Real. P/L</t>
  </si>
  <si>
    <t>Net P/L</t>
  </si>
  <si>
    <t>CFs to Date</t>
  </si>
  <si>
    <t>Fwd CFs</t>
  </si>
  <si>
    <t>Net CFs</t>
  </si>
  <si>
    <t>U. price</t>
  </si>
  <si>
    <t>Volat.</t>
  </si>
  <si>
    <t>Delta</t>
  </si>
  <si>
    <t>Gamma</t>
  </si>
  <si>
    <t>Theta</t>
  </si>
  <si>
    <t>Vega</t>
  </si>
  <si>
    <t>Rho</t>
  </si>
  <si>
    <t>Curr. Source</t>
  </si>
  <si>
    <t>PriceBasis</t>
  </si>
  <si>
    <t>Load</t>
  </si>
  <si>
    <t>Del. type</t>
  </si>
  <si>
    <t>Exp MW Yr</t>
  </si>
  <si>
    <t>Exp MWh</t>
  </si>
  <si>
    <t>Fees Paid</t>
  </si>
  <si>
    <t>Period</t>
  </si>
  <si>
    <t>Product</t>
  </si>
  <si>
    <t>Delta Qty.</t>
  </si>
  <si>
    <t>Execution Venue</t>
  </si>
  <si>
    <t>Grand Total</t>
  </si>
  <si>
    <t xml:space="preserve"> Total Active</t>
  </si>
  <si>
    <t>NOKEUR</t>
  </si>
  <si>
    <t>NOKSEK</t>
  </si>
  <si>
    <t xml:space="preserve"> </t>
  </si>
  <si>
    <t>MtM</t>
  </si>
  <si>
    <t>Green Certificates</t>
  </si>
  <si>
    <t>GoO</t>
  </si>
  <si>
    <t>GoO Wind Y2009</t>
  </si>
  <si>
    <t>Close</t>
  </si>
  <si>
    <t>GoO Wind Y2010</t>
  </si>
  <si>
    <t>GoO Wind Y2011</t>
  </si>
  <si>
    <t>GoO Wind Y2012</t>
  </si>
  <si>
    <t>GoO Sweden Y2009</t>
  </si>
  <si>
    <t>GoO Sweden Y2010</t>
  </si>
  <si>
    <t>GoO Sweden Y2011</t>
  </si>
  <si>
    <t>GoO Sweden Y2012</t>
  </si>
  <si>
    <t>GoO Y2009</t>
  </si>
  <si>
    <t>GoO Y2010</t>
  </si>
  <si>
    <t>GoO Y2011</t>
  </si>
  <si>
    <t>GoO Y2012</t>
  </si>
  <si>
    <t>LEC</t>
  </si>
  <si>
    <t>GBP</t>
  </si>
  <si>
    <t>LECs Q1-2010</t>
  </si>
  <si>
    <t>LECs Q2-2010</t>
  </si>
  <si>
    <t>LECs Q3-2010</t>
  </si>
  <si>
    <t>LECs Q4-2010</t>
  </si>
  <si>
    <t>LECs SWE Y2011</t>
  </si>
  <si>
    <t>LECs Y2011</t>
  </si>
  <si>
    <t>LECs SWE Y2012</t>
  </si>
  <si>
    <t>LECs Y2012</t>
  </si>
  <si>
    <t>LECs SWE Y2013</t>
  </si>
  <si>
    <t>LECs Y2013</t>
  </si>
  <si>
    <t>CV</t>
  </si>
  <si>
    <t>CV Q1/09</t>
  </si>
  <si>
    <t>CV Q2/09</t>
  </si>
  <si>
    <t>CV Q3/09</t>
  </si>
  <si>
    <t>CV Q4/09</t>
  </si>
  <si>
    <t>CV Q1/10</t>
  </si>
  <si>
    <t>CV Q2/10</t>
  </si>
  <si>
    <t>CV Q3/10</t>
  </si>
  <si>
    <t>CV Q4/10</t>
  </si>
  <si>
    <t>CV Q1/11</t>
  </si>
  <si>
    <t>CV Q2/11</t>
  </si>
  <si>
    <t>CV Q3/11</t>
  </si>
  <si>
    <t>CV Q4/11</t>
  </si>
  <si>
    <t>Transaction id</t>
  </si>
  <si>
    <t>Trade date</t>
  </si>
  <si>
    <t>Trade time</t>
  </si>
  <si>
    <t>Buy / Sell</t>
  </si>
  <si>
    <t>Average Quantity</t>
  </si>
  <si>
    <t>Total Quantity</t>
  </si>
  <si>
    <t>Currency source</t>
  </si>
  <si>
    <t>Price basis name</t>
  </si>
  <si>
    <t>Profile id</t>
  </si>
  <si>
    <t>Ticket number</t>
  </si>
  <si>
    <t>Contract split</t>
  </si>
  <si>
    <t>Markup</t>
  </si>
  <si>
    <t>Currency margin</t>
  </si>
  <si>
    <t>From date</t>
  </si>
  <si>
    <t>To date</t>
  </si>
  <si>
    <t>Put/call</t>
  </si>
  <si>
    <t>Fix price</t>
  </si>
  <si>
    <t>OTC broker</t>
  </si>
  <si>
    <t>Broker fee currency</t>
  </si>
  <si>
    <t>Trading fee currency</t>
  </si>
  <si>
    <t>Clearing fee currency</t>
  </si>
  <si>
    <t>Commission fee currency</t>
  </si>
  <si>
    <t>Declare id</t>
  </si>
  <si>
    <t>Threshold</t>
  </si>
  <si>
    <t>Paid</t>
  </si>
  <si>
    <t>Declared volume</t>
  </si>
  <si>
    <t>Netted volume</t>
  </si>
  <si>
    <t>Base currency</t>
  </si>
  <si>
    <t>Cross currency</t>
  </si>
  <si>
    <t>Auth id</t>
  </si>
  <si>
    <t>Auth confirmed</t>
  </si>
  <si>
    <t>Budget</t>
  </si>
  <si>
    <t>Clearing</t>
  </si>
  <si>
    <t>Vat Code</t>
  </si>
  <si>
    <t>From party EIC code</t>
  </si>
  <si>
    <t>To party EIC code</t>
  </si>
  <si>
    <t>In area EIC code</t>
  </si>
  <si>
    <t>Out area EIC code</t>
  </si>
  <si>
    <t>Distr. amount</t>
  </si>
  <si>
    <t>Broker confirmed</t>
  </si>
  <si>
    <t>Counterparty confirmed</t>
  </si>
  <si>
    <t>Audited</t>
  </si>
  <si>
    <t>Authorized transaction</t>
  </si>
  <si>
    <t>Authorized deal</t>
  </si>
  <si>
    <t>Cap/floor pricing resolution</t>
  </si>
  <si>
    <t>BarrierOption Type</t>
  </si>
  <si>
    <t>Cascading origin id</t>
  </si>
  <si>
    <t>Settlement rule name</t>
  </si>
  <si>
    <t>Priority</t>
  </si>
  <si>
    <t>Entry fee currency</t>
  </si>
  <si>
    <t>Exit fee currency</t>
  </si>
  <si>
    <t>Nomination fee currency</t>
  </si>
  <si>
    <t>Expiry offset</t>
  </si>
  <si>
    <t>Book value</t>
  </si>
  <si>
    <t>Balance area</t>
  </si>
  <si>
    <t>Scheduling Account Type</t>
  </si>
  <si>
    <t>Scheduling Nomination Procedure</t>
  </si>
  <si>
    <t>Environment Label</t>
  </si>
  <si>
    <t>Index Formula</t>
  </si>
  <si>
    <t>Master agreement ext. Id</t>
  </si>
  <si>
    <t>Risk Value</t>
  </si>
  <si>
    <t>Custom Company Id</t>
  </si>
  <si>
    <t>Custom Company Name</t>
  </si>
  <si>
    <t>Underlying delivery type</t>
  </si>
  <si>
    <t>Underlying instrument type</t>
  </si>
  <si>
    <t>Underlying execution venue</t>
  </si>
  <si>
    <t>Underlying Contract</t>
  </si>
  <si>
    <t>Referring id</t>
  </si>
  <si>
    <t>Noted time</t>
  </si>
  <si>
    <t>Quota Region</t>
  </si>
  <si>
    <t>Accreditation Number</t>
  </si>
  <si>
    <t>EMIR Status</t>
  </si>
  <si>
    <t>Model Type</t>
  </si>
  <si>
    <t>TimeStamp Cleared</t>
  </si>
  <si>
    <t>TimeStamp Confirmation Counterparty</t>
  </si>
  <si>
    <t>TimeStamp Confirmation Broker</t>
  </si>
  <si>
    <t>Remit Reporting</t>
  </si>
  <si>
    <t>Initiator/Aggressor</t>
  </si>
  <si>
    <t>Green Certificate</t>
  </si>
  <si>
    <t>GreenCert-Forward-OTC</t>
  </si>
  <si>
    <t>GoO EU YR-10</t>
  </si>
  <si>
    <t>Forward</t>
  </si>
  <si>
    <t>MW</t>
  </si>
  <si>
    <t>EUR/MWh</t>
  </si>
  <si>
    <t>Viz</t>
  </si>
  <si>
    <t>[None]</t>
  </si>
  <si>
    <t>Counterparty-GreenCert-Forward-OTC</t>
  </si>
  <si>
    <t>GreenCert-Forward-EUR-0001</t>
  </si>
  <si>
    <t>Electronic</t>
  </si>
  <si>
    <t>Sweden</t>
  </si>
  <si>
    <t>None</t>
  </si>
  <si>
    <t>Physical</t>
  </si>
  <si>
    <t>GreenCert-Forward-2010-GoO-GoO EU EUR-2011-01-01</t>
  </si>
  <si>
    <t>GoO EU</t>
  </si>
  <si>
    <t>GreenCert-Forward-EUR-0002</t>
  </si>
  <si>
    <t>GreenCert-Forward-EUR-0003</t>
  </si>
  <si>
    <t>GreenCert-Forward-EUR-0004</t>
  </si>
  <si>
    <t>GreenCert-Forward-2010-GoO-GoO EU EUR-2011-11-01</t>
  </si>
  <si>
    <t>GreenCert-Forward-EUR-0005</t>
  </si>
  <si>
    <t>GreenCert-Forward-EUR-0006</t>
  </si>
  <si>
    <t>GoO EU YR-12</t>
  </si>
  <si>
    <t>GreenCert-Forward-EUR-0007</t>
  </si>
  <si>
    <t>GreenCert-Forward-2012-GoO-GoO EU EUR-2011-01-01</t>
  </si>
  <si>
    <t>GreenCert-Forward-EUR-0008</t>
  </si>
  <si>
    <t>GreenCert-Forward-EUR-0009</t>
  </si>
  <si>
    <t>GreenCert-Forward-EUR-0010</t>
  </si>
  <si>
    <t>GreenCert-Forward-2012-GoO-GoO EU EUR-2011-11-01</t>
  </si>
  <si>
    <t>GreenCert-Forward-EUR-0011</t>
  </si>
  <si>
    <t>GreenCert-Forward-EUR-0012</t>
  </si>
  <si>
    <t>GreenCert-Forward-EUR-0013</t>
  </si>
  <si>
    <t>GreenCert-Forward-2010-GoO-GoO EU EUR-2012-01-01</t>
  </si>
  <si>
    <t>GreenCert-Forward-EUR-0014</t>
  </si>
  <si>
    <t>GreenCert-Forward-2012-GoO-GoO EU EUR-2012-01-01</t>
  </si>
  <si>
    <t>GoO EU M01-10</t>
  </si>
  <si>
    <t>GreenCert-Forward-EUR-0015</t>
  </si>
  <si>
    <t>GreenCert-Forward-2010-01-GoO-GoO EU EUR-2011-01-01</t>
  </si>
  <si>
    <t>GoO EU M01-12</t>
  </si>
  <si>
    <t>GreenCert-Forward-EUR-0016</t>
  </si>
  <si>
    <t>GreenCert-Forward-2011-01-GoO-GoO EU EUR-2011-01-01</t>
  </si>
  <si>
    <t>GreenCert-Forward-EUR-0017</t>
  </si>
  <si>
    <t>GreenCert-Forward-2010-01-GoO-GoO EU EUR-2011-11-01</t>
  </si>
  <si>
    <t>GreenCert-Forward-EUR-0018</t>
  </si>
  <si>
    <t>GreenCert-Forward-2012-01-GoO-GoO EU EUR-2011-11-01</t>
  </si>
  <si>
    <t>GreenCert-Forward-EUR-0019</t>
  </si>
  <si>
    <t>GreenCert-Forward-2010-01-GoO-GoO EU EUR-2012-01-01</t>
  </si>
  <si>
    <t>GreenCert-Forward-EUR-0020</t>
  </si>
  <si>
    <t>GreenCert-Forward-2012-01-GoO-GoO EU EUR-2012-01-01</t>
  </si>
  <si>
    <t>LECs YR-10</t>
  </si>
  <si>
    <t>LECs</t>
  </si>
  <si>
    <t>GreenCert-Forward-EUR-0021</t>
  </si>
  <si>
    <t>GreenCert-Forward-2010-LECs-LECs EUR-2011-01-01</t>
  </si>
  <si>
    <t>GreenCert-Forward-EUR-0022</t>
  </si>
  <si>
    <t>GreenCert-Forward-EUR-0023</t>
  </si>
  <si>
    <t>GreenCert-Forward-EUR-0024</t>
  </si>
  <si>
    <t>GreenCert-Forward-2010-LECs-LECs EUR-2011-11-01</t>
  </si>
  <si>
    <t>GreenCert-Forward-EUR-0025</t>
  </si>
  <si>
    <t>GreenCert-Forward-EUR-0026</t>
  </si>
  <si>
    <t>LECs YR-12</t>
  </si>
  <si>
    <t>GreenCert-Forward-EUR-0027</t>
  </si>
  <si>
    <t>GreenCert-Forward-2012-LECs-LECs EUR-2011-01-01</t>
  </si>
  <si>
    <t>GreenCert-Forward-EUR-0028</t>
  </si>
  <si>
    <t>GreenCert-Forward-EUR-0029</t>
  </si>
  <si>
    <t>GreenCert-Forward-EUR-0030</t>
  </si>
  <si>
    <t>GreenCert-Forward-2012-LECs-LECs EUR-2011-11-01</t>
  </si>
  <si>
    <t>GreenCert-Forward-EUR-0031</t>
  </si>
  <si>
    <t>GreenCert-Forward-EUR-0032</t>
  </si>
  <si>
    <t>GreenCert-Forward-EUR-0033</t>
  </si>
  <si>
    <t>GreenCert-Forward-2010-LECs-LECs EUR-2012-01-01</t>
  </si>
  <si>
    <t>GreenCert-Forward-EUR-0034</t>
  </si>
  <si>
    <t>GreenCert-Forward-2012-LECs-LECs EUR-2012-01-01</t>
  </si>
  <si>
    <t>LECs M01-10</t>
  </si>
  <si>
    <t>GreenCert-Forward-EUR-0035</t>
  </si>
  <si>
    <t>GreenCert-Forward-2010-01-LECs-LECs EUR-2011-01-01</t>
  </si>
  <si>
    <t>LECs M01-12</t>
  </si>
  <si>
    <t>GreenCert-Forward-EUR-0036</t>
  </si>
  <si>
    <t>GreenCert-Forward-2011-01-LECs-LECs EUR-2011-01-01</t>
  </si>
  <si>
    <t>GreenCert-Forward-EUR-0037</t>
  </si>
  <si>
    <t>GreenCert-Forward-2010-01-LECs-LECs EUR-2011-11-01</t>
  </si>
  <si>
    <t>GreenCert-Forward-EUR-0038</t>
  </si>
  <si>
    <t>GreenCert-Forward-2012-01-LECs-LECs EUR-2011-11-01</t>
  </si>
  <si>
    <t>GreenCert-Forward-EUR-0039</t>
  </si>
  <si>
    <t>GreenCert-Forward-2010-01-LECs-LECs EUR-2012-01-01</t>
  </si>
  <si>
    <t>GreenCert-Forward-EUR-0040</t>
  </si>
  <si>
    <t>GreenCert-Forward-2012-01-LECs-LECs EUR-2012-01-01</t>
  </si>
  <si>
    <t>GreenCert-Forward-EUR-0041</t>
  </si>
  <si>
    <t>GreenCert-Forward-2010-GoO-GoO EU EUR-2011-01-01-NO-PB</t>
  </si>
  <si>
    <t>GreenCert-Forward-EUR-0042</t>
  </si>
  <si>
    <t>GreenCert-Forward-2012-GoO-GoO EU EUR-2011-01-01-NO-PB</t>
  </si>
  <si>
    <t>GreenCert-Forward-EUR-0043</t>
  </si>
  <si>
    <t>GreenCert-Forward-2010-GoO-GoO EU EUR-2011-11-01-NO-PB</t>
  </si>
  <si>
    <t>GreenCert-Forward-EUR-0044</t>
  </si>
  <si>
    <t>GreenCert-Forward-2012-GoO-GoO EU EUR-2011-11-01-NO-PB</t>
  </si>
  <si>
    <t>GreenCert-Forward-EUR-0045</t>
  </si>
  <si>
    <t>GreenCert-Forward-2010-GoO-GoO EU EUR-2012-01-01-NO-PB</t>
  </si>
  <si>
    <t>GreenCert-Forward-EUR-0046</t>
  </si>
  <si>
    <t>GreenCert-Forward-2012-GoO-GoO EU EUR-2012-01-01-NO-PB</t>
  </si>
  <si>
    <t>GreenCert-Forward-EUR-0047</t>
  </si>
  <si>
    <t>GreenCert-Forward-2012-GoO-GOO EU EUR-2011-11-01 - NoCountry</t>
  </si>
  <si>
    <t>GreenCert-Forward-EUR-0048</t>
  </si>
  <si>
    <t>GreenCert-Forward-2012-GoO-GOO EU EUR-2011-11-01 - Windmill</t>
  </si>
  <si>
    <t>Windmill</t>
  </si>
  <si>
    <t>Norway</t>
  </si>
  <si>
    <t>Wind</t>
  </si>
  <si>
    <t>NOK/MWh</t>
  </si>
  <si>
    <t>NOK</t>
  </si>
  <si>
    <t>GreenCert-Forward-NOK-0001</t>
  </si>
  <si>
    <t>GreenCert-Forward-2010-GoO-GoO EU NOK-2011-01-01</t>
  </si>
  <si>
    <t>GreenCert-Forward-NOK-0002</t>
  </si>
  <si>
    <t>GreenCert-Forward-NOK-0003</t>
  </si>
  <si>
    <t>GreenCert-Forward-NOK-0004</t>
  </si>
  <si>
    <t>GreenCert-Forward-2010-GoO-GoO EU NOK-2011-11-01</t>
  </si>
  <si>
    <t>GreenCert-Forward-NOK-0005</t>
  </si>
  <si>
    <t>GreenCert-Forward-NOK-0006</t>
  </si>
  <si>
    <t>GreenCert-Forward-NOK-0007</t>
  </si>
  <si>
    <t>GreenCert-Forward-2012-GoO-GoO EU NOK-2011-01-01</t>
  </si>
  <si>
    <t>GreenCert-Forward-NOK-0008</t>
  </si>
  <si>
    <t>GreenCert-Forward-NOK-0009</t>
  </si>
  <si>
    <t>GreenCert-Forward-NOK-0010</t>
  </si>
  <si>
    <t>GreenCert-Forward-2012-GoO-GoO EU NOK-2011-11-01</t>
  </si>
  <si>
    <t>GreenCert-Forward-NOK-0011</t>
  </si>
  <si>
    <t>GreenCert-Forward-NOK-0012</t>
  </si>
  <si>
    <t>GreenCert-Forward-NOK-0013</t>
  </si>
  <si>
    <t>GreenCert-Forward-2010-GoO-GoO EU NOK-2012-01-01</t>
  </si>
  <si>
    <t>GreenCert-Forward-NOK-0014</t>
  </si>
  <si>
    <t>GreenCert-Forward-2012-GoO-GoO EU NOK-2012-01-01</t>
  </si>
  <si>
    <t>GreenCert-Forward-NOK-0015</t>
  </si>
  <si>
    <t>GreenCert-Forward-2010-01-GoO-GoO EU NOK-2011-01-01</t>
  </si>
  <si>
    <t>GreenCert-Forward-NOK-0016</t>
  </si>
  <si>
    <t>GreenCert-Forward-2011-01-GoO-GoO EU NOK-2011-01-01</t>
  </si>
  <si>
    <t>GreenCert-Forward-NOK-0017</t>
  </si>
  <si>
    <t>GreenCert-Forward-2010-01-GoO-GoO EU NOK-2011-11-01</t>
  </si>
  <si>
    <t>GreenCert-Forward-NOK-0018</t>
  </si>
  <si>
    <t>GreenCert-Forward-2012-01-GoO-GoO EU NOK-2011-11-01</t>
  </si>
  <si>
    <t>GreenCert-Forward-NOK-0019</t>
  </si>
  <si>
    <t>GreenCert-Forward-2010-01-GoO-GoO EU NOK-2012-01-01</t>
  </si>
  <si>
    <t>GreenCert-Forward-NOK-0020</t>
  </si>
  <si>
    <t>GreenCert-Forward-2012-01-GoO-GoO EU NOK-2012-01-01</t>
  </si>
  <si>
    <t>GreenCert-Forward-NOK-0021</t>
  </si>
  <si>
    <t>GreenCert-Forward-2010-LECs-LECs NOK-2011-01-01</t>
  </si>
  <si>
    <t>GreenCert-Forward-NOK-0022</t>
  </si>
  <si>
    <t>GreenCert-Forward-NOK-0023</t>
  </si>
  <si>
    <t>GreenCert-Forward-NOK-0024</t>
  </si>
  <si>
    <t>GreenCert-Forward-2010-LECs-LECs NOK-2011-11-01</t>
  </si>
  <si>
    <t>GreenCert-Forward-NOK-0025</t>
  </si>
  <si>
    <t>GreenCert-Forward-NOK-0026</t>
  </si>
  <si>
    <t>GreenCert-Forward-NOK-0027</t>
  </si>
  <si>
    <t>GreenCert-Forward-2012-LECs-LECs NOK-2011-01-01</t>
  </si>
  <si>
    <t>GreenCert-Forward-NOK-0028</t>
  </si>
  <si>
    <t>GreenCert-Forward-NOK-0029</t>
  </si>
  <si>
    <t>GreenCert-Forward-NOK-0030</t>
  </si>
  <si>
    <t>GreenCert-Forward-2012-LECs-LECs NOK-2011-11-01</t>
  </si>
  <si>
    <t>GreenCert-Forward-NOK-0031</t>
  </si>
  <si>
    <t>GreenCert-Forward-NOK-0032</t>
  </si>
  <si>
    <t>GreenCert-Forward-NOK-0033</t>
  </si>
  <si>
    <t>GreenCert-Forward-2010-LECs-LECs NOK-2012-01-01</t>
  </si>
  <si>
    <t>GreenCert-Forward-NOK-0034</t>
  </si>
  <si>
    <t>GreenCert-Forward-2012-LECs-LECs NOK-2012-01-01</t>
  </si>
  <si>
    <t>GreenCert-Forward-NOK-0035</t>
  </si>
  <si>
    <t>GreenCert-Forward-2010-01-LECs-LECs NOK-2011-01-01</t>
  </si>
  <si>
    <t>GreenCert-Forward-NOK-0036</t>
  </si>
  <si>
    <t>GreenCert-Forward-2011-01-LECs-LECs NOK-2011-01-01</t>
  </si>
  <si>
    <t>GreenCert-Forward-NOK-0037</t>
  </si>
  <si>
    <t>GreenCert-Forward-2010-01-LECs-LECs NOK-2011-11-01</t>
  </si>
  <si>
    <t>GreenCert-Forward-NOK-0038</t>
  </si>
  <si>
    <t>GreenCert-Forward-2012-01-LECs-LECs NOK-2011-11-01</t>
  </si>
  <si>
    <t>GreenCert-Forward-NOK-0039</t>
  </si>
  <si>
    <t>GreenCert-Forward-2010-01-LECs-LECs NOK-2012-01-01</t>
  </si>
  <si>
    <t>GreenCert-Forward-NOK-0040</t>
  </si>
  <si>
    <t>GreenCert-Forward-2012-01-LECs-LECs NOK-2012-01-01</t>
  </si>
  <si>
    <t>GreenCert-Forward-NOK-0041</t>
  </si>
  <si>
    <t>GreenCert-Forward-2010-GoO-GoO EU NOK-2011-01-01-NO-PB</t>
  </si>
  <si>
    <t>GreenCert-Forward-NOK-0042</t>
  </si>
  <si>
    <t>GreenCert-Forward-2012-GoO-GoO EU NOK-2011-01-01-NO-PB</t>
  </si>
  <si>
    <t>GreenCert-Forward-NOK-0043</t>
  </si>
  <si>
    <t>GreenCert-Forward-2010-GoO-GoO EU NOK-2011-11-01-NO-PB</t>
  </si>
  <si>
    <t>GreenCert-Forward-NOK-0044</t>
  </si>
  <si>
    <t>GreenCert-Forward-2012-GoO-GoO EU NOK-2011-11-01-NO-PB</t>
  </si>
  <si>
    <t>GreenCert-Forward-NOK-0045</t>
  </si>
  <si>
    <t>GreenCert-Forward-2010-GoO-GoO EU NOK-2012-01-01-NO-PB</t>
  </si>
  <si>
    <t>GreenCert-Forward-NOK-0046</t>
  </si>
  <si>
    <t>GreenCert-Forward-2012-GoO-GoO EU NOK-2012-01-01-NO-PB</t>
  </si>
  <si>
    <t>MWh</t>
  </si>
  <si>
    <t>Hour</t>
  </si>
  <si>
    <t>TransMon EUR sorted by External Id</t>
  </si>
  <si>
    <t>From PriceBook</t>
  </si>
  <si>
    <t>Result</t>
  </si>
  <si>
    <t>GoO, GoO EU, Sweden, 2010</t>
  </si>
  <si>
    <t>GoO, GoO EU, Sweden, 2012</t>
  </si>
  <si>
    <t xml:space="preserve">See 'TransMon GBP' </t>
  </si>
  <si>
    <t>No Price basis</t>
  </si>
  <si>
    <t>GoO, GoO EU, , 2012</t>
  </si>
  <si>
    <t>GoO, GoO EU, Wind , 2012</t>
  </si>
  <si>
    <t>Custom columns added for verification</t>
  </si>
  <si>
    <t>report date 1/11-2011</t>
  </si>
  <si>
    <t>TransMon GBP sorted by External Id</t>
  </si>
  <si>
    <t xml:space="preserve">See 'TransMon EUR' </t>
  </si>
  <si>
    <t>LECs, LECs, Sweden, 2010</t>
  </si>
  <si>
    <t>LECs, LECs, Sweden, 2012</t>
  </si>
  <si>
    <t>LECs, LECs, Sweden, Q1 2010</t>
  </si>
  <si>
    <t>Transfer Date &gt; report date</t>
  </si>
  <si>
    <t>Subtotal - GreenCert-Forward-OTC</t>
  </si>
  <si>
    <t>Subtotal - Forward</t>
  </si>
  <si>
    <t>GreenCert-Forward-OTC-ActualCF-EUR</t>
  </si>
  <si>
    <t>Total 0170 GreenCert-Forward-OTC</t>
  </si>
  <si>
    <t>0170 GreenCert-Forward-OTC</t>
  </si>
  <si>
    <t>M01-10</t>
  </si>
  <si>
    <t>Y2010</t>
  </si>
  <si>
    <t>M01-12</t>
  </si>
  <si>
    <t>Y2012</t>
  </si>
  <si>
    <t>Subtotal - GreenCert-Forward-OTC - Green Certificate - MWh</t>
  </si>
  <si>
    <t>Exchange rate</t>
  </si>
  <si>
    <t>Rate value</t>
  </si>
  <si>
    <t>EURSEK</t>
  </si>
  <si>
    <t>Transfer Date &gt; report date, NOK</t>
  </si>
  <si>
    <t>Values from Deal manager:</t>
  </si>
  <si>
    <t>Calculations</t>
  </si>
  <si>
    <t>SE FURTHER DOWN FOR MORE CALCS….</t>
  </si>
  <si>
    <t>OK</t>
  </si>
  <si>
    <t>BaseCurrency</t>
  </si>
  <si>
    <t>CrossCurrency</t>
  </si>
  <si>
    <t>FromDate</t>
  </si>
  <si>
    <t>LastDate</t>
  </si>
  <si>
    <t>Resolution</t>
  </si>
  <si>
    <t>Day</t>
  </si>
  <si>
    <t>Until</t>
  </si>
  <si>
    <t>no price basis</t>
  </si>
  <si>
    <t>ok</t>
  </si>
  <si>
    <t>From Deal manager</t>
  </si>
  <si>
    <t>no pricebasis</t>
  </si>
  <si>
    <t>GBPEUR</t>
  </si>
  <si>
    <t>ReportDate</t>
  </si>
  <si>
    <t>Query</t>
  </si>
  <si>
    <t>PB</t>
  </si>
  <si>
    <t>FromCountry</t>
  </si>
  <si>
    <t>EnvironmentLabel</t>
  </si>
  <si>
    <t>EnergySource</t>
  </si>
  <si>
    <t>YearPart</t>
  </si>
  <si>
    <t>Quartepart</t>
  </si>
  <si>
    <t>FX</t>
  </si>
  <si>
    <t>NULL</t>
  </si>
  <si>
    <t>EUR2011-01-01</t>
  </si>
  <si>
    <t>EUR2011-11-01</t>
  </si>
  <si>
    <t>EUR2012-01-01</t>
  </si>
  <si>
    <t>NOK2011-01-01</t>
  </si>
  <si>
    <t>NOK2011-11-01</t>
  </si>
  <si>
    <t>NOK2012-01-01</t>
  </si>
  <si>
    <t>(Daily EURNOK Forward curve)</t>
  </si>
  <si>
    <t>CashFlowDate</t>
  </si>
  <si>
    <t>ContractType</t>
  </si>
  <si>
    <t>ValueType</t>
  </si>
  <si>
    <t>PortfolioId</t>
  </si>
  <si>
    <t>CashFlowValue</t>
  </si>
  <si>
    <t>InstrumentType</t>
  </si>
  <si>
    <t>InstrumentName</t>
  </si>
  <si>
    <t>ExternalId</t>
  </si>
  <si>
    <t>QuarterPart</t>
  </si>
  <si>
    <t>TransferDate</t>
  </si>
  <si>
    <t>CFDate</t>
  </si>
  <si>
    <t>CFType</t>
  </si>
  <si>
    <t>PriceKey</t>
  </si>
  <si>
    <t>FX Key</t>
  </si>
  <si>
    <t>CF</t>
  </si>
  <si>
    <t>CF Date Error</t>
  </si>
  <si>
    <t>CF Error</t>
  </si>
  <si>
    <t>HI</t>
  </si>
  <si>
    <t>daily</t>
  </si>
  <si>
    <t>Realized</t>
  </si>
  <si>
    <t>TR</t>
  </si>
  <si>
    <t>select 
d.ExternalId
,d.MWh
,d.Price
,d.Currency
,d.PriceBasis
,d.TransferDate
 from VizTransMonData d
where d.Workspace='GreenCert-Forward-OTC-ActualCF-EUR'
and d.FormName='TransMon-Fixture'
and d.ReportDate='2011-11-01'
order by d.ExternalId</t>
  </si>
  <si>
    <t>pricebasis</t>
  </si>
  <si>
    <t>transferdate</t>
  </si>
  <si>
    <t>GBPSEK</t>
  </si>
  <si>
    <t>No pricebasis ok</t>
  </si>
  <si>
    <t>40+41-42</t>
  </si>
  <si>
    <t>nok</t>
  </si>
  <si>
    <t xml:space="preserve">select 
d.ExternalId
,d.MWh
,d.Price
,d.Currency
,d.PriceBasis
,d.FromCountry
,d.EnvironmentLabel
,d.EnergySource
,datepart(yyyy,d.[From]) as YearPart
,datepart(q,d.[from]) as QuarterPart
,d.TransferDate
,
case when d.TransferDate&gt;'2011-11-02'
then d.TransferDate
else
'2011-11-02'
end
 as CFDate
,'MtM' AS CFType
 from VizTransMonData d
where d.Workspace='GreenCert-Forward-OTC-ActualPL-EUR'
and d.FormName='TransMon-Fixture'
and d.ReportDate='2011-11-01'
and d.PriceBasis &lt;&gt;''
union all
select 
d.ExternalId
,d.MWh
,d.Price
,d.Currency
,d.PriceBasis
,d.FromCountry
,d.EnvironmentLabel
,d.EnergySource
,datepart(yyyy,d.[From]) as YearPart
,datepart(q,d.[from]) as QuarterPart
,d.TransferDate
,d.TransferDate as CFDate
,'Realized' as  CFType
 from VizTransMonData d
where d.Workspace='GreenCert-Forward-OTC-ActualPL-EUR'
and d.FormName='TransMon-Fixture'
and d.ReportDate='2011-11-01'
and d.PriceBasis &lt;&gt;''
and d.TransferDate&lt;='2011-11-01'
order by d.ExternalId asc ,CFType desc
</t>
  </si>
  <si>
    <t>EUR2011-11-02</t>
  </si>
  <si>
    <t>GBP2011-01-01</t>
  </si>
  <si>
    <t>GBP2011-11-02</t>
  </si>
  <si>
    <t>PriceCurr</t>
  </si>
  <si>
    <t>GBP2012-01-01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</si>
</sst>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64" formatCode="dd\.mm\.yyyy"/>
    <numFmt numFmtId="165" formatCode="###,###,##0.0000"/>
    <numFmt numFmtId="166" formatCode="###,###,##0.0000##"/>
    <numFmt numFmtId="167" formatCode="0.0000###"/>
    <numFmt numFmtId="168" formatCode="###,###,##0.00"/>
    <numFmt numFmtId="169" formatCode="dd\.mm\.yyyy\ hh:mm"/>
    <numFmt numFmtId="170" formatCode="#,##0.0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.25"/>
      <color indexed="8"/>
      <name val="Microsoft Sans Serif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177">
    <xf numFmtId="0" fontId="0" fillId="0" borderId="0" xfId="0"/>
    <xf numFmtId="0" fontId="0" fillId="33" borderId="0" xfId="0" applyFill="1"/>
    <xf numFmtId="0" fontId="0" fillId="0" borderId="0" xfId="0"/>
    <xf numFmtId="0" fontId="20" fillId="0" borderId="0" xfId="42" applyFont="1" applyFill="1" applyAlignment="1" applyProtection="1">
      <alignment vertical="center" wrapText="1"/>
    </xf>
    <xf numFmtId="0" fontId="20" fillId="0" borderId="0" xfId="42" applyFont="1" applyFill="1" applyAlignment="1" applyProtection="1">
      <alignment horizontal="left" vertical="center" wrapText="1"/>
    </xf>
    <xf numFmtId="0" fontId="19" fillId="0" borderId="0" xfId="42" applyFont="1" applyFill="1" applyAlignment="1" applyProtection="1">
      <alignment vertical="center" wrapText="1"/>
    </xf>
    <xf numFmtId="0" fontId="19" fillId="0" borderId="0" xfId="42" applyFont="1" applyFill="1" applyAlignment="1" applyProtection="1">
      <alignment horizontal="left" vertical="center" wrapText="1"/>
    </xf>
    <xf numFmtId="0" fontId="19" fillId="0" borderId="0" xfId="42" applyFont="1" applyFill="1" applyAlignment="1" applyProtection="1">
      <alignment horizontal="right" vertical="center" wrapText="1"/>
    </xf>
    <xf numFmtId="164" fontId="19" fillId="0" borderId="0" xfId="42" applyNumberFormat="1" applyFont="1" applyFill="1" applyAlignment="1" applyProtection="1">
      <alignment horizontal="left" vertical="center" wrapText="1"/>
    </xf>
    <xf numFmtId="20" fontId="19" fillId="0" borderId="0" xfId="42" applyNumberFormat="1" applyFont="1" applyFill="1" applyAlignment="1" applyProtection="1">
      <alignment horizontal="left" vertical="center" wrapText="1"/>
    </xf>
    <xf numFmtId="165" fontId="19" fillId="0" borderId="0" xfId="42" applyNumberFormat="1" applyFont="1" applyFill="1" applyAlignment="1" applyProtection="1">
      <alignment horizontal="right" vertical="center" wrapText="1"/>
    </xf>
    <xf numFmtId="166" fontId="19" fillId="0" borderId="0" xfId="42" applyNumberFormat="1" applyFont="1" applyFill="1" applyAlignment="1" applyProtection="1">
      <alignment horizontal="right" vertical="center" wrapText="1"/>
    </xf>
    <xf numFmtId="167" fontId="19" fillId="0" borderId="0" xfId="42" applyNumberFormat="1" applyFont="1" applyFill="1" applyAlignment="1" applyProtection="1">
      <alignment horizontal="right" vertical="center" wrapText="1"/>
    </xf>
    <xf numFmtId="168" fontId="19" fillId="0" borderId="0" xfId="42" applyNumberFormat="1" applyFont="1" applyFill="1" applyAlignment="1" applyProtection="1">
      <alignment horizontal="right" vertical="center" wrapText="1"/>
    </xf>
    <xf numFmtId="169" fontId="19" fillId="0" borderId="0" xfId="42" applyNumberFormat="1" applyFont="1" applyFill="1" applyAlignment="1" applyProtection="1">
      <alignment horizontal="left" vertical="center" wrapText="1"/>
    </xf>
    <xf numFmtId="0" fontId="16" fillId="0" borderId="0" xfId="0" applyFont="1"/>
    <xf numFmtId="14" fontId="16" fillId="0" borderId="0" xfId="0" applyNumberFormat="1" applyFont="1"/>
    <xf numFmtId="0" fontId="0" fillId="0" borderId="0" xfId="0"/>
    <xf numFmtId="49" fontId="0" fillId="0" borderId="0" xfId="0" applyNumberFormat="1"/>
    <xf numFmtId="49" fontId="16" fillId="0" borderId="0" xfId="0" applyNumberFormat="1" applyFont="1"/>
    <xf numFmtId="164" fontId="0" fillId="0" borderId="0" xfId="0" applyNumberFormat="1"/>
    <xf numFmtId="21" fontId="0" fillId="0" borderId="0" xfId="0" applyNumberFormat="1"/>
    <xf numFmtId="0" fontId="0" fillId="34" borderId="0" xfId="0" applyFill="1"/>
    <xf numFmtId="49" fontId="16" fillId="34" borderId="0" xfId="0" applyNumberFormat="1" applyFont="1" applyFill="1"/>
    <xf numFmtId="0" fontId="0" fillId="34" borderId="10" xfId="0" applyFill="1" applyBorder="1"/>
    <xf numFmtId="49" fontId="16" fillId="34" borderId="10" xfId="0" applyNumberFormat="1" applyFont="1" applyFill="1" applyBorder="1"/>
    <xf numFmtId="0" fontId="0" fillId="0" borderId="0" xfId="0"/>
    <xf numFmtId="49" fontId="0" fillId="0" borderId="0" xfId="0" applyNumberFormat="1"/>
    <xf numFmtId="49" fontId="16" fillId="0" borderId="0" xfId="0" applyNumberFormat="1" applyFont="1"/>
    <xf numFmtId="164" fontId="0" fillId="0" borderId="0" xfId="0" applyNumberFormat="1"/>
    <xf numFmtId="21" fontId="0" fillId="0" borderId="0" xfId="0" applyNumberFormat="1"/>
    <xf numFmtId="0" fontId="0" fillId="0" borderId="0" xfId="0"/>
    <xf numFmtId="49" fontId="0" fillId="0" borderId="0" xfId="0" applyNumberFormat="1"/>
    <xf numFmtId="49" fontId="16" fillId="0" borderId="0" xfId="0" applyNumberFormat="1" applyFont="1"/>
    <xf numFmtId="164" fontId="0" fillId="0" borderId="0" xfId="0" applyNumberFormat="1"/>
    <xf numFmtId="21" fontId="0" fillId="0" borderId="0" xfId="0" applyNumberFormat="1"/>
    <xf numFmtId="0" fontId="0" fillId="35" borderId="0" xfId="0" applyFill="1"/>
    <xf numFmtId="0" fontId="0" fillId="0" borderId="0" xfId="0"/>
    <xf numFmtId="0" fontId="0" fillId="0" borderId="0" xfId="0"/>
    <xf numFmtId="164" fontId="16" fillId="0" borderId="0" xfId="0" applyNumberFormat="1" applyFont="1"/>
    <xf numFmtId="49" fontId="0" fillId="0" borderId="0" xfId="0" applyNumberFormat="1"/>
    <xf numFmtId="0" fontId="0" fillId="0" borderId="0" xfId="0"/>
    <xf numFmtId="164" fontId="16" fillId="0" borderId="0" xfId="0" applyNumberFormat="1" applyFont="1"/>
    <xf numFmtId="49" fontId="0" fillId="0" borderId="0" xfId="0" applyNumberFormat="1"/>
    <xf numFmtId="0" fontId="0" fillId="0" borderId="0" xfId="0"/>
    <xf numFmtId="164" fontId="16" fillId="0" borderId="0" xfId="0" applyNumberFormat="1" applyFont="1"/>
    <xf numFmtId="49" fontId="0" fillId="0" borderId="0" xfId="0" applyNumberFormat="1"/>
    <xf numFmtId="0" fontId="0" fillId="0" borderId="0" xfId="0"/>
    <xf numFmtId="164" fontId="16" fillId="0" borderId="0" xfId="0" applyNumberFormat="1" applyFont="1"/>
    <xf numFmtId="0" fontId="0" fillId="0" borderId="0" xfId="0"/>
    <xf numFmtId="49" fontId="0" fillId="0" borderId="0" xfId="0" applyNumberFormat="1"/>
    <xf numFmtId="49" fontId="16" fillId="0" borderId="0" xfId="0" applyNumberFormat="1" applyFont="1"/>
    <xf numFmtId="164" fontId="0" fillId="0" borderId="0" xfId="0" applyNumberFormat="1"/>
    <xf numFmtId="49" fontId="0" fillId="0" borderId="0" xfId="0" applyNumberFormat="1"/>
    <xf numFmtId="49" fontId="16" fillId="0" borderId="0" xfId="0" applyNumberFormat="1" applyFont="1"/>
    <xf numFmtId="0" fontId="0" fillId="0" borderId="0" xfId="0"/>
    <xf numFmtId="49" fontId="0" fillId="0" borderId="0" xfId="0" applyNumberFormat="1"/>
    <xf numFmtId="49" fontId="16" fillId="0" borderId="0" xfId="0" applyNumberFormat="1" applyFont="1"/>
    <xf numFmtId="164" fontId="0" fillId="0" borderId="0" xfId="0" applyNumberFormat="1"/>
    <xf numFmtId="21" fontId="0" fillId="0" borderId="0" xfId="0" applyNumberFormat="1"/>
    <xf numFmtId="0" fontId="0" fillId="0" borderId="0" xfId="0"/>
    <xf numFmtId="49" fontId="0" fillId="0" borderId="0" xfId="0" applyNumberFormat="1"/>
    <xf numFmtId="49" fontId="16" fillId="0" borderId="0" xfId="0" applyNumberFormat="1" applyFont="1"/>
    <xf numFmtId="164" fontId="0" fillId="0" borderId="0" xfId="0" applyNumberFormat="1"/>
    <xf numFmtId="21" fontId="0" fillId="0" borderId="0" xfId="0" applyNumberFormat="1"/>
    <xf numFmtId="0" fontId="0" fillId="0" borderId="0" xfId="0"/>
    <xf numFmtId="164" fontId="16" fillId="0" borderId="0" xfId="0" applyNumberFormat="1" applyFont="1"/>
    <xf numFmtId="49" fontId="0" fillId="0" borderId="0" xfId="0" applyNumberFormat="1"/>
    <xf numFmtId="0" fontId="0" fillId="0" borderId="0" xfId="0"/>
    <xf numFmtId="0" fontId="0" fillId="0" borderId="0" xfId="0" applyFill="1"/>
    <xf numFmtId="0" fontId="0" fillId="0" borderId="0" xfId="0" applyBorder="1"/>
    <xf numFmtId="49" fontId="16" fillId="0" borderId="0" xfId="0" applyNumberFormat="1" applyFont="1" applyBorder="1"/>
    <xf numFmtId="49" fontId="0" fillId="0" borderId="0" xfId="0" applyNumberFormat="1" applyBorder="1"/>
    <xf numFmtId="164" fontId="0" fillId="0" borderId="0" xfId="0" applyNumberFormat="1" applyBorder="1"/>
    <xf numFmtId="14" fontId="0" fillId="0" borderId="0" xfId="0" applyNumberFormat="1" applyBorder="1"/>
    <xf numFmtId="0" fontId="0" fillId="0" borderId="0" xfId="0"/>
    <xf numFmtId="0" fontId="0" fillId="34" borderId="11" xfId="0" applyFill="1" applyBorder="1"/>
    <xf numFmtId="0" fontId="0" fillId="0" borderId="0" xfId="0" applyFill="1" applyBorder="1"/>
    <xf numFmtId="164" fontId="0" fillId="0" borderId="0" xfId="0" applyNumberFormat="1"/>
    <xf numFmtId="0" fontId="0" fillId="0" borderId="0" xfId="0"/>
    <xf numFmtId="49" fontId="16" fillId="0" borderId="0" xfId="0" applyNumberFormat="1" applyFont="1"/>
    <xf numFmtId="49" fontId="0" fillId="0" borderId="0" xfId="0" applyNumberFormat="1"/>
    <xf numFmtId="0" fontId="0" fillId="0" borderId="0" xfId="0"/>
    <xf numFmtId="49" fontId="0" fillId="0" borderId="0" xfId="0" applyNumberFormat="1"/>
    <xf numFmtId="49" fontId="0" fillId="34" borderId="0" xfId="0" applyNumberFormat="1" applyFill="1"/>
    <xf numFmtId="49" fontId="16" fillId="0" borderId="0" xfId="0" applyNumberFormat="1" applyFont="1"/>
    <xf numFmtId="0" fontId="0" fillId="0" borderId="0" xfId="0"/>
    <xf numFmtId="1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0" fillId="0" borderId="0" xfId="0" applyNumberFormat="1"/>
    <xf numFmtId="49" fontId="0" fillId="0" borderId="0" xfId="0" applyNumberFormat="1"/>
    <xf numFmtId="49" fontId="16" fillId="0" borderId="0" xfId="0" applyNumberFormat="1" applyFont="1"/>
    <xf numFmtId="164" fontId="0" fillId="0" borderId="0" xfId="0" applyNumberFormat="1"/>
    <xf numFmtId="0" fontId="0" fillId="0" borderId="0" xfId="0"/>
    <xf numFmtId="0" fontId="0" fillId="0" borderId="0" xfId="0"/>
    <xf numFmtId="49" fontId="0" fillId="0" borderId="0" xfId="0" applyNumberFormat="1" applyFont="1" applyBorder="1"/>
    <xf numFmtId="0" fontId="0" fillId="36" borderId="0" xfId="0" applyFill="1"/>
    <xf numFmtId="49" fontId="0" fillId="0" borderId="0" xfId="0" applyNumberFormat="1"/>
    <xf numFmtId="164" fontId="16" fillId="0" borderId="0" xfId="0" applyNumberFormat="1" applyFont="1"/>
    <xf numFmtId="170" fontId="0" fillId="34" borderId="0" xfId="0" applyNumberFormat="1" applyFill="1"/>
    <xf numFmtId="0" fontId="0" fillId="0" borderId="0" xfId="0"/>
    <xf numFmtId="0" fontId="0" fillId="0" borderId="0" xfId="0"/>
    <xf numFmtId="164" fontId="16" fillId="0" borderId="0" xfId="0" applyNumberFormat="1" applyFont="1"/>
    <xf numFmtId="0" fontId="0" fillId="0" borderId="0" xfId="0"/>
    <xf numFmtId="49" fontId="0" fillId="0" borderId="0" xfId="0" applyNumberFormat="1"/>
    <xf numFmtId="49" fontId="16" fillId="0" borderId="0" xfId="0" applyNumberFormat="1" applyFont="1"/>
    <xf numFmtId="164" fontId="0" fillId="0" borderId="0" xfId="0" applyNumberFormat="1"/>
    <xf numFmtId="0" fontId="0" fillId="34" borderId="0" xfId="0" applyNumberFormat="1" applyFill="1"/>
    <xf numFmtId="0" fontId="0" fillId="37" borderId="0" xfId="0" applyFill="1"/>
    <xf numFmtId="0" fontId="0" fillId="0" borderId="0" xfId="0" applyAlignment="1">
      <alignment wrapText="1"/>
    </xf>
    <xf numFmtId="14" fontId="0" fillId="37" borderId="0" xfId="0" applyNumberFormat="1" applyFill="1"/>
    <xf numFmtId="0" fontId="16" fillId="34" borderId="0" xfId="0" applyFont="1" applyFill="1"/>
    <xf numFmtId="0" fontId="16" fillId="35" borderId="0" xfId="0" applyFont="1" applyFill="1"/>
    <xf numFmtId="14" fontId="0" fillId="33" borderId="0" xfId="0" applyNumberFormat="1" applyFill="1"/>
    <xf numFmtId="15" fontId="0" fillId="37" borderId="0" xfId="0" applyNumberFormat="1" applyFill="1"/>
    <xf numFmtId="14" fontId="0" fillId="34" borderId="0" xfId="0" applyNumberFormat="1" applyFill="1"/>
    <xf numFmtId="0" fontId="0" fillId="0" borderId="0" xfId="0"/>
    <xf numFmtId="164" fontId="16" fillId="0" borderId="0" xfId="0" applyNumberFormat="1" applyFont="1"/>
    <xf numFmtId="0" fontId="0" fillId="0" borderId="0" xfId="0"/>
    <xf numFmtId="49" fontId="16" fillId="0" borderId="0" xfId="0" applyNumberFormat="1" applyFon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164" fontId="16" fillId="0" borderId="0" xfId="0" applyNumberFormat="1" applyFont="1"/>
    <xf numFmtId="0" fontId="0" fillId="0" borderId="0" xfId="0"/>
    <xf numFmtId="164" fontId="16" fillId="0" borderId="0" xfId="0" applyNumberFormat="1" applyFont="1"/>
    <xf numFmtId="0" fontId="0" fillId="0" borderId="0" xfId="0"/>
    <xf numFmtId="164" fontId="16" fillId="0" borderId="0" xfId="0" applyNumberFormat="1" applyFont="1"/>
    <xf numFmtId="0" fontId="0" fillId="0" borderId="0" xfId="0"/>
    <xf numFmtId="0" fontId="0" fillId="0" borderId="0" xfId="0"/>
    <xf numFmtId="49" fontId="0" fillId="0" borderId="0" xfId="0" applyNumberFormat="1"/>
    <xf numFmtId="0" fontId="0" fillId="0" borderId="0" xfId="0"/>
    <xf numFmtId="49" fontId="0" fillId="0" borderId="0" xfId="0" applyNumberFormat="1"/>
    <xf numFmtId="49" fontId="16" fillId="0" borderId="0" xfId="0" applyNumberFormat="1" applyFont="1"/>
    <xf numFmtId="164" fontId="0" fillId="0" borderId="0" xfId="0" applyNumberFormat="1"/>
    <xf numFmtId="0" fontId="16" fillId="34" borderId="0" xfId="0" applyNumberFormat="1" applyFont="1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34" borderId="0" xfId="0" applyNumberFormat="1" applyFont="1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33" borderId="0" xfId="0" applyFill="1"/>
    <xf numFmtId="0" fontId="0" fillId="0" borderId="0" xfId="0" applyNumberFormat="1" applyBorder="1"/>
    <xf numFmtId="11" fontId="0" fillId="0" borderId="0" xfId="0" applyNumberFormat="1"/>
    <xf numFmtId="14" fontId="0" fillId="33" borderId="0" xfId="0" applyNumberFormat="1" applyFill="1"/>
    <xf numFmtId="0" fontId="0" fillId="0" borderId="0" xfId="0"/>
    <xf numFmtId="0" fontId="0" fillId="0" borderId="0" xfId="0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99"/>
  <sheetViews>
    <sheetView topLeftCell="A58" zoomScaleNormal="100" workbookViewId="0">
      <selection activeCell="W65" sqref="W65"/>
    </sheetView>
  </sheetViews>
  <sheetFormatPr defaultRowHeight="15" x14ac:dyDescent="0.25"/>
  <cols>
    <col min="8" max="8" width="14.5703125" bestFit="1" customWidth="1"/>
    <col min="16" max="17" width="9.140625" style="77"/>
    <col min="18" max="18" width="15" style="77" bestFit="1" customWidth="1"/>
    <col min="19" max="19" width="9.140625" style="77"/>
    <col min="20" max="20" width="26.140625" style="77" bestFit="1" customWidth="1"/>
    <col min="21" max="24" width="9.140625" style="77"/>
    <col min="25" max="25" width="31.140625" style="77" customWidth="1"/>
    <col min="26" max="27" width="9.140625" style="77"/>
    <col min="75" max="75" width="28.140625" bestFit="1" customWidth="1"/>
    <col min="106" max="106" width="12.7109375" bestFit="1" customWidth="1"/>
    <col min="107" max="107" width="14.85546875" bestFit="1" customWidth="1"/>
    <col min="109" max="109" width="12.7109375" bestFit="1" customWidth="1"/>
  </cols>
  <sheetData>
    <row r="1" spans="1:129" x14ac:dyDescent="0.25">
      <c r="P1"/>
      <c r="Q1"/>
      <c r="R1" s="24"/>
      <c r="S1" s="24"/>
      <c r="T1" s="24"/>
      <c r="U1"/>
      <c r="V1"/>
      <c r="W1" s="22"/>
      <c r="X1" s="22"/>
      <c r="Y1" s="22"/>
      <c r="Z1"/>
      <c r="AA1"/>
    </row>
    <row r="2" spans="1:129" x14ac:dyDescent="0.25">
      <c r="A2" s="15" t="s">
        <v>487</v>
      </c>
      <c r="E2" s="15" t="s">
        <v>497</v>
      </c>
      <c r="P2"/>
      <c r="Q2"/>
      <c r="R2" s="24" t="s">
        <v>496</v>
      </c>
      <c r="S2" s="24"/>
      <c r="T2" s="24"/>
      <c r="U2"/>
      <c r="V2"/>
      <c r="W2" s="22"/>
      <c r="X2" s="22"/>
      <c r="Y2" s="22"/>
      <c r="Z2"/>
      <c r="AA2"/>
    </row>
    <row r="3" spans="1:129" x14ac:dyDescent="0.25">
      <c r="P3"/>
      <c r="Q3"/>
      <c r="R3" s="24" t="s">
        <v>488</v>
      </c>
      <c r="S3" s="24" t="s">
        <v>489</v>
      </c>
      <c r="T3" s="24" t="s">
        <v>119</v>
      </c>
      <c r="U3"/>
      <c r="V3"/>
      <c r="W3" s="22"/>
      <c r="X3" s="22"/>
      <c r="Y3" s="22"/>
      <c r="Z3"/>
      <c r="AA3"/>
    </row>
    <row r="4" spans="1:129" x14ac:dyDescent="0.25">
      <c r="B4" s="19" t="s">
        <v>0</v>
      </c>
      <c r="C4" s="19" t="s">
        <v>1</v>
      </c>
      <c r="D4" s="19" t="s">
        <v>2</v>
      </c>
      <c r="E4" s="19" t="s">
        <v>3</v>
      </c>
      <c r="F4" s="19" t="s">
        <v>4</v>
      </c>
      <c r="G4" s="19" t="s">
        <v>5</v>
      </c>
      <c r="H4" s="19" t="s">
        <v>6</v>
      </c>
      <c r="I4" s="19" t="s">
        <v>7</v>
      </c>
      <c r="J4" s="19" t="s">
        <v>8</v>
      </c>
      <c r="K4" s="19" t="s">
        <v>9</v>
      </c>
      <c r="L4" s="19" t="s">
        <v>10</v>
      </c>
      <c r="M4" s="19" t="s">
        <v>11</v>
      </c>
      <c r="N4" s="19" t="s">
        <v>12</v>
      </c>
      <c r="O4" s="19" t="s">
        <v>13</v>
      </c>
      <c r="P4" s="19" t="s">
        <v>14</v>
      </c>
      <c r="Q4" s="19" t="s">
        <v>15</v>
      </c>
      <c r="R4" s="25"/>
      <c r="S4" s="25"/>
      <c r="T4" s="25"/>
      <c r="U4" s="19" t="s">
        <v>16</v>
      </c>
      <c r="V4" s="19" t="s">
        <v>17</v>
      </c>
      <c r="W4" s="23"/>
      <c r="X4" s="23"/>
      <c r="Y4" s="23"/>
      <c r="Z4" s="19" t="s">
        <v>18</v>
      </c>
      <c r="AA4" s="19" t="s">
        <v>19</v>
      </c>
      <c r="AB4" s="19" t="s">
        <v>20</v>
      </c>
      <c r="AC4" s="19" t="s">
        <v>21</v>
      </c>
      <c r="AD4" s="19" t="s">
        <v>22</v>
      </c>
      <c r="AE4" s="19" t="s">
        <v>23</v>
      </c>
      <c r="AF4" s="19" t="s">
        <v>24</v>
      </c>
      <c r="AG4" s="19" t="s">
        <v>25</v>
      </c>
      <c r="AH4" s="19" t="s">
        <v>26</v>
      </c>
      <c r="AI4" s="19" t="s">
        <v>27</v>
      </c>
      <c r="AJ4" s="19" t="s">
        <v>28</v>
      </c>
      <c r="AK4" s="19" t="s">
        <v>29</v>
      </c>
      <c r="AL4" s="19" t="s">
        <v>30</v>
      </c>
      <c r="AM4" s="19" t="s">
        <v>31</v>
      </c>
      <c r="AN4" s="19" t="s">
        <v>32</v>
      </c>
      <c r="AO4" s="19" t="s">
        <v>33</v>
      </c>
      <c r="AP4" s="19" t="s">
        <v>34</v>
      </c>
      <c r="AQ4" s="19" t="s">
        <v>35</v>
      </c>
      <c r="AR4" s="19" t="s">
        <v>36</v>
      </c>
      <c r="AS4" s="19" t="s">
        <v>37</v>
      </c>
      <c r="AT4" s="19" t="s">
        <v>38</v>
      </c>
      <c r="AU4" s="19" t="s">
        <v>39</v>
      </c>
      <c r="AV4" s="19" t="s">
        <v>40</v>
      </c>
      <c r="AW4" s="19" t="s">
        <v>41</v>
      </c>
      <c r="AX4" s="19" t="s">
        <v>42</v>
      </c>
      <c r="AY4" s="19" t="s">
        <v>43</v>
      </c>
      <c r="AZ4" s="19" t="s">
        <v>44</v>
      </c>
      <c r="BA4" s="19" t="s">
        <v>45</v>
      </c>
      <c r="BB4" s="19" t="s">
        <v>46</v>
      </c>
      <c r="BC4" s="19" t="s">
        <v>47</v>
      </c>
      <c r="BD4" s="19" t="s">
        <v>48</v>
      </c>
      <c r="BE4" s="19" t="s">
        <v>49</v>
      </c>
      <c r="BF4" s="19" t="s">
        <v>50</v>
      </c>
      <c r="BG4" s="19" t="s">
        <v>51</v>
      </c>
      <c r="BH4" s="19" t="s">
        <v>52</v>
      </c>
      <c r="BI4" s="19" t="s">
        <v>53</v>
      </c>
      <c r="BJ4" s="19" t="s">
        <v>54</v>
      </c>
      <c r="BK4" s="19" t="s">
        <v>55</v>
      </c>
      <c r="BL4" s="19" t="s">
        <v>56</v>
      </c>
      <c r="BM4" s="19" t="s">
        <v>57</v>
      </c>
      <c r="BN4" s="19" t="s">
        <v>58</v>
      </c>
      <c r="BO4" s="19" t="s">
        <v>59</v>
      </c>
      <c r="BP4" s="19" t="s">
        <v>60</v>
      </c>
      <c r="BQ4" s="19" t="s">
        <v>61</v>
      </c>
      <c r="BR4" s="19" t="s">
        <v>62</v>
      </c>
      <c r="BS4" s="19" t="s">
        <v>63</v>
      </c>
      <c r="BT4" s="19" t="s">
        <v>64</v>
      </c>
      <c r="BU4" s="19" t="s">
        <v>65</v>
      </c>
      <c r="BV4" s="19" t="s">
        <v>66</v>
      </c>
      <c r="BW4" s="19" t="s">
        <v>67</v>
      </c>
      <c r="BX4" s="19" t="s">
        <v>68</v>
      </c>
      <c r="BY4" s="19" t="s">
        <v>69</v>
      </c>
      <c r="BZ4" s="19" t="s">
        <v>70</v>
      </c>
      <c r="CA4" s="19" t="s">
        <v>71</v>
      </c>
      <c r="CB4" s="19" t="s">
        <v>72</v>
      </c>
      <c r="CC4" s="19" t="s">
        <v>73</v>
      </c>
      <c r="CD4" s="19" t="s">
        <v>74</v>
      </c>
      <c r="CE4" s="19" t="s">
        <v>75</v>
      </c>
      <c r="CF4" s="19" t="s">
        <v>76</v>
      </c>
      <c r="CG4" s="19" t="s">
        <v>77</v>
      </c>
      <c r="CH4" s="19" t="s">
        <v>78</v>
      </c>
      <c r="CI4" s="19" t="s">
        <v>79</v>
      </c>
      <c r="CJ4" s="19" t="s">
        <v>80</v>
      </c>
      <c r="CK4" s="19" t="s">
        <v>81</v>
      </c>
      <c r="CL4" s="19" t="s">
        <v>82</v>
      </c>
      <c r="CM4" s="19" t="s">
        <v>83</v>
      </c>
      <c r="CN4" s="19" t="s">
        <v>84</v>
      </c>
      <c r="CO4" s="19" t="s">
        <v>85</v>
      </c>
      <c r="CP4" s="19" t="s">
        <v>86</v>
      </c>
      <c r="CQ4" s="19" t="s">
        <v>87</v>
      </c>
      <c r="CR4" s="19" t="s">
        <v>88</v>
      </c>
      <c r="CS4" s="19" t="s">
        <v>89</v>
      </c>
      <c r="CT4" s="19" t="s">
        <v>90</v>
      </c>
      <c r="CU4" s="19" t="s">
        <v>91</v>
      </c>
      <c r="CV4" s="19" t="s">
        <v>92</v>
      </c>
      <c r="CW4" s="19" t="s">
        <v>93</v>
      </c>
      <c r="CX4" s="19" t="s">
        <v>94</v>
      </c>
      <c r="CY4" s="19" t="s">
        <v>95</v>
      </c>
      <c r="CZ4" s="19" t="s">
        <v>96</v>
      </c>
      <c r="DA4" s="19" t="s">
        <v>97</v>
      </c>
      <c r="DB4" s="19" t="s">
        <v>98</v>
      </c>
      <c r="DC4" s="19" t="s">
        <v>99</v>
      </c>
      <c r="DD4" s="19" t="s">
        <v>100</v>
      </c>
      <c r="DE4" s="19" t="s">
        <v>101</v>
      </c>
      <c r="DF4" s="19" t="s">
        <v>102</v>
      </c>
      <c r="DG4" s="19" t="s">
        <v>103</v>
      </c>
      <c r="DH4" s="19" t="s">
        <v>104</v>
      </c>
      <c r="DI4" s="19" t="s">
        <v>105</v>
      </c>
      <c r="DJ4" s="19" t="s">
        <v>106</v>
      </c>
      <c r="DK4" s="19" t="s">
        <v>107</v>
      </c>
      <c r="DL4" s="19" t="s">
        <v>108</v>
      </c>
      <c r="DM4" s="19" t="s">
        <v>109</v>
      </c>
      <c r="DN4" s="19" t="s">
        <v>110</v>
      </c>
      <c r="DO4" s="19" t="s">
        <v>111</v>
      </c>
      <c r="DP4" s="19" t="s">
        <v>112</v>
      </c>
      <c r="DQ4" s="19" t="s">
        <v>113</v>
      </c>
      <c r="DR4" s="19" t="s">
        <v>114</v>
      </c>
      <c r="DS4" s="19" t="s">
        <v>115</v>
      </c>
      <c r="DT4" s="19" t="s">
        <v>116</v>
      </c>
      <c r="DU4" s="19" t="s">
        <v>117</v>
      </c>
      <c r="DV4" s="19" t="s">
        <v>118</v>
      </c>
      <c r="DW4" s="19" t="s">
        <v>119</v>
      </c>
      <c r="DX4" s="19" t="s">
        <v>120</v>
      </c>
      <c r="DY4" s="19" t="s">
        <v>121</v>
      </c>
    </row>
    <row r="5" spans="1:129" x14ac:dyDescent="0.25">
      <c r="B5" s="17">
        <v>12363</v>
      </c>
      <c r="C5" s="20">
        <v>40179</v>
      </c>
      <c r="D5" s="21">
        <v>0</v>
      </c>
      <c r="E5" s="18" t="s">
        <v>302</v>
      </c>
      <c r="F5" s="18" t="s">
        <v>303</v>
      </c>
      <c r="G5" s="18" t="s">
        <v>122</v>
      </c>
      <c r="H5" s="18" t="s">
        <v>304</v>
      </c>
      <c r="I5" s="18" t="s">
        <v>305</v>
      </c>
      <c r="J5" s="18" t="s">
        <v>315</v>
      </c>
      <c r="K5" s="18" t="s">
        <v>123</v>
      </c>
      <c r="L5" s="17">
        <v>40</v>
      </c>
      <c r="M5" s="18" t="s">
        <v>306</v>
      </c>
      <c r="N5" s="17">
        <v>350400</v>
      </c>
      <c r="O5" s="18" t="s">
        <v>485</v>
      </c>
      <c r="P5" s="17">
        <v>28</v>
      </c>
      <c r="Q5" s="17">
        <v>3</v>
      </c>
      <c r="R5" s="24">
        <f>'Price Book'!$B$9</f>
        <v>3</v>
      </c>
      <c r="S5" s="24" t="str">
        <f>IF(Q5=R5,"OK","ERROR")</f>
        <v>OK</v>
      </c>
      <c r="T5" s="24" t="s">
        <v>490</v>
      </c>
      <c r="U5" s="17">
        <v>8760</v>
      </c>
      <c r="V5" s="17">
        <v>1051200</v>
      </c>
      <c r="W5" s="22">
        <f>L5*Q5*U5</f>
        <v>1051200</v>
      </c>
      <c r="X5" s="22"/>
      <c r="Y5" s="22"/>
      <c r="Z5" s="17">
        <v>1051200</v>
      </c>
      <c r="AA5" s="18" t="s">
        <v>134</v>
      </c>
      <c r="AB5" s="17"/>
      <c r="AC5" s="17"/>
      <c r="AD5" s="18" t="s">
        <v>126</v>
      </c>
      <c r="AE5" s="18" t="s">
        <v>126</v>
      </c>
      <c r="AF5" s="18" t="s">
        <v>127</v>
      </c>
      <c r="AG5" s="18" t="s">
        <v>124</v>
      </c>
      <c r="AH5" s="18" t="s">
        <v>308</v>
      </c>
      <c r="AI5" s="18" t="s">
        <v>185</v>
      </c>
      <c r="AJ5" s="18" t="s">
        <v>125</v>
      </c>
      <c r="AK5" s="18" t="s">
        <v>125</v>
      </c>
      <c r="AL5" s="18" t="s">
        <v>125</v>
      </c>
      <c r="AM5" s="18" t="s">
        <v>125</v>
      </c>
      <c r="AN5" s="18" t="s">
        <v>125</v>
      </c>
      <c r="AO5" s="20">
        <v>40179</v>
      </c>
      <c r="AP5" s="20">
        <v>40543</v>
      </c>
      <c r="AQ5" s="18" t="s">
        <v>128</v>
      </c>
      <c r="AR5" s="17">
        <v>8760</v>
      </c>
      <c r="AS5" s="18" t="s">
        <v>125</v>
      </c>
      <c r="AT5" s="17"/>
      <c r="AU5" s="20"/>
      <c r="AV5" s="18" t="s">
        <v>125</v>
      </c>
      <c r="AW5" s="18" t="s">
        <v>125</v>
      </c>
      <c r="AX5" s="18" t="s">
        <v>310</v>
      </c>
      <c r="AY5" s="18" t="s">
        <v>129</v>
      </c>
      <c r="AZ5" s="17">
        <v>0</v>
      </c>
      <c r="BA5" s="17">
        <v>0</v>
      </c>
      <c r="BB5" s="18" t="s">
        <v>124</v>
      </c>
      <c r="BC5" s="17">
        <v>0</v>
      </c>
      <c r="BD5" s="17">
        <v>0</v>
      </c>
      <c r="BE5" s="18" t="s">
        <v>124</v>
      </c>
      <c r="BF5" s="17">
        <v>0</v>
      </c>
      <c r="BG5" s="17">
        <v>0</v>
      </c>
      <c r="BH5" s="18" t="s">
        <v>124</v>
      </c>
      <c r="BI5" s="17">
        <v>0</v>
      </c>
      <c r="BJ5" s="17">
        <v>0</v>
      </c>
      <c r="BK5" s="18" t="s">
        <v>124</v>
      </c>
      <c r="BL5" s="17"/>
      <c r="BM5" s="17"/>
      <c r="BN5" s="18" t="s">
        <v>130</v>
      </c>
      <c r="BO5" s="18" t="s">
        <v>125</v>
      </c>
      <c r="BP5" s="18" t="s">
        <v>125</v>
      </c>
      <c r="BQ5" s="17"/>
      <c r="BR5" s="17"/>
      <c r="BS5" s="18" t="s">
        <v>125</v>
      </c>
      <c r="BT5" s="18" t="s">
        <v>125</v>
      </c>
      <c r="BU5" s="18" t="s">
        <v>125</v>
      </c>
      <c r="BV5" s="18" t="s">
        <v>125</v>
      </c>
      <c r="BW5" s="18" t="s">
        <v>311</v>
      </c>
      <c r="BX5" s="18" t="s">
        <v>131</v>
      </c>
      <c r="BY5" s="18" t="s">
        <v>125</v>
      </c>
      <c r="BZ5" s="18" t="s">
        <v>125</v>
      </c>
      <c r="CA5" s="18" t="s">
        <v>125</v>
      </c>
      <c r="CB5" s="18" t="s">
        <v>125</v>
      </c>
      <c r="CC5" s="18" t="s">
        <v>125</v>
      </c>
      <c r="CD5" s="18" t="s">
        <v>125</v>
      </c>
      <c r="CE5" s="17">
        <v>0</v>
      </c>
      <c r="CF5" s="17">
        <v>0</v>
      </c>
      <c r="CG5" s="17">
        <v>0</v>
      </c>
      <c r="CH5" s="20"/>
      <c r="CI5" s="20"/>
      <c r="CJ5" s="18" t="s">
        <v>125</v>
      </c>
      <c r="CK5" s="21"/>
      <c r="CL5" s="17"/>
      <c r="CM5" s="18" t="s">
        <v>125</v>
      </c>
      <c r="CN5" s="17"/>
      <c r="CO5" s="17"/>
      <c r="CP5" s="18" t="s">
        <v>125</v>
      </c>
      <c r="CQ5" s="17"/>
      <c r="CR5" s="17"/>
      <c r="CS5" s="18" t="s">
        <v>125</v>
      </c>
      <c r="CT5" s="17"/>
      <c r="CU5" s="17"/>
      <c r="CV5" s="18" t="s">
        <v>125</v>
      </c>
      <c r="CW5" s="18" t="s">
        <v>125</v>
      </c>
      <c r="CX5" s="18" t="s">
        <v>125</v>
      </c>
      <c r="CY5" s="18" t="s">
        <v>125</v>
      </c>
      <c r="CZ5" s="18" t="s">
        <v>125</v>
      </c>
      <c r="DA5" s="18" t="s">
        <v>125</v>
      </c>
      <c r="DB5" s="20">
        <v>40544</v>
      </c>
      <c r="DC5" s="18" t="s">
        <v>317</v>
      </c>
      <c r="DD5" s="18" t="s">
        <v>125</v>
      </c>
      <c r="DE5" s="18" t="s">
        <v>313</v>
      </c>
      <c r="DF5" s="18" t="s">
        <v>314</v>
      </c>
      <c r="DG5" s="18" t="s">
        <v>125</v>
      </c>
      <c r="DH5" s="18" t="s">
        <v>125</v>
      </c>
      <c r="DI5" s="18" t="s">
        <v>125</v>
      </c>
      <c r="DJ5" s="17">
        <v>0</v>
      </c>
      <c r="DK5" s="18" t="s">
        <v>125</v>
      </c>
      <c r="DL5" s="18" t="s">
        <v>132</v>
      </c>
      <c r="DM5" s="18" t="s">
        <v>125</v>
      </c>
      <c r="DN5" s="18" t="s">
        <v>125</v>
      </c>
      <c r="DO5" s="18" t="s">
        <v>125</v>
      </c>
      <c r="DP5" s="18" t="s">
        <v>486</v>
      </c>
      <c r="DQ5" s="18" t="s">
        <v>485</v>
      </c>
      <c r="DR5" s="18" t="s">
        <v>125</v>
      </c>
      <c r="DS5" s="18" t="s">
        <v>125</v>
      </c>
      <c r="DT5" s="18" t="s">
        <v>125</v>
      </c>
      <c r="DU5" s="18" t="s">
        <v>125</v>
      </c>
      <c r="DV5" s="18" t="s">
        <v>125</v>
      </c>
      <c r="DW5" s="18" t="s">
        <v>316</v>
      </c>
      <c r="DX5" s="18" t="s">
        <v>125</v>
      </c>
      <c r="DY5" s="18" t="s">
        <v>125</v>
      </c>
    </row>
    <row r="6" spans="1:129" x14ac:dyDescent="0.25">
      <c r="B6" s="17">
        <v>12365</v>
      </c>
      <c r="C6" s="20">
        <v>40179</v>
      </c>
      <c r="D6" s="21">
        <v>0</v>
      </c>
      <c r="E6" s="18" t="s">
        <v>302</v>
      </c>
      <c r="F6" s="18" t="s">
        <v>303</v>
      </c>
      <c r="G6" s="18" t="s">
        <v>122</v>
      </c>
      <c r="H6" s="18" t="s">
        <v>304</v>
      </c>
      <c r="I6" s="18" t="s">
        <v>305</v>
      </c>
      <c r="J6" s="18" t="s">
        <v>315</v>
      </c>
      <c r="K6" s="18" t="s">
        <v>123</v>
      </c>
      <c r="L6" s="17">
        <v>41</v>
      </c>
      <c r="M6" s="18" t="s">
        <v>306</v>
      </c>
      <c r="N6" s="17">
        <v>359160</v>
      </c>
      <c r="O6" s="18" t="s">
        <v>485</v>
      </c>
      <c r="P6" s="17">
        <v>29</v>
      </c>
      <c r="Q6" s="17">
        <v>3</v>
      </c>
      <c r="R6" s="24">
        <f>'Price Book'!$B$9</f>
        <v>3</v>
      </c>
      <c r="S6" s="24" t="str">
        <f t="shared" ref="S6:S52" si="0">IF(Q6=R6,"OK","ERROR")</f>
        <v>OK</v>
      </c>
      <c r="T6" s="24" t="s">
        <v>490</v>
      </c>
      <c r="U6" s="17">
        <v>8760</v>
      </c>
      <c r="V6" s="17">
        <v>1077480</v>
      </c>
      <c r="W6" s="22">
        <f t="shared" ref="W6:W22" si="1">L6*Q6*U6</f>
        <v>1077480</v>
      </c>
      <c r="X6" s="22"/>
      <c r="Y6" s="22"/>
      <c r="Z6" s="17">
        <v>1077480</v>
      </c>
      <c r="AA6" s="18" t="s">
        <v>134</v>
      </c>
      <c r="AB6" s="17"/>
      <c r="AC6" s="17"/>
      <c r="AD6" s="18" t="s">
        <v>126</v>
      </c>
      <c r="AE6" s="18" t="s">
        <v>126</v>
      </c>
      <c r="AF6" s="18" t="s">
        <v>127</v>
      </c>
      <c r="AG6" s="18" t="s">
        <v>124</v>
      </c>
      <c r="AH6" s="18" t="s">
        <v>308</v>
      </c>
      <c r="AI6" s="18" t="s">
        <v>185</v>
      </c>
      <c r="AJ6" s="18" t="s">
        <v>125</v>
      </c>
      <c r="AK6" s="18" t="s">
        <v>125</v>
      </c>
      <c r="AL6" s="18" t="s">
        <v>125</v>
      </c>
      <c r="AM6" s="18" t="s">
        <v>125</v>
      </c>
      <c r="AN6" s="18" t="s">
        <v>125</v>
      </c>
      <c r="AO6" s="20">
        <v>40179</v>
      </c>
      <c r="AP6" s="20">
        <v>40543</v>
      </c>
      <c r="AQ6" s="18" t="s">
        <v>128</v>
      </c>
      <c r="AR6" s="17">
        <v>8760</v>
      </c>
      <c r="AS6" s="18" t="s">
        <v>125</v>
      </c>
      <c r="AT6" s="17"/>
      <c r="AU6" s="20"/>
      <c r="AV6" s="18" t="s">
        <v>125</v>
      </c>
      <c r="AW6" s="18" t="s">
        <v>125</v>
      </c>
      <c r="AX6" s="18" t="s">
        <v>310</v>
      </c>
      <c r="AY6" s="18" t="s">
        <v>129</v>
      </c>
      <c r="AZ6" s="17">
        <v>0</v>
      </c>
      <c r="BA6" s="17">
        <v>0</v>
      </c>
      <c r="BB6" s="18" t="s">
        <v>124</v>
      </c>
      <c r="BC6" s="17">
        <v>0</v>
      </c>
      <c r="BD6" s="17">
        <v>0</v>
      </c>
      <c r="BE6" s="18" t="s">
        <v>124</v>
      </c>
      <c r="BF6" s="17">
        <v>0</v>
      </c>
      <c r="BG6" s="17">
        <v>0</v>
      </c>
      <c r="BH6" s="18" t="s">
        <v>124</v>
      </c>
      <c r="BI6" s="17">
        <v>0</v>
      </c>
      <c r="BJ6" s="17">
        <v>0</v>
      </c>
      <c r="BK6" s="18" t="s">
        <v>124</v>
      </c>
      <c r="BL6" s="17"/>
      <c r="BM6" s="17"/>
      <c r="BN6" s="18" t="s">
        <v>130</v>
      </c>
      <c r="BO6" s="18" t="s">
        <v>125</v>
      </c>
      <c r="BP6" s="18" t="s">
        <v>125</v>
      </c>
      <c r="BQ6" s="17"/>
      <c r="BR6" s="17"/>
      <c r="BS6" s="18" t="s">
        <v>125</v>
      </c>
      <c r="BT6" s="18" t="s">
        <v>125</v>
      </c>
      <c r="BU6" s="18" t="s">
        <v>125</v>
      </c>
      <c r="BV6" s="18" t="s">
        <v>125</v>
      </c>
      <c r="BW6" s="18" t="s">
        <v>318</v>
      </c>
      <c r="BX6" s="18" t="s">
        <v>131</v>
      </c>
      <c r="BY6" s="18" t="s">
        <v>125</v>
      </c>
      <c r="BZ6" s="18" t="s">
        <v>125</v>
      </c>
      <c r="CA6" s="18" t="s">
        <v>125</v>
      </c>
      <c r="CB6" s="18" t="s">
        <v>125</v>
      </c>
      <c r="CC6" s="18" t="s">
        <v>125</v>
      </c>
      <c r="CD6" s="18" t="s">
        <v>125</v>
      </c>
      <c r="CE6" s="17">
        <v>0</v>
      </c>
      <c r="CF6" s="17">
        <v>0</v>
      </c>
      <c r="CG6" s="17">
        <v>0</v>
      </c>
      <c r="CH6" s="20"/>
      <c r="CI6" s="20"/>
      <c r="CJ6" s="18" t="s">
        <v>125</v>
      </c>
      <c r="CK6" s="21"/>
      <c r="CL6" s="17"/>
      <c r="CM6" s="18" t="s">
        <v>125</v>
      </c>
      <c r="CN6" s="17"/>
      <c r="CO6" s="17"/>
      <c r="CP6" s="18" t="s">
        <v>125</v>
      </c>
      <c r="CQ6" s="17"/>
      <c r="CR6" s="17"/>
      <c r="CS6" s="18" t="s">
        <v>125</v>
      </c>
      <c r="CT6" s="17"/>
      <c r="CU6" s="17"/>
      <c r="CV6" s="18" t="s">
        <v>125</v>
      </c>
      <c r="CW6" s="18" t="s">
        <v>125</v>
      </c>
      <c r="CX6" s="18" t="s">
        <v>125</v>
      </c>
      <c r="CY6" s="18" t="s">
        <v>125</v>
      </c>
      <c r="CZ6" s="18" t="s">
        <v>125</v>
      </c>
      <c r="DA6" s="18" t="s">
        <v>125</v>
      </c>
      <c r="DB6" s="20">
        <v>40544</v>
      </c>
      <c r="DC6" s="18" t="s">
        <v>317</v>
      </c>
      <c r="DD6" s="18" t="s">
        <v>125</v>
      </c>
      <c r="DE6" s="18" t="s">
        <v>313</v>
      </c>
      <c r="DF6" s="18" t="s">
        <v>314</v>
      </c>
      <c r="DG6" s="18" t="s">
        <v>125</v>
      </c>
      <c r="DH6" s="18" t="s">
        <v>125</v>
      </c>
      <c r="DI6" s="18" t="s">
        <v>125</v>
      </c>
      <c r="DJ6" s="17">
        <v>0</v>
      </c>
      <c r="DK6" s="18" t="s">
        <v>125</v>
      </c>
      <c r="DL6" s="18" t="s">
        <v>132</v>
      </c>
      <c r="DM6" s="18" t="s">
        <v>125</v>
      </c>
      <c r="DN6" s="18" t="s">
        <v>125</v>
      </c>
      <c r="DO6" s="18" t="s">
        <v>125</v>
      </c>
      <c r="DP6" s="18" t="s">
        <v>486</v>
      </c>
      <c r="DQ6" s="18" t="s">
        <v>485</v>
      </c>
      <c r="DR6" s="18" t="s">
        <v>125</v>
      </c>
      <c r="DS6" s="18" t="s">
        <v>125</v>
      </c>
      <c r="DT6" s="18" t="s">
        <v>125</v>
      </c>
      <c r="DU6" s="18" t="s">
        <v>125</v>
      </c>
      <c r="DV6" s="18" t="s">
        <v>125</v>
      </c>
      <c r="DW6" s="18" t="s">
        <v>316</v>
      </c>
      <c r="DX6" s="18" t="s">
        <v>125</v>
      </c>
      <c r="DY6" s="18" t="s">
        <v>125</v>
      </c>
    </row>
    <row r="7" spans="1:129" x14ac:dyDescent="0.25">
      <c r="B7" s="17">
        <v>12367</v>
      </c>
      <c r="C7" s="20">
        <v>40179</v>
      </c>
      <c r="D7" s="21">
        <v>0</v>
      </c>
      <c r="E7" s="18" t="s">
        <v>302</v>
      </c>
      <c r="F7" s="18" t="s">
        <v>303</v>
      </c>
      <c r="G7" s="18" t="s">
        <v>122</v>
      </c>
      <c r="H7" s="18" t="s">
        <v>304</v>
      </c>
      <c r="I7" s="18" t="s">
        <v>305</v>
      </c>
      <c r="J7" s="18" t="s">
        <v>315</v>
      </c>
      <c r="K7" s="18" t="s">
        <v>133</v>
      </c>
      <c r="L7" s="17">
        <v>-42</v>
      </c>
      <c r="M7" s="18" t="s">
        <v>306</v>
      </c>
      <c r="N7" s="17">
        <v>-367920</v>
      </c>
      <c r="O7" s="18" t="s">
        <v>485</v>
      </c>
      <c r="P7" s="17">
        <v>30</v>
      </c>
      <c r="Q7" s="17">
        <v>3</v>
      </c>
      <c r="R7" s="24">
        <f>'Price Book'!$B$9</f>
        <v>3</v>
      </c>
      <c r="S7" s="24" t="str">
        <f t="shared" si="0"/>
        <v>OK</v>
      </c>
      <c r="T7" s="24" t="s">
        <v>490</v>
      </c>
      <c r="U7" s="17">
        <v>8760</v>
      </c>
      <c r="V7" s="17">
        <v>-1103760</v>
      </c>
      <c r="W7" s="22">
        <f t="shared" si="1"/>
        <v>-1103760</v>
      </c>
      <c r="X7" s="22"/>
      <c r="Y7" s="22"/>
      <c r="Z7" s="17">
        <v>-1103760</v>
      </c>
      <c r="AA7" s="18" t="s">
        <v>134</v>
      </c>
      <c r="AB7" s="17"/>
      <c r="AC7" s="17"/>
      <c r="AD7" s="18" t="s">
        <v>126</v>
      </c>
      <c r="AE7" s="18" t="s">
        <v>126</v>
      </c>
      <c r="AF7" s="18" t="s">
        <v>127</v>
      </c>
      <c r="AG7" s="18" t="s">
        <v>124</v>
      </c>
      <c r="AH7" s="18" t="s">
        <v>308</v>
      </c>
      <c r="AI7" s="18" t="s">
        <v>185</v>
      </c>
      <c r="AJ7" s="18" t="s">
        <v>125</v>
      </c>
      <c r="AK7" s="18" t="s">
        <v>125</v>
      </c>
      <c r="AL7" s="18" t="s">
        <v>125</v>
      </c>
      <c r="AM7" s="18" t="s">
        <v>125</v>
      </c>
      <c r="AN7" s="18" t="s">
        <v>125</v>
      </c>
      <c r="AO7" s="20">
        <v>40179</v>
      </c>
      <c r="AP7" s="20">
        <v>40543</v>
      </c>
      <c r="AQ7" s="18" t="s">
        <v>128</v>
      </c>
      <c r="AR7" s="17">
        <v>8760</v>
      </c>
      <c r="AS7" s="18" t="s">
        <v>125</v>
      </c>
      <c r="AT7" s="17"/>
      <c r="AU7" s="20"/>
      <c r="AV7" s="18" t="s">
        <v>125</v>
      </c>
      <c r="AW7" s="18" t="s">
        <v>125</v>
      </c>
      <c r="AX7" s="18" t="s">
        <v>310</v>
      </c>
      <c r="AY7" s="18" t="s">
        <v>129</v>
      </c>
      <c r="AZ7" s="17">
        <v>0</v>
      </c>
      <c r="BA7" s="17">
        <v>0</v>
      </c>
      <c r="BB7" s="18" t="s">
        <v>124</v>
      </c>
      <c r="BC7" s="17">
        <v>0</v>
      </c>
      <c r="BD7" s="17">
        <v>0</v>
      </c>
      <c r="BE7" s="18" t="s">
        <v>124</v>
      </c>
      <c r="BF7" s="17">
        <v>0</v>
      </c>
      <c r="BG7" s="17">
        <v>0</v>
      </c>
      <c r="BH7" s="18" t="s">
        <v>124</v>
      </c>
      <c r="BI7" s="17">
        <v>0</v>
      </c>
      <c r="BJ7" s="17">
        <v>0</v>
      </c>
      <c r="BK7" s="18" t="s">
        <v>124</v>
      </c>
      <c r="BL7" s="17"/>
      <c r="BM7" s="17"/>
      <c r="BN7" s="18" t="s">
        <v>130</v>
      </c>
      <c r="BO7" s="18" t="s">
        <v>125</v>
      </c>
      <c r="BP7" s="18" t="s">
        <v>125</v>
      </c>
      <c r="BQ7" s="17"/>
      <c r="BR7" s="17"/>
      <c r="BS7" s="18" t="s">
        <v>125</v>
      </c>
      <c r="BT7" s="18" t="s">
        <v>125</v>
      </c>
      <c r="BU7" s="18" t="s">
        <v>125</v>
      </c>
      <c r="BV7" s="18" t="s">
        <v>125</v>
      </c>
      <c r="BW7" s="18" t="s">
        <v>319</v>
      </c>
      <c r="BX7" s="18" t="s">
        <v>131</v>
      </c>
      <c r="BY7" s="18" t="s">
        <v>125</v>
      </c>
      <c r="BZ7" s="18" t="s">
        <v>125</v>
      </c>
      <c r="CA7" s="18" t="s">
        <v>125</v>
      </c>
      <c r="CB7" s="18" t="s">
        <v>125</v>
      </c>
      <c r="CC7" s="18" t="s">
        <v>125</v>
      </c>
      <c r="CD7" s="18" t="s">
        <v>125</v>
      </c>
      <c r="CE7" s="17">
        <v>0</v>
      </c>
      <c r="CF7" s="17">
        <v>0</v>
      </c>
      <c r="CG7" s="17">
        <v>0</v>
      </c>
      <c r="CH7" s="20"/>
      <c r="CI7" s="20"/>
      <c r="CJ7" s="18" t="s">
        <v>125</v>
      </c>
      <c r="CK7" s="21"/>
      <c r="CL7" s="17"/>
      <c r="CM7" s="18" t="s">
        <v>125</v>
      </c>
      <c r="CN7" s="17"/>
      <c r="CO7" s="17"/>
      <c r="CP7" s="18" t="s">
        <v>125</v>
      </c>
      <c r="CQ7" s="17"/>
      <c r="CR7" s="17"/>
      <c r="CS7" s="18" t="s">
        <v>125</v>
      </c>
      <c r="CT7" s="17"/>
      <c r="CU7" s="17"/>
      <c r="CV7" s="18" t="s">
        <v>125</v>
      </c>
      <c r="CW7" s="18" t="s">
        <v>125</v>
      </c>
      <c r="CX7" s="18" t="s">
        <v>125</v>
      </c>
      <c r="CY7" s="18" t="s">
        <v>125</v>
      </c>
      <c r="CZ7" s="18" t="s">
        <v>125</v>
      </c>
      <c r="DA7" s="18" t="s">
        <v>125</v>
      </c>
      <c r="DB7" s="20">
        <v>40544</v>
      </c>
      <c r="DC7" s="18" t="s">
        <v>317</v>
      </c>
      <c r="DD7" s="18" t="s">
        <v>125</v>
      </c>
      <c r="DE7" s="18" t="s">
        <v>313</v>
      </c>
      <c r="DF7" s="18" t="s">
        <v>314</v>
      </c>
      <c r="DG7" s="18" t="s">
        <v>125</v>
      </c>
      <c r="DH7" s="18" t="s">
        <v>125</v>
      </c>
      <c r="DI7" s="18" t="s">
        <v>125</v>
      </c>
      <c r="DJ7" s="17">
        <v>0</v>
      </c>
      <c r="DK7" s="18" t="s">
        <v>125</v>
      </c>
      <c r="DL7" s="18" t="s">
        <v>132</v>
      </c>
      <c r="DM7" s="18" t="s">
        <v>125</v>
      </c>
      <c r="DN7" s="18" t="s">
        <v>125</v>
      </c>
      <c r="DO7" s="18" t="s">
        <v>125</v>
      </c>
      <c r="DP7" s="18" t="s">
        <v>486</v>
      </c>
      <c r="DQ7" s="18" t="s">
        <v>485</v>
      </c>
      <c r="DR7" s="18" t="s">
        <v>125</v>
      </c>
      <c r="DS7" s="18" t="s">
        <v>125</v>
      </c>
      <c r="DT7" s="18" t="s">
        <v>125</v>
      </c>
      <c r="DU7" s="18" t="s">
        <v>125</v>
      </c>
      <c r="DV7" s="18" t="s">
        <v>125</v>
      </c>
      <c r="DW7" s="18" t="s">
        <v>316</v>
      </c>
      <c r="DX7" s="18" t="s">
        <v>125</v>
      </c>
      <c r="DY7" s="18" t="s">
        <v>125</v>
      </c>
    </row>
    <row r="8" spans="1:129" x14ac:dyDescent="0.25">
      <c r="B8" s="17">
        <v>12369</v>
      </c>
      <c r="C8" s="20">
        <v>40179</v>
      </c>
      <c r="D8" s="21">
        <v>0</v>
      </c>
      <c r="E8" s="18" t="s">
        <v>302</v>
      </c>
      <c r="F8" s="18" t="s">
        <v>303</v>
      </c>
      <c r="G8" s="18" t="s">
        <v>122</v>
      </c>
      <c r="H8" s="18" t="s">
        <v>304</v>
      </c>
      <c r="I8" s="18" t="s">
        <v>305</v>
      </c>
      <c r="J8" s="18" t="s">
        <v>315</v>
      </c>
      <c r="K8" s="18" t="s">
        <v>123</v>
      </c>
      <c r="L8" s="17">
        <v>40</v>
      </c>
      <c r="M8" s="18" t="s">
        <v>306</v>
      </c>
      <c r="N8" s="17">
        <v>350400</v>
      </c>
      <c r="O8" s="18" t="s">
        <v>485</v>
      </c>
      <c r="P8" s="17">
        <v>28</v>
      </c>
      <c r="Q8" s="17">
        <v>3</v>
      </c>
      <c r="R8" s="24">
        <f>'Price Book'!$B$9</f>
        <v>3</v>
      </c>
      <c r="S8" s="24" t="str">
        <f t="shared" si="0"/>
        <v>OK</v>
      </c>
      <c r="T8" s="24" t="s">
        <v>490</v>
      </c>
      <c r="U8" s="17">
        <v>8760</v>
      </c>
      <c r="V8" s="17">
        <v>1051200</v>
      </c>
      <c r="W8" s="22">
        <f t="shared" si="1"/>
        <v>1051200</v>
      </c>
      <c r="X8" s="22"/>
      <c r="Y8" s="22"/>
      <c r="Z8" s="17">
        <v>1051200</v>
      </c>
      <c r="AA8" s="18" t="s">
        <v>134</v>
      </c>
      <c r="AB8" s="17"/>
      <c r="AC8" s="17"/>
      <c r="AD8" s="18" t="s">
        <v>126</v>
      </c>
      <c r="AE8" s="18" t="s">
        <v>126</v>
      </c>
      <c r="AF8" s="18" t="s">
        <v>127</v>
      </c>
      <c r="AG8" s="18" t="s">
        <v>124</v>
      </c>
      <c r="AH8" s="18" t="s">
        <v>308</v>
      </c>
      <c r="AI8" s="18" t="s">
        <v>185</v>
      </c>
      <c r="AJ8" s="18" t="s">
        <v>125</v>
      </c>
      <c r="AK8" s="18" t="s">
        <v>125</v>
      </c>
      <c r="AL8" s="18" t="s">
        <v>125</v>
      </c>
      <c r="AM8" s="18" t="s">
        <v>125</v>
      </c>
      <c r="AN8" s="18" t="s">
        <v>125</v>
      </c>
      <c r="AO8" s="20">
        <v>40179</v>
      </c>
      <c r="AP8" s="20">
        <v>40543</v>
      </c>
      <c r="AQ8" s="18" t="s">
        <v>128</v>
      </c>
      <c r="AR8" s="17">
        <v>8760</v>
      </c>
      <c r="AS8" s="18" t="s">
        <v>125</v>
      </c>
      <c r="AT8" s="17"/>
      <c r="AU8" s="20"/>
      <c r="AV8" s="18" t="s">
        <v>125</v>
      </c>
      <c r="AW8" s="18" t="s">
        <v>125</v>
      </c>
      <c r="AX8" s="18" t="s">
        <v>310</v>
      </c>
      <c r="AY8" s="18" t="s">
        <v>129</v>
      </c>
      <c r="AZ8" s="17">
        <v>0</v>
      </c>
      <c r="BA8" s="17">
        <v>0</v>
      </c>
      <c r="BB8" s="18" t="s">
        <v>124</v>
      </c>
      <c r="BC8" s="17">
        <v>0</v>
      </c>
      <c r="BD8" s="17">
        <v>0</v>
      </c>
      <c r="BE8" s="18" t="s">
        <v>124</v>
      </c>
      <c r="BF8" s="17">
        <v>0</v>
      </c>
      <c r="BG8" s="17">
        <v>0</v>
      </c>
      <c r="BH8" s="18" t="s">
        <v>124</v>
      </c>
      <c r="BI8" s="17">
        <v>0</v>
      </c>
      <c r="BJ8" s="17">
        <v>0</v>
      </c>
      <c r="BK8" s="18" t="s">
        <v>124</v>
      </c>
      <c r="BL8" s="17"/>
      <c r="BM8" s="17"/>
      <c r="BN8" s="18" t="s">
        <v>130</v>
      </c>
      <c r="BO8" s="18" t="s">
        <v>125</v>
      </c>
      <c r="BP8" s="18" t="s">
        <v>125</v>
      </c>
      <c r="BQ8" s="17"/>
      <c r="BR8" s="17"/>
      <c r="BS8" s="18" t="s">
        <v>125</v>
      </c>
      <c r="BT8" s="18" t="s">
        <v>125</v>
      </c>
      <c r="BU8" s="18" t="s">
        <v>125</v>
      </c>
      <c r="BV8" s="18" t="s">
        <v>125</v>
      </c>
      <c r="BW8" s="18" t="s">
        <v>320</v>
      </c>
      <c r="BX8" s="18" t="s">
        <v>131</v>
      </c>
      <c r="BY8" s="18" t="s">
        <v>125</v>
      </c>
      <c r="BZ8" s="18" t="s">
        <v>125</v>
      </c>
      <c r="CA8" s="18" t="s">
        <v>125</v>
      </c>
      <c r="CB8" s="18" t="s">
        <v>125</v>
      </c>
      <c r="CC8" s="18" t="s">
        <v>125</v>
      </c>
      <c r="CD8" s="18" t="s">
        <v>125</v>
      </c>
      <c r="CE8" s="17">
        <v>0</v>
      </c>
      <c r="CF8" s="17">
        <v>0</v>
      </c>
      <c r="CG8" s="17">
        <v>0</v>
      </c>
      <c r="CH8" s="20"/>
      <c r="CI8" s="20"/>
      <c r="CJ8" s="18" t="s">
        <v>125</v>
      </c>
      <c r="CK8" s="21"/>
      <c r="CL8" s="17"/>
      <c r="CM8" s="18" t="s">
        <v>125</v>
      </c>
      <c r="CN8" s="17"/>
      <c r="CO8" s="17"/>
      <c r="CP8" s="18" t="s">
        <v>125</v>
      </c>
      <c r="CQ8" s="17"/>
      <c r="CR8" s="17"/>
      <c r="CS8" s="18" t="s">
        <v>125</v>
      </c>
      <c r="CT8" s="17"/>
      <c r="CU8" s="17"/>
      <c r="CV8" s="18" t="s">
        <v>125</v>
      </c>
      <c r="CW8" s="18" t="s">
        <v>125</v>
      </c>
      <c r="CX8" s="18" t="s">
        <v>125</v>
      </c>
      <c r="CY8" s="18" t="s">
        <v>125</v>
      </c>
      <c r="CZ8" s="18" t="s">
        <v>125</v>
      </c>
      <c r="DA8" s="18" t="s">
        <v>125</v>
      </c>
      <c r="DB8" s="20">
        <v>40848</v>
      </c>
      <c r="DC8" s="18" t="s">
        <v>317</v>
      </c>
      <c r="DD8" s="18" t="s">
        <v>125</v>
      </c>
      <c r="DE8" s="18" t="s">
        <v>313</v>
      </c>
      <c r="DF8" s="18" t="s">
        <v>314</v>
      </c>
      <c r="DG8" s="18" t="s">
        <v>125</v>
      </c>
      <c r="DH8" s="18" t="s">
        <v>125</v>
      </c>
      <c r="DI8" s="18" t="s">
        <v>125</v>
      </c>
      <c r="DJ8" s="17">
        <v>0</v>
      </c>
      <c r="DK8" s="18" t="s">
        <v>125</v>
      </c>
      <c r="DL8" s="18" t="s">
        <v>132</v>
      </c>
      <c r="DM8" s="18" t="s">
        <v>125</v>
      </c>
      <c r="DN8" s="18" t="s">
        <v>125</v>
      </c>
      <c r="DO8" s="18" t="s">
        <v>125</v>
      </c>
      <c r="DP8" s="18" t="s">
        <v>486</v>
      </c>
      <c r="DQ8" s="18" t="s">
        <v>485</v>
      </c>
      <c r="DR8" s="18" t="s">
        <v>125</v>
      </c>
      <c r="DS8" s="18" t="s">
        <v>125</v>
      </c>
      <c r="DT8" s="18" t="s">
        <v>125</v>
      </c>
      <c r="DU8" s="18" t="s">
        <v>125</v>
      </c>
      <c r="DV8" s="18" t="s">
        <v>125</v>
      </c>
      <c r="DW8" s="18" t="s">
        <v>321</v>
      </c>
      <c r="DX8" s="18" t="s">
        <v>125</v>
      </c>
      <c r="DY8" s="18" t="s">
        <v>125</v>
      </c>
    </row>
    <row r="9" spans="1:129" x14ac:dyDescent="0.25">
      <c r="B9" s="17">
        <v>12371</v>
      </c>
      <c r="C9" s="20">
        <v>40483</v>
      </c>
      <c r="D9" s="21">
        <v>0</v>
      </c>
      <c r="E9" s="18" t="s">
        <v>302</v>
      </c>
      <c r="F9" s="18" t="s">
        <v>303</v>
      </c>
      <c r="G9" s="18" t="s">
        <v>122</v>
      </c>
      <c r="H9" s="18" t="s">
        <v>304</v>
      </c>
      <c r="I9" s="18" t="s">
        <v>305</v>
      </c>
      <c r="J9" s="18" t="s">
        <v>315</v>
      </c>
      <c r="K9" s="18" t="s">
        <v>123</v>
      </c>
      <c r="L9" s="17">
        <v>41</v>
      </c>
      <c r="M9" s="18" t="s">
        <v>306</v>
      </c>
      <c r="N9" s="17">
        <v>359160</v>
      </c>
      <c r="O9" s="18" t="s">
        <v>485</v>
      </c>
      <c r="P9" s="17">
        <v>29</v>
      </c>
      <c r="Q9" s="17">
        <v>3</v>
      </c>
      <c r="R9" s="24">
        <f>'Price Book'!$B$9</f>
        <v>3</v>
      </c>
      <c r="S9" s="24" t="str">
        <f t="shared" si="0"/>
        <v>OK</v>
      </c>
      <c r="T9" s="24" t="s">
        <v>490</v>
      </c>
      <c r="U9" s="17">
        <v>8760</v>
      </c>
      <c r="V9" s="17">
        <v>1077480</v>
      </c>
      <c r="W9" s="22">
        <f t="shared" si="1"/>
        <v>1077480</v>
      </c>
      <c r="X9" s="22"/>
      <c r="Y9" s="22"/>
      <c r="Z9" s="17">
        <v>1077480</v>
      </c>
      <c r="AA9" s="18" t="s">
        <v>134</v>
      </c>
      <c r="AB9" s="17"/>
      <c r="AC9" s="17"/>
      <c r="AD9" s="18" t="s">
        <v>126</v>
      </c>
      <c r="AE9" s="18" t="s">
        <v>126</v>
      </c>
      <c r="AF9" s="18" t="s">
        <v>127</v>
      </c>
      <c r="AG9" s="18" t="s">
        <v>124</v>
      </c>
      <c r="AH9" s="18" t="s">
        <v>308</v>
      </c>
      <c r="AI9" s="18" t="s">
        <v>185</v>
      </c>
      <c r="AJ9" s="18" t="s">
        <v>125</v>
      </c>
      <c r="AK9" s="18" t="s">
        <v>125</v>
      </c>
      <c r="AL9" s="18" t="s">
        <v>125</v>
      </c>
      <c r="AM9" s="18" t="s">
        <v>125</v>
      </c>
      <c r="AN9" s="18" t="s">
        <v>125</v>
      </c>
      <c r="AO9" s="20">
        <v>40179</v>
      </c>
      <c r="AP9" s="20">
        <v>40543</v>
      </c>
      <c r="AQ9" s="18" t="s">
        <v>128</v>
      </c>
      <c r="AR9" s="17">
        <v>8760</v>
      </c>
      <c r="AS9" s="18" t="s">
        <v>125</v>
      </c>
      <c r="AT9" s="17"/>
      <c r="AU9" s="20"/>
      <c r="AV9" s="18" t="s">
        <v>125</v>
      </c>
      <c r="AW9" s="18" t="s">
        <v>125</v>
      </c>
      <c r="AX9" s="18" t="s">
        <v>310</v>
      </c>
      <c r="AY9" s="18" t="s">
        <v>129</v>
      </c>
      <c r="AZ9" s="17">
        <v>0</v>
      </c>
      <c r="BA9" s="17">
        <v>0</v>
      </c>
      <c r="BB9" s="18" t="s">
        <v>124</v>
      </c>
      <c r="BC9" s="17">
        <v>0</v>
      </c>
      <c r="BD9" s="17">
        <v>0</v>
      </c>
      <c r="BE9" s="18" t="s">
        <v>124</v>
      </c>
      <c r="BF9" s="17">
        <v>0</v>
      </c>
      <c r="BG9" s="17">
        <v>0</v>
      </c>
      <c r="BH9" s="18" t="s">
        <v>124</v>
      </c>
      <c r="BI9" s="17">
        <v>0</v>
      </c>
      <c r="BJ9" s="17">
        <v>0</v>
      </c>
      <c r="BK9" s="18" t="s">
        <v>124</v>
      </c>
      <c r="BL9" s="17"/>
      <c r="BM9" s="17"/>
      <c r="BN9" s="18" t="s">
        <v>130</v>
      </c>
      <c r="BO9" s="18" t="s">
        <v>125</v>
      </c>
      <c r="BP9" s="18" t="s">
        <v>125</v>
      </c>
      <c r="BQ9" s="17"/>
      <c r="BR9" s="17"/>
      <c r="BS9" s="18" t="s">
        <v>125</v>
      </c>
      <c r="BT9" s="18" t="s">
        <v>125</v>
      </c>
      <c r="BU9" s="18" t="s">
        <v>125</v>
      </c>
      <c r="BV9" s="18" t="s">
        <v>125</v>
      </c>
      <c r="BW9" s="18" t="s">
        <v>322</v>
      </c>
      <c r="BX9" s="18" t="s">
        <v>131</v>
      </c>
      <c r="BY9" s="18" t="s">
        <v>125</v>
      </c>
      <c r="BZ9" s="18" t="s">
        <v>125</v>
      </c>
      <c r="CA9" s="18" t="s">
        <v>125</v>
      </c>
      <c r="CB9" s="18" t="s">
        <v>125</v>
      </c>
      <c r="CC9" s="18" t="s">
        <v>125</v>
      </c>
      <c r="CD9" s="18" t="s">
        <v>125</v>
      </c>
      <c r="CE9" s="17">
        <v>0</v>
      </c>
      <c r="CF9" s="17">
        <v>0</v>
      </c>
      <c r="CG9" s="17">
        <v>0</v>
      </c>
      <c r="CH9" s="20"/>
      <c r="CI9" s="20"/>
      <c r="CJ9" s="18" t="s">
        <v>125</v>
      </c>
      <c r="CK9" s="21"/>
      <c r="CL9" s="17"/>
      <c r="CM9" s="18" t="s">
        <v>125</v>
      </c>
      <c r="CN9" s="17"/>
      <c r="CO9" s="17"/>
      <c r="CP9" s="18" t="s">
        <v>125</v>
      </c>
      <c r="CQ9" s="17"/>
      <c r="CR9" s="17"/>
      <c r="CS9" s="18" t="s">
        <v>125</v>
      </c>
      <c r="CT9" s="17"/>
      <c r="CU9" s="17"/>
      <c r="CV9" s="18" t="s">
        <v>125</v>
      </c>
      <c r="CW9" s="18" t="s">
        <v>125</v>
      </c>
      <c r="CX9" s="18" t="s">
        <v>125</v>
      </c>
      <c r="CY9" s="18" t="s">
        <v>125</v>
      </c>
      <c r="CZ9" s="18" t="s">
        <v>125</v>
      </c>
      <c r="DA9" s="18" t="s">
        <v>125</v>
      </c>
      <c r="DB9" s="20">
        <v>40848</v>
      </c>
      <c r="DC9" s="18" t="s">
        <v>317</v>
      </c>
      <c r="DD9" s="18" t="s">
        <v>125</v>
      </c>
      <c r="DE9" s="18" t="s">
        <v>313</v>
      </c>
      <c r="DF9" s="18" t="s">
        <v>314</v>
      </c>
      <c r="DG9" s="18" t="s">
        <v>125</v>
      </c>
      <c r="DH9" s="18" t="s">
        <v>125</v>
      </c>
      <c r="DI9" s="18" t="s">
        <v>125</v>
      </c>
      <c r="DJ9" s="17">
        <v>0</v>
      </c>
      <c r="DK9" s="18" t="s">
        <v>125</v>
      </c>
      <c r="DL9" s="18" t="s">
        <v>132</v>
      </c>
      <c r="DM9" s="18" t="s">
        <v>125</v>
      </c>
      <c r="DN9" s="18" t="s">
        <v>125</v>
      </c>
      <c r="DO9" s="18" t="s">
        <v>125</v>
      </c>
      <c r="DP9" s="18" t="s">
        <v>486</v>
      </c>
      <c r="DQ9" s="18" t="s">
        <v>485</v>
      </c>
      <c r="DR9" s="18" t="s">
        <v>125</v>
      </c>
      <c r="DS9" s="18" t="s">
        <v>125</v>
      </c>
      <c r="DT9" s="18" t="s">
        <v>125</v>
      </c>
      <c r="DU9" s="18" t="s">
        <v>125</v>
      </c>
      <c r="DV9" s="18" t="s">
        <v>125</v>
      </c>
      <c r="DW9" s="18" t="s">
        <v>321</v>
      </c>
      <c r="DX9" s="18" t="s">
        <v>125</v>
      </c>
      <c r="DY9" s="18" t="s">
        <v>125</v>
      </c>
    </row>
    <row r="10" spans="1:129" x14ac:dyDescent="0.25">
      <c r="B10" s="17">
        <v>12373</v>
      </c>
      <c r="C10" s="20">
        <v>40179</v>
      </c>
      <c r="D10" s="21">
        <v>0</v>
      </c>
      <c r="E10" s="18" t="s">
        <v>302</v>
      </c>
      <c r="F10" s="18" t="s">
        <v>303</v>
      </c>
      <c r="G10" s="18" t="s">
        <v>122</v>
      </c>
      <c r="H10" s="18" t="s">
        <v>304</v>
      </c>
      <c r="I10" s="18" t="s">
        <v>305</v>
      </c>
      <c r="J10" s="18" t="s">
        <v>315</v>
      </c>
      <c r="K10" s="18" t="s">
        <v>133</v>
      </c>
      <c r="L10" s="17">
        <v>-42</v>
      </c>
      <c r="M10" s="18" t="s">
        <v>306</v>
      </c>
      <c r="N10" s="17">
        <v>-367920</v>
      </c>
      <c r="O10" s="18" t="s">
        <v>485</v>
      </c>
      <c r="P10" s="17">
        <v>30</v>
      </c>
      <c r="Q10" s="17">
        <v>3</v>
      </c>
      <c r="R10" s="24">
        <f>'Price Book'!$B$9</f>
        <v>3</v>
      </c>
      <c r="S10" s="24" t="str">
        <f t="shared" si="0"/>
        <v>OK</v>
      </c>
      <c r="T10" s="24" t="s">
        <v>490</v>
      </c>
      <c r="U10" s="17">
        <v>8760</v>
      </c>
      <c r="V10" s="17">
        <v>-1103760</v>
      </c>
      <c r="W10" s="22">
        <f t="shared" si="1"/>
        <v>-1103760</v>
      </c>
      <c r="X10" s="22"/>
      <c r="Y10" s="22"/>
      <c r="Z10" s="17">
        <v>-1103760</v>
      </c>
      <c r="AA10" s="18" t="s">
        <v>134</v>
      </c>
      <c r="AB10" s="17"/>
      <c r="AC10" s="17"/>
      <c r="AD10" s="18" t="s">
        <v>126</v>
      </c>
      <c r="AE10" s="18" t="s">
        <v>126</v>
      </c>
      <c r="AF10" s="18" t="s">
        <v>127</v>
      </c>
      <c r="AG10" s="18" t="s">
        <v>124</v>
      </c>
      <c r="AH10" s="18" t="s">
        <v>308</v>
      </c>
      <c r="AI10" s="18" t="s">
        <v>185</v>
      </c>
      <c r="AJ10" s="18" t="s">
        <v>125</v>
      </c>
      <c r="AK10" s="18" t="s">
        <v>125</v>
      </c>
      <c r="AL10" s="18" t="s">
        <v>125</v>
      </c>
      <c r="AM10" s="18" t="s">
        <v>125</v>
      </c>
      <c r="AN10" s="18" t="s">
        <v>125</v>
      </c>
      <c r="AO10" s="20">
        <v>40179</v>
      </c>
      <c r="AP10" s="20">
        <v>40543</v>
      </c>
      <c r="AQ10" s="18" t="s">
        <v>128</v>
      </c>
      <c r="AR10" s="17">
        <v>8760</v>
      </c>
      <c r="AS10" s="18" t="s">
        <v>125</v>
      </c>
      <c r="AT10" s="17"/>
      <c r="AU10" s="20"/>
      <c r="AV10" s="18" t="s">
        <v>125</v>
      </c>
      <c r="AW10" s="18" t="s">
        <v>125</v>
      </c>
      <c r="AX10" s="18" t="s">
        <v>310</v>
      </c>
      <c r="AY10" s="18" t="s">
        <v>129</v>
      </c>
      <c r="AZ10" s="17">
        <v>0</v>
      </c>
      <c r="BA10" s="17">
        <v>0</v>
      </c>
      <c r="BB10" s="18" t="s">
        <v>124</v>
      </c>
      <c r="BC10" s="17">
        <v>0</v>
      </c>
      <c r="BD10" s="17">
        <v>0</v>
      </c>
      <c r="BE10" s="18" t="s">
        <v>124</v>
      </c>
      <c r="BF10" s="17">
        <v>0</v>
      </c>
      <c r="BG10" s="17">
        <v>0</v>
      </c>
      <c r="BH10" s="18" t="s">
        <v>124</v>
      </c>
      <c r="BI10" s="17">
        <v>0</v>
      </c>
      <c r="BJ10" s="17">
        <v>0</v>
      </c>
      <c r="BK10" s="18" t="s">
        <v>124</v>
      </c>
      <c r="BL10" s="17"/>
      <c r="BM10" s="17"/>
      <c r="BN10" s="18" t="s">
        <v>130</v>
      </c>
      <c r="BO10" s="18" t="s">
        <v>125</v>
      </c>
      <c r="BP10" s="18" t="s">
        <v>125</v>
      </c>
      <c r="BQ10" s="17"/>
      <c r="BR10" s="17"/>
      <c r="BS10" s="18" t="s">
        <v>125</v>
      </c>
      <c r="BT10" s="18" t="s">
        <v>125</v>
      </c>
      <c r="BU10" s="18" t="s">
        <v>125</v>
      </c>
      <c r="BV10" s="18" t="s">
        <v>125</v>
      </c>
      <c r="BW10" s="18" t="s">
        <v>323</v>
      </c>
      <c r="BX10" s="18" t="s">
        <v>131</v>
      </c>
      <c r="BY10" s="18" t="s">
        <v>125</v>
      </c>
      <c r="BZ10" s="18" t="s">
        <v>125</v>
      </c>
      <c r="CA10" s="18" t="s">
        <v>125</v>
      </c>
      <c r="CB10" s="18" t="s">
        <v>125</v>
      </c>
      <c r="CC10" s="18" t="s">
        <v>125</v>
      </c>
      <c r="CD10" s="18" t="s">
        <v>125</v>
      </c>
      <c r="CE10" s="17">
        <v>0</v>
      </c>
      <c r="CF10" s="17">
        <v>0</v>
      </c>
      <c r="CG10" s="17">
        <v>0</v>
      </c>
      <c r="CH10" s="20"/>
      <c r="CI10" s="20"/>
      <c r="CJ10" s="18" t="s">
        <v>125</v>
      </c>
      <c r="CK10" s="21"/>
      <c r="CL10" s="17"/>
      <c r="CM10" s="18" t="s">
        <v>125</v>
      </c>
      <c r="CN10" s="17"/>
      <c r="CO10" s="17"/>
      <c r="CP10" s="18" t="s">
        <v>125</v>
      </c>
      <c r="CQ10" s="17"/>
      <c r="CR10" s="17"/>
      <c r="CS10" s="18" t="s">
        <v>125</v>
      </c>
      <c r="CT10" s="17"/>
      <c r="CU10" s="17"/>
      <c r="CV10" s="18" t="s">
        <v>125</v>
      </c>
      <c r="CW10" s="18" t="s">
        <v>125</v>
      </c>
      <c r="CX10" s="18" t="s">
        <v>125</v>
      </c>
      <c r="CY10" s="18" t="s">
        <v>125</v>
      </c>
      <c r="CZ10" s="18" t="s">
        <v>125</v>
      </c>
      <c r="DA10" s="18" t="s">
        <v>125</v>
      </c>
      <c r="DB10" s="20">
        <v>40848</v>
      </c>
      <c r="DC10" s="18" t="s">
        <v>317</v>
      </c>
      <c r="DD10" s="18" t="s">
        <v>125</v>
      </c>
      <c r="DE10" s="18" t="s">
        <v>313</v>
      </c>
      <c r="DF10" s="18" t="s">
        <v>314</v>
      </c>
      <c r="DG10" s="18" t="s">
        <v>125</v>
      </c>
      <c r="DH10" s="18" t="s">
        <v>125</v>
      </c>
      <c r="DI10" s="18" t="s">
        <v>125</v>
      </c>
      <c r="DJ10" s="17">
        <v>0</v>
      </c>
      <c r="DK10" s="18" t="s">
        <v>125</v>
      </c>
      <c r="DL10" s="18" t="s">
        <v>132</v>
      </c>
      <c r="DM10" s="18" t="s">
        <v>125</v>
      </c>
      <c r="DN10" s="18" t="s">
        <v>125</v>
      </c>
      <c r="DO10" s="18" t="s">
        <v>125</v>
      </c>
      <c r="DP10" s="18" t="s">
        <v>486</v>
      </c>
      <c r="DQ10" s="18" t="s">
        <v>485</v>
      </c>
      <c r="DR10" s="18" t="s">
        <v>125</v>
      </c>
      <c r="DS10" s="18" t="s">
        <v>125</v>
      </c>
      <c r="DT10" s="18" t="s">
        <v>125</v>
      </c>
      <c r="DU10" s="18" t="s">
        <v>125</v>
      </c>
      <c r="DV10" s="18" t="s">
        <v>125</v>
      </c>
      <c r="DW10" s="18" t="s">
        <v>321</v>
      </c>
      <c r="DX10" s="18" t="s">
        <v>125</v>
      </c>
      <c r="DY10" s="18" t="s">
        <v>125</v>
      </c>
    </row>
    <row r="11" spans="1:129" x14ac:dyDescent="0.25">
      <c r="B11" s="17">
        <v>12375</v>
      </c>
      <c r="C11" s="20">
        <v>40179</v>
      </c>
      <c r="D11" s="21">
        <v>0</v>
      </c>
      <c r="E11" s="18" t="s">
        <v>302</v>
      </c>
      <c r="F11" s="18" t="s">
        <v>303</v>
      </c>
      <c r="G11" s="18" t="s">
        <v>122</v>
      </c>
      <c r="H11" s="18" t="s">
        <v>324</v>
      </c>
      <c r="I11" s="18" t="s">
        <v>305</v>
      </c>
      <c r="J11" s="18" t="s">
        <v>315</v>
      </c>
      <c r="K11" s="18" t="s">
        <v>123</v>
      </c>
      <c r="L11" s="17">
        <v>40</v>
      </c>
      <c r="M11" s="18" t="s">
        <v>306</v>
      </c>
      <c r="N11" s="17">
        <v>351360</v>
      </c>
      <c r="O11" s="18" t="s">
        <v>485</v>
      </c>
      <c r="P11" s="17">
        <v>28</v>
      </c>
      <c r="Q11" s="17">
        <v>8</v>
      </c>
      <c r="R11" s="24">
        <f>'Price Book'!$B$17</f>
        <v>8</v>
      </c>
      <c r="S11" s="24" t="str">
        <f t="shared" si="0"/>
        <v>OK</v>
      </c>
      <c r="T11" s="24" t="s">
        <v>491</v>
      </c>
      <c r="U11" s="17">
        <v>8784</v>
      </c>
      <c r="V11" s="17">
        <v>2810880</v>
      </c>
      <c r="W11" s="22">
        <f t="shared" si="1"/>
        <v>2810880</v>
      </c>
      <c r="X11" s="22"/>
      <c r="Y11" s="22"/>
      <c r="Z11" s="17">
        <v>2810880</v>
      </c>
      <c r="AA11" s="18" t="s">
        <v>134</v>
      </c>
      <c r="AB11" s="17"/>
      <c r="AC11" s="17"/>
      <c r="AD11" s="18" t="s">
        <v>126</v>
      </c>
      <c r="AE11" s="18" t="s">
        <v>126</v>
      </c>
      <c r="AF11" s="18" t="s">
        <v>127</v>
      </c>
      <c r="AG11" s="18" t="s">
        <v>124</v>
      </c>
      <c r="AH11" s="18" t="s">
        <v>308</v>
      </c>
      <c r="AI11" s="18" t="s">
        <v>185</v>
      </c>
      <c r="AJ11" s="18" t="s">
        <v>125</v>
      </c>
      <c r="AK11" s="18" t="s">
        <v>125</v>
      </c>
      <c r="AL11" s="18" t="s">
        <v>125</v>
      </c>
      <c r="AM11" s="18" t="s">
        <v>125</v>
      </c>
      <c r="AN11" s="18" t="s">
        <v>125</v>
      </c>
      <c r="AO11" s="20">
        <v>40909</v>
      </c>
      <c r="AP11" s="20">
        <v>41274</v>
      </c>
      <c r="AQ11" s="18" t="s">
        <v>128</v>
      </c>
      <c r="AR11" s="17">
        <v>8784</v>
      </c>
      <c r="AS11" s="18" t="s">
        <v>125</v>
      </c>
      <c r="AT11" s="17"/>
      <c r="AU11" s="20"/>
      <c r="AV11" s="18" t="s">
        <v>125</v>
      </c>
      <c r="AW11" s="18" t="s">
        <v>125</v>
      </c>
      <c r="AX11" s="18" t="s">
        <v>310</v>
      </c>
      <c r="AY11" s="18" t="s">
        <v>129</v>
      </c>
      <c r="AZ11" s="17">
        <v>0</v>
      </c>
      <c r="BA11" s="17">
        <v>0</v>
      </c>
      <c r="BB11" s="18" t="s">
        <v>124</v>
      </c>
      <c r="BC11" s="17">
        <v>0</v>
      </c>
      <c r="BD11" s="17">
        <v>0</v>
      </c>
      <c r="BE11" s="18" t="s">
        <v>124</v>
      </c>
      <c r="BF11" s="17">
        <v>0</v>
      </c>
      <c r="BG11" s="17">
        <v>0</v>
      </c>
      <c r="BH11" s="18" t="s">
        <v>124</v>
      </c>
      <c r="BI11" s="17">
        <v>0</v>
      </c>
      <c r="BJ11" s="17">
        <v>0</v>
      </c>
      <c r="BK11" s="18" t="s">
        <v>124</v>
      </c>
      <c r="BL11" s="17"/>
      <c r="BM11" s="17"/>
      <c r="BN11" s="18" t="s">
        <v>130</v>
      </c>
      <c r="BO11" s="18" t="s">
        <v>125</v>
      </c>
      <c r="BP11" s="18" t="s">
        <v>125</v>
      </c>
      <c r="BQ11" s="17"/>
      <c r="BR11" s="17"/>
      <c r="BS11" s="18" t="s">
        <v>125</v>
      </c>
      <c r="BT11" s="18" t="s">
        <v>125</v>
      </c>
      <c r="BU11" s="18" t="s">
        <v>125</v>
      </c>
      <c r="BV11" s="18" t="s">
        <v>125</v>
      </c>
      <c r="BW11" s="18" t="s">
        <v>325</v>
      </c>
      <c r="BX11" s="18" t="s">
        <v>131</v>
      </c>
      <c r="BY11" s="18" t="s">
        <v>125</v>
      </c>
      <c r="BZ11" s="18" t="s">
        <v>125</v>
      </c>
      <c r="CA11" s="18" t="s">
        <v>125</v>
      </c>
      <c r="CB11" s="18" t="s">
        <v>125</v>
      </c>
      <c r="CC11" s="18" t="s">
        <v>125</v>
      </c>
      <c r="CD11" s="18" t="s">
        <v>125</v>
      </c>
      <c r="CE11" s="17">
        <v>0</v>
      </c>
      <c r="CF11" s="17">
        <v>0</v>
      </c>
      <c r="CG11" s="17">
        <v>0</v>
      </c>
      <c r="CH11" s="20"/>
      <c r="CI11" s="20"/>
      <c r="CJ11" s="18" t="s">
        <v>125</v>
      </c>
      <c r="CK11" s="21"/>
      <c r="CL11" s="17"/>
      <c r="CM11" s="18" t="s">
        <v>125</v>
      </c>
      <c r="CN11" s="17"/>
      <c r="CO11" s="17"/>
      <c r="CP11" s="18" t="s">
        <v>125</v>
      </c>
      <c r="CQ11" s="17"/>
      <c r="CR11" s="17"/>
      <c r="CS11" s="18" t="s">
        <v>125</v>
      </c>
      <c r="CT11" s="17"/>
      <c r="CU11" s="17"/>
      <c r="CV11" s="18" t="s">
        <v>125</v>
      </c>
      <c r="CW11" s="18" t="s">
        <v>125</v>
      </c>
      <c r="CX11" s="18" t="s">
        <v>125</v>
      </c>
      <c r="CY11" s="18" t="s">
        <v>125</v>
      </c>
      <c r="CZ11" s="18" t="s">
        <v>125</v>
      </c>
      <c r="DA11" s="18" t="s">
        <v>125</v>
      </c>
      <c r="DB11" s="20">
        <v>40544</v>
      </c>
      <c r="DC11" s="18" t="s">
        <v>317</v>
      </c>
      <c r="DD11" s="18" t="s">
        <v>125</v>
      </c>
      <c r="DE11" s="18" t="s">
        <v>313</v>
      </c>
      <c r="DF11" s="18" t="s">
        <v>314</v>
      </c>
      <c r="DG11" s="18" t="s">
        <v>125</v>
      </c>
      <c r="DH11" s="18" t="s">
        <v>125</v>
      </c>
      <c r="DI11" s="18" t="s">
        <v>125</v>
      </c>
      <c r="DJ11" s="17">
        <v>0</v>
      </c>
      <c r="DK11" s="18" t="s">
        <v>125</v>
      </c>
      <c r="DL11" s="18" t="s">
        <v>132</v>
      </c>
      <c r="DM11" s="18" t="s">
        <v>125</v>
      </c>
      <c r="DN11" s="18" t="s">
        <v>125</v>
      </c>
      <c r="DO11" s="18" t="s">
        <v>125</v>
      </c>
      <c r="DP11" s="18" t="s">
        <v>486</v>
      </c>
      <c r="DQ11" s="18" t="s">
        <v>485</v>
      </c>
      <c r="DR11" s="18" t="s">
        <v>125</v>
      </c>
      <c r="DS11" s="18" t="s">
        <v>125</v>
      </c>
      <c r="DT11" s="18" t="s">
        <v>125</v>
      </c>
      <c r="DU11" s="18" t="s">
        <v>125</v>
      </c>
      <c r="DV11" s="18" t="s">
        <v>125</v>
      </c>
      <c r="DW11" s="18" t="s">
        <v>326</v>
      </c>
      <c r="DX11" s="18" t="s">
        <v>125</v>
      </c>
      <c r="DY11" s="18" t="s">
        <v>125</v>
      </c>
    </row>
    <row r="12" spans="1:129" x14ac:dyDescent="0.25">
      <c r="B12" s="17">
        <v>12377</v>
      </c>
      <c r="C12" s="20">
        <v>40179</v>
      </c>
      <c r="D12" s="21">
        <v>0</v>
      </c>
      <c r="E12" s="18" t="s">
        <v>302</v>
      </c>
      <c r="F12" s="18" t="s">
        <v>303</v>
      </c>
      <c r="G12" s="18" t="s">
        <v>122</v>
      </c>
      <c r="H12" s="18" t="s">
        <v>324</v>
      </c>
      <c r="I12" s="18" t="s">
        <v>305</v>
      </c>
      <c r="J12" s="18" t="s">
        <v>315</v>
      </c>
      <c r="K12" s="18" t="s">
        <v>123</v>
      </c>
      <c r="L12" s="17">
        <v>41</v>
      </c>
      <c r="M12" s="18" t="s">
        <v>306</v>
      </c>
      <c r="N12" s="17">
        <v>360144</v>
      </c>
      <c r="O12" s="18" t="s">
        <v>485</v>
      </c>
      <c r="P12" s="17">
        <v>29</v>
      </c>
      <c r="Q12" s="17">
        <v>8</v>
      </c>
      <c r="R12" s="24">
        <f>'Price Book'!$B$17</f>
        <v>8</v>
      </c>
      <c r="S12" s="24" t="str">
        <f t="shared" ref="S12:S16" si="2">IF(Q12=R12,"OK","ERROR")</f>
        <v>OK</v>
      </c>
      <c r="T12" s="24" t="s">
        <v>491</v>
      </c>
      <c r="U12" s="17">
        <v>8784</v>
      </c>
      <c r="V12" s="17">
        <v>2881152</v>
      </c>
      <c r="W12" s="22">
        <f t="shared" si="1"/>
        <v>2881152</v>
      </c>
      <c r="X12" s="22"/>
      <c r="Y12" s="22"/>
      <c r="Z12" s="17">
        <v>2881152</v>
      </c>
      <c r="AA12" s="18" t="s">
        <v>134</v>
      </c>
      <c r="AB12" s="17"/>
      <c r="AC12" s="17"/>
      <c r="AD12" s="18" t="s">
        <v>126</v>
      </c>
      <c r="AE12" s="18" t="s">
        <v>126</v>
      </c>
      <c r="AF12" s="18" t="s">
        <v>127</v>
      </c>
      <c r="AG12" s="18" t="s">
        <v>124</v>
      </c>
      <c r="AH12" s="18" t="s">
        <v>308</v>
      </c>
      <c r="AI12" s="18" t="s">
        <v>185</v>
      </c>
      <c r="AJ12" s="18" t="s">
        <v>125</v>
      </c>
      <c r="AK12" s="18" t="s">
        <v>125</v>
      </c>
      <c r="AL12" s="18" t="s">
        <v>125</v>
      </c>
      <c r="AM12" s="18" t="s">
        <v>125</v>
      </c>
      <c r="AN12" s="18" t="s">
        <v>125</v>
      </c>
      <c r="AO12" s="20">
        <v>40909</v>
      </c>
      <c r="AP12" s="20">
        <v>41274</v>
      </c>
      <c r="AQ12" s="18" t="s">
        <v>128</v>
      </c>
      <c r="AR12" s="17">
        <v>8784</v>
      </c>
      <c r="AS12" s="18" t="s">
        <v>125</v>
      </c>
      <c r="AT12" s="17"/>
      <c r="AU12" s="20"/>
      <c r="AV12" s="18" t="s">
        <v>125</v>
      </c>
      <c r="AW12" s="18" t="s">
        <v>125</v>
      </c>
      <c r="AX12" s="18" t="s">
        <v>310</v>
      </c>
      <c r="AY12" s="18" t="s">
        <v>129</v>
      </c>
      <c r="AZ12" s="17">
        <v>0</v>
      </c>
      <c r="BA12" s="17">
        <v>0</v>
      </c>
      <c r="BB12" s="18" t="s">
        <v>124</v>
      </c>
      <c r="BC12" s="17">
        <v>0</v>
      </c>
      <c r="BD12" s="17">
        <v>0</v>
      </c>
      <c r="BE12" s="18" t="s">
        <v>124</v>
      </c>
      <c r="BF12" s="17">
        <v>0</v>
      </c>
      <c r="BG12" s="17">
        <v>0</v>
      </c>
      <c r="BH12" s="18" t="s">
        <v>124</v>
      </c>
      <c r="BI12" s="17">
        <v>0</v>
      </c>
      <c r="BJ12" s="17">
        <v>0</v>
      </c>
      <c r="BK12" s="18" t="s">
        <v>124</v>
      </c>
      <c r="BL12" s="17"/>
      <c r="BM12" s="17"/>
      <c r="BN12" s="18" t="s">
        <v>130</v>
      </c>
      <c r="BO12" s="18" t="s">
        <v>125</v>
      </c>
      <c r="BP12" s="18" t="s">
        <v>125</v>
      </c>
      <c r="BQ12" s="17"/>
      <c r="BR12" s="17"/>
      <c r="BS12" s="18" t="s">
        <v>125</v>
      </c>
      <c r="BT12" s="18" t="s">
        <v>125</v>
      </c>
      <c r="BU12" s="18" t="s">
        <v>125</v>
      </c>
      <c r="BV12" s="18" t="s">
        <v>125</v>
      </c>
      <c r="BW12" s="18" t="s">
        <v>327</v>
      </c>
      <c r="BX12" s="18" t="s">
        <v>131</v>
      </c>
      <c r="BY12" s="18" t="s">
        <v>125</v>
      </c>
      <c r="BZ12" s="18" t="s">
        <v>125</v>
      </c>
      <c r="CA12" s="18" t="s">
        <v>125</v>
      </c>
      <c r="CB12" s="18" t="s">
        <v>125</v>
      </c>
      <c r="CC12" s="18" t="s">
        <v>125</v>
      </c>
      <c r="CD12" s="18" t="s">
        <v>125</v>
      </c>
      <c r="CE12" s="17">
        <v>0</v>
      </c>
      <c r="CF12" s="17">
        <v>0</v>
      </c>
      <c r="CG12" s="17">
        <v>0</v>
      </c>
      <c r="CH12" s="20"/>
      <c r="CI12" s="20"/>
      <c r="CJ12" s="18" t="s">
        <v>125</v>
      </c>
      <c r="CK12" s="21"/>
      <c r="CL12" s="17"/>
      <c r="CM12" s="18" t="s">
        <v>125</v>
      </c>
      <c r="CN12" s="17"/>
      <c r="CO12" s="17"/>
      <c r="CP12" s="18" t="s">
        <v>125</v>
      </c>
      <c r="CQ12" s="17"/>
      <c r="CR12" s="17"/>
      <c r="CS12" s="18" t="s">
        <v>125</v>
      </c>
      <c r="CT12" s="17"/>
      <c r="CU12" s="17"/>
      <c r="CV12" s="18" t="s">
        <v>125</v>
      </c>
      <c r="CW12" s="18" t="s">
        <v>125</v>
      </c>
      <c r="CX12" s="18" t="s">
        <v>125</v>
      </c>
      <c r="CY12" s="18" t="s">
        <v>125</v>
      </c>
      <c r="CZ12" s="18" t="s">
        <v>125</v>
      </c>
      <c r="DA12" s="18" t="s">
        <v>125</v>
      </c>
      <c r="DB12" s="20">
        <v>40544</v>
      </c>
      <c r="DC12" s="18" t="s">
        <v>317</v>
      </c>
      <c r="DD12" s="18" t="s">
        <v>125</v>
      </c>
      <c r="DE12" s="18" t="s">
        <v>313</v>
      </c>
      <c r="DF12" s="18" t="s">
        <v>314</v>
      </c>
      <c r="DG12" s="18" t="s">
        <v>125</v>
      </c>
      <c r="DH12" s="18" t="s">
        <v>125</v>
      </c>
      <c r="DI12" s="18" t="s">
        <v>125</v>
      </c>
      <c r="DJ12" s="17">
        <v>0</v>
      </c>
      <c r="DK12" s="18" t="s">
        <v>125</v>
      </c>
      <c r="DL12" s="18" t="s">
        <v>132</v>
      </c>
      <c r="DM12" s="18" t="s">
        <v>125</v>
      </c>
      <c r="DN12" s="18" t="s">
        <v>125</v>
      </c>
      <c r="DO12" s="18" t="s">
        <v>125</v>
      </c>
      <c r="DP12" s="18" t="s">
        <v>486</v>
      </c>
      <c r="DQ12" s="18" t="s">
        <v>485</v>
      </c>
      <c r="DR12" s="18" t="s">
        <v>125</v>
      </c>
      <c r="DS12" s="18" t="s">
        <v>125</v>
      </c>
      <c r="DT12" s="18" t="s">
        <v>125</v>
      </c>
      <c r="DU12" s="18" t="s">
        <v>125</v>
      </c>
      <c r="DV12" s="18" t="s">
        <v>125</v>
      </c>
      <c r="DW12" s="18" t="s">
        <v>326</v>
      </c>
      <c r="DX12" s="18" t="s">
        <v>125</v>
      </c>
      <c r="DY12" s="18" t="s">
        <v>125</v>
      </c>
    </row>
    <row r="13" spans="1:129" x14ac:dyDescent="0.25">
      <c r="B13" s="17">
        <v>12379</v>
      </c>
      <c r="C13" s="20">
        <v>40179</v>
      </c>
      <c r="D13" s="21">
        <v>0</v>
      </c>
      <c r="E13" s="18" t="s">
        <v>302</v>
      </c>
      <c r="F13" s="18" t="s">
        <v>303</v>
      </c>
      <c r="G13" s="18" t="s">
        <v>122</v>
      </c>
      <c r="H13" s="18" t="s">
        <v>324</v>
      </c>
      <c r="I13" s="18" t="s">
        <v>305</v>
      </c>
      <c r="J13" s="18" t="s">
        <v>315</v>
      </c>
      <c r="K13" s="18" t="s">
        <v>133</v>
      </c>
      <c r="L13" s="17">
        <v>-42</v>
      </c>
      <c r="M13" s="18" t="s">
        <v>306</v>
      </c>
      <c r="N13" s="17">
        <v>-368928</v>
      </c>
      <c r="O13" s="18" t="s">
        <v>485</v>
      </c>
      <c r="P13" s="17">
        <v>30</v>
      </c>
      <c r="Q13" s="17">
        <v>8</v>
      </c>
      <c r="R13" s="24">
        <f>'Price Book'!$B$17</f>
        <v>8</v>
      </c>
      <c r="S13" s="24" t="str">
        <f t="shared" si="2"/>
        <v>OK</v>
      </c>
      <c r="T13" s="24" t="s">
        <v>491</v>
      </c>
      <c r="U13" s="17">
        <v>8784</v>
      </c>
      <c r="V13" s="17">
        <v>-2951424</v>
      </c>
      <c r="W13" s="22">
        <f t="shared" si="1"/>
        <v>-2951424</v>
      </c>
      <c r="X13" s="22"/>
      <c r="Y13" s="22"/>
      <c r="Z13" s="17">
        <v>-2951424</v>
      </c>
      <c r="AA13" s="18" t="s">
        <v>134</v>
      </c>
      <c r="AB13" s="17"/>
      <c r="AC13" s="17"/>
      <c r="AD13" s="18" t="s">
        <v>126</v>
      </c>
      <c r="AE13" s="18" t="s">
        <v>126</v>
      </c>
      <c r="AF13" s="18" t="s">
        <v>127</v>
      </c>
      <c r="AG13" s="18" t="s">
        <v>124</v>
      </c>
      <c r="AH13" s="18" t="s">
        <v>308</v>
      </c>
      <c r="AI13" s="18" t="s">
        <v>185</v>
      </c>
      <c r="AJ13" s="18" t="s">
        <v>125</v>
      </c>
      <c r="AK13" s="18" t="s">
        <v>125</v>
      </c>
      <c r="AL13" s="18" t="s">
        <v>125</v>
      </c>
      <c r="AM13" s="18" t="s">
        <v>125</v>
      </c>
      <c r="AN13" s="18" t="s">
        <v>125</v>
      </c>
      <c r="AO13" s="20">
        <v>40909</v>
      </c>
      <c r="AP13" s="20">
        <v>41274</v>
      </c>
      <c r="AQ13" s="18" t="s">
        <v>128</v>
      </c>
      <c r="AR13" s="17">
        <v>8784</v>
      </c>
      <c r="AS13" s="18" t="s">
        <v>125</v>
      </c>
      <c r="AT13" s="17"/>
      <c r="AU13" s="20"/>
      <c r="AV13" s="18" t="s">
        <v>125</v>
      </c>
      <c r="AW13" s="18" t="s">
        <v>125</v>
      </c>
      <c r="AX13" s="18" t="s">
        <v>310</v>
      </c>
      <c r="AY13" s="18" t="s">
        <v>129</v>
      </c>
      <c r="AZ13" s="17">
        <v>0</v>
      </c>
      <c r="BA13" s="17">
        <v>0</v>
      </c>
      <c r="BB13" s="18" t="s">
        <v>124</v>
      </c>
      <c r="BC13" s="17">
        <v>0</v>
      </c>
      <c r="BD13" s="17">
        <v>0</v>
      </c>
      <c r="BE13" s="18" t="s">
        <v>124</v>
      </c>
      <c r="BF13" s="17">
        <v>0</v>
      </c>
      <c r="BG13" s="17">
        <v>0</v>
      </c>
      <c r="BH13" s="18" t="s">
        <v>124</v>
      </c>
      <c r="BI13" s="17">
        <v>0</v>
      </c>
      <c r="BJ13" s="17">
        <v>0</v>
      </c>
      <c r="BK13" s="18" t="s">
        <v>124</v>
      </c>
      <c r="BL13" s="17"/>
      <c r="BM13" s="17"/>
      <c r="BN13" s="18" t="s">
        <v>130</v>
      </c>
      <c r="BO13" s="18" t="s">
        <v>125</v>
      </c>
      <c r="BP13" s="18" t="s">
        <v>125</v>
      </c>
      <c r="BQ13" s="17"/>
      <c r="BR13" s="17"/>
      <c r="BS13" s="18" t="s">
        <v>125</v>
      </c>
      <c r="BT13" s="18" t="s">
        <v>125</v>
      </c>
      <c r="BU13" s="18" t="s">
        <v>125</v>
      </c>
      <c r="BV13" s="18" t="s">
        <v>125</v>
      </c>
      <c r="BW13" s="18" t="s">
        <v>328</v>
      </c>
      <c r="BX13" s="18" t="s">
        <v>131</v>
      </c>
      <c r="BY13" s="18" t="s">
        <v>125</v>
      </c>
      <c r="BZ13" s="18" t="s">
        <v>125</v>
      </c>
      <c r="CA13" s="18" t="s">
        <v>125</v>
      </c>
      <c r="CB13" s="18" t="s">
        <v>125</v>
      </c>
      <c r="CC13" s="18" t="s">
        <v>125</v>
      </c>
      <c r="CD13" s="18" t="s">
        <v>125</v>
      </c>
      <c r="CE13" s="17">
        <v>0</v>
      </c>
      <c r="CF13" s="17">
        <v>0</v>
      </c>
      <c r="CG13" s="17">
        <v>0</v>
      </c>
      <c r="CH13" s="20"/>
      <c r="CI13" s="20"/>
      <c r="CJ13" s="18" t="s">
        <v>125</v>
      </c>
      <c r="CK13" s="21"/>
      <c r="CL13" s="17"/>
      <c r="CM13" s="18" t="s">
        <v>125</v>
      </c>
      <c r="CN13" s="17"/>
      <c r="CO13" s="17"/>
      <c r="CP13" s="18" t="s">
        <v>125</v>
      </c>
      <c r="CQ13" s="17"/>
      <c r="CR13" s="17"/>
      <c r="CS13" s="18" t="s">
        <v>125</v>
      </c>
      <c r="CT13" s="17"/>
      <c r="CU13" s="17"/>
      <c r="CV13" s="18" t="s">
        <v>125</v>
      </c>
      <c r="CW13" s="18" t="s">
        <v>125</v>
      </c>
      <c r="CX13" s="18" t="s">
        <v>125</v>
      </c>
      <c r="CY13" s="18" t="s">
        <v>125</v>
      </c>
      <c r="CZ13" s="18" t="s">
        <v>125</v>
      </c>
      <c r="DA13" s="18" t="s">
        <v>125</v>
      </c>
      <c r="DB13" s="20">
        <v>40544</v>
      </c>
      <c r="DC13" s="18" t="s">
        <v>317</v>
      </c>
      <c r="DD13" s="18" t="s">
        <v>125</v>
      </c>
      <c r="DE13" s="18" t="s">
        <v>313</v>
      </c>
      <c r="DF13" s="18" t="s">
        <v>314</v>
      </c>
      <c r="DG13" s="18" t="s">
        <v>125</v>
      </c>
      <c r="DH13" s="18" t="s">
        <v>125</v>
      </c>
      <c r="DI13" s="18" t="s">
        <v>125</v>
      </c>
      <c r="DJ13" s="17">
        <v>0</v>
      </c>
      <c r="DK13" s="18" t="s">
        <v>125</v>
      </c>
      <c r="DL13" s="18" t="s">
        <v>132</v>
      </c>
      <c r="DM13" s="18" t="s">
        <v>125</v>
      </c>
      <c r="DN13" s="18" t="s">
        <v>125</v>
      </c>
      <c r="DO13" s="18" t="s">
        <v>125</v>
      </c>
      <c r="DP13" s="18" t="s">
        <v>486</v>
      </c>
      <c r="DQ13" s="18" t="s">
        <v>485</v>
      </c>
      <c r="DR13" s="18" t="s">
        <v>125</v>
      </c>
      <c r="DS13" s="18" t="s">
        <v>125</v>
      </c>
      <c r="DT13" s="18" t="s">
        <v>125</v>
      </c>
      <c r="DU13" s="18" t="s">
        <v>125</v>
      </c>
      <c r="DV13" s="18" t="s">
        <v>125</v>
      </c>
      <c r="DW13" s="18" t="s">
        <v>326</v>
      </c>
      <c r="DX13" s="18" t="s">
        <v>125</v>
      </c>
      <c r="DY13" s="18" t="s">
        <v>125</v>
      </c>
    </row>
    <row r="14" spans="1:129" x14ac:dyDescent="0.25">
      <c r="B14" s="17">
        <v>12381</v>
      </c>
      <c r="C14" s="20">
        <v>40179</v>
      </c>
      <c r="D14" s="21">
        <v>0</v>
      </c>
      <c r="E14" s="18" t="s">
        <v>302</v>
      </c>
      <c r="F14" s="18" t="s">
        <v>303</v>
      </c>
      <c r="G14" s="18" t="s">
        <v>122</v>
      </c>
      <c r="H14" s="18" t="s">
        <v>324</v>
      </c>
      <c r="I14" s="18" t="s">
        <v>305</v>
      </c>
      <c r="J14" s="18" t="s">
        <v>315</v>
      </c>
      <c r="K14" s="18" t="s">
        <v>123</v>
      </c>
      <c r="L14" s="17">
        <v>40</v>
      </c>
      <c r="M14" s="18" t="s">
        <v>306</v>
      </c>
      <c r="N14" s="17">
        <v>351360</v>
      </c>
      <c r="O14" s="18" t="s">
        <v>485</v>
      </c>
      <c r="P14" s="17">
        <v>28</v>
      </c>
      <c r="Q14" s="17">
        <v>8</v>
      </c>
      <c r="R14" s="24">
        <f>'Price Book'!$B$17</f>
        <v>8</v>
      </c>
      <c r="S14" s="24" t="str">
        <f t="shared" si="2"/>
        <v>OK</v>
      </c>
      <c r="T14" s="24" t="s">
        <v>491</v>
      </c>
      <c r="U14" s="17">
        <v>8784</v>
      </c>
      <c r="V14" s="17">
        <v>2810880</v>
      </c>
      <c r="W14" s="22">
        <f t="shared" si="1"/>
        <v>2810880</v>
      </c>
      <c r="X14" s="22"/>
      <c r="Y14" s="22"/>
      <c r="Z14" s="17">
        <v>2810880</v>
      </c>
      <c r="AA14" s="18" t="s">
        <v>134</v>
      </c>
      <c r="AB14" s="17"/>
      <c r="AC14" s="17"/>
      <c r="AD14" s="18" t="s">
        <v>126</v>
      </c>
      <c r="AE14" s="18" t="s">
        <v>126</v>
      </c>
      <c r="AF14" s="18" t="s">
        <v>127</v>
      </c>
      <c r="AG14" s="18" t="s">
        <v>124</v>
      </c>
      <c r="AH14" s="18" t="s">
        <v>308</v>
      </c>
      <c r="AI14" s="18" t="s">
        <v>185</v>
      </c>
      <c r="AJ14" s="18" t="s">
        <v>125</v>
      </c>
      <c r="AK14" s="18" t="s">
        <v>125</v>
      </c>
      <c r="AL14" s="18" t="s">
        <v>125</v>
      </c>
      <c r="AM14" s="18" t="s">
        <v>125</v>
      </c>
      <c r="AN14" s="18" t="s">
        <v>125</v>
      </c>
      <c r="AO14" s="20">
        <v>40909</v>
      </c>
      <c r="AP14" s="20">
        <v>41274</v>
      </c>
      <c r="AQ14" s="18" t="s">
        <v>128</v>
      </c>
      <c r="AR14" s="17">
        <v>8784</v>
      </c>
      <c r="AS14" s="18" t="s">
        <v>125</v>
      </c>
      <c r="AT14" s="17"/>
      <c r="AU14" s="20"/>
      <c r="AV14" s="18" t="s">
        <v>125</v>
      </c>
      <c r="AW14" s="18" t="s">
        <v>125</v>
      </c>
      <c r="AX14" s="18" t="s">
        <v>310</v>
      </c>
      <c r="AY14" s="18" t="s">
        <v>129</v>
      </c>
      <c r="AZ14" s="17">
        <v>0</v>
      </c>
      <c r="BA14" s="17">
        <v>0</v>
      </c>
      <c r="BB14" s="18" t="s">
        <v>124</v>
      </c>
      <c r="BC14" s="17">
        <v>0</v>
      </c>
      <c r="BD14" s="17">
        <v>0</v>
      </c>
      <c r="BE14" s="18" t="s">
        <v>124</v>
      </c>
      <c r="BF14" s="17">
        <v>0</v>
      </c>
      <c r="BG14" s="17">
        <v>0</v>
      </c>
      <c r="BH14" s="18" t="s">
        <v>124</v>
      </c>
      <c r="BI14" s="17">
        <v>0</v>
      </c>
      <c r="BJ14" s="17">
        <v>0</v>
      </c>
      <c r="BK14" s="18" t="s">
        <v>124</v>
      </c>
      <c r="BL14" s="17"/>
      <c r="BM14" s="17"/>
      <c r="BN14" s="18" t="s">
        <v>130</v>
      </c>
      <c r="BO14" s="18" t="s">
        <v>125</v>
      </c>
      <c r="BP14" s="18" t="s">
        <v>125</v>
      </c>
      <c r="BQ14" s="17"/>
      <c r="BR14" s="17"/>
      <c r="BS14" s="18" t="s">
        <v>125</v>
      </c>
      <c r="BT14" s="18" t="s">
        <v>125</v>
      </c>
      <c r="BU14" s="18" t="s">
        <v>125</v>
      </c>
      <c r="BV14" s="18" t="s">
        <v>125</v>
      </c>
      <c r="BW14" s="18" t="s">
        <v>329</v>
      </c>
      <c r="BX14" s="18" t="s">
        <v>131</v>
      </c>
      <c r="BY14" s="18" t="s">
        <v>125</v>
      </c>
      <c r="BZ14" s="18" t="s">
        <v>125</v>
      </c>
      <c r="CA14" s="18" t="s">
        <v>125</v>
      </c>
      <c r="CB14" s="18" t="s">
        <v>125</v>
      </c>
      <c r="CC14" s="18" t="s">
        <v>125</v>
      </c>
      <c r="CD14" s="18" t="s">
        <v>125</v>
      </c>
      <c r="CE14" s="17">
        <v>0</v>
      </c>
      <c r="CF14" s="17">
        <v>0</v>
      </c>
      <c r="CG14" s="17">
        <v>0</v>
      </c>
      <c r="CH14" s="20"/>
      <c r="CI14" s="20"/>
      <c r="CJ14" s="18" t="s">
        <v>125</v>
      </c>
      <c r="CK14" s="21"/>
      <c r="CL14" s="17"/>
      <c r="CM14" s="18" t="s">
        <v>125</v>
      </c>
      <c r="CN14" s="17"/>
      <c r="CO14" s="17"/>
      <c r="CP14" s="18" t="s">
        <v>125</v>
      </c>
      <c r="CQ14" s="17"/>
      <c r="CR14" s="17"/>
      <c r="CS14" s="18" t="s">
        <v>125</v>
      </c>
      <c r="CT14" s="17"/>
      <c r="CU14" s="17"/>
      <c r="CV14" s="18" t="s">
        <v>125</v>
      </c>
      <c r="CW14" s="18" t="s">
        <v>125</v>
      </c>
      <c r="CX14" s="18" t="s">
        <v>125</v>
      </c>
      <c r="CY14" s="18" t="s">
        <v>125</v>
      </c>
      <c r="CZ14" s="18" t="s">
        <v>125</v>
      </c>
      <c r="DA14" s="18" t="s">
        <v>125</v>
      </c>
      <c r="DB14" s="20">
        <v>40848</v>
      </c>
      <c r="DC14" s="18" t="s">
        <v>317</v>
      </c>
      <c r="DD14" s="18" t="s">
        <v>125</v>
      </c>
      <c r="DE14" s="18" t="s">
        <v>313</v>
      </c>
      <c r="DF14" s="18" t="s">
        <v>314</v>
      </c>
      <c r="DG14" s="18" t="s">
        <v>125</v>
      </c>
      <c r="DH14" s="18" t="s">
        <v>125</v>
      </c>
      <c r="DI14" s="18" t="s">
        <v>125</v>
      </c>
      <c r="DJ14" s="17">
        <v>0</v>
      </c>
      <c r="DK14" s="18" t="s">
        <v>125</v>
      </c>
      <c r="DL14" s="18" t="s">
        <v>132</v>
      </c>
      <c r="DM14" s="18" t="s">
        <v>125</v>
      </c>
      <c r="DN14" s="18" t="s">
        <v>125</v>
      </c>
      <c r="DO14" s="18" t="s">
        <v>125</v>
      </c>
      <c r="DP14" s="18" t="s">
        <v>486</v>
      </c>
      <c r="DQ14" s="18" t="s">
        <v>485</v>
      </c>
      <c r="DR14" s="18" t="s">
        <v>125</v>
      </c>
      <c r="DS14" s="18" t="s">
        <v>125</v>
      </c>
      <c r="DT14" s="18" t="s">
        <v>125</v>
      </c>
      <c r="DU14" s="18" t="s">
        <v>125</v>
      </c>
      <c r="DV14" s="18" t="s">
        <v>125</v>
      </c>
      <c r="DW14" s="18" t="s">
        <v>330</v>
      </c>
      <c r="DX14" s="18" t="s">
        <v>125</v>
      </c>
      <c r="DY14" s="18" t="s">
        <v>125</v>
      </c>
    </row>
    <row r="15" spans="1:129" x14ac:dyDescent="0.25">
      <c r="B15" s="17">
        <v>12383</v>
      </c>
      <c r="C15" s="20">
        <v>40483</v>
      </c>
      <c r="D15" s="21">
        <v>0</v>
      </c>
      <c r="E15" s="18" t="s">
        <v>302</v>
      </c>
      <c r="F15" s="18" t="s">
        <v>303</v>
      </c>
      <c r="G15" s="18" t="s">
        <v>122</v>
      </c>
      <c r="H15" s="18" t="s">
        <v>324</v>
      </c>
      <c r="I15" s="18" t="s">
        <v>305</v>
      </c>
      <c r="J15" s="18" t="s">
        <v>315</v>
      </c>
      <c r="K15" s="18" t="s">
        <v>123</v>
      </c>
      <c r="L15" s="17">
        <v>41</v>
      </c>
      <c r="M15" s="18" t="s">
        <v>306</v>
      </c>
      <c r="N15" s="17">
        <v>360144</v>
      </c>
      <c r="O15" s="18" t="s">
        <v>485</v>
      </c>
      <c r="P15" s="17">
        <v>29</v>
      </c>
      <c r="Q15" s="17">
        <v>8</v>
      </c>
      <c r="R15" s="24">
        <f>'Price Book'!$B$17</f>
        <v>8</v>
      </c>
      <c r="S15" s="24" t="str">
        <f t="shared" si="2"/>
        <v>OK</v>
      </c>
      <c r="T15" s="24" t="s">
        <v>491</v>
      </c>
      <c r="U15" s="17">
        <v>8784</v>
      </c>
      <c r="V15" s="17">
        <v>2881152</v>
      </c>
      <c r="W15" s="22">
        <f t="shared" si="1"/>
        <v>2881152</v>
      </c>
      <c r="X15" s="22"/>
      <c r="Y15" s="22"/>
      <c r="Z15" s="17">
        <v>2881152</v>
      </c>
      <c r="AA15" s="18" t="s">
        <v>134</v>
      </c>
      <c r="AB15" s="17"/>
      <c r="AC15" s="17"/>
      <c r="AD15" s="18" t="s">
        <v>126</v>
      </c>
      <c r="AE15" s="18" t="s">
        <v>126</v>
      </c>
      <c r="AF15" s="18" t="s">
        <v>127</v>
      </c>
      <c r="AG15" s="18" t="s">
        <v>124</v>
      </c>
      <c r="AH15" s="18" t="s">
        <v>308</v>
      </c>
      <c r="AI15" s="18" t="s">
        <v>185</v>
      </c>
      <c r="AJ15" s="18" t="s">
        <v>125</v>
      </c>
      <c r="AK15" s="18" t="s">
        <v>125</v>
      </c>
      <c r="AL15" s="18" t="s">
        <v>125</v>
      </c>
      <c r="AM15" s="18" t="s">
        <v>125</v>
      </c>
      <c r="AN15" s="18" t="s">
        <v>125</v>
      </c>
      <c r="AO15" s="20">
        <v>40909</v>
      </c>
      <c r="AP15" s="20">
        <v>41274</v>
      </c>
      <c r="AQ15" s="18" t="s">
        <v>128</v>
      </c>
      <c r="AR15" s="17">
        <v>8784</v>
      </c>
      <c r="AS15" s="18" t="s">
        <v>125</v>
      </c>
      <c r="AT15" s="17"/>
      <c r="AU15" s="20"/>
      <c r="AV15" s="18" t="s">
        <v>125</v>
      </c>
      <c r="AW15" s="18" t="s">
        <v>125</v>
      </c>
      <c r="AX15" s="18" t="s">
        <v>310</v>
      </c>
      <c r="AY15" s="18" t="s">
        <v>129</v>
      </c>
      <c r="AZ15" s="17">
        <v>0</v>
      </c>
      <c r="BA15" s="17">
        <v>0</v>
      </c>
      <c r="BB15" s="18" t="s">
        <v>124</v>
      </c>
      <c r="BC15" s="17">
        <v>0</v>
      </c>
      <c r="BD15" s="17">
        <v>0</v>
      </c>
      <c r="BE15" s="18" t="s">
        <v>124</v>
      </c>
      <c r="BF15" s="17">
        <v>0</v>
      </c>
      <c r="BG15" s="17">
        <v>0</v>
      </c>
      <c r="BH15" s="18" t="s">
        <v>124</v>
      </c>
      <c r="BI15" s="17">
        <v>0</v>
      </c>
      <c r="BJ15" s="17">
        <v>0</v>
      </c>
      <c r="BK15" s="18" t="s">
        <v>124</v>
      </c>
      <c r="BL15" s="17"/>
      <c r="BM15" s="17"/>
      <c r="BN15" s="18" t="s">
        <v>130</v>
      </c>
      <c r="BO15" s="18" t="s">
        <v>125</v>
      </c>
      <c r="BP15" s="18" t="s">
        <v>125</v>
      </c>
      <c r="BQ15" s="17"/>
      <c r="BR15" s="17"/>
      <c r="BS15" s="18" t="s">
        <v>125</v>
      </c>
      <c r="BT15" s="18" t="s">
        <v>125</v>
      </c>
      <c r="BU15" s="18" t="s">
        <v>125</v>
      </c>
      <c r="BV15" s="18" t="s">
        <v>125</v>
      </c>
      <c r="BW15" s="18" t="s">
        <v>331</v>
      </c>
      <c r="BX15" s="18" t="s">
        <v>131</v>
      </c>
      <c r="BY15" s="18" t="s">
        <v>125</v>
      </c>
      <c r="BZ15" s="18" t="s">
        <v>125</v>
      </c>
      <c r="CA15" s="18" t="s">
        <v>125</v>
      </c>
      <c r="CB15" s="18" t="s">
        <v>125</v>
      </c>
      <c r="CC15" s="18" t="s">
        <v>125</v>
      </c>
      <c r="CD15" s="18" t="s">
        <v>125</v>
      </c>
      <c r="CE15" s="17">
        <v>0</v>
      </c>
      <c r="CF15" s="17">
        <v>0</v>
      </c>
      <c r="CG15" s="17">
        <v>0</v>
      </c>
      <c r="CH15" s="20"/>
      <c r="CI15" s="20"/>
      <c r="CJ15" s="18" t="s">
        <v>125</v>
      </c>
      <c r="CK15" s="21"/>
      <c r="CL15" s="17"/>
      <c r="CM15" s="18" t="s">
        <v>125</v>
      </c>
      <c r="CN15" s="17"/>
      <c r="CO15" s="17"/>
      <c r="CP15" s="18" t="s">
        <v>125</v>
      </c>
      <c r="CQ15" s="17"/>
      <c r="CR15" s="17"/>
      <c r="CS15" s="18" t="s">
        <v>125</v>
      </c>
      <c r="CT15" s="17"/>
      <c r="CU15" s="17"/>
      <c r="CV15" s="18" t="s">
        <v>125</v>
      </c>
      <c r="CW15" s="18" t="s">
        <v>125</v>
      </c>
      <c r="CX15" s="18" t="s">
        <v>125</v>
      </c>
      <c r="CY15" s="18" t="s">
        <v>125</v>
      </c>
      <c r="CZ15" s="18" t="s">
        <v>125</v>
      </c>
      <c r="DA15" s="18" t="s">
        <v>125</v>
      </c>
      <c r="DB15" s="20">
        <v>40848</v>
      </c>
      <c r="DC15" s="18" t="s">
        <v>317</v>
      </c>
      <c r="DD15" s="18" t="s">
        <v>125</v>
      </c>
      <c r="DE15" s="18" t="s">
        <v>313</v>
      </c>
      <c r="DF15" s="18" t="s">
        <v>314</v>
      </c>
      <c r="DG15" s="18" t="s">
        <v>125</v>
      </c>
      <c r="DH15" s="18" t="s">
        <v>125</v>
      </c>
      <c r="DI15" s="18" t="s">
        <v>125</v>
      </c>
      <c r="DJ15" s="17">
        <v>0</v>
      </c>
      <c r="DK15" s="18" t="s">
        <v>125</v>
      </c>
      <c r="DL15" s="18" t="s">
        <v>132</v>
      </c>
      <c r="DM15" s="18" t="s">
        <v>125</v>
      </c>
      <c r="DN15" s="18" t="s">
        <v>125</v>
      </c>
      <c r="DO15" s="18" t="s">
        <v>125</v>
      </c>
      <c r="DP15" s="18" t="s">
        <v>486</v>
      </c>
      <c r="DQ15" s="18" t="s">
        <v>485</v>
      </c>
      <c r="DR15" s="18" t="s">
        <v>125</v>
      </c>
      <c r="DS15" s="18" t="s">
        <v>125</v>
      </c>
      <c r="DT15" s="18" t="s">
        <v>125</v>
      </c>
      <c r="DU15" s="18" t="s">
        <v>125</v>
      </c>
      <c r="DV15" s="18" t="s">
        <v>125</v>
      </c>
      <c r="DW15" s="18" t="s">
        <v>330</v>
      </c>
      <c r="DX15" s="18" t="s">
        <v>125</v>
      </c>
      <c r="DY15" s="18" t="s">
        <v>125</v>
      </c>
    </row>
    <row r="16" spans="1:129" x14ac:dyDescent="0.25">
      <c r="B16" s="17">
        <v>12385</v>
      </c>
      <c r="C16" s="20">
        <v>40179</v>
      </c>
      <c r="D16" s="21">
        <v>0</v>
      </c>
      <c r="E16" s="18" t="s">
        <v>302</v>
      </c>
      <c r="F16" s="18" t="s">
        <v>303</v>
      </c>
      <c r="G16" s="18" t="s">
        <v>122</v>
      </c>
      <c r="H16" s="18" t="s">
        <v>324</v>
      </c>
      <c r="I16" s="18" t="s">
        <v>305</v>
      </c>
      <c r="J16" s="18" t="s">
        <v>315</v>
      </c>
      <c r="K16" s="18" t="s">
        <v>133</v>
      </c>
      <c r="L16" s="17">
        <v>-42</v>
      </c>
      <c r="M16" s="18" t="s">
        <v>306</v>
      </c>
      <c r="N16" s="17">
        <v>-368928</v>
      </c>
      <c r="O16" s="18" t="s">
        <v>485</v>
      </c>
      <c r="P16" s="17">
        <v>30</v>
      </c>
      <c r="Q16" s="17">
        <v>8</v>
      </c>
      <c r="R16" s="24">
        <f>'Price Book'!$B$17</f>
        <v>8</v>
      </c>
      <c r="S16" s="24" t="str">
        <f t="shared" si="2"/>
        <v>OK</v>
      </c>
      <c r="T16" s="24" t="s">
        <v>491</v>
      </c>
      <c r="U16" s="17">
        <v>8784</v>
      </c>
      <c r="V16" s="17">
        <v>-2951424</v>
      </c>
      <c r="W16" s="22">
        <f t="shared" si="1"/>
        <v>-2951424</v>
      </c>
      <c r="X16" s="22"/>
      <c r="Y16" s="22"/>
      <c r="Z16" s="17">
        <v>-2951424</v>
      </c>
      <c r="AA16" s="18" t="s">
        <v>134</v>
      </c>
      <c r="AB16" s="17"/>
      <c r="AC16" s="17"/>
      <c r="AD16" s="18" t="s">
        <v>126</v>
      </c>
      <c r="AE16" s="18" t="s">
        <v>126</v>
      </c>
      <c r="AF16" s="18" t="s">
        <v>127</v>
      </c>
      <c r="AG16" s="18" t="s">
        <v>124</v>
      </c>
      <c r="AH16" s="18" t="s">
        <v>308</v>
      </c>
      <c r="AI16" s="18" t="s">
        <v>185</v>
      </c>
      <c r="AJ16" s="18" t="s">
        <v>125</v>
      </c>
      <c r="AK16" s="18" t="s">
        <v>125</v>
      </c>
      <c r="AL16" s="18" t="s">
        <v>125</v>
      </c>
      <c r="AM16" s="18" t="s">
        <v>125</v>
      </c>
      <c r="AN16" s="18" t="s">
        <v>125</v>
      </c>
      <c r="AO16" s="20">
        <v>40909</v>
      </c>
      <c r="AP16" s="20">
        <v>41274</v>
      </c>
      <c r="AQ16" s="18" t="s">
        <v>128</v>
      </c>
      <c r="AR16" s="17">
        <v>8784</v>
      </c>
      <c r="AS16" s="18" t="s">
        <v>125</v>
      </c>
      <c r="AT16" s="17"/>
      <c r="AU16" s="20"/>
      <c r="AV16" s="18" t="s">
        <v>125</v>
      </c>
      <c r="AW16" s="18" t="s">
        <v>125</v>
      </c>
      <c r="AX16" s="18" t="s">
        <v>310</v>
      </c>
      <c r="AY16" s="18" t="s">
        <v>129</v>
      </c>
      <c r="AZ16" s="17">
        <v>0</v>
      </c>
      <c r="BA16" s="17">
        <v>0</v>
      </c>
      <c r="BB16" s="18" t="s">
        <v>124</v>
      </c>
      <c r="BC16" s="17">
        <v>0</v>
      </c>
      <c r="BD16" s="17">
        <v>0</v>
      </c>
      <c r="BE16" s="18" t="s">
        <v>124</v>
      </c>
      <c r="BF16" s="17">
        <v>0</v>
      </c>
      <c r="BG16" s="17">
        <v>0</v>
      </c>
      <c r="BH16" s="18" t="s">
        <v>124</v>
      </c>
      <c r="BI16" s="17">
        <v>0</v>
      </c>
      <c r="BJ16" s="17">
        <v>0</v>
      </c>
      <c r="BK16" s="18" t="s">
        <v>124</v>
      </c>
      <c r="BL16" s="17"/>
      <c r="BM16" s="17"/>
      <c r="BN16" s="18" t="s">
        <v>130</v>
      </c>
      <c r="BO16" s="18" t="s">
        <v>125</v>
      </c>
      <c r="BP16" s="18" t="s">
        <v>125</v>
      </c>
      <c r="BQ16" s="17"/>
      <c r="BR16" s="17"/>
      <c r="BS16" s="18" t="s">
        <v>125</v>
      </c>
      <c r="BT16" s="18" t="s">
        <v>125</v>
      </c>
      <c r="BU16" s="18" t="s">
        <v>125</v>
      </c>
      <c r="BV16" s="18" t="s">
        <v>125</v>
      </c>
      <c r="BW16" s="18" t="s">
        <v>332</v>
      </c>
      <c r="BX16" s="18" t="s">
        <v>131</v>
      </c>
      <c r="BY16" s="18" t="s">
        <v>125</v>
      </c>
      <c r="BZ16" s="18" t="s">
        <v>125</v>
      </c>
      <c r="CA16" s="18" t="s">
        <v>125</v>
      </c>
      <c r="CB16" s="18" t="s">
        <v>125</v>
      </c>
      <c r="CC16" s="18" t="s">
        <v>125</v>
      </c>
      <c r="CD16" s="18" t="s">
        <v>125</v>
      </c>
      <c r="CE16" s="17">
        <v>0</v>
      </c>
      <c r="CF16" s="17">
        <v>0</v>
      </c>
      <c r="CG16" s="17">
        <v>0</v>
      </c>
      <c r="CH16" s="20"/>
      <c r="CI16" s="20"/>
      <c r="CJ16" s="18" t="s">
        <v>125</v>
      </c>
      <c r="CK16" s="21"/>
      <c r="CL16" s="17"/>
      <c r="CM16" s="18" t="s">
        <v>125</v>
      </c>
      <c r="CN16" s="17"/>
      <c r="CO16" s="17"/>
      <c r="CP16" s="18" t="s">
        <v>125</v>
      </c>
      <c r="CQ16" s="17"/>
      <c r="CR16" s="17"/>
      <c r="CS16" s="18" t="s">
        <v>125</v>
      </c>
      <c r="CT16" s="17"/>
      <c r="CU16" s="17"/>
      <c r="CV16" s="18" t="s">
        <v>125</v>
      </c>
      <c r="CW16" s="18" t="s">
        <v>125</v>
      </c>
      <c r="CX16" s="18" t="s">
        <v>125</v>
      </c>
      <c r="CY16" s="18" t="s">
        <v>125</v>
      </c>
      <c r="CZ16" s="18" t="s">
        <v>125</v>
      </c>
      <c r="DA16" s="18" t="s">
        <v>125</v>
      </c>
      <c r="DB16" s="20">
        <v>40848</v>
      </c>
      <c r="DC16" s="18" t="s">
        <v>317</v>
      </c>
      <c r="DD16" s="18" t="s">
        <v>125</v>
      </c>
      <c r="DE16" s="18" t="s">
        <v>313</v>
      </c>
      <c r="DF16" s="18" t="s">
        <v>314</v>
      </c>
      <c r="DG16" s="18" t="s">
        <v>125</v>
      </c>
      <c r="DH16" s="18" t="s">
        <v>125</v>
      </c>
      <c r="DI16" s="18" t="s">
        <v>125</v>
      </c>
      <c r="DJ16" s="17">
        <v>0</v>
      </c>
      <c r="DK16" s="18" t="s">
        <v>125</v>
      </c>
      <c r="DL16" s="18" t="s">
        <v>132</v>
      </c>
      <c r="DM16" s="18" t="s">
        <v>125</v>
      </c>
      <c r="DN16" s="18" t="s">
        <v>125</v>
      </c>
      <c r="DO16" s="18" t="s">
        <v>125</v>
      </c>
      <c r="DP16" s="18" t="s">
        <v>486</v>
      </c>
      <c r="DQ16" s="18" t="s">
        <v>485</v>
      </c>
      <c r="DR16" s="18" t="s">
        <v>125</v>
      </c>
      <c r="DS16" s="18" t="s">
        <v>125</v>
      </c>
      <c r="DT16" s="18" t="s">
        <v>125</v>
      </c>
      <c r="DU16" s="18" t="s">
        <v>125</v>
      </c>
      <c r="DV16" s="18" t="s">
        <v>125</v>
      </c>
      <c r="DW16" s="18" t="s">
        <v>330</v>
      </c>
      <c r="DX16" s="18" t="s">
        <v>125</v>
      </c>
      <c r="DY16" s="18" t="s">
        <v>125</v>
      </c>
    </row>
    <row r="17" spans="2:129" x14ac:dyDescent="0.25">
      <c r="B17" s="17">
        <v>12387</v>
      </c>
      <c r="C17" s="20">
        <v>40179</v>
      </c>
      <c r="D17" s="21">
        <v>0</v>
      </c>
      <c r="E17" s="18" t="s">
        <v>302</v>
      </c>
      <c r="F17" s="18" t="s">
        <v>303</v>
      </c>
      <c r="G17" s="18" t="s">
        <v>122</v>
      </c>
      <c r="H17" s="18" t="s">
        <v>304</v>
      </c>
      <c r="I17" s="18" t="s">
        <v>305</v>
      </c>
      <c r="J17" s="18" t="s">
        <v>315</v>
      </c>
      <c r="K17" s="18" t="s">
        <v>133</v>
      </c>
      <c r="L17" s="17">
        <v>-42</v>
      </c>
      <c r="M17" s="18" t="s">
        <v>306</v>
      </c>
      <c r="N17" s="17">
        <v>-367920</v>
      </c>
      <c r="O17" s="18" t="s">
        <v>485</v>
      </c>
      <c r="P17" s="17">
        <v>30</v>
      </c>
      <c r="Q17" s="17">
        <v>3</v>
      </c>
      <c r="R17" s="24">
        <f>'Price Book'!$B$9</f>
        <v>3</v>
      </c>
      <c r="S17" s="24" t="str">
        <f>IF(Q17=R17,"OK","ERROR")</f>
        <v>OK</v>
      </c>
      <c r="T17" s="24" t="s">
        <v>490</v>
      </c>
      <c r="U17" s="17">
        <v>8760</v>
      </c>
      <c r="V17" s="17">
        <v>9933840</v>
      </c>
      <c r="W17" s="22">
        <f>L17*U17*(Q17-P17)</f>
        <v>9933840</v>
      </c>
      <c r="X17" s="22"/>
      <c r="Y17" s="22" t="s">
        <v>503</v>
      </c>
      <c r="Z17" s="17">
        <v>9933840</v>
      </c>
      <c r="AA17" s="18" t="s">
        <v>134</v>
      </c>
      <c r="AB17" s="17"/>
      <c r="AC17" s="17"/>
      <c r="AD17" s="18" t="s">
        <v>126</v>
      </c>
      <c r="AE17" s="18" t="s">
        <v>126</v>
      </c>
      <c r="AF17" s="18" t="s">
        <v>127</v>
      </c>
      <c r="AG17" s="18" t="s">
        <v>124</v>
      </c>
      <c r="AH17" s="18" t="s">
        <v>308</v>
      </c>
      <c r="AI17" s="18" t="s">
        <v>185</v>
      </c>
      <c r="AJ17" s="18" t="s">
        <v>125</v>
      </c>
      <c r="AK17" s="18" t="s">
        <v>125</v>
      </c>
      <c r="AL17" s="18" t="s">
        <v>125</v>
      </c>
      <c r="AM17" s="18" t="s">
        <v>125</v>
      </c>
      <c r="AN17" s="18" t="s">
        <v>125</v>
      </c>
      <c r="AO17" s="20">
        <v>40179</v>
      </c>
      <c r="AP17" s="20">
        <v>40543</v>
      </c>
      <c r="AQ17" s="18" t="s">
        <v>128</v>
      </c>
      <c r="AR17" s="17">
        <v>8760</v>
      </c>
      <c r="AS17" s="18" t="s">
        <v>125</v>
      </c>
      <c r="AT17" s="17"/>
      <c r="AU17" s="20"/>
      <c r="AV17" s="18" t="s">
        <v>125</v>
      </c>
      <c r="AW17" s="18" t="s">
        <v>125</v>
      </c>
      <c r="AX17" s="18" t="s">
        <v>310</v>
      </c>
      <c r="AY17" s="18" t="s">
        <v>129</v>
      </c>
      <c r="AZ17" s="17">
        <v>0</v>
      </c>
      <c r="BA17" s="17">
        <v>0</v>
      </c>
      <c r="BB17" s="18" t="s">
        <v>124</v>
      </c>
      <c r="BC17" s="17">
        <v>0</v>
      </c>
      <c r="BD17" s="17">
        <v>0</v>
      </c>
      <c r="BE17" s="18" t="s">
        <v>124</v>
      </c>
      <c r="BF17" s="17">
        <v>0</v>
      </c>
      <c r="BG17" s="17">
        <v>0</v>
      </c>
      <c r="BH17" s="18" t="s">
        <v>124</v>
      </c>
      <c r="BI17" s="17">
        <v>0</v>
      </c>
      <c r="BJ17" s="17">
        <v>0</v>
      </c>
      <c r="BK17" s="18" t="s">
        <v>124</v>
      </c>
      <c r="BL17" s="17"/>
      <c r="BM17" s="17"/>
      <c r="BN17" s="18" t="s">
        <v>130</v>
      </c>
      <c r="BO17" s="18" t="s">
        <v>125</v>
      </c>
      <c r="BP17" s="18" t="s">
        <v>125</v>
      </c>
      <c r="BQ17" s="17"/>
      <c r="BR17" s="17"/>
      <c r="BS17" s="18" t="s">
        <v>125</v>
      </c>
      <c r="BT17" s="18" t="s">
        <v>125</v>
      </c>
      <c r="BU17" s="18" t="s">
        <v>125</v>
      </c>
      <c r="BV17" s="18" t="s">
        <v>125</v>
      </c>
      <c r="BW17" s="18" t="s">
        <v>333</v>
      </c>
      <c r="BX17" s="18" t="s">
        <v>131</v>
      </c>
      <c r="BY17" s="18" t="s">
        <v>125</v>
      </c>
      <c r="BZ17" s="18" t="s">
        <v>125</v>
      </c>
      <c r="CA17" s="18" t="s">
        <v>125</v>
      </c>
      <c r="CB17" s="18" t="s">
        <v>125</v>
      </c>
      <c r="CC17" s="18" t="s">
        <v>125</v>
      </c>
      <c r="CD17" s="18" t="s">
        <v>125</v>
      </c>
      <c r="CE17" s="17">
        <v>0</v>
      </c>
      <c r="CF17" s="17">
        <v>0</v>
      </c>
      <c r="CG17" s="17">
        <v>0</v>
      </c>
      <c r="CH17" s="20"/>
      <c r="CI17" s="20"/>
      <c r="CJ17" s="18" t="s">
        <v>125</v>
      </c>
      <c r="CK17" s="21"/>
      <c r="CL17" s="17"/>
      <c r="CM17" s="18" t="s">
        <v>125</v>
      </c>
      <c r="CN17" s="17"/>
      <c r="CO17" s="17"/>
      <c r="CP17" s="18" t="s">
        <v>125</v>
      </c>
      <c r="CQ17" s="17"/>
      <c r="CR17" s="17"/>
      <c r="CS17" s="18" t="s">
        <v>125</v>
      </c>
      <c r="CT17" s="17"/>
      <c r="CU17" s="17"/>
      <c r="CV17" s="18" t="s">
        <v>125</v>
      </c>
      <c r="CW17" s="18" t="s">
        <v>125</v>
      </c>
      <c r="CX17" s="18" t="s">
        <v>125</v>
      </c>
      <c r="CY17" s="18" t="s">
        <v>125</v>
      </c>
      <c r="CZ17" s="18" t="s">
        <v>125</v>
      </c>
      <c r="DA17" s="18" t="s">
        <v>125</v>
      </c>
      <c r="DB17" s="20">
        <v>40909</v>
      </c>
      <c r="DC17" s="18" t="s">
        <v>317</v>
      </c>
      <c r="DD17" s="18" t="s">
        <v>125</v>
      </c>
      <c r="DE17" s="18" t="s">
        <v>313</v>
      </c>
      <c r="DF17" s="18" t="s">
        <v>314</v>
      </c>
      <c r="DG17" s="18" t="s">
        <v>125</v>
      </c>
      <c r="DH17" s="18" t="s">
        <v>125</v>
      </c>
      <c r="DI17" s="18" t="s">
        <v>125</v>
      </c>
      <c r="DJ17" s="17">
        <v>0</v>
      </c>
      <c r="DK17" s="18" t="s">
        <v>125</v>
      </c>
      <c r="DL17" s="18" t="s">
        <v>132</v>
      </c>
      <c r="DM17" s="18" t="s">
        <v>125</v>
      </c>
      <c r="DN17" s="18" t="s">
        <v>125</v>
      </c>
      <c r="DO17" s="18" t="s">
        <v>125</v>
      </c>
      <c r="DP17" s="18" t="s">
        <v>486</v>
      </c>
      <c r="DQ17" s="18" t="s">
        <v>485</v>
      </c>
      <c r="DR17" s="18" t="s">
        <v>125</v>
      </c>
      <c r="DS17" s="18" t="s">
        <v>125</v>
      </c>
      <c r="DT17" s="18" t="s">
        <v>125</v>
      </c>
      <c r="DU17" s="18" t="s">
        <v>125</v>
      </c>
      <c r="DV17" s="18" t="s">
        <v>125</v>
      </c>
      <c r="DW17" s="18" t="s">
        <v>334</v>
      </c>
      <c r="DX17" s="18" t="s">
        <v>125</v>
      </c>
      <c r="DY17" s="18" t="s">
        <v>125</v>
      </c>
    </row>
    <row r="18" spans="2:129" x14ac:dyDescent="0.25">
      <c r="B18" s="17">
        <v>12389</v>
      </c>
      <c r="C18" s="20">
        <v>40179</v>
      </c>
      <c r="D18" s="21">
        <v>0</v>
      </c>
      <c r="E18" s="18" t="s">
        <v>302</v>
      </c>
      <c r="F18" s="18" t="s">
        <v>303</v>
      </c>
      <c r="G18" s="18" t="s">
        <v>122</v>
      </c>
      <c r="H18" s="18" t="s">
        <v>324</v>
      </c>
      <c r="I18" s="18" t="s">
        <v>305</v>
      </c>
      <c r="J18" s="18" t="s">
        <v>315</v>
      </c>
      <c r="K18" s="18" t="s">
        <v>133</v>
      </c>
      <c r="L18" s="17">
        <v>-42</v>
      </c>
      <c r="M18" s="18" t="s">
        <v>306</v>
      </c>
      <c r="N18" s="17">
        <v>-368928</v>
      </c>
      <c r="O18" s="18" t="s">
        <v>485</v>
      </c>
      <c r="P18" s="17">
        <v>30</v>
      </c>
      <c r="Q18" s="17">
        <v>8</v>
      </c>
      <c r="R18" s="24">
        <f>'Price Book'!$B$17</f>
        <v>8</v>
      </c>
      <c r="S18" s="24" t="str">
        <f t="shared" ref="S18" si="3">IF(Q18=R18,"OK","ERROR")</f>
        <v>OK</v>
      </c>
      <c r="T18" s="24" t="s">
        <v>491</v>
      </c>
      <c r="U18" s="17">
        <v>8784</v>
      </c>
      <c r="V18" s="17">
        <v>8116416</v>
      </c>
      <c r="W18" s="22">
        <f>L18*U18*(Q18-P18)</f>
        <v>8116416</v>
      </c>
      <c r="X18" s="22"/>
      <c r="Y18" s="22" t="s">
        <v>503</v>
      </c>
      <c r="Z18" s="17">
        <v>8116416</v>
      </c>
      <c r="AA18" s="18" t="s">
        <v>134</v>
      </c>
      <c r="AB18" s="17"/>
      <c r="AC18" s="17"/>
      <c r="AD18" s="18" t="s">
        <v>126</v>
      </c>
      <c r="AE18" s="18" t="s">
        <v>126</v>
      </c>
      <c r="AF18" s="18" t="s">
        <v>127</v>
      </c>
      <c r="AG18" s="18" t="s">
        <v>124</v>
      </c>
      <c r="AH18" s="18" t="s">
        <v>308</v>
      </c>
      <c r="AI18" s="18" t="s">
        <v>185</v>
      </c>
      <c r="AJ18" s="18" t="s">
        <v>125</v>
      </c>
      <c r="AK18" s="18" t="s">
        <v>125</v>
      </c>
      <c r="AL18" s="18" t="s">
        <v>125</v>
      </c>
      <c r="AM18" s="18" t="s">
        <v>125</v>
      </c>
      <c r="AN18" s="18" t="s">
        <v>125</v>
      </c>
      <c r="AO18" s="20">
        <v>40909</v>
      </c>
      <c r="AP18" s="20">
        <v>41274</v>
      </c>
      <c r="AQ18" s="18" t="s">
        <v>128</v>
      </c>
      <c r="AR18" s="17">
        <v>8784</v>
      </c>
      <c r="AS18" s="18" t="s">
        <v>125</v>
      </c>
      <c r="AT18" s="17"/>
      <c r="AU18" s="20"/>
      <c r="AV18" s="18" t="s">
        <v>125</v>
      </c>
      <c r="AW18" s="18" t="s">
        <v>125</v>
      </c>
      <c r="AX18" s="18" t="s">
        <v>310</v>
      </c>
      <c r="AY18" s="18" t="s">
        <v>129</v>
      </c>
      <c r="AZ18" s="17">
        <v>0</v>
      </c>
      <c r="BA18" s="17">
        <v>0</v>
      </c>
      <c r="BB18" s="18" t="s">
        <v>124</v>
      </c>
      <c r="BC18" s="17">
        <v>0</v>
      </c>
      <c r="BD18" s="17">
        <v>0</v>
      </c>
      <c r="BE18" s="18" t="s">
        <v>124</v>
      </c>
      <c r="BF18" s="17">
        <v>0</v>
      </c>
      <c r="BG18" s="17">
        <v>0</v>
      </c>
      <c r="BH18" s="18" t="s">
        <v>124</v>
      </c>
      <c r="BI18" s="17">
        <v>0</v>
      </c>
      <c r="BJ18" s="17">
        <v>0</v>
      </c>
      <c r="BK18" s="18" t="s">
        <v>124</v>
      </c>
      <c r="BL18" s="17"/>
      <c r="BM18" s="17"/>
      <c r="BN18" s="18" t="s">
        <v>130</v>
      </c>
      <c r="BO18" s="18" t="s">
        <v>125</v>
      </c>
      <c r="BP18" s="18" t="s">
        <v>125</v>
      </c>
      <c r="BQ18" s="17"/>
      <c r="BR18" s="17"/>
      <c r="BS18" s="18" t="s">
        <v>125</v>
      </c>
      <c r="BT18" s="18" t="s">
        <v>125</v>
      </c>
      <c r="BU18" s="18" t="s">
        <v>125</v>
      </c>
      <c r="BV18" s="18" t="s">
        <v>125</v>
      </c>
      <c r="BW18" s="18" t="s">
        <v>335</v>
      </c>
      <c r="BX18" s="18" t="s">
        <v>131</v>
      </c>
      <c r="BY18" s="18" t="s">
        <v>125</v>
      </c>
      <c r="BZ18" s="18" t="s">
        <v>125</v>
      </c>
      <c r="CA18" s="18" t="s">
        <v>125</v>
      </c>
      <c r="CB18" s="18" t="s">
        <v>125</v>
      </c>
      <c r="CC18" s="18" t="s">
        <v>125</v>
      </c>
      <c r="CD18" s="18" t="s">
        <v>125</v>
      </c>
      <c r="CE18" s="17">
        <v>0</v>
      </c>
      <c r="CF18" s="17">
        <v>0</v>
      </c>
      <c r="CG18" s="17">
        <v>0</v>
      </c>
      <c r="CH18" s="20"/>
      <c r="CI18" s="20"/>
      <c r="CJ18" s="18" t="s">
        <v>125</v>
      </c>
      <c r="CK18" s="21"/>
      <c r="CL18" s="17"/>
      <c r="CM18" s="18" t="s">
        <v>125</v>
      </c>
      <c r="CN18" s="17"/>
      <c r="CO18" s="17"/>
      <c r="CP18" s="18" t="s">
        <v>125</v>
      </c>
      <c r="CQ18" s="17"/>
      <c r="CR18" s="17"/>
      <c r="CS18" s="18" t="s">
        <v>125</v>
      </c>
      <c r="CT18" s="17"/>
      <c r="CU18" s="17"/>
      <c r="CV18" s="18" t="s">
        <v>125</v>
      </c>
      <c r="CW18" s="18" t="s">
        <v>125</v>
      </c>
      <c r="CX18" s="18" t="s">
        <v>125</v>
      </c>
      <c r="CY18" s="18" t="s">
        <v>125</v>
      </c>
      <c r="CZ18" s="18" t="s">
        <v>125</v>
      </c>
      <c r="DA18" s="18" t="s">
        <v>125</v>
      </c>
      <c r="DB18" s="20">
        <v>40909</v>
      </c>
      <c r="DC18" s="18" t="s">
        <v>317</v>
      </c>
      <c r="DD18" s="18" t="s">
        <v>125</v>
      </c>
      <c r="DE18" s="18" t="s">
        <v>313</v>
      </c>
      <c r="DF18" s="18" t="s">
        <v>314</v>
      </c>
      <c r="DG18" s="18" t="s">
        <v>125</v>
      </c>
      <c r="DH18" s="18" t="s">
        <v>125</v>
      </c>
      <c r="DI18" s="18" t="s">
        <v>125</v>
      </c>
      <c r="DJ18" s="17">
        <v>0</v>
      </c>
      <c r="DK18" s="18" t="s">
        <v>125</v>
      </c>
      <c r="DL18" s="18" t="s">
        <v>132</v>
      </c>
      <c r="DM18" s="18" t="s">
        <v>125</v>
      </c>
      <c r="DN18" s="18" t="s">
        <v>125</v>
      </c>
      <c r="DO18" s="18" t="s">
        <v>125</v>
      </c>
      <c r="DP18" s="18" t="s">
        <v>486</v>
      </c>
      <c r="DQ18" s="18" t="s">
        <v>485</v>
      </c>
      <c r="DR18" s="18" t="s">
        <v>125</v>
      </c>
      <c r="DS18" s="18" t="s">
        <v>125</v>
      </c>
      <c r="DT18" s="18" t="s">
        <v>125</v>
      </c>
      <c r="DU18" s="18" t="s">
        <v>125</v>
      </c>
      <c r="DV18" s="18" t="s">
        <v>125</v>
      </c>
      <c r="DW18" s="18" t="s">
        <v>336</v>
      </c>
      <c r="DX18" s="18" t="s">
        <v>125</v>
      </c>
      <c r="DY18" s="18" t="s">
        <v>125</v>
      </c>
    </row>
    <row r="19" spans="2:129" x14ac:dyDescent="0.25">
      <c r="B19" s="17">
        <v>12391</v>
      </c>
      <c r="C19" s="20">
        <v>40179</v>
      </c>
      <c r="D19" s="21">
        <v>0</v>
      </c>
      <c r="E19" s="18" t="s">
        <v>302</v>
      </c>
      <c r="F19" s="18" t="s">
        <v>303</v>
      </c>
      <c r="G19" s="18" t="s">
        <v>122</v>
      </c>
      <c r="H19" s="18" t="s">
        <v>337</v>
      </c>
      <c r="I19" s="18" t="s">
        <v>305</v>
      </c>
      <c r="J19" s="18" t="s">
        <v>315</v>
      </c>
      <c r="K19" s="18" t="s">
        <v>133</v>
      </c>
      <c r="L19" s="17">
        <v>-42</v>
      </c>
      <c r="M19" s="18" t="s">
        <v>306</v>
      </c>
      <c r="N19" s="17">
        <v>-31248</v>
      </c>
      <c r="O19" s="18" t="s">
        <v>485</v>
      </c>
      <c r="P19" s="17">
        <v>30</v>
      </c>
      <c r="Q19" s="17">
        <v>3</v>
      </c>
      <c r="R19" s="24">
        <f>'Price Book'!$B$9</f>
        <v>3</v>
      </c>
      <c r="S19" s="24" t="str">
        <f>IF(Q19=R19,"OK","ERROR")</f>
        <v>OK</v>
      </c>
      <c r="T19" s="24" t="s">
        <v>490</v>
      </c>
      <c r="U19" s="17">
        <v>744</v>
      </c>
      <c r="V19" s="17">
        <v>-93744</v>
      </c>
      <c r="W19" s="22">
        <f t="shared" si="1"/>
        <v>-93744</v>
      </c>
      <c r="X19" s="22"/>
      <c r="Y19" s="22"/>
      <c r="Z19" s="17">
        <v>-93744</v>
      </c>
      <c r="AA19" s="18" t="s">
        <v>134</v>
      </c>
      <c r="AB19" s="17"/>
      <c r="AC19" s="17"/>
      <c r="AD19" s="18" t="s">
        <v>126</v>
      </c>
      <c r="AE19" s="18" t="s">
        <v>126</v>
      </c>
      <c r="AF19" s="18" t="s">
        <v>127</v>
      </c>
      <c r="AG19" s="18" t="s">
        <v>124</v>
      </c>
      <c r="AH19" s="18" t="s">
        <v>308</v>
      </c>
      <c r="AI19" s="18" t="s">
        <v>185</v>
      </c>
      <c r="AJ19" s="18" t="s">
        <v>125</v>
      </c>
      <c r="AK19" s="18" t="s">
        <v>125</v>
      </c>
      <c r="AL19" s="18" t="s">
        <v>125</v>
      </c>
      <c r="AM19" s="18" t="s">
        <v>125</v>
      </c>
      <c r="AN19" s="18" t="s">
        <v>125</v>
      </c>
      <c r="AO19" s="20">
        <v>40179</v>
      </c>
      <c r="AP19" s="20">
        <v>40209</v>
      </c>
      <c r="AQ19" s="18" t="s">
        <v>128</v>
      </c>
      <c r="AR19" s="17">
        <v>744</v>
      </c>
      <c r="AS19" s="18" t="s">
        <v>125</v>
      </c>
      <c r="AT19" s="17"/>
      <c r="AU19" s="20"/>
      <c r="AV19" s="18" t="s">
        <v>125</v>
      </c>
      <c r="AW19" s="18" t="s">
        <v>125</v>
      </c>
      <c r="AX19" s="18" t="s">
        <v>310</v>
      </c>
      <c r="AY19" s="18" t="s">
        <v>129</v>
      </c>
      <c r="AZ19" s="17">
        <v>0</v>
      </c>
      <c r="BA19" s="17">
        <v>0</v>
      </c>
      <c r="BB19" s="18" t="s">
        <v>124</v>
      </c>
      <c r="BC19" s="17">
        <v>0</v>
      </c>
      <c r="BD19" s="17">
        <v>0</v>
      </c>
      <c r="BE19" s="18" t="s">
        <v>124</v>
      </c>
      <c r="BF19" s="17">
        <v>0</v>
      </c>
      <c r="BG19" s="17">
        <v>0</v>
      </c>
      <c r="BH19" s="18" t="s">
        <v>124</v>
      </c>
      <c r="BI19" s="17">
        <v>0</v>
      </c>
      <c r="BJ19" s="17">
        <v>0</v>
      </c>
      <c r="BK19" s="18" t="s">
        <v>124</v>
      </c>
      <c r="BL19" s="17"/>
      <c r="BM19" s="17"/>
      <c r="BN19" s="18" t="s">
        <v>130</v>
      </c>
      <c r="BO19" s="18" t="s">
        <v>125</v>
      </c>
      <c r="BP19" s="18" t="s">
        <v>125</v>
      </c>
      <c r="BQ19" s="17"/>
      <c r="BR19" s="17"/>
      <c r="BS19" s="18" t="s">
        <v>125</v>
      </c>
      <c r="BT19" s="18" t="s">
        <v>125</v>
      </c>
      <c r="BU19" s="18" t="s">
        <v>125</v>
      </c>
      <c r="BV19" s="18" t="s">
        <v>125</v>
      </c>
      <c r="BW19" s="18" t="s">
        <v>338</v>
      </c>
      <c r="BX19" s="18" t="s">
        <v>131</v>
      </c>
      <c r="BY19" s="18" t="s">
        <v>125</v>
      </c>
      <c r="BZ19" s="18" t="s">
        <v>125</v>
      </c>
      <c r="CA19" s="18" t="s">
        <v>125</v>
      </c>
      <c r="CB19" s="18" t="s">
        <v>125</v>
      </c>
      <c r="CC19" s="18" t="s">
        <v>125</v>
      </c>
      <c r="CD19" s="18" t="s">
        <v>125</v>
      </c>
      <c r="CE19" s="17">
        <v>0</v>
      </c>
      <c r="CF19" s="17">
        <v>0</v>
      </c>
      <c r="CG19" s="17">
        <v>0</v>
      </c>
      <c r="CH19" s="20"/>
      <c r="CI19" s="20"/>
      <c r="CJ19" s="18" t="s">
        <v>125</v>
      </c>
      <c r="CK19" s="21"/>
      <c r="CL19" s="17"/>
      <c r="CM19" s="18" t="s">
        <v>125</v>
      </c>
      <c r="CN19" s="17"/>
      <c r="CO19" s="17"/>
      <c r="CP19" s="18" t="s">
        <v>125</v>
      </c>
      <c r="CQ19" s="17"/>
      <c r="CR19" s="17"/>
      <c r="CS19" s="18" t="s">
        <v>125</v>
      </c>
      <c r="CT19" s="17"/>
      <c r="CU19" s="17"/>
      <c r="CV19" s="18" t="s">
        <v>125</v>
      </c>
      <c r="CW19" s="18" t="s">
        <v>125</v>
      </c>
      <c r="CX19" s="18" t="s">
        <v>125</v>
      </c>
      <c r="CY19" s="18" t="s">
        <v>125</v>
      </c>
      <c r="CZ19" s="18" t="s">
        <v>125</v>
      </c>
      <c r="DA19" s="18" t="s">
        <v>125</v>
      </c>
      <c r="DB19" s="20">
        <v>40544</v>
      </c>
      <c r="DC19" s="18" t="s">
        <v>317</v>
      </c>
      <c r="DD19" s="18" t="s">
        <v>125</v>
      </c>
      <c r="DE19" s="18" t="s">
        <v>313</v>
      </c>
      <c r="DF19" s="18" t="s">
        <v>314</v>
      </c>
      <c r="DG19" s="18" t="s">
        <v>125</v>
      </c>
      <c r="DH19" s="18" t="s">
        <v>125</v>
      </c>
      <c r="DI19" s="18" t="s">
        <v>125</v>
      </c>
      <c r="DJ19" s="17">
        <v>0</v>
      </c>
      <c r="DK19" s="18" t="s">
        <v>125</v>
      </c>
      <c r="DL19" s="18" t="s">
        <v>132</v>
      </c>
      <c r="DM19" s="18" t="s">
        <v>125</v>
      </c>
      <c r="DN19" s="18" t="s">
        <v>125</v>
      </c>
      <c r="DO19" s="18" t="s">
        <v>125</v>
      </c>
      <c r="DP19" s="18" t="s">
        <v>486</v>
      </c>
      <c r="DQ19" s="18" t="s">
        <v>485</v>
      </c>
      <c r="DR19" s="18" t="s">
        <v>125</v>
      </c>
      <c r="DS19" s="18" t="s">
        <v>125</v>
      </c>
      <c r="DT19" s="18" t="s">
        <v>125</v>
      </c>
      <c r="DU19" s="18" t="s">
        <v>125</v>
      </c>
      <c r="DV19" s="18" t="s">
        <v>125</v>
      </c>
      <c r="DW19" s="18" t="s">
        <v>339</v>
      </c>
      <c r="DX19" s="18" t="s">
        <v>125</v>
      </c>
      <c r="DY19" s="18" t="s">
        <v>125</v>
      </c>
    </row>
    <row r="20" spans="2:129" x14ac:dyDescent="0.25">
      <c r="B20" s="17">
        <v>12393</v>
      </c>
      <c r="C20" s="20">
        <v>40179</v>
      </c>
      <c r="D20" s="21">
        <v>0</v>
      </c>
      <c r="E20" s="18" t="s">
        <v>302</v>
      </c>
      <c r="F20" s="18" t="s">
        <v>303</v>
      </c>
      <c r="G20" s="18" t="s">
        <v>122</v>
      </c>
      <c r="H20" s="18" t="s">
        <v>340</v>
      </c>
      <c r="I20" s="18" t="s">
        <v>305</v>
      </c>
      <c r="J20" s="18" t="s">
        <v>315</v>
      </c>
      <c r="K20" s="18" t="s">
        <v>133</v>
      </c>
      <c r="L20" s="17">
        <v>-42</v>
      </c>
      <c r="M20" s="18" t="s">
        <v>306</v>
      </c>
      <c r="N20" s="17">
        <v>-31248</v>
      </c>
      <c r="O20" s="18" t="s">
        <v>485</v>
      </c>
      <c r="P20" s="17">
        <v>30</v>
      </c>
      <c r="Q20" s="17">
        <v>8</v>
      </c>
      <c r="R20" s="24">
        <f>'Price Book'!$B$17</f>
        <v>8</v>
      </c>
      <c r="S20" s="24" t="str">
        <f t="shared" ref="S20" si="4">IF(Q20=R20,"OK","ERROR")</f>
        <v>OK</v>
      </c>
      <c r="T20" s="24" t="s">
        <v>491</v>
      </c>
      <c r="U20" s="17">
        <v>744</v>
      </c>
      <c r="V20" s="17">
        <v>-249984</v>
      </c>
      <c r="W20" s="22">
        <f t="shared" si="1"/>
        <v>-249984</v>
      </c>
      <c r="X20" s="22"/>
      <c r="Y20" s="22"/>
      <c r="Z20" s="17">
        <v>-249984</v>
      </c>
      <c r="AA20" s="18" t="s">
        <v>134</v>
      </c>
      <c r="AB20" s="17"/>
      <c r="AC20" s="17"/>
      <c r="AD20" s="18" t="s">
        <v>126</v>
      </c>
      <c r="AE20" s="18" t="s">
        <v>126</v>
      </c>
      <c r="AF20" s="18" t="s">
        <v>127</v>
      </c>
      <c r="AG20" s="18" t="s">
        <v>124</v>
      </c>
      <c r="AH20" s="18" t="s">
        <v>308</v>
      </c>
      <c r="AI20" s="18" t="s">
        <v>185</v>
      </c>
      <c r="AJ20" s="18" t="s">
        <v>125</v>
      </c>
      <c r="AK20" s="18" t="s">
        <v>125</v>
      </c>
      <c r="AL20" s="18" t="s">
        <v>125</v>
      </c>
      <c r="AM20" s="18" t="s">
        <v>125</v>
      </c>
      <c r="AN20" s="18" t="s">
        <v>125</v>
      </c>
      <c r="AO20" s="20">
        <v>40909</v>
      </c>
      <c r="AP20" s="20">
        <v>40939</v>
      </c>
      <c r="AQ20" s="18" t="s">
        <v>128</v>
      </c>
      <c r="AR20" s="17">
        <v>744</v>
      </c>
      <c r="AS20" s="18" t="s">
        <v>125</v>
      </c>
      <c r="AT20" s="17"/>
      <c r="AU20" s="20"/>
      <c r="AV20" s="18" t="s">
        <v>125</v>
      </c>
      <c r="AW20" s="18" t="s">
        <v>125</v>
      </c>
      <c r="AX20" s="18" t="s">
        <v>310</v>
      </c>
      <c r="AY20" s="18" t="s">
        <v>129</v>
      </c>
      <c r="AZ20" s="17">
        <v>0</v>
      </c>
      <c r="BA20" s="17">
        <v>0</v>
      </c>
      <c r="BB20" s="18" t="s">
        <v>124</v>
      </c>
      <c r="BC20" s="17">
        <v>0</v>
      </c>
      <c r="BD20" s="17">
        <v>0</v>
      </c>
      <c r="BE20" s="18" t="s">
        <v>124</v>
      </c>
      <c r="BF20" s="17">
        <v>0</v>
      </c>
      <c r="BG20" s="17">
        <v>0</v>
      </c>
      <c r="BH20" s="18" t="s">
        <v>124</v>
      </c>
      <c r="BI20" s="17">
        <v>0</v>
      </c>
      <c r="BJ20" s="17">
        <v>0</v>
      </c>
      <c r="BK20" s="18" t="s">
        <v>124</v>
      </c>
      <c r="BL20" s="17"/>
      <c r="BM20" s="17"/>
      <c r="BN20" s="18" t="s">
        <v>130</v>
      </c>
      <c r="BO20" s="18" t="s">
        <v>125</v>
      </c>
      <c r="BP20" s="18" t="s">
        <v>125</v>
      </c>
      <c r="BQ20" s="17"/>
      <c r="BR20" s="17"/>
      <c r="BS20" s="18" t="s">
        <v>125</v>
      </c>
      <c r="BT20" s="18" t="s">
        <v>125</v>
      </c>
      <c r="BU20" s="18" t="s">
        <v>125</v>
      </c>
      <c r="BV20" s="18" t="s">
        <v>125</v>
      </c>
      <c r="BW20" s="18" t="s">
        <v>341</v>
      </c>
      <c r="BX20" s="18" t="s">
        <v>131</v>
      </c>
      <c r="BY20" s="18" t="s">
        <v>125</v>
      </c>
      <c r="BZ20" s="18" t="s">
        <v>125</v>
      </c>
      <c r="CA20" s="18" t="s">
        <v>125</v>
      </c>
      <c r="CB20" s="18" t="s">
        <v>125</v>
      </c>
      <c r="CC20" s="18" t="s">
        <v>125</v>
      </c>
      <c r="CD20" s="18" t="s">
        <v>125</v>
      </c>
      <c r="CE20" s="17">
        <v>0</v>
      </c>
      <c r="CF20" s="17">
        <v>0</v>
      </c>
      <c r="CG20" s="17">
        <v>0</v>
      </c>
      <c r="CH20" s="20"/>
      <c r="CI20" s="20"/>
      <c r="CJ20" s="18" t="s">
        <v>125</v>
      </c>
      <c r="CK20" s="21"/>
      <c r="CL20" s="17"/>
      <c r="CM20" s="18" t="s">
        <v>125</v>
      </c>
      <c r="CN20" s="17"/>
      <c r="CO20" s="17"/>
      <c r="CP20" s="18" t="s">
        <v>125</v>
      </c>
      <c r="CQ20" s="17"/>
      <c r="CR20" s="17"/>
      <c r="CS20" s="18" t="s">
        <v>125</v>
      </c>
      <c r="CT20" s="17"/>
      <c r="CU20" s="17"/>
      <c r="CV20" s="18" t="s">
        <v>125</v>
      </c>
      <c r="CW20" s="18" t="s">
        <v>125</v>
      </c>
      <c r="CX20" s="18" t="s">
        <v>125</v>
      </c>
      <c r="CY20" s="18" t="s">
        <v>125</v>
      </c>
      <c r="CZ20" s="18" t="s">
        <v>125</v>
      </c>
      <c r="DA20" s="18" t="s">
        <v>125</v>
      </c>
      <c r="DB20" s="20">
        <v>40544</v>
      </c>
      <c r="DC20" s="18" t="s">
        <v>317</v>
      </c>
      <c r="DD20" s="18" t="s">
        <v>125</v>
      </c>
      <c r="DE20" s="18" t="s">
        <v>313</v>
      </c>
      <c r="DF20" s="18" t="s">
        <v>314</v>
      </c>
      <c r="DG20" s="18" t="s">
        <v>125</v>
      </c>
      <c r="DH20" s="18" t="s">
        <v>125</v>
      </c>
      <c r="DI20" s="18" t="s">
        <v>125</v>
      </c>
      <c r="DJ20" s="17">
        <v>0</v>
      </c>
      <c r="DK20" s="18" t="s">
        <v>125</v>
      </c>
      <c r="DL20" s="18" t="s">
        <v>132</v>
      </c>
      <c r="DM20" s="18" t="s">
        <v>125</v>
      </c>
      <c r="DN20" s="18" t="s">
        <v>125</v>
      </c>
      <c r="DO20" s="18" t="s">
        <v>125</v>
      </c>
      <c r="DP20" s="18" t="s">
        <v>486</v>
      </c>
      <c r="DQ20" s="18" t="s">
        <v>485</v>
      </c>
      <c r="DR20" s="18" t="s">
        <v>125</v>
      </c>
      <c r="DS20" s="18" t="s">
        <v>125</v>
      </c>
      <c r="DT20" s="18" t="s">
        <v>125</v>
      </c>
      <c r="DU20" s="18" t="s">
        <v>125</v>
      </c>
      <c r="DV20" s="18" t="s">
        <v>125</v>
      </c>
      <c r="DW20" s="18" t="s">
        <v>342</v>
      </c>
      <c r="DX20" s="18" t="s">
        <v>125</v>
      </c>
      <c r="DY20" s="18" t="s">
        <v>125</v>
      </c>
    </row>
    <row r="21" spans="2:129" x14ac:dyDescent="0.25">
      <c r="B21" s="17">
        <v>12395</v>
      </c>
      <c r="C21" s="20">
        <v>40179</v>
      </c>
      <c r="D21" s="21">
        <v>0</v>
      </c>
      <c r="E21" s="18" t="s">
        <v>302</v>
      </c>
      <c r="F21" s="18" t="s">
        <v>303</v>
      </c>
      <c r="G21" s="18" t="s">
        <v>122</v>
      </c>
      <c r="H21" s="18" t="s">
        <v>337</v>
      </c>
      <c r="I21" s="18" t="s">
        <v>305</v>
      </c>
      <c r="J21" s="18" t="s">
        <v>315</v>
      </c>
      <c r="K21" s="18" t="s">
        <v>133</v>
      </c>
      <c r="L21" s="17">
        <v>-42</v>
      </c>
      <c r="M21" s="18" t="s">
        <v>306</v>
      </c>
      <c r="N21" s="17">
        <v>-31248</v>
      </c>
      <c r="O21" s="18" t="s">
        <v>485</v>
      </c>
      <c r="P21" s="17">
        <v>30</v>
      </c>
      <c r="Q21" s="17">
        <v>3</v>
      </c>
      <c r="R21" s="24">
        <f>'Price Book'!$B$9</f>
        <v>3</v>
      </c>
      <c r="S21" s="24" t="str">
        <f>IF(Q21=R21,"OK","ERROR")</f>
        <v>OK</v>
      </c>
      <c r="T21" s="24" t="s">
        <v>490</v>
      </c>
      <c r="U21" s="17">
        <v>744</v>
      </c>
      <c r="V21" s="17">
        <v>-93744</v>
      </c>
      <c r="W21" s="22">
        <f t="shared" si="1"/>
        <v>-93744</v>
      </c>
      <c r="X21" s="22"/>
      <c r="Y21" s="22"/>
      <c r="Z21" s="17">
        <v>-93744</v>
      </c>
      <c r="AA21" s="18" t="s">
        <v>134</v>
      </c>
      <c r="AB21" s="17"/>
      <c r="AC21" s="17"/>
      <c r="AD21" s="18" t="s">
        <v>126</v>
      </c>
      <c r="AE21" s="18" t="s">
        <v>126</v>
      </c>
      <c r="AF21" s="18" t="s">
        <v>127</v>
      </c>
      <c r="AG21" s="18" t="s">
        <v>124</v>
      </c>
      <c r="AH21" s="18" t="s">
        <v>308</v>
      </c>
      <c r="AI21" s="18" t="s">
        <v>185</v>
      </c>
      <c r="AJ21" s="18" t="s">
        <v>125</v>
      </c>
      <c r="AK21" s="18" t="s">
        <v>125</v>
      </c>
      <c r="AL21" s="18" t="s">
        <v>125</v>
      </c>
      <c r="AM21" s="18" t="s">
        <v>125</v>
      </c>
      <c r="AN21" s="18" t="s">
        <v>125</v>
      </c>
      <c r="AO21" s="20">
        <v>40179</v>
      </c>
      <c r="AP21" s="20">
        <v>40209</v>
      </c>
      <c r="AQ21" s="18" t="s">
        <v>128</v>
      </c>
      <c r="AR21" s="17">
        <v>744</v>
      </c>
      <c r="AS21" s="18" t="s">
        <v>125</v>
      </c>
      <c r="AT21" s="17"/>
      <c r="AU21" s="20"/>
      <c r="AV21" s="18" t="s">
        <v>125</v>
      </c>
      <c r="AW21" s="18" t="s">
        <v>125</v>
      </c>
      <c r="AX21" s="18" t="s">
        <v>310</v>
      </c>
      <c r="AY21" s="18" t="s">
        <v>129</v>
      </c>
      <c r="AZ21" s="17">
        <v>0</v>
      </c>
      <c r="BA21" s="17">
        <v>0</v>
      </c>
      <c r="BB21" s="18" t="s">
        <v>124</v>
      </c>
      <c r="BC21" s="17">
        <v>0</v>
      </c>
      <c r="BD21" s="17">
        <v>0</v>
      </c>
      <c r="BE21" s="18" t="s">
        <v>124</v>
      </c>
      <c r="BF21" s="17">
        <v>0</v>
      </c>
      <c r="BG21" s="17">
        <v>0</v>
      </c>
      <c r="BH21" s="18" t="s">
        <v>124</v>
      </c>
      <c r="BI21" s="17">
        <v>0</v>
      </c>
      <c r="BJ21" s="17">
        <v>0</v>
      </c>
      <c r="BK21" s="18" t="s">
        <v>124</v>
      </c>
      <c r="BL21" s="17"/>
      <c r="BM21" s="17"/>
      <c r="BN21" s="18" t="s">
        <v>130</v>
      </c>
      <c r="BO21" s="18" t="s">
        <v>125</v>
      </c>
      <c r="BP21" s="18" t="s">
        <v>125</v>
      </c>
      <c r="BQ21" s="17"/>
      <c r="BR21" s="17"/>
      <c r="BS21" s="18" t="s">
        <v>125</v>
      </c>
      <c r="BT21" s="18" t="s">
        <v>125</v>
      </c>
      <c r="BU21" s="18" t="s">
        <v>125</v>
      </c>
      <c r="BV21" s="18" t="s">
        <v>125</v>
      </c>
      <c r="BW21" s="18" t="s">
        <v>343</v>
      </c>
      <c r="BX21" s="18" t="s">
        <v>131</v>
      </c>
      <c r="BY21" s="18" t="s">
        <v>125</v>
      </c>
      <c r="BZ21" s="18" t="s">
        <v>125</v>
      </c>
      <c r="CA21" s="18" t="s">
        <v>125</v>
      </c>
      <c r="CB21" s="18" t="s">
        <v>125</v>
      </c>
      <c r="CC21" s="18" t="s">
        <v>125</v>
      </c>
      <c r="CD21" s="18" t="s">
        <v>125</v>
      </c>
      <c r="CE21" s="17">
        <v>0</v>
      </c>
      <c r="CF21" s="17">
        <v>0</v>
      </c>
      <c r="CG21" s="17">
        <v>0</v>
      </c>
      <c r="CH21" s="20"/>
      <c r="CI21" s="20"/>
      <c r="CJ21" s="18" t="s">
        <v>125</v>
      </c>
      <c r="CK21" s="21"/>
      <c r="CL21" s="17"/>
      <c r="CM21" s="18" t="s">
        <v>125</v>
      </c>
      <c r="CN21" s="17"/>
      <c r="CO21" s="17"/>
      <c r="CP21" s="18" t="s">
        <v>125</v>
      </c>
      <c r="CQ21" s="17"/>
      <c r="CR21" s="17"/>
      <c r="CS21" s="18" t="s">
        <v>125</v>
      </c>
      <c r="CT21" s="17"/>
      <c r="CU21" s="17"/>
      <c r="CV21" s="18" t="s">
        <v>125</v>
      </c>
      <c r="CW21" s="18" t="s">
        <v>125</v>
      </c>
      <c r="CX21" s="18" t="s">
        <v>125</v>
      </c>
      <c r="CY21" s="18" t="s">
        <v>125</v>
      </c>
      <c r="CZ21" s="18" t="s">
        <v>125</v>
      </c>
      <c r="DA21" s="18" t="s">
        <v>125</v>
      </c>
      <c r="DB21" s="20">
        <v>40848</v>
      </c>
      <c r="DC21" s="18" t="s">
        <v>317</v>
      </c>
      <c r="DD21" s="18" t="s">
        <v>125</v>
      </c>
      <c r="DE21" s="18" t="s">
        <v>313</v>
      </c>
      <c r="DF21" s="18" t="s">
        <v>314</v>
      </c>
      <c r="DG21" s="18" t="s">
        <v>125</v>
      </c>
      <c r="DH21" s="18" t="s">
        <v>125</v>
      </c>
      <c r="DI21" s="18" t="s">
        <v>125</v>
      </c>
      <c r="DJ21" s="17">
        <v>0</v>
      </c>
      <c r="DK21" s="18" t="s">
        <v>125</v>
      </c>
      <c r="DL21" s="18" t="s">
        <v>132</v>
      </c>
      <c r="DM21" s="18" t="s">
        <v>125</v>
      </c>
      <c r="DN21" s="18" t="s">
        <v>125</v>
      </c>
      <c r="DO21" s="18" t="s">
        <v>125</v>
      </c>
      <c r="DP21" s="18" t="s">
        <v>486</v>
      </c>
      <c r="DQ21" s="18" t="s">
        <v>485</v>
      </c>
      <c r="DR21" s="18" t="s">
        <v>125</v>
      </c>
      <c r="DS21" s="18" t="s">
        <v>125</v>
      </c>
      <c r="DT21" s="18" t="s">
        <v>125</v>
      </c>
      <c r="DU21" s="18" t="s">
        <v>125</v>
      </c>
      <c r="DV21" s="18" t="s">
        <v>125</v>
      </c>
      <c r="DW21" s="18" t="s">
        <v>344</v>
      </c>
      <c r="DX21" s="18" t="s">
        <v>125</v>
      </c>
      <c r="DY21" s="18" t="s">
        <v>125</v>
      </c>
    </row>
    <row r="22" spans="2:129" x14ac:dyDescent="0.25">
      <c r="B22" s="17">
        <v>12397</v>
      </c>
      <c r="C22" s="20">
        <v>40179</v>
      </c>
      <c r="D22" s="21">
        <v>0</v>
      </c>
      <c r="E22" s="18" t="s">
        <v>302</v>
      </c>
      <c r="F22" s="18" t="s">
        <v>303</v>
      </c>
      <c r="G22" s="18" t="s">
        <v>122</v>
      </c>
      <c r="H22" s="18" t="s">
        <v>340</v>
      </c>
      <c r="I22" s="18" t="s">
        <v>305</v>
      </c>
      <c r="J22" s="18" t="s">
        <v>315</v>
      </c>
      <c r="K22" s="18" t="s">
        <v>133</v>
      </c>
      <c r="L22" s="17">
        <v>-42</v>
      </c>
      <c r="M22" s="18" t="s">
        <v>306</v>
      </c>
      <c r="N22" s="17">
        <v>-31248</v>
      </c>
      <c r="O22" s="18" t="s">
        <v>485</v>
      </c>
      <c r="P22" s="17">
        <v>30</v>
      </c>
      <c r="Q22" s="17">
        <v>8</v>
      </c>
      <c r="R22" s="24">
        <f>'Price Book'!$B$17</f>
        <v>8</v>
      </c>
      <c r="S22" s="24" t="str">
        <f t="shared" si="0"/>
        <v>OK</v>
      </c>
      <c r="T22" s="24" t="s">
        <v>491</v>
      </c>
      <c r="U22" s="17">
        <v>744</v>
      </c>
      <c r="V22" s="17">
        <v>-249984</v>
      </c>
      <c r="W22" s="22">
        <f t="shared" si="1"/>
        <v>-249984</v>
      </c>
      <c r="X22" s="22"/>
      <c r="Y22" s="22"/>
      <c r="Z22" s="17">
        <v>-249984</v>
      </c>
      <c r="AA22" s="18" t="s">
        <v>134</v>
      </c>
      <c r="AB22" s="17"/>
      <c r="AC22" s="17"/>
      <c r="AD22" s="18" t="s">
        <v>126</v>
      </c>
      <c r="AE22" s="18" t="s">
        <v>126</v>
      </c>
      <c r="AF22" s="18" t="s">
        <v>127</v>
      </c>
      <c r="AG22" s="18" t="s">
        <v>124</v>
      </c>
      <c r="AH22" s="18" t="s">
        <v>308</v>
      </c>
      <c r="AI22" s="18" t="s">
        <v>185</v>
      </c>
      <c r="AJ22" s="18" t="s">
        <v>125</v>
      </c>
      <c r="AK22" s="18" t="s">
        <v>125</v>
      </c>
      <c r="AL22" s="18" t="s">
        <v>125</v>
      </c>
      <c r="AM22" s="18" t="s">
        <v>125</v>
      </c>
      <c r="AN22" s="18" t="s">
        <v>125</v>
      </c>
      <c r="AO22" s="20">
        <v>40909</v>
      </c>
      <c r="AP22" s="20">
        <v>40939</v>
      </c>
      <c r="AQ22" s="18" t="s">
        <v>128</v>
      </c>
      <c r="AR22" s="17">
        <v>744</v>
      </c>
      <c r="AS22" s="18" t="s">
        <v>125</v>
      </c>
      <c r="AT22" s="17"/>
      <c r="AU22" s="20"/>
      <c r="AV22" s="18" t="s">
        <v>125</v>
      </c>
      <c r="AW22" s="18" t="s">
        <v>125</v>
      </c>
      <c r="AX22" s="18" t="s">
        <v>310</v>
      </c>
      <c r="AY22" s="18" t="s">
        <v>129</v>
      </c>
      <c r="AZ22" s="17">
        <v>0</v>
      </c>
      <c r="BA22" s="17">
        <v>0</v>
      </c>
      <c r="BB22" s="18" t="s">
        <v>124</v>
      </c>
      <c r="BC22" s="17">
        <v>0</v>
      </c>
      <c r="BD22" s="17">
        <v>0</v>
      </c>
      <c r="BE22" s="18" t="s">
        <v>124</v>
      </c>
      <c r="BF22" s="17">
        <v>0</v>
      </c>
      <c r="BG22" s="17">
        <v>0</v>
      </c>
      <c r="BH22" s="18" t="s">
        <v>124</v>
      </c>
      <c r="BI22" s="17">
        <v>0</v>
      </c>
      <c r="BJ22" s="17">
        <v>0</v>
      </c>
      <c r="BK22" s="18" t="s">
        <v>124</v>
      </c>
      <c r="BL22" s="17"/>
      <c r="BM22" s="17"/>
      <c r="BN22" s="18" t="s">
        <v>130</v>
      </c>
      <c r="BO22" s="18" t="s">
        <v>125</v>
      </c>
      <c r="BP22" s="18" t="s">
        <v>125</v>
      </c>
      <c r="BQ22" s="17"/>
      <c r="BR22" s="17"/>
      <c r="BS22" s="18" t="s">
        <v>125</v>
      </c>
      <c r="BT22" s="18" t="s">
        <v>125</v>
      </c>
      <c r="BU22" s="18" t="s">
        <v>125</v>
      </c>
      <c r="BV22" s="18" t="s">
        <v>125</v>
      </c>
      <c r="BW22" s="18" t="s">
        <v>345</v>
      </c>
      <c r="BX22" s="18" t="s">
        <v>131</v>
      </c>
      <c r="BY22" s="18" t="s">
        <v>125</v>
      </c>
      <c r="BZ22" s="18" t="s">
        <v>125</v>
      </c>
      <c r="CA22" s="18" t="s">
        <v>125</v>
      </c>
      <c r="CB22" s="18" t="s">
        <v>125</v>
      </c>
      <c r="CC22" s="18" t="s">
        <v>125</v>
      </c>
      <c r="CD22" s="18" t="s">
        <v>125</v>
      </c>
      <c r="CE22" s="17">
        <v>0</v>
      </c>
      <c r="CF22" s="17">
        <v>0</v>
      </c>
      <c r="CG22" s="17">
        <v>0</v>
      </c>
      <c r="CH22" s="20"/>
      <c r="CI22" s="20"/>
      <c r="CJ22" s="18" t="s">
        <v>125</v>
      </c>
      <c r="CK22" s="21"/>
      <c r="CL22" s="17"/>
      <c r="CM22" s="18" t="s">
        <v>125</v>
      </c>
      <c r="CN22" s="17"/>
      <c r="CO22" s="17"/>
      <c r="CP22" s="18" t="s">
        <v>125</v>
      </c>
      <c r="CQ22" s="17"/>
      <c r="CR22" s="17"/>
      <c r="CS22" s="18" t="s">
        <v>125</v>
      </c>
      <c r="CT22" s="17"/>
      <c r="CU22" s="17"/>
      <c r="CV22" s="18" t="s">
        <v>125</v>
      </c>
      <c r="CW22" s="18" t="s">
        <v>125</v>
      </c>
      <c r="CX22" s="18" t="s">
        <v>125</v>
      </c>
      <c r="CY22" s="18" t="s">
        <v>125</v>
      </c>
      <c r="CZ22" s="18" t="s">
        <v>125</v>
      </c>
      <c r="DA22" s="18" t="s">
        <v>125</v>
      </c>
      <c r="DB22" s="20">
        <v>40848</v>
      </c>
      <c r="DC22" s="18" t="s">
        <v>317</v>
      </c>
      <c r="DD22" s="18" t="s">
        <v>125</v>
      </c>
      <c r="DE22" s="18" t="s">
        <v>313</v>
      </c>
      <c r="DF22" s="18" t="s">
        <v>314</v>
      </c>
      <c r="DG22" s="18" t="s">
        <v>125</v>
      </c>
      <c r="DH22" s="18" t="s">
        <v>125</v>
      </c>
      <c r="DI22" s="18" t="s">
        <v>125</v>
      </c>
      <c r="DJ22" s="17">
        <v>0</v>
      </c>
      <c r="DK22" s="18" t="s">
        <v>125</v>
      </c>
      <c r="DL22" s="18" t="s">
        <v>132</v>
      </c>
      <c r="DM22" s="18" t="s">
        <v>125</v>
      </c>
      <c r="DN22" s="18" t="s">
        <v>125</v>
      </c>
      <c r="DO22" s="18" t="s">
        <v>125</v>
      </c>
      <c r="DP22" s="18" t="s">
        <v>486</v>
      </c>
      <c r="DQ22" s="18" t="s">
        <v>485</v>
      </c>
      <c r="DR22" s="18" t="s">
        <v>125</v>
      </c>
      <c r="DS22" s="18" t="s">
        <v>125</v>
      </c>
      <c r="DT22" s="18" t="s">
        <v>125</v>
      </c>
      <c r="DU22" s="18" t="s">
        <v>125</v>
      </c>
      <c r="DV22" s="18" t="s">
        <v>125</v>
      </c>
      <c r="DW22" s="18" t="s">
        <v>346</v>
      </c>
      <c r="DX22" s="18" t="s">
        <v>125</v>
      </c>
      <c r="DY22" s="18" t="s">
        <v>125</v>
      </c>
    </row>
    <row r="23" spans="2:129" x14ac:dyDescent="0.25">
      <c r="B23" s="17">
        <v>12399</v>
      </c>
      <c r="C23" s="20">
        <v>40179</v>
      </c>
      <c r="D23" s="21">
        <v>0</v>
      </c>
      <c r="E23" s="18" t="s">
        <v>302</v>
      </c>
      <c r="F23" s="18" t="s">
        <v>303</v>
      </c>
      <c r="G23" s="18" t="s">
        <v>122</v>
      </c>
      <c r="H23" s="18" t="s">
        <v>337</v>
      </c>
      <c r="I23" s="18" t="s">
        <v>305</v>
      </c>
      <c r="J23" s="18" t="s">
        <v>315</v>
      </c>
      <c r="K23" s="18" t="s">
        <v>133</v>
      </c>
      <c r="L23" s="17">
        <v>-42</v>
      </c>
      <c r="M23" s="18" t="s">
        <v>306</v>
      </c>
      <c r="N23" s="17">
        <v>-31248</v>
      </c>
      <c r="O23" s="18" t="s">
        <v>485</v>
      </c>
      <c r="P23" s="17">
        <v>30</v>
      </c>
      <c r="Q23" s="17">
        <v>3</v>
      </c>
      <c r="R23" s="24">
        <f>'Price Book'!$B$9</f>
        <v>3</v>
      </c>
      <c r="S23" s="24" t="str">
        <f>IF(Q23=R23,"OK","ERROR")</f>
        <v>OK</v>
      </c>
      <c r="T23" s="24" t="s">
        <v>490</v>
      </c>
      <c r="U23" s="17">
        <v>744</v>
      </c>
      <c r="V23" s="17">
        <v>843696</v>
      </c>
      <c r="W23" s="22">
        <f>L23*U23*(Q23-P23)</f>
        <v>843696</v>
      </c>
      <c r="X23" s="22"/>
      <c r="Y23" s="22" t="s">
        <v>503</v>
      </c>
      <c r="Z23" s="17">
        <v>843696</v>
      </c>
      <c r="AA23" s="18" t="s">
        <v>134</v>
      </c>
      <c r="AB23" s="17"/>
      <c r="AC23" s="17"/>
      <c r="AD23" s="18" t="s">
        <v>126</v>
      </c>
      <c r="AE23" s="18" t="s">
        <v>126</v>
      </c>
      <c r="AF23" s="18" t="s">
        <v>127</v>
      </c>
      <c r="AG23" s="18" t="s">
        <v>124</v>
      </c>
      <c r="AH23" s="18" t="s">
        <v>308</v>
      </c>
      <c r="AI23" s="18" t="s">
        <v>185</v>
      </c>
      <c r="AJ23" s="18" t="s">
        <v>125</v>
      </c>
      <c r="AK23" s="18" t="s">
        <v>125</v>
      </c>
      <c r="AL23" s="18" t="s">
        <v>125</v>
      </c>
      <c r="AM23" s="18" t="s">
        <v>125</v>
      </c>
      <c r="AN23" s="18" t="s">
        <v>125</v>
      </c>
      <c r="AO23" s="20">
        <v>40179</v>
      </c>
      <c r="AP23" s="20">
        <v>40209</v>
      </c>
      <c r="AQ23" s="18" t="s">
        <v>128</v>
      </c>
      <c r="AR23" s="17">
        <v>744</v>
      </c>
      <c r="AS23" s="18" t="s">
        <v>125</v>
      </c>
      <c r="AT23" s="17"/>
      <c r="AU23" s="20"/>
      <c r="AV23" s="18" t="s">
        <v>125</v>
      </c>
      <c r="AW23" s="18" t="s">
        <v>125</v>
      </c>
      <c r="AX23" s="18" t="s">
        <v>310</v>
      </c>
      <c r="AY23" s="18" t="s">
        <v>129</v>
      </c>
      <c r="AZ23" s="17">
        <v>0</v>
      </c>
      <c r="BA23" s="17">
        <v>0</v>
      </c>
      <c r="BB23" s="18" t="s">
        <v>124</v>
      </c>
      <c r="BC23" s="17">
        <v>0</v>
      </c>
      <c r="BD23" s="17">
        <v>0</v>
      </c>
      <c r="BE23" s="18" t="s">
        <v>124</v>
      </c>
      <c r="BF23" s="17">
        <v>0</v>
      </c>
      <c r="BG23" s="17">
        <v>0</v>
      </c>
      <c r="BH23" s="18" t="s">
        <v>124</v>
      </c>
      <c r="BI23" s="17">
        <v>0</v>
      </c>
      <c r="BJ23" s="17">
        <v>0</v>
      </c>
      <c r="BK23" s="18" t="s">
        <v>124</v>
      </c>
      <c r="BL23" s="17"/>
      <c r="BM23" s="17"/>
      <c r="BN23" s="18" t="s">
        <v>130</v>
      </c>
      <c r="BO23" s="18" t="s">
        <v>125</v>
      </c>
      <c r="BP23" s="18" t="s">
        <v>125</v>
      </c>
      <c r="BQ23" s="17"/>
      <c r="BR23" s="17"/>
      <c r="BS23" s="18" t="s">
        <v>125</v>
      </c>
      <c r="BT23" s="18" t="s">
        <v>125</v>
      </c>
      <c r="BU23" s="18" t="s">
        <v>125</v>
      </c>
      <c r="BV23" s="18" t="s">
        <v>125</v>
      </c>
      <c r="BW23" s="18" t="s">
        <v>347</v>
      </c>
      <c r="BX23" s="18" t="s">
        <v>131</v>
      </c>
      <c r="BY23" s="18" t="s">
        <v>125</v>
      </c>
      <c r="BZ23" s="18" t="s">
        <v>125</v>
      </c>
      <c r="CA23" s="18" t="s">
        <v>125</v>
      </c>
      <c r="CB23" s="18" t="s">
        <v>125</v>
      </c>
      <c r="CC23" s="18" t="s">
        <v>125</v>
      </c>
      <c r="CD23" s="18" t="s">
        <v>125</v>
      </c>
      <c r="CE23" s="17">
        <v>0</v>
      </c>
      <c r="CF23" s="17">
        <v>0</v>
      </c>
      <c r="CG23" s="17">
        <v>0</v>
      </c>
      <c r="CH23" s="20"/>
      <c r="CI23" s="20"/>
      <c r="CJ23" s="18" t="s">
        <v>125</v>
      </c>
      <c r="CK23" s="21"/>
      <c r="CL23" s="17"/>
      <c r="CM23" s="18" t="s">
        <v>125</v>
      </c>
      <c r="CN23" s="17"/>
      <c r="CO23" s="17"/>
      <c r="CP23" s="18" t="s">
        <v>125</v>
      </c>
      <c r="CQ23" s="17"/>
      <c r="CR23" s="17"/>
      <c r="CS23" s="18" t="s">
        <v>125</v>
      </c>
      <c r="CT23" s="17"/>
      <c r="CU23" s="17"/>
      <c r="CV23" s="18" t="s">
        <v>125</v>
      </c>
      <c r="CW23" s="18" t="s">
        <v>125</v>
      </c>
      <c r="CX23" s="18" t="s">
        <v>125</v>
      </c>
      <c r="CY23" s="18" t="s">
        <v>125</v>
      </c>
      <c r="CZ23" s="18" t="s">
        <v>125</v>
      </c>
      <c r="DA23" s="18" t="s">
        <v>125</v>
      </c>
      <c r="DB23" s="20">
        <v>40909</v>
      </c>
      <c r="DC23" s="18" t="s">
        <v>317</v>
      </c>
      <c r="DD23" s="18" t="s">
        <v>125</v>
      </c>
      <c r="DE23" s="18" t="s">
        <v>313</v>
      </c>
      <c r="DF23" s="18" t="s">
        <v>314</v>
      </c>
      <c r="DG23" s="18" t="s">
        <v>125</v>
      </c>
      <c r="DH23" s="18" t="s">
        <v>125</v>
      </c>
      <c r="DI23" s="18" t="s">
        <v>125</v>
      </c>
      <c r="DJ23" s="17">
        <v>0</v>
      </c>
      <c r="DK23" s="18" t="s">
        <v>125</v>
      </c>
      <c r="DL23" s="18" t="s">
        <v>132</v>
      </c>
      <c r="DM23" s="18" t="s">
        <v>125</v>
      </c>
      <c r="DN23" s="18" t="s">
        <v>125</v>
      </c>
      <c r="DO23" s="18" t="s">
        <v>125</v>
      </c>
      <c r="DP23" s="18" t="s">
        <v>486</v>
      </c>
      <c r="DQ23" s="18" t="s">
        <v>485</v>
      </c>
      <c r="DR23" s="18" t="s">
        <v>125</v>
      </c>
      <c r="DS23" s="18" t="s">
        <v>125</v>
      </c>
      <c r="DT23" s="18" t="s">
        <v>125</v>
      </c>
      <c r="DU23" s="18" t="s">
        <v>125</v>
      </c>
      <c r="DV23" s="18" t="s">
        <v>125</v>
      </c>
      <c r="DW23" s="18" t="s">
        <v>348</v>
      </c>
      <c r="DX23" s="18" t="s">
        <v>125</v>
      </c>
      <c r="DY23" s="18" t="s">
        <v>125</v>
      </c>
    </row>
    <row r="24" spans="2:129" x14ac:dyDescent="0.25">
      <c r="B24" s="17">
        <v>12401</v>
      </c>
      <c r="C24" s="20">
        <v>40179</v>
      </c>
      <c r="D24" s="21">
        <v>0</v>
      </c>
      <c r="E24" s="18" t="s">
        <v>302</v>
      </c>
      <c r="F24" s="18" t="s">
        <v>303</v>
      </c>
      <c r="G24" s="18" t="s">
        <v>122</v>
      </c>
      <c r="H24" s="18" t="s">
        <v>340</v>
      </c>
      <c r="I24" s="18" t="s">
        <v>305</v>
      </c>
      <c r="J24" s="18" t="s">
        <v>315</v>
      </c>
      <c r="K24" s="18" t="s">
        <v>133</v>
      </c>
      <c r="L24" s="17">
        <v>-42</v>
      </c>
      <c r="M24" s="18" t="s">
        <v>306</v>
      </c>
      <c r="N24" s="17">
        <v>-31248</v>
      </c>
      <c r="O24" s="18" t="s">
        <v>485</v>
      </c>
      <c r="P24" s="17">
        <v>30</v>
      </c>
      <c r="Q24" s="17">
        <v>8</v>
      </c>
      <c r="R24" s="24">
        <f>'Price Book'!$B$17</f>
        <v>8</v>
      </c>
      <c r="S24" s="24" t="str">
        <f t="shared" si="0"/>
        <v>OK</v>
      </c>
      <c r="T24" s="24" t="s">
        <v>491</v>
      </c>
      <c r="U24" s="17">
        <v>744</v>
      </c>
      <c r="V24" s="17">
        <v>687456</v>
      </c>
      <c r="W24" s="22">
        <f>L24*U24*(Q24-P24)</f>
        <v>687456</v>
      </c>
      <c r="X24" s="22"/>
      <c r="Y24" s="22" t="s">
        <v>503</v>
      </c>
      <c r="Z24" s="17">
        <v>687456</v>
      </c>
      <c r="AA24" s="18" t="s">
        <v>134</v>
      </c>
      <c r="AB24" s="17"/>
      <c r="AC24" s="17"/>
      <c r="AD24" s="18" t="s">
        <v>126</v>
      </c>
      <c r="AE24" s="18" t="s">
        <v>126</v>
      </c>
      <c r="AF24" s="18" t="s">
        <v>127</v>
      </c>
      <c r="AG24" s="18" t="s">
        <v>124</v>
      </c>
      <c r="AH24" s="18" t="s">
        <v>308</v>
      </c>
      <c r="AI24" s="18" t="s">
        <v>185</v>
      </c>
      <c r="AJ24" s="18" t="s">
        <v>125</v>
      </c>
      <c r="AK24" s="18" t="s">
        <v>125</v>
      </c>
      <c r="AL24" s="18" t="s">
        <v>125</v>
      </c>
      <c r="AM24" s="18" t="s">
        <v>125</v>
      </c>
      <c r="AN24" s="18" t="s">
        <v>125</v>
      </c>
      <c r="AO24" s="20">
        <v>40909</v>
      </c>
      <c r="AP24" s="20">
        <v>40939</v>
      </c>
      <c r="AQ24" s="18" t="s">
        <v>128</v>
      </c>
      <c r="AR24" s="17">
        <v>744</v>
      </c>
      <c r="AS24" s="18" t="s">
        <v>125</v>
      </c>
      <c r="AT24" s="17"/>
      <c r="AU24" s="20"/>
      <c r="AV24" s="18" t="s">
        <v>125</v>
      </c>
      <c r="AW24" s="18" t="s">
        <v>125</v>
      </c>
      <c r="AX24" s="18" t="s">
        <v>310</v>
      </c>
      <c r="AY24" s="18" t="s">
        <v>129</v>
      </c>
      <c r="AZ24" s="17">
        <v>0</v>
      </c>
      <c r="BA24" s="17">
        <v>0</v>
      </c>
      <c r="BB24" s="18" t="s">
        <v>124</v>
      </c>
      <c r="BC24" s="17">
        <v>0</v>
      </c>
      <c r="BD24" s="17">
        <v>0</v>
      </c>
      <c r="BE24" s="18" t="s">
        <v>124</v>
      </c>
      <c r="BF24" s="17">
        <v>0</v>
      </c>
      <c r="BG24" s="17">
        <v>0</v>
      </c>
      <c r="BH24" s="18" t="s">
        <v>124</v>
      </c>
      <c r="BI24" s="17">
        <v>0</v>
      </c>
      <c r="BJ24" s="17">
        <v>0</v>
      </c>
      <c r="BK24" s="18" t="s">
        <v>124</v>
      </c>
      <c r="BL24" s="17"/>
      <c r="BM24" s="17"/>
      <c r="BN24" s="18" t="s">
        <v>130</v>
      </c>
      <c r="BO24" s="18" t="s">
        <v>125</v>
      </c>
      <c r="BP24" s="18" t="s">
        <v>125</v>
      </c>
      <c r="BQ24" s="17"/>
      <c r="BR24" s="17"/>
      <c r="BS24" s="18" t="s">
        <v>125</v>
      </c>
      <c r="BT24" s="18" t="s">
        <v>125</v>
      </c>
      <c r="BU24" s="18" t="s">
        <v>125</v>
      </c>
      <c r="BV24" s="18" t="s">
        <v>125</v>
      </c>
      <c r="BW24" s="18" t="s">
        <v>349</v>
      </c>
      <c r="BX24" s="18" t="s">
        <v>131</v>
      </c>
      <c r="BY24" s="18" t="s">
        <v>125</v>
      </c>
      <c r="BZ24" s="18" t="s">
        <v>125</v>
      </c>
      <c r="CA24" s="18" t="s">
        <v>125</v>
      </c>
      <c r="CB24" s="18" t="s">
        <v>125</v>
      </c>
      <c r="CC24" s="18" t="s">
        <v>125</v>
      </c>
      <c r="CD24" s="18" t="s">
        <v>125</v>
      </c>
      <c r="CE24" s="17">
        <v>0</v>
      </c>
      <c r="CF24" s="17">
        <v>0</v>
      </c>
      <c r="CG24" s="17">
        <v>0</v>
      </c>
      <c r="CH24" s="20"/>
      <c r="CI24" s="20"/>
      <c r="CJ24" s="18" t="s">
        <v>125</v>
      </c>
      <c r="CK24" s="21"/>
      <c r="CL24" s="17"/>
      <c r="CM24" s="18" t="s">
        <v>125</v>
      </c>
      <c r="CN24" s="17"/>
      <c r="CO24" s="17"/>
      <c r="CP24" s="18" t="s">
        <v>125</v>
      </c>
      <c r="CQ24" s="17"/>
      <c r="CR24" s="17"/>
      <c r="CS24" s="18" t="s">
        <v>125</v>
      </c>
      <c r="CT24" s="17"/>
      <c r="CU24" s="17"/>
      <c r="CV24" s="18" t="s">
        <v>125</v>
      </c>
      <c r="CW24" s="18" t="s">
        <v>125</v>
      </c>
      <c r="CX24" s="18" t="s">
        <v>125</v>
      </c>
      <c r="CY24" s="18" t="s">
        <v>125</v>
      </c>
      <c r="CZ24" s="18" t="s">
        <v>125</v>
      </c>
      <c r="DA24" s="18" t="s">
        <v>125</v>
      </c>
      <c r="DB24" s="20">
        <v>40909</v>
      </c>
      <c r="DC24" s="18" t="s">
        <v>317</v>
      </c>
      <c r="DD24" s="18" t="s">
        <v>125</v>
      </c>
      <c r="DE24" s="18" t="s">
        <v>313</v>
      </c>
      <c r="DF24" s="18" t="s">
        <v>314</v>
      </c>
      <c r="DG24" s="18" t="s">
        <v>125</v>
      </c>
      <c r="DH24" s="18" t="s">
        <v>125</v>
      </c>
      <c r="DI24" s="18" t="s">
        <v>125</v>
      </c>
      <c r="DJ24" s="17">
        <v>0</v>
      </c>
      <c r="DK24" s="18" t="s">
        <v>125</v>
      </c>
      <c r="DL24" s="18" t="s">
        <v>132</v>
      </c>
      <c r="DM24" s="18" t="s">
        <v>125</v>
      </c>
      <c r="DN24" s="18" t="s">
        <v>125</v>
      </c>
      <c r="DO24" s="18" t="s">
        <v>125</v>
      </c>
      <c r="DP24" s="18" t="s">
        <v>486</v>
      </c>
      <c r="DQ24" s="18" t="s">
        <v>485</v>
      </c>
      <c r="DR24" s="18" t="s">
        <v>125</v>
      </c>
      <c r="DS24" s="18" t="s">
        <v>125</v>
      </c>
      <c r="DT24" s="18" t="s">
        <v>125</v>
      </c>
      <c r="DU24" s="18" t="s">
        <v>125</v>
      </c>
      <c r="DV24" s="18" t="s">
        <v>125</v>
      </c>
      <c r="DW24" s="18" t="s">
        <v>350</v>
      </c>
      <c r="DX24" s="18" t="s">
        <v>125</v>
      </c>
      <c r="DY24" s="18" t="s">
        <v>125</v>
      </c>
    </row>
    <row r="25" spans="2:129" x14ac:dyDescent="0.25">
      <c r="B25" s="17">
        <v>12403</v>
      </c>
      <c r="C25" s="20">
        <v>40179</v>
      </c>
      <c r="D25" s="21">
        <v>0</v>
      </c>
      <c r="E25" s="18" t="s">
        <v>302</v>
      </c>
      <c r="F25" s="18" t="s">
        <v>303</v>
      </c>
      <c r="G25" s="18" t="s">
        <v>122</v>
      </c>
      <c r="H25" s="18" t="s">
        <v>351</v>
      </c>
      <c r="I25" s="18" t="s">
        <v>305</v>
      </c>
      <c r="J25" s="18" t="s">
        <v>315</v>
      </c>
      <c r="K25" s="18" t="s">
        <v>123</v>
      </c>
      <c r="L25" s="17">
        <v>40</v>
      </c>
      <c r="M25" s="18" t="s">
        <v>306</v>
      </c>
      <c r="N25" s="17">
        <v>350400</v>
      </c>
      <c r="O25" s="18" t="s">
        <v>485</v>
      </c>
      <c r="P25" s="17">
        <v>28</v>
      </c>
      <c r="Q25" s="17">
        <v>2.91554867864253</v>
      </c>
      <c r="R25" s="24"/>
      <c r="S25" s="24" t="s">
        <v>492</v>
      </c>
      <c r="T25" s="24"/>
      <c r="U25" s="17">
        <v>8760</v>
      </c>
      <c r="V25" s="17">
        <v>1021608.25699634</v>
      </c>
      <c r="W25" s="22"/>
      <c r="X25" s="22"/>
      <c r="Y25" s="22"/>
      <c r="Z25" s="17">
        <v>1021608.25699634</v>
      </c>
      <c r="AA25" s="18" t="s">
        <v>134</v>
      </c>
      <c r="AB25" s="17"/>
      <c r="AC25" s="17"/>
      <c r="AD25" s="18" t="s">
        <v>126</v>
      </c>
      <c r="AE25" s="18" t="s">
        <v>126</v>
      </c>
      <c r="AF25" s="18" t="s">
        <v>127</v>
      </c>
      <c r="AG25" s="18" t="s">
        <v>124</v>
      </c>
      <c r="AH25" s="18" t="s">
        <v>308</v>
      </c>
      <c r="AI25" s="18" t="s">
        <v>352</v>
      </c>
      <c r="AJ25" s="18" t="s">
        <v>125</v>
      </c>
      <c r="AK25" s="18" t="s">
        <v>125</v>
      </c>
      <c r="AL25" s="18" t="s">
        <v>125</v>
      </c>
      <c r="AM25" s="18" t="s">
        <v>125</v>
      </c>
      <c r="AN25" s="18" t="s">
        <v>125</v>
      </c>
      <c r="AO25" s="20">
        <v>40179</v>
      </c>
      <c r="AP25" s="20">
        <v>40543</v>
      </c>
      <c r="AQ25" s="18" t="s">
        <v>128</v>
      </c>
      <c r="AR25" s="17">
        <v>8760</v>
      </c>
      <c r="AS25" s="18" t="s">
        <v>125</v>
      </c>
      <c r="AT25" s="17"/>
      <c r="AU25" s="20"/>
      <c r="AV25" s="18" t="s">
        <v>125</v>
      </c>
      <c r="AW25" s="18" t="s">
        <v>125</v>
      </c>
      <c r="AX25" s="18" t="s">
        <v>310</v>
      </c>
      <c r="AY25" s="18" t="s">
        <v>129</v>
      </c>
      <c r="AZ25" s="17">
        <v>0</v>
      </c>
      <c r="BA25" s="17">
        <v>0</v>
      </c>
      <c r="BB25" s="18" t="s">
        <v>124</v>
      </c>
      <c r="BC25" s="17">
        <v>0</v>
      </c>
      <c r="BD25" s="17">
        <v>0</v>
      </c>
      <c r="BE25" s="18" t="s">
        <v>124</v>
      </c>
      <c r="BF25" s="17">
        <v>0</v>
      </c>
      <c r="BG25" s="17">
        <v>0</v>
      </c>
      <c r="BH25" s="18" t="s">
        <v>124</v>
      </c>
      <c r="BI25" s="17">
        <v>0</v>
      </c>
      <c r="BJ25" s="17">
        <v>0</v>
      </c>
      <c r="BK25" s="18" t="s">
        <v>124</v>
      </c>
      <c r="BL25" s="17"/>
      <c r="BM25" s="17"/>
      <c r="BN25" s="18" t="s">
        <v>130</v>
      </c>
      <c r="BO25" s="18" t="s">
        <v>125</v>
      </c>
      <c r="BP25" s="18" t="s">
        <v>125</v>
      </c>
      <c r="BQ25" s="17"/>
      <c r="BR25" s="17"/>
      <c r="BS25" s="18" t="s">
        <v>125</v>
      </c>
      <c r="BT25" s="18" t="s">
        <v>125</v>
      </c>
      <c r="BU25" s="18" t="s">
        <v>125</v>
      </c>
      <c r="BV25" s="18" t="s">
        <v>125</v>
      </c>
      <c r="BW25" s="18" t="s">
        <v>353</v>
      </c>
      <c r="BX25" s="18" t="s">
        <v>131</v>
      </c>
      <c r="BY25" s="18" t="s">
        <v>125</v>
      </c>
      <c r="BZ25" s="18" t="s">
        <v>125</v>
      </c>
      <c r="CA25" s="18" t="s">
        <v>125</v>
      </c>
      <c r="CB25" s="18" t="s">
        <v>125</v>
      </c>
      <c r="CC25" s="18" t="s">
        <v>125</v>
      </c>
      <c r="CD25" s="18" t="s">
        <v>125</v>
      </c>
      <c r="CE25" s="17">
        <v>0</v>
      </c>
      <c r="CF25" s="17">
        <v>0</v>
      </c>
      <c r="CG25" s="17">
        <v>0</v>
      </c>
      <c r="CH25" s="20"/>
      <c r="CI25" s="20"/>
      <c r="CJ25" s="18" t="s">
        <v>125</v>
      </c>
      <c r="CK25" s="21"/>
      <c r="CL25" s="17"/>
      <c r="CM25" s="18" t="s">
        <v>125</v>
      </c>
      <c r="CN25" s="17"/>
      <c r="CO25" s="17"/>
      <c r="CP25" s="18" t="s">
        <v>125</v>
      </c>
      <c r="CQ25" s="17"/>
      <c r="CR25" s="17"/>
      <c r="CS25" s="18" t="s">
        <v>125</v>
      </c>
      <c r="CT25" s="17"/>
      <c r="CU25" s="17"/>
      <c r="CV25" s="18" t="s">
        <v>125</v>
      </c>
      <c r="CW25" s="18" t="s">
        <v>125</v>
      </c>
      <c r="CX25" s="18" t="s">
        <v>125</v>
      </c>
      <c r="CY25" s="18" t="s">
        <v>125</v>
      </c>
      <c r="CZ25" s="18" t="s">
        <v>125</v>
      </c>
      <c r="DA25" s="18" t="s">
        <v>125</v>
      </c>
      <c r="DB25" s="20">
        <v>40544</v>
      </c>
      <c r="DC25" s="18" t="s">
        <v>352</v>
      </c>
      <c r="DD25" s="18" t="s">
        <v>125</v>
      </c>
      <c r="DE25" s="18" t="s">
        <v>313</v>
      </c>
      <c r="DF25" s="18" t="s">
        <v>314</v>
      </c>
      <c r="DG25" s="18" t="s">
        <v>125</v>
      </c>
      <c r="DH25" s="18" t="s">
        <v>125</v>
      </c>
      <c r="DI25" s="18" t="s">
        <v>125</v>
      </c>
      <c r="DJ25" s="17">
        <v>0</v>
      </c>
      <c r="DK25" s="18" t="s">
        <v>125</v>
      </c>
      <c r="DL25" s="18" t="s">
        <v>132</v>
      </c>
      <c r="DM25" s="18" t="s">
        <v>125</v>
      </c>
      <c r="DN25" s="18" t="s">
        <v>125</v>
      </c>
      <c r="DO25" s="18" t="s">
        <v>125</v>
      </c>
      <c r="DP25" s="18" t="s">
        <v>486</v>
      </c>
      <c r="DQ25" s="18" t="s">
        <v>485</v>
      </c>
      <c r="DR25" s="18" t="s">
        <v>125</v>
      </c>
      <c r="DS25" s="18" t="s">
        <v>125</v>
      </c>
      <c r="DT25" s="18" t="s">
        <v>125</v>
      </c>
      <c r="DU25" s="18" t="s">
        <v>125</v>
      </c>
      <c r="DV25" s="18" t="s">
        <v>125</v>
      </c>
      <c r="DW25" s="18" t="s">
        <v>354</v>
      </c>
      <c r="DX25" s="18" t="s">
        <v>125</v>
      </c>
      <c r="DY25" s="18" t="s">
        <v>125</v>
      </c>
    </row>
    <row r="26" spans="2:129" x14ac:dyDescent="0.25">
      <c r="B26" s="17">
        <v>12405</v>
      </c>
      <c r="C26" s="20">
        <v>40179</v>
      </c>
      <c r="D26" s="21">
        <v>0</v>
      </c>
      <c r="E26" s="18" t="s">
        <v>302</v>
      </c>
      <c r="F26" s="18" t="s">
        <v>303</v>
      </c>
      <c r="G26" s="18" t="s">
        <v>122</v>
      </c>
      <c r="H26" s="18" t="s">
        <v>351</v>
      </c>
      <c r="I26" s="18" t="s">
        <v>305</v>
      </c>
      <c r="J26" s="18" t="s">
        <v>315</v>
      </c>
      <c r="K26" s="18" t="s">
        <v>123</v>
      </c>
      <c r="L26" s="17">
        <v>41</v>
      </c>
      <c r="M26" s="18" t="s">
        <v>306</v>
      </c>
      <c r="N26" s="17">
        <v>359160</v>
      </c>
      <c r="O26" s="18" t="s">
        <v>485</v>
      </c>
      <c r="P26" s="17">
        <v>29</v>
      </c>
      <c r="Q26" s="17">
        <v>2.91554867864253</v>
      </c>
      <c r="R26" s="24"/>
      <c r="S26" s="24" t="s">
        <v>492</v>
      </c>
      <c r="T26" s="24"/>
      <c r="U26" s="17">
        <v>8760</v>
      </c>
      <c r="V26" s="17">
        <v>1047148.46342125</v>
      </c>
      <c r="W26" s="22"/>
      <c r="X26" s="22"/>
      <c r="Y26" s="22"/>
      <c r="Z26" s="17">
        <v>1047148.46342125</v>
      </c>
      <c r="AA26" s="18" t="s">
        <v>134</v>
      </c>
      <c r="AB26" s="17"/>
      <c r="AC26" s="17"/>
      <c r="AD26" s="18" t="s">
        <v>126</v>
      </c>
      <c r="AE26" s="18" t="s">
        <v>126</v>
      </c>
      <c r="AF26" s="18" t="s">
        <v>127</v>
      </c>
      <c r="AG26" s="18" t="s">
        <v>124</v>
      </c>
      <c r="AH26" s="18" t="s">
        <v>308</v>
      </c>
      <c r="AI26" s="18" t="s">
        <v>352</v>
      </c>
      <c r="AJ26" s="18" t="s">
        <v>125</v>
      </c>
      <c r="AK26" s="18" t="s">
        <v>125</v>
      </c>
      <c r="AL26" s="18" t="s">
        <v>125</v>
      </c>
      <c r="AM26" s="18" t="s">
        <v>125</v>
      </c>
      <c r="AN26" s="18" t="s">
        <v>125</v>
      </c>
      <c r="AO26" s="20">
        <v>40179</v>
      </c>
      <c r="AP26" s="20">
        <v>40543</v>
      </c>
      <c r="AQ26" s="18" t="s">
        <v>128</v>
      </c>
      <c r="AR26" s="17">
        <v>8760</v>
      </c>
      <c r="AS26" s="18" t="s">
        <v>125</v>
      </c>
      <c r="AT26" s="17"/>
      <c r="AU26" s="20"/>
      <c r="AV26" s="18" t="s">
        <v>125</v>
      </c>
      <c r="AW26" s="18" t="s">
        <v>125</v>
      </c>
      <c r="AX26" s="18" t="s">
        <v>310</v>
      </c>
      <c r="AY26" s="18" t="s">
        <v>129</v>
      </c>
      <c r="AZ26" s="17">
        <v>0</v>
      </c>
      <c r="BA26" s="17">
        <v>0</v>
      </c>
      <c r="BB26" s="18" t="s">
        <v>124</v>
      </c>
      <c r="BC26" s="17">
        <v>0</v>
      </c>
      <c r="BD26" s="17">
        <v>0</v>
      </c>
      <c r="BE26" s="18" t="s">
        <v>124</v>
      </c>
      <c r="BF26" s="17">
        <v>0</v>
      </c>
      <c r="BG26" s="17">
        <v>0</v>
      </c>
      <c r="BH26" s="18" t="s">
        <v>124</v>
      </c>
      <c r="BI26" s="17">
        <v>0</v>
      </c>
      <c r="BJ26" s="17">
        <v>0</v>
      </c>
      <c r="BK26" s="18" t="s">
        <v>124</v>
      </c>
      <c r="BL26" s="17"/>
      <c r="BM26" s="17"/>
      <c r="BN26" s="18" t="s">
        <v>130</v>
      </c>
      <c r="BO26" s="18" t="s">
        <v>125</v>
      </c>
      <c r="BP26" s="18" t="s">
        <v>125</v>
      </c>
      <c r="BQ26" s="17"/>
      <c r="BR26" s="17"/>
      <c r="BS26" s="18" t="s">
        <v>125</v>
      </c>
      <c r="BT26" s="18" t="s">
        <v>125</v>
      </c>
      <c r="BU26" s="18" t="s">
        <v>125</v>
      </c>
      <c r="BV26" s="18" t="s">
        <v>125</v>
      </c>
      <c r="BW26" s="18" t="s">
        <v>355</v>
      </c>
      <c r="BX26" s="18" t="s">
        <v>131</v>
      </c>
      <c r="BY26" s="18" t="s">
        <v>125</v>
      </c>
      <c r="BZ26" s="18" t="s">
        <v>125</v>
      </c>
      <c r="CA26" s="18" t="s">
        <v>125</v>
      </c>
      <c r="CB26" s="18" t="s">
        <v>125</v>
      </c>
      <c r="CC26" s="18" t="s">
        <v>125</v>
      </c>
      <c r="CD26" s="18" t="s">
        <v>125</v>
      </c>
      <c r="CE26" s="17">
        <v>0</v>
      </c>
      <c r="CF26" s="17">
        <v>0</v>
      </c>
      <c r="CG26" s="17">
        <v>0</v>
      </c>
      <c r="CH26" s="20"/>
      <c r="CI26" s="20"/>
      <c r="CJ26" s="18" t="s">
        <v>125</v>
      </c>
      <c r="CK26" s="21"/>
      <c r="CL26" s="17"/>
      <c r="CM26" s="18" t="s">
        <v>125</v>
      </c>
      <c r="CN26" s="17"/>
      <c r="CO26" s="17"/>
      <c r="CP26" s="18" t="s">
        <v>125</v>
      </c>
      <c r="CQ26" s="17"/>
      <c r="CR26" s="17"/>
      <c r="CS26" s="18" t="s">
        <v>125</v>
      </c>
      <c r="CT26" s="17"/>
      <c r="CU26" s="17"/>
      <c r="CV26" s="18" t="s">
        <v>125</v>
      </c>
      <c r="CW26" s="18" t="s">
        <v>125</v>
      </c>
      <c r="CX26" s="18" t="s">
        <v>125</v>
      </c>
      <c r="CY26" s="18" t="s">
        <v>125</v>
      </c>
      <c r="CZ26" s="18" t="s">
        <v>125</v>
      </c>
      <c r="DA26" s="18" t="s">
        <v>125</v>
      </c>
      <c r="DB26" s="20">
        <v>40544</v>
      </c>
      <c r="DC26" s="18" t="s">
        <v>352</v>
      </c>
      <c r="DD26" s="18" t="s">
        <v>125</v>
      </c>
      <c r="DE26" s="18" t="s">
        <v>313</v>
      </c>
      <c r="DF26" s="18" t="s">
        <v>314</v>
      </c>
      <c r="DG26" s="18" t="s">
        <v>125</v>
      </c>
      <c r="DH26" s="18" t="s">
        <v>125</v>
      </c>
      <c r="DI26" s="18" t="s">
        <v>125</v>
      </c>
      <c r="DJ26" s="17">
        <v>0</v>
      </c>
      <c r="DK26" s="18" t="s">
        <v>125</v>
      </c>
      <c r="DL26" s="18" t="s">
        <v>132</v>
      </c>
      <c r="DM26" s="18" t="s">
        <v>125</v>
      </c>
      <c r="DN26" s="18" t="s">
        <v>125</v>
      </c>
      <c r="DO26" s="18" t="s">
        <v>125</v>
      </c>
      <c r="DP26" s="18" t="s">
        <v>486</v>
      </c>
      <c r="DQ26" s="18" t="s">
        <v>485</v>
      </c>
      <c r="DR26" s="18" t="s">
        <v>125</v>
      </c>
      <c r="DS26" s="18" t="s">
        <v>125</v>
      </c>
      <c r="DT26" s="18" t="s">
        <v>125</v>
      </c>
      <c r="DU26" s="18" t="s">
        <v>125</v>
      </c>
      <c r="DV26" s="18" t="s">
        <v>125</v>
      </c>
      <c r="DW26" s="18" t="s">
        <v>354</v>
      </c>
      <c r="DX26" s="18" t="s">
        <v>125</v>
      </c>
      <c r="DY26" s="18" t="s">
        <v>125</v>
      </c>
    </row>
    <row r="27" spans="2:129" x14ac:dyDescent="0.25">
      <c r="B27" s="17">
        <v>12407</v>
      </c>
      <c r="C27" s="20">
        <v>40179</v>
      </c>
      <c r="D27" s="21">
        <v>0</v>
      </c>
      <c r="E27" s="18" t="s">
        <v>302</v>
      </c>
      <c r="F27" s="18" t="s">
        <v>303</v>
      </c>
      <c r="G27" s="18" t="s">
        <v>122</v>
      </c>
      <c r="H27" s="18" t="s">
        <v>351</v>
      </c>
      <c r="I27" s="18" t="s">
        <v>305</v>
      </c>
      <c r="J27" s="18" t="s">
        <v>315</v>
      </c>
      <c r="K27" s="18" t="s">
        <v>133</v>
      </c>
      <c r="L27" s="17">
        <v>-42</v>
      </c>
      <c r="M27" s="18" t="s">
        <v>306</v>
      </c>
      <c r="N27" s="17">
        <v>-367920</v>
      </c>
      <c r="O27" s="18" t="s">
        <v>485</v>
      </c>
      <c r="P27" s="17">
        <v>30</v>
      </c>
      <c r="Q27" s="17">
        <v>2.91554867864253</v>
      </c>
      <c r="R27" s="24"/>
      <c r="S27" s="24" t="s">
        <v>492</v>
      </c>
      <c r="T27" s="24"/>
      <c r="U27" s="17">
        <v>8760</v>
      </c>
      <c r="V27" s="17">
        <v>-1072688.6698461601</v>
      </c>
      <c r="W27" s="22"/>
      <c r="X27" s="22"/>
      <c r="Y27" s="22"/>
      <c r="Z27" s="17">
        <v>-1072688.6698461601</v>
      </c>
      <c r="AA27" s="18" t="s">
        <v>134</v>
      </c>
      <c r="AB27" s="17"/>
      <c r="AC27" s="17"/>
      <c r="AD27" s="18" t="s">
        <v>126</v>
      </c>
      <c r="AE27" s="18" t="s">
        <v>126</v>
      </c>
      <c r="AF27" s="18" t="s">
        <v>127</v>
      </c>
      <c r="AG27" s="18" t="s">
        <v>124</v>
      </c>
      <c r="AH27" s="18" t="s">
        <v>308</v>
      </c>
      <c r="AI27" s="18" t="s">
        <v>352</v>
      </c>
      <c r="AJ27" s="18" t="s">
        <v>125</v>
      </c>
      <c r="AK27" s="18" t="s">
        <v>125</v>
      </c>
      <c r="AL27" s="18" t="s">
        <v>125</v>
      </c>
      <c r="AM27" s="18" t="s">
        <v>125</v>
      </c>
      <c r="AN27" s="18" t="s">
        <v>125</v>
      </c>
      <c r="AO27" s="20">
        <v>40179</v>
      </c>
      <c r="AP27" s="20">
        <v>40543</v>
      </c>
      <c r="AQ27" s="18" t="s">
        <v>128</v>
      </c>
      <c r="AR27" s="17">
        <v>8760</v>
      </c>
      <c r="AS27" s="18" t="s">
        <v>125</v>
      </c>
      <c r="AT27" s="17"/>
      <c r="AU27" s="20"/>
      <c r="AV27" s="18" t="s">
        <v>125</v>
      </c>
      <c r="AW27" s="18" t="s">
        <v>125</v>
      </c>
      <c r="AX27" s="18" t="s">
        <v>310</v>
      </c>
      <c r="AY27" s="18" t="s">
        <v>129</v>
      </c>
      <c r="AZ27" s="17">
        <v>0</v>
      </c>
      <c r="BA27" s="17">
        <v>0</v>
      </c>
      <c r="BB27" s="18" t="s">
        <v>124</v>
      </c>
      <c r="BC27" s="17">
        <v>0</v>
      </c>
      <c r="BD27" s="17">
        <v>0</v>
      </c>
      <c r="BE27" s="18" t="s">
        <v>124</v>
      </c>
      <c r="BF27" s="17">
        <v>0</v>
      </c>
      <c r="BG27" s="17">
        <v>0</v>
      </c>
      <c r="BH27" s="18" t="s">
        <v>124</v>
      </c>
      <c r="BI27" s="17">
        <v>0</v>
      </c>
      <c r="BJ27" s="17">
        <v>0</v>
      </c>
      <c r="BK27" s="18" t="s">
        <v>124</v>
      </c>
      <c r="BL27" s="17"/>
      <c r="BM27" s="17"/>
      <c r="BN27" s="18" t="s">
        <v>130</v>
      </c>
      <c r="BO27" s="18" t="s">
        <v>125</v>
      </c>
      <c r="BP27" s="18" t="s">
        <v>125</v>
      </c>
      <c r="BQ27" s="17"/>
      <c r="BR27" s="17"/>
      <c r="BS27" s="18" t="s">
        <v>125</v>
      </c>
      <c r="BT27" s="18" t="s">
        <v>125</v>
      </c>
      <c r="BU27" s="18" t="s">
        <v>125</v>
      </c>
      <c r="BV27" s="18" t="s">
        <v>125</v>
      </c>
      <c r="BW27" s="18" t="s">
        <v>356</v>
      </c>
      <c r="BX27" s="18" t="s">
        <v>131</v>
      </c>
      <c r="BY27" s="18" t="s">
        <v>125</v>
      </c>
      <c r="BZ27" s="18" t="s">
        <v>125</v>
      </c>
      <c r="CA27" s="18" t="s">
        <v>125</v>
      </c>
      <c r="CB27" s="18" t="s">
        <v>125</v>
      </c>
      <c r="CC27" s="18" t="s">
        <v>125</v>
      </c>
      <c r="CD27" s="18" t="s">
        <v>125</v>
      </c>
      <c r="CE27" s="17">
        <v>0</v>
      </c>
      <c r="CF27" s="17">
        <v>0</v>
      </c>
      <c r="CG27" s="17">
        <v>0</v>
      </c>
      <c r="CH27" s="20"/>
      <c r="CI27" s="20"/>
      <c r="CJ27" s="18" t="s">
        <v>125</v>
      </c>
      <c r="CK27" s="21"/>
      <c r="CL27" s="17"/>
      <c r="CM27" s="18" t="s">
        <v>125</v>
      </c>
      <c r="CN27" s="17"/>
      <c r="CO27" s="17"/>
      <c r="CP27" s="18" t="s">
        <v>125</v>
      </c>
      <c r="CQ27" s="17"/>
      <c r="CR27" s="17"/>
      <c r="CS27" s="18" t="s">
        <v>125</v>
      </c>
      <c r="CT27" s="17"/>
      <c r="CU27" s="17"/>
      <c r="CV27" s="18" t="s">
        <v>125</v>
      </c>
      <c r="CW27" s="18" t="s">
        <v>125</v>
      </c>
      <c r="CX27" s="18" t="s">
        <v>125</v>
      </c>
      <c r="CY27" s="18" t="s">
        <v>125</v>
      </c>
      <c r="CZ27" s="18" t="s">
        <v>125</v>
      </c>
      <c r="DA27" s="18" t="s">
        <v>125</v>
      </c>
      <c r="DB27" s="20">
        <v>40544</v>
      </c>
      <c r="DC27" s="18" t="s">
        <v>352</v>
      </c>
      <c r="DD27" s="18" t="s">
        <v>125</v>
      </c>
      <c r="DE27" s="18" t="s">
        <v>313</v>
      </c>
      <c r="DF27" s="18" t="s">
        <v>314</v>
      </c>
      <c r="DG27" s="18" t="s">
        <v>125</v>
      </c>
      <c r="DH27" s="18" t="s">
        <v>125</v>
      </c>
      <c r="DI27" s="18" t="s">
        <v>125</v>
      </c>
      <c r="DJ27" s="17">
        <v>0</v>
      </c>
      <c r="DK27" s="18" t="s">
        <v>125</v>
      </c>
      <c r="DL27" s="18" t="s">
        <v>132</v>
      </c>
      <c r="DM27" s="18" t="s">
        <v>125</v>
      </c>
      <c r="DN27" s="18" t="s">
        <v>125</v>
      </c>
      <c r="DO27" s="18" t="s">
        <v>125</v>
      </c>
      <c r="DP27" s="18" t="s">
        <v>486</v>
      </c>
      <c r="DQ27" s="18" t="s">
        <v>485</v>
      </c>
      <c r="DR27" s="18" t="s">
        <v>125</v>
      </c>
      <c r="DS27" s="18" t="s">
        <v>125</v>
      </c>
      <c r="DT27" s="18" t="s">
        <v>125</v>
      </c>
      <c r="DU27" s="18" t="s">
        <v>125</v>
      </c>
      <c r="DV27" s="18" t="s">
        <v>125</v>
      </c>
      <c r="DW27" s="18" t="s">
        <v>354</v>
      </c>
      <c r="DX27" s="18" t="s">
        <v>125</v>
      </c>
      <c r="DY27" s="18" t="s">
        <v>125</v>
      </c>
    </row>
    <row r="28" spans="2:129" x14ac:dyDescent="0.25">
      <c r="B28" s="17">
        <v>12409</v>
      </c>
      <c r="C28" s="20">
        <v>40179</v>
      </c>
      <c r="D28" s="21">
        <v>0</v>
      </c>
      <c r="E28" s="18" t="s">
        <v>302</v>
      </c>
      <c r="F28" s="18" t="s">
        <v>303</v>
      </c>
      <c r="G28" s="18" t="s">
        <v>122</v>
      </c>
      <c r="H28" s="18" t="s">
        <v>351</v>
      </c>
      <c r="I28" s="18" t="s">
        <v>305</v>
      </c>
      <c r="J28" s="18" t="s">
        <v>315</v>
      </c>
      <c r="K28" s="18" t="s">
        <v>123</v>
      </c>
      <c r="L28" s="17">
        <v>40</v>
      </c>
      <c r="M28" s="18" t="s">
        <v>306</v>
      </c>
      <c r="N28" s="17">
        <v>350400</v>
      </c>
      <c r="O28" s="18" t="s">
        <v>485</v>
      </c>
      <c r="P28" s="17">
        <v>28</v>
      </c>
      <c r="Q28" s="17">
        <v>2.91554867864253</v>
      </c>
      <c r="R28" s="24"/>
      <c r="S28" s="24" t="s">
        <v>492</v>
      </c>
      <c r="T28" s="24"/>
      <c r="U28" s="17">
        <v>8760</v>
      </c>
      <c r="V28" s="17">
        <v>1021608.25699634</v>
      </c>
      <c r="W28" s="22"/>
      <c r="X28" s="22"/>
      <c r="Y28" s="22"/>
      <c r="Z28" s="17">
        <v>1021608.25699634</v>
      </c>
      <c r="AA28" s="18" t="s">
        <v>134</v>
      </c>
      <c r="AB28" s="17"/>
      <c r="AC28" s="17"/>
      <c r="AD28" s="18" t="s">
        <v>126</v>
      </c>
      <c r="AE28" s="18" t="s">
        <v>126</v>
      </c>
      <c r="AF28" s="18" t="s">
        <v>127</v>
      </c>
      <c r="AG28" s="18" t="s">
        <v>124</v>
      </c>
      <c r="AH28" s="18" t="s">
        <v>308</v>
      </c>
      <c r="AI28" s="18" t="s">
        <v>352</v>
      </c>
      <c r="AJ28" s="18" t="s">
        <v>125</v>
      </c>
      <c r="AK28" s="18" t="s">
        <v>125</v>
      </c>
      <c r="AL28" s="18" t="s">
        <v>125</v>
      </c>
      <c r="AM28" s="18" t="s">
        <v>125</v>
      </c>
      <c r="AN28" s="18" t="s">
        <v>125</v>
      </c>
      <c r="AO28" s="20">
        <v>40179</v>
      </c>
      <c r="AP28" s="20">
        <v>40543</v>
      </c>
      <c r="AQ28" s="18" t="s">
        <v>128</v>
      </c>
      <c r="AR28" s="17">
        <v>8760</v>
      </c>
      <c r="AS28" s="18" t="s">
        <v>125</v>
      </c>
      <c r="AT28" s="17"/>
      <c r="AU28" s="20"/>
      <c r="AV28" s="18" t="s">
        <v>125</v>
      </c>
      <c r="AW28" s="18" t="s">
        <v>125</v>
      </c>
      <c r="AX28" s="18" t="s">
        <v>310</v>
      </c>
      <c r="AY28" s="18" t="s">
        <v>129</v>
      </c>
      <c r="AZ28" s="17">
        <v>0</v>
      </c>
      <c r="BA28" s="17">
        <v>0</v>
      </c>
      <c r="BB28" s="18" t="s">
        <v>124</v>
      </c>
      <c r="BC28" s="17">
        <v>0</v>
      </c>
      <c r="BD28" s="17">
        <v>0</v>
      </c>
      <c r="BE28" s="18" t="s">
        <v>124</v>
      </c>
      <c r="BF28" s="17">
        <v>0</v>
      </c>
      <c r="BG28" s="17">
        <v>0</v>
      </c>
      <c r="BH28" s="18" t="s">
        <v>124</v>
      </c>
      <c r="BI28" s="17">
        <v>0</v>
      </c>
      <c r="BJ28" s="17">
        <v>0</v>
      </c>
      <c r="BK28" s="18" t="s">
        <v>124</v>
      </c>
      <c r="BL28" s="17"/>
      <c r="BM28" s="17"/>
      <c r="BN28" s="18" t="s">
        <v>130</v>
      </c>
      <c r="BO28" s="18" t="s">
        <v>125</v>
      </c>
      <c r="BP28" s="18" t="s">
        <v>125</v>
      </c>
      <c r="BQ28" s="17"/>
      <c r="BR28" s="17"/>
      <c r="BS28" s="18" t="s">
        <v>125</v>
      </c>
      <c r="BT28" s="18" t="s">
        <v>125</v>
      </c>
      <c r="BU28" s="18" t="s">
        <v>125</v>
      </c>
      <c r="BV28" s="18" t="s">
        <v>125</v>
      </c>
      <c r="BW28" s="18" t="s">
        <v>357</v>
      </c>
      <c r="BX28" s="18" t="s">
        <v>131</v>
      </c>
      <c r="BY28" s="18" t="s">
        <v>125</v>
      </c>
      <c r="BZ28" s="18" t="s">
        <v>125</v>
      </c>
      <c r="CA28" s="18" t="s">
        <v>125</v>
      </c>
      <c r="CB28" s="18" t="s">
        <v>125</v>
      </c>
      <c r="CC28" s="18" t="s">
        <v>125</v>
      </c>
      <c r="CD28" s="18" t="s">
        <v>125</v>
      </c>
      <c r="CE28" s="17">
        <v>0</v>
      </c>
      <c r="CF28" s="17">
        <v>0</v>
      </c>
      <c r="CG28" s="17">
        <v>0</v>
      </c>
      <c r="CH28" s="20"/>
      <c r="CI28" s="20"/>
      <c r="CJ28" s="18" t="s">
        <v>125</v>
      </c>
      <c r="CK28" s="21"/>
      <c r="CL28" s="17"/>
      <c r="CM28" s="18" t="s">
        <v>125</v>
      </c>
      <c r="CN28" s="17"/>
      <c r="CO28" s="17"/>
      <c r="CP28" s="18" t="s">
        <v>125</v>
      </c>
      <c r="CQ28" s="17"/>
      <c r="CR28" s="17"/>
      <c r="CS28" s="18" t="s">
        <v>125</v>
      </c>
      <c r="CT28" s="17"/>
      <c r="CU28" s="17"/>
      <c r="CV28" s="18" t="s">
        <v>125</v>
      </c>
      <c r="CW28" s="18" t="s">
        <v>125</v>
      </c>
      <c r="CX28" s="18" t="s">
        <v>125</v>
      </c>
      <c r="CY28" s="18" t="s">
        <v>125</v>
      </c>
      <c r="CZ28" s="18" t="s">
        <v>125</v>
      </c>
      <c r="DA28" s="18" t="s">
        <v>125</v>
      </c>
      <c r="DB28" s="20">
        <v>40848</v>
      </c>
      <c r="DC28" s="18" t="s">
        <v>352</v>
      </c>
      <c r="DD28" s="18" t="s">
        <v>125</v>
      </c>
      <c r="DE28" s="18" t="s">
        <v>313</v>
      </c>
      <c r="DF28" s="18" t="s">
        <v>314</v>
      </c>
      <c r="DG28" s="18" t="s">
        <v>125</v>
      </c>
      <c r="DH28" s="18" t="s">
        <v>125</v>
      </c>
      <c r="DI28" s="18" t="s">
        <v>125</v>
      </c>
      <c r="DJ28" s="17">
        <v>0</v>
      </c>
      <c r="DK28" s="18" t="s">
        <v>125</v>
      </c>
      <c r="DL28" s="18" t="s">
        <v>132</v>
      </c>
      <c r="DM28" s="18" t="s">
        <v>125</v>
      </c>
      <c r="DN28" s="18" t="s">
        <v>125</v>
      </c>
      <c r="DO28" s="18" t="s">
        <v>125</v>
      </c>
      <c r="DP28" s="18" t="s">
        <v>486</v>
      </c>
      <c r="DQ28" s="18" t="s">
        <v>485</v>
      </c>
      <c r="DR28" s="18" t="s">
        <v>125</v>
      </c>
      <c r="DS28" s="18" t="s">
        <v>125</v>
      </c>
      <c r="DT28" s="18" t="s">
        <v>125</v>
      </c>
      <c r="DU28" s="18" t="s">
        <v>125</v>
      </c>
      <c r="DV28" s="18" t="s">
        <v>125</v>
      </c>
      <c r="DW28" s="18" t="s">
        <v>358</v>
      </c>
      <c r="DX28" s="18" t="s">
        <v>125</v>
      </c>
      <c r="DY28" s="18" t="s">
        <v>125</v>
      </c>
    </row>
    <row r="29" spans="2:129" x14ac:dyDescent="0.25">
      <c r="B29" s="17">
        <v>12411</v>
      </c>
      <c r="C29" s="20">
        <v>40483</v>
      </c>
      <c r="D29" s="21">
        <v>0</v>
      </c>
      <c r="E29" s="18" t="s">
        <v>302</v>
      </c>
      <c r="F29" s="18" t="s">
        <v>303</v>
      </c>
      <c r="G29" s="18" t="s">
        <v>122</v>
      </c>
      <c r="H29" s="18" t="s">
        <v>351</v>
      </c>
      <c r="I29" s="18" t="s">
        <v>305</v>
      </c>
      <c r="J29" s="18" t="s">
        <v>315</v>
      </c>
      <c r="K29" s="18" t="s">
        <v>123</v>
      </c>
      <c r="L29" s="17">
        <v>41</v>
      </c>
      <c r="M29" s="18" t="s">
        <v>306</v>
      </c>
      <c r="N29" s="17">
        <v>359160</v>
      </c>
      <c r="O29" s="18" t="s">
        <v>485</v>
      </c>
      <c r="P29" s="17">
        <v>29</v>
      </c>
      <c r="Q29" s="17">
        <v>2.91554867864253</v>
      </c>
      <c r="R29" s="24"/>
      <c r="S29" s="24" t="s">
        <v>492</v>
      </c>
      <c r="T29" s="24"/>
      <c r="U29" s="17">
        <v>8760</v>
      </c>
      <c r="V29" s="17">
        <v>1047148.46342125</v>
      </c>
      <c r="W29" s="22"/>
      <c r="X29" s="22"/>
      <c r="Y29" s="22"/>
      <c r="Z29" s="17">
        <v>1047148.46342125</v>
      </c>
      <c r="AA29" s="18" t="s">
        <v>134</v>
      </c>
      <c r="AB29" s="17"/>
      <c r="AC29" s="17"/>
      <c r="AD29" s="18" t="s">
        <v>126</v>
      </c>
      <c r="AE29" s="18" t="s">
        <v>126</v>
      </c>
      <c r="AF29" s="18" t="s">
        <v>127</v>
      </c>
      <c r="AG29" s="18" t="s">
        <v>124</v>
      </c>
      <c r="AH29" s="18" t="s">
        <v>308</v>
      </c>
      <c r="AI29" s="18" t="s">
        <v>352</v>
      </c>
      <c r="AJ29" s="18" t="s">
        <v>125</v>
      </c>
      <c r="AK29" s="18" t="s">
        <v>125</v>
      </c>
      <c r="AL29" s="18" t="s">
        <v>125</v>
      </c>
      <c r="AM29" s="18" t="s">
        <v>125</v>
      </c>
      <c r="AN29" s="18" t="s">
        <v>125</v>
      </c>
      <c r="AO29" s="20">
        <v>40179</v>
      </c>
      <c r="AP29" s="20">
        <v>40543</v>
      </c>
      <c r="AQ29" s="18" t="s">
        <v>128</v>
      </c>
      <c r="AR29" s="17">
        <v>8760</v>
      </c>
      <c r="AS29" s="18" t="s">
        <v>125</v>
      </c>
      <c r="AT29" s="17"/>
      <c r="AU29" s="20"/>
      <c r="AV29" s="18" t="s">
        <v>125</v>
      </c>
      <c r="AW29" s="18" t="s">
        <v>125</v>
      </c>
      <c r="AX29" s="18" t="s">
        <v>310</v>
      </c>
      <c r="AY29" s="18" t="s">
        <v>129</v>
      </c>
      <c r="AZ29" s="17">
        <v>0</v>
      </c>
      <c r="BA29" s="17">
        <v>0</v>
      </c>
      <c r="BB29" s="18" t="s">
        <v>124</v>
      </c>
      <c r="BC29" s="17">
        <v>0</v>
      </c>
      <c r="BD29" s="17">
        <v>0</v>
      </c>
      <c r="BE29" s="18" t="s">
        <v>124</v>
      </c>
      <c r="BF29" s="17">
        <v>0</v>
      </c>
      <c r="BG29" s="17">
        <v>0</v>
      </c>
      <c r="BH29" s="18" t="s">
        <v>124</v>
      </c>
      <c r="BI29" s="17">
        <v>0</v>
      </c>
      <c r="BJ29" s="17">
        <v>0</v>
      </c>
      <c r="BK29" s="18" t="s">
        <v>124</v>
      </c>
      <c r="BL29" s="17"/>
      <c r="BM29" s="17"/>
      <c r="BN29" s="18" t="s">
        <v>130</v>
      </c>
      <c r="BO29" s="18" t="s">
        <v>125</v>
      </c>
      <c r="BP29" s="18" t="s">
        <v>125</v>
      </c>
      <c r="BQ29" s="17"/>
      <c r="BR29" s="17"/>
      <c r="BS29" s="18" t="s">
        <v>125</v>
      </c>
      <c r="BT29" s="18" t="s">
        <v>125</v>
      </c>
      <c r="BU29" s="18" t="s">
        <v>125</v>
      </c>
      <c r="BV29" s="18" t="s">
        <v>125</v>
      </c>
      <c r="BW29" s="18" t="s">
        <v>359</v>
      </c>
      <c r="BX29" s="18" t="s">
        <v>131</v>
      </c>
      <c r="BY29" s="18" t="s">
        <v>125</v>
      </c>
      <c r="BZ29" s="18" t="s">
        <v>125</v>
      </c>
      <c r="CA29" s="18" t="s">
        <v>125</v>
      </c>
      <c r="CB29" s="18" t="s">
        <v>125</v>
      </c>
      <c r="CC29" s="18" t="s">
        <v>125</v>
      </c>
      <c r="CD29" s="18" t="s">
        <v>125</v>
      </c>
      <c r="CE29" s="17">
        <v>0</v>
      </c>
      <c r="CF29" s="17">
        <v>0</v>
      </c>
      <c r="CG29" s="17">
        <v>0</v>
      </c>
      <c r="CH29" s="20"/>
      <c r="CI29" s="20"/>
      <c r="CJ29" s="18" t="s">
        <v>125</v>
      </c>
      <c r="CK29" s="21"/>
      <c r="CL29" s="17"/>
      <c r="CM29" s="18" t="s">
        <v>125</v>
      </c>
      <c r="CN29" s="17"/>
      <c r="CO29" s="17"/>
      <c r="CP29" s="18" t="s">
        <v>125</v>
      </c>
      <c r="CQ29" s="17"/>
      <c r="CR29" s="17"/>
      <c r="CS29" s="18" t="s">
        <v>125</v>
      </c>
      <c r="CT29" s="17"/>
      <c r="CU29" s="17"/>
      <c r="CV29" s="18" t="s">
        <v>125</v>
      </c>
      <c r="CW29" s="18" t="s">
        <v>125</v>
      </c>
      <c r="CX29" s="18" t="s">
        <v>125</v>
      </c>
      <c r="CY29" s="18" t="s">
        <v>125</v>
      </c>
      <c r="CZ29" s="18" t="s">
        <v>125</v>
      </c>
      <c r="DA29" s="18" t="s">
        <v>125</v>
      </c>
      <c r="DB29" s="20">
        <v>40848</v>
      </c>
      <c r="DC29" s="18" t="s">
        <v>352</v>
      </c>
      <c r="DD29" s="18" t="s">
        <v>125</v>
      </c>
      <c r="DE29" s="18" t="s">
        <v>313</v>
      </c>
      <c r="DF29" s="18" t="s">
        <v>314</v>
      </c>
      <c r="DG29" s="18" t="s">
        <v>125</v>
      </c>
      <c r="DH29" s="18" t="s">
        <v>125</v>
      </c>
      <c r="DI29" s="18" t="s">
        <v>125</v>
      </c>
      <c r="DJ29" s="17">
        <v>0</v>
      </c>
      <c r="DK29" s="18" t="s">
        <v>125</v>
      </c>
      <c r="DL29" s="18" t="s">
        <v>132</v>
      </c>
      <c r="DM29" s="18" t="s">
        <v>125</v>
      </c>
      <c r="DN29" s="18" t="s">
        <v>125</v>
      </c>
      <c r="DO29" s="18" t="s">
        <v>125</v>
      </c>
      <c r="DP29" s="18" t="s">
        <v>486</v>
      </c>
      <c r="DQ29" s="18" t="s">
        <v>485</v>
      </c>
      <c r="DR29" s="18" t="s">
        <v>125</v>
      </c>
      <c r="DS29" s="18" t="s">
        <v>125</v>
      </c>
      <c r="DT29" s="18" t="s">
        <v>125</v>
      </c>
      <c r="DU29" s="18" t="s">
        <v>125</v>
      </c>
      <c r="DV29" s="18" t="s">
        <v>125</v>
      </c>
      <c r="DW29" s="18" t="s">
        <v>358</v>
      </c>
      <c r="DX29" s="18" t="s">
        <v>125</v>
      </c>
      <c r="DY29" s="18" t="s">
        <v>125</v>
      </c>
    </row>
    <row r="30" spans="2:129" x14ac:dyDescent="0.25">
      <c r="B30" s="17">
        <v>12413</v>
      </c>
      <c r="C30" s="20">
        <v>40179</v>
      </c>
      <c r="D30" s="21">
        <v>0</v>
      </c>
      <c r="E30" s="18" t="s">
        <v>302</v>
      </c>
      <c r="F30" s="18" t="s">
        <v>303</v>
      </c>
      <c r="G30" s="18" t="s">
        <v>122</v>
      </c>
      <c r="H30" s="18" t="s">
        <v>351</v>
      </c>
      <c r="I30" s="18" t="s">
        <v>305</v>
      </c>
      <c r="J30" s="18" t="s">
        <v>315</v>
      </c>
      <c r="K30" s="18" t="s">
        <v>133</v>
      </c>
      <c r="L30" s="17">
        <v>-42</v>
      </c>
      <c r="M30" s="18" t="s">
        <v>306</v>
      </c>
      <c r="N30" s="17">
        <v>-367920</v>
      </c>
      <c r="O30" s="18" t="s">
        <v>485</v>
      </c>
      <c r="P30" s="17">
        <v>30</v>
      </c>
      <c r="Q30" s="17">
        <v>2.91554867864253</v>
      </c>
      <c r="R30" s="24"/>
      <c r="S30" s="24" t="s">
        <v>492</v>
      </c>
      <c r="T30" s="24"/>
      <c r="U30" s="17">
        <v>8760</v>
      </c>
      <c r="V30" s="17">
        <v>-1072688.6698461601</v>
      </c>
      <c r="W30" s="22"/>
      <c r="X30" s="22"/>
      <c r="Y30" s="22"/>
      <c r="Z30" s="17">
        <v>-1072688.6698461601</v>
      </c>
      <c r="AA30" s="18" t="s">
        <v>134</v>
      </c>
      <c r="AB30" s="17"/>
      <c r="AC30" s="17"/>
      <c r="AD30" s="18" t="s">
        <v>126</v>
      </c>
      <c r="AE30" s="18" t="s">
        <v>126</v>
      </c>
      <c r="AF30" s="18" t="s">
        <v>127</v>
      </c>
      <c r="AG30" s="18" t="s">
        <v>124</v>
      </c>
      <c r="AH30" s="18" t="s">
        <v>308</v>
      </c>
      <c r="AI30" s="18" t="s">
        <v>352</v>
      </c>
      <c r="AJ30" s="18" t="s">
        <v>125</v>
      </c>
      <c r="AK30" s="18" t="s">
        <v>125</v>
      </c>
      <c r="AL30" s="18" t="s">
        <v>125</v>
      </c>
      <c r="AM30" s="18" t="s">
        <v>125</v>
      </c>
      <c r="AN30" s="18" t="s">
        <v>125</v>
      </c>
      <c r="AO30" s="20">
        <v>40179</v>
      </c>
      <c r="AP30" s="20">
        <v>40543</v>
      </c>
      <c r="AQ30" s="18" t="s">
        <v>128</v>
      </c>
      <c r="AR30" s="17">
        <v>8760</v>
      </c>
      <c r="AS30" s="18" t="s">
        <v>125</v>
      </c>
      <c r="AT30" s="17"/>
      <c r="AU30" s="20"/>
      <c r="AV30" s="18" t="s">
        <v>125</v>
      </c>
      <c r="AW30" s="18" t="s">
        <v>125</v>
      </c>
      <c r="AX30" s="18" t="s">
        <v>310</v>
      </c>
      <c r="AY30" s="18" t="s">
        <v>129</v>
      </c>
      <c r="AZ30" s="17">
        <v>0</v>
      </c>
      <c r="BA30" s="17">
        <v>0</v>
      </c>
      <c r="BB30" s="18" t="s">
        <v>124</v>
      </c>
      <c r="BC30" s="17">
        <v>0</v>
      </c>
      <c r="BD30" s="17">
        <v>0</v>
      </c>
      <c r="BE30" s="18" t="s">
        <v>124</v>
      </c>
      <c r="BF30" s="17">
        <v>0</v>
      </c>
      <c r="BG30" s="17">
        <v>0</v>
      </c>
      <c r="BH30" s="18" t="s">
        <v>124</v>
      </c>
      <c r="BI30" s="17">
        <v>0</v>
      </c>
      <c r="BJ30" s="17">
        <v>0</v>
      </c>
      <c r="BK30" s="18" t="s">
        <v>124</v>
      </c>
      <c r="BL30" s="17"/>
      <c r="BM30" s="17"/>
      <c r="BN30" s="18" t="s">
        <v>130</v>
      </c>
      <c r="BO30" s="18" t="s">
        <v>125</v>
      </c>
      <c r="BP30" s="18" t="s">
        <v>125</v>
      </c>
      <c r="BQ30" s="17"/>
      <c r="BR30" s="17"/>
      <c r="BS30" s="18" t="s">
        <v>125</v>
      </c>
      <c r="BT30" s="18" t="s">
        <v>125</v>
      </c>
      <c r="BU30" s="18" t="s">
        <v>125</v>
      </c>
      <c r="BV30" s="18" t="s">
        <v>125</v>
      </c>
      <c r="BW30" s="18" t="s">
        <v>360</v>
      </c>
      <c r="BX30" s="18" t="s">
        <v>131</v>
      </c>
      <c r="BY30" s="18" t="s">
        <v>125</v>
      </c>
      <c r="BZ30" s="18" t="s">
        <v>125</v>
      </c>
      <c r="CA30" s="18" t="s">
        <v>125</v>
      </c>
      <c r="CB30" s="18" t="s">
        <v>125</v>
      </c>
      <c r="CC30" s="18" t="s">
        <v>125</v>
      </c>
      <c r="CD30" s="18" t="s">
        <v>125</v>
      </c>
      <c r="CE30" s="17">
        <v>0</v>
      </c>
      <c r="CF30" s="17">
        <v>0</v>
      </c>
      <c r="CG30" s="17">
        <v>0</v>
      </c>
      <c r="CH30" s="20"/>
      <c r="CI30" s="20"/>
      <c r="CJ30" s="18" t="s">
        <v>125</v>
      </c>
      <c r="CK30" s="21"/>
      <c r="CL30" s="17"/>
      <c r="CM30" s="18" t="s">
        <v>125</v>
      </c>
      <c r="CN30" s="17"/>
      <c r="CO30" s="17"/>
      <c r="CP30" s="18" t="s">
        <v>125</v>
      </c>
      <c r="CQ30" s="17"/>
      <c r="CR30" s="17"/>
      <c r="CS30" s="18" t="s">
        <v>125</v>
      </c>
      <c r="CT30" s="17"/>
      <c r="CU30" s="17"/>
      <c r="CV30" s="18" t="s">
        <v>125</v>
      </c>
      <c r="CW30" s="18" t="s">
        <v>125</v>
      </c>
      <c r="CX30" s="18" t="s">
        <v>125</v>
      </c>
      <c r="CY30" s="18" t="s">
        <v>125</v>
      </c>
      <c r="CZ30" s="18" t="s">
        <v>125</v>
      </c>
      <c r="DA30" s="18" t="s">
        <v>125</v>
      </c>
      <c r="DB30" s="20">
        <v>40848</v>
      </c>
      <c r="DC30" s="18" t="s">
        <v>352</v>
      </c>
      <c r="DD30" s="18" t="s">
        <v>125</v>
      </c>
      <c r="DE30" s="18" t="s">
        <v>313</v>
      </c>
      <c r="DF30" s="18" t="s">
        <v>314</v>
      </c>
      <c r="DG30" s="18" t="s">
        <v>125</v>
      </c>
      <c r="DH30" s="18" t="s">
        <v>125</v>
      </c>
      <c r="DI30" s="18" t="s">
        <v>125</v>
      </c>
      <c r="DJ30" s="17">
        <v>0</v>
      </c>
      <c r="DK30" s="18" t="s">
        <v>125</v>
      </c>
      <c r="DL30" s="18" t="s">
        <v>132</v>
      </c>
      <c r="DM30" s="18" t="s">
        <v>125</v>
      </c>
      <c r="DN30" s="18" t="s">
        <v>125</v>
      </c>
      <c r="DO30" s="18" t="s">
        <v>125</v>
      </c>
      <c r="DP30" s="18" t="s">
        <v>486</v>
      </c>
      <c r="DQ30" s="18" t="s">
        <v>485</v>
      </c>
      <c r="DR30" s="18" t="s">
        <v>125</v>
      </c>
      <c r="DS30" s="18" t="s">
        <v>125</v>
      </c>
      <c r="DT30" s="18" t="s">
        <v>125</v>
      </c>
      <c r="DU30" s="18" t="s">
        <v>125</v>
      </c>
      <c r="DV30" s="18" t="s">
        <v>125</v>
      </c>
      <c r="DW30" s="18" t="s">
        <v>358</v>
      </c>
      <c r="DX30" s="18" t="s">
        <v>125</v>
      </c>
      <c r="DY30" s="18" t="s">
        <v>125</v>
      </c>
    </row>
    <row r="31" spans="2:129" x14ac:dyDescent="0.25">
      <c r="B31" s="17">
        <v>12415</v>
      </c>
      <c r="C31" s="20">
        <v>40179</v>
      </c>
      <c r="D31" s="21">
        <v>0</v>
      </c>
      <c r="E31" s="18" t="s">
        <v>302</v>
      </c>
      <c r="F31" s="18" t="s">
        <v>303</v>
      </c>
      <c r="G31" s="18" t="s">
        <v>122</v>
      </c>
      <c r="H31" s="18" t="s">
        <v>361</v>
      </c>
      <c r="I31" s="18" t="s">
        <v>305</v>
      </c>
      <c r="J31" s="18" t="s">
        <v>315</v>
      </c>
      <c r="K31" s="18" t="s">
        <v>123</v>
      </c>
      <c r="L31" s="17">
        <v>40</v>
      </c>
      <c r="M31" s="18" t="s">
        <v>306</v>
      </c>
      <c r="N31" s="17">
        <v>351360</v>
      </c>
      <c r="O31" s="18" t="s">
        <v>485</v>
      </c>
      <c r="P31" s="17">
        <v>28</v>
      </c>
      <c r="Q31" s="17">
        <v>8.1635363001990697</v>
      </c>
      <c r="R31" s="24"/>
      <c r="S31" s="24" t="s">
        <v>492</v>
      </c>
      <c r="T31" s="24"/>
      <c r="U31" s="17">
        <v>8784</v>
      </c>
      <c r="V31" s="17">
        <v>2868340.1144379498</v>
      </c>
      <c r="W31" s="22"/>
      <c r="X31" s="22"/>
      <c r="Y31" s="22"/>
      <c r="Z31" s="17">
        <v>2868340.1144379498</v>
      </c>
      <c r="AA31" s="18" t="s">
        <v>134</v>
      </c>
      <c r="AB31" s="17"/>
      <c r="AC31" s="17"/>
      <c r="AD31" s="18" t="s">
        <v>126</v>
      </c>
      <c r="AE31" s="18" t="s">
        <v>126</v>
      </c>
      <c r="AF31" s="18" t="s">
        <v>127</v>
      </c>
      <c r="AG31" s="18" t="s">
        <v>124</v>
      </c>
      <c r="AH31" s="18" t="s">
        <v>308</v>
      </c>
      <c r="AI31" s="18" t="s">
        <v>352</v>
      </c>
      <c r="AJ31" s="18" t="s">
        <v>125</v>
      </c>
      <c r="AK31" s="18" t="s">
        <v>125</v>
      </c>
      <c r="AL31" s="18" t="s">
        <v>125</v>
      </c>
      <c r="AM31" s="18" t="s">
        <v>125</v>
      </c>
      <c r="AN31" s="18" t="s">
        <v>125</v>
      </c>
      <c r="AO31" s="20">
        <v>40909</v>
      </c>
      <c r="AP31" s="20">
        <v>41274</v>
      </c>
      <c r="AQ31" s="18" t="s">
        <v>128</v>
      </c>
      <c r="AR31" s="17">
        <v>8784</v>
      </c>
      <c r="AS31" s="18" t="s">
        <v>125</v>
      </c>
      <c r="AT31" s="17"/>
      <c r="AU31" s="20"/>
      <c r="AV31" s="18" t="s">
        <v>125</v>
      </c>
      <c r="AW31" s="18" t="s">
        <v>125</v>
      </c>
      <c r="AX31" s="18" t="s">
        <v>310</v>
      </c>
      <c r="AY31" s="18" t="s">
        <v>129</v>
      </c>
      <c r="AZ31" s="17">
        <v>0</v>
      </c>
      <c r="BA31" s="17">
        <v>0</v>
      </c>
      <c r="BB31" s="18" t="s">
        <v>124</v>
      </c>
      <c r="BC31" s="17">
        <v>0</v>
      </c>
      <c r="BD31" s="17">
        <v>0</v>
      </c>
      <c r="BE31" s="18" t="s">
        <v>124</v>
      </c>
      <c r="BF31" s="17">
        <v>0</v>
      </c>
      <c r="BG31" s="17">
        <v>0</v>
      </c>
      <c r="BH31" s="18" t="s">
        <v>124</v>
      </c>
      <c r="BI31" s="17">
        <v>0</v>
      </c>
      <c r="BJ31" s="17">
        <v>0</v>
      </c>
      <c r="BK31" s="18" t="s">
        <v>124</v>
      </c>
      <c r="BL31" s="17"/>
      <c r="BM31" s="17"/>
      <c r="BN31" s="18" t="s">
        <v>130</v>
      </c>
      <c r="BO31" s="18" t="s">
        <v>125</v>
      </c>
      <c r="BP31" s="18" t="s">
        <v>125</v>
      </c>
      <c r="BQ31" s="17"/>
      <c r="BR31" s="17"/>
      <c r="BS31" s="18" t="s">
        <v>125</v>
      </c>
      <c r="BT31" s="18" t="s">
        <v>125</v>
      </c>
      <c r="BU31" s="18" t="s">
        <v>125</v>
      </c>
      <c r="BV31" s="18" t="s">
        <v>125</v>
      </c>
      <c r="BW31" s="18" t="s">
        <v>362</v>
      </c>
      <c r="BX31" s="18" t="s">
        <v>131</v>
      </c>
      <c r="BY31" s="18" t="s">
        <v>125</v>
      </c>
      <c r="BZ31" s="18" t="s">
        <v>125</v>
      </c>
      <c r="CA31" s="18" t="s">
        <v>125</v>
      </c>
      <c r="CB31" s="18" t="s">
        <v>125</v>
      </c>
      <c r="CC31" s="18" t="s">
        <v>125</v>
      </c>
      <c r="CD31" s="18" t="s">
        <v>125</v>
      </c>
      <c r="CE31" s="17">
        <v>0</v>
      </c>
      <c r="CF31" s="17">
        <v>0</v>
      </c>
      <c r="CG31" s="17">
        <v>0</v>
      </c>
      <c r="CH31" s="20"/>
      <c r="CI31" s="20"/>
      <c r="CJ31" s="18" t="s">
        <v>125</v>
      </c>
      <c r="CK31" s="21"/>
      <c r="CL31" s="17"/>
      <c r="CM31" s="18" t="s">
        <v>125</v>
      </c>
      <c r="CN31" s="17"/>
      <c r="CO31" s="17"/>
      <c r="CP31" s="18" t="s">
        <v>125</v>
      </c>
      <c r="CQ31" s="17"/>
      <c r="CR31" s="17"/>
      <c r="CS31" s="18" t="s">
        <v>125</v>
      </c>
      <c r="CT31" s="17"/>
      <c r="CU31" s="17"/>
      <c r="CV31" s="18" t="s">
        <v>125</v>
      </c>
      <c r="CW31" s="18" t="s">
        <v>125</v>
      </c>
      <c r="CX31" s="18" t="s">
        <v>125</v>
      </c>
      <c r="CY31" s="18" t="s">
        <v>125</v>
      </c>
      <c r="CZ31" s="18" t="s">
        <v>125</v>
      </c>
      <c r="DA31" s="18" t="s">
        <v>125</v>
      </c>
      <c r="DB31" s="20">
        <v>40544</v>
      </c>
      <c r="DC31" s="18" t="s">
        <v>352</v>
      </c>
      <c r="DD31" s="18" t="s">
        <v>125</v>
      </c>
      <c r="DE31" s="18" t="s">
        <v>313</v>
      </c>
      <c r="DF31" s="18" t="s">
        <v>314</v>
      </c>
      <c r="DG31" s="18" t="s">
        <v>125</v>
      </c>
      <c r="DH31" s="18" t="s">
        <v>125</v>
      </c>
      <c r="DI31" s="18" t="s">
        <v>125</v>
      </c>
      <c r="DJ31" s="17">
        <v>0</v>
      </c>
      <c r="DK31" s="18" t="s">
        <v>125</v>
      </c>
      <c r="DL31" s="18" t="s">
        <v>132</v>
      </c>
      <c r="DM31" s="18" t="s">
        <v>125</v>
      </c>
      <c r="DN31" s="18" t="s">
        <v>125</v>
      </c>
      <c r="DO31" s="18" t="s">
        <v>125</v>
      </c>
      <c r="DP31" s="18" t="s">
        <v>486</v>
      </c>
      <c r="DQ31" s="18" t="s">
        <v>485</v>
      </c>
      <c r="DR31" s="18" t="s">
        <v>125</v>
      </c>
      <c r="DS31" s="18" t="s">
        <v>125</v>
      </c>
      <c r="DT31" s="18" t="s">
        <v>125</v>
      </c>
      <c r="DU31" s="18" t="s">
        <v>125</v>
      </c>
      <c r="DV31" s="18" t="s">
        <v>125</v>
      </c>
      <c r="DW31" s="18" t="s">
        <v>363</v>
      </c>
      <c r="DX31" s="18" t="s">
        <v>125</v>
      </c>
      <c r="DY31" s="18" t="s">
        <v>125</v>
      </c>
    </row>
    <row r="32" spans="2:129" x14ac:dyDescent="0.25">
      <c r="B32" s="17">
        <v>12417</v>
      </c>
      <c r="C32" s="20">
        <v>40179</v>
      </c>
      <c r="D32" s="21">
        <v>0</v>
      </c>
      <c r="E32" s="18" t="s">
        <v>302</v>
      </c>
      <c r="F32" s="18" t="s">
        <v>303</v>
      </c>
      <c r="G32" s="18" t="s">
        <v>122</v>
      </c>
      <c r="H32" s="18" t="s">
        <v>361</v>
      </c>
      <c r="I32" s="18" t="s">
        <v>305</v>
      </c>
      <c r="J32" s="18" t="s">
        <v>315</v>
      </c>
      <c r="K32" s="18" t="s">
        <v>123</v>
      </c>
      <c r="L32" s="17">
        <v>41</v>
      </c>
      <c r="M32" s="18" t="s">
        <v>306</v>
      </c>
      <c r="N32" s="17">
        <v>360144</v>
      </c>
      <c r="O32" s="18" t="s">
        <v>485</v>
      </c>
      <c r="P32" s="17">
        <v>29</v>
      </c>
      <c r="Q32" s="17">
        <v>8.1635363001990697</v>
      </c>
      <c r="R32" s="24"/>
      <c r="S32" s="24" t="s">
        <v>492</v>
      </c>
      <c r="T32" s="24"/>
      <c r="U32" s="17">
        <v>8784</v>
      </c>
      <c r="V32" s="17">
        <v>2940048.6172988899</v>
      </c>
      <c r="W32" s="22"/>
      <c r="X32" s="22"/>
      <c r="Y32" s="22"/>
      <c r="Z32" s="17">
        <v>2940048.6172988899</v>
      </c>
      <c r="AA32" s="18" t="s">
        <v>134</v>
      </c>
      <c r="AB32" s="17"/>
      <c r="AC32" s="17"/>
      <c r="AD32" s="18" t="s">
        <v>126</v>
      </c>
      <c r="AE32" s="18" t="s">
        <v>126</v>
      </c>
      <c r="AF32" s="18" t="s">
        <v>127</v>
      </c>
      <c r="AG32" s="18" t="s">
        <v>124</v>
      </c>
      <c r="AH32" s="18" t="s">
        <v>308</v>
      </c>
      <c r="AI32" s="18" t="s">
        <v>352</v>
      </c>
      <c r="AJ32" s="18" t="s">
        <v>125</v>
      </c>
      <c r="AK32" s="18" t="s">
        <v>125</v>
      </c>
      <c r="AL32" s="18" t="s">
        <v>125</v>
      </c>
      <c r="AM32" s="18" t="s">
        <v>125</v>
      </c>
      <c r="AN32" s="18" t="s">
        <v>125</v>
      </c>
      <c r="AO32" s="20">
        <v>40909</v>
      </c>
      <c r="AP32" s="20">
        <v>41274</v>
      </c>
      <c r="AQ32" s="18" t="s">
        <v>128</v>
      </c>
      <c r="AR32" s="17">
        <v>8784</v>
      </c>
      <c r="AS32" s="18" t="s">
        <v>125</v>
      </c>
      <c r="AT32" s="17"/>
      <c r="AU32" s="20"/>
      <c r="AV32" s="18" t="s">
        <v>125</v>
      </c>
      <c r="AW32" s="18" t="s">
        <v>125</v>
      </c>
      <c r="AX32" s="18" t="s">
        <v>310</v>
      </c>
      <c r="AY32" s="18" t="s">
        <v>129</v>
      </c>
      <c r="AZ32" s="17">
        <v>0</v>
      </c>
      <c r="BA32" s="17">
        <v>0</v>
      </c>
      <c r="BB32" s="18" t="s">
        <v>124</v>
      </c>
      <c r="BC32" s="17">
        <v>0</v>
      </c>
      <c r="BD32" s="17">
        <v>0</v>
      </c>
      <c r="BE32" s="18" t="s">
        <v>124</v>
      </c>
      <c r="BF32" s="17">
        <v>0</v>
      </c>
      <c r="BG32" s="17">
        <v>0</v>
      </c>
      <c r="BH32" s="18" t="s">
        <v>124</v>
      </c>
      <c r="BI32" s="17">
        <v>0</v>
      </c>
      <c r="BJ32" s="17">
        <v>0</v>
      </c>
      <c r="BK32" s="18" t="s">
        <v>124</v>
      </c>
      <c r="BL32" s="17"/>
      <c r="BM32" s="17"/>
      <c r="BN32" s="18" t="s">
        <v>130</v>
      </c>
      <c r="BO32" s="18" t="s">
        <v>125</v>
      </c>
      <c r="BP32" s="18" t="s">
        <v>125</v>
      </c>
      <c r="BQ32" s="17"/>
      <c r="BR32" s="17"/>
      <c r="BS32" s="18" t="s">
        <v>125</v>
      </c>
      <c r="BT32" s="18" t="s">
        <v>125</v>
      </c>
      <c r="BU32" s="18" t="s">
        <v>125</v>
      </c>
      <c r="BV32" s="18" t="s">
        <v>125</v>
      </c>
      <c r="BW32" s="18" t="s">
        <v>364</v>
      </c>
      <c r="BX32" s="18" t="s">
        <v>131</v>
      </c>
      <c r="BY32" s="18" t="s">
        <v>125</v>
      </c>
      <c r="BZ32" s="18" t="s">
        <v>125</v>
      </c>
      <c r="CA32" s="18" t="s">
        <v>125</v>
      </c>
      <c r="CB32" s="18" t="s">
        <v>125</v>
      </c>
      <c r="CC32" s="18" t="s">
        <v>125</v>
      </c>
      <c r="CD32" s="18" t="s">
        <v>125</v>
      </c>
      <c r="CE32" s="17">
        <v>0</v>
      </c>
      <c r="CF32" s="17">
        <v>0</v>
      </c>
      <c r="CG32" s="17">
        <v>0</v>
      </c>
      <c r="CH32" s="20"/>
      <c r="CI32" s="20"/>
      <c r="CJ32" s="18" t="s">
        <v>125</v>
      </c>
      <c r="CK32" s="21"/>
      <c r="CL32" s="17"/>
      <c r="CM32" s="18" t="s">
        <v>125</v>
      </c>
      <c r="CN32" s="17"/>
      <c r="CO32" s="17"/>
      <c r="CP32" s="18" t="s">
        <v>125</v>
      </c>
      <c r="CQ32" s="17"/>
      <c r="CR32" s="17"/>
      <c r="CS32" s="18" t="s">
        <v>125</v>
      </c>
      <c r="CT32" s="17"/>
      <c r="CU32" s="17"/>
      <c r="CV32" s="18" t="s">
        <v>125</v>
      </c>
      <c r="CW32" s="18" t="s">
        <v>125</v>
      </c>
      <c r="CX32" s="18" t="s">
        <v>125</v>
      </c>
      <c r="CY32" s="18" t="s">
        <v>125</v>
      </c>
      <c r="CZ32" s="18" t="s">
        <v>125</v>
      </c>
      <c r="DA32" s="18" t="s">
        <v>125</v>
      </c>
      <c r="DB32" s="20">
        <v>40544</v>
      </c>
      <c r="DC32" s="18" t="s">
        <v>352</v>
      </c>
      <c r="DD32" s="18" t="s">
        <v>125</v>
      </c>
      <c r="DE32" s="18" t="s">
        <v>313</v>
      </c>
      <c r="DF32" s="18" t="s">
        <v>314</v>
      </c>
      <c r="DG32" s="18" t="s">
        <v>125</v>
      </c>
      <c r="DH32" s="18" t="s">
        <v>125</v>
      </c>
      <c r="DI32" s="18" t="s">
        <v>125</v>
      </c>
      <c r="DJ32" s="17">
        <v>0</v>
      </c>
      <c r="DK32" s="18" t="s">
        <v>125</v>
      </c>
      <c r="DL32" s="18" t="s">
        <v>132</v>
      </c>
      <c r="DM32" s="18" t="s">
        <v>125</v>
      </c>
      <c r="DN32" s="18" t="s">
        <v>125</v>
      </c>
      <c r="DO32" s="18" t="s">
        <v>125</v>
      </c>
      <c r="DP32" s="18" t="s">
        <v>486</v>
      </c>
      <c r="DQ32" s="18" t="s">
        <v>485</v>
      </c>
      <c r="DR32" s="18" t="s">
        <v>125</v>
      </c>
      <c r="DS32" s="18" t="s">
        <v>125</v>
      </c>
      <c r="DT32" s="18" t="s">
        <v>125</v>
      </c>
      <c r="DU32" s="18" t="s">
        <v>125</v>
      </c>
      <c r="DV32" s="18" t="s">
        <v>125</v>
      </c>
      <c r="DW32" s="18" t="s">
        <v>363</v>
      </c>
      <c r="DX32" s="18" t="s">
        <v>125</v>
      </c>
      <c r="DY32" s="18" t="s">
        <v>125</v>
      </c>
    </row>
    <row r="33" spans="2:129" x14ac:dyDescent="0.25">
      <c r="B33" s="17">
        <v>12419</v>
      </c>
      <c r="C33" s="20">
        <v>40179</v>
      </c>
      <c r="D33" s="21">
        <v>0</v>
      </c>
      <c r="E33" s="18" t="s">
        <v>302</v>
      </c>
      <c r="F33" s="18" t="s">
        <v>303</v>
      </c>
      <c r="G33" s="18" t="s">
        <v>122</v>
      </c>
      <c r="H33" s="18" t="s">
        <v>361</v>
      </c>
      <c r="I33" s="18" t="s">
        <v>305</v>
      </c>
      <c r="J33" s="18" t="s">
        <v>315</v>
      </c>
      <c r="K33" s="18" t="s">
        <v>133</v>
      </c>
      <c r="L33" s="17">
        <v>-42</v>
      </c>
      <c r="M33" s="18" t="s">
        <v>306</v>
      </c>
      <c r="N33" s="17">
        <v>-368928</v>
      </c>
      <c r="O33" s="18" t="s">
        <v>485</v>
      </c>
      <c r="P33" s="17">
        <v>30</v>
      </c>
      <c r="Q33" s="17">
        <v>8.1635363001990697</v>
      </c>
      <c r="R33" s="24"/>
      <c r="S33" s="24" t="s">
        <v>492</v>
      </c>
      <c r="T33" s="24"/>
      <c r="U33" s="17">
        <v>8784</v>
      </c>
      <c r="V33" s="17">
        <v>-3011757.1201598402</v>
      </c>
      <c r="W33" s="22"/>
      <c r="X33" s="22"/>
      <c r="Y33" s="22"/>
      <c r="Z33" s="17">
        <v>-3011757.1201598402</v>
      </c>
      <c r="AA33" s="18" t="s">
        <v>134</v>
      </c>
      <c r="AB33" s="17"/>
      <c r="AC33" s="17"/>
      <c r="AD33" s="18" t="s">
        <v>126</v>
      </c>
      <c r="AE33" s="18" t="s">
        <v>126</v>
      </c>
      <c r="AF33" s="18" t="s">
        <v>127</v>
      </c>
      <c r="AG33" s="18" t="s">
        <v>124</v>
      </c>
      <c r="AH33" s="18" t="s">
        <v>308</v>
      </c>
      <c r="AI33" s="18" t="s">
        <v>352</v>
      </c>
      <c r="AJ33" s="18" t="s">
        <v>125</v>
      </c>
      <c r="AK33" s="18" t="s">
        <v>125</v>
      </c>
      <c r="AL33" s="18" t="s">
        <v>125</v>
      </c>
      <c r="AM33" s="18" t="s">
        <v>125</v>
      </c>
      <c r="AN33" s="18" t="s">
        <v>125</v>
      </c>
      <c r="AO33" s="20">
        <v>40909</v>
      </c>
      <c r="AP33" s="20">
        <v>41274</v>
      </c>
      <c r="AQ33" s="18" t="s">
        <v>128</v>
      </c>
      <c r="AR33" s="17">
        <v>8784</v>
      </c>
      <c r="AS33" s="18" t="s">
        <v>125</v>
      </c>
      <c r="AT33" s="17"/>
      <c r="AU33" s="20"/>
      <c r="AV33" s="18" t="s">
        <v>125</v>
      </c>
      <c r="AW33" s="18" t="s">
        <v>125</v>
      </c>
      <c r="AX33" s="18" t="s">
        <v>310</v>
      </c>
      <c r="AY33" s="18" t="s">
        <v>129</v>
      </c>
      <c r="AZ33" s="17">
        <v>0</v>
      </c>
      <c r="BA33" s="17">
        <v>0</v>
      </c>
      <c r="BB33" s="18" t="s">
        <v>124</v>
      </c>
      <c r="BC33" s="17">
        <v>0</v>
      </c>
      <c r="BD33" s="17">
        <v>0</v>
      </c>
      <c r="BE33" s="18" t="s">
        <v>124</v>
      </c>
      <c r="BF33" s="17">
        <v>0</v>
      </c>
      <c r="BG33" s="17">
        <v>0</v>
      </c>
      <c r="BH33" s="18" t="s">
        <v>124</v>
      </c>
      <c r="BI33" s="17">
        <v>0</v>
      </c>
      <c r="BJ33" s="17">
        <v>0</v>
      </c>
      <c r="BK33" s="18" t="s">
        <v>124</v>
      </c>
      <c r="BL33" s="17"/>
      <c r="BM33" s="17"/>
      <c r="BN33" s="18" t="s">
        <v>130</v>
      </c>
      <c r="BO33" s="18" t="s">
        <v>125</v>
      </c>
      <c r="BP33" s="18" t="s">
        <v>125</v>
      </c>
      <c r="BQ33" s="17"/>
      <c r="BR33" s="17"/>
      <c r="BS33" s="18" t="s">
        <v>125</v>
      </c>
      <c r="BT33" s="18" t="s">
        <v>125</v>
      </c>
      <c r="BU33" s="18" t="s">
        <v>125</v>
      </c>
      <c r="BV33" s="18" t="s">
        <v>125</v>
      </c>
      <c r="BW33" s="18" t="s">
        <v>365</v>
      </c>
      <c r="BX33" s="18" t="s">
        <v>131</v>
      </c>
      <c r="BY33" s="18" t="s">
        <v>125</v>
      </c>
      <c r="BZ33" s="18" t="s">
        <v>125</v>
      </c>
      <c r="CA33" s="18" t="s">
        <v>125</v>
      </c>
      <c r="CB33" s="18" t="s">
        <v>125</v>
      </c>
      <c r="CC33" s="18" t="s">
        <v>125</v>
      </c>
      <c r="CD33" s="18" t="s">
        <v>125</v>
      </c>
      <c r="CE33" s="17">
        <v>0</v>
      </c>
      <c r="CF33" s="17">
        <v>0</v>
      </c>
      <c r="CG33" s="17">
        <v>0</v>
      </c>
      <c r="CH33" s="20"/>
      <c r="CI33" s="20"/>
      <c r="CJ33" s="18" t="s">
        <v>125</v>
      </c>
      <c r="CK33" s="21"/>
      <c r="CL33" s="17"/>
      <c r="CM33" s="18" t="s">
        <v>125</v>
      </c>
      <c r="CN33" s="17"/>
      <c r="CO33" s="17"/>
      <c r="CP33" s="18" t="s">
        <v>125</v>
      </c>
      <c r="CQ33" s="17"/>
      <c r="CR33" s="17"/>
      <c r="CS33" s="18" t="s">
        <v>125</v>
      </c>
      <c r="CT33" s="17"/>
      <c r="CU33" s="17"/>
      <c r="CV33" s="18" t="s">
        <v>125</v>
      </c>
      <c r="CW33" s="18" t="s">
        <v>125</v>
      </c>
      <c r="CX33" s="18" t="s">
        <v>125</v>
      </c>
      <c r="CY33" s="18" t="s">
        <v>125</v>
      </c>
      <c r="CZ33" s="18" t="s">
        <v>125</v>
      </c>
      <c r="DA33" s="18" t="s">
        <v>125</v>
      </c>
      <c r="DB33" s="20">
        <v>40544</v>
      </c>
      <c r="DC33" s="18" t="s">
        <v>352</v>
      </c>
      <c r="DD33" s="18" t="s">
        <v>125</v>
      </c>
      <c r="DE33" s="18" t="s">
        <v>313</v>
      </c>
      <c r="DF33" s="18" t="s">
        <v>314</v>
      </c>
      <c r="DG33" s="18" t="s">
        <v>125</v>
      </c>
      <c r="DH33" s="18" t="s">
        <v>125</v>
      </c>
      <c r="DI33" s="18" t="s">
        <v>125</v>
      </c>
      <c r="DJ33" s="17">
        <v>0</v>
      </c>
      <c r="DK33" s="18" t="s">
        <v>125</v>
      </c>
      <c r="DL33" s="18" t="s">
        <v>132</v>
      </c>
      <c r="DM33" s="18" t="s">
        <v>125</v>
      </c>
      <c r="DN33" s="18" t="s">
        <v>125</v>
      </c>
      <c r="DO33" s="18" t="s">
        <v>125</v>
      </c>
      <c r="DP33" s="18" t="s">
        <v>486</v>
      </c>
      <c r="DQ33" s="18" t="s">
        <v>485</v>
      </c>
      <c r="DR33" s="18" t="s">
        <v>125</v>
      </c>
      <c r="DS33" s="18" t="s">
        <v>125</v>
      </c>
      <c r="DT33" s="18" t="s">
        <v>125</v>
      </c>
      <c r="DU33" s="18" t="s">
        <v>125</v>
      </c>
      <c r="DV33" s="18" t="s">
        <v>125</v>
      </c>
      <c r="DW33" s="18" t="s">
        <v>363</v>
      </c>
      <c r="DX33" s="18" t="s">
        <v>125</v>
      </c>
      <c r="DY33" s="18" t="s">
        <v>125</v>
      </c>
    </row>
    <row r="34" spans="2:129" x14ac:dyDescent="0.25">
      <c r="B34" s="17">
        <v>12421</v>
      </c>
      <c r="C34" s="20">
        <v>40179</v>
      </c>
      <c r="D34" s="21">
        <v>0</v>
      </c>
      <c r="E34" s="18" t="s">
        <v>302</v>
      </c>
      <c r="F34" s="18" t="s">
        <v>303</v>
      </c>
      <c r="G34" s="18" t="s">
        <v>122</v>
      </c>
      <c r="H34" s="18" t="s">
        <v>361</v>
      </c>
      <c r="I34" s="18" t="s">
        <v>305</v>
      </c>
      <c r="J34" s="18" t="s">
        <v>315</v>
      </c>
      <c r="K34" s="18" t="s">
        <v>123</v>
      </c>
      <c r="L34" s="17">
        <v>40</v>
      </c>
      <c r="M34" s="18" t="s">
        <v>306</v>
      </c>
      <c r="N34" s="17">
        <v>351360</v>
      </c>
      <c r="O34" s="18" t="s">
        <v>485</v>
      </c>
      <c r="P34" s="17">
        <v>28</v>
      </c>
      <c r="Q34" s="17">
        <v>8.1635363001990697</v>
      </c>
      <c r="R34" s="24"/>
      <c r="S34" s="24" t="s">
        <v>492</v>
      </c>
      <c r="T34" s="24"/>
      <c r="U34" s="17">
        <v>8784</v>
      </c>
      <c r="V34" s="17">
        <v>2868340.1144379498</v>
      </c>
      <c r="W34" s="22"/>
      <c r="X34" s="22"/>
      <c r="Y34" s="22"/>
      <c r="Z34" s="17">
        <v>2868340.1144379498</v>
      </c>
      <c r="AA34" s="18" t="s">
        <v>134</v>
      </c>
      <c r="AB34" s="17"/>
      <c r="AC34" s="17"/>
      <c r="AD34" s="18" t="s">
        <v>126</v>
      </c>
      <c r="AE34" s="18" t="s">
        <v>126</v>
      </c>
      <c r="AF34" s="18" t="s">
        <v>127</v>
      </c>
      <c r="AG34" s="18" t="s">
        <v>124</v>
      </c>
      <c r="AH34" s="18" t="s">
        <v>308</v>
      </c>
      <c r="AI34" s="18" t="s">
        <v>352</v>
      </c>
      <c r="AJ34" s="18" t="s">
        <v>125</v>
      </c>
      <c r="AK34" s="18" t="s">
        <v>125</v>
      </c>
      <c r="AL34" s="18" t="s">
        <v>125</v>
      </c>
      <c r="AM34" s="18" t="s">
        <v>125</v>
      </c>
      <c r="AN34" s="18" t="s">
        <v>125</v>
      </c>
      <c r="AO34" s="20">
        <v>40909</v>
      </c>
      <c r="AP34" s="20">
        <v>41274</v>
      </c>
      <c r="AQ34" s="18" t="s">
        <v>128</v>
      </c>
      <c r="AR34" s="17">
        <v>8784</v>
      </c>
      <c r="AS34" s="18" t="s">
        <v>125</v>
      </c>
      <c r="AT34" s="17"/>
      <c r="AU34" s="20"/>
      <c r="AV34" s="18" t="s">
        <v>125</v>
      </c>
      <c r="AW34" s="18" t="s">
        <v>125</v>
      </c>
      <c r="AX34" s="18" t="s">
        <v>310</v>
      </c>
      <c r="AY34" s="18" t="s">
        <v>129</v>
      </c>
      <c r="AZ34" s="17">
        <v>0</v>
      </c>
      <c r="BA34" s="17">
        <v>0</v>
      </c>
      <c r="BB34" s="18" t="s">
        <v>124</v>
      </c>
      <c r="BC34" s="17">
        <v>0</v>
      </c>
      <c r="BD34" s="17">
        <v>0</v>
      </c>
      <c r="BE34" s="18" t="s">
        <v>124</v>
      </c>
      <c r="BF34" s="17">
        <v>0</v>
      </c>
      <c r="BG34" s="17">
        <v>0</v>
      </c>
      <c r="BH34" s="18" t="s">
        <v>124</v>
      </c>
      <c r="BI34" s="17">
        <v>0</v>
      </c>
      <c r="BJ34" s="17">
        <v>0</v>
      </c>
      <c r="BK34" s="18" t="s">
        <v>124</v>
      </c>
      <c r="BL34" s="17"/>
      <c r="BM34" s="17"/>
      <c r="BN34" s="18" t="s">
        <v>130</v>
      </c>
      <c r="BO34" s="18" t="s">
        <v>125</v>
      </c>
      <c r="BP34" s="18" t="s">
        <v>125</v>
      </c>
      <c r="BQ34" s="17"/>
      <c r="BR34" s="17"/>
      <c r="BS34" s="18" t="s">
        <v>125</v>
      </c>
      <c r="BT34" s="18" t="s">
        <v>125</v>
      </c>
      <c r="BU34" s="18" t="s">
        <v>125</v>
      </c>
      <c r="BV34" s="18" t="s">
        <v>125</v>
      </c>
      <c r="BW34" s="18" t="s">
        <v>366</v>
      </c>
      <c r="BX34" s="18" t="s">
        <v>131</v>
      </c>
      <c r="BY34" s="18" t="s">
        <v>125</v>
      </c>
      <c r="BZ34" s="18" t="s">
        <v>125</v>
      </c>
      <c r="CA34" s="18" t="s">
        <v>125</v>
      </c>
      <c r="CB34" s="18" t="s">
        <v>125</v>
      </c>
      <c r="CC34" s="18" t="s">
        <v>125</v>
      </c>
      <c r="CD34" s="18" t="s">
        <v>125</v>
      </c>
      <c r="CE34" s="17">
        <v>0</v>
      </c>
      <c r="CF34" s="17">
        <v>0</v>
      </c>
      <c r="CG34" s="17">
        <v>0</v>
      </c>
      <c r="CH34" s="20"/>
      <c r="CI34" s="20"/>
      <c r="CJ34" s="18" t="s">
        <v>125</v>
      </c>
      <c r="CK34" s="21"/>
      <c r="CL34" s="17"/>
      <c r="CM34" s="18" t="s">
        <v>125</v>
      </c>
      <c r="CN34" s="17"/>
      <c r="CO34" s="17"/>
      <c r="CP34" s="18" t="s">
        <v>125</v>
      </c>
      <c r="CQ34" s="17"/>
      <c r="CR34" s="17"/>
      <c r="CS34" s="18" t="s">
        <v>125</v>
      </c>
      <c r="CT34" s="17"/>
      <c r="CU34" s="17"/>
      <c r="CV34" s="18" t="s">
        <v>125</v>
      </c>
      <c r="CW34" s="18" t="s">
        <v>125</v>
      </c>
      <c r="CX34" s="18" t="s">
        <v>125</v>
      </c>
      <c r="CY34" s="18" t="s">
        <v>125</v>
      </c>
      <c r="CZ34" s="18" t="s">
        <v>125</v>
      </c>
      <c r="DA34" s="18" t="s">
        <v>125</v>
      </c>
      <c r="DB34" s="20">
        <v>40848</v>
      </c>
      <c r="DC34" s="18" t="s">
        <v>352</v>
      </c>
      <c r="DD34" s="18" t="s">
        <v>125</v>
      </c>
      <c r="DE34" s="18" t="s">
        <v>313</v>
      </c>
      <c r="DF34" s="18" t="s">
        <v>314</v>
      </c>
      <c r="DG34" s="18" t="s">
        <v>125</v>
      </c>
      <c r="DH34" s="18" t="s">
        <v>125</v>
      </c>
      <c r="DI34" s="18" t="s">
        <v>125</v>
      </c>
      <c r="DJ34" s="17">
        <v>0</v>
      </c>
      <c r="DK34" s="18" t="s">
        <v>125</v>
      </c>
      <c r="DL34" s="18" t="s">
        <v>132</v>
      </c>
      <c r="DM34" s="18" t="s">
        <v>125</v>
      </c>
      <c r="DN34" s="18" t="s">
        <v>125</v>
      </c>
      <c r="DO34" s="18" t="s">
        <v>125</v>
      </c>
      <c r="DP34" s="18" t="s">
        <v>486</v>
      </c>
      <c r="DQ34" s="18" t="s">
        <v>485</v>
      </c>
      <c r="DR34" s="18" t="s">
        <v>125</v>
      </c>
      <c r="DS34" s="18" t="s">
        <v>125</v>
      </c>
      <c r="DT34" s="18" t="s">
        <v>125</v>
      </c>
      <c r="DU34" s="18" t="s">
        <v>125</v>
      </c>
      <c r="DV34" s="18" t="s">
        <v>125</v>
      </c>
      <c r="DW34" s="18" t="s">
        <v>367</v>
      </c>
      <c r="DX34" s="18" t="s">
        <v>125</v>
      </c>
      <c r="DY34" s="18" t="s">
        <v>125</v>
      </c>
    </row>
    <row r="35" spans="2:129" x14ac:dyDescent="0.25">
      <c r="B35" s="17">
        <v>12423</v>
      </c>
      <c r="C35" s="20">
        <v>40483</v>
      </c>
      <c r="D35" s="21">
        <v>0</v>
      </c>
      <c r="E35" s="18" t="s">
        <v>302</v>
      </c>
      <c r="F35" s="18" t="s">
        <v>303</v>
      </c>
      <c r="G35" s="18" t="s">
        <v>122</v>
      </c>
      <c r="H35" s="18" t="s">
        <v>361</v>
      </c>
      <c r="I35" s="18" t="s">
        <v>305</v>
      </c>
      <c r="J35" s="18" t="s">
        <v>315</v>
      </c>
      <c r="K35" s="18" t="s">
        <v>123</v>
      </c>
      <c r="L35" s="17">
        <v>41</v>
      </c>
      <c r="M35" s="18" t="s">
        <v>306</v>
      </c>
      <c r="N35" s="17">
        <v>360144</v>
      </c>
      <c r="O35" s="18" t="s">
        <v>485</v>
      </c>
      <c r="P35" s="17">
        <v>29</v>
      </c>
      <c r="Q35" s="17">
        <v>8.1635363001990697</v>
      </c>
      <c r="R35" s="24"/>
      <c r="S35" s="24" t="s">
        <v>492</v>
      </c>
      <c r="T35" s="24"/>
      <c r="U35" s="17">
        <v>8784</v>
      </c>
      <c r="V35" s="17">
        <v>2940048.6172988899</v>
      </c>
      <c r="W35" s="22"/>
      <c r="X35" s="22"/>
      <c r="Y35" s="22"/>
      <c r="Z35" s="17">
        <v>2940048.6172988899</v>
      </c>
      <c r="AA35" s="18" t="s">
        <v>134</v>
      </c>
      <c r="AB35" s="17"/>
      <c r="AC35" s="17"/>
      <c r="AD35" s="18" t="s">
        <v>126</v>
      </c>
      <c r="AE35" s="18" t="s">
        <v>126</v>
      </c>
      <c r="AF35" s="18" t="s">
        <v>127</v>
      </c>
      <c r="AG35" s="18" t="s">
        <v>124</v>
      </c>
      <c r="AH35" s="18" t="s">
        <v>308</v>
      </c>
      <c r="AI35" s="18" t="s">
        <v>352</v>
      </c>
      <c r="AJ35" s="18" t="s">
        <v>125</v>
      </c>
      <c r="AK35" s="18" t="s">
        <v>125</v>
      </c>
      <c r="AL35" s="18" t="s">
        <v>125</v>
      </c>
      <c r="AM35" s="18" t="s">
        <v>125</v>
      </c>
      <c r="AN35" s="18" t="s">
        <v>125</v>
      </c>
      <c r="AO35" s="20">
        <v>40909</v>
      </c>
      <c r="AP35" s="20">
        <v>41274</v>
      </c>
      <c r="AQ35" s="18" t="s">
        <v>128</v>
      </c>
      <c r="AR35" s="17">
        <v>8784</v>
      </c>
      <c r="AS35" s="18" t="s">
        <v>125</v>
      </c>
      <c r="AT35" s="17"/>
      <c r="AU35" s="20"/>
      <c r="AV35" s="18" t="s">
        <v>125</v>
      </c>
      <c r="AW35" s="18" t="s">
        <v>125</v>
      </c>
      <c r="AX35" s="18" t="s">
        <v>310</v>
      </c>
      <c r="AY35" s="18" t="s">
        <v>129</v>
      </c>
      <c r="AZ35" s="17">
        <v>0</v>
      </c>
      <c r="BA35" s="17">
        <v>0</v>
      </c>
      <c r="BB35" s="18" t="s">
        <v>124</v>
      </c>
      <c r="BC35" s="17">
        <v>0</v>
      </c>
      <c r="BD35" s="17">
        <v>0</v>
      </c>
      <c r="BE35" s="18" t="s">
        <v>124</v>
      </c>
      <c r="BF35" s="17">
        <v>0</v>
      </c>
      <c r="BG35" s="17">
        <v>0</v>
      </c>
      <c r="BH35" s="18" t="s">
        <v>124</v>
      </c>
      <c r="BI35" s="17">
        <v>0</v>
      </c>
      <c r="BJ35" s="17">
        <v>0</v>
      </c>
      <c r="BK35" s="18" t="s">
        <v>124</v>
      </c>
      <c r="BL35" s="17"/>
      <c r="BM35" s="17"/>
      <c r="BN35" s="18" t="s">
        <v>130</v>
      </c>
      <c r="BO35" s="18" t="s">
        <v>125</v>
      </c>
      <c r="BP35" s="18" t="s">
        <v>125</v>
      </c>
      <c r="BQ35" s="17"/>
      <c r="BR35" s="17"/>
      <c r="BS35" s="18" t="s">
        <v>125</v>
      </c>
      <c r="BT35" s="18" t="s">
        <v>125</v>
      </c>
      <c r="BU35" s="18" t="s">
        <v>125</v>
      </c>
      <c r="BV35" s="18" t="s">
        <v>125</v>
      </c>
      <c r="BW35" s="18" t="s">
        <v>368</v>
      </c>
      <c r="BX35" s="18" t="s">
        <v>131</v>
      </c>
      <c r="BY35" s="18" t="s">
        <v>125</v>
      </c>
      <c r="BZ35" s="18" t="s">
        <v>125</v>
      </c>
      <c r="CA35" s="18" t="s">
        <v>125</v>
      </c>
      <c r="CB35" s="18" t="s">
        <v>125</v>
      </c>
      <c r="CC35" s="18" t="s">
        <v>125</v>
      </c>
      <c r="CD35" s="18" t="s">
        <v>125</v>
      </c>
      <c r="CE35" s="17">
        <v>0</v>
      </c>
      <c r="CF35" s="17">
        <v>0</v>
      </c>
      <c r="CG35" s="17">
        <v>0</v>
      </c>
      <c r="CH35" s="20"/>
      <c r="CI35" s="20"/>
      <c r="CJ35" s="18" t="s">
        <v>125</v>
      </c>
      <c r="CK35" s="21"/>
      <c r="CL35" s="17"/>
      <c r="CM35" s="18" t="s">
        <v>125</v>
      </c>
      <c r="CN35" s="17"/>
      <c r="CO35" s="17"/>
      <c r="CP35" s="18" t="s">
        <v>125</v>
      </c>
      <c r="CQ35" s="17"/>
      <c r="CR35" s="17"/>
      <c r="CS35" s="18" t="s">
        <v>125</v>
      </c>
      <c r="CT35" s="17"/>
      <c r="CU35" s="17"/>
      <c r="CV35" s="18" t="s">
        <v>125</v>
      </c>
      <c r="CW35" s="18" t="s">
        <v>125</v>
      </c>
      <c r="CX35" s="18" t="s">
        <v>125</v>
      </c>
      <c r="CY35" s="18" t="s">
        <v>125</v>
      </c>
      <c r="CZ35" s="18" t="s">
        <v>125</v>
      </c>
      <c r="DA35" s="18" t="s">
        <v>125</v>
      </c>
      <c r="DB35" s="20">
        <v>40848</v>
      </c>
      <c r="DC35" s="18" t="s">
        <v>352</v>
      </c>
      <c r="DD35" s="18" t="s">
        <v>125</v>
      </c>
      <c r="DE35" s="18" t="s">
        <v>313</v>
      </c>
      <c r="DF35" s="18" t="s">
        <v>314</v>
      </c>
      <c r="DG35" s="18" t="s">
        <v>125</v>
      </c>
      <c r="DH35" s="18" t="s">
        <v>125</v>
      </c>
      <c r="DI35" s="18" t="s">
        <v>125</v>
      </c>
      <c r="DJ35" s="17">
        <v>0</v>
      </c>
      <c r="DK35" s="18" t="s">
        <v>125</v>
      </c>
      <c r="DL35" s="18" t="s">
        <v>132</v>
      </c>
      <c r="DM35" s="18" t="s">
        <v>125</v>
      </c>
      <c r="DN35" s="18" t="s">
        <v>125</v>
      </c>
      <c r="DO35" s="18" t="s">
        <v>125</v>
      </c>
      <c r="DP35" s="18" t="s">
        <v>486</v>
      </c>
      <c r="DQ35" s="18" t="s">
        <v>485</v>
      </c>
      <c r="DR35" s="18" t="s">
        <v>125</v>
      </c>
      <c r="DS35" s="18" t="s">
        <v>125</v>
      </c>
      <c r="DT35" s="18" t="s">
        <v>125</v>
      </c>
      <c r="DU35" s="18" t="s">
        <v>125</v>
      </c>
      <c r="DV35" s="18" t="s">
        <v>125</v>
      </c>
      <c r="DW35" s="18" t="s">
        <v>367</v>
      </c>
      <c r="DX35" s="18" t="s">
        <v>125</v>
      </c>
      <c r="DY35" s="18" t="s">
        <v>125</v>
      </c>
    </row>
    <row r="36" spans="2:129" x14ac:dyDescent="0.25">
      <c r="B36" s="17">
        <v>12425</v>
      </c>
      <c r="C36" s="20">
        <v>40179</v>
      </c>
      <c r="D36" s="21">
        <v>0</v>
      </c>
      <c r="E36" s="18" t="s">
        <v>302</v>
      </c>
      <c r="F36" s="18" t="s">
        <v>303</v>
      </c>
      <c r="G36" s="18" t="s">
        <v>122</v>
      </c>
      <c r="H36" s="18" t="s">
        <v>361</v>
      </c>
      <c r="I36" s="18" t="s">
        <v>305</v>
      </c>
      <c r="J36" s="18" t="s">
        <v>315</v>
      </c>
      <c r="K36" s="18" t="s">
        <v>133</v>
      </c>
      <c r="L36" s="17">
        <v>-42</v>
      </c>
      <c r="M36" s="18" t="s">
        <v>306</v>
      </c>
      <c r="N36" s="17">
        <v>-368928</v>
      </c>
      <c r="O36" s="18" t="s">
        <v>485</v>
      </c>
      <c r="P36" s="17">
        <v>30</v>
      </c>
      <c r="Q36" s="17">
        <v>8.1635363001990697</v>
      </c>
      <c r="R36" s="24"/>
      <c r="S36" s="24" t="s">
        <v>492</v>
      </c>
      <c r="T36" s="24"/>
      <c r="U36" s="17">
        <v>8784</v>
      </c>
      <c r="V36" s="17">
        <v>-3011757.1201598402</v>
      </c>
      <c r="W36" s="22"/>
      <c r="X36" s="22"/>
      <c r="Y36" s="22"/>
      <c r="Z36" s="17">
        <v>-3011757.1201598402</v>
      </c>
      <c r="AA36" s="18" t="s">
        <v>134</v>
      </c>
      <c r="AB36" s="17"/>
      <c r="AC36" s="17"/>
      <c r="AD36" s="18" t="s">
        <v>126</v>
      </c>
      <c r="AE36" s="18" t="s">
        <v>126</v>
      </c>
      <c r="AF36" s="18" t="s">
        <v>127</v>
      </c>
      <c r="AG36" s="18" t="s">
        <v>124</v>
      </c>
      <c r="AH36" s="18" t="s">
        <v>308</v>
      </c>
      <c r="AI36" s="18" t="s">
        <v>352</v>
      </c>
      <c r="AJ36" s="18" t="s">
        <v>125</v>
      </c>
      <c r="AK36" s="18" t="s">
        <v>125</v>
      </c>
      <c r="AL36" s="18" t="s">
        <v>125</v>
      </c>
      <c r="AM36" s="18" t="s">
        <v>125</v>
      </c>
      <c r="AN36" s="18" t="s">
        <v>125</v>
      </c>
      <c r="AO36" s="20">
        <v>40909</v>
      </c>
      <c r="AP36" s="20">
        <v>41274</v>
      </c>
      <c r="AQ36" s="18" t="s">
        <v>128</v>
      </c>
      <c r="AR36" s="17">
        <v>8784</v>
      </c>
      <c r="AS36" s="18" t="s">
        <v>125</v>
      </c>
      <c r="AT36" s="17"/>
      <c r="AU36" s="20"/>
      <c r="AV36" s="18" t="s">
        <v>125</v>
      </c>
      <c r="AW36" s="18" t="s">
        <v>125</v>
      </c>
      <c r="AX36" s="18" t="s">
        <v>310</v>
      </c>
      <c r="AY36" s="18" t="s">
        <v>129</v>
      </c>
      <c r="AZ36" s="17">
        <v>0</v>
      </c>
      <c r="BA36" s="17">
        <v>0</v>
      </c>
      <c r="BB36" s="18" t="s">
        <v>124</v>
      </c>
      <c r="BC36" s="17">
        <v>0</v>
      </c>
      <c r="BD36" s="17">
        <v>0</v>
      </c>
      <c r="BE36" s="18" t="s">
        <v>124</v>
      </c>
      <c r="BF36" s="17">
        <v>0</v>
      </c>
      <c r="BG36" s="17">
        <v>0</v>
      </c>
      <c r="BH36" s="18" t="s">
        <v>124</v>
      </c>
      <c r="BI36" s="17">
        <v>0</v>
      </c>
      <c r="BJ36" s="17">
        <v>0</v>
      </c>
      <c r="BK36" s="18" t="s">
        <v>124</v>
      </c>
      <c r="BL36" s="17"/>
      <c r="BM36" s="17"/>
      <c r="BN36" s="18" t="s">
        <v>130</v>
      </c>
      <c r="BO36" s="18" t="s">
        <v>125</v>
      </c>
      <c r="BP36" s="18" t="s">
        <v>125</v>
      </c>
      <c r="BQ36" s="17"/>
      <c r="BR36" s="17"/>
      <c r="BS36" s="18" t="s">
        <v>125</v>
      </c>
      <c r="BT36" s="18" t="s">
        <v>125</v>
      </c>
      <c r="BU36" s="18" t="s">
        <v>125</v>
      </c>
      <c r="BV36" s="18" t="s">
        <v>125</v>
      </c>
      <c r="BW36" s="18" t="s">
        <v>369</v>
      </c>
      <c r="BX36" s="18" t="s">
        <v>131</v>
      </c>
      <c r="BY36" s="18" t="s">
        <v>125</v>
      </c>
      <c r="BZ36" s="18" t="s">
        <v>125</v>
      </c>
      <c r="CA36" s="18" t="s">
        <v>125</v>
      </c>
      <c r="CB36" s="18" t="s">
        <v>125</v>
      </c>
      <c r="CC36" s="18" t="s">
        <v>125</v>
      </c>
      <c r="CD36" s="18" t="s">
        <v>125</v>
      </c>
      <c r="CE36" s="17">
        <v>0</v>
      </c>
      <c r="CF36" s="17">
        <v>0</v>
      </c>
      <c r="CG36" s="17">
        <v>0</v>
      </c>
      <c r="CH36" s="20"/>
      <c r="CI36" s="20"/>
      <c r="CJ36" s="18" t="s">
        <v>125</v>
      </c>
      <c r="CK36" s="21"/>
      <c r="CL36" s="17"/>
      <c r="CM36" s="18" t="s">
        <v>125</v>
      </c>
      <c r="CN36" s="17"/>
      <c r="CO36" s="17"/>
      <c r="CP36" s="18" t="s">
        <v>125</v>
      </c>
      <c r="CQ36" s="17"/>
      <c r="CR36" s="17"/>
      <c r="CS36" s="18" t="s">
        <v>125</v>
      </c>
      <c r="CT36" s="17"/>
      <c r="CU36" s="17"/>
      <c r="CV36" s="18" t="s">
        <v>125</v>
      </c>
      <c r="CW36" s="18" t="s">
        <v>125</v>
      </c>
      <c r="CX36" s="18" t="s">
        <v>125</v>
      </c>
      <c r="CY36" s="18" t="s">
        <v>125</v>
      </c>
      <c r="CZ36" s="18" t="s">
        <v>125</v>
      </c>
      <c r="DA36" s="18" t="s">
        <v>125</v>
      </c>
      <c r="DB36" s="20">
        <v>40848</v>
      </c>
      <c r="DC36" s="18" t="s">
        <v>352</v>
      </c>
      <c r="DD36" s="18" t="s">
        <v>125</v>
      </c>
      <c r="DE36" s="18" t="s">
        <v>313</v>
      </c>
      <c r="DF36" s="18" t="s">
        <v>314</v>
      </c>
      <c r="DG36" s="18" t="s">
        <v>125</v>
      </c>
      <c r="DH36" s="18" t="s">
        <v>125</v>
      </c>
      <c r="DI36" s="18" t="s">
        <v>125</v>
      </c>
      <c r="DJ36" s="17">
        <v>0</v>
      </c>
      <c r="DK36" s="18" t="s">
        <v>125</v>
      </c>
      <c r="DL36" s="18" t="s">
        <v>132</v>
      </c>
      <c r="DM36" s="18" t="s">
        <v>125</v>
      </c>
      <c r="DN36" s="18" t="s">
        <v>125</v>
      </c>
      <c r="DO36" s="18" t="s">
        <v>125</v>
      </c>
      <c r="DP36" s="18" t="s">
        <v>486</v>
      </c>
      <c r="DQ36" s="18" t="s">
        <v>485</v>
      </c>
      <c r="DR36" s="18" t="s">
        <v>125</v>
      </c>
      <c r="DS36" s="18" t="s">
        <v>125</v>
      </c>
      <c r="DT36" s="18" t="s">
        <v>125</v>
      </c>
      <c r="DU36" s="18" t="s">
        <v>125</v>
      </c>
      <c r="DV36" s="18" t="s">
        <v>125</v>
      </c>
      <c r="DW36" s="18" t="s">
        <v>367</v>
      </c>
      <c r="DX36" s="18" t="s">
        <v>125</v>
      </c>
      <c r="DY36" s="18" t="s">
        <v>125</v>
      </c>
    </row>
    <row r="37" spans="2:129" x14ac:dyDescent="0.25">
      <c r="B37" s="17">
        <v>12427</v>
      </c>
      <c r="C37" s="20">
        <v>40179</v>
      </c>
      <c r="D37" s="21">
        <v>0</v>
      </c>
      <c r="E37" s="18" t="s">
        <v>302</v>
      </c>
      <c r="F37" s="18" t="s">
        <v>303</v>
      </c>
      <c r="G37" s="18" t="s">
        <v>122</v>
      </c>
      <c r="H37" s="18" t="s">
        <v>351</v>
      </c>
      <c r="I37" s="18" t="s">
        <v>305</v>
      </c>
      <c r="J37" s="18" t="s">
        <v>315</v>
      </c>
      <c r="K37" s="18" t="s">
        <v>133</v>
      </c>
      <c r="L37" s="17">
        <v>-42</v>
      </c>
      <c r="M37" s="18" t="s">
        <v>306</v>
      </c>
      <c r="N37" s="17">
        <v>-367920</v>
      </c>
      <c r="O37" s="18" t="s">
        <v>485</v>
      </c>
      <c r="P37" s="17">
        <v>30</v>
      </c>
      <c r="Q37" s="17">
        <v>2.91554867864253</v>
      </c>
      <c r="R37" s="24"/>
      <c r="S37" s="24" t="s">
        <v>492</v>
      </c>
      <c r="T37" s="24"/>
      <c r="U37" s="17">
        <v>8760</v>
      </c>
      <c r="V37" s="17">
        <v>9964911.3301538397</v>
      </c>
      <c r="W37" s="22"/>
      <c r="X37" s="22"/>
      <c r="Y37" s="22"/>
      <c r="Z37" s="17">
        <v>9964911.3301538397</v>
      </c>
      <c r="AA37" s="18" t="s">
        <v>134</v>
      </c>
      <c r="AB37" s="17"/>
      <c r="AC37" s="17"/>
      <c r="AD37" s="18" t="s">
        <v>126</v>
      </c>
      <c r="AE37" s="18" t="s">
        <v>126</v>
      </c>
      <c r="AF37" s="18" t="s">
        <v>127</v>
      </c>
      <c r="AG37" s="18" t="s">
        <v>124</v>
      </c>
      <c r="AH37" s="18" t="s">
        <v>308</v>
      </c>
      <c r="AI37" s="18" t="s">
        <v>352</v>
      </c>
      <c r="AJ37" s="18" t="s">
        <v>125</v>
      </c>
      <c r="AK37" s="18" t="s">
        <v>125</v>
      </c>
      <c r="AL37" s="18" t="s">
        <v>125</v>
      </c>
      <c r="AM37" s="18" t="s">
        <v>125</v>
      </c>
      <c r="AN37" s="18" t="s">
        <v>125</v>
      </c>
      <c r="AO37" s="20">
        <v>40179</v>
      </c>
      <c r="AP37" s="20">
        <v>40543</v>
      </c>
      <c r="AQ37" s="18" t="s">
        <v>128</v>
      </c>
      <c r="AR37" s="17">
        <v>8760</v>
      </c>
      <c r="AS37" s="18" t="s">
        <v>125</v>
      </c>
      <c r="AT37" s="17"/>
      <c r="AU37" s="20"/>
      <c r="AV37" s="18" t="s">
        <v>125</v>
      </c>
      <c r="AW37" s="18" t="s">
        <v>125</v>
      </c>
      <c r="AX37" s="18" t="s">
        <v>310</v>
      </c>
      <c r="AY37" s="18" t="s">
        <v>129</v>
      </c>
      <c r="AZ37" s="17">
        <v>0</v>
      </c>
      <c r="BA37" s="17">
        <v>0</v>
      </c>
      <c r="BB37" s="18" t="s">
        <v>124</v>
      </c>
      <c r="BC37" s="17">
        <v>0</v>
      </c>
      <c r="BD37" s="17">
        <v>0</v>
      </c>
      <c r="BE37" s="18" t="s">
        <v>124</v>
      </c>
      <c r="BF37" s="17">
        <v>0</v>
      </c>
      <c r="BG37" s="17">
        <v>0</v>
      </c>
      <c r="BH37" s="18" t="s">
        <v>124</v>
      </c>
      <c r="BI37" s="17">
        <v>0</v>
      </c>
      <c r="BJ37" s="17">
        <v>0</v>
      </c>
      <c r="BK37" s="18" t="s">
        <v>124</v>
      </c>
      <c r="BL37" s="17"/>
      <c r="BM37" s="17"/>
      <c r="BN37" s="18" t="s">
        <v>130</v>
      </c>
      <c r="BO37" s="18" t="s">
        <v>125</v>
      </c>
      <c r="BP37" s="18" t="s">
        <v>125</v>
      </c>
      <c r="BQ37" s="17"/>
      <c r="BR37" s="17"/>
      <c r="BS37" s="18" t="s">
        <v>125</v>
      </c>
      <c r="BT37" s="18" t="s">
        <v>125</v>
      </c>
      <c r="BU37" s="18" t="s">
        <v>125</v>
      </c>
      <c r="BV37" s="18" t="s">
        <v>125</v>
      </c>
      <c r="BW37" s="18" t="s">
        <v>370</v>
      </c>
      <c r="BX37" s="18" t="s">
        <v>131</v>
      </c>
      <c r="BY37" s="18" t="s">
        <v>125</v>
      </c>
      <c r="BZ37" s="18" t="s">
        <v>125</v>
      </c>
      <c r="CA37" s="18" t="s">
        <v>125</v>
      </c>
      <c r="CB37" s="18" t="s">
        <v>125</v>
      </c>
      <c r="CC37" s="18" t="s">
        <v>125</v>
      </c>
      <c r="CD37" s="18" t="s">
        <v>125</v>
      </c>
      <c r="CE37" s="17">
        <v>0</v>
      </c>
      <c r="CF37" s="17">
        <v>0</v>
      </c>
      <c r="CG37" s="17">
        <v>0</v>
      </c>
      <c r="CH37" s="20"/>
      <c r="CI37" s="20"/>
      <c r="CJ37" s="18" t="s">
        <v>125</v>
      </c>
      <c r="CK37" s="21"/>
      <c r="CL37" s="17"/>
      <c r="CM37" s="18" t="s">
        <v>125</v>
      </c>
      <c r="CN37" s="17"/>
      <c r="CO37" s="17"/>
      <c r="CP37" s="18" t="s">
        <v>125</v>
      </c>
      <c r="CQ37" s="17"/>
      <c r="CR37" s="17"/>
      <c r="CS37" s="18" t="s">
        <v>125</v>
      </c>
      <c r="CT37" s="17"/>
      <c r="CU37" s="17"/>
      <c r="CV37" s="18" t="s">
        <v>125</v>
      </c>
      <c r="CW37" s="18" t="s">
        <v>125</v>
      </c>
      <c r="CX37" s="18" t="s">
        <v>125</v>
      </c>
      <c r="CY37" s="18" t="s">
        <v>125</v>
      </c>
      <c r="CZ37" s="18" t="s">
        <v>125</v>
      </c>
      <c r="DA37" s="18" t="s">
        <v>125</v>
      </c>
      <c r="DB37" s="20">
        <v>40909</v>
      </c>
      <c r="DC37" s="18" t="s">
        <v>352</v>
      </c>
      <c r="DD37" s="18" t="s">
        <v>125</v>
      </c>
      <c r="DE37" s="18" t="s">
        <v>313</v>
      </c>
      <c r="DF37" s="18" t="s">
        <v>314</v>
      </c>
      <c r="DG37" s="18" t="s">
        <v>125</v>
      </c>
      <c r="DH37" s="18" t="s">
        <v>125</v>
      </c>
      <c r="DI37" s="18" t="s">
        <v>125</v>
      </c>
      <c r="DJ37" s="17">
        <v>0</v>
      </c>
      <c r="DK37" s="18" t="s">
        <v>125</v>
      </c>
      <c r="DL37" s="18" t="s">
        <v>132</v>
      </c>
      <c r="DM37" s="18" t="s">
        <v>125</v>
      </c>
      <c r="DN37" s="18" t="s">
        <v>125</v>
      </c>
      <c r="DO37" s="18" t="s">
        <v>125</v>
      </c>
      <c r="DP37" s="18" t="s">
        <v>486</v>
      </c>
      <c r="DQ37" s="18" t="s">
        <v>485</v>
      </c>
      <c r="DR37" s="18" t="s">
        <v>125</v>
      </c>
      <c r="DS37" s="18" t="s">
        <v>125</v>
      </c>
      <c r="DT37" s="18" t="s">
        <v>125</v>
      </c>
      <c r="DU37" s="18" t="s">
        <v>125</v>
      </c>
      <c r="DV37" s="18" t="s">
        <v>125</v>
      </c>
      <c r="DW37" s="18" t="s">
        <v>371</v>
      </c>
      <c r="DX37" s="18" t="s">
        <v>125</v>
      </c>
      <c r="DY37" s="18" t="s">
        <v>125</v>
      </c>
    </row>
    <row r="38" spans="2:129" x14ac:dyDescent="0.25">
      <c r="B38" s="17">
        <v>12429</v>
      </c>
      <c r="C38" s="20">
        <v>40179</v>
      </c>
      <c r="D38" s="21">
        <v>0</v>
      </c>
      <c r="E38" s="18" t="s">
        <v>302</v>
      </c>
      <c r="F38" s="18" t="s">
        <v>303</v>
      </c>
      <c r="G38" s="18" t="s">
        <v>122</v>
      </c>
      <c r="H38" s="18" t="s">
        <v>361</v>
      </c>
      <c r="I38" s="18" t="s">
        <v>305</v>
      </c>
      <c r="J38" s="18" t="s">
        <v>315</v>
      </c>
      <c r="K38" s="18" t="s">
        <v>133</v>
      </c>
      <c r="L38" s="17">
        <v>-42</v>
      </c>
      <c r="M38" s="18" t="s">
        <v>306</v>
      </c>
      <c r="N38" s="17">
        <v>-368928</v>
      </c>
      <c r="O38" s="18" t="s">
        <v>485</v>
      </c>
      <c r="P38" s="17">
        <v>30</v>
      </c>
      <c r="Q38" s="17">
        <v>8.1635363001990697</v>
      </c>
      <c r="R38" s="24"/>
      <c r="S38" s="24" t="s">
        <v>492</v>
      </c>
      <c r="T38" s="24"/>
      <c r="U38" s="17">
        <v>8784</v>
      </c>
      <c r="V38" s="17">
        <v>8056082.8798401598</v>
      </c>
      <c r="W38" s="22"/>
      <c r="X38" s="22"/>
      <c r="Y38" s="22"/>
      <c r="Z38" s="17">
        <v>8056082.8798401598</v>
      </c>
      <c r="AA38" s="18" t="s">
        <v>134</v>
      </c>
      <c r="AB38" s="17"/>
      <c r="AC38" s="17"/>
      <c r="AD38" s="18" t="s">
        <v>126</v>
      </c>
      <c r="AE38" s="18" t="s">
        <v>126</v>
      </c>
      <c r="AF38" s="18" t="s">
        <v>127</v>
      </c>
      <c r="AG38" s="18" t="s">
        <v>124</v>
      </c>
      <c r="AH38" s="18" t="s">
        <v>308</v>
      </c>
      <c r="AI38" s="18" t="s">
        <v>352</v>
      </c>
      <c r="AJ38" s="18" t="s">
        <v>125</v>
      </c>
      <c r="AK38" s="18" t="s">
        <v>125</v>
      </c>
      <c r="AL38" s="18" t="s">
        <v>125</v>
      </c>
      <c r="AM38" s="18" t="s">
        <v>125</v>
      </c>
      <c r="AN38" s="18" t="s">
        <v>125</v>
      </c>
      <c r="AO38" s="20">
        <v>40909</v>
      </c>
      <c r="AP38" s="20">
        <v>41274</v>
      </c>
      <c r="AQ38" s="18" t="s">
        <v>128</v>
      </c>
      <c r="AR38" s="17">
        <v>8784</v>
      </c>
      <c r="AS38" s="18" t="s">
        <v>125</v>
      </c>
      <c r="AT38" s="17"/>
      <c r="AU38" s="20"/>
      <c r="AV38" s="18" t="s">
        <v>125</v>
      </c>
      <c r="AW38" s="18" t="s">
        <v>125</v>
      </c>
      <c r="AX38" s="18" t="s">
        <v>310</v>
      </c>
      <c r="AY38" s="18" t="s">
        <v>129</v>
      </c>
      <c r="AZ38" s="17">
        <v>0</v>
      </c>
      <c r="BA38" s="17">
        <v>0</v>
      </c>
      <c r="BB38" s="18" t="s">
        <v>124</v>
      </c>
      <c r="BC38" s="17">
        <v>0</v>
      </c>
      <c r="BD38" s="17">
        <v>0</v>
      </c>
      <c r="BE38" s="18" t="s">
        <v>124</v>
      </c>
      <c r="BF38" s="17">
        <v>0</v>
      </c>
      <c r="BG38" s="17">
        <v>0</v>
      </c>
      <c r="BH38" s="18" t="s">
        <v>124</v>
      </c>
      <c r="BI38" s="17">
        <v>0</v>
      </c>
      <c r="BJ38" s="17">
        <v>0</v>
      </c>
      <c r="BK38" s="18" t="s">
        <v>124</v>
      </c>
      <c r="BL38" s="17"/>
      <c r="BM38" s="17"/>
      <c r="BN38" s="18" t="s">
        <v>130</v>
      </c>
      <c r="BO38" s="18" t="s">
        <v>125</v>
      </c>
      <c r="BP38" s="18" t="s">
        <v>125</v>
      </c>
      <c r="BQ38" s="17"/>
      <c r="BR38" s="17"/>
      <c r="BS38" s="18" t="s">
        <v>125</v>
      </c>
      <c r="BT38" s="18" t="s">
        <v>125</v>
      </c>
      <c r="BU38" s="18" t="s">
        <v>125</v>
      </c>
      <c r="BV38" s="18" t="s">
        <v>125</v>
      </c>
      <c r="BW38" s="18" t="s">
        <v>372</v>
      </c>
      <c r="BX38" s="18" t="s">
        <v>131</v>
      </c>
      <c r="BY38" s="18" t="s">
        <v>125</v>
      </c>
      <c r="BZ38" s="18" t="s">
        <v>125</v>
      </c>
      <c r="CA38" s="18" t="s">
        <v>125</v>
      </c>
      <c r="CB38" s="18" t="s">
        <v>125</v>
      </c>
      <c r="CC38" s="18" t="s">
        <v>125</v>
      </c>
      <c r="CD38" s="18" t="s">
        <v>125</v>
      </c>
      <c r="CE38" s="17">
        <v>0</v>
      </c>
      <c r="CF38" s="17">
        <v>0</v>
      </c>
      <c r="CG38" s="17">
        <v>0</v>
      </c>
      <c r="CH38" s="20"/>
      <c r="CI38" s="20"/>
      <c r="CJ38" s="18" t="s">
        <v>125</v>
      </c>
      <c r="CK38" s="21"/>
      <c r="CL38" s="17"/>
      <c r="CM38" s="18" t="s">
        <v>125</v>
      </c>
      <c r="CN38" s="17"/>
      <c r="CO38" s="17"/>
      <c r="CP38" s="18" t="s">
        <v>125</v>
      </c>
      <c r="CQ38" s="17"/>
      <c r="CR38" s="17"/>
      <c r="CS38" s="18" t="s">
        <v>125</v>
      </c>
      <c r="CT38" s="17"/>
      <c r="CU38" s="17"/>
      <c r="CV38" s="18" t="s">
        <v>125</v>
      </c>
      <c r="CW38" s="18" t="s">
        <v>125</v>
      </c>
      <c r="CX38" s="18" t="s">
        <v>125</v>
      </c>
      <c r="CY38" s="18" t="s">
        <v>125</v>
      </c>
      <c r="CZ38" s="18" t="s">
        <v>125</v>
      </c>
      <c r="DA38" s="18" t="s">
        <v>125</v>
      </c>
      <c r="DB38" s="20">
        <v>40909</v>
      </c>
      <c r="DC38" s="18" t="s">
        <v>352</v>
      </c>
      <c r="DD38" s="18" t="s">
        <v>125</v>
      </c>
      <c r="DE38" s="18" t="s">
        <v>313</v>
      </c>
      <c r="DF38" s="18" t="s">
        <v>314</v>
      </c>
      <c r="DG38" s="18" t="s">
        <v>125</v>
      </c>
      <c r="DH38" s="18" t="s">
        <v>125</v>
      </c>
      <c r="DI38" s="18" t="s">
        <v>125</v>
      </c>
      <c r="DJ38" s="17">
        <v>0</v>
      </c>
      <c r="DK38" s="18" t="s">
        <v>125</v>
      </c>
      <c r="DL38" s="18" t="s">
        <v>132</v>
      </c>
      <c r="DM38" s="18" t="s">
        <v>125</v>
      </c>
      <c r="DN38" s="18" t="s">
        <v>125</v>
      </c>
      <c r="DO38" s="18" t="s">
        <v>125</v>
      </c>
      <c r="DP38" s="18" t="s">
        <v>486</v>
      </c>
      <c r="DQ38" s="18" t="s">
        <v>485</v>
      </c>
      <c r="DR38" s="18" t="s">
        <v>125</v>
      </c>
      <c r="DS38" s="18" t="s">
        <v>125</v>
      </c>
      <c r="DT38" s="18" t="s">
        <v>125</v>
      </c>
      <c r="DU38" s="18" t="s">
        <v>125</v>
      </c>
      <c r="DV38" s="18" t="s">
        <v>125</v>
      </c>
      <c r="DW38" s="18" t="s">
        <v>373</v>
      </c>
      <c r="DX38" s="18" t="s">
        <v>125</v>
      </c>
      <c r="DY38" s="18" t="s">
        <v>125</v>
      </c>
    </row>
    <row r="39" spans="2:129" x14ac:dyDescent="0.25">
      <c r="B39" s="17">
        <v>12431</v>
      </c>
      <c r="C39" s="20">
        <v>40179</v>
      </c>
      <c r="D39" s="21">
        <v>0</v>
      </c>
      <c r="E39" s="18" t="s">
        <v>302</v>
      </c>
      <c r="F39" s="18" t="s">
        <v>303</v>
      </c>
      <c r="G39" s="18" t="s">
        <v>122</v>
      </c>
      <c r="H39" s="18" t="s">
        <v>374</v>
      </c>
      <c r="I39" s="18" t="s">
        <v>305</v>
      </c>
      <c r="J39" s="18" t="s">
        <v>315</v>
      </c>
      <c r="K39" s="18" t="s">
        <v>133</v>
      </c>
      <c r="L39" s="17">
        <v>-42</v>
      </c>
      <c r="M39" s="18" t="s">
        <v>306</v>
      </c>
      <c r="N39" s="17">
        <v>-31248</v>
      </c>
      <c r="O39" s="18" t="s">
        <v>485</v>
      </c>
      <c r="P39" s="17">
        <v>30</v>
      </c>
      <c r="Q39" s="17">
        <v>1.16621947145701</v>
      </c>
      <c r="R39" s="24"/>
      <c r="S39" s="24" t="s">
        <v>492</v>
      </c>
      <c r="T39" s="24"/>
      <c r="U39" s="17">
        <v>744</v>
      </c>
      <c r="V39" s="17">
        <v>-36442.0260440887</v>
      </c>
      <c r="W39" s="22"/>
      <c r="X39" s="22"/>
      <c r="Y39" s="22"/>
      <c r="Z39" s="17">
        <v>-36442.0260440887</v>
      </c>
      <c r="AA39" s="18" t="s">
        <v>134</v>
      </c>
      <c r="AB39" s="17"/>
      <c r="AC39" s="17"/>
      <c r="AD39" s="18" t="s">
        <v>126</v>
      </c>
      <c r="AE39" s="18" t="s">
        <v>126</v>
      </c>
      <c r="AF39" s="18" t="s">
        <v>127</v>
      </c>
      <c r="AG39" s="18" t="s">
        <v>124</v>
      </c>
      <c r="AH39" s="18" t="s">
        <v>308</v>
      </c>
      <c r="AI39" s="18" t="s">
        <v>352</v>
      </c>
      <c r="AJ39" s="18" t="s">
        <v>125</v>
      </c>
      <c r="AK39" s="18" t="s">
        <v>125</v>
      </c>
      <c r="AL39" s="18" t="s">
        <v>125</v>
      </c>
      <c r="AM39" s="18" t="s">
        <v>125</v>
      </c>
      <c r="AN39" s="18" t="s">
        <v>125</v>
      </c>
      <c r="AO39" s="20">
        <v>40179</v>
      </c>
      <c r="AP39" s="20">
        <v>40209</v>
      </c>
      <c r="AQ39" s="18" t="s">
        <v>128</v>
      </c>
      <c r="AR39" s="17">
        <v>744</v>
      </c>
      <c r="AS39" s="18" t="s">
        <v>125</v>
      </c>
      <c r="AT39" s="17"/>
      <c r="AU39" s="20"/>
      <c r="AV39" s="18" t="s">
        <v>125</v>
      </c>
      <c r="AW39" s="18" t="s">
        <v>125</v>
      </c>
      <c r="AX39" s="18" t="s">
        <v>310</v>
      </c>
      <c r="AY39" s="18" t="s">
        <v>129</v>
      </c>
      <c r="AZ39" s="17">
        <v>0</v>
      </c>
      <c r="BA39" s="17">
        <v>0</v>
      </c>
      <c r="BB39" s="18" t="s">
        <v>124</v>
      </c>
      <c r="BC39" s="17">
        <v>0</v>
      </c>
      <c r="BD39" s="17">
        <v>0</v>
      </c>
      <c r="BE39" s="18" t="s">
        <v>124</v>
      </c>
      <c r="BF39" s="17">
        <v>0</v>
      </c>
      <c r="BG39" s="17">
        <v>0</v>
      </c>
      <c r="BH39" s="18" t="s">
        <v>124</v>
      </c>
      <c r="BI39" s="17">
        <v>0</v>
      </c>
      <c r="BJ39" s="17">
        <v>0</v>
      </c>
      <c r="BK39" s="18" t="s">
        <v>124</v>
      </c>
      <c r="BL39" s="17"/>
      <c r="BM39" s="17"/>
      <c r="BN39" s="18" t="s">
        <v>130</v>
      </c>
      <c r="BO39" s="18" t="s">
        <v>125</v>
      </c>
      <c r="BP39" s="18" t="s">
        <v>125</v>
      </c>
      <c r="BQ39" s="17"/>
      <c r="BR39" s="17"/>
      <c r="BS39" s="18" t="s">
        <v>125</v>
      </c>
      <c r="BT39" s="18" t="s">
        <v>125</v>
      </c>
      <c r="BU39" s="18" t="s">
        <v>125</v>
      </c>
      <c r="BV39" s="18" t="s">
        <v>125</v>
      </c>
      <c r="BW39" s="18" t="s">
        <v>375</v>
      </c>
      <c r="BX39" s="18" t="s">
        <v>131</v>
      </c>
      <c r="BY39" s="18" t="s">
        <v>125</v>
      </c>
      <c r="BZ39" s="18" t="s">
        <v>125</v>
      </c>
      <c r="CA39" s="18" t="s">
        <v>125</v>
      </c>
      <c r="CB39" s="18" t="s">
        <v>125</v>
      </c>
      <c r="CC39" s="18" t="s">
        <v>125</v>
      </c>
      <c r="CD39" s="18" t="s">
        <v>125</v>
      </c>
      <c r="CE39" s="17">
        <v>0</v>
      </c>
      <c r="CF39" s="17">
        <v>0</v>
      </c>
      <c r="CG39" s="17">
        <v>0</v>
      </c>
      <c r="CH39" s="20"/>
      <c r="CI39" s="20"/>
      <c r="CJ39" s="18" t="s">
        <v>125</v>
      </c>
      <c r="CK39" s="21"/>
      <c r="CL39" s="17"/>
      <c r="CM39" s="18" t="s">
        <v>125</v>
      </c>
      <c r="CN39" s="17"/>
      <c r="CO39" s="17"/>
      <c r="CP39" s="18" t="s">
        <v>125</v>
      </c>
      <c r="CQ39" s="17"/>
      <c r="CR39" s="17"/>
      <c r="CS39" s="18" t="s">
        <v>125</v>
      </c>
      <c r="CT39" s="17"/>
      <c r="CU39" s="17"/>
      <c r="CV39" s="18" t="s">
        <v>125</v>
      </c>
      <c r="CW39" s="18" t="s">
        <v>125</v>
      </c>
      <c r="CX39" s="18" t="s">
        <v>125</v>
      </c>
      <c r="CY39" s="18" t="s">
        <v>125</v>
      </c>
      <c r="CZ39" s="18" t="s">
        <v>125</v>
      </c>
      <c r="DA39" s="18" t="s">
        <v>125</v>
      </c>
      <c r="DB39" s="20">
        <v>40544</v>
      </c>
      <c r="DC39" s="18" t="s">
        <v>352</v>
      </c>
      <c r="DD39" s="18" t="s">
        <v>125</v>
      </c>
      <c r="DE39" s="18" t="s">
        <v>313</v>
      </c>
      <c r="DF39" s="18" t="s">
        <v>314</v>
      </c>
      <c r="DG39" s="18" t="s">
        <v>125</v>
      </c>
      <c r="DH39" s="18" t="s">
        <v>125</v>
      </c>
      <c r="DI39" s="18" t="s">
        <v>125</v>
      </c>
      <c r="DJ39" s="17">
        <v>0</v>
      </c>
      <c r="DK39" s="18" t="s">
        <v>125</v>
      </c>
      <c r="DL39" s="18" t="s">
        <v>132</v>
      </c>
      <c r="DM39" s="18" t="s">
        <v>125</v>
      </c>
      <c r="DN39" s="18" t="s">
        <v>125</v>
      </c>
      <c r="DO39" s="18" t="s">
        <v>125</v>
      </c>
      <c r="DP39" s="18" t="s">
        <v>486</v>
      </c>
      <c r="DQ39" s="18" t="s">
        <v>485</v>
      </c>
      <c r="DR39" s="18" t="s">
        <v>125</v>
      </c>
      <c r="DS39" s="18" t="s">
        <v>125</v>
      </c>
      <c r="DT39" s="18" t="s">
        <v>125</v>
      </c>
      <c r="DU39" s="18" t="s">
        <v>125</v>
      </c>
      <c r="DV39" s="18" t="s">
        <v>125</v>
      </c>
      <c r="DW39" s="18" t="s">
        <v>376</v>
      </c>
      <c r="DX39" s="18" t="s">
        <v>125</v>
      </c>
      <c r="DY39" s="18" t="s">
        <v>125</v>
      </c>
    </row>
    <row r="40" spans="2:129" x14ac:dyDescent="0.25">
      <c r="B40" s="17">
        <v>12433</v>
      </c>
      <c r="C40" s="20">
        <v>40179</v>
      </c>
      <c r="D40" s="21">
        <v>0</v>
      </c>
      <c r="E40" s="18" t="s">
        <v>302</v>
      </c>
      <c r="F40" s="18" t="s">
        <v>303</v>
      </c>
      <c r="G40" s="18" t="s">
        <v>122</v>
      </c>
      <c r="H40" s="18" t="s">
        <v>377</v>
      </c>
      <c r="I40" s="18" t="s">
        <v>305</v>
      </c>
      <c r="J40" s="18" t="s">
        <v>315</v>
      </c>
      <c r="K40" s="18" t="s">
        <v>133</v>
      </c>
      <c r="L40" s="17">
        <v>-42</v>
      </c>
      <c r="M40" s="18" t="s">
        <v>306</v>
      </c>
      <c r="N40" s="17">
        <v>-31248</v>
      </c>
      <c r="O40" s="18" t="s">
        <v>485</v>
      </c>
      <c r="P40" s="17">
        <v>30</v>
      </c>
      <c r="Q40" s="17">
        <v>8.1635363001990697</v>
      </c>
      <c r="R40" s="24"/>
      <c r="S40" s="24" t="s">
        <v>492</v>
      </c>
      <c r="T40" s="24"/>
      <c r="U40" s="17">
        <v>744</v>
      </c>
      <c r="V40" s="17">
        <v>-255094.18230862101</v>
      </c>
      <c r="W40" s="22"/>
      <c r="X40" s="22"/>
      <c r="Y40" s="22"/>
      <c r="Z40" s="17">
        <v>-255094.18230862101</v>
      </c>
      <c r="AA40" s="18" t="s">
        <v>134</v>
      </c>
      <c r="AB40" s="17"/>
      <c r="AC40" s="17"/>
      <c r="AD40" s="18" t="s">
        <v>126</v>
      </c>
      <c r="AE40" s="18" t="s">
        <v>126</v>
      </c>
      <c r="AF40" s="18" t="s">
        <v>127</v>
      </c>
      <c r="AG40" s="18" t="s">
        <v>124</v>
      </c>
      <c r="AH40" s="18" t="s">
        <v>308</v>
      </c>
      <c r="AI40" s="18" t="s">
        <v>352</v>
      </c>
      <c r="AJ40" s="18" t="s">
        <v>125</v>
      </c>
      <c r="AK40" s="18" t="s">
        <v>125</v>
      </c>
      <c r="AL40" s="18" t="s">
        <v>125</v>
      </c>
      <c r="AM40" s="18" t="s">
        <v>125</v>
      </c>
      <c r="AN40" s="18" t="s">
        <v>125</v>
      </c>
      <c r="AO40" s="20">
        <v>40909</v>
      </c>
      <c r="AP40" s="20">
        <v>40939</v>
      </c>
      <c r="AQ40" s="18" t="s">
        <v>128</v>
      </c>
      <c r="AR40" s="17">
        <v>744</v>
      </c>
      <c r="AS40" s="18" t="s">
        <v>125</v>
      </c>
      <c r="AT40" s="17"/>
      <c r="AU40" s="20"/>
      <c r="AV40" s="18" t="s">
        <v>125</v>
      </c>
      <c r="AW40" s="18" t="s">
        <v>125</v>
      </c>
      <c r="AX40" s="18" t="s">
        <v>310</v>
      </c>
      <c r="AY40" s="18" t="s">
        <v>129</v>
      </c>
      <c r="AZ40" s="17">
        <v>0</v>
      </c>
      <c r="BA40" s="17">
        <v>0</v>
      </c>
      <c r="BB40" s="18" t="s">
        <v>124</v>
      </c>
      <c r="BC40" s="17">
        <v>0</v>
      </c>
      <c r="BD40" s="17">
        <v>0</v>
      </c>
      <c r="BE40" s="18" t="s">
        <v>124</v>
      </c>
      <c r="BF40" s="17">
        <v>0</v>
      </c>
      <c r="BG40" s="17">
        <v>0</v>
      </c>
      <c r="BH40" s="18" t="s">
        <v>124</v>
      </c>
      <c r="BI40" s="17">
        <v>0</v>
      </c>
      <c r="BJ40" s="17">
        <v>0</v>
      </c>
      <c r="BK40" s="18" t="s">
        <v>124</v>
      </c>
      <c r="BL40" s="17"/>
      <c r="BM40" s="17"/>
      <c r="BN40" s="18" t="s">
        <v>130</v>
      </c>
      <c r="BO40" s="18" t="s">
        <v>125</v>
      </c>
      <c r="BP40" s="18" t="s">
        <v>125</v>
      </c>
      <c r="BQ40" s="17"/>
      <c r="BR40" s="17"/>
      <c r="BS40" s="18" t="s">
        <v>125</v>
      </c>
      <c r="BT40" s="18" t="s">
        <v>125</v>
      </c>
      <c r="BU40" s="18" t="s">
        <v>125</v>
      </c>
      <c r="BV40" s="18" t="s">
        <v>125</v>
      </c>
      <c r="BW40" s="18" t="s">
        <v>378</v>
      </c>
      <c r="BX40" s="18" t="s">
        <v>131</v>
      </c>
      <c r="BY40" s="18" t="s">
        <v>125</v>
      </c>
      <c r="BZ40" s="18" t="s">
        <v>125</v>
      </c>
      <c r="CA40" s="18" t="s">
        <v>125</v>
      </c>
      <c r="CB40" s="18" t="s">
        <v>125</v>
      </c>
      <c r="CC40" s="18" t="s">
        <v>125</v>
      </c>
      <c r="CD40" s="18" t="s">
        <v>125</v>
      </c>
      <c r="CE40" s="17">
        <v>0</v>
      </c>
      <c r="CF40" s="17">
        <v>0</v>
      </c>
      <c r="CG40" s="17">
        <v>0</v>
      </c>
      <c r="CH40" s="20"/>
      <c r="CI40" s="20"/>
      <c r="CJ40" s="18" t="s">
        <v>125</v>
      </c>
      <c r="CK40" s="21"/>
      <c r="CL40" s="17"/>
      <c r="CM40" s="18" t="s">
        <v>125</v>
      </c>
      <c r="CN40" s="17"/>
      <c r="CO40" s="17"/>
      <c r="CP40" s="18" t="s">
        <v>125</v>
      </c>
      <c r="CQ40" s="17"/>
      <c r="CR40" s="17"/>
      <c r="CS40" s="18" t="s">
        <v>125</v>
      </c>
      <c r="CT40" s="17"/>
      <c r="CU40" s="17"/>
      <c r="CV40" s="18" t="s">
        <v>125</v>
      </c>
      <c r="CW40" s="18" t="s">
        <v>125</v>
      </c>
      <c r="CX40" s="18" t="s">
        <v>125</v>
      </c>
      <c r="CY40" s="18" t="s">
        <v>125</v>
      </c>
      <c r="CZ40" s="18" t="s">
        <v>125</v>
      </c>
      <c r="DA40" s="18" t="s">
        <v>125</v>
      </c>
      <c r="DB40" s="20">
        <v>40544</v>
      </c>
      <c r="DC40" s="18" t="s">
        <v>352</v>
      </c>
      <c r="DD40" s="18" t="s">
        <v>125</v>
      </c>
      <c r="DE40" s="18" t="s">
        <v>313</v>
      </c>
      <c r="DF40" s="18" t="s">
        <v>314</v>
      </c>
      <c r="DG40" s="18" t="s">
        <v>125</v>
      </c>
      <c r="DH40" s="18" t="s">
        <v>125</v>
      </c>
      <c r="DI40" s="18" t="s">
        <v>125</v>
      </c>
      <c r="DJ40" s="17">
        <v>0</v>
      </c>
      <c r="DK40" s="18" t="s">
        <v>125</v>
      </c>
      <c r="DL40" s="18" t="s">
        <v>132</v>
      </c>
      <c r="DM40" s="18" t="s">
        <v>125</v>
      </c>
      <c r="DN40" s="18" t="s">
        <v>125</v>
      </c>
      <c r="DO40" s="18" t="s">
        <v>125</v>
      </c>
      <c r="DP40" s="18" t="s">
        <v>486</v>
      </c>
      <c r="DQ40" s="18" t="s">
        <v>485</v>
      </c>
      <c r="DR40" s="18" t="s">
        <v>125</v>
      </c>
      <c r="DS40" s="18" t="s">
        <v>125</v>
      </c>
      <c r="DT40" s="18" t="s">
        <v>125</v>
      </c>
      <c r="DU40" s="18" t="s">
        <v>125</v>
      </c>
      <c r="DV40" s="18" t="s">
        <v>125</v>
      </c>
      <c r="DW40" s="18" t="s">
        <v>379</v>
      </c>
      <c r="DX40" s="18" t="s">
        <v>125</v>
      </c>
      <c r="DY40" s="18" t="s">
        <v>125</v>
      </c>
    </row>
    <row r="41" spans="2:129" x14ac:dyDescent="0.25">
      <c r="B41" s="17">
        <v>12435</v>
      </c>
      <c r="C41" s="20">
        <v>40179</v>
      </c>
      <c r="D41" s="21">
        <v>0</v>
      </c>
      <c r="E41" s="18" t="s">
        <v>302</v>
      </c>
      <c r="F41" s="18" t="s">
        <v>303</v>
      </c>
      <c r="G41" s="18" t="s">
        <v>122</v>
      </c>
      <c r="H41" s="18" t="s">
        <v>374</v>
      </c>
      <c r="I41" s="18" t="s">
        <v>305</v>
      </c>
      <c r="J41" s="18" t="s">
        <v>315</v>
      </c>
      <c r="K41" s="18" t="s">
        <v>133</v>
      </c>
      <c r="L41" s="17">
        <v>-42</v>
      </c>
      <c r="M41" s="18" t="s">
        <v>306</v>
      </c>
      <c r="N41" s="17">
        <v>-31248</v>
      </c>
      <c r="O41" s="18" t="s">
        <v>485</v>
      </c>
      <c r="P41" s="17">
        <v>30</v>
      </c>
      <c r="Q41" s="17">
        <v>1.16621947145701</v>
      </c>
      <c r="R41" s="24"/>
      <c r="S41" s="24" t="s">
        <v>492</v>
      </c>
      <c r="T41" s="24"/>
      <c r="U41" s="17">
        <v>744</v>
      </c>
      <c r="V41" s="17">
        <v>-36442.0260440887</v>
      </c>
      <c r="W41" s="22"/>
      <c r="X41" s="22"/>
      <c r="Y41" s="22"/>
      <c r="Z41" s="17">
        <v>-36442.0260440887</v>
      </c>
      <c r="AA41" s="18" t="s">
        <v>134</v>
      </c>
      <c r="AB41" s="17"/>
      <c r="AC41" s="17"/>
      <c r="AD41" s="18" t="s">
        <v>126</v>
      </c>
      <c r="AE41" s="18" t="s">
        <v>126</v>
      </c>
      <c r="AF41" s="18" t="s">
        <v>127</v>
      </c>
      <c r="AG41" s="18" t="s">
        <v>124</v>
      </c>
      <c r="AH41" s="18" t="s">
        <v>308</v>
      </c>
      <c r="AI41" s="18" t="s">
        <v>352</v>
      </c>
      <c r="AJ41" s="18" t="s">
        <v>125</v>
      </c>
      <c r="AK41" s="18" t="s">
        <v>125</v>
      </c>
      <c r="AL41" s="18" t="s">
        <v>125</v>
      </c>
      <c r="AM41" s="18" t="s">
        <v>125</v>
      </c>
      <c r="AN41" s="18" t="s">
        <v>125</v>
      </c>
      <c r="AO41" s="20">
        <v>40179</v>
      </c>
      <c r="AP41" s="20">
        <v>40209</v>
      </c>
      <c r="AQ41" s="18" t="s">
        <v>128</v>
      </c>
      <c r="AR41" s="17">
        <v>744</v>
      </c>
      <c r="AS41" s="18" t="s">
        <v>125</v>
      </c>
      <c r="AT41" s="17"/>
      <c r="AU41" s="20"/>
      <c r="AV41" s="18" t="s">
        <v>125</v>
      </c>
      <c r="AW41" s="18" t="s">
        <v>125</v>
      </c>
      <c r="AX41" s="18" t="s">
        <v>310</v>
      </c>
      <c r="AY41" s="18" t="s">
        <v>129</v>
      </c>
      <c r="AZ41" s="17">
        <v>0</v>
      </c>
      <c r="BA41" s="17">
        <v>0</v>
      </c>
      <c r="BB41" s="18" t="s">
        <v>124</v>
      </c>
      <c r="BC41" s="17">
        <v>0</v>
      </c>
      <c r="BD41" s="17">
        <v>0</v>
      </c>
      <c r="BE41" s="18" t="s">
        <v>124</v>
      </c>
      <c r="BF41" s="17">
        <v>0</v>
      </c>
      <c r="BG41" s="17">
        <v>0</v>
      </c>
      <c r="BH41" s="18" t="s">
        <v>124</v>
      </c>
      <c r="BI41" s="17">
        <v>0</v>
      </c>
      <c r="BJ41" s="17">
        <v>0</v>
      </c>
      <c r="BK41" s="18" t="s">
        <v>124</v>
      </c>
      <c r="BL41" s="17"/>
      <c r="BM41" s="17"/>
      <c r="BN41" s="18" t="s">
        <v>130</v>
      </c>
      <c r="BO41" s="18" t="s">
        <v>125</v>
      </c>
      <c r="BP41" s="18" t="s">
        <v>125</v>
      </c>
      <c r="BQ41" s="17"/>
      <c r="BR41" s="17"/>
      <c r="BS41" s="18" t="s">
        <v>125</v>
      </c>
      <c r="BT41" s="18" t="s">
        <v>125</v>
      </c>
      <c r="BU41" s="18" t="s">
        <v>125</v>
      </c>
      <c r="BV41" s="18" t="s">
        <v>125</v>
      </c>
      <c r="BW41" s="18" t="s">
        <v>380</v>
      </c>
      <c r="BX41" s="18" t="s">
        <v>131</v>
      </c>
      <c r="BY41" s="18" t="s">
        <v>125</v>
      </c>
      <c r="BZ41" s="18" t="s">
        <v>125</v>
      </c>
      <c r="CA41" s="18" t="s">
        <v>125</v>
      </c>
      <c r="CB41" s="18" t="s">
        <v>125</v>
      </c>
      <c r="CC41" s="18" t="s">
        <v>125</v>
      </c>
      <c r="CD41" s="18" t="s">
        <v>125</v>
      </c>
      <c r="CE41" s="17">
        <v>0</v>
      </c>
      <c r="CF41" s="17">
        <v>0</v>
      </c>
      <c r="CG41" s="17">
        <v>0</v>
      </c>
      <c r="CH41" s="20"/>
      <c r="CI41" s="20"/>
      <c r="CJ41" s="18" t="s">
        <v>125</v>
      </c>
      <c r="CK41" s="21"/>
      <c r="CL41" s="17"/>
      <c r="CM41" s="18" t="s">
        <v>125</v>
      </c>
      <c r="CN41" s="17"/>
      <c r="CO41" s="17"/>
      <c r="CP41" s="18" t="s">
        <v>125</v>
      </c>
      <c r="CQ41" s="17"/>
      <c r="CR41" s="17"/>
      <c r="CS41" s="18" t="s">
        <v>125</v>
      </c>
      <c r="CT41" s="17"/>
      <c r="CU41" s="17"/>
      <c r="CV41" s="18" t="s">
        <v>125</v>
      </c>
      <c r="CW41" s="18" t="s">
        <v>125</v>
      </c>
      <c r="CX41" s="18" t="s">
        <v>125</v>
      </c>
      <c r="CY41" s="18" t="s">
        <v>125</v>
      </c>
      <c r="CZ41" s="18" t="s">
        <v>125</v>
      </c>
      <c r="DA41" s="18" t="s">
        <v>125</v>
      </c>
      <c r="DB41" s="20">
        <v>40848</v>
      </c>
      <c r="DC41" s="18" t="s">
        <v>352</v>
      </c>
      <c r="DD41" s="18" t="s">
        <v>125</v>
      </c>
      <c r="DE41" s="18" t="s">
        <v>313</v>
      </c>
      <c r="DF41" s="18" t="s">
        <v>314</v>
      </c>
      <c r="DG41" s="18" t="s">
        <v>125</v>
      </c>
      <c r="DH41" s="18" t="s">
        <v>125</v>
      </c>
      <c r="DI41" s="18" t="s">
        <v>125</v>
      </c>
      <c r="DJ41" s="17">
        <v>0</v>
      </c>
      <c r="DK41" s="18" t="s">
        <v>125</v>
      </c>
      <c r="DL41" s="18" t="s">
        <v>132</v>
      </c>
      <c r="DM41" s="18" t="s">
        <v>125</v>
      </c>
      <c r="DN41" s="18" t="s">
        <v>125</v>
      </c>
      <c r="DO41" s="18" t="s">
        <v>125</v>
      </c>
      <c r="DP41" s="18" t="s">
        <v>486</v>
      </c>
      <c r="DQ41" s="18" t="s">
        <v>485</v>
      </c>
      <c r="DR41" s="18" t="s">
        <v>125</v>
      </c>
      <c r="DS41" s="18" t="s">
        <v>125</v>
      </c>
      <c r="DT41" s="18" t="s">
        <v>125</v>
      </c>
      <c r="DU41" s="18" t="s">
        <v>125</v>
      </c>
      <c r="DV41" s="18" t="s">
        <v>125</v>
      </c>
      <c r="DW41" s="18" t="s">
        <v>381</v>
      </c>
      <c r="DX41" s="18" t="s">
        <v>125</v>
      </c>
      <c r="DY41" s="18" t="s">
        <v>125</v>
      </c>
    </row>
    <row r="42" spans="2:129" x14ac:dyDescent="0.25">
      <c r="B42" s="17">
        <v>12437</v>
      </c>
      <c r="C42" s="20">
        <v>40179</v>
      </c>
      <c r="D42" s="21">
        <v>0</v>
      </c>
      <c r="E42" s="18" t="s">
        <v>302</v>
      </c>
      <c r="F42" s="18" t="s">
        <v>303</v>
      </c>
      <c r="G42" s="18" t="s">
        <v>122</v>
      </c>
      <c r="H42" s="18" t="s">
        <v>377</v>
      </c>
      <c r="I42" s="18" t="s">
        <v>305</v>
      </c>
      <c r="J42" s="18" t="s">
        <v>315</v>
      </c>
      <c r="K42" s="18" t="s">
        <v>133</v>
      </c>
      <c r="L42" s="17">
        <v>-42</v>
      </c>
      <c r="M42" s="18" t="s">
        <v>306</v>
      </c>
      <c r="N42" s="17">
        <v>-31248</v>
      </c>
      <c r="O42" s="18" t="s">
        <v>485</v>
      </c>
      <c r="P42" s="17">
        <v>30</v>
      </c>
      <c r="Q42" s="17">
        <v>8.1635363001990697</v>
      </c>
      <c r="R42" s="24"/>
      <c r="S42" s="24" t="s">
        <v>492</v>
      </c>
      <c r="T42" s="24"/>
      <c r="U42" s="17">
        <v>744</v>
      </c>
      <c r="V42" s="17">
        <v>-255094.18230862101</v>
      </c>
      <c r="W42" s="22"/>
      <c r="X42" s="22"/>
      <c r="Y42" s="22"/>
      <c r="Z42" s="17">
        <v>-255094.18230862101</v>
      </c>
      <c r="AA42" s="18" t="s">
        <v>134</v>
      </c>
      <c r="AB42" s="17"/>
      <c r="AC42" s="17"/>
      <c r="AD42" s="18" t="s">
        <v>126</v>
      </c>
      <c r="AE42" s="18" t="s">
        <v>126</v>
      </c>
      <c r="AF42" s="18" t="s">
        <v>127</v>
      </c>
      <c r="AG42" s="18" t="s">
        <v>124</v>
      </c>
      <c r="AH42" s="18" t="s">
        <v>308</v>
      </c>
      <c r="AI42" s="18" t="s">
        <v>352</v>
      </c>
      <c r="AJ42" s="18" t="s">
        <v>125</v>
      </c>
      <c r="AK42" s="18" t="s">
        <v>125</v>
      </c>
      <c r="AL42" s="18" t="s">
        <v>125</v>
      </c>
      <c r="AM42" s="18" t="s">
        <v>125</v>
      </c>
      <c r="AN42" s="18" t="s">
        <v>125</v>
      </c>
      <c r="AO42" s="20">
        <v>40909</v>
      </c>
      <c r="AP42" s="20">
        <v>40939</v>
      </c>
      <c r="AQ42" s="18" t="s">
        <v>128</v>
      </c>
      <c r="AR42" s="17">
        <v>744</v>
      </c>
      <c r="AS42" s="18" t="s">
        <v>125</v>
      </c>
      <c r="AT42" s="17"/>
      <c r="AU42" s="20"/>
      <c r="AV42" s="18" t="s">
        <v>125</v>
      </c>
      <c r="AW42" s="18" t="s">
        <v>125</v>
      </c>
      <c r="AX42" s="18" t="s">
        <v>310</v>
      </c>
      <c r="AY42" s="18" t="s">
        <v>129</v>
      </c>
      <c r="AZ42" s="17">
        <v>0</v>
      </c>
      <c r="BA42" s="17">
        <v>0</v>
      </c>
      <c r="BB42" s="18" t="s">
        <v>124</v>
      </c>
      <c r="BC42" s="17">
        <v>0</v>
      </c>
      <c r="BD42" s="17">
        <v>0</v>
      </c>
      <c r="BE42" s="18" t="s">
        <v>124</v>
      </c>
      <c r="BF42" s="17">
        <v>0</v>
      </c>
      <c r="BG42" s="17">
        <v>0</v>
      </c>
      <c r="BH42" s="18" t="s">
        <v>124</v>
      </c>
      <c r="BI42" s="17">
        <v>0</v>
      </c>
      <c r="BJ42" s="17">
        <v>0</v>
      </c>
      <c r="BK42" s="18" t="s">
        <v>124</v>
      </c>
      <c r="BL42" s="17"/>
      <c r="BM42" s="17"/>
      <c r="BN42" s="18" t="s">
        <v>130</v>
      </c>
      <c r="BO42" s="18" t="s">
        <v>125</v>
      </c>
      <c r="BP42" s="18" t="s">
        <v>125</v>
      </c>
      <c r="BQ42" s="17"/>
      <c r="BR42" s="17"/>
      <c r="BS42" s="18" t="s">
        <v>125</v>
      </c>
      <c r="BT42" s="18" t="s">
        <v>125</v>
      </c>
      <c r="BU42" s="18" t="s">
        <v>125</v>
      </c>
      <c r="BV42" s="18" t="s">
        <v>125</v>
      </c>
      <c r="BW42" s="18" t="s">
        <v>382</v>
      </c>
      <c r="BX42" s="18" t="s">
        <v>131</v>
      </c>
      <c r="BY42" s="18" t="s">
        <v>125</v>
      </c>
      <c r="BZ42" s="18" t="s">
        <v>125</v>
      </c>
      <c r="CA42" s="18" t="s">
        <v>125</v>
      </c>
      <c r="CB42" s="18" t="s">
        <v>125</v>
      </c>
      <c r="CC42" s="18" t="s">
        <v>125</v>
      </c>
      <c r="CD42" s="18" t="s">
        <v>125</v>
      </c>
      <c r="CE42" s="17">
        <v>0</v>
      </c>
      <c r="CF42" s="17">
        <v>0</v>
      </c>
      <c r="CG42" s="17">
        <v>0</v>
      </c>
      <c r="CH42" s="20"/>
      <c r="CI42" s="20"/>
      <c r="CJ42" s="18" t="s">
        <v>125</v>
      </c>
      <c r="CK42" s="21"/>
      <c r="CL42" s="17"/>
      <c r="CM42" s="18" t="s">
        <v>125</v>
      </c>
      <c r="CN42" s="17"/>
      <c r="CO42" s="17"/>
      <c r="CP42" s="18" t="s">
        <v>125</v>
      </c>
      <c r="CQ42" s="17"/>
      <c r="CR42" s="17"/>
      <c r="CS42" s="18" t="s">
        <v>125</v>
      </c>
      <c r="CT42" s="17"/>
      <c r="CU42" s="17"/>
      <c r="CV42" s="18" t="s">
        <v>125</v>
      </c>
      <c r="CW42" s="18" t="s">
        <v>125</v>
      </c>
      <c r="CX42" s="18" t="s">
        <v>125</v>
      </c>
      <c r="CY42" s="18" t="s">
        <v>125</v>
      </c>
      <c r="CZ42" s="18" t="s">
        <v>125</v>
      </c>
      <c r="DA42" s="18" t="s">
        <v>125</v>
      </c>
      <c r="DB42" s="20">
        <v>40848</v>
      </c>
      <c r="DC42" s="18" t="s">
        <v>352</v>
      </c>
      <c r="DD42" s="18" t="s">
        <v>125</v>
      </c>
      <c r="DE42" s="18" t="s">
        <v>313</v>
      </c>
      <c r="DF42" s="18" t="s">
        <v>314</v>
      </c>
      <c r="DG42" s="18" t="s">
        <v>125</v>
      </c>
      <c r="DH42" s="18" t="s">
        <v>125</v>
      </c>
      <c r="DI42" s="18" t="s">
        <v>125</v>
      </c>
      <c r="DJ42" s="17">
        <v>0</v>
      </c>
      <c r="DK42" s="18" t="s">
        <v>125</v>
      </c>
      <c r="DL42" s="18" t="s">
        <v>132</v>
      </c>
      <c r="DM42" s="18" t="s">
        <v>125</v>
      </c>
      <c r="DN42" s="18" t="s">
        <v>125</v>
      </c>
      <c r="DO42" s="18" t="s">
        <v>125</v>
      </c>
      <c r="DP42" s="18" t="s">
        <v>486</v>
      </c>
      <c r="DQ42" s="18" t="s">
        <v>485</v>
      </c>
      <c r="DR42" s="18" t="s">
        <v>125</v>
      </c>
      <c r="DS42" s="18" t="s">
        <v>125</v>
      </c>
      <c r="DT42" s="18" t="s">
        <v>125</v>
      </c>
      <c r="DU42" s="18" t="s">
        <v>125</v>
      </c>
      <c r="DV42" s="18" t="s">
        <v>125</v>
      </c>
      <c r="DW42" s="18" t="s">
        <v>383</v>
      </c>
      <c r="DX42" s="18" t="s">
        <v>125</v>
      </c>
      <c r="DY42" s="18" t="s">
        <v>125</v>
      </c>
    </row>
    <row r="43" spans="2:129" x14ac:dyDescent="0.25">
      <c r="B43" s="17">
        <v>12439</v>
      </c>
      <c r="C43" s="20">
        <v>40179</v>
      </c>
      <c r="D43" s="21">
        <v>0</v>
      </c>
      <c r="E43" s="18" t="s">
        <v>302</v>
      </c>
      <c r="F43" s="18" t="s">
        <v>303</v>
      </c>
      <c r="G43" s="18" t="s">
        <v>122</v>
      </c>
      <c r="H43" s="18" t="s">
        <v>374</v>
      </c>
      <c r="I43" s="18" t="s">
        <v>305</v>
      </c>
      <c r="J43" s="18" t="s">
        <v>315</v>
      </c>
      <c r="K43" s="18" t="s">
        <v>133</v>
      </c>
      <c r="L43" s="17">
        <v>-42</v>
      </c>
      <c r="M43" s="18" t="s">
        <v>306</v>
      </c>
      <c r="N43" s="17">
        <v>-31248</v>
      </c>
      <c r="O43" s="18" t="s">
        <v>485</v>
      </c>
      <c r="P43" s="17">
        <v>30</v>
      </c>
      <c r="Q43" s="17">
        <v>1.16621947145701</v>
      </c>
      <c r="R43" s="24"/>
      <c r="S43" s="24" t="s">
        <v>492</v>
      </c>
      <c r="T43" s="24"/>
      <c r="U43" s="17">
        <v>744</v>
      </c>
      <c r="V43" s="17">
        <v>900997.973955911</v>
      </c>
      <c r="W43" s="22"/>
      <c r="X43" s="22"/>
      <c r="Y43" s="22"/>
      <c r="Z43" s="17">
        <v>900997.973955911</v>
      </c>
      <c r="AA43" s="18" t="s">
        <v>134</v>
      </c>
      <c r="AB43" s="17"/>
      <c r="AC43" s="17"/>
      <c r="AD43" s="18" t="s">
        <v>126</v>
      </c>
      <c r="AE43" s="18" t="s">
        <v>126</v>
      </c>
      <c r="AF43" s="18" t="s">
        <v>127</v>
      </c>
      <c r="AG43" s="18" t="s">
        <v>124</v>
      </c>
      <c r="AH43" s="18" t="s">
        <v>308</v>
      </c>
      <c r="AI43" s="18" t="s">
        <v>352</v>
      </c>
      <c r="AJ43" s="18" t="s">
        <v>125</v>
      </c>
      <c r="AK43" s="18" t="s">
        <v>125</v>
      </c>
      <c r="AL43" s="18" t="s">
        <v>125</v>
      </c>
      <c r="AM43" s="18" t="s">
        <v>125</v>
      </c>
      <c r="AN43" s="18" t="s">
        <v>125</v>
      </c>
      <c r="AO43" s="20">
        <v>40179</v>
      </c>
      <c r="AP43" s="20">
        <v>40209</v>
      </c>
      <c r="AQ43" s="18" t="s">
        <v>128</v>
      </c>
      <c r="AR43" s="17">
        <v>744</v>
      </c>
      <c r="AS43" s="18" t="s">
        <v>125</v>
      </c>
      <c r="AT43" s="17"/>
      <c r="AU43" s="20"/>
      <c r="AV43" s="18" t="s">
        <v>125</v>
      </c>
      <c r="AW43" s="18" t="s">
        <v>125</v>
      </c>
      <c r="AX43" s="18" t="s">
        <v>310</v>
      </c>
      <c r="AY43" s="18" t="s">
        <v>129</v>
      </c>
      <c r="AZ43" s="17">
        <v>0</v>
      </c>
      <c r="BA43" s="17">
        <v>0</v>
      </c>
      <c r="BB43" s="18" t="s">
        <v>124</v>
      </c>
      <c r="BC43" s="17">
        <v>0</v>
      </c>
      <c r="BD43" s="17">
        <v>0</v>
      </c>
      <c r="BE43" s="18" t="s">
        <v>124</v>
      </c>
      <c r="BF43" s="17">
        <v>0</v>
      </c>
      <c r="BG43" s="17">
        <v>0</v>
      </c>
      <c r="BH43" s="18" t="s">
        <v>124</v>
      </c>
      <c r="BI43" s="17">
        <v>0</v>
      </c>
      <c r="BJ43" s="17">
        <v>0</v>
      </c>
      <c r="BK43" s="18" t="s">
        <v>124</v>
      </c>
      <c r="BL43" s="17"/>
      <c r="BM43" s="17"/>
      <c r="BN43" s="18" t="s">
        <v>130</v>
      </c>
      <c r="BO43" s="18" t="s">
        <v>125</v>
      </c>
      <c r="BP43" s="18" t="s">
        <v>125</v>
      </c>
      <c r="BQ43" s="17"/>
      <c r="BR43" s="17"/>
      <c r="BS43" s="18" t="s">
        <v>125</v>
      </c>
      <c r="BT43" s="18" t="s">
        <v>125</v>
      </c>
      <c r="BU43" s="18" t="s">
        <v>125</v>
      </c>
      <c r="BV43" s="18" t="s">
        <v>125</v>
      </c>
      <c r="BW43" s="18" t="s">
        <v>384</v>
      </c>
      <c r="BX43" s="18" t="s">
        <v>131</v>
      </c>
      <c r="BY43" s="18" t="s">
        <v>125</v>
      </c>
      <c r="BZ43" s="18" t="s">
        <v>125</v>
      </c>
      <c r="CA43" s="18" t="s">
        <v>125</v>
      </c>
      <c r="CB43" s="18" t="s">
        <v>125</v>
      </c>
      <c r="CC43" s="18" t="s">
        <v>125</v>
      </c>
      <c r="CD43" s="18" t="s">
        <v>125</v>
      </c>
      <c r="CE43" s="17">
        <v>0</v>
      </c>
      <c r="CF43" s="17">
        <v>0</v>
      </c>
      <c r="CG43" s="17">
        <v>0</v>
      </c>
      <c r="CH43" s="20"/>
      <c r="CI43" s="20"/>
      <c r="CJ43" s="18" t="s">
        <v>125</v>
      </c>
      <c r="CK43" s="21"/>
      <c r="CL43" s="17"/>
      <c r="CM43" s="18" t="s">
        <v>125</v>
      </c>
      <c r="CN43" s="17"/>
      <c r="CO43" s="17"/>
      <c r="CP43" s="18" t="s">
        <v>125</v>
      </c>
      <c r="CQ43" s="17"/>
      <c r="CR43" s="17"/>
      <c r="CS43" s="18" t="s">
        <v>125</v>
      </c>
      <c r="CT43" s="17"/>
      <c r="CU43" s="17"/>
      <c r="CV43" s="18" t="s">
        <v>125</v>
      </c>
      <c r="CW43" s="18" t="s">
        <v>125</v>
      </c>
      <c r="CX43" s="18" t="s">
        <v>125</v>
      </c>
      <c r="CY43" s="18" t="s">
        <v>125</v>
      </c>
      <c r="CZ43" s="18" t="s">
        <v>125</v>
      </c>
      <c r="DA43" s="18" t="s">
        <v>125</v>
      </c>
      <c r="DB43" s="20">
        <v>40909</v>
      </c>
      <c r="DC43" s="18" t="s">
        <v>352</v>
      </c>
      <c r="DD43" s="18" t="s">
        <v>125</v>
      </c>
      <c r="DE43" s="18" t="s">
        <v>313</v>
      </c>
      <c r="DF43" s="18" t="s">
        <v>314</v>
      </c>
      <c r="DG43" s="18" t="s">
        <v>125</v>
      </c>
      <c r="DH43" s="18" t="s">
        <v>125</v>
      </c>
      <c r="DI43" s="18" t="s">
        <v>125</v>
      </c>
      <c r="DJ43" s="17">
        <v>0</v>
      </c>
      <c r="DK43" s="18" t="s">
        <v>125</v>
      </c>
      <c r="DL43" s="18" t="s">
        <v>132</v>
      </c>
      <c r="DM43" s="18" t="s">
        <v>125</v>
      </c>
      <c r="DN43" s="18" t="s">
        <v>125</v>
      </c>
      <c r="DO43" s="18" t="s">
        <v>125</v>
      </c>
      <c r="DP43" s="18" t="s">
        <v>486</v>
      </c>
      <c r="DQ43" s="18" t="s">
        <v>485</v>
      </c>
      <c r="DR43" s="18" t="s">
        <v>125</v>
      </c>
      <c r="DS43" s="18" t="s">
        <v>125</v>
      </c>
      <c r="DT43" s="18" t="s">
        <v>125</v>
      </c>
      <c r="DU43" s="18" t="s">
        <v>125</v>
      </c>
      <c r="DV43" s="18" t="s">
        <v>125</v>
      </c>
      <c r="DW43" s="18" t="s">
        <v>385</v>
      </c>
      <c r="DX43" s="18" t="s">
        <v>125</v>
      </c>
      <c r="DY43" s="18" t="s">
        <v>125</v>
      </c>
    </row>
    <row r="44" spans="2:129" x14ac:dyDescent="0.25">
      <c r="B44" s="17">
        <v>12441</v>
      </c>
      <c r="C44" s="20">
        <v>40179</v>
      </c>
      <c r="D44" s="21">
        <v>0</v>
      </c>
      <c r="E44" s="18" t="s">
        <v>302</v>
      </c>
      <c r="F44" s="18" t="s">
        <v>303</v>
      </c>
      <c r="G44" s="18" t="s">
        <v>122</v>
      </c>
      <c r="H44" s="18" t="s">
        <v>377</v>
      </c>
      <c r="I44" s="18" t="s">
        <v>305</v>
      </c>
      <c r="J44" s="18" t="s">
        <v>315</v>
      </c>
      <c r="K44" s="18" t="s">
        <v>133</v>
      </c>
      <c r="L44" s="17">
        <v>-42</v>
      </c>
      <c r="M44" s="18" t="s">
        <v>306</v>
      </c>
      <c r="N44" s="17">
        <v>-31248</v>
      </c>
      <c r="O44" s="18" t="s">
        <v>485</v>
      </c>
      <c r="P44" s="17">
        <v>30</v>
      </c>
      <c r="Q44" s="17">
        <v>8.1635363001990697</v>
      </c>
      <c r="R44" s="24"/>
      <c r="S44" s="24" t="s">
        <v>492</v>
      </c>
      <c r="T44" s="24"/>
      <c r="U44" s="17">
        <v>744</v>
      </c>
      <c r="V44" s="17">
        <v>682345.81769137899</v>
      </c>
      <c r="W44" s="22"/>
      <c r="X44" s="22"/>
      <c r="Y44" s="22"/>
      <c r="Z44" s="17">
        <v>682345.81769137899</v>
      </c>
      <c r="AA44" s="18" t="s">
        <v>134</v>
      </c>
      <c r="AB44" s="17"/>
      <c r="AC44" s="17"/>
      <c r="AD44" s="18" t="s">
        <v>126</v>
      </c>
      <c r="AE44" s="18" t="s">
        <v>126</v>
      </c>
      <c r="AF44" s="18" t="s">
        <v>127</v>
      </c>
      <c r="AG44" s="18" t="s">
        <v>124</v>
      </c>
      <c r="AH44" s="18" t="s">
        <v>308</v>
      </c>
      <c r="AI44" s="18" t="s">
        <v>352</v>
      </c>
      <c r="AJ44" s="18" t="s">
        <v>125</v>
      </c>
      <c r="AK44" s="18" t="s">
        <v>125</v>
      </c>
      <c r="AL44" s="18" t="s">
        <v>125</v>
      </c>
      <c r="AM44" s="18" t="s">
        <v>125</v>
      </c>
      <c r="AN44" s="18" t="s">
        <v>125</v>
      </c>
      <c r="AO44" s="20">
        <v>40909</v>
      </c>
      <c r="AP44" s="20">
        <v>40939</v>
      </c>
      <c r="AQ44" s="18" t="s">
        <v>128</v>
      </c>
      <c r="AR44" s="17">
        <v>744</v>
      </c>
      <c r="AS44" s="18" t="s">
        <v>125</v>
      </c>
      <c r="AT44" s="17"/>
      <c r="AU44" s="20"/>
      <c r="AV44" s="18" t="s">
        <v>125</v>
      </c>
      <c r="AW44" s="18" t="s">
        <v>125</v>
      </c>
      <c r="AX44" s="18" t="s">
        <v>310</v>
      </c>
      <c r="AY44" s="18" t="s">
        <v>129</v>
      </c>
      <c r="AZ44" s="17">
        <v>0</v>
      </c>
      <c r="BA44" s="17">
        <v>0</v>
      </c>
      <c r="BB44" s="18" t="s">
        <v>124</v>
      </c>
      <c r="BC44" s="17">
        <v>0</v>
      </c>
      <c r="BD44" s="17">
        <v>0</v>
      </c>
      <c r="BE44" s="18" t="s">
        <v>124</v>
      </c>
      <c r="BF44" s="17">
        <v>0</v>
      </c>
      <c r="BG44" s="17">
        <v>0</v>
      </c>
      <c r="BH44" s="18" t="s">
        <v>124</v>
      </c>
      <c r="BI44" s="17">
        <v>0</v>
      </c>
      <c r="BJ44" s="17">
        <v>0</v>
      </c>
      <c r="BK44" s="18" t="s">
        <v>124</v>
      </c>
      <c r="BL44" s="17"/>
      <c r="BM44" s="17"/>
      <c r="BN44" s="18" t="s">
        <v>130</v>
      </c>
      <c r="BO44" s="18" t="s">
        <v>125</v>
      </c>
      <c r="BP44" s="18" t="s">
        <v>125</v>
      </c>
      <c r="BQ44" s="17"/>
      <c r="BR44" s="17"/>
      <c r="BS44" s="18" t="s">
        <v>125</v>
      </c>
      <c r="BT44" s="18" t="s">
        <v>125</v>
      </c>
      <c r="BU44" s="18" t="s">
        <v>125</v>
      </c>
      <c r="BV44" s="18" t="s">
        <v>125</v>
      </c>
      <c r="BW44" s="18" t="s">
        <v>386</v>
      </c>
      <c r="BX44" s="18" t="s">
        <v>131</v>
      </c>
      <c r="BY44" s="18" t="s">
        <v>125</v>
      </c>
      <c r="BZ44" s="18" t="s">
        <v>125</v>
      </c>
      <c r="CA44" s="18" t="s">
        <v>125</v>
      </c>
      <c r="CB44" s="18" t="s">
        <v>125</v>
      </c>
      <c r="CC44" s="18" t="s">
        <v>125</v>
      </c>
      <c r="CD44" s="18" t="s">
        <v>125</v>
      </c>
      <c r="CE44" s="17">
        <v>0</v>
      </c>
      <c r="CF44" s="17">
        <v>0</v>
      </c>
      <c r="CG44" s="17">
        <v>0</v>
      </c>
      <c r="CH44" s="20"/>
      <c r="CI44" s="20"/>
      <c r="CJ44" s="18" t="s">
        <v>125</v>
      </c>
      <c r="CK44" s="21"/>
      <c r="CL44" s="17"/>
      <c r="CM44" s="18" t="s">
        <v>125</v>
      </c>
      <c r="CN44" s="17"/>
      <c r="CO44" s="17"/>
      <c r="CP44" s="18" t="s">
        <v>125</v>
      </c>
      <c r="CQ44" s="17"/>
      <c r="CR44" s="17"/>
      <c r="CS44" s="18" t="s">
        <v>125</v>
      </c>
      <c r="CT44" s="17"/>
      <c r="CU44" s="17"/>
      <c r="CV44" s="18" t="s">
        <v>125</v>
      </c>
      <c r="CW44" s="18" t="s">
        <v>125</v>
      </c>
      <c r="CX44" s="18" t="s">
        <v>125</v>
      </c>
      <c r="CY44" s="18" t="s">
        <v>125</v>
      </c>
      <c r="CZ44" s="18" t="s">
        <v>125</v>
      </c>
      <c r="DA44" s="18" t="s">
        <v>125</v>
      </c>
      <c r="DB44" s="20">
        <v>40909</v>
      </c>
      <c r="DC44" s="18" t="s">
        <v>352</v>
      </c>
      <c r="DD44" s="18" t="s">
        <v>125</v>
      </c>
      <c r="DE44" s="18" t="s">
        <v>313</v>
      </c>
      <c r="DF44" s="18" t="s">
        <v>314</v>
      </c>
      <c r="DG44" s="18" t="s">
        <v>125</v>
      </c>
      <c r="DH44" s="18" t="s">
        <v>125</v>
      </c>
      <c r="DI44" s="18" t="s">
        <v>125</v>
      </c>
      <c r="DJ44" s="17">
        <v>0</v>
      </c>
      <c r="DK44" s="18" t="s">
        <v>125</v>
      </c>
      <c r="DL44" s="18" t="s">
        <v>132</v>
      </c>
      <c r="DM44" s="18" t="s">
        <v>125</v>
      </c>
      <c r="DN44" s="18" t="s">
        <v>125</v>
      </c>
      <c r="DO44" s="18" t="s">
        <v>125</v>
      </c>
      <c r="DP44" s="18" t="s">
        <v>486</v>
      </c>
      <c r="DQ44" s="18" t="s">
        <v>485</v>
      </c>
      <c r="DR44" s="18" t="s">
        <v>125</v>
      </c>
      <c r="DS44" s="18" t="s">
        <v>125</v>
      </c>
      <c r="DT44" s="18" t="s">
        <v>125</v>
      </c>
      <c r="DU44" s="18" t="s">
        <v>125</v>
      </c>
      <c r="DV44" s="18" t="s">
        <v>125</v>
      </c>
      <c r="DW44" s="18" t="s">
        <v>387</v>
      </c>
      <c r="DX44" s="18" t="s">
        <v>125</v>
      </c>
      <c r="DY44" s="18" t="s">
        <v>125</v>
      </c>
    </row>
    <row r="45" spans="2:129" x14ac:dyDescent="0.25">
      <c r="B45" s="17">
        <v>12443</v>
      </c>
      <c r="C45" s="20">
        <v>40179</v>
      </c>
      <c r="D45" s="21">
        <v>0</v>
      </c>
      <c r="E45" s="18" t="s">
        <v>302</v>
      </c>
      <c r="F45" s="18" t="s">
        <v>303</v>
      </c>
      <c r="G45" s="18" t="s">
        <v>122</v>
      </c>
      <c r="H45" s="18" t="s">
        <v>304</v>
      </c>
      <c r="I45" s="18" t="s">
        <v>305</v>
      </c>
      <c r="J45" s="18" t="s">
        <v>315</v>
      </c>
      <c r="K45" s="18" t="s">
        <v>123</v>
      </c>
      <c r="L45" s="17">
        <v>40</v>
      </c>
      <c r="M45" s="18" t="s">
        <v>306</v>
      </c>
      <c r="N45" s="17">
        <v>350400</v>
      </c>
      <c r="O45" s="18" t="s">
        <v>485</v>
      </c>
      <c r="P45" s="17">
        <v>28</v>
      </c>
      <c r="Q45" s="17">
        <v>0</v>
      </c>
      <c r="R45" s="24"/>
      <c r="S45" s="24" t="str">
        <f t="shared" si="0"/>
        <v>OK</v>
      </c>
      <c r="T45" s="24" t="s">
        <v>493</v>
      </c>
      <c r="U45" s="17">
        <v>0</v>
      </c>
      <c r="V45" s="17">
        <v>0</v>
      </c>
      <c r="W45" s="22"/>
      <c r="X45" s="22"/>
      <c r="Y45" s="22"/>
      <c r="Z45" s="17">
        <v>0</v>
      </c>
      <c r="AA45" s="18" t="s">
        <v>125</v>
      </c>
      <c r="AB45" s="17"/>
      <c r="AC45" s="17"/>
      <c r="AD45" s="18" t="s">
        <v>126</v>
      </c>
      <c r="AE45" s="18" t="s">
        <v>126</v>
      </c>
      <c r="AF45" s="18" t="s">
        <v>127</v>
      </c>
      <c r="AG45" s="18" t="s">
        <v>124</v>
      </c>
      <c r="AH45" s="18" t="s">
        <v>308</v>
      </c>
      <c r="AI45" s="18" t="s">
        <v>125</v>
      </c>
      <c r="AJ45" s="18" t="s">
        <v>125</v>
      </c>
      <c r="AK45" s="18" t="s">
        <v>125</v>
      </c>
      <c r="AL45" s="18" t="s">
        <v>125</v>
      </c>
      <c r="AM45" s="18" t="s">
        <v>125</v>
      </c>
      <c r="AN45" s="18" t="s">
        <v>125</v>
      </c>
      <c r="AO45" s="20">
        <v>40179</v>
      </c>
      <c r="AP45" s="20">
        <v>40543</v>
      </c>
      <c r="AQ45" s="18" t="s">
        <v>128</v>
      </c>
      <c r="AR45" s="17">
        <v>8760</v>
      </c>
      <c r="AS45" s="18" t="s">
        <v>125</v>
      </c>
      <c r="AT45" s="17"/>
      <c r="AU45" s="20"/>
      <c r="AV45" s="18" t="s">
        <v>125</v>
      </c>
      <c r="AW45" s="18" t="s">
        <v>125</v>
      </c>
      <c r="AX45" s="18" t="s">
        <v>310</v>
      </c>
      <c r="AY45" s="18" t="s">
        <v>129</v>
      </c>
      <c r="AZ45" s="17">
        <v>0</v>
      </c>
      <c r="BA45" s="17">
        <v>0</v>
      </c>
      <c r="BB45" s="18" t="s">
        <v>124</v>
      </c>
      <c r="BC45" s="17">
        <v>0</v>
      </c>
      <c r="BD45" s="17">
        <v>0</v>
      </c>
      <c r="BE45" s="18" t="s">
        <v>124</v>
      </c>
      <c r="BF45" s="17">
        <v>0</v>
      </c>
      <c r="BG45" s="17">
        <v>0</v>
      </c>
      <c r="BH45" s="18" t="s">
        <v>124</v>
      </c>
      <c r="BI45" s="17">
        <v>0</v>
      </c>
      <c r="BJ45" s="17">
        <v>0</v>
      </c>
      <c r="BK45" s="18" t="s">
        <v>124</v>
      </c>
      <c r="BL45" s="17"/>
      <c r="BM45" s="17"/>
      <c r="BN45" s="18" t="s">
        <v>130</v>
      </c>
      <c r="BO45" s="18" t="s">
        <v>125</v>
      </c>
      <c r="BP45" s="18" t="s">
        <v>125</v>
      </c>
      <c r="BQ45" s="17"/>
      <c r="BR45" s="17"/>
      <c r="BS45" s="18" t="s">
        <v>125</v>
      </c>
      <c r="BT45" s="18" t="s">
        <v>125</v>
      </c>
      <c r="BU45" s="18" t="s">
        <v>125</v>
      </c>
      <c r="BV45" s="18" t="s">
        <v>125</v>
      </c>
      <c r="BW45" s="18" t="s">
        <v>388</v>
      </c>
      <c r="BX45" s="18" t="s">
        <v>131</v>
      </c>
      <c r="BY45" s="18" t="s">
        <v>125</v>
      </c>
      <c r="BZ45" s="18" t="s">
        <v>125</v>
      </c>
      <c r="CA45" s="18" t="s">
        <v>125</v>
      </c>
      <c r="CB45" s="18" t="s">
        <v>125</v>
      </c>
      <c r="CC45" s="18" t="s">
        <v>125</v>
      </c>
      <c r="CD45" s="18" t="s">
        <v>125</v>
      </c>
      <c r="CE45" s="17">
        <v>0</v>
      </c>
      <c r="CF45" s="17">
        <v>0</v>
      </c>
      <c r="CG45" s="17">
        <v>0</v>
      </c>
      <c r="CH45" s="20"/>
      <c r="CI45" s="20"/>
      <c r="CJ45" s="18" t="s">
        <v>125</v>
      </c>
      <c r="CK45" s="21"/>
      <c r="CL45" s="17"/>
      <c r="CM45" s="18" t="s">
        <v>125</v>
      </c>
      <c r="CN45" s="17"/>
      <c r="CO45" s="17"/>
      <c r="CP45" s="18" t="s">
        <v>125</v>
      </c>
      <c r="CQ45" s="17"/>
      <c r="CR45" s="17"/>
      <c r="CS45" s="18" t="s">
        <v>125</v>
      </c>
      <c r="CT45" s="17"/>
      <c r="CU45" s="17"/>
      <c r="CV45" s="18" t="s">
        <v>125</v>
      </c>
      <c r="CW45" s="18" t="s">
        <v>125</v>
      </c>
      <c r="CX45" s="18" t="s">
        <v>125</v>
      </c>
      <c r="CY45" s="18" t="s">
        <v>125</v>
      </c>
      <c r="CZ45" s="18" t="s">
        <v>125</v>
      </c>
      <c r="DA45" s="18" t="s">
        <v>125</v>
      </c>
      <c r="DB45" s="20">
        <v>40544</v>
      </c>
      <c r="DC45" s="18" t="s">
        <v>317</v>
      </c>
      <c r="DD45" s="18" t="s">
        <v>125</v>
      </c>
      <c r="DE45" s="18" t="s">
        <v>313</v>
      </c>
      <c r="DF45" s="18" t="s">
        <v>314</v>
      </c>
      <c r="DG45" s="18" t="s">
        <v>125</v>
      </c>
      <c r="DH45" s="18" t="s">
        <v>125</v>
      </c>
      <c r="DI45" s="18" t="s">
        <v>125</v>
      </c>
      <c r="DJ45" s="17">
        <v>0</v>
      </c>
      <c r="DK45" s="18" t="s">
        <v>125</v>
      </c>
      <c r="DL45" s="18" t="s">
        <v>132</v>
      </c>
      <c r="DM45" s="18" t="s">
        <v>125</v>
      </c>
      <c r="DN45" s="18" t="s">
        <v>125</v>
      </c>
      <c r="DO45" s="18" t="s">
        <v>125</v>
      </c>
      <c r="DP45" s="18" t="s">
        <v>486</v>
      </c>
      <c r="DQ45" s="18" t="s">
        <v>485</v>
      </c>
      <c r="DR45" s="18" t="s">
        <v>125</v>
      </c>
      <c r="DS45" s="18" t="s">
        <v>125</v>
      </c>
      <c r="DT45" s="18" t="s">
        <v>125</v>
      </c>
      <c r="DU45" s="18" t="s">
        <v>125</v>
      </c>
      <c r="DV45" s="18" t="s">
        <v>125</v>
      </c>
      <c r="DW45" s="18" t="s">
        <v>389</v>
      </c>
      <c r="DX45" s="18" t="s">
        <v>125</v>
      </c>
      <c r="DY45" s="18" t="s">
        <v>125</v>
      </c>
    </row>
    <row r="46" spans="2:129" x14ac:dyDescent="0.25">
      <c r="B46" s="17">
        <v>12445</v>
      </c>
      <c r="C46" s="20">
        <v>40179</v>
      </c>
      <c r="D46" s="21">
        <v>0</v>
      </c>
      <c r="E46" s="18" t="s">
        <v>302</v>
      </c>
      <c r="F46" s="18" t="s">
        <v>303</v>
      </c>
      <c r="G46" s="18" t="s">
        <v>122</v>
      </c>
      <c r="H46" s="18" t="s">
        <v>324</v>
      </c>
      <c r="I46" s="18" t="s">
        <v>305</v>
      </c>
      <c r="J46" s="18" t="s">
        <v>315</v>
      </c>
      <c r="K46" s="18" t="s">
        <v>123</v>
      </c>
      <c r="L46" s="17">
        <v>40</v>
      </c>
      <c r="M46" s="18" t="s">
        <v>306</v>
      </c>
      <c r="N46" s="17">
        <v>351360</v>
      </c>
      <c r="O46" s="18" t="s">
        <v>485</v>
      </c>
      <c r="P46" s="17">
        <v>28</v>
      </c>
      <c r="Q46" s="17">
        <v>0</v>
      </c>
      <c r="R46" s="24"/>
      <c r="S46" s="24" t="str">
        <f t="shared" si="0"/>
        <v>OK</v>
      </c>
      <c r="T46" s="24" t="s">
        <v>493</v>
      </c>
      <c r="U46" s="17">
        <v>8784</v>
      </c>
      <c r="V46" s="17">
        <v>0</v>
      </c>
      <c r="W46" s="22"/>
      <c r="X46" s="22"/>
      <c r="Y46" s="22"/>
      <c r="Z46" s="17">
        <v>0</v>
      </c>
      <c r="AA46" s="18" t="s">
        <v>125</v>
      </c>
      <c r="AB46" s="17"/>
      <c r="AC46" s="17"/>
      <c r="AD46" s="18" t="s">
        <v>126</v>
      </c>
      <c r="AE46" s="18" t="s">
        <v>126</v>
      </c>
      <c r="AF46" s="18" t="s">
        <v>127</v>
      </c>
      <c r="AG46" s="18" t="s">
        <v>124</v>
      </c>
      <c r="AH46" s="18" t="s">
        <v>308</v>
      </c>
      <c r="AI46" s="18" t="s">
        <v>125</v>
      </c>
      <c r="AJ46" s="18" t="s">
        <v>125</v>
      </c>
      <c r="AK46" s="18" t="s">
        <v>125</v>
      </c>
      <c r="AL46" s="18" t="s">
        <v>125</v>
      </c>
      <c r="AM46" s="18" t="s">
        <v>125</v>
      </c>
      <c r="AN46" s="18" t="s">
        <v>125</v>
      </c>
      <c r="AO46" s="20">
        <v>40909</v>
      </c>
      <c r="AP46" s="20">
        <v>41274</v>
      </c>
      <c r="AQ46" s="18" t="s">
        <v>128</v>
      </c>
      <c r="AR46" s="17">
        <v>8784</v>
      </c>
      <c r="AS46" s="18" t="s">
        <v>125</v>
      </c>
      <c r="AT46" s="17"/>
      <c r="AU46" s="20"/>
      <c r="AV46" s="18" t="s">
        <v>125</v>
      </c>
      <c r="AW46" s="18" t="s">
        <v>125</v>
      </c>
      <c r="AX46" s="18" t="s">
        <v>310</v>
      </c>
      <c r="AY46" s="18" t="s">
        <v>129</v>
      </c>
      <c r="AZ46" s="17">
        <v>0</v>
      </c>
      <c r="BA46" s="17">
        <v>0</v>
      </c>
      <c r="BB46" s="18" t="s">
        <v>124</v>
      </c>
      <c r="BC46" s="17">
        <v>0</v>
      </c>
      <c r="BD46" s="17">
        <v>0</v>
      </c>
      <c r="BE46" s="18" t="s">
        <v>124</v>
      </c>
      <c r="BF46" s="17">
        <v>0</v>
      </c>
      <c r="BG46" s="17">
        <v>0</v>
      </c>
      <c r="BH46" s="18" t="s">
        <v>124</v>
      </c>
      <c r="BI46" s="17">
        <v>0</v>
      </c>
      <c r="BJ46" s="17">
        <v>0</v>
      </c>
      <c r="BK46" s="18" t="s">
        <v>124</v>
      </c>
      <c r="BL46" s="17"/>
      <c r="BM46" s="17"/>
      <c r="BN46" s="18" t="s">
        <v>130</v>
      </c>
      <c r="BO46" s="18" t="s">
        <v>125</v>
      </c>
      <c r="BP46" s="18" t="s">
        <v>125</v>
      </c>
      <c r="BQ46" s="17"/>
      <c r="BR46" s="17"/>
      <c r="BS46" s="18" t="s">
        <v>125</v>
      </c>
      <c r="BT46" s="18" t="s">
        <v>125</v>
      </c>
      <c r="BU46" s="18" t="s">
        <v>125</v>
      </c>
      <c r="BV46" s="18" t="s">
        <v>125</v>
      </c>
      <c r="BW46" s="18" t="s">
        <v>390</v>
      </c>
      <c r="BX46" s="18" t="s">
        <v>131</v>
      </c>
      <c r="BY46" s="18" t="s">
        <v>125</v>
      </c>
      <c r="BZ46" s="18" t="s">
        <v>125</v>
      </c>
      <c r="CA46" s="18" t="s">
        <v>125</v>
      </c>
      <c r="CB46" s="18" t="s">
        <v>125</v>
      </c>
      <c r="CC46" s="18" t="s">
        <v>125</v>
      </c>
      <c r="CD46" s="18" t="s">
        <v>125</v>
      </c>
      <c r="CE46" s="17">
        <v>0</v>
      </c>
      <c r="CF46" s="17">
        <v>0</v>
      </c>
      <c r="CG46" s="17">
        <v>0</v>
      </c>
      <c r="CH46" s="20"/>
      <c r="CI46" s="20"/>
      <c r="CJ46" s="18" t="s">
        <v>125</v>
      </c>
      <c r="CK46" s="21"/>
      <c r="CL46" s="17"/>
      <c r="CM46" s="18" t="s">
        <v>125</v>
      </c>
      <c r="CN46" s="17"/>
      <c r="CO46" s="17"/>
      <c r="CP46" s="18" t="s">
        <v>125</v>
      </c>
      <c r="CQ46" s="17"/>
      <c r="CR46" s="17"/>
      <c r="CS46" s="18" t="s">
        <v>125</v>
      </c>
      <c r="CT46" s="17"/>
      <c r="CU46" s="17"/>
      <c r="CV46" s="18" t="s">
        <v>125</v>
      </c>
      <c r="CW46" s="18" t="s">
        <v>125</v>
      </c>
      <c r="CX46" s="18" t="s">
        <v>125</v>
      </c>
      <c r="CY46" s="18" t="s">
        <v>125</v>
      </c>
      <c r="CZ46" s="18" t="s">
        <v>125</v>
      </c>
      <c r="DA46" s="18" t="s">
        <v>125</v>
      </c>
      <c r="DB46" s="20">
        <v>40544</v>
      </c>
      <c r="DC46" s="18" t="s">
        <v>317</v>
      </c>
      <c r="DD46" s="18" t="s">
        <v>125</v>
      </c>
      <c r="DE46" s="18" t="s">
        <v>313</v>
      </c>
      <c r="DF46" s="18" t="s">
        <v>314</v>
      </c>
      <c r="DG46" s="18" t="s">
        <v>125</v>
      </c>
      <c r="DH46" s="18" t="s">
        <v>125</v>
      </c>
      <c r="DI46" s="18" t="s">
        <v>125</v>
      </c>
      <c r="DJ46" s="17">
        <v>0</v>
      </c>
      <c r="DK46" s="18" t="s">
        <v>125</v>
      </c>
      <c r="DL46" s="18" t="s">
        <v>132</v>
      </c>
      <c r="DM46" s="18" t="s">
        <v>125</v>
      </c>
      <c r="DN46" s="18" t="s">
        <v>125</v>
      </c>
      <c r="DO46" s="18" t="s">
        <v>125</v>
      </c>
      <c r="DP46" s="18" t="s">
        <v>486</v>
      </c>
      <c r="DQ46" s="18" t="s">
        <v>485</v>
      </c>
      <c r="DR46" s="18" t="s">
        <v>125</v>
      </c>
      <c r="DS46" s="18" t="s">
        <v>125</v>
      </c>
      <c r="DT46" s="18" t="s">
        <v>125</v>
      </c>
      <c r="DU46" s="18" t="s">
        <v>125</v>
      </c>
      <c r="DV46" s="18" t="s">
        <v>125</v>
      </c>
      <c r="DW46" s="18" t="s">
        <v>391</v>
      </c>
      <c r="DX46" s="18" t="s">
        <v>125</v>
      </c>
      <c r="DY46" s="18" t="s">
        <v>125</v>
      </c>
    </row>
    <row r="47" spans="2:129" x14ac:dyDescent="0.25">
      <c r="B47" s="17">
        <v>12447</v>
      </c>
      <c r="C47" s="20">
        <v>40179</v>
      </c>
      <c r="D47" s="21">
        <v>0</v>
      </c>
      <c r="E47" s="18" t="s">
        <v>302</v>
      </c>
      <c r="F47" s="18" t="s">
        <v>303</v>
      </c>
      <c r="G47" s="18" t="s">
        <v>122</v>
      </c>
      <c r="H47" s="18" t="s">
        <v>304</v>
      </c>
      <c r="I47" s="18" t="s">
        <v>305</v>
      </c>
      <c r="J47" s="18" t="s">
        <v>315</v>
      </c>
      <c r="K47" s="18" t="s">
        <v>123</v>
      </c>
      <c r="L47" s="17">
        <v>40</v>
      </c>
      <c r="M47" s="18" t="s">
        <v>306</v>
      </c>
      <c r="N47" s="17">
        <v>350400</v>
      </c>
      <c r="O47" s="18" t="s">
        <v>485</v>
      </c>
      <c r="P47" s="17">
        <v>28</v>
      </c>
      <c r="Q47" s="17">
        <v>0</v>
      </c>
      <c r="R47" s="24"/>
      <c r="S47" s="24" t="str">
        <f t="shared" si="0"/>
        <v>OK</v>
      </c>
      <c r="T47" s="24" t="s">
        <v>493</v>
      </c>
      <c r="U47" s="17">
        <v>0</v>
      </c>
      <c r="V47" s="17">
        <v>0</v>
      </c>
      <c r="W47" s="22"/>
      <c r="X47" s="22"/>
      <c r="Y47" s="22"/>
      <c r="Z47" s="17">
        <v>0</v>
      </c>
      <c r="AA47" s="18" t="s">
        <v>125</v>
      </c>
      <c r="AB47" s="17"/>
      <c r="AC47" s="17"/>
      <c r="AD47" s="18" t="s">
        <v>126</v>
      </c>
      <c r="AE47" s="18" t="s">
        <v>126</v>
      </c>
      <c r="AF47" s="18" t="s">
        <v>127</v>
      </c>
      <c r="AG47" s="18" t="s">
        <v>124</v>
      </c>
      <c r="AH47" s="18" t="s">
        <v>308</v>
      </c>
      <c r="AI47" s="18" t="s">
        <v>125</v>
      </c>
      <c r="AJ47" s="18" t="s">
        <v>125</v>
      </c>
      <c r="AK47" s="18" t="s">
        <v>125</v>
      </c>
      <c r="AL47" s="18" t="s">
        <v>125</v>
      </c>
      <c r="AM47" s="18" t="s">
        <v>125</v>
      </c>
      <c r="AN47" s="18" t="s">
        <v>125</v>
      </c>
      <c r="AO47" s="20">
        <v>40179</v>
      </c>
      <c r="AP47" s="20">
        <v>40543</v>
      </c>
      <c r="AQ47" s="18" t="s">
        <v>128</v>
      </c>
      <c r="AR47" s="17">
        <v>8760</v>
      </c>
      <c r="AS47" s="18" t="s">
        <v>125</v>
      </c>
      <c r="AT47" s="17"/>
      <c r="AU47" s="20"/>
      <c r="AV47" s="18" t="s">
        <v>125</v>
      </c>
      <c r="AW47" s="18" t="s">
        <v>125</v>
      </c>
      <c r="AX47" s="18" t="s">
        <v>310</v>
      </c>
      <c r="AY47" s="18" t="s">
        <v>129</v>
      </c>
      <c r="AZ47" s="17">
        <v>0</v>
      </c>
      <c r="BA47" s="17">
        <v>0</v>
      </c>
      <c r="BB47" s="18" t="s">
        <v>124</v>
      </c>
      <c r="BC47" s="17">
        <v>0</v>
      </c>
      <c r="BD47" s="17">
        <v>0</v>
      </c>
      <c r="BE47" s="18" t="s">
        <v>124</v>
      </c>
      <c r="BF47" s="17">
        <v>0</v>
      </c>
      <c r="BG47" s="17">
        <v>0</v>
      </c>
      <c r="BH47" s="18" t="s">
        <v>124</v>
      </c>
      <c r="BI47" s="17">
        <v>0</v>
      </c>
      <c r="BJ47" s="17">
        <v>0</v>
      </c>
      <c r="BK47" s="18" t="s">
        <v>124</v>
      </c>
      <c r="BL47" s="17"/>
      <c r="BM47" s="17"/>
      <c r="BN47" s="18" t="s">
        <v>130</v>
      </c>
      <c r="BO47" s="18" t="s">
        <v>125</v>
      </c>
      <c r="BP47" s="18" t="s">
        <v>125</v>
      </c>
      <c r="BQ47" s="17"/>
      <c r="BR47" s="17"/>
      <c r="BS47" s="18" t="s">
        <v>125</v>
      </c>
      <c r="BT47" s="18" t="s">
        <v>125</v>
      </c>
      <c r="BU47" s="18" t="s">
        <v>125</v>
      </c>
      <c r="BV47" s="18" t="s">
        <v>125</v>
      </c>
      <c r="BW47" s="18" t="s">
        <v>392</v>
      </c>
      <c r="BX47" s="18" t="s">
        <v>131</v>
      </c>
      <c r="BY47" s="18" t="s">
        <v>125</v>
      </c>
      <c r="BZ47" s="18" t="s">
        <v>125</v>
      </c>
      <c r="CA47" s="18" t="s">
        <v>125</v>
      </c>
      <c r="CB47" s="18" t="s">
        <v>125</v>
      </c>
      <c r="CC47" s="18" t="s">
        <v>125</v>
      </c>
      <c r="CD47" s="18" t="s">
        <v>125</v>
      </c>
      <c r="CE47" s="17">
        <v>0</v>
      </c>
      <c r="CF47" s="17">
        <v>0</v>
      </c>
      <c r="CG47" s="17">
        <v>0</v>
      </c>
      <c r="CH47" s="20"/>
      <c r="CI47" s="20"/>
      <c r="CJ47" s="18" t="s">
        <v>125</v>
      </c>
      <c r="CK47" s="21"/>
      <c r="CL47" s="17"/>
      <c r="CM47" s="18" t="s">
        <v>125</v>
      </c>
      <c r="CN47" s="17"/>
      <c r="CO47" s="17"/>
      <c r="CP47" s="18" t="s">
        <v>125</v>
      </c>
      <c r="CQ47" s="17"/>
      <c r="CR47" s="17"/>
      <c r="CS47" s="18" t="s">
        <v>125</v>
      </c>
      <c r="CT47" s="17"/>
      <c r="CU47" s="17"/>
      <c r="CV47" s="18" t="s">
        <v>125</v>
      </c>
      <c r="CW47" s="18" t="s">
        <v>125</v>
      </c>
      <c r="CX47" s="18" t="s">
        <v>125</v>
      </c>
      <c r="CY47" s="18" t="s">
        <v>125</v>
      </c>
      <c r="CZ47" s="18" t="s">
        <v>125</v>
      </c>
      <c r="DA47" s="18" t="s">
        <v>125</v>
      </c>
      <c r="DB47" s="20">
        <v>40848</v>
      </c>
      <c r="DC47" s="18" t="s">
        <v>317</v>
      </c>
      <c r="DD47" s="18" t="s">
        <v>125</v>
      </c>
      <c r="DE47" s="18" t="s">
        <v>313</v>
      </c>
      <c r="DF47" s="18" t="s">
        <v>314</v>
      </c>
      <c r="DG47" s="18" t="s">
        <v>125</v>
      </c>
      <c r="DH47" s="18" t="s">
        <v>125</v>
      </c>
      <c r="DI47" s="18" t="s">
        <v>125</v>
      </c>
      <c r="DJ47" s="17">
        <v>0</v>
      </c>
      <c r="DK47" s="18" t="s">
        <v>125</v>
      </c>
      <c r="DL47" s="18" t="s">
        <v>132</v>
      </c>
      <c r="DM47" s="18" t="s">
        <v>125</v>
      </c>
      <c r="DN47" s="18" t="s">
        <v>125</v>
      </c>
      <c r="DO47" s="18" t="s">
        <v>125</v>
      </c>
      <c r="DP47" s="18" t="s">
        <v>486</v>
      </c>
      <c r="DQ47" s="18" t="s">
        <v>485</v>
      </c>
      <c r="DR47" s="18" t="s">
        <v>125</v>
      </c>
      <c r="DS47" s="18" t="s">
        <v>125</v>
      </c>
      <c r="DT47" s="18" t="s">
        <v>125</v>
      </c>
      <c r="DU47" s="18" t="s">
        <v>125</v>
      </c>
      <c r="DV47" s="18" t="s">
        <v>125</v>
      </c>
      <c r="DW47" s="18" t="s">
        <v>393</v>
      </c>
      <c r="DX47" s="18" t="s">
        <v>125</v>
      </c>
      <c r="DY47" s="18" t="s">
        <v>125</v>
      </c>
    </row>
    <row r="48" spans="2:129" x14ac:dyDescent="0.25">
      <c r="B48" s="17">
        <v>12449</v>
      </c>
      <c r="C48" s="20">
        <v>40179</v>
      </c>
      <c r="D48" s="21">
        <v>0</v>
      </c>
      <c r="E48" s="18" t="s">
        <v>302</v>
      </c>
      <c r="F48" s="18" t="s">
        <v>303</v>
      </c>
      <c r="G48" s="18" t="s">
        <v>122</v>
      </c>
      <c r="H48" s="18" t="s">
        <v>324</v>
      </c>
      <c r="I48" s="18" t="s">
        <v>305</v>
      </c>
      <c r="J48" s="18" t="s">
        <v>315</v>
      </c>
      <c r="K48" s="18" t="s">
        <v>123</v>
      </c>
      <c r="L48" s="17">
        <v>40</v>
      </c>
      <c r="M48" s="18" t="s">
        <v>306</v>
      </c>
      <c r="N48" s="17">
        <v>351360</v>
      </c>
      <c r="O48" s="18" t="s">
        <v>485</v>
      </c>
      <c r="P48" s="17">
        <v>28</v>
      </c>
      <c r="Q48" s="17">
        <v>0</v>
      </c>
      <c r="R48" s="24"/>
      <c r="S48" s="24" t="str">
        <f t="shared" si="0"/>
        <v>OK</v>
      </c>
      <c r="T48" s="24" t="s">
        <v>493</v>
      </c>
      <c r="U48" s="17">
        <v>8784</v>
      </c>
      <c r="V48" s="17">
        <v>0</v>
      </c>
      <c r="W48" s="22"/>
      <c r="X48" s="22"/>
      <c r="Y48" s="22"/>
      <c r="Z48" s="17">
        <v>0</v>
      </c>
      <c r="AA48" s="18" t="s">
        <v>125</v>
      </c>
      <c r="AB48" s="17"/>
      <c r="AC48" s="17"/>
      <c r="AD48" s="18" t="s">
        <v>126</v>
      </c>
      <c r="AE48" s="18" t="s">
        <v>126</v>
      </c>
      <c r="AF48" s="18" t="s">
        <v>127</v>
      </c>
      <c r="AG48" s="18" t="s">
        <v>124</v>
      </c>
      <c r="AH48" s="18" t="s">
        <v>308</v>
      </c>
      <c r="AI48" s="18" t="s">
        <v>125</v>
      </c>
      <c r="AJ48" s="18" t="s">
        <v>125</v>
      </c>
      <c r="AK48" s="18" t="s">
        <v>125</v>
      </c>
      <c r="AL48" s="18" t="s">
        <v>125</v>
      </c>
      <c r="AM48" s="18" t="s">
        <v>125</v>
      </c>
      <c r="AN48" s="18" t="s">
        <v>125</v>
      </c>
      <c r="AO48" s="20">
        <v>40909</v>
      </c>
      <c r="AP48" s="20">
        <v>41274</v>
      </c>
      <c r="AQ48" s="18" t="s">
        <v>128</v>
      </c>
      <c r="AR48" s="17">
        <v>8784</v>
      </c>
      <c r="AS48" s="18" t="s">
        <v>125</v>
      </c>
      <c r="AT48" s="17"/>
      <c r="AU48" s="20"/>
      <c r="AV48" s="18" t="s">
        <v>125</v>
      </c>
      <c r="AW48" s="18" t="s">
        <v>125</v>
      </c>
      <c r="AX48" s="18" t="s">
        <v>310</v>
      </c>
      <c r="AY48" s="18" t="s">
        <v>129</v>
      </c>
      <c r="AZ48" s="17">
        <v>0</v>
      </c>
      <c r="BA48" s="17">
        <v>0</v>
      </c>
      <c r="BB48" s="18" t="s">
        <v>124</v>
      </c>
      <c r="BC48" s="17">
        <v>0</v>
      </c>
      <c r="BD48" s="17">
        <v>0</v>
      </c>
      <c r="BE48" s="18" t="s">
        <v>124</v>
      </c>
      <c r="BF48" s="17">
        <v>0</v>
      </c>
      <c r="BG48" s="17">
        <v>0</v>
      </c>
      <c r="BH48" s="18" t="s">
        <v>124</v>
      </c>
      <c r="BI48" s="17">
        <v>0</v>
      </c>
      <c r="BJ48" s="17">
        <v>0</v>
      </c>
      <c r="BK48" s="18" t="s">
        <v>124</v>
      </c>
      <c r="BL48" s="17"/>
      <c r="BM48" s="17"/>
      <c r="BN48" s="18" t="s">
        <v>130</v>
      </c>
      <c r="BO48" s="18" t="s">
        <v>125</v>
      </c>
      <c r="BP48" s="18" t="s">
        <v>125</v>
      </c>
      <c r="BQ48" s="17"/>
      <c r="BR48" s="17"/>
      <c r="BS48" s="18" t="s">
        <v>125</v>
      </c>
      <c r="BT48" s="18" t="s">
        <v>125</v>
      </c>
      <c r="BU48" s="18" t="s">
        <v>125</v>
      </c>
      <c r="BV48" s="18" t="s">
        <v>125</v>
      </c>
      <c r="BW48" s="18" t="s">
        <v>394</v>
      </c>
      <c r="BX48" s="18" t="s">
        <v>131</v>
      </c>
      <c r="BY48" s="18" t="s">
        <v>125</v>
      </c>
      <c r="BZ48" s="18" t="s">
        <v>125</v>
      </c>
      <c r="CA48" s="18" t="s">
        <v>125</v>
      </c>
      <c r="CB48" s="18" t="s">
        <v>125</v>
      </c>
      <c r="CC48" s="18" t="s">
        <v>125</v>
      </c>
      <c r="CD48" s="18" t="s">
        <v>125</v>
      </c>
      <c r="CE48" s="17">
        <v>0</v>
      </c>
      <c r="CF48" s="17">
        <v>0</v>
      </c>
      <c r="CG48" s="17">
        <v>0</v>
      </c>
      <c r="CH48" s="20"/>
      <c r="CI48" s="20"/>
      <c r="CJ48" s="18" t="s">
        <v>125</v>
      </c>
      <c r="CK48" s="21"/>
      <c r="CL48" s="17"/>
      <c r="CM48" s="18" t="s">
        <v>125</v>
      </c>
      <c r="CN48" s="17"/>
      <c r="CO48" s="17"/>
      <c r="CP48" s="18" t="s">
        <v>125</v>
      </c>
      <c r="CQ48" s="17"/>
      <c r="CR48" s="17"/>
      <c r="CS48" s="18" t="s">
        <v>125</v>
      </c>
      <c r="CT48" s="17"/>
      <c r="CU48" s="17"/>
      <c r="CV48" s="18" t="s">
        <v>125</v>
      </c>
      <c r="CW48" s="18" t="s">
        <v>125</v>
      </c>
      <c r="CX48" s="18" t="s">
        <v>125</v>
      </c>
      <c r="CY48" s="18" t="s">
        <v>125</v>
      </c>
      <c r="CZ48" s="18" t="s">
        <v>125</v>
      </c>
      <c r="DA48" s="18" t="s">
        <v>125</v>
      </c>
      <c r="DB48" s="20">
        <v>40848</v>
      </c>
      <c r="DC48" s="18" t="s">
        <v>317</v>
      </c>
      <c r="DD48" s="18" t="s">
        <v>125</v>
      </c>
      <c r="DE48" s="18" t="s">
        <v>313</v>
      </c>
      <c r="DF48" s="18" t="s">
        <v>314</v>
      </c>
      <c r="DG48" s="18" t="s">
        <v>125</v>
      </c>
      <c r="DH48" s="18" t="s">
        <v>125</v>
      </c>
      <c r="DI48" s="18" t="s">
        <v>125</v>
      </c>
      <c r="DJ48" s="17">
        <v>0</v>
      </c>
      <c r="DK48" s="18" t="s">
        <v>125</v>
      </c>
      <c r="DL48" s="18" t="s">
        <v>132</v>
      </c>
      <c r="DM48" s="18" t="s">
        <v>125</v>
      </c>
      <c r="DN48" s="18" t="s">
        <v>125</v>
      </c>
      <c r="DO48" s="18" t="s">
        <v>125</v>
      </c>
      <c r="DP48" s="18" t="s">
        <v>486</v>
      </c>
      <c r="DQ48" s="18" t="s">
        <v>485</v>
      </c>
      <c r="DR48" s="18" t="s">
        <v>125</v>
      </c>
      <c r="DS48" s="18" t="s">
        <v>125</v>
      </c>
      <c r="DT48" s="18" t="s">
        <v>125</v>
      </c>
      <c r="DU48" s="18" t="s">
        <v>125</v>
      </c>
      <c r="DV48" s="18" t="s">
        <v>125</v>
      </c>
      <c r="DW48" s="18" t="s">
        <v>395</v>
      </c>
      <c r="DX48" s="18" t="s">
        <v>125</v>
      </c>
      <c r="DY48" s="18" t="s">
        <v>125</v>
      </c>
    </row>
    <row r="49" spans="2:129" x14ac:dyDescent="0.25">
      <c r="B49" s="17">
        <v>12451</v>
      </c>
      <c r="C49" s="20">
        <v>40179</v>
      </c>
      <c r="D49" s="21">
        <v>0</v>
      </c>
      <c r="E49" s="18" t="s">
        <v>302</v>
      </c>
      <c r="F49" s="18" t="s">
        <v>303</v>
      </c>
      <c r="G49" s="18" t="s">
        <v>122</v>
      </c>
      <c r="H49" s="18" t="s">
        <v>304</v>
      </c>
      <c r="I49" s="18" t="s">
        <v>305</v>
      </c>
      <c r="J49" s="18" t="s">
        <v>315</v>
      </c>
      <c r="K49" s="18" t="s">
        <v>123</v>
      </c>
      <c r="L49" s="17">
        <v>40</v>
      </c>
      <c r="M49" s="18" t="s">
        <v>306</v>
      </c>
      <c r="N49" s="17">
        <v>350400</v>
      </c>
      <c r="O49" s="18" t="s">
        <v>485</v>
      </c>
      <c r="P49" s="17">
        <v>28</v>
      </c>
      <c r="Q49" s="17">
        <v>0</v>
      </c>
      <c r="R49" s="24"/>
      <c r="S49" s="24" t="str">
        <f t="shared" si="0"/>
        <v>OK</v>
      </c>
      <c r="T49" s="24" t="s">
        <v>493</v>
      </c>
      <c r="U49" s="17">
        <v>0</v>
      </c>
      <c r="V49" s="17">
        <v>0</v>
      </c>
      <c r="W49" s="22"/>
      <c r="X49" s="22"/>
      <c r="Y49" s="22"/>
      <c r="Z49" s="17">
        <v>0</v>
      </c>
      <c r="AA49" s="18" t="s">
        <v>125</v>
      </c>
      <c r="AB49" s="17"/>
      <c r="AC49" s="17"/>
      <c r="AD49" s="18" t="s">
        <v>126</v>
      </c>
      <c r="AE49" s="18" t="s">
        <v>126</v>
      </c>
      <c r="AF49" s="18" t="s">
        <v>127</v>
      </c>
      <c r="AG49" s="18" t="s">
        <v>124</v>
      </c>
      <c r="AH49" s="18" t="s">
        <v>308</v>
      </c>
      <c r="AI49" s="18" t="s">
        <v>125</v>
      </c>
      <c r="AJ49" s="18" t="s">
        <v>125</v>
      </c>
      <c r="AK49" s="18" t="s">
        <v>125</v>
      </c>
      <c r="AL49" s="18" t="s">
        <v>125</v>
      </c>
      <c r="AM49" s="18" t="s">
        <v>125</v>
      </c>
      <c r="AN49" s="18" t="s">
        <v>125</v>
      </c>
      <c r="AO49" s="20">
        <v>40179</v>
      </c>
      <c r="AP49" s="20">
        <v>40543</v>
      </c>
      <c r="AQ49" s="18" t="s">
        <v>128</v>
      </c>
      <c r="AR49" s="17">
        <v>8760</v>
      </c>
      <c r="AS49" s="18" t="s">
        <v>125</v>
      </c>
      <c r="AT49" s="17"/>
      <c r="AU49" s="20"/>
      <c r="AV49" s="18" t="s">
        <v>125</v>
      </c>
      <c r="AW49" s="18" t="s">
        <v>125</v>
      </c>
      <c r="AX49" s="18" t="s">
        <v>310</v>
      </c>
      <c r="AY49" s="18" t="s">
        <v>129</v>
      </c>
      <c r="AZ49" s="17">
        <v>0</v>
      </c>
      <c r="BA49" s="17">
        <v>0</v>
      </c>
      <c r="BB49" s="18" t="s">
        <v>124</v>
      </c>
      <c r="BC49" s="17">
        <v>0</v>
      </c>
      <c r="BD49" s="17">
        <v>0</v>
      </c>
      <c r="BE49" s="18" t="s">
        <v>124</v>
      </c>
      <c r="BF49" s="17">
        <v>0</v>
      </c>
      <c r="BG49" s="17">
        <v>0</v>
      </c>
      <c r="BH49" s="18" t="s">
        <v>124</v>
      </c>
      <c r="BI49" s="17">
        <v>0</v>
      </c>
      <c r="BJ49" s="17">
        <v>0</v>
      </c>
      <c r="BK49" s="18" t="s">
        <v>124</v>
      </c>
      <c r="BL49" s="17"/>
      <c r="BM49" s="17"/>
      <c r="BN49" s="18" t="s">
        <v>130</v>
      </c>
      <c r="BO49" s="18" t="s">
        <v>125</v>
      </c>
      <c r="BP49" s="18" t="s">
        <v>125</v>
      </c>
      <c r="BQ49" s="17"/>
      <c r="BR49" s="17"/>
      <c r="BS49" s="18" t="s">
        <v>125</v>
      </c>
      <c r="BT49" s="18" t="s">
        <v>125</v>
      </c>
      <c r="BU49" s="18" t="s">
        <v>125</v>
      </c>
      <c r="BV49" s="18" t="s">
        <v>125</v>
      </c>
      <c r="BW49" s="18" t="s">
        <v>396</v>
      </c>
      <c r="BX49" s="18" t="s">
        <v>131</v>
      </c>
      <c r="BY49" s="18" t="s">
        <v>125</v>
      </c>
      <c r="BZ49" s="18" t="s">
        <v>125</v>
      </c>
      <c r="CA49" s="18" t="s">
        <v>125</v>
      </c>
      <c r="CB49" s="18" t="s">
        <v>125</v>
      </c>
      <c r="CC49" s="18" t="s">
        <v>125</v>
      </c>
      <c r="CD49" s="18" t="s">
        <v>125</v>
      </c>
      <c r="CE49" s="17">
        <v>0</v>
      </c>
      <c r="CF49" s="17">
        <v>0</v>
      </c>
      <c r="CG49" s="17">
        <v>0</v>
      </c>
      <c r="CH49" s="20"/>
      <c r="CI49" s="20"/>
      <c r="CJ49" s="18" t="s">
        <v>125</v>
      </c>
      <c r="CK49" s="21"/>
      <c r="CL49" s="17"/>
      <c r="CM49" s="18" t="s">
        <v>125</v>
      </c>
      <c r="CN49" s="17"/>
      <c r="CO49" s="17"/>
      <c r="CP49" s="18" t="s">
        <v>125</v>
      </c>
      <c r="CQ49" s="17"/>
      <c r="CR49" s="17"/>
      <c r="CS49" s="18" t="s">
        <v>125</v>
      </c>
      <c r="CT49" s="17"/>
      <c r="CU49" s="17"/>
      <c r="CV49" s="18" t="s">
        <v>125</v>
      </c>
      <c r="CW49" s="18" t="s">
        <v>125</v>
      </c>
      <c r="CX49" s="18" t="s">
        <v>125</v>
      </c>
      <c r="CY49" s="18" t="s">
        <v>125</v>
      </c>
      <c r="CZ49" s="18" t="s">
        <v>125</v>
      </c>
      <c r="DA49" s="18" t="s">
        <v>125</v>
      </c>
      <c r="DB49" s="20">
        <v>40909</v>
      </c>
      <c r="DC49" s="18" t="s">
        <v>317</v>
      </c>
      <c r="DD49" s="18" t="s">
        <v>125</v>
      </c>
      <c r="DE49" s="18" t="s">
        <v>313</v>
      </c>
      <c r="DF49" s="18" t="s">
        <v>314</v>
      </c>
      <c r="DG49" s="18" t="s">
        <v>125</v>
      </c>
      <c r="DH49" s="18" t="s">
        <v>125</v>
      </c>
      <c r="DI49" s="18" t="s">
        <v>125</v>
      </c>
      <c r="DJ49" s="17">
        <v>0</v>
      </c>
      <c r="DK49" s="18" t="s">
        <v>125</v>
      </c>
      <c r="DL49" s="18" t="s">
        <v>132</v>
      </c>
      <c r="DM49" s="18" t="s">
        <v>125</v>
      </c>
      <c r="DN49" s="18" t="s">
        <v>125</v>
      </c>
      <c r="DO49" s="18" t="s">
        <v>125</v>
      </c>
      <c r="DP49" s="18" t="s">
        <v>486</v>
      </c>
      <c r="DQ49" s="18" t="s">
        <v>485</v>
      </c>
      <c r="DR49" s="18" t="s">
        <v>125</v>
      </c>
      <c r="DS49" s="18" t="s">
        <v>125</v>
      </c>
      <c r="DT49" s="18" t="s">
        <v>125</v>
      </c>
      <c r="DU49" s="18" t="s">
        <v>125</v>
      </c>
      <c r="DV49" s="18" t="s">
        <v>125</v>
      </c>
      <c r="DW49" s="18" t="s">
        <v>397</v>
      </c>
      <c r="DX49" s="18" t="s">
        <v>125</v>
      </c>
      <c r="DY49" s="18" t="s">
        <v>125</v>
      </c>
    </row>
    <row r="50" spans="2:129" x14ac:dyDescent="0.25">
      <c r="B50" s="17">
        <v>12453</v>
      </c>
      <c r="C50" s="20">
        <v>40179</v>
      </c>
      <c r="D50" s="21">
        <v>0</v>
      </c>
      <c r="E50" s="18" t="s">
        <v>302</v>
      </c>
      <c r="F50" s="18" t="s">
        <v>303</v>
      </c>
      <c r="G50" s="18" t="s">
        <v>122</v>
      </c>
      <c r="H50" s="18" t="s">
        <v>324</v>
      </c>
      <c r="I50" s="18" t="s">
        <v>305</v>
      </c>
      <c r="J50" s="18" t="s">
        <v>315</v>
      </c>
      <c r="K50" s="18" t="s">
        <v>123</v>
      </c>
      <c r="L50" s="17">
        <v>40</v>
      </c>
      <c r="M50" s="18" t="s">
        <v>306</v>
      </c>
      <c r="N50" s="17">
        <v>351360</v>
      </c>
      <c r="O50" s="18" t="s">
        <v>485</v>
      </c>
      <c r="P50" s="17">
        <v>28</v>
      </c>
      <c r="Q50" s="17">
        <v>0</v>
      </c>
      <c r="R50" s="24"/>
      <c r="S50" s="24" t="str">
        <f t="shared" si="0"/>
        <v>OK</v>
      </c>
      <c r="T50" s="24" t="s">
        <v>493</v>
      </c>
      <c r="U50" s="17">
        <v>8784</v>
      </c>
      <c r="V50" s="17">
        <v>0</v>
      </c>
      <c r="W50" s="22"/>
      <c r="X50" s="22"/>
      <c r="Y50" s="22"/>
      <c r="Z50" s="17">
        <v>0</v>
      </c>
      <c r="AA50" s="18" t="s">
        <v>125</v>
      </c>
      <c r="AB50" s="17"/>
      <c r="AC50" s="17"/>
      <c r="AD50" s="18" t="s">
        <v>126</v>
      </c>
      <c r="AE50" s="18" t="s">
        <v>126</v>
      </c>
      <c r="AF50" s="18" t="s">
        <v>127</v>
      </c>
      <c r="AG50" s="18" t="s">
        <v>124</v>
      </c>
      <c r="AH50" s="18" t="s">
        <v>308</v>
      </c>
      <c r="AI50" s="18" t="s">
        <v>125</v>
      </c>
      <c r="AJ50" s="18" t="s">
        <v>125</v>
      </c>
      <c r="AK50" s="18" t="s">
        <v>125</v>
      </c>
      <c r="AL50" s="18" t="s">
        <v>125</v>
      </c>
      <c r="AM50" s="18" t="s">
        <v>125</v>
      </c>
      <c r="AN50" s="18" t="s">
        <v>125</v>
      </c>
      <c r="AO50" s="20">
        <v>40909</v>
      </c>
      <c r="AP50" s="20">
        <v>41274</v>
      </c>
      <c r="AQ50" s="18" t="s">
        <v>128</v>
      </c>
      <c r="AR50" s="17">
        <v>8784</v>
      </c>
      <c r="AS50" s="18" t="s">
        <v>125</v>
      </c>
      <c r="AT50" s="17"/>
      <c r="AU50" s="20"/>
      <c r="AV50" s="18" t="s">
        <v>125</v>
      </c>
      <c r="AW50" s="18" t="s">
        <v>125</v>
      </c>
      <c r="AX50" s="18" t="s">
        <v>310</v>
      </c>
      <c r="AY50" s="18" t="s">
        <v>129</v>
      </c>
      <c r="AZ50" s="17">
        <v>0</v>
      </c>
      <c r="BA50" s="17">
        <v>0</v>
      </c>
      <c r="BB50" s="18" t="s">
        <v>124</v>
      </c>
      <c r="BC50" s="17">
        <v>0</v>
      </c>
      <c r="BD50" s="17">
        <v>0</v>
      </c>
      <c r="BE50" s="18" t="s">
        <v>124</v>
      </c>
      <c r="BF50" s="17">
        <v>0</v>
      </c>
      <c r="BG50" s="17">
        <v>0</v>
      </c>
      <c r="BH50" s="18" t="s">
        <v>124</v>
      </c>
      <c r="BI50" s="17">
        <v>0</v>
      </c>
      <c r="BJ50" s="17">
        <v>0</v>
      </c>
      <c r="BK50" s="18" t="s">
        <v>124</v>
      </c>
      <c r="BL50" s="17"/>
      <c r="BM50" s="17"/>
      <c r="BN50" s="18" t="s">
        <v>130</v>
      </c>
      <c r="BO50" s="18" t="s">
        <v>125</v>
      </c>
      <c r="BP50" s="18" t="s">
        <v>125</v>
      </c>
      <c r="BQ50" s="17"/>
      <c r="BR50" s="17"/>
      <c r="BS50" s="18" t="s">
        <v>125</v>
      </c>
      <c r="BT50" s="18" t="s">
        <v>125</v>
      </c>
      <c r="BU50" s="18" t="s">
        <v>125</v>
      </c>
      <c r="BV50" s="18" t="s">
        <v>125</v>
      </c>
      <c r="BW50" s="18" t="s">
        <v>398</v>
      </c>
      <c r="BX50" s="18" t="s">
        <v>131</v>
      </c>
      <c r="BY50" s="18" t="s">
        <v>125</v>
      </c>
      <c r="BZ50" s="18" t="s">
        <v>125</v>
      </c>
      <c r="CA50" s="18" t="s">
        <v>125</v>
      </c>
      <c r="CB50" s="18" t="s">
        <v>125</v>
      </c>
      <c r="CC50" s="18" t="s">
        <v>125</v>
      </c>
      <c r="CD50" s="18" t="s">
        <v>125</v>
      </c>
      <c r="CE50" s="17">
        <v>0</v>
      </c>
      <c r="CF50" s="17">
        <v>0</v>
      </c>
      <c r="CG50" s="17">
        <v>0</v>
      </c>
      <c r="CH50" s="20"/>
      <c r="CI50" s="20"/>
      <c r="CJ50" s="18" t="s">
        <v>125</v>
      </c>
      <c r="CK50" s="21"/>
      <c r="CL50" s="17"/>
      <c r="CM50" s="18" t="s">
        <v>125</v>
      </c>
      <c r="CN50" s="17"/>
      <c r="CO50" s="17"/>
      <c r="CP50" s="18" t="s">
        <v>125</v>
      </c>
      <c r="CQ50" s="17"/>
      <c r="CR50" s="17"/>
      <c r="CS50" s="18" t="s">
        <v>125</v>
      </c>
      <c r="CT50" s="17"/>
      <c r="CU50" s="17"/>
      <c r="CV50" s="18" t="s">
        <v>125</v>
      </c>
      <c r="CW50" s="18" t="s">
        <v>125</v>
      </c>
      <c r="CX50" s="18" t="s">
        <v>125</v>
      </c>
      <c r="CY50" s="18" t="s">
        <v>125</v>
      </c>
      <c r="CZ50" s="18" t="s">
        <v>125</v>
      </c>
      <c r="DA50" s="18" t="s">
        <v>125</v>
      </c>
      <c r="DB50" s="20">
        <v>40909</v>
      </c>
      <c r="DC50" s="18" t="s">
        <v>317</v>
      </c>
      <c r="DD50" s="18" t="s">
        <v>125</v>
      </c>
      <c r="DE50" s="18" t="s">
        <v>313</v>
      </c>
      <c r="DF50" s="18" t="s">
        <v>314</v>
      </c>
      <c r="DG50" s="18" t="s">
        <v>125</v>
      </c>
      <c r="DH50" s="18" t="s">
        <v>125</v>
      </c>
      <c r="DI50" s="18" t="s">
        <v>125</v>
      </c>
      <c r="DJ50" s="17">
        <v>0</v>
      </c>
      <c r="DK50" s="18" t="s">
        <v>125</v>
      </c>
      <c r="DL50" s="18" t="s">
        <v>132</v>
      </c>
      <c r="DM50" s="18" t="s">
        <v>125</v>
      </c>
      <c r="DN50" s="18" t="s">
        <v>125</v>
      </c>
      <c r="DO50" s="18" t="s">
        <v>125</v>
      </c>
      <c r="DP50" s="18" t="s">
        <v>486</v>
      </c>
      <c r="DQ50" s="18" t="s">
        <v>485</v>
      </c>
      <c r="DR50" s="18" t="s">
        <v>125</v>
      </c>
      <c r="DS50" s="18" t="s">
        <v>125</v>
      </c>
      <c r="DT50" s="18" t="s">
        <v>125</v>
      </c>
      <c r="DU50" s="18" t="s">
        <v>125</v>
      </c>
      <c r="DV50" s="18" t="s">
        <v>125</v>
      </c>
      <c r="DW50" s="18" t="s">
        <v>399</v>
      </c>
      <c r="DX50" s="18" t="s">
        <v>125</v>
      </c>
      <c r="DY50" s="18" t="s">
        <v>125</v>
      </c>
    </row>
    <row r="51" spans="2:129" x14ac:dyDescent="0.25">
      <c r="B51" s="17">
        <v>12455</v>
      </c>
      <c r="C51" s="20">
        <v>40483</v>
      </c>
      <c r="D51" s="21">
        <v>0</v>
      </c>
      <c r="E51" s="18" t="s">
        <v>302</v>
      </c>
      <c r="F51" s="18" t="s">
        <v>303</v>
      </c>
      <c r="G51" s="18" t="s">
        <v>122</v>
      </c>
      <c r="H51" s="18" t="s">
        <v>324</v>
      </c>
      <c r="I51" s="18" t="s">
        <v>305</v>
      </c>
      <c r="J51" s="18" t="s">
        <v>315</v>
      </c>
      <c r="K51" s="18" t="s">
        <v>123</v>
      </c>
      <c r="L51" s="17">
        <v>41</v>
      </c>
      <c r="M51" s="18" t="s">
        <v>306</v>
      </c>
      <c r="N51" s="17">
        <v>360144</v>
      </c>
      <c r="O51" s="18" t="s">
        <v>485</v>
      </c>
      <c r="P51" s="17">
        <v>29</v>
      </c>
      <c r="Q51" s="17">
        <v>7</v>
      </c>
      <c r="R51" s="24">
        <f>'Price Book'!$B$16</f>
        <v>7</v>
      </c>
      <c r="S51" s="24" t="str">
        <f t="shared" si="0"/>
        <v>OK</v>
      </c>
      <c r="T51" s="24" t="s">
        <v>494</v>
      </c>
      <c r="U51" s="17">
        <v>8784</v>
      </c>
      <c r="V51" s="17">
        <v>2521008</v>
      </c>
      <c r="W51" s="22">
        <f t="shared" ref="W51:W70" si="5">L51*Q51*U51</f>
        <v>2521008</v>
      </c>
      <c r="X51" s="22"/>
      <c r="Y51" s="22"/>
      <c r="Z51" s="17">
        <v>2521008</v>
      </c>
      <c r="AA51" s="18" t="s">
        <v>134</v>
      </c>
      <c r="AB51" s="17"/>
      <c r="AC51" s="17"/>
      <c r="AD51" s="18" t="s">
        <v>126</v>
      </c>
      <c r="AE51" s="18" t="s">
        <v>126</v>
      </c>
      <c r="AF51" s="18" t="s">
        <v>127</v>
      </c>
      <c r="AG51" s="18" t="s">
        <v>124</v>
      </c>
      <c r="AH51" s="18" t="s">
        <v>308</v>
      </c>
      <c r="AI51" s="18" t="s">
        <v>185</v>
      </c>
      <c r="AJ51" s="18" t="s">
        <v>125</v>
      </c>
      <c r="AK51" s="18" t="s">
        <v>125</v>
      </c>
      <c r="AL51" s="18" t="s">
        <v>125</v>
      </c>
      <c r="AM51" s="18" t="s">
        <v>125</v>
      </c>
      <c r="AN51" s="18" t="s">
        <v>125</v>
      </c>
      <c r="AO51" s="20">
        <v>40909</v>
      </c>
      <c r="AP51" s="20">
        <v>41274</v>
      </c>
      <c r="AQ51" s="18" t="s">
        <v>128</v>
      </c>
      <c r="AR51" s="17">
        <v>8784</v>
      </c>
      <c r="AS51" s="18" t="s">
        <v>125</v>
      </c>
      <c r="AT51" s="17"/>
      <c r="AU51" s="20"/>
      <c r="AV51" s="18" t="s">
        <v>125</v>
      </c>
      <c r="AW51" s="18" t="s">
        <v>125</v>
      </c>
      <c r="AX51" s="18" t="s">
        <v>310</v>
      </c>
      <c r="AY51" s="18" t="s">
        <v>129</v>
      </c>
      <c r="AZ51" s="17">
        <v>0</v>
      </c>
      <c r="BA51" s="17">
        <v>0</v>
      </c>
      <c r="BB51" s="18" t="s">
        <v>124</v>
      </c>
      <c r="BC51" s="17">
        <v>0</v>
      </c>
      <c r="BD51" s="17">
        <v>0</v>
      </c>
      <c r="BE51" s="18" t="s">
        <v>124</v>
      </c>
      <c r="BF51" s="17">
        <v>0</v>
      </c>
      <c r="BG51" s="17">
        <v>0</v>
      </c>
      <c r="BH51" s="18" t="s">
        <v>124</v>
      </c>
      <c r="BI51" s="17">
        <v>0</v>
      </c>
      <c r="BJ51" s="17">
        <v>0</v>
      </c>
      <c r="BK51" s="18" t="s">
        <v>124</v>
      </c>
      <c r="BL51" s="17"/>
      <c r="BM51" s="17"/>
      <c r="BN51" s="18" t="s">
        <v>130</v>
      </c>
      <c r="BO51" s="18" t="s">
        <v>125</v>
      </c>
      <c r="BP51" s="18" t="s">
        <v>125</v>
      </c>
      <c r="BQ51" s="17"/>
      <c r="BR51" s="17"/>
      <c r="BS51" s="18" t="s">
        <v>125</v>
      </c>
      <c r="BT51" s="18" t="s">
        <v>125</v>
      </c>
      <c r="BU51" s="18" t="s">
        <v>125</v>
      </c>
      <c r="BV51" s="18" t="s">
        <v>125</v>
      </c>
      <c r="BW51" s="18" t="s">
        <v>400</v>
      </c>
      <c r="BX51" s="18" t="s">
        <v>131</v>
      </c>
      <c r="BY51" s="18" t="s">
        <v>125</v>
      </c>
      <c r="BZ51" s="18" t="s">
        <v>125</v>
      </c>
      <c r="CA51" s="18" t="s">
        <v>125</v>
      </c>
      <c r="CB51" s="18" t="s">
        <v>125</v>
      </c>
      <c r="CC51" s="18" t="s">
        <v>125</v>
      </c>
      <c r="CD51" s="18" t="s">
        <v>125</v>
      </c>
      <c r="CE51" s="17">
        <v>0</v>
      </c>
      <c r="CF51" s="17">
        <v>0</v>
      </c>
      <c r="CG51" s="17">
        <v>0</v>
      </c>
      <c r="CH51" s="20"/>
      <c r="CI51" s="20"/>
      <c r="CJ51" s="18" t="s">
        <v>125</v>
      </c>
      <c r="CK51" s="21"/>
      <c r="CL51" s="17"/>
      <c r="CM51" s="18" t="s">
        <v>125</v>
      </c>
      <c r="CN51" s="17"/>
      <c r="CO51" s="17"/>
      <c r="CP51" s="18" t="s">
        <v>125</v>
      </c>
      <c r="CQ51" s="17"/>
      <c r="CR51" s="17"/>
      <c r="CS51" s="18" t="s">
        <v>125</v>
      </c>
      <c r="CT51" s="17"/>
      <c r="CU51" s="17"/>
      <c r="CV51" s="18" t="s">
        <v>125</v>
      </c>
      <c r="CW51" s="18" t="s">
        <v>125</v>
      </c>
      <c r="CX51" s="18" t="s">
        <v>125</v>
      </c>
      <c r="CY51" s="18" t="s">
        <v>125</v>
      </c>
      <c r="CZ51" s="18" t="s">
        <v>125</v>
      </c>
      <c r="DA51" s="18" t="s">
        <v>125</v>
      </c>
      <c r="DB51" s="20">
        <v>40848</v>
      </c>
      <c r="DC51" s="18" t="s">
        <v>317</v>
      </c>
      <c r="DD51" s="18" t="s">
        <v>125</v>
      </c>
      <c r="DE51" s="18" t="s">
        <v>125</v>
      </c>
      <c r="DF51" s="18" t="s">
        <v>314</v>
      </c>
      <c r="DG51" s="18" t="s">
        <v>125</v>
      </c>
      <c r="DH51" s="18" t="s">
        <v>125</v>
      </c>
      <c r="DI51" s="18" t="s">
        <v>125</v>
      </c>
      <c r="DJ51" s="17">
        <v>0</v>
      </c>
      <c r="DK51" s="18" t="s">
        <v>125</v>
      </c>
      <c r="DL51" s="18" t="s">
        <v>132</v>
      </c>
      <c r="DM51" s="18" t="s">
        <v>125</v>
      </c>
      <c r="DN51" s="18" t="s">
        <v>125</v>
      </c>
      <c r="DO51" s="18" t="s">
        <v>125</v>
      </c>
      <c r="DP51" s="18" t="s">
        <v>486</v>
      </c>
      <c r="DQ51" s="18" t="s">
        <v>485</v>
      </c>
      <c r="DR51" s="18" t="s">
        <v>125</v>
      </c>
      <c r="DS51" s="18" t="s">
        <v>125</v>
      </c>
      <c r="DT51" s="18" t="s">
        <v>125</v>
      </c>
      <c r="DU51" s="18" t="s">
        <v>125</v>
      </c>
      <c r="DV51" s="18" t="s">
        <v>125</v>
      </c>
      <c r="DW51" s="18" t="s">
        <v>401</v>
      </c>
      <c r="DX51" s="18" t="s">
        <v>125</v>
      </c>
      <c r="DY51" s="18" t="s">
        <v>125</v>
      </c>
    </row>
    <row r="52" spans="2:129" x14ac:dyDescent="0.25">
      <c r="B52" s="17">
        <v>12457</v>
      </c>
      <c r="C52" s="20">
        <v>40483</v>
      </c>
      <c r="D52" s="21">
        <v>0</v>
      </c>
      <c r="E52" s="18" t="s">
        <v>302</v>
      </c>
      <c r="F52" s="18" t="s">
        <v>303</v>
      </c>
      <c r="G52" s="18" t="s">
        <v>122</v>
      </c>
      <c r="H52" s="18" t="s">
        <v>324</v>
      </c>
      <c r="I52" s="18" t="s">
        <v>305</v>
      </c>
      <c r="J52" s="18" t="s">
        <v>315</v>
      </c>
      <c r="K52" s="18" t="s">
        <v>123</v>
      </c>
      <c r="L52" s="17">
        <v>41</v>
      </c>
      <c r="M52" s="18" t="s">
        <v>306</v>
      </c>
      <c r="N52" s="17">
        <v>360144</v>
      </c>
      <c r="O52" s="18" t="s">
        <v>485</v>
      </c>
      <c r="P52" s="17">
        <v>29</v>
      </c>
      <c r="Q52" s="17">
        <v>18</v>
      </c>
      <c r="R52" s="24">
        <f>'Price Book'!$B$15</f>
        <v>18</v>
      </c>
      <c r="S52" s="24" t="str">
        <f t="shared" si="0"/>
        <v>OK</v>
      </c>
      <c r="T52" s="24" t="s">
        <v>495</v>
      </c>
      <c r="U52" s="17">
        <v>8784</v>
      </c>
      <c r="V52" s="17">
        <v>6482592</v>
      </c>
      <c r="W52" s="22">
        <f t="shared" si="5"/>
        <v>6482592</v>
      </c>
      <c r="X52" s="22"/>
      <c r="Y52" s="22"/>
      <c r="Z52" s="17">
        <v>6482592</v>
      </c>
      <c r="AA52" s="18" t="s">
        <v>134</v>
      </c>
      <c r="AB52" s="17"/>
      <c r="AC52" s="17"/>
      <c r="AD52" s="18" t="s">
        <v>126</v>
      </c>
      <c r="AE52" s="18" t="s">
        <v>126</v>
      </c>
      <c r="AF52" s="18" t="s">
        <v>127</v>
      </c>
      <c r="AG52" s="18" t="s">
        <v>124</v>
      </c>
      <c r="AH52" s="18" t="s">
        <v>308</v>
      </c>
      <c r="AI52" s="18" t="s">
        <v>185</v>
      </c>
      <c r="AJ52" s="18" t="s">
        <v>125</v>
      </c>
      <c r="AK52" s="18" t="s">
        <v>125</v>
      </c>
      <c r="AL52" s="18" t="s">
        <v>125</v>
      </c>
      <c r="AM52" s="18" t="s">
        <v>125</v>
      </c>
      <c r="AN52" s="18" t="s">
        <v>125</v>
      </c>
      <c r="AO52" s="20">
        <v>40909</v>
      </c>
      <c r="AP52" s="20">
        <v>41274</v>
      </c>
      <c r="AQ52" s="18" t="s">
        <v>128</v>
      </c>
      <c r="AR52" s="17">
        <v>8784</v>
      </c>
      <c r="AS52" s="18" t="s">
        <v>125</v>
      </c>
      <c r="AT52" s="17"/>
      <c r="AU52" s="20"/>
      <c r="AV52" s="18" t="s">
        <v>125</v>
      </c>
      <c r="AW52" s="18" t="s">
        <v>125</v>
      </c>
      <c r="AX52" s="18" t="s">
        <v>310</v>
      </c>
      <c r="AY52" s="18" t="s">
        <v>129</v>
      </c>
      <c r="AZ52" s="17">
        <v>0</v>
      </c>
      <c r="BA52" s="17">
        <v>0</v>
      </c>
      <c r="BB52" s="18" t="s">
        <v>124</v>
      </c>
      <c r="BC52" s="17">
        <v>0</v>
      </c>
      <c r="BD52" s="17">
        <v>0</v>
      </c>
      <c r="BE52" s="18" t="s">
        <v>124</v>
      </c>
      <c r="BF52" s="17">
        <v>0</v>
      </c>
      <c r="BG52" s="17">
        <v>0</v>
      </c>
      <c r="BH52" s="18" t="s">
        <v>124</v>
      </c>
      <c r="BI52" s="17">
        <v>0</v>
      </c>
      <c r="BJ52" s="17">
        <v>0</v>
      </c>
      <c r="BK52" s="18" t="s">
        <v>124</v>
      </c>
      <c r="BL52" s="17"/>
      <c r="BM52" s="17"/>
      <c r="BN52" s="18" t="s">
        <v>130</v>
      </c>
      <c r="BO52" s="18" t="s">
        <v>125</v>
      </c>
      <c r="BP52" s="18" t="s">
        <v>125</v>
      </c>
      <c r="BQ52" s="17"/>
      <c r="BR52" s="17"/>
      <c r="BS52" s="18" t="s">
        <v>125</v>
      </c>
      <c r="BT52" s="18" t="s">
        <v>125</v>
      </c>
      <c r="BU52" s="18" t="s">
        <v>125</v>
      </c>
      <c r="BV52" s="18" t="s">
        <v>125</v>
      </c>
      <c r="BW52" s="18" t="s">
        <v>402</v>
      </c>
      <c r="BX52" s="18" t="s">
        <v>131</v>
      </c>
      <c r="BY52" s="18" t="s">
        <v>125</v>
      </c>
      <c r="BZ52" s="18" t="s">
        <v>125</v>
      </c>
      <c r="CA52" s="18" t="s">
        <v>125</v>
      </c>
      <c r="CB52" s="18" t="s">
        <v>125</v>
      </c>
      <c r="CC52" s="18" t="s">
        <v>125</v>
      </c>
      <c r="CD52" s="18" t="s">
        <v>125</v>
      </c>
      <c r="CE52" s="17">
        <v>0</v>
      </c>
      <c r="CF52" s="17">
        <v>0</v>
      </c>
      <c r="CG52" s="17">
        <v>0</v>
      </c>
      <c r="CH52" s="20"/>
      <c r="CI52" s="20"/>
      <c r="CJ52" s="18" t="s">
        <v>125</v>
      </c>
      <c r="CK52" s="21"/>
      <c r="CL52" s="17"/>
      <c r="CM52" s="18" t="s">
        <v>125</v>
      </c>
      <c r="CN52" s="17"/>
      <c r="CO52" s="17"/>
      <c r="CP52" s="18" t="s">
        <v>125</v>
      </c>
      <c r="CQ52" s="17"/>
      <c r="CR52" s="17"/>
      <c r="CS52" s="18" t="s">
        <v>125</v>
      </c>
      <c r="CT52" s="17"/>
      <c r="CU52" s="17"/>
      <c r="CV52" s="18" t="s">
        <v>125</v>
      </c>
      <c r="CW52" s="18" t="s">
        <v>125</v>
      </c>
      <c r="CX52" s="18" t="s">
        <v>404</v>
      </c>
      <c r="CY52" s="18" t="s">
        <v>405</v>
      </c>
      <c r="CZ52" s="18" t="s">
        <v>406</v>
      </c>
      <c r="DA52" s="18" t="s">
        <v>125</v>
      </c>
      <c r="DB52" s="20">
        <v>40848</v>
      </c>
      <c r="DC52" s="18" t="s">
        <v>317</v>
      </c>
      <c r="DD52" s="18" t="s">
        <v>125</v>
      </c>
      <c r="DE52" s="18" t="s">
        <v>125</v>
      </c>
      <c r="DF52" s="18" t="s">
        <v>314</v>
      </c>
      <c r="DG52" s="18" t="s">
        <v>125</v>
      </c>
      <c r="DH52" s="18" t="s">
        <v>125</v>
      </c>
      <c r="DI52" s="18" t="s">
        <v>125</v>
      </c>
      <c r="DJ52" s="17">
        <v>0</v>
      </c>
      <c r="DK52" s="18" t="s">
        <v>125</v>
      </c>
      <c r="DL52" s="18" t="s">
        <v>132</v>
      </c>
      <c r="DM52" s="18" t="s">
        <v>125</v>
      </c>
      <c r="DN52" s="18" t="s">
        <v>125</v>
      </c>
      <c r="DO52" s="18" t="s">
        <v>125</v>
      </c>
      <c r="DP52" s="18" t="s">
        <v>486</v>
      </c>
      <c r="DQ52" s="18" t="s">
        <v>485</v>
      </c>
      <c r="DR52" s="18" t="s">
        <v>125</v>
      </c>
      <c r="DS52" s="18" t="s">
        <v>125</v>
      </c>
      <c r="DT52" s="18" t="s">
        <v>125</v>
      </c>
      <c r="DU52" s="18" t="s">
        <v>125</v>
      </c>
      <c r="DV52" s="18" t="s">
        <v>125</v>
      </c>
      <c r="DW52" s="18" t="s">
        <v>403</v>
      </c>
      <c r="DX52" s="18" t="s">
        <v>125</v>
      </c>
      <c r="DY52" s="18" t="s">
        <v>125</v>
      </c>
    </row>
    <row r="53" spans="2:129" x14ac:dyDescent="0.25">
      <c r="B53" s="17">
        <v>12459</v>
      </c>
      <c r="C53" s="20">
        <v>40179</v>
      </c>
      <c r="D53" s="21">
        <v>0</v>
      </c>
      <c r="E53" s="18" t="s">
        <v>302</v>
      </c>
      <c r="F53" s="18" t="s">
        <v>303</v>
      </c>
      <c r="G53" s="18" t="s">
        <v>122</v>
      </c>
      <c r="H53" s="18" t="s">
        <v>304</v>
      </c>
      <c r="I53" s="18" t="s">
        <v>305</v>
      </c>
      <c r="J53" s="18" t="s">
        <v>315</v>
      </c>
      <c r="K53" s="18" t="s">
        <v>123</v>
      </c>
      <c r="L53" s="17">
        <v>40</v>
      </c>
      <c r="M53" s="18" t="s">
        <v>306</v>
      </c>
      <c r="N53" s="17">
        <v>350400</v>
      </c>
      <c r="O53" s="18" t="s">
        <v>485</v>
      </c>
      <c r="P53" s="17">
        <v>28</v>
      </c>
      <c r="Q53" s="17">
        <v>3</v>
      </c>
      <c r="R53" s="24">
        <f>'Price Book'!$B$9</f>
        <v>3</v>
      </c>
      <c r="S53" s="24" t="str">
        <f t="shared" ref="S53:S58" si="6">IF(Q53=R53,"OK","ERROR")</f>
        <v>OK</v>
      </c>
      <c r="T53" s="24" t="s">
        <v>490</v>
      </c>
      <c r="U53" s="17">
        <v>8760</v>
      </c>
      <c r="V53" s="17">
        <v>1051200</v>
      </c>
      <c r="W53" s="22">
        <f t="shared" si="5"/>
        <v>1051200</v>
      </c>
      <c r="X53" s="22"/>
      <c r="Y53" s="22"/>
      <c r="Z53" s="17">
        <v>1051200</v>
      </c>
      <c r="AA53" s="18" t="s">
        <v>134</v>
      </c>
      <c r="AB53" s="17"/>
      <c r="AC53" s="17"/>
      <c r="AD53" s="18" t="s">
        <v>126</v>
      </c>
      <c r="AE53" s="18" t="s">
        <v>126</v>
      </c>
      <c r="AF53" s="18" t="s">
        <v>127</v>
      </c>
      <c r="AG53" s="18" t="s">
        <v>408</v>
      </c>
      <c r="AH53" s="18" t="s">
        <v>308</v>
      </c>
      <c r="AI53" s="18" t="s">
        <v>185</v>
      </c>
      <c r="AJ53" s="18" t="s">
        <v>125</v>
      </c>
      <c r="AK53" s="18" t="s">
        <v>125</v>
      </c>
      <c r="AL53" s="18" t="s">
        <v>125</v>
      </c>
      <c r="AM53" s="18" t="s">
        <v>125</v>
      </c>
      <c r="AN53" s="18" t="s">
        <v>125</v>
      </c>
      <c r="AO53" s="20">
        <v>40179</v>
      </c>
      <c r="AP53" s="20">
        <v>40543</v>
      </c>
      <c r="AQ53" s="18" t="s">
        <v>128</v>
      </c>
      <c r="AR53" s="17">
        <v>8760</v>
      </c>
      <c r="AS53" s="18" t="s">
        <v>125</v>
      </c>
      <c r="AT53" s="17"/>
      <c r="AU53" s="20"/>
      <c r="AV53" s="18" t="s">
        <v>125</v>
      </c>
      <c r="AW53" s="18" t="s">
        <v>125</v>
      </c>
      <c r="AX53" s="18" t="s">
        <v>310</v>
      </c>
      <c r="AY53" s="18" t="s">
        <v>129</v>
      </c>
      <c r="AZ53" s="17">
        <v>0</v>
      </c>
      <c r="BA53" s="17">
        <v>0</v>
      </c>
      <c r="BB53" s="18" t="s">
        <v>408</v>
      </c>
      <c r="BC53" s="17">
        <v>0</v>
      </c>
      <c r="BD53" s="17">
        <v>0</v>
      </c>
      <c r="BE53" s="18" t="s">
        <v>408</v>
      </c>
      <c r="BF53" s="17">
        <v>0</v>
      </c>
      <c r="BG53" s="17">
        <v>0</v>
      </c>
      <c r="BH53" s="18" t="s">
        <v>408</v>
      </c>
      <c r="BI53" s="17">
        <v>0</v>
      </c>
      <c r="BJ53" s="17">
        <v>0</v>
      </c>
      <c r="BK53" s="18" t="s">
        <v>408</v>
      </c>
      <c r="BL53" s="17"/>
      <c r="BM53" s="17"/>
      <c r="BN53" s="18" t="s">
        <v>130</v>
      </c>
      <c r="BO53" s="18" t="s">
        <v>125</v>
      </c>
      <c r="BP53" s="18" t="s">
        <v>125</v>
      </c>
      <c r="BQ53" s="17"/>
      <c r="BR53" s="17"/>
      <c r="BS53" s="18" t="s">
        <v>125</v>
      </c>
      <c r="BT53" s="18" t="s">
        <v>125</v>
      </c>
      <c r="BU53" s="18" t="s">
        <v>125</v>
      </c>
      <c r="BV53" s="18" t="s">
        <v>125</v>
      </c>
      <c r="BW53" s="18" t="s">
        <v>409</v>
      </c>
      <c r="BX53" s="18" t="s">
        <v>131</v>
      </c>
      <c r="BY53" s="18" t="s">
        <v>125</v>
      </c>
      <c r="BZ53" s="18" t="s">
        <v>125</v>
      </c>
      <c r="CA53" s="18" t="s">
        <v>125</v>
      </c>
      <c r="CB53" s="18" t="s">
        <v>125</v>
      </c>
      <c r="CC53" s="18" t="s">
        <v>125</v>
      </c>
      <c r="CD53" s="18" t="s">
        <v>125</v>
      </c>
      <c r="CE53" s="17">
        <v>0</v>
      </c>
      <c r="CF53" s="17">
        <v>0</v>
      </c>
      <c r="CG53" s="17">
        <v>0</v>
      </c>
      <c r="CH53" s="20"/>
      <c r="CI53" s="20"/>
      <c r="CJ53" s="18" t="s">
        <v>125</v>
      </c>
      <c r="CK53" s="21"/>
      <c r="CL53" s="17"/>
      <c r="CM53" s="18" t="s">
        <v>125</v>
      </c>
      <c r="CN53" s="17"/>
      <c r="CO53" s="17"/>
      <c r="CP53" s="18" t="s">
        <v>125</v>
      </c>
      <c r="CQ53" s="17"/>
      <c r="CR53" s="17"/>
      <c r="CS53" s="18" t="s">
        <v>125</v>
      </c>
      <c r="CT53" s="17"/>
      <c r="CU53" s="17"/>
      <c r="CV53" s="18" t="s">
        <v>125</v>
      </c>
      <c r="CW53" s="18" t="s">
        <v>125</v>
      </c>
      <c r="CX53" s="18" t="s">
        <v>125</v>
      </c>
      <c r="CY53" s="18" t="s">
        <v>125</v>
      </c>
      <c r="CZ53" s="18" t="s">
        <v>125</v>
      </c>
      <c r="DA53" s="18" t="s">
        <v>125</v>
      </c>
      <c r="DB53" s="20">
        <v>40544</v>
      </c>
      <c r="DC53" s="18" t="s">
        <v>317</v>
      </c>
      <c r="DD53" s="18" t="s">
        <v>125</v>
      </c>
      <c r="DE53" s="18" t="s">
        <v>313</v>
      </c>
      <c r="DF53" s="18" t="s">
        <v>314</v>
      </c>
      <c r="DG53" s="18" t="s">
        <v>125</v>
      </c>
      <c r="DH53" s="18" t="s">
        <v>125</v>
      </c>
      <c r="DI53" s="18" t="s">
        <v>125</v>
      </c>
      <c r="DJ53" s="17">
        <v>0</v>
      </c>
      <c r="DK53" s="18" t="s">
        <v>125</v>
      </c>
      <c r="DL53" s="18" t="s">
        <v>132</v>
      </c>
      <c r="DM53" s="18" t="s">
        <v>125</v>
      </c>
      <c r="DN53" s="18" t="s">
        <v>125</v>
      </c>
      <c r="DO53" s="18" t="s">
        <v>125</v>
      </c>
      <c r="DP53" s="18" t="s">
        <v>486</v>
      </c>
      <c r="DQ53" s="18" t="s">
        <v>485</v>
      </c>
      <c r="DR53" s="18" t="s">
        <v>125</v>
      </c>
      <c r="DS53" s="18" t="s">
        <v>125</v>
      </c>
      <c r="DT53" s="18" t="s">
        <v>125</v>
      </c>
      <c r="DU53" s="18" t="s">
        <v>125</v>
      </c>
      <c r="DV53" s="18" t="s">
        <v>125</v>
      </c>
      <c r="DW53" s="18" t="s">
        <v>410</v>
      </c>
      <c r="DX53" s="18" t="s">
        <v>125</v>
      </c>
      <c r="DY53" s="18" t="s">
        <v>125</v>
      </c>
    </row>
    <row r="54" spans="2:129" x14ac:dyDescent="0.25">
      <c r="B54" s="17">
        <v>12461</v>
      </c>
      <c r="C54" s="20">
        <v>40179</v>
      </c>
      <c r="D54" s="21">
        <v>0</v>
      </c>
      <c r="E54" s="18" t="s">
        <v>302</v>
      </c>
      <c r="F54" s="18" t="s">
        <v>303</v>
      </c>
      <c r="G54" s="18" t="s">
        <v>122</v>
      </c>
      <c r="H54" s="18" t="s">
        <v>304</v>
      </c>
      <c r="I54" s="18" t="s">
        <v>305</v>
      </c>
      <c r="J54" s="18" t="s">
        <v>315</v>
      </c>
      <c r="K54" s="18" t="s">
        <v>123</v>
      </c>
      <c r="L54" s="17">
        <v>41</v>
      </c>
      <c r="M54" s="18" t="s">
        <v>306</v>
      </c>
      <c r="N54" s="17">
        <v>359160</v>
      </c>
      <c r="O54" s="18" t="s">
        <v>485</v>
      </c>
      <c r="P54" s="17">
        <v>29</v>
      </c>
      <c r="Q54" s="17">
        <v>3</v>
      </c>
      <c r="R54" s="24">
        <f>'Price Book'!$B$9</f>
        <v>3</v>
      </c>
      <c r="S54" s="24" t="str">
        <f t="shared" si="6"/>
        <v>OK</v>
      </c>
      <c r="T54" s="24" t="s">
        <v>490</v>
      </c>
      <c r="U54" s="17">
        <v>8760</v>
      </c>
      <c r="V54" s="17">
        <v>1077480</v>
      </c>
      <c r="W54" s="22">
        <f t="shared" si="5"/>
        <v>1077480</v>
      </c>
      <c r="X54" s="22"/>
      <c r="Y54" s="22"/>
      <c r="Z54" s="17">
        <v>1077480</v>
      </c>
      <c r="AA54" s="18" t="s">
        <v>134</v>
      </c>
      <c r="AB54" s="17"/>
      <c r="AC54" s="17"/>
      <c r="AD54" s="18" t="s">
        <v>126</v>
      </c>
      <c r="AE54" s="18" t="s">
        <v>126</v>
      </c>
      <c r="AF54" s="18" t="s">
        <v>127</v>
      </c>
      <c r="AG54" s="18" t="s">
        <v>408</v>
      </c>
      <c r="AH54" s="18" t="s">
        <v>308</v>
      </c>
      <c r="AI54" s="18" t="s">
        <v>185</v>
      </c>
      <c r="AJ54" s="18" t="s">
        <v>125</v>
      </c>
      <c r="AK54" s="18" t="s">
        <v>125</v>
      </c>
      <c r="AL54" s="18" t="s">
        <v>125</v>
      </c>
      <c r="AM54" s="18" t="s">
        <v>125</v>
      </c>
      <c r="AN54" s="18" t="s">
        <v>125</v>
      </c>
      <c r="AO54" s="20">
        <v>40179</v>
      </c>
      <c r="AP54" s="20">
        <v>40543</v>
      </c>
      <c r="AQ54" s="18" t="s">
        <v>128</v>
      </c>
      <c r="AR54" s="17">
        <v>8760</v>
      </c>
      <c r="AS54" s="18" t="s">
        <v>125</v>
      </c>
      <c r="AT54" s="17"/>
      <c r="AU54" s="20"/>
      <c r="AV54" s="18" t="s">
        <v>125</v>
      </c>
      <c r="AW54" s="18" t="s">
        <v>125</v>
      </c>
      <c r="AX54" s="18" t="s">
        <v>310</v>
      </c>
      <c r="AY54" s="18" t="s">
        <v>129</v>
      </c>
      <c r="AZ54" s="17">
        <v>0</v>
      </c>
      <c r="BA54" s="17">
        <v>0</v>
      </c>
      <c r="BB54" s="18" t="s">
        <v>408</v>
      </c>
      <c r="BC54" s="17">
        <v>0</v>
      </c>
      <c r="BD54" s="17">
        <v>0</v>
      </c>
      <c r="BE54" s="18" t="s">
        <v>408</v>
      </c>
      <c r="BF54" s="17">
        <v>0</v>
      </c>
      <c r="BG54" s="17">
        <v>0</v>
      </c>
      <c r="BH54" s="18" t="s">
        <v>408</v>
      </c>
      <c r="BI54" s="17">
        <v>0</v>
      </c>
      <c r="BJ54" s="17">
        <v>0</v>
      </c>
      <c r="BK54" s="18" t="s">
        <v>408</v>
      </c>
      <c r="BL54" s="17"/>
      <c r="BM54" s="17"/>
      <c r="BN54" s="18" t="s">
        <v>130</v>
      </c>
      <c r="BO54" s="18" t="s">
        <v>125</v>
      </c>
      <c r="BP54" s="18" t="s">
        <v>125</v>
      </c>
      <c r="BQ54" s="17"/>
      <c r="BR54" s="17"/>
      <c r="BS54" s="18" t="s">
        <v>125</v>
      </c>
      <c r="BT54" s="18" t="s">
        <v>125</v>
      </c>
      <c r="BU54" s="18" t="s">
        <v>125</v>
      </c>
      <c r="BV54" s="18" t="s">
        <v>125</v>
      </c>
      <c r="BW54" s="18" t="s">
        <v>411</v>
      </c>
      <c r="BX54" s="18" t="s">
        <v>131</v>
      </c>
      <c r="BY54" s="18" t="s">
        <v>125</v>
      </c>
      <c r="BZ54" s="18" t="s">
        <v>125</v>
      </c>
      <c r="CA54" s="18" t="s">
        <v>125</v>
      </c>
      <c r="CB54" s="18" t="s">
        <v>125</v>
      </c>
      <c r="CC54" s="18" t="s">
        <v>125</v>
      </c>
      <c r="CD54" s="18" t="s">
        <v>125</v>
      </c>
      <c r="CE54" s="17">
        <v>0</v>
      </c>
      <c r="CF54" s="17">
        <v>0</v>
      </c>
      <c r="CG54" s="17">
        <v>0</v>
      </c>
      <c r="CH54" s="20"/>
      <c r="CI54" s="20"/>
      <c r="CJ54" s="18" t="s">
        <v>125</v>
      </c>
      <c r="CK54" s="21"/>
      <c r="CL54" s="17"/>
      <c r="CM54" s="18" t="s">
        <v>125</v>
      </c>
      <c r="CN54" s="17"/>
      <c r="CO54" s="17"/>
      <c r="CP54" s="18" t="s">
        <v>125</v>
      </c>
      <c r="CQ54" s="17"/>
      <c r="CR54" s="17"/>
      <c r="CS54" s="18" t="s">
        <v>125</v>
      </c>
      <c r="CT54" s="17"/>
      <c r="CU54" s="17"/>
      <c r="CV54" s="18" t="s">
        <v>125</v>
      </c>
      <c r="CW54" s="18" t="s">
        <v>125</v>
      </c>
      <c r="CX54" s="18" t="s">
        <v>125</v>
      </c>
      <c r="CY54" s="18" t="s">
        <v>125</v>
      </c>
      <c r="CZ54" s="18" t="s">
        <v>125</v>
      </c>
      <c r="DA54" s="18" t="s">
        <v>125</v>
      </c>
      <c r="DB54" s="20">
        <v>40544</v>
      </c>
      <c r="DC54" s="18" t="s">
        <v>317</v>
      </c>
      <c r="DD54" s="18" t="s">
        <v>125</v>
      </c>
      <c r="DE54" s="18" t="s">
        <v>313</v>
      </c>
      <c r="DF54" s="18" t="s">
        <v>314</v>
      </c>
      <c r="DG54" s="18" t="s">
        <v>125</v>
      </c>
      <c r="DH54" s="18" t="s">
        <v>125</v>
      </c>
      <c r="DI54" s="18" t="s">
        <v>125</v>
      </c>
      <c r="DJ54" s="17">
        <v>0</v>
      </c>
      <c r="DK54" s="18" t="s">
        <v>125</v>
      </c>
      <c r="DL54" s="18" t="s">
        <v>132</v>
      </c>
      <c r="DM54" s="18" t="s">
        <v>125</v>
      </c>
      <c r="DN54" s="18" t="s">
        <v>125</v>
      </c>
      <c r="DO54" s="18" t="s">
        <v>125</v>
      </c>
      <c r="DP54" s="18" t="s">
        <v>486</v>
      </c>
      <c r="DQ54" s="18" t="s">
        <v>485</v>
      </c>
      <c r="DR54" s="18" t="s">
        <v>125</v>
      </c>
      <c r="DS54" s="18" t="s">
        <v>125</v>
      </c>
      <c r="DT54" s="18" t="s">
        <v>125</v>
      </c>
      <c r="DU54" s="18" t="s">
        <v>125</v>
      </c>
      <c r="DV54" s="18" t="s">
        <v>125</v>
      </c>
      <c r="DW54" s="18" t="s">
        <v>410</v>
      </c>
      <c r="DX54" s="18" t="s">
        <v>125</v>
      </c>
      <c r="DY54" s="18" t="s">
        <v>125</v>
      </c>
    </row>
    <row r="55" spans="2:129" x14ac:dyDescent="0.25">
      <c r="B55" s="17">
        <v>12463</v>
      </c>
      <c r="C55" s="20">
        <v>40179</v>
      </c>
      <c r="D55" s="21">
        <v>0</v>
      </c>
      <c r="E55" s="18" t="s">
        <v>302</v>
      </c>
      <c r="F55" s="18" t="s">
        <v>303</v>
      </c>
      <c r="G55" s="18" t="s">
        <v>122</v>
      </c>
      <c r="H55" s="18" t="s">
        <v>304</v>
      </c>
      <c r="I55" s="18" t="s">
        <v>305</v>
      </c>
      <c r="J55" s="18" t="s">
        <v>315</v>
      </c>
      <c r="K55" s="18" t="s">
        <v>133</v>
      </c>
      <c r="L55" s="17">
        <v>-42</v>
      </c>
      <c r="M55" s="18" t="s">
        <v>306</v>
      </c>
      <c r="N55" s="17">
        <v>-367920</v>
      </c>
      <c r="O55" s="18" t="s">
        <v>485</v>
      </c>
      <c r="P55" s="17">
        <v>30</v>
      </c>
      <c r="Q55" s="17">
        <v>3</v>
      </c>
      <c r="R55" s="24">
        <f>'Price Book'!$B$9</f>
        <v>3</v>
      </c>
      <c r="S55" s="24" t="str">
        <f t="shared" si="6"/>
        <v>OK</v>
      </c>
      <c r="T55" s="24" t="s">
        <v>490</v>
      </c>
      <c r="U55" s="17">
        <v>8760</v>
      </c>
      <c r="V55" s="17">
        <v>-1103760</v>
      </c>
      <c r="W55" s="22">
        <f t="shared" si="5"/>
        <v>-1103760</v>
      </c>
      <c r="X55" s="22"/>
      <c r="Y55" s="22"/>
      <c r="Z55" s="17">
        <v>-1103760</v>
      </c>
      <c r="AA55" s="18" t="s">
        <v>134</v>
      </c>
      <c r="AB55" s="17"/>
      <c r="AC55" s="17"/>
      <c r="AD55" s="18" t="s">
        <v>126</v>
      </c>
      <c r="AE55" s="18" t="s">
        <v>126</v>
      </c>
      <c r="AF55" s="18" t="s">
        <v>127</v>
      </c>
      <c r="AG55" s="18" t="s">
        <v>408</v>
      </c>
      <c r="AH55" s="18" t="s">
        <v>308</v>
      </c>
      <c r="AI55" s="18" t="s">
        <v>185</v>
      </c>
      <c r="AJ55" s="18" t="s">
        <v>125</v>
      </c>
      <c r="AK55" s="18" t="s">
        <v>125</v>
      </c>
      <c r="AL55" s="18" t="s">
        <v>125</v>
      </c>
      <c r="AM55" s="18" t="s">
        <v>125</v>
      </c>
      <c r="AN55" s="18" t="s">
        <v>125</v>
      </c>
      <c r="AO55" s="20">
        <v>40179</v>
      </c>
      <c r="AP55" s="20">
        <v>40543</v>
      </c>
      <c r="AQ55" s="18" t="s">
        <v>128</v>
      </c>
      <c r="AR55" s="17">
        <v>8760</v>
      </c>
      <c r="AS55" s="18" t="s">
        <v>125</v>
      </c>
      <c r="AT55" s="17"/>
      <c r="AU55" s="20"/>
      <c r="AV55" s="18" t="s">
        <v>125</v>
      </c>
      <c r="AW55" s="18" t="s">
        <v>125</v>
      </c>
      <c r="AX55" s="18" t="s">
        <v>310</v>
      </c>
      <c r="AY55" s="18" t="s">
        <v>129</v>
      </c>
      <c r="AZ55" s="17">
        <v>0</v>
      </c>
      <c r="BA55" s="17">
        <v>0</v>
      </c>
      <c r="BB55" s="18" t="s">
        <v>408</v>
      </c>
      <c r="BC55" s="17">
        <v>0</v>
      </c>
      <c r="BD55" s="17">
        <v>0</v>
      </c>
      <c r="BE55" s="18" t="s">
        <v>408</v>
      </c>
      <c r="BF55" s="17">
        <v>0</v>
      </c>
      <c r="BG55" s="17">
        <v>0</v>
      </c>
      <c r="BH55" s="18" t="s">
        <v>408</v>
      </c>
      <c r="BI55" s="17">
        <v>0</v>
      </c>
      <c r="BJ55" s="17">
        <v>0</v>
      </c>
      <c r="BK55" s="18" t="s">
        <v>408</v>
      </c>
      <c r="BL55" s="17"/>
      <c r="BM55" s="17"/>
      <c r="BN55" s="18" t="s">
        <v>130</v>
      </c>
      <c r="BO55" s="18" t="s">
        <v>125</v>
      </c>
      <c r="BP55" s="18" t="s">
        <v>125</v>
      </c>
      <c r="BQ55" s="17"/>
      <c r="BR55" s="17"/>
      <c r="BS55" s="18" t="s">
        <v>125</v>
      </c>
      <c r="BT55" s="18" t="s">
        <v>125</v>
      </c>
      <c r="BU55" s="18" t="s">
        <v>125</v>
      </c>
      <c r="BV55" s="18" t="s">
        <v>125</v>
      </c>
      <c r="BW55" s="18" t="s">
        <v>412</v>
      </c>
      <c r="BX55" s="18" t="s">
        <v>131</v>
      </c>
      <c r="BY55" s="18" t="s">
        <v>125</v>
      </c>
      <c r="BZ55" s="18" t="s">
        <v>125</v>
      </c>
      <c r="CA55" s="18" t="s">
        <v>125</v>
      </c>
      <c r="CB55" s="18" t="s">
        <v>125</v>
      </c>
      <c r="CC55" s="18" t="s">
        <v>125</v>
      </c>
      <c r="CD55" s="18" t="s">
        <v>125</v>
      </c>
      <c r="CE55" s="17">
        <v>0</v>
      </c>
      <c r="CF55" s="17">
        <v>0</v>
      </c>
      <c r="CG55" s="17">
        <v>0</v>
      </c>
      <c r="CH55" s="20"/>
      <c r="CI55" s="20"/>
      <c r="CJ55" s="18" t="s">
        <v>125</v>
      </c>
      <c r="CK55" s="21"/>
      <c r="CL55" s="17"/>
      <c r="CM55" s="18" t="s">
        <v>125</v>
      </c>
      <c r="CN55" s="17"/>
      <c r="CO55" s="17"/>
      <c r="CP55" s="18" t="s">
        <v>125</v>
      </c>
      <c r="CQ55" s="17"/>
      <c r="CR55" s="17"/>
      <c r="CS55" s="18" t="s">
        <v>125</v>
      </c>
      <c r="CT55" s="17"/>
      <c r="CU55" s="17"/>
      <c r="CV55" s="18" t="s">
        <v>125</v>
      </c>
      <c r="CW55" s="18" t="s">
        <v>125</v>
      </c>
      <c r="CX55" s="18" t="s">
        <v>125</v>
      </c>
      <c r="CY55" s="18" t="s">
        <v>125</v>
      </c>
      <c r="CZ55" s="18" t="s">
        <v>125</v>
      </c>
      <c r="DA55" s="18" t="s">
        <v>125</v>
      </c>
      <c r="DB55" s="20">
        <v>40544</v>
      </c>
      <c r="DC55" s="18" t="s">
        <v>317</v>
      </c>
      <c r="DD55" s="18" t="s">
        <v>125</v>
      </c>
      <c r="DE55" s="18" t="s">
        <v>313</v>
      </c>
      <c r="DF55" s="18" t="s">
        <v>314</v>
      </c>
      <c r="DG55" s="18" t="s">
        <v>125</v>
      </c>
      <c r="DH55" s="18" t="s">
        <v>125</v>
      </c>
      <c r="DI55" s="18" t="s">
        <v>125</v>
      </c>
      <c r="DJ55" s="17">
        <v>0</v>
      </c>
      <c r="DK55" s="18" t="s">
        <v>125</v>
      </c>
      <c r="DL55" s="18" t="s">
        <v>132</v>
      </c>
      <c r="DM55" s="18" t="s">
        <v>125</v>
      </c>
      <c r="DN55" s="18" t="s">
        <v>125</v>
      </c>
      <c r="DO55" s="18" t="s">
        <v>125</v>
      </c>
      <c r="DP55" s="18" t="s">
        <v>486</v>
      </c>
      <c r="DQ55" s="18" t="s">
        <v>485</v>
      </c>
      <c r="DR55" s="18" t="s">
        <v>125</v>
      </c>
      <c r="DS55" s="18" t="s">
        <v>125</v>
      </c>
      <c r="DT55" s="18" t="s">
        <v>125</v>
      </c>
      <c r="DU55" s="18" t="s">
        <v>125</v>
      </c>
      <c r="DV55" s="18" t="s">
        <v>125</v>
      </c>
      <c r="DW55" s="18" t="s">
        <v>410</v>
      </c>
      <c r="DX55" s="18" t="s">
        <v>125</v>
      </c>
      <c r="DY55" s="18" t="s">
        <v>125</v>
      </c>
    </row>
    <row r="56" spans="2:129" x14ac:dyDescent="0.25">
      <c r="B56" s="17">
        <v>12465</v>
      </c>
      <c r="C56" s="20">
        <v>40179</v>
      </c>
      <c r="D56" s="21">
        <v>0</v>
      </c>
      <c r="E56" s="18" t="s">
        <v>302</v>
      </c>
      <c r="F56" s="18" t="s">
        <v>303</v>
      </c>
      <c r="G56" s="18" t="s">
        <v>122</v>
      </c>
      <c r="H56" s="18" t="s">
        <v>304</v>
      </c>
      <c r="I56" s="18" t="s">
        <v>305</v>
      </c>
      <c r="J56" s="18" t="s">
        <v>315</v>
      </c>
      <c r="K56" s="18" t="s">
        <v>123</v>
      </c>
      <c r="L56" s="17">
        <v>40</v>
      </c>
      <c r="M56" s="18" t="s">
        <v>306</v>
      </c>
      <c r="N56" s="17">
        <v>350400</v>
      </c>
      <c r="O56" s="18" t="s">
        <v>485</v>
      </c>
      <c r="P56" s="17">
        <v>28</v>
      </c>
      <c r="Q56" s="17">
        <v>3</v>
      </c>
      <c r="R56" s="24">
        <f>'Price Book'!$B$9</f>
        <v>3</v>
      </c>
      <c r="S56" s="24" t="str">
        <f t="shared" si="6"/>
        <v>OK</v>
      </c>
      <c r="T56" s="24" t="s">
        <v>490</v>
      </c>
      <c r="U56" s="17">
        <v>8760</v>
      </c>
      <c r="V56" s="17">
        <v>1051200</v>
      </c>
      <c r="W56" s="22">
        <f t="shared" si="5"/>
        <v>1051200</v>
      </c>
      <c r="X56" s="22"/>
      <c r="Y56" s="22"/>
      <c r="Z56" s="17">
        <v>1051200</v>
      </c>
      <c r="AA56" s="18" t="s">
        <v>134</v>
      </c>
      <c r="AB56" s="17"/>
      <c r="AC56" s="17"/>
      <c r="AD56" s="18" t="s">
        <v>126</v>
      </c>
      <c r="AE56" s="18" t="s">
        <v>126</v>
      </c>
      <c r="AF56" s="18" t="s">
        <v>127</v>
      </c>
      <c r="AG56" s="18" t="s">
        <v>408</v>
      </c>
      <c r="AH56" s="18" t="s">
        <v>308</v>
      </c>
      <c r="AI56" s="18" t="s">
        <v>185</v>
      </c>
      <c r="AJ56" s="18" t="s">
        <v>125</v>
      </c>
      <c r="AK56" s="18" t="s">
        <v>125</v>
      </c>
      <c r="AL56" s="18" t="s">
        <v>125</v>
      </c>
      <c r="AM56" s="18" t="s">
        <v>125</v>
      </c>
      <c r="AN56" s="18" t="s">
        <v>125</v>
      </c>
      <c r="AO56" s="20">
        <v>40179</v>
      </c>
      <c r="AP56" s="20">
        <v>40543</v>
      </c>
      <c r="AQ56" s="18" t="s">
        <v>128</v>
      </c>
      <c r="AR56" s="17">
        <v>8760</v>
      </c>
      <c r="AS56" s="18" t="s">
        <v>125</v>
      </c>
      <c r="AT56" s="17"/>
      <c r="AU56" s="20"/>
      <c r="AV56" s="18" t="s">
        <v>125</v>
      </c>
      <c r="AW56" s="18" t="s">
        <v>125</v>
      </c>
      <c r="AX56" s="18" t="s">
        <v>310</v>
      </c>
      <c r="AY56" s="18" t="s">
        <v>129</v>
      </c>
      <c r="AZ56" s="17">
        <v>0</v>
      </c>
      <c r="BA56" s="17">
        <v>0</v>
      </c>
      <c r="BB56" s="18" t="s">
        <v>408</v>
      </c>
      <c r="BC56" s="17">
        <v>0</v>
      </c>
      <c r="BD56" s="17">
        <v>0</v>
      </c>
      <c r="BE56" s="18" t="s">
        <v>408</v>
      </c>
      <c r="BF56" s="17">
        <v>0</v>
      </c>
      <c r="BG56" s="17">
        <v>0</v>
      </c>
      <c r="BH56" s="18" t="s">
        <v>408</v>
      </c>
      <c r="BI56" s="17">
        <v>0</v>
      </c>
      <c r="BJ56" s="17">
        <v>0</v>
      </c>
      <c r="BK56" s="18" t="s">
        <v>408</v>
      </c>
      <c r="BL56" s="17"/>
      <c r="BM56" s="17"/>
      <c r="BN56" s="18" t="s">
        <v>130</v>
      </c>
      <c r="BO56" s="18" t="s">
        <v>125</v>
      </c>
      <c r="BP56" s="18" t="s">
        <v>125</v>
      </c>
      <c r="BQ56" s="17"/>
      <c r="BR56" s="17"/>
      <c r="BS56" s="18" t="s">
        <v>125</v>
      </c>
      <c r="BT56" s="18" t="s">
        <v>125</v>
      </c>
      <c r="BU56" s="18" t="s">
        <v>125</v>
      </c>
      <c r="BV56" s="18" t="s">
        <v>125</v>
      </c>
      <c r="BW56" s="18" t="s">
        <v>413</v>
      </c>
      <c r="BX56" s="18" t="s">
        <v>131</v>
      </c>
      <c r="BY56" s="18" t="s">
        <v>125</v>
      </c>
      <c r="BZ56" s="18" t="s">
        <v>125</v>
      </c>
      <c r="CA56" s="18" t="s">
        <v>125</v>
      </c>
      <c r="CB56" s="18" t="s">
        <v>125</v>
      </c>
      <c r="CC56" s="18" t="s">
        <v>125</v>
      </c>
      <c r="CD56" s="18" t="s">
        <v>125</v>
      </c>
      <c r="CE56" s="17">
        <v>0</v>
      </c>
      <c r="CF56" s="17">
        <v>0</v>
      </c>
      <c r="CG56" s="17">
        <v>0</v>
      </c>
      <c r="CH56" s="20"/>
      <c r="CI56" s="20"/>
      <c r="CJ56" s="18" t="s">
        <v>125</v>
      </c>
      <c r="CK56" s="21"/>
      <c r="CL56" s="17"/>
      <c r="CM56" s="18" t="s">
        <v>125</v>
      </c>
      <c r="CN56" s="17"/>
      <c r="CO56" s="17"/>
      <c r="CP56" s="18" t="s">
        <v>125</v>
      </c>
      <c r="CQ56" s="17"/>
      <c r="CR56" s="17"/>
      <c r="CS56" s="18" t="s">
        <v>125</v>
      </c>
      <c r="CT56" s="17"/>
      <c r="CU56" s="17"/>
      <c r="CV56" s="18" t="s">
        <v>125</v>
      </c>
      <c r="CW56" s="18" t="s">
        <v>125</v>
      </c>
      <c r="CX56" s="18" t="s">
        <v>125</v>
      </c>
      <c r="CY56" s="18" t="s">
        <v>125</v>
      </c>
      <c r="CZ56" s="18" t="s">
        <v>125</v>
      </c>
      <c r="DA56" s="18" t="s">
        <v>125</v>
      </c>
      <c r="DB56" s="20">
        <v>40848</v>
      </c>
      <c r="DC56" s="18" t="s">
        <v>317</v>
      </c>
      <c r="DD56" s="18" t="s">
        <v>125</v>
      </c>
      <c r="DE56" s="18" t="s">
        <v>313</v>
      </c>
      <c r="DF56" s="18" t="s">
        <v>314</v>
      </c>
      <c r="DG56" s="18" t="s">
        <v>125</v>
      </c>
      <c r="DH56" s="18" t="s">
        <v>125</v>
      </c>
      <c r="DI56" s="18" t="s">
        <v>125</v>
      </c>
      <c r="DJ56" s="17">
        <v>0</v>
      </c>
      <c r="DK56" s="18" t="s">
        <v>125</v>
      </c>
      <c r="DL56" s="18" t="s">
        <v>132</v>
      </c>
      <c r="DM56" s="18" t="s">
        <v>125</v>
      </c>
      <c r="DN56" s="18" t="s">
        <v>125</v>
      </c>
      <c r="DO56" s="18" t="s">
        <v>125</v>
      </c>
      <c r="DP56" s="18" t="s">
        <v>486</v>
      </c>
      <c r="DQ56" s="18" t="s">
        <v>485</v>
      </c>
      <c r="DR56" s="18" t="s">
        <v>125</v>
      </c>
      <c r="DS56" s="18" t="s">
        <v>125</v>
      </c>
      <c r="DT56" s="18" t="s">
        <v>125</v>
      </c>
      <c r="DU56" s="18" t="s">
        <v>125</v>
      </c>
      <c r="DV56" s="18" t="s">
        <v>125</v>
      </c>
      <c r="DW56" s="18" t="s">
        <v>414</v>
      </c>
      <c r="DX56" s="18" t="s">
        <v>125</v>
      </c>
      <c r="DY56" s="18" t="s">
        <v>125</v>
      </c>
    </row>
    <row r="57" spans="2:129" x14ac:dyDescent="0.25">
      <c r="B57" s="17">
        <v>12467</v>
      </c>
      <c r="C57" s="20">
        <v>40483</v>
      </c>
      <c r="D57" s="21">
        <v>0</v>
      </c>
      <c r="E57" s="18" t="s">
        <v>302</v>
      </c>
      <c r="F57" s="18" t="s">
        <v>303</v>
      </c>
      <c r="G57" s="18" t="s">
        <v>122</v>
      </c>
      <c r="H57" s="18" t="s">
        <v>304</v>
      </c>
      <c r="I57" s="18" t="s">
        <v>305</v>
      </c>
      <c r="J57" s="18" t="s">
        <v>315</v>
      </c>
      <c r="K57" s="18" t="s">
        <v>123</v>
      </c>
      <c r="L57" s="17">
        <v>41</v>
      </c>
      <c r="M57" s="18" t="s">
        <v>306</v>
      </c>
      <c r="N57" s="17">
        <v>359160</v>
      </c>
      <c r="O57" s="18" t="s">
        <v>485</v>
      </c>
      <c r="P57" s="17">
        <v>29</v>
      </c>
      <c r="Q57" s="17">
        <v>3</v>
      </c>
      <c r="R57" s="24">
        <f>'Price Book'!$B$9</f>
        <v>3</v>
      </c>
      <c r="S57" s="24" t="str">
        <f t="shared" si="6"/>
        <v>OK</v>
      </c>
      <c r="T57" s="24" t="s">
        <v>490</v>
      </c>
      <c r="U57" s="17">
        <v>8760</v>
      </c>
      <c r="V57" s="17">
        <v>1077480</v>
      </c>
      <c r="W57" s="22">
        <f t="shared" si="5"/>
        <v>1077480</v>
      </c>
      <c r="X57" s="22"/>
      <c r="Y57" s="22"/>
      <c r="Z57" s="17">
        <v>1077480</v>
      </c>
      <c r="AA57" s="18" t="s">
        <v>134</v>
      </c>
      <c r="AB57" s="17"/>
      <c r="AC57" s="17"/>
      <c r="AD57" s="18" t="s">
        <v>126</v>
      </c>
      <c r="AE57" s="18" t="s">
        <v>126</v>
      </c>
      <c r="AF57" s="18" t="s">
        <v>127</v>
      </c>
      <c r="AG57" s="18" t="s">
        <v>408</v>
      </c>
      <c r="AH57" s="18" t="s">
        <v>308</v>
      </c>
      <c r="AI57" s="18" t="s">
        <v>185</v>
      </c>
      <c r="AJ57" s="18" t="s">
        <v>125</v>
      </c>
      <c r="AK57" s="18" t="s">
        <v>125</v>
      </c>
      <c r="AL57" s="18" t="s">
        <v>125</v>
      </c>
      <c r="AM57" s="18" t="s">
        <v>125</v>
      </c>
      <c r="AN57" s="18" t="s">
        <v>125</v>
      </c>
      <c r="AO57" s="20">
        <v>40179</v>
      </c>
      <c r="AP57" s="20">
        <v>40543</v>
      </c>
      <c r="AQ57" s="18" t="s">
        <v>128</v>
      </c>
      <c r="AR57" s="17">
        <v>8760</v>
      </c>
      <c r="AS57" s="18" t="s">
        <v>125</v>
      </c>
      <c r="AT57" s="17"/>
      <c r="AU57" s="20"/>
      <c r="AV57" s="18" t="s">
        <v>125</v>
      </c>
      <c r="AW57" s="18" t="s">
        <v>125</v>
      </c>
      <c r="AX57" s="18" t="s">
        <v>310</v>
      </c>
      <c r="AY57" s="18" t="s">
        <v>129</v>
      </c>
      <c r="AZ57" s="17">
        <v>0</v>
      </c>
      <c r="BA57" s="17">
        <v>0</v>
      </c>
      <c r="BB57" s="18" t="s">
        <v>408</v>
      </c>
      <c r="BC57" s="17">
        <v>0</v>
      </c>
      <c r="BD57" s="17">
        <v>0</v>
      </c>
      <c r="BE57" s="18" t="s">
        <v>408</v>
      </c>
      <c r="BF57" s="17">
        <v>0</v>
      </c>
      <c r="BG57" s="17">
        <v>0</v>
      </c>
      <c r="BH57" s="18" t="s">
        <v>408</v>
      </c>
      <c r="BI57" s="17">
        <v>0</v>
      </c>
      <c r="BJ57" s="17">
        <v>0</v>
      </c>
      <c r="BK57" s="18" t="s">
        <v>408</v>
      </c>
      <c r="BL57" s="17"/>
      <c r="BM57" s="17"/>
      <c r="BN57" s="18" t="s">
        <v>130</v>
      </c>
      <c r="BO57" s="18" t="s">
        <v>125</v>
      </c>
      <c r="BP57" s="18" t="s">
        <v>125</v>
      </c>
      <c r="BQ57" s="17"/>
      <c r="BR57" s="17"/>
      <c r="BS57" s="18" t="s">
        <v>125</v>
      </c>
      <c r="BT57" s="18" t="s">
        <v>125</v>
      </c>
      <c r="BU57" s="18" t="s">
        <v>125</v>
      </c>
      <c r="BV57" s="18" t="s">
        <v>125</v>
      </c>
      <c r="BW57" s="18" t="s">
        <v>415</v>
      </c>
      <c r="BX57" s="18" t="s">
        <v>131</v>
      </c>
      <c r="BY57" s="18" t="s">
        <v>125</v>
      </c>
      <c r="BZ57" s="18" t="s">
        <v>125</v>
      </c>
      <c r="CA57" s="18" t="s">
        <v>125</v>
      </c>
      <c r="CB57" s="18" t="s">
        <v>125</v>
      </c>
      <c r="CC57" s="18" t="s">
        <v>125</v>
      </c>
      <c r="CD57" s="18" t="s">
        <v>125</v>
      </c>
      <c r="CE57" s="17">
        <v>0</v>
      </c>
      <c r="CF57" s="17">
        <v>0</v>
      </c>
      <c r="CG57" s="17">
        <v>0</v>
      </c>
      <c r="CH57" s="20"/>
      <c r="CI57" s="20"/>
      <c r="CJ57" s="18" t="s">
        <v>125</v>
      </c>
      <c r="CK57" s="21"/>
      <c r="CL57" s="17"/>
      <c r="CM57" s="18" t="s">
        <v>125</v>
      </c>
      <c r="CN57" s="17"/>
      <c r="CO57" s="17"/>
      <c r="CP57" s="18" t="s">
        <v>125</v>
      </c>
      <c r="CQ57" s="17"/>
      <c r="CR57" s="17"/>
      <c r="CS57" s="18" t="s">
        <v>125</v>
      </c>
      <c r="CT57" s="17"/>
      <c r="CU57" s="17"/>
      <c r="CV57" s="18" t="s">
        <v>125</v>
      </c>
      <c r="CW57" s="18" t="s">
        <v>125</v>
      </c>
      <c r="CX57" s="18" t="s">
        <v>125</v>
      </c>
      <c r="CY57" s="18" t="s">
        <v>125</v>
      </c>
      <c r="CZ57" s="18" t="s">
        <v>125</v>
      </c>
      <c r="DA57" s="18" t="s">
        <v>125</v>
      </c>
      <c r="DB57" s="20">
        <v>40848</v>
      </c>
      <c r="DC57" s="18" t="s">
        <v>317</v>
      </c>
      <c r="DD57" s="18" t="s">
        <v>125</v>
      </c>
      <c r="DE57" s="18" t="s">
        <v>313</v>
      </c>
      <c r="DF57" s="18" t="s">
        <v>314</v>
      </c>
      <c r="DG57" s="18" t="s">
        <v>125</v>
      </c>
      <c r="DH57" s="18" t="s">
        <v>125</v>
      </c>
      <c r="DI57" s="18" t="s">
        <v>125</v>
      </c>
      <c r="DJ57" s="17">
        <v>0</v>
      </c>
      <c r="DK57" s="18" t="s">
        <v>125</v>
      </c>
      <c r="DL57" s="18" t="s">
        <v>132</v>
      </c>
      <c r="DM57" s="18" t="s">
        <v>125</v>
      </c>
      <c r="DN57" s="18" t="s">
        <v>125</v>
      </c>
      <c r="DO57" s="18" t="s">
        <v>125</v>
      </c>
      <c r="DP57" s="18" t="s">
        <v>486</v>
      </c>
      <c r="DQ57" s="18" t="s">
        <v>485</v>
      </c>
      <c r="DR57" s="18" t="s">
        <v>125</v>
      </c>
      <c r="DS57" s="18" t="s">
        <v>125</v>
      </c>
      <c r="DT57" s="18" t="s">
        <v>125</v>
      </c>
      <c r="DU57" s="18" t="s">
        <v>125</v>
      </c>
      <c r="DV57" s="18" t="s">
        <v>125</v>
      </c>
      <c r="DW57" s="18" t="s">
        <v>414</v>
      </c>
      <c r="DX57" s="18" t="s">
        <v>125</v>
      </c>
      <c r="DY57" s="18" t="s">
        <v>125</v>
      </c>
    </row>
    <row r="58" spans="2:129" x14ac:dyDescent="0.25">
      <c r="B58" s="17">
        <v>12469</v>
      </c>
      <c r="C58" s="20">
        <v>40179</v>
      </c>
      <c r="D58" s="21">
        <v>0</v>
      </c>
      <c r="E58" s="18" t="s">
        <v>302</v>
      </c>
      <c r="F58" s="18" t="s">
        <v>303</v>
      </c>
      <c r="G58" s="18" t="s">
        <v>122</v>
      </c>
      <c r="H58" s="18" t="s">
        <v>304</v>
      </c>
      <c r="I58" s="18" t="s">
        <v>305</v>
      </c>
      <c r="J58" s="18" t="s">
        <v>315</v>
      </c>
      <c r="K58" s="18" t="s">
        <v>133</v>
      </c>
      <c r="L58" s="17">
        <v>-42</v>
      </c>
      <c r="M58" s="18" t="s">
        <v>306</v>
      </c>
      <c r="N58" s="17">
        <v>-367920</v>
      </c>
      <c r="O58" s="18" t="s">
        <v>485</v>
      </c>
      <c r="P58" s="17">
        <v>30</v>
      </c>
      <c r="Q58" s="17">
        <v>3</v>
      </c>
      <c r="R58" s="24">
        <f>'Price Book'!$B$9</f>
        <v>3</v>
      </c>
      <c r="S58" s="24" t="str">
        <f t="shared" si="6"/>
        <v>OK</v>
      </c>
      <c r="T58" s="24" t="s">
        <v>490</v>
      </c>
      <c r="U58" s="17">
        <v>8760</v>
      </c>
      <c r="V58" s="17">
        <v>-1103760</v>
      </c>
      <c r="W58" s="22">
        <f t="shared" si="5"/>
        <v>-1103760</v>
      </c>
      <c r="X58" s="22"/>
      <c r="Y58" s="22"/>
      <c r="Z58" s="17">
        <v>-1103760</v>
      </c>
      <c r="AA58" s="18" t="s">
        <v>134</v>
      </c>
      <c r="AB58" s="17"/>
      <c r="AC58" s="17"/>
      <c r="AD58" s="18" t="s">
        <v>126</v>
      </c>
      <c r="AE58" s="18" t="s">
        <v>126</v>
      </c>
      <c r="AF58" s="18" t="s">
        <v>127</v>
      </c>
      <c r="AG58" s="18" t="s">
        <v>408</v>
      </c>
      <c r="AH58" s="18" t="s">
        <v>308</v>
      </c>
      <c r="AI58" s="18" t="s">
        <v>185</v>
      </c>
      <c r="AJ58" s="18" t="s">
        <v>125</v>
      </c>
      <c r="AK58" s="18" t="s">
        <v>125</v>
      </c>
      <c r="AL58" s="18" t="s">
        <v>125</v>
      </c>
      <c r="AM58" s="18" t="s">
        <v>125</v>
      </c>
      <c r="AN58" s="18" t="s">
        <v>125</v>
      </c>
      <c r="AO58" s="20">
        <v>40179</v>
      </c>
      <c r="AP58" s="20">
        <v>40543</v>
      </c>
      <c r="AQ58" s="18" t="s">
        <v>128</v>
      </c>
      <c r="AR58" s="17">
        <v>8760</v>
      </c>
      <c r="AS58" s="18" t="s">
        <v>125</v>
      </c>
      <c r="AT58" s="17"/>
      <c r="AU58" s="20"/>
      <c r="AV58" s="18" t="s">
        <v>125</v>
      </c>
      <c r="AW58" s="18" t="s">
        <v>125</v>
      </c>
      <c r="AX58" s="18" t="s">
        <v>310</v>
      </c>
      <c r="AY58" s="18" t="s">
        <v>129</v>
      </c>
      <c r="AZ58" s="17">
        <v>0</v>
      </c>
      <c r="BA58" s="17">
        <v>0</v>
      </c>
      <c r="BB58" s="18" t="s">
        <v>408</v>
      </c>
      <c r="BC58" s="17">
        <v>0</v>
      </c>
      <c r="BD58" s="17">
        <v>0</v>
      </c>
      <c r="BE58" s="18" t="s">
        <v>408</v>
      </c>
      <c r="BF58" s="17">
        <v>0</v>
      </c>
      <c r="BG58" s="17">
        <v>0</v>
      </c>
      <c r="BH58" s="18" t="s">
        <v>408</v>
      </c>
      <c r="BI58" s="17">
        <v>0</v>
      </c>
      <c r="BJ58" s="17">
        <v>0</v>
      </c>
      <c r="BK58" s="18" t="s">
        <v>408</v>
      </c>
      <c r="BL58" s="17"/>
      <c r="BM58" s="17"/>
      <c r="BN58" s="18" t="s">
        <v>130</v>
      </c>
      <c r="BO58" s="18" t="s">
        <v>125</v>
      </c>
      <c r="BP58" s="18" t="s">
        <v>125</v>
      </c>
      <c r="BQ58" s="17"/>
      <c r="BR58" s="17"/>
      <c r="BS58" s="18" t="s">
        <v>125</v>
      </c>
      <c r="BT58" s="18" t="s">
        <v>125</v>
      </c>
      <c r="BU58" s="18" t="s">
        <v>125</v>
      </c>
      <c r="BV58" s="18" t="s">
        <v>125</v>
      </c>
      <c r="BW58" s="18" t="s">
        <v>416</v>
      </c>
      <c r="BX58" s="18" t="s">
        <v>131</v>
      </c>
      <c r="BY58" s="18" t="s">
        <v>125</v>
      </c>
      <c r="BZ58" s="18" t="s">
        <v>125</v>
      </c>
      <c r="CA58" s="18" t="s">
        <v>125</v>
      </c>
      <c r="CB58" s="18" t="s">
        <v>125</v>
      </c>
      <c r="CC58" s="18" t="s">
        <v>125</v>
      </c>
      <c r="CD58" s="18" t="s">
        <v>125</v>
      </c>
      <c r="CE58" s="17">
        <v>0</v>
      </c>
      <c r="CF58" s="17">
        <v>0</v>
      </c>
      <c r="CG58" s="17">
        <v>0</v>
      </c>
      <c r="CH58" s="20"/>
      <c r="CI58" s="20"/>
      <c r="CJ58" s="18" t="s">
        <v>125</v>
      </c>
      <c r="CK58" s="21"/>
      <c r="CL58" s="17"/>
      <c r="CM58" s="18" t="s">
        <v>125</v>
      </c>
      <c r="CN58" s="17"/>
      <c r="CO58" s="17"/>
      <c r="CP58" s="18" t="s">
        <v>125</v>
      </c>
      <c r="CQ58" s="17"/>
      <c r="CR58" s="17"/>
      <c r="CS58" s="18" t="s">
        <v>125</v>
      </c>
      <c r="CT58" s="17"/>
      <c r="CU58" s="17"/>
      <c r="CV58" s="18" t="s">
        <v>125</v>
      </c>
      <c r="CW58" s="18" t="s">
        <v>125</v>
      </c>
      <c r="CX58" s="18" t="s">
        <v>125</v>
      </c>
      <c r="CY58" s="18" t="s">
        <v>125</v>
      </c>
      <c r="CZ58" s="18" t="s">
        <v>125</v>
      </c>
      <c r="DA58" s="18" t="s">
        <v>125</v>
      </c>
      <c r="DB58" s="20">
        <v>40848</v>
      </c>
      <c r="DC58" s="18" t="s">
        <v>317</v>
      </c>
      <c r="DD58" s="18" t="s">
        <v>125</v>
      </c>
      <c r="DE58" s="18" t="s">
        <v>313</v>
      </c>
      <c r="DF58" s="18" t="s">
        <v>314</v>
      </c>
      <c r="DG58" s="18" t="s">
        <v>125</v>
      </c>
      <c r="DH58" s="18" t="s">
        <v>125</v>
      </c>
      <c r="DI58" s="18" t="s">
        <v>125</v>
      </c>
      <c r="DJ58" s="17">
        <v>0</v>
      </c>
      <c r="DK58" s="18" t="s">
        <v>125</v>
      </c>
      <c r="DL58" s="18" t="s">
        <v>132</v>
      </c>
      <c r="DM58" s="18" t="s">
        <v>125</v>
      </c>
      <c r="DN58" s="18" t="s">
        <v>125</v>
      </c>
      <c r="DO58" s="18" t="s">
        <v>125</v>
      </c>
      <c r="DP58" s="18" t="s">
        <v>486</v>
      </c>
      <c r="DQ58" s="18" t="s">
        <v>485</v>
      </c>
      <c r="DR58" s="18" t="s">
        <v>125</v>
      </c>
      <c r="DS58" s="18" t="s">
        <v>125</v>
      </c>
      <c r="DT58" s="18" t="s">
        <v>125</v>
      </c>
      <c r="DU58" s="18" t="s">
        <v>125</v>
      </c>
      <c r="DV58" s="18" t="s">
        <v>125</v>
      </c>
      <c r="DW58" s="18" t="s">
        <v>414</v>
      </c>
      <c r="DX58" s="18" t="s">
        <v>125</v>
      </c>
      <c r="DY58" s="18" t="s">
        <v>125</v>
      </c>
    </row>
    <row r="59" spans="2:129" x14ac:dyDescent="0.25">
      <c r="B59" s="17">
        <v>12471</v>
      </c>
      <c r="C59" s="20">
        <v>40179</v>
      </c>
      <c r="D59" s="21">
        <v>0</v>
      </c>
      <c r="E59" s="18" t="s">
        <v>302</v>
      </c>
      <c r="F59" s="18" t="s">
        <v>303</v>
      </c>
      <c r="G59" s="18" t="s">
        <v>122</v>
      </c>
      <c r="H59" s="18" t="s">
        <v>324</v>
      </c>
      <c r="I59" s="18" t="s">
        <v>305</v>
      </c>
      <c r="J59" s="18" t="s">
        <v>315</v>
      </c>
      <c r="K59" s="18" t="s">
        <v>123</v>
      </c>
      <c r="L59" s="17">
        <v>40</v>
      </c>
      <c r="M59" s="18" t="s">
        <v>306</v>
      </c>
      <c r="N59" s="17">
        <v>351360</v>
      </c>
      <c r="O59" s="18" t="s">
        <v>485</v>
      </c>
      <c r="P59" s="17">
        <v>28</v>
      </c>
      <c r="Q59" s="17">
        <v>8</v>
      </c>
      <c r="R59" s="24">
        <f>'Price Book'!$B$17</f>
        <v>8</v>
      </c>
      <c r="S59" s="24" t="str">
        <f t="shared" ref="S59" si="7">IF(Q59=R59,"OK","ERROR")</f>
        <v>OK</v>
      </c>
      <c r="T59" s="24" t="s">
        <v>491</v>
      </c>
      <c r="U59" s="17">
        <v>8784</v>
      </c>
      <c r="V59" s="17">
        <v>2810880</v>
      </c>
      <c r="W59" s="22">
        <f t="shared" si="5"/>
        <v>2810880</v>
      </c>
      <c r="X59" s="22"/>
      <c r="Y59" s="22"/>
      <c r="Z59" s="17">
        <v>2810880</v>
      </c>
      <c r="AA59" s="18" t="s">
        <v>134</v>
      </c>
      <c r="AB59" s="17"/>
      <c r="AC59" s="17"/>
      <c r="AD59" s="18" t="s">
        <v>126</v>
      </c>
      <c r="AE59" s="18" t="s">
        <v>126</v>
      </c>
      <c r="AF59" s="18" t="s">
        <v>127</v>
      </c>
      <c r="AG59" s="18" t="s">
        <v>408</v>
      </c>
      <c r="AH59" s="18" t="s">
        <v>308</v>
      </c>
      <c r="AI59" s="18" t="s">
        <v>185</v>
      </c>
      <c r="AJ59" s="18" t="s">
        <v>125</v>
      </c>
      <c r="AK59" s="18" t="s">
        <v>125</v>
      </c>
      <c r="AL59" s="18" t="s">
        <v>125</v>
      </c>
      <c r="AM59" s="18" t="s">
        <v>125</v>
      </c>
      <c r="AN59" s="18" t="s">
        <v>125</v>
      </c>
      <c r="AO59" s="20">
        <v>40909</v>
      </c>
      <c r="AP59" s="20">
        <v>41274</v>
      </c>
      <c r="AQ59" s="18" t="s">
        <v>128</v>
      </c>
      <c r="AR59" s="17">
        <v>8784</v>
      </c>
      <c r="AS59" s="18" t="s">
        <v>125</v>
      </c>
      <c r="AT59" s="17"/>
      <c r="AU59" s="20"/>
      <c r="AV59" s="18" t="s">
        <v>125</v>
      </c>
      <c r="AW59" s="18" t="s">
        <v>125</v>
      </c>
      <c r="AX59" s="18" t="s">
        <v>310</v>
      </c>
      <c r="AY59" s="18" t="s">
        <v>129</v>
      </c>
      <c r="AZ59" s="17">
        <v>0</v>
      </c>
      <c r="BA59" s="17">
        <v>0</v>
      </c>
      <c r="BB59" s="18" t="s">
        <v>408</v>
      </c>
      <c r="BC59" s="17">
        <v>0</v>
      </c>
      <c r="BD59" s="17">
        <v>0</v>
      </c>
      <c r="BE59" s="18" t="s">
        <v>408</v>
      </c>
      <c r="BF59" s="17">
        <v>0</v>
      </c>
      <c r="BG59" s="17">
        <v>0</v>
      </c>
      <c r="BH59" s="18" t="s">
        <v>408</v>
      </c>
      <c r="BI59" s="17">
        <v>0</v>
      </c>
      <c r="BJ59" s="17">
        <v>0</v>
      </c>
      <c r="BK59" s="18" t="s">
        <v>408</v>
      </c>
      <c r="BL59" s="17"/>
      <c r="BM59" s="17"/>
      <c r="BN59" s="18" t="s">
        <v>130</v>
      </c>
      <c r="BO59" s="18" t="s">
        <v>125</v>
      </c>
      <c r="BP59" s="18" t="s">
        <v>125</v>
      </c>
      <c r="BQ59" s="17"/>
      <c r="BR59" s="17"/>
      <c r="BS59" s="18" t="s">
        <v>125</v>
      </c>
      <c r="BT59" s="18" t="s">
        <v>125</v>
      </c>
      <c r="BU59" s="18" t="s">
        <v>125</v>
      </c>
      <c r="BV59" s="18" t="s">
        <v>125</v>
      </c>
      <c r="BW59" s="18" t="s">
        <v>417</v>
      </c>
      <c r="BX59" s="18" t="s">
        <v>131</v>
      </c>
      <c r="BY59" s="18" t="s">
        <v>125</v>
      </c>
      <c r="BZ59" s="18" t="s">
        <v>125</v>
      </c>
      <c r="CA59" s="18" t="s">
        <v>125</v>
      </c>
      <c r="CB59" s="18" t="s">
        <v>125</v>
      </c>
      <c r="CC59" s="18" t="s">
        <v>125</v>
      </c>
      <c r="CD59" s="18" t="s">
        <v>125</v>
      </c>
      <c r="CE59" s="17">
        <v>0</v>
      </c>
      <c r="CF59" s="17">
        <v>0</v>
      </c>
      <c r="CG59" s="17">
        <v>0</v>
      </c>
      <c r="CH59" s="20"/>
      <c r="CI59" s="20"/>
      <c r="CJ59" s="18" t="s">
        <v>125</v>
      </c>
      <c r="CK59" s="21"/>
      <c r="CL59" s="17"/>
      <c r="CM59" s="18" t="s">
        <v>125</v>
      </c>
      <c r="CN59" s="17"/>
      <c r="CO59" s="17"/>
      <c r="CP59" s="18" t="s">
        <v>125</v>
      </c>
      <c r="CQ59" s="17"/>
      <c r="CR59" s="17"/>
      <c r="CS59" s="18" t="s">
        <v>125</v>
      </c>
      <c r="CT59" s="17"/>
      <c r="CU59" s="17"/>
      <c r="CV59" s="18" t="s">
        <v>125</v>
      </c>
      <c r="CW59" s="18" t="s">
        <v>125</v>
      </c>
      <c r="CX59" s="18" t="s">
        <v>125</v>
      </c>
      <c r="CY59" s="18" t="s">
        <v>125</v>
      </c>
      <c r="CZ59" s="18" t="s">
        <v>125</v>
      </c>
      <c r="DA59" s="18" t="s">
        <v>125</v>
      </c>
      <c r="DB59" s="20">
        <v>40544</v>
      </c>
      <c r="DC59" s="18" t="s">
        <v>317</v>
      </c>
      <c r="DD59" s="18" t="s">
        <v>125</v>
      </c>
      <c r="DE59" s="18" t="s">
        <v>313</v>
      </c>
      <c r="DF59" s="18" t="s">
        <v>314</v>
      </c>
      <c r="DG59" s="18" t="s">
        <v>125</v>
      </c>
      <c r="DH59" s="18" t="s">
        <v>125</v>
      </c>
      <c r="DI59" s="18" t="s">
        <v>125</v>
      </c>
      <c r="DJ59" s="17">
        <v>0</v>
      </c>
      <c r="DK59" s="18" t="s">
        <v>125</v>
      </c>
      <c r="DL59" s="18" t="s">
        <v>132</v>
      </c>
      <c r="DM59" s="18" t="s">
        <v>125</v>
      </c>
      <c r="DN59" s="18" t="s">
        <v>125</v>
      </c>
      <c r="DO59" s="18" t="s">
        <v>125</v>
      </c>
      <c r="DP59" s="18" t="s">
        <v>486</v>
      </c>
      <c r="DQ59" s="18" t="s">
        <v>485</v>
      </c>
      <c r="DR59" s="18" t="s">
        <v>125</v>
      </c>
      <c r="DS59" s="18" t="s">
        <v>125</v>
      </c>
      <c r="DT59" s="18" t="s">
        <v>125</v>
      </c>
      <c r="DU59" s="18" t="s">
        <v>125</v>
      </c>
      <c r="DV59" s="18" t="s">
        <v>125</v>
      </c>
      <c r="DW59" s="18" t="s">
        <v>418</v>
      </c>
      <c r="DX59" s="18" t="s">
        <v>125</v>
      </c>
      <c r="DY59" s="18" t="s">
        <v>125</v>
      </c>
    </row>
    <row r="60" spans="2:129" x14ac:dyDescent="0.25">
      <c r="B60" s="17">
        <v>12473</v>
      </c>
      <c r="C60" s="20">
        <v>40179</v>
      </c>
      <c r="D60" s="21">
        <v>0</v>
      </c>
      <c r="E60" s="18" t="s">
        <v>302</v>
      </c>
      <c r="F60" s="18" t="s">
        <v>303</v>
      </c>
      <c r="G60" s="18" t="s">
        <v>122</v>
      </c>
      <c r="H60" s="18" t="s">
        <v>324</v>
      </c>
      <c r="I60" s="18" t="s">
        <v>305</v>
      </c>
      <c r="J60" s="18" t="s">
        <v>315</v>
      </c>
      <c r="K60" s="18" t="s">
        <v>123</v>
      </c>
      <c r="L60" s="17">
        <v>41</v>
      </c>
      <c r="M60" s="18" t="s">
        <v>306</v>
      </c>
      <c r="N60" s="17">
        <v>360144</v>
      </c>
      <c r="O60" s="18" t="s">
        <v>485</v>
      </c>
      <c r="P60" s="17">
        <v>29</v>
      </c>
      <c r="Q60" s="17">
        <v>8</v>
      </c>
      <c r="R60" s="24">
        <f>'Price Book'!$B$17</f>
        <v>8</v>
      </c>
      <c r="S60" s="24" t="str">
        <f t="shared" ref="S60:S64" si="8">IF(Q60=R60,"OK","ERROR")</f>
        <v>OK</v>
      </c>
      <c r="T60" s="24" t="s">
        <v>491</v>
      </c>
      <c r="U60" s="17">
        <v>8784</v>
      </c>
      <c r="V60" s="17">
        <v>2881152</v>
      </c>
      <c r="W60" s="22">
        <f t="shared" si="5"/>
        <v>2881152</v>
      </c>
      <c r="X60" s="22"/>
      <c r="Y60" s="22"/>
      <c r="Z60" s="17">
        <v>2881152</v>
      </c>
      <c r="AA60" s="18" t="s">
        <v>134</v>
      </c>
      <c r="AB60" s="17"/>
      <c r="AC60" s="17"/>
      <c r="AD60" s="18" t="s">
        <v>126</v>
      </c>
      <c r="AE60" s="18" t="s">
        <v>126</v>
      </c>
      <c r="AF60" s="18" t="s">
        <v>127</v>
      </c>
      <c r="AG60" s="18" t="s">
        <v>408</v>
      </c>
      <c r="AH60" s="18" t="s">
        <v>308</v>
      </c>
      <c r="AI60" s="18" t="s">
        <v>185</v>
      </c>
      <c r="AJ60" s="18" t="s">
        <v>125</v>
      </c>
      <c r="AK60" s="18" t="s">
        <v>125</v>
      </c>
      <c r="AL60" s="18" t="s">
        <v>125</v>
      </c>
      <c r="AM60" s="18" t="s">
        <v>125</v>
      </c>
      <c r="AN60" s="18" t="s">
        <v>125</v>
      </c>
      <c r="AO60" s="20">
        <v>40909</v>
      </c>
      <c r="AP60" s="20">
        <v>41274</v>
      </c>
      <c r="AQ60" s="18" t="s">
        <v>128</v>
      </c>
      <c r="AR60" s="17">
        <v>8784</v>
      </c>
      <c r="AS60" s="18" t="s">
        <v>125</v>
      </c>
      <c r="AT60" s="17"/>
      <c r="AU60" s="20"/>
      <c r="AV60" s="18" t="s">
        <v>125</v>
      </c>
      <c r="AW60" s="18" t="s">
        <v>125</v>
      </c>
      <c r="AX60" s="18" t="s">
        <v>310</v>
      </c>
      <c r="AY60" s="18" t="s">
        <v>129</v>
      </c>
      <c r="AZ60" s="17">
        <v>0</v>
      </c>
      <c r="BA60" s="17">
        <v>0</v>
      </c>
      <c r="BB60" s="18" t="s">
        <v>408</v>
      </c>
      <c r="BC60" s="17">
        <v>0</v>
      </c>
      <c r="BD60" s="17">
        <v>0</v>
      </c>
      <c r="BE60" s="18" t="s">
        <v>408</v>
      </c>
      <c r="BF60" s="17">
        <v>0</v>
      </c>
      <c r="BG60" s="17">
        <v>0</v>
      </c>
      <c r="BH60" s="18" t="s">
        <v>408</v>
      </c>
      <c r="BI60" s="17">
        <v>0</v>
      </c>
      <c r="BJ60" s="17">
        <v>0</v>
      </c>
      <c r="BK60" s="18" t="s">
        <v>408</v>
      </c>
      <c r="BL60" s="17"/>
      <c r="BM60" s="17"/>
      <c r="BN60" s="18" t="s">
        <v>130</v>
      </c>
      <c r="BO60" s="18" t="s">
        <v>125</v>
      </c>
      <c r="BP60" s="18" t="s">
        <v>125</v>
      </c>
      <c r="BQ60" s="17"/>
      <c r="BR60" s="17"/>
      <c r="BS60" s="18" t="s">
        <v>125</v>
      </c>
      <c r="BT60" s="18" t="s">
        <v>125</v>
      </c>
      <c r="BU60" s="18" t="s">
        <v>125</v>
      </c>
      <c r="BV60" s="18" t="s">
        <v>125</v>
      </c>
      <c r="BW60" s="18" t="s">
        <v>419</v>
      </c>
      <c r="BX60" s="18" t="s">
        <v>131</v>
      </c>
      <c r="BY60" s="18" t="s">
        <v>125</v>
      </c>
      <c r="BZ60" s="18" t="s">
        <v>125</v>
      </c>
      <c r="CA60" s="18" t="s">
        <v>125</v>
      </c>
      <c r="CB60" s="18" t="s">
        <v>125</v>
      </c>
      <c r="CC60" s="18" t="s">
        <v>125</v>
      </c>
      <c r="CD60" s="18" t="s">
        <v>125</v>
      </c>
      <c r="CE60" s="17">
        <v>0</v>
      </c>
      <c r="CF60" s="17">
        <v>0</v>
      </c>
      <c r="CG60" s="17">
        <v>0</v>
      </c>
      <c r="CH60" s="20"/>
      <c r="CI60" s="20"/>
      <c r="CJ60" s="18" t="s">
        <v>125</v>
      </c>
      <c r="CK60" s="21"/>
      <c r="CL60" s="17"/>
      <c r="CM60" s="18" t="s">
        <v>125</v>
      </c>
      <c r="CN60" s="17"/>
      <c r="CO60" s="17"/>
      <c r="CP60" s="18" t="s">
        <v>125</v>
      </c>
      <c r="CQ60" s="17"/>
      <c r="CR60" s="17"/>
      <c r="CS60" s="18" t="s">
        <v>125</v>
      </c>
      <c r="CT60" s="17"/>
      <c r="CU60" s="17"/>
      <c r="CV60" s="18" t="s">
        <v>125</v>
      </c>
      <c r="CW60" s="18" t="s">
        <v>125</v>
      </c>
      <c r="CX60" s="18" t="s">
        <v>125</v>
      </c>
      <c r="CY60" s="18" t="s">
        <v>125</v>
      </c>
      <c r="CZ60" s="18" t="s">
        <v>125</v>
      </c>
      <c r="DA60" s="18" t="s">
        <v>125</v>
      </c>
      <c r="DB60" s="20">
        <v>40544</v>
      </c>
      <c r="DC60" s="18" t="s">
        <v>317</v>
      </c>
      <c r="DD60" s="18" t="s">
        <v>125</v>
      </c>
      <c r="DE60" s="18" t="s">
        <v>313</v>
      </c>
      <c r="DF60" s="18" t="s">
        <v>314</v>
      </c>
      <c r="DG60" s="18" t="s">
        <v>125</v>
      </c>
      <c r="DH60" s="18" t="s">
        <v>125</v>
      </c>
      <c r="DI60" s="18" t="s">
        <v>125</v>
      </c>
      <c r="DJ60" s="17">
        <v>0</v>
      </c>
      <c r="DK60" s="18" t="s">
        <v>125</v>
      </c>
      <c r="DL60" s="18" t="s">
        <v>132</v>
      </c>
      <c r="DM60" s="18" t="s">
        <v>125</v>
      </c>
      <c r="DN60" s="18" t="s">
        <v>125</v>
      </c>
      <c r="DO60" s="18" t="s">
        <v>125</v>
      </c>
      <c r="DP60" s="18" t="s">
        <v>486</v>
      </c>
      <c r="DQ60" s="18" t="s">
        <v>485</v>
      </c>
      <c r="DR60" s="18" t="s">
        <v>125</v>
      </c>
      <c r="DS60" s="18" t="s">
        <v>125</v>
      </c>
      <c r="DT60" s="18" t="s">
        <v>125</v>
      </c>
      <c r="DU60" s="18" t="s">
        <v>125</v>
      </c>
      <c r="DV60" s="18" t="s">
        <v>125</v>
      </c>
      <c r="DW60" s="18" t="s">
        <v>418</v>
      </c>
      <c r="DX60" s="18" t="s">
        <v>125</v>
      </c>
      <c r="DY60" s="18" t="s">
        <v>125</v>
      </c>
    </row>
    <row r="61" spans="2:129" x14ac:dyDescent="0.25">
      <c r="B61" s="17">
        <v>12475</v>
      </c>
      <c r="C61" s="20">
        <v>40179</v>
      </c>
      <c r="D61" s="21">
        <v>0</v>
      </c>
      <c r="E61" s="18" t="s">
        <v>302</v>
      </c>
      <c r="F61" s="18" t="s">
        <v>303</v>
      </c>
      <c r="G61" s="18" t="s">
        <v>122</v>
      </c>
      <c r="H61" s="18" t="s">
        <v>324</v>
      </c>
      <c r="I61" s="18" t="s">
        <v>305</v>
      </c>
      <c r="J61" s="18" t="s">
        <v>315</v>
      </c>
      <c r="K61" s="18" t="s">
        <v>133</v>
      </c>
      <c r="L61" s="17">
        <v>-42</v>
      </c>
      <c r="M61" s="18" t="s">
        <v>306</v>
      </c>
      <c r="N61" s="17">
        <v>-368928</v>
      </c>
      <c r="O61" s="18" t="s">
        <v>485</v>
      </c>
      <c r="P61" s="17">
        <v>30</v>
      </c>
      <c r="Q61" s="17">
        <v>8</v>
      </c>
      <c r="R61" s="24">
        <f>'Price Book'!$B$17</f>
        <v>8</v>
      </c>
      <c r="S61" s="24" t="str">
        <f t="shared" si="8"/>
        <v>OK</v>
      </c>
      <c r="T61" s="24" t="s">
        <v>491</v>
      </c>
      <c r="U61" s="17">
        <v>8784</v>
      </c>
      <c r="V61" s="17">
        <v>-2951424</v>
      </c>
      <c r="W61" s="22">
        <f t="shared" si="5"/>
        <v>-2951424</v>
      </c>
      <c r="X61" s="22"/>
      <c r="Y61" s="22"/>
      <c r="Z61" s="17">
        <v>-2951424</v>
      </c>
      <c r="AA61" s="18" t="s">
        <v>134</v>
      </c>
      <c r="AB61" s="17"/>
      <c r="AC61" s="17"/>
      <c r="AD61" s="18" t="s">
        <v>126</v>
      </c>
      <c r="AE61" s="18" t="s">
        <v>126</v>
      </c>
      <c r="AF61" s="18" t="s">
        <v>127</v>
      </c>
      <c r="AG61" s="18" t="s">
        <v>408</v>
      </c>
      <c r="AH61" s="18" t="s">
        <v>308</v>
      </c>
      <c r="AI61" s="18" t="s">
        <v>185</v>
      </c>
      <c r="AJ61" s="18" t="s">
        <v>125</v>
      </c>
      <c r="AK61" s="18" t="s">
        <v>125</v>
      </c>
      <c r="AL61" s="18" t="s">
        <v>125</v>
      </c>
      <c r="AM61" s="18" t="s">
        <v>125</v>
      </c>
      <c r="AN61" s="18" t="s">
        <v>125</v>
      </c>
      <c r="AO61" s="20">
        <v>40909</v>
      </c>
      <c r="AP61" s="20">
        <v>41274</v>
      </c>
      <c r="AQ61" s="18" t="s">
        <v>128</v>
      </c>
      <c r="AR61" s="17">
        <v>8784</v>
      </c>
      <c r="AS61" s="18" t="s">
        <v>125</v>
      </c>
      <c r="AT61" s="17"/>
      <c r="AU61" s="20"/>
      <c r="AV61" s="18" t="s">
        <v>125</v>
      </c>
      <c r="AW61" s="18" t="s">
        <v>125</v>
      </c>
      <c r="AX61" s="18" t="s">
        <v>310</v>
      </c>
      <c r="AY61" s="18" t="s">
        <v>129</v>
      </c>
      <c r="AZ61" s="17">
        <v>0</v>
      </c>
      <c r="BA61" s="17">
        <v>0</v>
      </c>
      <c r="BB61" s="18" t="s">
        <v>408</v>
      </c>
      <c r="BC61" s="17">
        <v>0</v>
      </c>
      <c r="BD61" s="17">
        <v>0</v>
      </c>
      <c r="BE61" s="18" t="s">
        <v>408</v>
      </c>
      <c r="BF61" s="17">
        <v>0</v>
      </c>
      <c r="BG61" s="17">
        <v>0</v>
      </c>
      <c r="BH61" s="18" t="s">
        <v>408</v>
      </c>
      <c r="BI61" s="17">
        <v>0</v>
      </c>
      <c r="BJ61" s="17">
        <v>0</v>
      </c>
      <c r="BK61" s="18" t="s">
        <v>408</v>
      </c>
      <c r="BL61" s="17"/>
      <c r="BM61" s="17"/>
      <c r="BN61" s="18" t="s">
        <v>130</v>
      </c>
      <c r="BO61" s="18" t="s">
        <v>125</v>
      </c>
      <c r="BP61" s="18" t="s">
        <v>125</v>
      </c>
      <c r="BQ61" s="17"/>
      <c r="BR61" s="17"/>
      <c r="BS61" s="18" t="s">
        <v>125</v>
      </c>
      <c r="BT61" s="18" t="s">
        <v>125</v>
      </c>
      <c r="BU61" s="18" t="s">
        <v>125</v>
      </c>
      <c r="BV61" s="18" t="s">
        <v>125</v>
      </c>
      <c r="BW61" s="18" t="s">
        <v>420</v>
      </c>
      <c r="BX61" s="18" t="s">
        <v>131</v>
      </c>
      <c r="BY61" s="18" t="s">
        <v>125</v>
      </c>
      <c r="BZ61" s="18" t="s">
        <v>125</v>
      </c>
      <c r="CA61" s="18" t="s">
        <v>125</v>
      </c>
      <c r="CB61" s="18" t="s">
        <v>125</v>
      </c>
      <c r="CC61" s="18" t="s">
        <v>125</v>
      </c>
      <c r="CD61" s="18" t="s">
        <v>125</v>
      </c>
      <c r="CE61" s="17">
        <v>0</v>
      </c>
      <c r="CF61" s="17">
        <v>0</v>
      </c>
      <c r="CG61" s="17">
        <v>0</v>
      </c>
      <c r="CH61" s="20"/>
      <c r="CI61" s="20"/>
      <c r="CJ61" s="18" t="s">
        <v>125</v>
      </c>
      <c r="CK61" s="21"/>
      <c r="CL61" s="17"/>
      <c r="CM61" s="18" t="s">
        <v>125</v>
      </c>
      <c r="CN61" s="17"/>
      <c r="CO61" s="17"/>
      <c r="CP61" s="18" t="s">
        <v>125</v>
      </c>
      <c r="CQ61" s="17"/>
      <c r="CR61" s="17"/>
      <c r="CS61" s="18" t="s">
        <v>125</v>
      </c>
      <c r="CT61" s="17"/>
      <c r="CU61" s="17"/>
      <c r="CV61" s="18" t="s">
        <v>125</v>
      </c>
      <c r="CW61" s="18" t="s">
        <v>125</v>
      </c>
      <c r="CX61" s="18" t="s">
        <v>125</v>
      </c>
      <c r="CY61" s="18" t="s">
        <v>125</v>
      </c>
      <c r="CZ61" s="18" t="s">
        <v>125</v>
      </c>
      <c r="DA61" s="18" t="s">
        <v>125</v>
      </c>
      <c r="DB61" s="20">
        <v>40544</v>
      </c>
      <c r="DC61" s="18" t="s">
        <v>317</v>
      </c>
      <c r="DD61" s="18" t="s">
        <v>125</v>
      </c>
      <c r="DE61" s="18" t="s">
        <v>313</v>
      </c>
      <c r="DF61" s="18" t="s">
        <v>314</v>
      </c>
      <c r="DG61" s="18" t="s">
        <v>125</v>
      </c>
      <c r="DH61" s="18" t="s">
        <v>125</v>
      </c>
      <c r="DI61" s="18" t="s">
        <v>125</v>
      </c>
      <c r="DJ61" s="17">
        <v>0</v>
      </c>
      <c r="DK61" s="18" t="s">
        <v>125</v>
      </c>
      <c r="DL61" s="18" t="s">
        <v>132</v>
      </c>
      <c r="DM61" s="18" t="s">
        <v>125</v>
      </c>
      <c r="DN61" s="18" t="s">
        <v>125</v>
      </c>
      <c r="DO61" s="18" t="s">
        <v>125</v>
      </c>
      <c r="DP61" s="18" t="s">
        <v>486</v>
      </c>
      <c r="DQ61" s="18" t="s">
        <v>485</v>
      </c>
      <c r="DR61" s="18" t="s">
        <v>125</v>
      </c>
      <c r="DS61" s="18" t="s">
        <v>125</v>
      </c>
      <c r="DT61" s="18" t="s">
        <v>125</v>
      </c>
      <c r="DU61" s="18" t="s">
        <v>125</v>
      </c>
      <c r="DV61" s="18" t="s">
        <v>125</v>
      </c>
      <c r="DW61" s="18" t="s">
        <v>418</v>
      </c>
      <c r="DX61" s="18" t="s">
        <v>125</v>
      </c>
      <c r="DY61" s="18" t="s">
        <v>125</v>
      </c>
    </row>
    <row r="62" spans="2:129" x14ac:dyDescent="0.25">
      <c r="B62" s="17">
        <v>12477</v>
      </c>
      <c r="C62" s="20">
        <v>40179</v>
      </c>
      <c r="D62" s="21">
        <v>0</v>
      </c>
      <c r="E62" s="18" t="s">
        <v>302</v>
      </c>
      <c r="F62" s="18" t="s">
        <v>303</v>
      </c>
      <c r="G62" s="18" t="s">
        <v>122</v>
      </c>
      <c r="H62" s="18" t="s">
        <v>324</v>
      </c>
      <c r="I62" s="18" t="s">
        <v>305</v>
      </c>
      <c r="J62" s="18" t="s">
        <v>315</v>
      </c>
      <c r="K62" s="18" t="s">
        <v>123</v>
      </c>
      <c r="L62" s="17">
        <v>40</v>
      </c>
      <c r="M62" s="18" t="s">
        <v>306</v>
      </c>
      <c r="N62" s="17">
        <v>351360</v>
      </c>
      <c r="O62" s="18" t="s">
        <v>485</v>
      </c>
      <c r="P62" s="17">
        <v>28</v>
      </c>
      <c r="Q62" s="17">
        <v>8</v>
      </c>
      <c r="R62" s="24">
        <f>'Price Book'!$B$17</f>
        <v>8</v>
      </c>
      <c r="S62" s="24" t="str">
        <f t="shared" si="8"/>
        <v>OK</v>
      </c>
      <c r="T62" s="24" t="s">
        <v>491</v>
      </c>
      <c r="U62" s="17">
        <v>8784</v>
      </c>
      <c r="V62" s="17">
        <v>2810880</v>
      </c>
      <c r="W62" s="22">
        <f t="shared" si="5"/>
        <v>2810880</v>
      </c>
      <c r="X62" s="22"/>
      <c r="Y62" s="22"/>
      <c r="Z62" s="17">
        <v>2810880</v>
      </c>
      <c r="AA62" s="18" t="s">
        <v>134</v>
      </c>
      <c r="AB62" s="17"/>
      <c r="AC62" s="17"/>
      <c r="AD62" s="18" t="s">
        <v>126</v>
      </c>
      <c r="AE62" s="18" t="s">
        <v>126</v>
      </c>
      <c r="AF62" s="18" t="s">
        <v>127</v>
      </c>
      <c r="AG62" s="18" t="s">
        <v>408</v>
      </c>
      <c r="AH62" s="18" t="s">
        <v>308</v>
      </c>
      <c r="AI62" s="18" t="s">
        <v>185</v>
      </c>
      <c r="AJ62" s="18" t="s">
        <v>125</v>
      </c>
      <c r="AK62" s="18" t="s">
        <v>125</v>
      </c>
      <c r="AL62" s="18" t="s">
        <v>125</v>
      </c>
      <c r="AM62" s="18" t="s">
        <v>125</v>
      </c>
      <c r="AN62" s="18" t="s">
        <v>125</v>
      </c>
      <c r="AO62" s="20">
        <v>40909</v>
      </c>
      <c r="AP62" s="20">
        <v>41274</v>
      </c>
      <c r="AQ62" s="18" t="s">
        <v>128</v>
      </c>
      <c r="AR62" s="17">
        <v>8784</v>
      </c>
      <c r="AS62" s="18" t="s">
        <v>125</v>
      </c>
      <c r="AT62" s="17"/>
      <c r="AU62" s="20"/>
      <c r="AV62" s="18" t="s">
        <v>125</v>
      </c>
      <c r="AW62" s="18" t="s">
        <v>125</v>
      </c>
      <c r="AX62" s="18" t="s">
        <v>310</v>
      </c>
      <c r="AY62" s="18" t="s">
        <v>129</v>
      </c>
      <c r="AZ62" s="17">
        <v>0</v>
      </c>
      <c r="BA62" s="17">
        <v>0</v>
      </c>
      <c r="BB62" s="18" t="s">
        <v>408</v>
      </c>
      <c r="BC62" s="17">
        <v>0</v>
      </c>
      <c r="BD62" s="17">
        <v>0</v>
      </c>
      <c r="BE62" s="18" t="s">
        <v>408</v>
      </c>
      <c r="BF62" s="17">
        <v>0</v>
      </c>
      <c r="BG62" s="17">
        <v>0</v>
      </c>
      <c r="BH62" s="18" t="s">
        <v>408</v>
      </c>
      <c r="BI62" s="17">
        <v>0</v>
      </c>
      <c r="BJ62" s="17">
        <v>0</v>
      </c>
      <c r="BK62" s="18" t="s">
        <v>408</v>
      </c>
      <c r="BL62" s="17"/>
      <c r="BM62" s="17"/>
      <c r="BN62" s="18" t="s">
        <v>130</v>
      </c>
      <c r="BO62" s="18" t="s">
        <v>125</v>
      </c>
      <c r="BP62" s="18" t="s">
        <v>125</v>
      </c>
      <c r="BQ62" s="17"/>
      <c r="BR62" s="17"/>
      <c r="BS62" s="18" t="s">
        <v>125</v>
      </c>
      <c r="BT62" s="18" t="s">
        <v>125</v>
      </c>
      <c r="BU62" s="18" t="s">
        <v>125</v>
      </c>
      <c r="BV62" s="18" t="s">
        <v>125</v>
      </c>
      <c r="BW62" s="18" t="s">
        <v>421</v>
      </c>
      <c r="BX62" s="18" t="s">
        <v>131</v>
      </c>
      <c r="BY62" s="18" t="s">
        <v>125</v>
      </c>
      <c r="BZ62" s="18" t="s">
        <v>125</v>
      </c>
      <c r="CA62" s="18" t="s">
        <v>125</v>
      </c>
      <c r="CB62" s="18" t="s">
        <v>125</v>
      </c>
      <c r="CC62" s="18" t="s">
        <v>125</v>
      </c>
      <c r="CD62" s="18" t="s">
        <v>125</v>
      </c>
      <c r="CE62" s="17">
        <v>0</v>
      </c>
      <c r="CF62" s="17">
        <v>0</v>
      </c>
      <c r="CG62" s="17">
        <v>0</v>
      </c>
      <c r="CH62" s="20"/>
      <c r="CI62" s="20"/>
      <c r="CJ62" s="18" t="s">
        <v>125</v>
      </c>
      <c r="CK62" s="21"/>
      <c r="CL62" s="17"/>
      <c r="CM62" s="18" t="s">
        <v>125</v>
      </c>
      <c r="CN62" s="17"/>
      <c r="CO62" s="17"/>
      <c r="CP62" s="18" t="s">
        <v>125</v>
      </c>
      <c r="CQ62" s="17"/>
      <c r="CR62" s="17"/>
      <c r="CS62" s="18" t="s">
        <v>125</v>
      </c>
      <c r="CT62" s="17"/>
      <c r="CU62" s="17"/>
      <c r="CV62" s="18" t="s">
        <v>125</v>
      </c>
      <c r="CW62" s="18" t="s">
        <v>125</v>
      </c>
      <c r="CX62" s="18" t="s">
        <v>125</v>
      </c>
      <c r="CY62" s="18" t="s">
        <v>125</v>
      </c>
      <c r="CZ62" s="18" t="s">
        <v>125</v>
      </c>
      <c r="DA62" s="18" t="s">
        <v>125</v>
      </c>
      <c r="DB62" s="20">
        <v>40848</v>
      </c>
      <c r="DC62" s="18" t="s">
        <v>317</v>
      </c>
      <c r="DD62" s="18" t="s">
        <v>125</v>
      </c>
      <c r="DE62" s="18" t="s">
        <v>313</v>
      </c>
      <c r="DF62" s="18" t="s">
        <v>314</v>
      </c>
      <c r="DG62" s="18" t="s">
        <v>125</v>
      </c>
      <c r="DH62" s="18" t="s">
        <v>125</v>
      </c>
      <c r="DI62" s="18" t="s">
        <v>125</v>
      </c>
      <c r="DJ62" s="17">
        <v>0</v>
      </c>
      <c r="DK62" s="18" t="s">
        <v>125</v>
      </c>
      <c r="DL62" s="18" t="s">
        <v>132</v>
      </c>
      <c r="DM62" s="18" t="s">
        <v>125</v>
      </c>
      <c r="DN62" s="18" t="s">
        <v>125</v>
      </c>
      <c r="DO62" s="18" t="s">
        <v>125</v>
      </c>
      <c r="DP62" s="18" t="s">
        <v>486</v>
      </c>
      <c r="DQ62" s="18" t="s">
        <v>485</v>
      </c>
      <c r="DR62" s="18" t="s">
        <v>125</v>
      </c>
      <c r="DS62" s="18" t="s">
        <v>125</v>
      </c>
      <c r="DT62" s="18" t="s">
        <v>125</v>
      </c>
      <c r="DU62" s="18" t="s">
        <v>125</v>
      </c>
      <c r="DV62" s="18" t="s">
        <v>125</v>
      </c>
      <c r="DW62" s="18" t="s">
        <v>422</v>
      </c>
      <c r="DX62" s="18" t="s">
        <v>125</v>
      </c>
      <c r="DY62" s="18" t="s">
        <v>125</v>
      </c>
    </row>
    <row r="63" spans="2:129" x14ac:dyDescent="0.25">
      <c r="B63" s="17">
        <v>12479</v>
      </c>
      <c r="C63" s="20">
        <v>40483</v>
      </c>
      <c r="D63" s="21">
        <v>0</v>
      </c>
      <c r="E63" s="18" t="s">
        <v>302</v>
      </c>
      <c r="F63" s="18" t="s">
        <v>303</v>
      </c>
      <c r="G63" s="18" t="s">
        <v>122</v>
      </c>
      <c r="H63" s="18" t="s">
        <v>324</v>
      </c>
      <c r="I63" s="18" t="s">
        <v>305</v>
      </c>
      <c r="J63" s="18" t="s">
        <v>315</v>
      </c>
      <c r="K63" s="18" t="s">
        <v>123</v>
      </c>
      <c r="L63" s="17">
        <v>41</v>
      </c>
      <c r="M63" s="18" t="s">
        <v>306</v>
      </c>
      <c r="N63" s="17">
        <v>360144</v>
      </c>
      <c r="O63" s="18" t="s">
        <v>485</v>
      </c>
      <c r="P63" s="17">
        <v>29</v>
      </c>
      <c r="Q63" s="17">
        <v>8</v>
      </c>
      <c r="R63" s="24">
        <f>'Price Book'!$B$17</f>
        <v>8</v>
      </c>
      <c r="S63" s="24" t="str">
        <f t="shared" si="8"/>
        <v>OK</v>
      </c>
      <c r="T63" s="24" t="s">
        <v>491</v>
      </c>
      <c r="U63" s="17">
        <v>8784</v>
      </c>
      <c r="V63" s="17">
        <v>2881152</v>
      </c>
      <c r="W63" s="22">
        <f t="shared" si="5"/>
        <v>2881152</v>
      </c>
      <c r="X63" s="22"/>
      <c r="Y63" s="22"/>
      <c r="Z63" s="17">
        <v>2881152</v>
      </c>
      <c r="AA63" s="18" t="s">
        <v>134</v>
      </c>
      <c r="AB63" s="17"/>
      <c r="AC63" s="17"/>
      <c r="AD63" s="18" t="s">
        <v>126</v>
      </c>
      <c r="AE63" s="18" t="s">
        <v>126</v>
      </c>
      <c r="AF63" s="18" t="s">
        <v>127</v>
      </c>
      <c r="AG63" s="18" t="s">
        <v>408</v>
      </c>
      <c r="AH63" s="18" t="s">
        <v>308</v>
      </c>
      <c r="AI63" s="18" t="s">
        <v>185</v>
      </c>
      <c r="AJ63" s="18" t="s">
        <v>125</v>
      </c>
      <c r="AK63" s="18" t="s">
        <v>125</v>
      </c>
      <c r="AL63" s="18" t="s">
        <v>125</v>
      </c>
      <c r="AM63" s="18" t="s">
        <v>125</v>
      </c>
      <c r="AN63" s="18" t="s">
        <v>125</v>
      </c>
      <c r="AO63" s="20">
        <v>40909</v>
      </c>
      <c r="AP63" s="20">
        <v>41274</v>
      </c>
      <c r="AQ63" s="18" t="s">
        <v>128</v>
      </c>
      <c r="AR63" s="17">
        <v>8784</v>
      </c>
      <c r="AS63" s="18" t="s">
        <v>125</v>
      </c>
      <c r="AT63" s="17"/>
      <c r="AU63" s="20"/>
      <c r="AV63" s="18" t="s">
        <v>125</v>
      </c>
      <c r="AW63" s="18" t="s">
        <v>125</v>
      </c>
      <c r="AX63" s="18" t="s">
        <v>310</v>
      </c>
      <c r="AY63" s="18" t="s">
        <v>129</v>
      </c>
      <c r="AZ63" s="17">
        <v>0</v>
      </c>
      <c r="BA63" s="17">
        <v>0</v>
      </c>
      <c r="BB63" s="18" t="s">
        <v>408</v>
      </c>
      <c r="BC63" s="17">
        <v>0</v>
      </c>
      <c r="BD63" s="17">
        <v>0</v>
      </c>
      <c r="BE63" s="18" t="s">
        <v>408</v>
      </c>
      <c r="BF63" s="17">
        <v>0</v>
      </c>
      <c r="BG63" s="17">
        <v>0</v>
      </c>
      <c r="BH63" s="18" t="s">
        <v>408</v>
      </c>
      <c r="BI63" s="17">
        <v>0</v>
      </c>
      <c r="BJ63" s="17">
        <v>0</v>
      </c>
      <c r="BK63" s="18" t="s">
        <v>408</v>
      </c>
      <c r="BL63" s="17"/>
      <c r="BM63" s="17"/>
      <c r="BN63" s="18" t="s">
        <v>130</v>
      </c>
      <c r="BO63" s="18" t="s">
        <v>125</v>
      </c>
      <c r="BP63" s="18" t="s">
        <v>125</v>
      </c>
      <c r="BQ63" s="17"/>
      <c r="BR63" s="17"/>
      <c r="BS63" s="18" t="s">
        <v>125</v>
      </c>
      <c r="BT63" s="18" t="s">
        <v>125</v>
      </c>
      <c r="BU63" s="18" t="s">
        <v>125</v>
      </c>
      <c r="BV63" s="18" t="s">
        <v>125</v>
      </c>
      <c r="BW63" s="18" t="s">
        <v>423</v>
      </c>
      <c r="BX63" s="18" t="s">
        <v>131</v>
      </c>
      <c r="BY63" s="18" t="s">
        <v>125</v>
      </c>
      <c r="BZ63" s="18" t="s">
        <v>125</v>
      </c>
      <c r="CA63" s="18" t="s">
        <v>125</v>
      </c>
      <c r="CB63" s="18" t="s">
        <v>125</v>
      </c>
      <c r="CC63" s="18" t="s">
        <v>125</v>
      </c>
      <c r="CD63" s="18" t="s">
        <v>125</v>
      </c>
      <c r="CE63" s="17">
        <v>0</v>
      </c>
      <c r="CF63" s="17">
        <v>0</v>
      </c>
      <c r="CG63" s="17">
        <v>0</v>
      </c>
      <c r="CH63" s="20"/>
      <c r="CI63" s="20"/>
      <c r="CJ63" s="18" t="s">
        <v>125</v>
      </c>
      <c r="CK63" s="21"/>
      <c r="CL63" s="17"/>
      <c r="CM63" s="18" t="s">
        <v>125</v>
      </c>
      <c r="CN63" s="17"/>
      <c r="CO63" s="17"/>
      <c r="CP63" s="18" t="s">
        <v>125</v>
      </c>
      <c r="CQ63" s="17"/>
      <c r="CR63" s="17"/>
      <c r="CS63" s="18" t="s">
        <v>125</v>
      </c>
      <c r="CT63" s="17"/>
      <c r="CU63" s="17"/>
      <c r="CV63" s="18" t="s">
        <v>125</v>
      </c>
      <c r="CW63" s="18" t="s">
        <v>125</v>
      </c>
      <c r="CX63" s="18" t="s">
        <v>125</v>
      </c>
      <c r="CY63" s="18" t="s">
        <v>125</v>
      </c>
      <c r="CZ63" s="18" t="s">
        <v>125</v>
      </c>
      <c r="DA63" s="18" t="s">
        <v>125</v>
      </c>
      <c r="DB63" s="20">
        <v>40848</v>
      </c>
      <c r="DC63" s="18" t="s">
        <v>317</v>
      </c>
      <c r="DD63" s="18" t="s">
        <v>125</v>
      </c>
      <c r="DE63" s="18" t="s">
        <v>313</v>
      </c>
      <c r="DF63" s="18" t="s">
        <v>314</v>
      </c>
      <c r="DG63" s="18" t="s">
        <v>125</v>
      </c>
      <c r="DH63" s="18" t="s">
        <v>125</v>
      </c>
      <c r="DI63" s="18" t="s">
        <v>125</v>
      </c>
      <c r="DJ63" s="17">
        <v>0</v>
      </c>
      <c r="DK63" s="18" t="s">
        <v>125</v>
      </c>
      <c r="DL63" s="18" t="s">
        <v>132</v>
      </c>
      <c r="DM63" s="18" t="s">
        <v>125</v>
      </c>
      <c r="DN63" s="18" t="s">
        <v>125</v>
      </c>
      <c r="DO63" s="18" t="s">
        <v>125</v>
      </c>
      <c r="DP63" s="18" t="s">
        <v>486</v>
      </c>
      <c r="DQ63" s="18" t="s">
        <v>485</v>
      </c>
      <c r="DR63" s="18" t="s">
        <v>125</v>
      </c>
      <c r="DS63" s="18" t="s">
        <v>125</v>
      </c>
      <c r="DT63" s="18" t="s">
        <v>125</v>
      </c>
      <c r="DU63" s="18" t="s">
        <v>125</v>
      </c>
      <c r="DV63" s="18" t="s">
        <v>125</v>
      </c>
      <c r="DW63" s="18" t="s">
        <v>422</v>
      </c>
      <c r="DX63" s="18" t="s">
        <v>125</v>
      </c>
      <c r="DY63" s="18" t="s">
        <v>125</v>
      </c>
    </row>
    <row r="64" spans="2:129" x14ac:dyDescent="0.25">
      <c r="B64" s="17">
        <v>12481</v>
      </c>
      <c r="C64" s="20">
        <v>40179</v>
      </c>
      <c r="D64" s="21">
        <v>0</v>
      </c>
      <c r="E64" s="18" t="s">
        <v>302</v>
      </c>
      <c r="F64" s="18" t="s">
        <v>303</v>
      </c>
      <c r="G64" s="18" t="s">
        <v>122</v>
      </c>
      <c r="H64" s="18" t="s">
        <v>324</v>
      </c>
      <c r="I64" s="18" t="s">
        <v>305</v>
      </c>
      <c r="J64" s="18" t="s">
        <v>315</v>
      </c>
      <c r="K64" s="18" t="s">
        <v>133</v>
      </c>
      <c r="L64" s="17">
        <v>-42</v>
      </c>
      <c r="M64" s="18" t="s">
        <v>306</v>
      </c>
      <c r="N64" s="17">
        <v>-368928</v>
      </c>
      <c r="O64" s="18" t="s">
        <v>485</v>
      </c>
      <c r="P64" s="17">
        <v>30</v>
      </c>
      <c r="Q64" s="17">
        <v>8</v>
      </c>
      <c r="R64" s="24">
        <f>'Price Book'!$B$17</f>
        <v>8</v>
      </c>
      <c r="S64" s="24" t="str">
        <f t="shared" si="8"/>
        <v>OK</v>
      </c>
      <c r="T64" s="24" t="s">
        <v>491</v>
      </c>
      <c r="U64" s="17">
        <v>8784</v>
      </c>
      <c r="V64" s="17">
        <v>-2951424</v>
      </c>
      <c r="W64" s="22">
        <f t="shared" si="5"/>
        <v>-2951424</v>
      </c>
      <c r="X64" s="22"/>
      <c r="Y64" s="22"/>
      <c r="Z64" s="17">
        <v>-2951424</v>
      </c>
      <c r="AA64" s="18" t="s">
        <v>134</v>
      </c>
      <c r="AB64" s="17"/>
      <c r="AC64" s="17"/>
      <c r="AD64" s="18" t="s">
        <v>126</v>
      </c>
      <c r="AE64" s="18" t="s">
        <v>126</v>
      </c>
      <c r="AF64" s="18" t="s">
        <v>127</v>
      </c>
      <c r="AG64" s="18" t="s">
        <v>408</v>
      </c>
      <c r="AH64" s="18" t="s">
        <v>308</v>
      </c>
      <c r="AI64" s="18" t="s">
        <v>185</v>
      </c>
      <c r="AJ64" s="18" t="s">
        <v>125</v>
      </c>
      <c r="AK64" s="18" t="s">
        <v>125</v>
      </c>
      <c r="AL64" s="18" t="s">
        <v>125</v>
      </c>
      <c r="AM64" s="18" t="s">
        <v>125</v>
      </c>
      <c r="AN64" s="18" t="s">
        <v>125</v>
      </c>
      <c r="AO64" s="20">
        <v>40909</v>
      </c>
      <c r="AP64" s="20">
        <v>41274</v>
      </c>
      <c r="AQ64" s="18" t="s">
        <v>128</v>
      </c>
      <c r="AR64" s="17">
        <v>8784</v>
      </c>
      <c r="AS64" s="18" t="s">
        <v>125</v>
      </c>
      <c r="AT64" s="17"/>
      <c r="AU64" s="20"/>
      <c r="AV64" s="18" t="s">
        <v>125</v>
      </c>
      <c r="AW64" s="18" t="s">
        <v>125</v>
      </c>
      <c r="AX64" s="18" t="s">
        <v>310</v>
      </c>
      <c r="AY64" s="18" t="s">
        <v>129</v>
      </c>
      <c r="AZ64" s="17">
        <v>0</v>
      </c>
      <c r="BA64" s="17">
        <v>0</v>
      </c>
      <c r="BB64" s="18" t="s">
        <v>408</v>
      </c>
      <c r="BC64" s="17">
        <v>0</v>
      </c>
      <c r="BD64" s="17">
        <v>0</v>
      </c>
      <c r="BE64" s="18" t="s">
        <v>408</v>
      </c>
      <c r="BF64" s="17">
        <v>0</v>
      </c>
      <c r="BG64" s="17">
        <v>0</v>
      </c>
      <c r="BH64" s="18" t="s">
        <v>408</v>
      </c>
      <c r="BI64" s="17">
        <v>0</v>
      </c>
      <c r="BJ64" s="17">
        <v>0</v>
      </c>
      <c r="BK64" s="18" t="s">
        <v>408</v>
      </c>
      <c r="BL64" s="17"/>
      <c r="BM64" s="17"/>
      <c r="BN64" s="18" t="s">
        <v>130</v>
      </c>
      <c r="BO64" s="18" t="s">
        <v>125</v>
      </c>
      <c r="BP64" s="18" t="s">
        <v>125</v>
      </c>
      <c r="BQ64" s="17"/>
      <c r="BR64" s="17"/>
      <c r="BS64" s="18" t="s">
        <v>125</v>
      </c>
      <c r="BT64" s="18" t="s">
        <v>125</v>
      </c>
      <c r="BU64" s="18" t="s">
        <v>125</v>
      </c>
      <c r="BV64" s="18" t="s">
        <v>125</v>
      </c>
      <c r="BW64" s="18" t="s">
        <v>424</v>
      </c>
      <c r="BX64" s="18" t="s">
        <v>131</v>
      </c>
      <c r="BY64" s="18" t="s">
        <v>125</v>
      </c>
      <c r="BZ64" s="18" t="s">
        <v>125</v>
      </c>
      <c r="CA64" s="18" t="s">
        <v>125</v>
      </c>
      <c r="CB64" s="18" t="s">
        <v>125</v>
      </c>
      <c r="CC64" s="18" t="s">
        <v>125</v>
      </c>
      <c r="CD64" s="18" t="s">
        <v>125</v>
      </c>
      <c r="CE64" s="17">
        <v>0</v>
      </c>
      <c r="CF64" s="17">
        <v>0</v>
      </c>
      <c r="CG64" s="17">
        <v>0</v>
      </c>
      <c r="CH64" s="20"/>
      <c r="CI64" s="20"/>
      <c r="CJ64" s="18" t="s">
        <v>125</v>
      </c>
      <c r="CK64" s="21"/>
      <c r="CL64" s="17"/>
      <c r="CM64" s="18" t="s">
        <v>125</v>
      </c>
      <c r="CN64" s="17"/>
      <c r="CO64" s="17"/>
      <c r="CP64" s="18" t="s">
        <v>125</v>
      </c>
      <c r="CQ64" s="17"/>
      <c r="CR64" s="17"/>
      <c r="CS64" s="18" t="s">
        <v>125</v>
      </c>
      <c r="CT64" s="17"/>
      <c r="CU64" s="17"/>
      <c r="CV64" s="18" t="s">
        <v>125</v>
      </c>
      <c r="CW64" s="18" t="s">
        <v>125</v>
      </c>
      <c r="CX64" s="18" t="s">
        <v>125</v>
      </c>
      <c r="CY64" s="18" t="s">
        <v>125</v>
      </c>
      <c r="CZ64" s="18" t="s">
        <v>125</v>
      </c>
      <c r="DA64" s="18" t="s">
        <v>125</v>
      </c>
      <c r="DB64" s="20">
        <v>40848</v>
      </c>
      <c r="DC64" s="18" t="s">
        <v>317</v>
      </c>
      <c r="DD64" s="18" t="s">
        <v>125</v>
      </c>
      <c r="DE64" s="18" t="s">
        <v>313</v>
      </c>
      <c r="DF64" s="18" t="s">
        <v>314</v>
      </c>
      <c r="DG64" s="18" t="s">
        <v>125</v>
      </c>
      <c r="DH64" s="18" t="s">
        <v>125</v>
      </c>
      <c r="DI64" s="18" t="s">
        <v>125</v>
      </c>
      <c r="DJ64" s="17">
        <v>0</v>
      </c>
      <c r="DK64" s="18" t="s">
        <v>125</v>
      </c>
      <c r="DL64" s="18" t="s">
        <v>132</v>
      </c>
      <c r="DM64" s="18" t="s">
        <v>125</v>
      </c>
      <c r="DN64" s="18" t="s">
        <v>125</v>
      </c>
      <c r="DO64" s="18" t="s">
        <v>125</v>
      </c>
      <c r="DP64" s="18" t="s">
        <v>486</v>
      </c>
      <c r="DQ64" s="18" t="s">
        <v>485</v>
      </c>
      <c r="DR64" s="18" t="s">
        <v>125</v>
      </c>
      <c r="DS64" s="18" t="s">
        <v>125</v>
      </c>
      <c r="DT64" s="18" t="s">
        <v>125</v>
      </c>
      <c r="DU64" s="18" t="s">
        <v>125</v>
      </c>
      <c r="DV64" s="18" t="s">
        <v>125</v>
      </c>
      <c r="DW64" s="18" t="s">
        <v>422</v>
      </c>
      <c r="DX64" s="18" t="s">
        <v>125</v>
      </c>
      <c r="DY64" s="18" t="s">
        <v>125</v>
      </c>
    </row>
    <row r="65" spans="2:129" x14ac:dyDescent="0.25">
      <c r="B65" s="17">
        <v>12483</v>
      </c>
      <c r="C65" s="20">
        <v>40179</v>
      </c>
      <c r="D65" s="21">
        <v>0</v>
      </c>
      <c r="E65" s="18" t="s">
        <v>302</v>
      </c>
      <c r="F65" s="18" t="s">
        <v>303</v>
      </c>
      <c r="G65" s="18" t="s">
        <v>122</v>
      </c>
      <c r="H65" s="18" t="s">
        <v>304</v>
      </c>
      <c r="I65" s="18" t="s">
        <v>305</v>
      </c>
      <c r="J65" s="18" t="s">
        <v>315</v>
      </c>
      <c r="K65" s="18" t="s">
        <v>133</v>
      </c>
      <c r="L65" s="17">
        <v>-42</v>
      </c>
      <c r="M65" s="18" t="s">
        <v>306</v>
      </c>
      <c r="N65" s="17">
        <v>-367920</v>
      </c>
      <c r="O65" s="18" t="s">
        <v>485</v>
      </c>
      <c r="P65" s="17">
        <v>30</v>
      </c>
      <c r="Q65" s="17">
        <v>3</v>
      </c>
      <c r="R65" s="24">
        <f>'Price Book'!$B$9</f>
        <v>3</v>
      </c>
      <c r="S65" s="24" t="str">
        <f>IF(Q65=R65,"OK","ERROR")</f>
        <v>OK</v>
      </c>
      <c r="T65" s="24" t="s">
        <v>490</v>
      </c>
      <c r="U65" s="17">
        <v>8760</v>
      </c>
      <c r="V65" s="17">
        <v>317961.91081255302</v>
      </c>
      <c r="W65" s="22">
        <f>L65*U65*(Q65-P65*'Exchange Rates FWD'!$F$11)</f>
        <v>317961.91081635264</v>
      </c>
      <c r="X65" s="22">
        <f>(W65-V65)/V65</f>
        <v>1.1949926554845714E-11</v>
      </c>
      <c r="Y65" s="22" t="s">
        <v>517</v>
      </c>
      <c r="Z65" s="17">
        <v>317961.91081255302</v>
      </c>
      <c r="AA65" s="18" t="s">
        <v>134</v>
      </c>
      <c r="AB65" s="17"/>
      <c r="AC65" s="17"/>
      <c r="AD65" s="18" t="s">
        <v>126</v>
      </c>
      <c r="AE65" s="18" t="s">
        <v>126</v>
      </c>
      <c r="AF65" s="18" t="s">
        <v>127</v>
      </c>
      <c r="AG65" s="18" t="s">
        <v>408</v>
      </c>
      <c r="AH65" s="18" t="s">
        <v>308</v>
      </c>
      <c r="AI65" s="18" t="s">
        <v>185</v>
      </c>
      <c r="AJ65" s="18" t="s">
        <v>125</v>
      </c>
      <c r="AK65" s="18" t="s">
        <v>125</v>
      </c>
      <c r="AL65" s="18" t="s">
        <v>125</v>
      </c>
      <c r="AM65" s="18" t="s">
        <v>125</v>
      </c>
      <c r="AN65" s="18" t="s">
        <v>125</v>
      </c>
      <c r="AO65" s="20">
        <v>40179</v>
      </c>
      <c r="AP65" s="20">
        <v>40543</v>
      </c>
      <c r="AQ65" s="18" t="s">
        <v>128</v>
      </c>
      <c r="AR65" s="17">
        <v>8760</v>
      </c>
      <c r="AS65" s="18" t="s">
        <v>125</v>
      </c>
      <c r="AT65" s="17"/>
      <c r="AU65" s="20"/>
      <c r="AV65" s="18" t="s">
        <v>125</v>
      </c>
      <c r="AW65" s="18" t="s">
        <v>125</v>
      </c>
      <c r="AX65" s="18" t="s">
        <v>310</v>
      </c>
      <c r="AY65" s="18" t="s">
        <v>129</v>
      </c>
      <c r="AZ65" s="17">
        <v>0</v>
      </c>
      <c r="BA65" s="17">
        <v>0</v>
      </c>
      <c r="BB65" s="18" t="s">
        <v>408</v>
      </c>
      <c r="BC65" s="17">
        <v>0</v>
      </c>
      <c r="BD65" s="17">
        <v>0</v>
      </c>
      <c r="BE65" s="18" t="s">
        <v>408</v>
      </c>
      <c r="BF65" s="17">
        <v>0</v>
      </c>
      <c r="BG65" s="17">
        <v>0</v>
      </c>
      <c r="BH65" s="18" t="s">
        <v>408</v>
      </c>
      <c r="BI65" s="17">
        <v>0</v>
      </c>
      <c r="BJ65" s="17">
        <v>0</v>
      </c>
      <c r="BK65" s="18" t="s">
        <v>408</v>
      </c>
      <c r="BL65" s="17"/>
      <c r="BM65" s="17"/>
      <c r="BN65" s="18" t="s">
        <v>130</v>
      </c>
      <c r="BO65" s="18" t="s">
        <v>125</v>
      </c>
      <c r="BP65" s="18" t="s">
        <v>125</v>
      </c>
      <c r="BQ65" s="17"/>
      <c r="BR65" s="17"/>
      <c r="BS65" s="18" t="s">
        <v>125</v>
      </c>
      <c r="BT65" s="18" t="s">
        <v>125</v>
      </c>
      <c r="BU65" s="18" t="s">
        <v>125</v>
      </c>
      <c r="BV65" s="18" t="s">
        <v>125</v>
      </c>
      <c r="BW65" s="18" t="s">
        <v>425</v>
      </c>
      <c r="BX65" s="18" t="s">
        <v>131</v>
      </c>
      <c r="BY65" s="18" t="s">
        <v>125</v>
      </c>
      <c r="BZ65" s="18" t="s">
        <v>125</v>
      </c>
      <c r="CA65" s="18" t="s">
        <v>125</v>
      </c>
      <c r="CB65" s="18" t="s">
        <v>125</v>
      </c>
      <c r="CC65" s="18" t="s">
        <v>125</v>
      </c>
      <c r="CD65" s="18" t="s">
        <v>125</v>
      </c>
      <c r="CE65" s="17">
        <v>0</v>
      </c>
      <c r="CF65" s="17">
        <v>0</v>
      </c>
      <c r="CG65" s="17">
        <v>0</v>
      </c>
      <c r="CH65" s="20"/>
      <c r="CI65" s="20"/>
      <c r="CJ65" s="18" t="s">
        <v>125</v>
      </c>
      <c r="CK65" s="21"/>
      <c r="CL65" s="17"/>
      <c r="CM65" s="18" t="s">
        <v>125</v>
      </c>
      <c r="CN65" s="17"/>
      <c r="CO65" s="17"/>
      <c r="CP65" s="18" t="s">
        <v>125</v>
      </c>
      <c r="CQ65" s="17"/>
      <c r="CR65" s="17"/>
      <c r="CS65" s="18" t="s">
        <v>125</v>
      </c>
      <c r="CT65" s="17"/>
      <c r="CU65" s="17"/>
      <c r="CV65" s="18" t="s">
        <v>125</v>
      </c>
      <c r="CW65" s="18" t="s">
        <v>125</v>
      </c>
      <c r="CX65" s="18" t="s">
        <v>125</v>
      </c>
      <c r="CY65" s="18" t="s">
        <v>125</v>
      </c>
      <c r="CZ65" s="18" t="s">
        <v>125</v>
      </c>
      <c r="DA65" s="18" t="s">
        <v>125</v>
      </c>
      <c r="DB65" s="20">
        <v>40909</v>
      </c>
      <c r="DC65" s="18" t="s">
        <v>317</v>
      </c>
      <c r="DD65" s="18" t="s">
        <v>125</v>
      </c>
      <c r="DE65" s="18" t="s">
        <v>313</v>
      </c>
      <c r="DF65" s="18" t="s">
        <v>314</v>
      </c>
      <c r="DG65" s="18" t="s">
        <v>125</v>
      </c>
      <c r="DH65" s="18" t="s">
        <v>125</v>
      </c>
      <c r="DI65" s="18" t="s">
        <v>125</v>
      </c>
      <c r="DJ65" s="17">
        <v>0</v>
      </c>
      <c r="DK65" s="18" t="s">
        <v>125</v>
      </c>
      <c r="DL65" s="18" t="s">
        <v>132</v>
      </c>
      <c r="DM65" s="18" t="s">
        <v>125</v>
      </c>
      <c r="DN65" s="18" t="s">
        <v>125</v>
      </c>
      <c r="DO65" s="18" t="s">
        <v>125</v>
      </c>
      <c r="DP65" s="18" t="s">
        <v>486</v>
      </c>
      <c r="DQ65" s="18" t="s">
        <v>485</v>
      </c>
      <c r="DR65" s="18" t="s">
        <v>125</v>
      </c>
      <c r="DS65" s="18" t="s">
        <v>125</v>
      </c>
      <c r="DT65" s="18" t="s">
        <v>125</v>
      </c>
      <c r="DU65" s="18" t="s">
        <v>125</v>
      </c>
      <c r="DV65" s="18" t="s">
        <v>125</v>
      </c>
      <c r="DW65" s="18" t="s">
        <v>426</v>
      </c>
      <c r="DX65" s="18" t="s">
        <v>125</v>
      </c>
      <c r="DY65" s="18" t="s">
        <v>125</v>
      </c>
    </row>
    <row r="66" spans="2:129" x14ac:dyDescent="0.25">
      <c r="B66" s="17">
        <v>12485</v>
      </c>
      <c r="C66" s="20">
        <v>40179</v>
      </c>
      <c r="D66" s="21">
        <v>0</v>
      </c>
      <c r="E66" s="18" t="s">
        <v>302</v>
      </c>
      <c r="F66" s="18" t="s">
        <v>303</v>
      </c>
      <c r="G66" s="18" t="s">
        <v>122</v>
      </c>
      <c r="H66" s="18" t="s">
        <v>324</v>
      </c>
      <c r="I66" s="18" t="s">
        <v>305</v>
      </c>
      <c r="J66" s="18" t="s">
        <v>315</v>
      </c>
      <c r="K66" s="18" t="s">
        <v>133</v>
      </c>
      <c r="L66" s="17">
        <v>-42</v>
      </c>
      <c r="M66" s="18" t="s">
        <v>306</v>
      </c>
      <c r="N66" s="17">
        <v>-368928</v>
      </c>
      <c r="O66" s="18" t="s">
        <v>485</v>
      </c>
      <c r="P66" s="17">
        <v>30</v>
      </c>
      <c r="Q66" s="17">
        <v>8</v>
      </c>
      <c r="R66" s="24">
        <f>'Price Book'!$B$17</f>
        <v>8</v>
      </c>
      <c r="S66" s="24" t="str">
        <f t="shared" ref="S66" si="9">IF(Q66=R66,"OK","ERROR")</f>
        <v>OK</v>
      </c>
      <c r="T66" s="24" t="s">
        <v>491</v>
      </c>
      <c r="U66" s="17">
        <v>8784</v>
      </c>
      <c r="V66" s="17">
        <v>-1525806.96066467</v>
      </c>
      <c r="W66" s="22">
        <f>L66*U66*(Q66-P66*'Exchange Rates FWD'!$F$11)</f>
        <v>-1525806.9606608627</v>
      </c>
      <c r="X66" s="22">
        <f>(W66-V66)/V66</f>
        <v>-2.4952348384684052E-12</v>
      </c>
      <c r="Y66" s="22" t="s">
        <v>517</v>
      </c>
      <c r="Z66" s="17">
        <v>-1525806.96066467</v>
      </c>
      <c r="AA66" s="18" t="s">
        <v>134</v>
      </c>
      <c r="AB66" s="17"/>
      <c r="AC66" s="17"/>
      <c r="AD66" s="18" t="s">
        <v>126</v>
      </c>
      <c r="AE66" s="18" t="s">
        <v>126</v>
      </c>
      <c r="AF66" s="18" t="s">
        <v>127</v>
      </c>
      <c r="AG66" s="18" t="s">
        <v>408</v>
      </c>
      <c r="AH66" s="18" t="s">
        <v>308</v>
      </c>
      <c r="AI66" s="18" t="s">
        <v>185</v>
      </c>
      <c r="AJ66" s="18" t="s">
        <v>125</v>
      </c>
      <c r="AK66" s="18" t="s">
        <v>125</v>
      </c>
      <c r="AL66" s="18" t="s">
        <v>125</v>
      </c>
      <c r="AM66" s="18" t="s">
        <v>125</v>
      </c>
      <c r="AN66" s="18" t="s">
        <v>125</v>
      </c>
      <c r="AO66" s="20">
        <v>40909</v>
      </c>
      <c r="AP66" s="20">
        <v>41274</v>
      </c>
      <c r="AQ66" s="18" t="s">
        <v>128</v>
      </c>
      <c r="AR66" s="17">
        <v>8784</v>
      </c>
      <c r="AS66" s="18" t="s">
        <v>125</v>
      </c>
      <c r="AT66" s="17"/>
      <c r="AU66" s="20"/>
      <c r="AV66" s="18" t="s">
        <v>125</v>
      </c>
      <c r="AW66" s="18" t="s">
        <v>125</v>
      </c>
      <c r="AX66" s="18" t="s">
        <v>310</v>
      </c>
      <c r="AY66" s="18" t="s">
        <v>129</v>
      </c>
      <c r="AZ66" s="17">
        <v>0</v>
      </c>
      <c r="BA66" s="17">
        <v>0</v>
      </c>
      <c r="BB66" s="18" t="s">
        <v>408</v>
      </c>
      <c r="BC66" s="17">
        <v>0</v>
      </c>
      <c r="BD66" s="17">
        <v>0</v>
      </c>
      <c r="BE66" s="18" t="s">
        <v>408</v>
      </c>
      <c r="BF66" s="17">
        <v>0</v>
      </c>
      <c r="BG66" s="17">
        <v>0</v>
      </c>
      <c r="BH66" s="18" t="s">
        <v>408</v>
      </c>
      <c r="BI66" s="17">
        <v>0</v>
      </c>
      <c r="BJ66" s="17">
        <v>0</v>
      </c>
      <c r="BK66" s="18" t="s">
        <v>408</v>
      </c>
      <c r="BL66" s="17"/>
      <c r="BM66" s="17"/>
      <c r="BN66" s="18" t="s">
        <v>130</v>
      </c>
      <c r="BO66" s="18" t="s">
        <v>125</v>
      </c>
      <c r="BP66" s="18" t="s">
        <v>125</v>
      </c>
      <c r="BQ66" s="17"/>
      <c r="BR66" s="17"/>
      <c r="BS66" s="18" t="s">
        <v>125</v>
      </c>
      <c r="BT66" s="18" t="s">
        <v>125</v>
      </c>
      <c r="BU66" s="18" t="s">
        <v>125</v>
      </c>
      <c r="BV66" s="18" t="s">
        <v>125</v>
      </c>
      <c r="BW66" s="18" t="s">
        <v>427</v>
      </c>
      <c r="BX66" s="18" t="s">
        <v>131</v>
      </c>
      <c r="BY66" s="18" t="s">
        <v>125</v>
      </c>
      <c r="BZ66" s="18" t="s">
        <v>125</v>
      </c>
      <c r="CA66" s="18" t="s">
        <v>125</v>
      </c>
      <c r="CB66" s="18" t="s">
        <v>125</v>
      </c>
      <c r="CC66" s="18" t="s">
        <v>125</v>
      </c>
      <c r="CD66" s="18" t="s">
        <v>125</v>
      </c>
      <c r="CE66" s="17">
        <v>0</v>
      </c>
      <c r="CF66" s="17">
        <v>0</v>
      </c>
      <c r="CG66" s="17">
        <v>0</v>
      </c>
      <c r="CH66" s="20"/>
      <c r="CI66" s="20"/>
      <c r="CJ66" s="18" t="s">
        <v>125</v>
      </c>
      <c r="CK66" s="21"/>
      <c r="CL66" s="17"/>
      <c r="CM66" s="18" t="s">
        <v>125</v>
      </c>
      <c r="CN66" s="17"/>
      <c r="CO66" s="17"/>
      <c r="CP66" s="18" t="s">
        <v>125</v>
      </c>
      <c r="CQ66" s="17"/>
      <c r="CR66" s="17"/>
      <c r="CS66" s="18" t="s">
        <v>125</v>
      </c>
      <c r="CT66" s="17"/>
      <c r="CU66" s="17"/>
      <c r="CV66" s="18" t="s">
        <v>125</v>
      </c>
      <c r="CW66" s="18" t="s">
        <v>125</v>
      </c>
      <c r="CX66" s="18" t="s">
        <v>125</v>
      </c>
      <c r="CY66" s="18" t="s">
        <v>125</v>
      </c>
      <c r="CZ66" s="18" t="s">
        <v>125</v>
      </c>
      <c r="DA66" s="18" t="s">
        <v>125</v>
      </c>
      <c r="DB66" s="20">
        <v>40909</v>
      </c>
      <c r="DC66" s="18" t="s">
        <v>317</v>
      </c>
      <c r="DD66" s="18" t="s">
        <v>125</v>
      </c>
      <c r="DE66" s="18" t="s">
        <v>313</v>
      </c>
      <c r="DF66" s="18" t="s">
        <v>314</v>
      </c>
      <c r="DG66" s="18" t="s">
        <v>125</v>
      </c>
      <c r="DH66" s="18" t="s">
        <v>125</v>
      </c>
      <c r="DI66" s="18" t="s">
        <v>125</v>
      </c>
      <c r="DJ66" s="17">
        <v>0</v>
      </c>
      <c r="DK66" s="18" t="s">
        <v>125</v>
      </c>
      <c r="DL66" s="18" t="s">
        <v>132</v>
      </c>
      <c r="DM66" s="18" t="s">
        <v>125</v>
      </c>
      <c r="DN66" s="18" t="s">
        <v>125</v>
      </c>
      <c r="DO66" s="18" t="s">
        <v>125</v>
      </c>
      <c r="DP66" s="18" t="s">
        <v>486</v>
      </c>
      <c r="DQ66" s="18" t="s">
        <v>485</v>
      </c>
      <c r="DR66" s="18" t="s">
        <v>125</v>
      </c>
      <c r="DS66" s="18" t="s">
        <v>125</v>
      </c>
      <c r="DT66" s="18" t="s">
        <v>125</v>
      </c>
      <c r="DU66" s="18" t="s">
        <v>125</v>
      </c>
      <c r="DV66" s="18" t="s">
        <v>125</v>
      </c>
      <c r="DW66" s="18" t="s">
        <v>428</v>
      </c>
      <c r="DX66" s="18" t="s">
        <v>125</v>
      </c>
      <c r="DY66" s="18" t="s">
        <v>125</v>
      </c>
    </row>
    <row r="67" spans="2:129" x14ac:dyDescent="0.25">
      <c r="B67" s="17">
        <v>12487</v>
      </c>
      <c r="C67" s="20">
        <v>40179</v>
      </c>
      <c r="D67" s="21">
        <v>0</v>
      </c>
      <c r="E67" s="18" t="s">
        <v>302</v>
      </c>
      <c r="F67" s="18" t="s">
        <v>303</v>
      </c>
      <c r="G67" s="18" t="s">
        <v>122</v>
      </c>
      <c r="H67" s="18" t="s">
        <v>337</v>
      </c>
      <c r="I67" s="18" t="s">
        <v>305</v>
      </c>
      <c r="J67" s="18" t="s">
        <v>315</v>
      </c>
      <c r="K67" s="18" t="s">
        <v>133</v>
      </c>
      <c r="L67" s="17">
        <v>-42</v>
      </c>
      <c r="M67" s="18" t="s">
        <v>306</v>
      </c>
      <c r="N67" s="17">
        <v>-31248</v>
      </c>
      <c r="O67" s="18" t="s">
        <v>485</v>
      </c>
      <c r="P67" s="17">
        <v>30</v>
      </c>
      <c r="Q67" s="17">
        <v>3</v>
      </c>
      <c r="R67" s="24">
        <f>'Price Book'!$B$9</f>
        <v>3</v>
      </c>
      <c r="S67" s="24" t="str">
        <f>IF(Q67=R67,"OK","ERROR")</f>
        <v>OK</v>
      </c>
      <c r="T67" s="24" t="s">
        <v>490</v>
      </c>
      <c r="U67" s="17">
        <v>744</v>
      </c>
      <c r="V67" s="17">
        <v>-93744</v>
      </c>
      <c r="W67" s="22">
        <f t="shared" si="5"/>
        <v>-93744</v>
      </c>
      <c r="X67" s="22"/>
      <c r="Y67" s="22"/>
      <c r="Z67" s="17">
        <v>-93744</v>
      </c>
      <c r="AA67" s="18" t="s">
        <v>134</v>
      </c>
      <c r="AB67" s="17"/>
      <c r="AC67" s="17"/>
      <c r="AD67" s="18" t="s">
        <v>126</v>
      </c>
      <c r="AE67" s="18" t="s">
        <v>126</v>
      </c>
      <c r="AF67" s="18" t="s">
        <v>127</v>
      </c>
      <c r="AG67" s="18" t="s">
        <v>408</v>
      </c>
      <c r="AH67" s="18" t="s">
        <v>308</v>
      </c>
      <c r="AI67" s="18" t="s">
        <v>185</v>
      </c>
      <c r="AJ67" s="18" t="s">
        <v>125</v>
      </c>
      <c r="AK67" s="18" t="s">
        <v>125</v>
      </c>
      <c r="AL67" s="18" t="s">
        <v>125</v>
      </c>
      <c r="AM67" s="18" t="s">
        <v>125</v>
      </c>
      <c r="AN67" s="18" t="s">
        <v>125</v>
      </c>
      <c r="AO67" s="20">
        <v>40179</v>
      </c>
      <c r="AP67" s="20">
        <v>40209</v>
      </c>
      <c r="AQ67" s="18" t="s">
        <v>128</v>
      </c>
      <c r="AR67" s="17">
        <v>744</v>
      </c>
      <c r="AS67" s="18" t="s">
        <v>125</v>
      </c>
      <c r="AT67" s="17"/>
      <c r="AU67" s="20"/>
      <c r="AV67" s="18" t="s">
        <v>125</v>
      </c>
      <c r="AW67" s="18" t="s">
        <v>125</v>
      </c>
      <c r="AX67" s="18" t="s">
        <v>310</v>
      </c>
      <c r="AY67" s="18" t="s">
        <v>129</v>
      </c>
      <c r="AZ67" s="17">
        <v>0</v>
      </c>
      <c r="BA67" s="17">
        <v>0</v>
      </c>
      <c r="BB67" s="18" t="s">
        <v>408</v>
      </c>
      <c r="BC67" s="17">
        <v>0</v>
      </c>
      <c r="BD67" s="17">
        <v>0</v>
      </c>
      <c r="BE67" s="18" t="s">
        <v>408</v>
      </c>
      <c r="BF67" s="17">
        <v>0</v>
      </c>
      <c r="BG67" s="17">
        <v>0</v>
      </c>
      <c r="BH67" s="18" t="s">
        <v>408</v>
      </c>
      <c r="BI67" s="17">
        <v>0</v>
      </c>
      <c r="BJ67" s="17">
        <v>0</v>
      </c>
      <c r="BK67" s="18" t="s">
        <v>408</v>
      </c>
      <c r="BL67" s="17"/>
      <c r="BM67" s="17"/>
      <c r="BN67" s="18" t="s">
        <v>130</v>
      </c>
      <c r="BO67" s="18" t="s">
        <v>125</v>
      </c>
      <c r="BP67" s="18" t="s">
        <v>125</v>
      </c>
      <c r="BQ67" s="17"/>
      <c r="BR67" s="17"/>
      <c r="BS67" s="18" t="s">
        <v>125</v>
      </c>
      <c r="BT67" s="18" t="s">
        <v>125</v>
      </c>
      <c r="BU67" s="18" t="s">
        <v>125</v>
      </c>
      <c r="BV67" s="18" t="s">
        <v>125</v>
      </c>
      <c r="BW67" s="18" t="s">
        <v>429</v>
      </c>
      <c r="BX67" s="18" t="s">
        <v>131</v>
      </c>
      <c r="BY67" s="18" t="s">
        <v>125</v>
      </c>
      <c r="BZ67" s="18" t="s">
        <v>125</v>
      </c>
      <c r="CA67" s="18" t="s">
        <v>125</v>
      </c>
      <c r="CB67" s="18" t="s">
        <v>125</v>
      </c>
      <c r="CC67" s="18" t="s">
        <v>125</v>
      </c>
      <c r="CD67" s="18" t="s">
        <v>125</v>
      </c>
      <c r="CE67" s="17">
        <v>0</v>
      </c>
      <c r="CF67" s="17">
        <v>0</v>
      </c>
      <c r="CG67" s="17">
        <v>0</v>
      </c>
      <c r="CH67" s="20"/>
      <c r="CI67" s="20"/>
      <c r="CJ67" s="18" t="s">
        <v>125</v>
      </c>
      <c r="CK67" s="21"/>
      <c r="CL67" s="17"/>
      <c r="CM67" s="18" t="s">
        <v>125</v>
      </c>
      <c r="CN67" s="17"/>
      <c r="CO67" s="17"/>
      <c r="CP67" s="18" t="s">
        <v>125</v>
      </c>
      <c r="CQ67" s="17"/>
      <c r="CR67" s="17"/>
      <c r="CS67" s="18" t="s">
        <v>125</v>
      </c>
      <c r="CT67" s="17"/>
      <c r="CU67" s="17"/>
      <c r="CV67" s="18" t="s">
        <v>125</v>
      </c>
      <c r="CW67" s="18" t="s">
        <v>125</v>
      </c>
      <c r="CX67" s="18" t="s">
        <v>125</v>
      </c>
      <c r="CY67" s="18" t="s">
        <v>125</v>
      </c>
      <c r="CZ67" s="18" t="s">
        <v>125</v>
      </c>
      <c r="DA67" s="18" t="s">
        <v>125</v>
      </c>
      <c r="DB67" s="20">
        <v>40544</v>
      </c>
      <c r="DC67" s="18" t="s">
        <v>317</v>
      </c>
      <c r="DD67" s="18" t="s">
        <v>125</v>
      </c>
      <c r="DE67" s="18" t="s">
        <v>313</v>
      </c>
      <c r="DF67" s="18" t="s">
        <v>314</v>
      </c>
      <c r="DG67" s="18" t="s">
        <v>125</v>
      </c>
      <c r="DH67" s="18" t="s">
        <v>125</v>
      </c>
      <c r="DI67" s="18" t="s">
        <v>125</v>
      </c>
      <c r="DJ67" s="17">
        <v>0</v>
      </c>
      <c r="DK67" s="18" t="s">
        <v>125</v>
      </c>
      <c r="DL67" s="18" t="s">
        <v>132</v>
      </c>
      <c r="DM67" s="18" t="s">
        <v>125</v>
      </c>
      <c r="DN67" s="18" t="s">
        <v>125</v>
      </c>
      <c r="DO67" s="18" t="s">
        <v>125</v>
      </c>
      <c r="DP67" s="18" t="s">
        <v>486</v>
      </c>
      <c r="DQ67" s="18" t="s">
        <v>485</v>
      </c>
      <c r="DR67" s="18" t="s">
        <v>125</v>
      </c>
      <c r="DS67" s="18" t="s">
        <v>125</v>
      </c>
      <c r="DT67" s="18" t="s">
        <v>125</v>
      </c>
      <c r="DU67" s="18" t="s">
        <v>125</v>
      </c>
      <c r="DV67" s="18" t="s">
        <v>125</v>
      </c>
      <c r="DW67" s="18" t="s">
        <v>430</v>
      </c>
      <c r="DX67" s="18" t="s">
        <v>125</v>
      </c>
      <c r="DY67" s="18" t="s">
        <v>125</v>
      </c>
    </row>
    <row r="68" spans="2:129" x14ac:dyDescent="0.25">
      <c r="B68" s="17">
        <v>12489</v>
      </c>
      <c r="C68" s="20">
        <v>40179</v>
      </c>
      <c r="D68" s="21">
        <v>0</v>
      </c>
      <c r="E68" s="18" t="s">
        <v>302</v>
      </c>
      <c r="F68" s="18" t="s">
        <v>303</v>
      </c>
      <c r="G68" s="18" t="s">
        <v>122</v>
      </c>
      <c r="H68" s="18" t="s">
        <v>340</v>
      </c>
      <c r="I68" s="18" t="s">
        <v>305</v>
      </c>
      <c r="J68" s="18" t="s">
        <v>315</v>
      </c>
      <c r="K68" s="18" t="s">
        <v>133</v>
      </c>
      <c r="L68" s="17">
        <v>-42</v>
      </c>
      <c r="M68" s="18" t="s">
        <v>306</v>
      </c>
      <c r="N68" s="17">
        <v>-31248</v>
      </c>
      <c r="O68" s="18" t="s">
        <v>485</v>
      </c>
      <c r="P68" s="17">
        <v>30</v>
      </c>
      <c r="Q68" s="17">
        <v>8</v>
      </c>
      <c r="R68" s="24">
        <f>'Price Book'!$B$17</f>
        <v>8</v>
      </c>
      <c r="S68" s="24" t="str">
        <f t="shared" ref="S68" si="10">IF(Q68=R68,"OK","ERROR")</f>
        <v>OK</v>
      </c>
      <c r="T68" s="24" t="s">
        <v>491</v>
      </c>
      <c r="U68" s="17">
        <v>744</v>
      </c>
      <c r="V68" s="17">
        <v>-249984</v>
      </c>
      <c r="W68" s="22">
        <f t="shared" si="5"/>
        <v>-249984</v>
      </c>
      <c r="X68" s="22"/>
      <c r="Y68" s="22"/>
      <c r="Z68" s="17">
        <v>-249984</v>
      </c>
      <c r="AA68" s="18" t="s">
        <v>134</v>
      </c>
      <c r="AB68" s="17"/>
      <c r="AC68" s="17"/>
      <c r="AD68" s="18" t="s">
        <v>126</v>
      </c>
      <c r="AE68" s="18" t="s">
        <v>126</v>
      </c>
      <c r="AF68" s="18" t="s">
        <v>127</v>
      </c>
      <c r="AG68" s="18" t="s">
        <v>408</v>
      </c>
      <c r="AH68" s="18" t="s">
        <v>308</v>
      </c>
      <c r="AI68" s="18" t="s">
        <v>185</v>
      </c>
      <c r="AJ68" s="18" t="s">
        <v>125</v>
      </c>
      <c r="AK68" s="18" t="s">
        <v>125</v>
      </c>
      <c r="AL68" s="18" t="s">
        <v>125</v>
      </c>
      <c r="AM68" s="18" t="s">
        <v>125</v>
      </c>
      <c r="AN68" s="18" t="s">
        <v>125</v>
      </c>
      <c r="AO68" s="20">
        <v>40909</v>
      </c>
      <c r="AP68" s="20">
        <v>40939</v>
      </c>
      <c r="AQ68" s="18" t="s">
        <v>128</v>
      </c>
      <c r="AR68" s="17">
        <v>744</v>
      </c>
      <c r="AS68" s="18" t="s">
        <v>125</v>
      </c>
      <c r="AT68" s="17"/>
      <c r="AU68" s="20"/>
      <c r="AV68" s="18" t="s">
        <v>125</v>
      </c>
      <c r="AW68" s="18" t="s">
        <v>125</v>
      </c>
      <c r="AX68" s="18" t="s">
        <v>310</v>
      </c>
      <c r="AY68" s="18" t="s">
        <v>129</v>
      </c>
      <c r="AZ68" s="17">
        <v>0</v>
      </c>
      <c r="BA68" s="17">
        <v>0</v>
      </c>
      <c r="BB68" s="18" t="s">
        <v>408</v>
      </c>
      <c r="BC68" s="17">
        <v>0</v>
      </c>
      <c r="BD68" s="17">
        <v>0</v>
      </c>
      <c r="BE68" s="18" t="s">
        <v>408</v>
      </c>
      <c r="BF68" s="17">
        <v>0</v>
      </c>
      <c r="BG68" s="17">
        <v>0</v>
      </c>
      <c r="BH68" s="18" t="s">
        <v>408</v>
      </c>
      <c r="BI68" s="17">
        <v>0</v>
      </c>
      <c r="BJ68" s="17">
        <v>0</v>
      </c>
      <c r="BK68" s="18" t="s">
        <v>408</v>
      </c>
      <c r="BL68" s="17"/>
      <c r="BM68" s="17"/>
      <c r="BN68" s="18" t="s">
        <v>130</v>
      </c>
      <c r="BO68" s="18" t="s">
        <v>125</v>
      </c>
      <c r="BP68" s="18" t="s">
        <v>125</v>
      </c>
      <c r="BQ68" s="17"/>
      <c r="BR68" s="17"/>
      <c r="BS68" s="18" t="s">
        <v>125</v>
      </c>
      <c r="BT68" s="18" t="s">
        <v>125</v>
      </c>
      <c r="BU68" s="18" t="s">
        <v>125</v>
      </c>
      <c r="BV68" s="18" t="s">
        <v>125</v>
      </c>
      <c r="BW68" s="18" t="s">
        <v>431</v>
      </c>
      <c r="BX68" s="18" t="s">
        <v>131</v>
      </c>
      <c r="BY68" s="18" t="s">
        <v>125</v>
      </c>
      <c r="BZ68" s="18" t="s">
        <v>125</v>
      </c>
      <c r="CA68" s="18" t="s">
        <v>125</v>
      </c>
      <c r="CB68" s="18" t="s">
        <v>125</v>
      </c>
      <c r="CC68" s="18" t="s">
        <v>125</v>
      </c>
      <c r="CD68" s="18" t="s">
        <v>125</v>
      </c>
      <c r="CE68" s="17">
        <v>0</v>
      </c>
      <c r="CF68" s="17">
        <v>0</v>
      </c>
      <c r="CG68" s="17">
        <v>0</v>
      </c>
      <c r="CH68" s="20"/>
      <c r="CI68" s="20"/>
      <c r="CJ68" s="18" t="s">
        <v>125</v>
      </c>
      <c r="CK68" s="21"/>
      <c r="CL68" s="17"/>
      <c r="CM68" s="18" t="s">
        <v>125</v>
      </c>
      <c r="CN68" s="17"/>
      <c r="CO68" s="17"/>
      <c r="CP68" s="18" t="s">
        <v>125</v>
      </c>
      <c r="CQ68" s="17"/>
      <c r="CR68" s="17"/>
      <c r="CS68" s="18" t="s">
        <v>125</v>
      </c>
      <c r="CT68" s="17"/>
      <c r="CU68" s="17"/>
      <c r="CV68" s="18" t="s">
        <v>125</v>
      </c>
      <c r="CW68" s="18" t="s">
        <v>125</v>
      </c>
      <c r="CX68" s="18" t="s">
        <v>125</v>
      </c>
      <c r="CY68" s="18" t="s">
        <v>125</v>
      </c>
      <c r="CZ68" s="18" t="s">
        <v>125</v>
      </c>
      <c r="DA68" s="18" t="s">
        <v>125</v>
      </c>
      <c r="DB68" s="20">
        <v>40544</v>
      </c>
      <c r="DC68" s="18" t="s">
        <v>317</v>
      </c>
      <c r="DD68" s="18" t="s">
        <v>125</v>
      </c>
      <c r="DE68" s="18" t="s">
        <v>313</v>
      </c>
      <c r="DF68" s="18" t="s">
        <v>314</v>
      </c>
      <c r="DG68" s="18" t="s">
        <v>125</v>
      </c>
      <c r="DH68" s="18" t="s">
        <v>125</v>
      </c>
      <c r="DI68" s="18" t="s">
        <v>125</v>
      </c>
      <c r="DJ68" s="17">
        <v>0</v>
      </c>
      <c r="DK68" s="18" t="s">
        <v>125</v>
      </c>
      <c r="DL68" s="18" t="s">
        <v>132</v>
      </c>
      <c r="DM68" s="18" t="s">
        <v>125</v>
      </c>
      <c r="DN68" s="18" t="s">
        <v>125</v>
      </c>
      <c r="DO68" s="18" t="s">
        <v>125</v>
      </c>
      <c r="DP68" s="18" t="s">
        <v>486</v>
      </c>
      <c r="DQ68" s="18" t="s">
        <v>485</v>
      </c>
      <c r="DR68" s="18" t="s">
        <v>125</v>
      </c>
      <c r="DS68" s="18" t="s">
        <v>125</v>
      </c>
      <c r="DT68" s="18" t="s">
        <v>125</v>
      </c>
      <c r="DU68" s="18" t="s">
        <v>125</v>
      </c>
      <c r="DV68" s="18" t="s">
        <v>125</v>
      </c>
      <c r="DW68" s="18" t="s">
        <v>432</v>
      </c>
      <c r="DX68" s="18" t="s">
        <v>125</v>
      </c>
      <c r="DY68" s="18" t="s">
        <v>125</v>
      </c>
    </row>
    <row r="69" spans="2:129" x14ac:dyDescent="0.25">
      <c r="B69" s="17">
        <v>12491</v>
      </c>
      <c r="C69" s="20">
        <v>40179</v>
      </c>
      <c r="D69" s="21">
        <v>0</v>
      </c>
      <c r="E69" s="18" t="s">
        <v>302</v>
      </c>
      <c r="F69" s="18" t="s">
        <v>303</v>
      </c>
      <c r="G69" s="18" t="s">
        <v>122</v>
      </c>
      <c r="H69" s="18" t="s">
        <v>337</v>
      </c>
      <c r="I69" s="18" t="s">
        <v>305</v>
      </c>
      <c r="J69" s="18" t="s">
        <v>315</v>
      </c>
      <c r="K69" s="18" t="s">
        <v>133</v>
      </c>
      <c r="L69" s="17">
        <v>-42</v>
      </c>
      <c r="M69" s="18" t="s">
        <v>306</v>
      </c>
      <c r="N69" s="17">
        <v>-31248</v>
      </c>
      <c r="O69" s="18" t="s">
        <v>485</v>
      </c>
      <c r="P69" s="17">
        <v>30</v>
      </c>
      <c r="Q69" s="17">
        <v>3</v>
      </c>
      <c r="R69" s="24">
        <f>'Price Book'!$B$9</f>
        <v>3</v>
      </c>
      <c r="S69" s="24" t="str">
        <f>IF(Q69=R69,"OK","ERROR")</f>
        <v>OK</v>
      </c>
      <c r="T69" s="24" t="s">
        <v>490</v>
      </c>
      <c r="U69" s="17">
        <v>744</v>
      </c>
      <c r="V69" s="17">
        <v>-93744</v>
      </c>
      <c r="W69" s="22">
        <f t="shared" si="5"/>
        <v>-93744</v>
      </c>
      <c r="X69" s="22"/>
      <c r="Y69" s="22"/>
      <c r="Z69" s="17">
        <v>-93744</v>
      </c>
      <c r="AA69" s="18" t="s">
        <v>134</v>
      </c>
      <c r="AB69" s="17"/>
      <c r="AC69" s="17"/>
      <c r="AD69" s="18" t="s">
        <v>126</v>
      </c>
      <c r="AE69" s="18" t="s">
        <v>126</v>
      </c>
      <c r="AF69" s="18" t="s">
        <v>127</v>
      </c>
      <c r="AG69" s="18" t="s">
        <v>408</v>
      </c>
      <c r="AH69" s="18" t="s">
        <v>308</v>
      </c>
      <c r="AI69" s="18" t="s">
        <v>185</v>
      </c>
      <c r="AJ69" s="18" t="s">
        <v>125</v>
      </c>
      <c r="AK69" s="18" t="s">
        <v>125</v>
      </c>
      <c r="AL69" s="18" t="s">
        <v>125</v>
      </c>
      <c r="AM69" s="18" t="s">
        <v>125</v>
      </c>
      <c r="AN69" s="18" t="s">
        <v>125</v>
      </c>
      <c r="AO69" s="20">
        <v>40179</v>
      </c>
      <c r="AP69" s="20">
        <v>40209</v>
      </c>
      <c r="AQ69" s="18" t="s">
        <v>128</v>
      </c>
      <c r="AR69" s="17">
        <v>744</v>
      </c>
      <c r="AS69" s="18" t="s">
        <v>125</v>
      </c>
      <c r="AT69" s="17"/>
      <c r="AU69" s="20"/>
      <c r="AV69" s="18" t="s">
        <v>125</v>
      </c>
      <c r="AW69" s="18" t="s">
        <v>125</v>
      </c>
      <c r="AX69" s="18" t="s">
        <v>310</v>
      </c>
      <c r="AY69" s="18" t="s">
        <v>129</v>
      </c>
      <c r="AZ69" s="17">
        <v>0</v>
      </c>
      <c r="BA69" s="17">
        <v>0</v>
      </c>
      <c r="BB69" s="18" t="s">
        <v>408</v>
      </c>
      <c r="BC69" s="17">
        <v>0</v>
      </c>
      <c r="BD69" s="17">
        <v>0</v>
      </c>
      <c r="BE69" s="18" t="s">
        <v>408</v>
      </c>
      <c r="BF69" s="17">
        <v>0</v>
      </c>
      <c r="BG69" s="17">
        <v>0</v>
      </c>
      <c r="BH69" s="18" t="s">
        <v>408</v>
      </c>
      <c r="BI69" s="17">
        <v>0</v>
      </c>
      <c r="BJ69" s="17">
        <v>0</v>
      </c>
      <c r="BK69" s="18" t="s">
        <v>408</v>
      </c>
      <c r="BL69" s="17"/>
      <c r="BM69" s="17"/>
      <c r="BN69" s="18" t="s">
        <v>130</v>
      </c>
      <c r="BO69" s="18" t="s">
        <v>125</v>
      </c>
      <c r="BP69" s="18" t="s">
        <v>125</v>
      </c>
      <c r="BQ69" s="17"/>
      <c r="BR69" s="17"/>
      <c r="BS69" s="18" t="s">
        <v>125</v>
      </c>
      <c r="BT69" s="18" t="s">
        <v>125</v>
      </c>
      <c r="BU69" s="18" t="s">
        <v>125</v>
      </c>
      <c r="BV69" s="18" t="s">
        <v>125</v>
      </c>
      <c r="BW69" s="18" t="s">
        <v>433</v>
      </c>
      <c r="BX69" s="18" t="s">
        <v>131</v>
      </c>
      <c r="BY69" s="18" t="s">
        <v>125</v>
      </c>
      <c r="BZ69" s="18" t="s">
        <v>125</v>
      </c>
      <c r="CA69" s="18" t="s">
        <v>125</v>
      </c>
      <c r="CB69" s="18" t="s">
        <v>125</v>
      </c>
      <c r="CC69" s="18" t="s">
        <v>125</v>
      </c>
      <c r="CD69" s="18" t="s">
        <v>125</v>
      </c>
      <c r="CE69" s="17">
        <v>0</v>
      </c>
      <c r="CF69" s="17">
        <v>0</v>
      </c>
      <c r="CG69" s="17">
        <v>0</v>
      </c>
      <c r="CH69" s="20"/>
      <c r="CI69" s="20"/>
      <c r="CJ69" s="18" t="s">
        <v>125</v>
      </c>
      <c r="CK69" s="21"/>
      <c r="CL69" s="17"/>
      <c r="CM69" s="18" t="s">
        <v>125</v>
      </c>
      <c r="CN69" s="17"/>
      <c r="CO69" s="17"/>
      <c r="CP69" s="18" t="s">
        <v>125</v>
      </c>
      <c r="CQ69" s="17"/>
      <c r="CR69" s="17"/>
      <c r="CS69" s="18" t="s">
        <v>125</v>
      </c>
      <c r="CT69" s="17"/>
      <c r="CU69" s="17"/>
      <c r="CV69" s="18" t="s">
        <v>125</v>
      </c>
      <c r="CW69" s="18" t="s">
        <v>125</v>
      </c>
      <c r="CX69" s="18" t="s">
        <v>125</v>
      </c>
      <c r="CY69" s="18" t="s">
        <v>125</v>
      </c>
      <c r="CZ69" s="18" t="s">
        <v>125</v>
      </c>
      <c r="DA69" s="18" t="s">
        <v>125</v>
      </c>
      <c r="DB69" s="20">
        <v>40848</v>
      </c>
      <c r="DC69" s="18" t="s">
        <v>317</v>
      </c>
      <c r="DD69" s="18" t="s">
        <v>125</v>
      </c>
      <c r="DE69" s="18" t="s">
        <v>313</v>
      </c>
      <c r="DF69" s="18" t="s">
        <v>314</v>
      </c>
      <c r="DG69" s="18" t="s">
        <v>125</v>
      </c>
      <c r="DH69" s="18" t="s">
        <v>125</v>
      </c>
      <c r="DI69" s="18" t="s">
        <v>125</v>
      </c>
      <c r="DJ69" s="17">
        <v>0</v>
      </c>
      <c r="DK69" s="18" t="s">
        <v>125</v>
      </c>
      <c r="DL69" s="18" t="s">
        <v>132</v>
      </c>
      <c r="DM69" s="18" t="s">
        <v>125</v>
      </c>
      <c r="DN69" s="18" t="s">
        <v>125</v>
      </c>
      <c r="DO69" s="18" t="s">
        <v>125</v>
      </c>
      <c r="DP69" s="18" t="s">
        <v>486</v>
      </c>
      <c r="DQ69" s="18" t="s">
        <v>485</v>
      </c>
      <c r="DR69" s="18" t="s">
        <v>125</v>
      </c>
      <c r="DS69" s="18" t="s">
        <v>125</v>
      </c>
      <c r="DT69" s="18" t="s">
        <v>125</v>
      </c>
      <c r="DU69" s="18" t="s">
        <v>125</v>
      </c>
      <c r="DV69" s="18" t="s">
        <v>125</v>
      </c>
      <c r="DW69" s="18" t="s">
        <v>434</v>
      </c>
      <c r="DX69" s="18" t="s">
        <v>125</v>
      </c>
      <c r="DY69" s="18" t="s">
        <v>125</v>
      </c>
    </row>
    <row r="70" spans="2:129" x14ac:dyDescent="0.25">
      <c r="B70" s="17">
        <v>12493</v>
      </c>
      <c r="C70" s="20">
        <v>40179</v>
      </c>
      <c r="D70" s="21">
        <v>0</v>
      </c>
      <c r="E70" s="18" t="s">
        <v>302</v>
      </c>
      <c r="F70" s="18" t="s">
        <v>303</v>
      </c>
      <c r="G70" s="18" t="s">
        <v>122</v>
      </c>
      <c r="H70" s="18" t="s">
        <v>340</v>
      </c>
      <c r="I70" s="18" t="s">
        <v>305</v>
      </c>
      <c r="J70" s="18" t="s">
        <v>315</v>
      </c>
      <c r="K70" s="18" t="s">
        <v>133</v>
      </c>
      <c r="L70" s="17">
        <v>-42</v>
      </c>
      <c r="M70" s="18" t="s">
        <v>306</v>
      </c>
      <c r="N70" s="17">
        <v>-31248</v>
      </c>
      <c r="O70" s="18" t="s">
        <v>485</v>
      </c>
      <c r="P70" s="17">
        <v>30</v>
      </c>
      <c r="Q70" s="17">
        <v>8</v>
      </c>
      <c r="R70" s="24">
        <f>'Price Book'!$B$17</f>
        <v>8</v>
      </c>
      <c r="S70" s="24" t="str">
        <f t="shared" ref="S70" si="11">IF(Q70=R70,"OK","ERROR")</f>
        <v>OK</v>
      </c>
      <c r="T70" s="24" t="s">
        <v>491</v>
      </c>
      <c r="U70" s="17">
        <v>744</v>
      </c>
      <c r="V70" s="17">
        <v>-249984</v>
      </c>
      <c r="W70" s="22">
        <f t="shared" si="5"/>
        <v>-249984</v>
      </c>
      <c r="X70" s="22"/>
      <c r="Y70" s="22"/>
      <c r="Z70" s="17">
        <v>-249984</v>
      </c>
      <c r="AA70" s="18" t="s">
        <v>134</v>
      </c>
      <c r="AB70" s="17"/>
      <c r="AC70" s="17"/>
      <c r="AD70" s="18" t="s">
        <v>126</v>
      </c>
      <c r="AE70" s="18" t="s">
        <v>126</v>
      </c>
      <c r="AF70" s="18" t="s">
        <v>127</v>
      </c>
      <c r="AG70" s="18" t="s">
        <v>408</v>
      </c>
      <c r="AH70" s="18" t="s">
        <v>308</v>
      </c>
      <c r="AI70" s="18" t="s">
        <v>185</v>
      </c>
      <c r="AJ70" s="18" t="s">
        <v>125</v>
      </c>
      <c r="AK70" s="18" t="s">
        <v>125</v>
      </c>
      <c r="AL70" s="18" t="s">
        <v>125</v>
      </c>
      <c r="AM70" s="18" t="s">
        <v>125</v>
      </c>
      <c r="AN70" s="18" t="s">
        <v>125</v>
      </c>
      <c r="AO70" s="20">
        <v>40909</v>
      </c>
      <c r="AP70" s="20">
        <v>40939</v>
      </c>
      <c r="AQ70" s="18" t="s">
        <v>128</v>
      </c>
      <c r="AR70" s="17">
        <v>744</v>
      </c>
      <c r="AS70" s="18" t="s">
        <v>125</v>
      </c>
      <c r="AT70" s="17"/>
      <c r="AU70" s="20"/>
      <c r="AV70" s="18" t="s">
        <v>125</v>
      </c>
      <c r="AW70" s="18" t="s">
        <v>125</v>
      </c>
      <c r="AX70" s="18" t="s">
        <v>310</v>
      </c>
      <c r="AY70" s="18" t="s">
        <v>129</v>
      </c>
      <c r="AZ70" s="17">
        <v>0</v>
      </c>
      <c r="BA70" s="17">
        <v>0</v>
      </c>
      <c r="BB70" s="18" t="s">
        <v>408</v>
      </c>
      <c r="BC70" s="17">
        <v>0</v>
      </c>
      <c r="BD70" s="17">
        <v>0</v>
      </c>
      <c r="BE70" s="18" t="s">
        <v>408</v>
      </c>
      <c r="BF70" s="17">
        <v>0</v>
      </c>
      <c r="BG70" s="17">
        <v>0</v>
      </c>
      <c r="BH70" s="18" t="s">
        <v>408</v>
      </c>
      <c r="BI70" s="17">
        <v>0</v>
      </c>
      <c r="BJ70" s="17">
        <v>0</v>
      </c>
      <c r="BK70" s="18" t="s">
        <v>408</v>
      </c>
      <c r="BL70" s="17"/>
      <c r="BM70" s="17"/>
      <c r="BN70" s="18" t="s">
        <v>130</v>
      </c>
      <c r="BO70" s="18" t="s">
        <v>125</v>
      </c>
      <c r="BP70" s="18" t="s">
        <v>125</v>
      </c>
      <c r="BQ70" s="17"/>
      <c r="BR70" s="17"/>
      <c r="BS70" s="18" t="s">
        <v>125</v>
      </c>
      <c r="BT70" s="18" t="s">
        <v>125</v>
      </c>
      <c r="BU70" s="18" t="s">
        <v>125</v>
      </c>
      <c r="BV70" s="18" t="s">
        <v>125</v>
      </c>
      <c r="BW70" s="18" t="s">
        <v>435</v>
      </c>
      <c r="BX70" s="18" t="s">
        <v>131</v>
      </c>
      <c r="BY70" s="18" t="s">
        <v>125</v>
      </c>
      <c r="BZ70" s="18" t="s">
        <v>125</v>
      </c>
      <c r="CA70" s="18" t="s">
        <v>125</v>
      </c>
      <c r="CB70" s="18" t="s">
        <v>125</v>
      </c>
      <c r="CC70" s="18" t="s">
        <v>125</v>
      </c>
      <c r="CD70" s="18" t="s">
        <v>125</v>
      </c>
      <c r="CE70" s="17">
        <v>0</v>
      </c>
      <c r="CF70" s="17">
        <v>0</v>
      </c>
      <c r="CG70" s="17">
        <v>0</v>
      </c>
      <c r="CH70" s="20"/>
      <c r="CI70" s="20"/>
      <c r="CJ70" s="18" t="s">
        <v>125</v>
      </c>
      <c r="CK70" s="21"/>
      <c r="CL70" s="17"/>
      <c r="CM70" s="18" t="s">
        <v>125</v>
      </c>
      <c r="CN70" s="17"/>
      <c r="CO70" s="17"/>
      <c r="CP70" s="18" t="s">
        <v>125</v>
      </c>
      <c r="CQ70" s="17"/>
      <c r="CR70" s="17"/>
      <c r="CS70" s="18" t="s">
        <v>125</v>
      </c>
      <c r="CT70" s="17"/>
      <c r="CU70" s="17"/>
      <c r="CV70" s="18" t="s">
        <v>125</v>
      </c>
      <c r="CW70" s="18" t="s">
        <v>125</v>
      </c>
      <c r="CX70" s="18" t="s">
        <v>125</v>
      </c>
      <c r="CY70" s="18" t="s">
        <v>125</v>
      </c>
      <c r="CZ70" s="18" t="s">
        <v>125</v>
      </c>
      <c r="DA70" s="18" t="s">
        <v>125</v>
      </c>
      <c r="DB70" s="20">
        <v>40848</v>
      </c>
      <c r="DC70" s="18" t="s">
        <v>317</v>
      </c>
      <c r="DD70" s="18" t="s">
        <v>125</v>
      </c>
      <c r="DE70" s="18" t="s">
        <v>313</v>
      </c>
      <c r="DF70" s="18" t="s">
        <v>314</v>
      </c>
      <c r="DG70" s="18" t="s">
        <v>125</v>
      </c>
      <c r="DH70" s="18" t="s">
        <v>125</v>
      </c>
      <c r="DI70" s="18" t="s">
        <v>125</v>
      </c>
      <c r="DJ70" s="17">
        <v>0</v>
      </c>
      <c r="DK70" s="18" t="s">
        <v>125</v>
      </c>
      <c r="DL70" s="18" t="s">
        <v>132</v>
      </c>
      <c r="DM70" s="18" t="s">
        <v>125</v>
      </c>
      <c r="DN70" s="18" t="s">
        <v>125</v>
      </c>
      <c r="DO70" s="18" t="s">
        <v>125</v>
      </c>
      <c r="DP70" s="18" t="s">
        <v>486</v>
      </c>
      <c r="DQ70" s="18" t="s">
        <v>485</v>
      </c>
      <c r="DR70" s="18" t="s">
        <v>125</v>
      </c>
      <c r="DS70" s="18" t="s">
        <v>125</v>
      </c>
      <c r="DT70" s="18" t="s">
        <v>125</v>
      </c>
      <c r="DU70" s="18" t="s">
        <v>125</v>
      </c>
      <c r="DV70" s="18" t="s">
        <v>125</v>
      </c>
      <c r="DW70" s="18" t="s">
        <v>436</v>
      </c>
      <c r="DX70" s="18" t="s">
        <v>125</v>
      </c>
      <c r="DY70" s="18" t="s">
        <v>125</v>
      </c>
    </row>
    <row r="71" spans="2:129" x14ac:dyDescent="0.25">
      <c r="B71" s="17">
        <v>12495</v>
      </c>
      <c r="C71" s="20">
        <v>40179</v>
      </c>
      <c r="D71" s="21">
        <v>0</v>
      </c>
      <c r="E71" s="18" t="s">
        <v>302</v>
      </c>
      <c r="F71" s="18" t="s">
        <v>303</v>
      </c>
      <c r="G71" s="18" t="s">
        <v>122</v>
      </c>
      <c r="H71" s="18" t="s">
        <v>337</v>
      </c>
      <c r="I71" s="18" t="s">
        <v>305</v>
      </c>
      <c r="J71" s="18" t="s">
        <v>315</v>
      </c>
      <c r="K71" s="18" t="s">
        <v>133</v>
      </c>
      <c r="L71" s="17">
        <v>-42</v>
      </c>
      <c r="M71" s="18" t="s">
        <v>306</v>
      </c>
      <c r="N71" s="17">
        <v>-31248</v>
      </c>
      <c r="O71" s="18" t="s">
        <v>485</v>
      </c>
      <c r="P71" s="17">
        <v>30</v>
      </c>
      <c r="Q71" s="17">
        <v>3</v>
      </c>
      <c r="R71" s="24">
        <f>'Price Book'!$B$9</f>
        <v>3</v>
      </c>
      <c r="S71" s="24" t="str">
        <f>IF(Q71=R71,"OK","ERROR")</f>
        <v>OK</v>
      </c>
      <c r="T71" s="24" t="s">
        <v>490</v>
      </c>
      <c r="U71" s="17">
        <v>744</v>
      </c>
      <c r="V71" s="17">
        <v>27004.984205997702</v>
      </c>
      <c r="W71" s="22">
        <f>L71*U71*(Q71-P71*'Exchange Rates FWD'!$F$11)</f>
        <v>27004.984206320361</v>
      </c>
      <c r="X71" s="22">
        <f>(W71-V71)/V71</f>
        <v>1.1948150530186822E-11</v>
      </c>
      <c r="Y71" s="22" t="s">
        <v>503</v>
      </c>
      <c r="Z71" s="17">
        <v>27004.984205997702</v>
      </c>
      <c r="AA71" s="18" t="s">
        <v>134</v>
      </c>
      <c r="AB71" s="17"/>
      <c r="AC71" s="17"/>
      <c r="AD71" s="18" t="s">
        <v>126</v>
      </c>
      <c r="AE71" s="18" t="s">
        <v>126</v>
      </c>
      <c r="AF71" s="18" t="s">
        <v>127</v>
      </c>
      <c r="AG71" s="18" t="s">
        <v>408</v>
      </c>
      <c r="AH71" s="18" t="s">
        <v>308</v>
      </c>
      <c r="AI71" s="18" t="s">
        <v>185</v>
      </c>
      <c r="AJ71" s="18" t="s">
        <v>125</v>
      </c>
      <c r="AK71" s="18" t="s">
        <v>125</v>
      </c>
      <c r="AL71" s="18" t="s">
        <v>125</v>
      </c>
      <c r="AM71" s="18" t="s">
        <v>125</v>
      </c>
      <c r="AN71" s="18" t="s">
        <v>125</v>
      </c>
      <c r="AO71" s="20">
        <v>40179</v>
      </c>
      <c r="AP71" s="20">
        <v>40209</v>
      </c>
      <c r="AQ71" s="18" t="s">
        <v>128</v>
      </c>
      <c r="AR71" s="17">
        <v>744</v>
      </c>
      <c r="AS71" s="18" t="s">
        <v>125</v>
      </c>
      <c r="AT71" s="17"/>
      <c r="AU71" s="20"/>
      <c r="AV71" s="18" t="s">
        <v>125</v>
      </c>
      <c r="AW71" s="18" t="s">
        <v>125</v>
      </c>
      <c r="AX71" s="18" t="s">
        <v>310</v>
      </c>
      <c r="AY71" s="18" t="s">
        <v>129</v>
      </c>
      <c r="AZ71" s="17">
        <v>0</v>
      </c>
      <c r="BA71" s="17">
        <v>0</v>
      </c>
      <c r="BB71" s="18" t="s">
        <v>408</v>
      </c>
      <c r="BC71" s="17">
        <v>0</v>
      </c>
      <c r="BD71" s="17">
        <v>0</v>
      </c>
      <c r="BE71" s="18" t="s">
        <v>408</v>
      </c>
      <c r="BF71" s="17">
        <v>0</v>
      </c>
      <c r="BG71" s="17">
        <v>0</v>
      </c>
      <c r="BH71" s="18" t="s">
        <v>408</v>
      </c>
      <c r="BI71" s="17">
        <v>0</v>
      </c>
      <c r="BJ71" s="17">
        <v>0</v>
      </c>
      <c r="BK71" s="18" t="s">
        <v>408</v>
      </c>
      <c r="BL71" s="17"/>
      <c r="BM71" s="17"/>
      <c r="BN71" s="18" t="s">
        <v>130</v>
      </c>
      <c r="BO71" s="18" t="s">
        <v>125</v>
      </c>
      <c r="BP71" s="18" t="s">
        <v>125</v>
      </c>
      <c r="BQ71" s="17"/>
      <c r="BR71" s="17"/>
      <c r="BS71" s="18" t="s">
        <v>125</v>
      </c>
      <c r="BT71" s="18" t="s">
        <v>125</v>
      </c>
      <c r="BU71" s="18" t="s">
        <v>125</v>
      </c>
      <c r="BV71" s="18" t="s">
        <v>125</v>
      </c>
      <c r="BW71" s="18" t="s">
        <v>437</v>
      </c>
      <c r="BX71" s="18" t="s">
        <v>131</v>
      </c>
      <c r="BY71" s="18" t="s">
        <v>125</v>
      </c>
      <c r="BZ71" s="18" t="s">
        <v>125</v>
      </c>
      <c r="CA71" s="18" t="s">
        <v>125</v>
      </c>
      <c r="CB71" s="18" t="s">
        <v>125</v>
      </c>
      <c r="CC71" s="18" t="s">
        <v>125</v>
      </c>
      <c r="CD71" s="18" t="s">
        <v>125</v>
      </c>
      <c r="CE71" s="17">
        <v>0</v>
      </c>
      <c r="CF71" s="17">
        <v>0</v>
      </c>
      <c r="CG71" s="17">
        <v>0</v>
      </c>
      <c r="CH71" s="20"/>
      <c r="CI71" s="20"/>
      <c r="CJ71" s="18" t="s">
        <v>125</v>
      </c>
      <c r="CK71" s="21"/>
      <c r="CL71" s="17"/>
      <c r="CM71" s="18" t="s">
        <v>125</v>
      </c>
      <c r="CN71" s="17"/>
      <c r="CO71" s="17"/>
      <c r="CP71" s="18" t="s">
        <v>125</v>
      </c>
      <c r="CQ71" s="17"/>
      <c r="CR71" s="17"/>
      <c r="CS71" s="18" t="s">
        <v>125</v>
      </c>
      <c r="CT71" s="17"/>
      <c r="CU71" s="17"/>
      <c r="CV71" s="18" t="s">
        <v>125</v>
      </c>
      <c r="CW71" s="18" t="s">
        <v>125</v>
      </c>
      <c r="CX71" s="18" t="s">
        <v>125</v>
      </c>
      <c r="CY71" s="18" t="s">
        <v>125</v>
      </c>
      <c r="CZ71" s="18" t="s">
        <v>125</v>
      </c>
      <c r="DA71" s="18" t="s">
        <v>125</v>
      </c>
      <c r="DB71" s="20">
        <v>40909</v>
      </c>
      <c r="DC71" s="18" t="s">
        <v>317</v>
      </c>
      <c r="DD71" s="18" t="s">
        <v>125</v>
      </c>
      <c r="DE71" s="18" t="s">
        <v>313</v>
      </c>
      <c r="DF71" s="18" t="s">
        <v>314</v>
      </c>
      <c r="DG71" s="18" t="s">
        <v>125</v>
      </c>
      <c r="DH71" s="18" t="s">
        <v>125</v>
      </c>
      <c r="DI71" s="18" t="s">
        <v>125</v>
      </c>
      <c r="DJ71" s="17">
        <v>0</v>
      </c>
      <c r="DK71" s="18" t="s">
        <v>125</v>
      </c>
      <c r="DL71" s="18" t="s">
        <v>132</v>
      </c>
      <c r="DM71" s="18" t="s">
        <v>125</v>
      </c>
      <c r="DN71" s="18" t="s">
        <v>125</v>
      </c>
      <c r="DO71" s="18" t="s">
        <v>125</v>
      </c>
      <c r="DP71" s="18" t="s">
        <v>486</v>
      </c>
      <c r="DQ71" s="18" t="s">
        <v>485</v>
      </c>
      <c r="DR71" s="18" t="s">
        <v>125</v>
      </c>
      <c r="DS71" s="18" t="s">
        <v>125</v>
      </c>
      <c r="DT71" s="18" t="s">
        <v>125</v>
      </c>
      <c r="DU71" s="18" t="s">
        <v>125</v>
      </c>
      <c r="DV71" s="18" t="s">
        <v>125</v>
      </c>
      <c r="DW71" s="18" t="s">
        <v>438</v>
      </c>
      <c r="DX71" s="18" t="s">
        <v>125</v>
      </c>
      <c r="DY71" s="18" t="s">
        <v>125</v>
      </c>
    </row>
    <row r="72" spans="2:129" x14ac:dyDescent="0.25">
      <c r="B72" s="17">
        <v>12497</v>
      </c>
      <c r="C72" s="20">
        <v>40179</v>
      </c>
      <c r="D72" s="21">
        <v>0</v>
      </c>
      <c r="E72" s="18" t="s">
        <v>302</v>
      </c>
      <c r="F72" s="18" t="s">
        <v>303</v>
      </c>
      <c r="G72" s="18" t="s">
        <v>122</v>
      </c>
      <c r="H72" s="18" t="s">
        <v>340</v>
      </c>
      <c r="I72" s="18" t="s">
        <v>305</v>
      </c>
      <c r="J72" s="18" t="s">
        <v>315</v>
      </c>
      <c r="K72" s="18" t="s">
        <v>133</v>
      </c>
      <c r="L72" s="17">
        <v>-42</v>
      </c>
      <c r="M72" s="18" t="s">
        <v>306</v>
      </c>
      <c r="N72" s="17">
        <v>-31248</v>
      </c>
      <c r="O72" s="18" t="s">
        <v>485</v>
      </c>
      <c r="P72" s="17">
        <v>30</v>
      </c>
      <c r="Q72" s="17">
        <v>8</v>
      </c>
      <c r="R72" s="24">
        <f>'Price Book'!$B$17</f>
        <v>8</v>
      </c>
      <c r="S72" s="24" t="str">
        <f t="shared" ref="S72" si="12">IF(Q72=R72,"OK","ERROR")</f>
        <v>OK</v>
      </c>
      <c r="T72" s="24" t="s">
        <v>491</v>
      </c>
      <c r="U72" s="17">
        <v>744</v>
      </c>
      <c r="V72" s="17">
        <v>-129235.015794002</v>
      </c>
      <c r="W72" s="22">
        <f>L72*U72*(Q72-P72*'Exchange Rates FWD'!$F$11)</f>
        <v>-129235.01579367962</v>
      </c>
      <c r="X72" s="22">
        <f>(W72-V72)/V72</f>
        <v>-2.4945493911890831E-12</v>
      </c>
      <c r="Y72" s="22" t="s">
        <v>503</v>
      </c>
      <c r="Z72" s="17">
        <v>-129235.015794002</v>
      </c>
      <c r="AA72" s="18" t="s">
        <v>134</v>
      </c>
      <c r="AB72" s="17"/>
      <c r="AC72" s="17"/>
      <c r="AD72" s="18" t="s">
        <v>126</v>
      </c>
      <c r="AE72" s="18" t="s">
        <v>126</v>
      </c>
      <c r="AF72" s="18" t="s">
        <v>127</v>
      </c>
      <c r="AG72" s="18" t="s">
        <v>408</v>
      </c>
      <c r="AH72" s="18" t="s">
        <v>308</v>
      </c>
      <c r="AI72" s="18" t="s">
        <v>185</v>
      </c>
      <c r="AJ72" s="18" t="s">
        <v>125</v>
      </c>
      <c r="AK72" s="18" t="s">
        <v>125</v>
      </c>
      <c r="AL72" s="18" t="s">
        <v>125</v>
      </c>
      <c r="AM72" s="18" t="s">
        <v>125</v>
      </c>
      <c r="AN72" s="18" t="s">
        <v>125</v>
      </c>
      <c r="AO72" s="20">
        <v>40909</v>
      </c>
      <c r="AP72" s="20">
        <v>40939</v>
      </c>
      <c r="AQ72" s="18" t="s">
        <v>128</v>
      </c>
      <c r="AR72" s="17">
        <v>744</v>
      </c>
      <c r="AS72" s="18" t="s">
        <v>125</v>
      </c>
      <c r="AT72" s="17"/>
      <c r="AU72" s="20"/>
      <c r="AV72" s="18" t="s">
        <v>125</v>
      </c>
      <c r="AW72" s="18" t="s">
        <v>125</v>
      </c>
      <c r="AX72" s="18" t="s">
        <v>310</v>
      </c>
      <c r="AY72" s="18" t="s">
        <v>129</v>
      </c>
      <c r="AZ72" s="17">
        <v>0</v>
      </c>
      <c r="BA72" s="17">
        <v>0</v>
      </c>
      <c r="BB72" s="18" t="s">
        <v>408</v>
      </c>
      <c r="BC72" s="17">
        <v>0</v>
      </c>
      <c r="BD72" s="17">
        <v>0</v>
      </c>
      <c r="BE72" s="18" t="s">
        <v>408</v>
      </c>
      <c r="BF72" s="17">
        <v>0</v>
      </c>
      <c r="BG72" s="17">
        <v>0</v>
      </c>
      <c r="BH72" s="18" t="s">
        <v>408</v>
      </c>
      <c r="BI72" s="17">
        <v>0</v>
      </c>
      <c r="BJ72" s="17">
        <v>0</v>
      </c>
      <c r="BK72" s="18" t="s">
        <v>408</v>
      </c>
      <c r="BL72" s="17"/>
      <c r="BM72" s="17"/>
      <c r="BN72" s="18" t="s">
        <v>130</v>
      </c>
      <c r="BO72" s="18" t="s">
        <v>125</v>
      </c>
      <c r="BP72" s="18" t="s">
        <v>125</v>
      </c>
      <c r="BQ72" s="17"/>
      <c r="BR72" s="17"/>
      <c r="BS72" s="18" t="s">
        <v>125</v>
      </c>
      <c r="BT72" s="18" t="s">
        <v>125</v>
      </c>
      <c r="BU72" s="18" t="s">
        <v>125</v>
      </c>
      <c r="BV72" s="18" t="s">
        <v>125</v>
      </c>
      <c r="BW72" s="18" t="s">
        <v>439</v>
      </c>
      <c r="BX72" s="18" t="s">
        <v>131</v>
      </c>
      <c r="BY72" s="18" t="s">
        <v>125</v>
      </c>
      <c r="BZ72" s="18" t="s">
        <v>125</v>
      </c>
      <c r="CA72" s="18" t="s">
        <v>125</v>
      </c>
      <c r="CB72" s="18" t="s">
        <v>125</v>
      </c>
      <c r="CC72" s="18" t="s">
        <v>125</v>
      </c>
      <c r="CD72" s="18" t="s">
        <v>125</v>
      </c>
      <c r="CE72" s="17">
        <v>0</v>
      </c>
      <c r="CF72" s="17">
        <v>0</v>
      </c>
      <c r="CG72" s="17">
        <v>0</v>
      </c>
      <c r="CH72" s="20"/>
      <c r="CI72" s="20"/>
      <c r="CJ72" s="18" t="s">
        <v>125</v>
      </c>
      <c r="CK72" s="21"/>
      <c r="CL72" s="17"/>
      <c r="CM72" s="18" t="s">
        <v>125</v>
      </c>
      <c r="CN72" s="17"/>
      <c r="CO72" s="17"/>
      <c r="CP72" s="18" t="s">
        <v>125</v>
      </c>
      <c r="CQ72" s="17"/>
      <c r="CR72" s="17"/>
      <c r="CS72" s="18" t="s">
        <v>125</v>
      </c>
      <c r="CT72" s="17"/>
      <c r="CU72" s="17"/>
      <c r="CV72" s="18" t="s">
        <v>125</v>
      </c>
      <c r="CW72" s="18" t="s">
        <v>125</v>
      </c>
      <c r="CX72" s="18" t="s">
        <v>125</v>
      </c>
      <c r="CY72" s="18" t="s">
        <v>125</v>
      </c>
      <c r="CZ72" s="18" t="s">
        <v>125</v>
      </c>
      <c r="DA72" s="18" t="s">
        <v>125</v>
      </c>
      <c r="DB72" s="20">
        <v>40909</v>
      </c>
      <c r="DC72" s="18" t="s">
        <v>317</v>
      </c>
      <c r="DD72" s="18" t="s">
        <v>125</v>
      </c>
      <c r="DE72" s="18" t="s">
        <v>313</v>
      </c>
      <c r="DF72" s="18" t="s">
        <v>314</v>
      </c>
      <c r="DG72" s="18" t="s">
        <v>125</v>
      </c>
      <c r="DH72" s="18" t="s">
        <v>125</v>
      </c>
      <c r="DI72" s="18" t="s">
        <v>125</v>
      </c>
      <c r="DJ72" s="17">
        <v>0</v>
      </c>
      <c r="DK72" s="18" t="s">
        <v>125</v>
      </c>
      <c r="DL72" s="18" t="s">
        <v>132</v>
      </c>
      <c r="DM72" s="18" t="s">
        <v>125</v>
      </c>
      <c r="DN72" s="18" t="s">
        <v>125</v>
      </c>
      <c r="DO72" s="18" t="s">
        <v>125</v>
      </c>
      <c r="DP72" s="18" t="s">
        <v>486</v>
      </c>
      <c r="DQ72" s="18" t="s">
        <v>485</v>
      </c>
      <c r="DR72" s="18" t="s">
        <v>125</v>
      </c>
      <c r="DS72" s="18" t="s">
        <v>125</v>
      </c>
      <c r="DT72" s="18" t="s">
        <v>125</v>
      </c>
      <c r="DU72" s="18" t="s">
        <v>125</v>
      </c>
      <c r="DV72" s="18" t="s">
        <v>125</v>
      </c>
      <c r="DW72" s="18" t="s">
        <v>440</v>
      </c>
      <c r="DX72" s="18" t="s">
        <v>125</v>
      </c>
      <c r="DY72" s="18" t="s">
        <v>125</v>
      </c>
    </row>
    <row r="73" spans="2:129" x14ac:dyDescent="0.25">
      <c r="B73" s="17">
        <v>12499</v>
      </c>
      <c r="C73" s="20">
        <v>40179</v>
      </c>
      <c r="D73" s="21">
        <v>0</v>
      </c>
      <c r="E73" s="18" t="s">
        <v>302</v>
      </c>
      <c r="F73" s="18" t="s">
        <v>303</v>
      </c>
      <c r="G73" s="18" t="s">
        <v>122</v>
      </c>
      <c r="H73" s="18" t="s">
        <v>351</v>
      </c>
      <c r="I73" s="18" t="s">
        <v>305</v>
      </c>
      <c r="J73" s="18" t="s">
        <v>315</v>
      </c>
      <c r="K73" s="18" t="s">
        <v>123</v>
      </c>
      <c r="L73" s="17">
        <v>40</v>
      </c>
      <c r="M73" s="18" t="s">
        <v>306</v>
      </c>
      <c r="N73" s="17">
        <v>350400</v>
      </c>
      <c r="O73" s="18" t="s">
        <v>485</v>
      </c>
      <c r="P73" s="17">
        <v>28</v>
      </c>
      <c r="Q73" s="17">
        <v>2.91554867864253</v>
      </c>
      <c r="R73" s="24"/>
      <c r="S73" s="24" t="s">
        <v>492</v>
      </c>
      <c r="T73" s="24"/>
      <c r="U73" s="17">
        <v>8760</v>
      </c>
      <c r="V73" s="17">
        <v>1021608.25699634</v>
      </c>
      <c r="W73" s="22"/>
      <c r="X73" s="22"/>
      <c r="Y73" s="22"/>
      <c r="Z73" s="17">
        <v>1021608.25699634</v>
      </c>
      <c r="AA73" s="18" t="s">
        <v>134</v>
      </c>
      <c r="AB73" s="17"/>
      <c r="AC73" s="17"/>
      <c r="AD73" s="18" t="s">
        <v>126</v>
      </c>
      <c r="AE73" s="18" t="s">
        <v>126</v>
      </c>
      <c r="AF73" s="18" t="s">
        <v>127</v>
      </c>
      <c r="AG73" s="18" t="s">
        <v>408</v>
      </c>
      <c r="AH73" s="18" t="s">
        <v>308</v>
      </c>
      <c r="AI73" s="18" t="s">
        <v>352</v>
      </c>
      <c r="AJ73" s="18" t="s">
        <v>125</v>
      </c>
      <c r="AK73" s="18" t="s">
        <v>125</v>
      </c>
      <c r="AL73" s="18" t="s">
        <v>125</v>
      </c>
      <c r="AM73" s="18" t="s">
        <v>125</v>
      </c>
      <c r="AN73" s="18" t="s">
        <v>125</v>
      </c>
      <c r="AO73" s="20">
        <v>40179</v>
      </c>
      <c r="AP73" s="20">
        <v>40543</v>
      </c>
      <c r="AQ73" s="18" t="s">
        <v>128</v>
      </c>
      <c r="AR73" s="17">
        <v>8760</v>
      </c>
      <c r="AS73" s="18" t="s">
        <v>125</v>
      </c>
      <c r="AT73" s="17"/>
      <c r="AU73" s="20"/>
      <c r="AV73" s="18" t="s">
        <v>125</v>
      </c>
      <c r="AW73" s="18" t="s">
        <v>125</v>
      </c>
      <c r="AX73" s="18" t="s">
        <v>310</v>
      </c>
      <c r="AY73" s="18" t="s">
        <v>129</v>
      </c>
      <c r="AZ73" s="17">
        <v>0</v>
      </c>
      <c r="BA73" s="17">
        <v>0</v>
      </c>
      <c r="BB73" s="18" t="s">
        <v>408</v>
      </c>
      <c r="BC73" s="17">
        <v>0</v>
      </c>
      <c r="BD73" s="17">
        <v>0</v>
      </c>
      <c r="BE73" s="18" t="s">
        <v>408</v>
      </c>
      <c r="BF73" s="17">
        <v>0</v>
      </c>
      <c r="BG73" s="17">
        <v>0</v>
      </c>
      <c r="BH73" s="18" t="s">
        <v>408</v>
      </c>
      <c r="BI73" s="17">
        <v>0</v>
      </c>
      <c r="BJ73" s="17">
        <v>0</v>
      </c>
      <c r="BK73" s="18" t="s">
        <v>408</v>
      </c>
      <c r="BL73" s="17"/>
      <c r="BM73" s="17"/>
      <c r="BN73" s="18" t="s">
        <v>130</v>
      </c>
      <c r="BO73" s="18" t="s">
        <v>125</v>
      </c>
      <c r="BP73" s="18" t="s">
        <v>125</v>
      </c>
      <c r="BQ73" s="17"/>
      <c r="BR73" s="17"/>
      <c r="BS73" s="18" t="s">
        <v>125</v>
      </c>
      <c r="BT73" s="18" t="s">
        <v>125</v>
      </c>
      <c r="BU73" s="18" t="s">
        <v>125</v>
      </c>
      <c r="BV73" s="18" t="s">
        <v>125</v>
      </c>
      <c r="BW73" s="18" t="s">
        <v>441</v>
      </c>
      <c r="BX73" s="18" t="s">
        <v>131</v>
      </c>
      <c r="BY73" s="18" t="s">
        <v>125</v>
      </c>
      <c r="BZ73" s="18" t="s">
        <v>125</v>
      </c>
      <c r="CA73" s="18" t="s">
        <v>125</v>
      </c>
      <c r="CB73" s="18" t="s">
        <v>125</v>
      </c>
      <c r="CC73" s="18" t="s">
        <v>125</v>
      </c>
      <c r="CD73" s="18" t="s">
        <v>125</v>
      </c>
      <c r="CE73" s="17">
        <v>0</v>
      </c>
      <c r="CF73" s="17">
        <v>0</v>
      </c>
      <c r="CG73" s="17">
        <v>0</v>
      </c>
      <c r="CH73" s="20"/>
      <c r="CI73" s="20"/>
      <c r="CJ73" s="18" t="s">
        <v>125</v>
      </c>
      <c r="CK73" s="21"/>
      <c r="CL73" s="17"/>
      <c r="CM73" s="18" t="s">
        <v>125</v>
      </c>
      <c r="CN73" s="17"/>
      <c r="CO73" s="17"/>
      <c r="CP73" s="18" t="s">
        <v>125</v>
      </c>
      <c r="CQ73" s="17"/>
      <c r="CR73" s="17"/>
      <c r="CS73" s="18" t="s">
        <v>125</v>
      </c>
      <c r="CT73" s="17"/>
      <c r="CU73" s="17"/>
      <c r="CV73" s="18" t="s">
        <v>125</v>
      </c>
      <c r="CW73" s="18" t="s">
        <v>125</v>
      </c>
      <c r="CX73" s="18" t="s">
        <v>125</v>
      </c>
      <c r="CY73" s="18" t="s">
        <v>125</v>
      </c>
      <c r="CZ73" s="18" t="s">
        <v>125</v>
      </c>
      <c r="DA73" s="18" t="s">
        <v>125</v>
      </c>
      <c r="DB73" s="20">
        <v>40544</v>
      </c>
      <c r="DC73" s="18" t="s">
        <v>352</v>
      </c>
      <c r="DD73" s="18" t="s">
        <v>125</v>
      </c>
      <c r="DE73" s="18" t="s">
        <v>313</v>
      </c>
      <c r="DF73" s="18" t="s">
        <v>314</v>
      </c>
      <c r="DG73" s="18" t="s">
        <v>125</v>
      </c>
      <c r="DH73" s="18" t="s">
        <v>125</v>
      </c>
      <c r="DI73" s="18" t="s">
        <v>125</v>
      </c>
      <c r="DJ73" s="17">
        <v>0</v>
      </c>
      <c r="DK73" s="18" t="s">
        <v>125</v>
      </c>
      <c r="DL73" s="18" t="s">
        <v>132</v>
      </c>
      <c r="DM73" s="18" t="s">
        <v>125</v>
      </c>
      <c r="DN73" s="18" t="s">
        <v>125</v>
      </c>
      <c r="DO73" s="18" t="s">
        <v>125</v>
      </c>
      <c r="DP73" s="18" t="s">
        <v>486</v>
      </c>
      <c r="DQ73" s="18" t="s">
        <v>485</v>
      </c>
      <c r="DR73" s="18" t="s">
        <v>125</v>
      </c>
      <c r="DS73" s="18" t="s">
        <v>125</v>
      </c>
      <c r="DT73" s="18" t="s">
        <v>125</v>
      </c>
      <c r="DU73" s="18" t="s">
        <v>125</v>
      </c>
      <c r="DV73" s="18" t="s">
        <v>125</v>
      </c>
      <c r="DW73" s="18" t="s">
        <v>442</v>
      </c>
      <c r="DX73" s="18" t="s">
        <v>125</v>
      </c>
      <c r="DY73" s="18" t="s">
        <v>125</v>
      </c>
    </row>
    <row r="74" spans="2:129" x14ac:dyDescent="0.25">
      <c r="B74" s="17">
        <v>12501</v>
      </c>
      <c r="C74" s="20">
        <v>40179</v>
      </c>
      <c r="D74" s="21">
        <v>0</v>
      </c>
      <c r="E74" s="18" t="s">
        <v>302</v>
      </c>
      <c r="F74" s="18" t="s">
        <v>303</v>
      </c>
      <c r="G74" s="18" t="s">
        <v>122</v>
      </c>
      <c r="H74" s="18" t="s">
        <v>351</v>
      </c>
      <c r="I74" s="18" t="s">
        <v>305</v>
      </c>
      <c r="J74" s="18" t="s">
        <v>315</v>
      </c>
      <c r="K74" s="18" t="s">
        <v>123</v>
      </c>
      <c r="L74" s="17">
        <v>41</v>
      </c>
      <c r="M74" s="18" t="s">
        <v>306</v>
      </c>
      <c r="N74" s="17">
        <v>359160</v>
      </c>
      <c r="O74" s="18" t="s">
        <v>485</v>
      </c>
      <c r="P74" s="17">
        <v>29</v>
      </c>
      <c r="Q74" s="17">
        <v>2.91554867864253</v>
      </c>
      <c r="R74" s="24"/>
      <c r="S74" s="24" t="s">
        <v>492</v>
      </c>
      <c r="T74" s="24"/>
      <c r="U74" s="17">
        <v>8760</v>
      </c>
      <c r="V74" s="17">
        <v>1047148.46342125</v>
      </c>
      <c r="W74" s="22"/>
      <c r="X74" s="22"/>
      <c r="Y74" s="22"/>
      <c r="Z74" s="17">
        <v>1047148.46342125</v>
      </c>
      <c r="AA74" s="18" t="s">
        <v>134</v>
      </c>
      <c r="AB74" s="17"/>
      <c r="AC74" s="17"/>
      <c r="AD74" s="18" t="s">
        <v>126</v>
      </c>
      <c r="AE74" s="18" t="s">
        <v>126</v>
      </c>
      <c r="AF74" s="18" t="s">
        <v>127</v>
      </c>
      <c r="AG74" s="18" t="s">
        <v>408</v>
      </c>
      <c r="AH74" s="18" t="s">
        <v>308</v>
      </c>
      <c r="AI74" s="18" t="s">
        <v>352</v>
      </c>
      <c r="AJ74" s="18" t="s">
        <v>125</v>
      </c>
      <c r="AK74" s="18" t="s">
        <v>125</v>
      </c>
      <c r="AL74" s="18" t="s">
        <v>125</v>
      </c>
      <c r="AM74" s="18" t="s">
        <v>125</v>
      </c>
      <c r="AN74" s="18" t="s">
        <v>125</v>
      </c>
      <c r="AO74" s="20">
        <v>40179</v>
      </c>
      <c r="AP74" s="20">
        <v>40543</v>
      </c>
      <c r="AQ74" s="18" t="s">
        <v>128</v>
      </c>
      <c r="AR74" s="17">
        <v>8760</v>
      </c>
      <c r="AS74" s="18" t="s">
        <v>125</v>
      </c>
      <c r="AT74" s="17"/>
      <c r="AU74" s="20"/>
      <c r="AV74" s="18" t="s">
        <v>125</v>
      </c>
      <c r="AW74" s="18" t="s">
        <v>125</v>
      </c>
      <c r="AX74" s="18" t="s">
        <v>310</v>
      </c>
      <c r="AY74" s="18" t="s">
        <v>129</v>
      </c>
      <c r="AZ74" s="17">
        <v>0</v>
      </c>
      <c r="BA74" s="17">
        <v>0</v>
      </c>
      <c r="BB74" s="18" t="s">
        <v>408</v>
      </c>
      <c r="BC74" s="17">
        <v>0</v>
      </c>
      <c r="BD74" s="17">
        <v>0</v>
      </c>
      <c r="BE74" s="18" t="s">
        <v>408</v>
      </c>
      <c r="BF74" s="17">
        <v>0</v>
      </c>
      <c r="BG74" s="17">
        <v>0</v>
      </c>
      <c r="BH74" s="18" t="s">
        <v>408</v>
      </c>
      <c r="BI74" s="17">
        <v>0</v>
      </c>
      <c r="BJ74" s="17">
        <v>0</v>
      </c>
      <c r="BK74" s="18" t="s">
        <v>408</v>
      </c>
      <c r="BL74" s="17"/>
      <c r="BM74" s="17"/>
      <c r="BN74" s="18" t="s">
        <v>130</v>
      </c>
      <c r="BO74" s="18" t="s">
        <v>125</v>
      </c>
      <c r="BP74" s="18" t="s">
        <v>125</v>
      </c>
      <c r="BQ74" s="17"/>
      <c r="BR74" s="17"/>
      <c r="BS74" s="18" t="s">
        <v>125</v>
      </c>
      <c r="BT74" s="18" t="s">
        <v>125</v>
      </c>
      <c r="BU74" s="18" t="s">
        <v>125</v>
      </c>
      <c r="BV74" s="18" t="s">
        <v>125</v>
      </c>
      <c r="BW74" s="18" t="s">
        <v>443</v>
      </c>
      <c r="BX74" s="18" t="s">
        <v>131</v>
      </c>
      <c r="BY74" s="18" t="s">
        <v>125</v>
      </c>
      <c r="BZ74" s="18" t="s">
        <v>125</v>
      </c>
      <c r="CA74" s="18" t="s">
        <v>125</v>
      </c>
      <c r="CB74" s="18" t="s">
        <v>125</v>
      </c>
      <c r="CC74" s="18" t="s">
        <v>125</v>
      </c>
      <c r="CD74" s="18" t="s">
        <v>125</v>
      </c>
      <c r="CE74" s="17">
        <v>0</v>
      </c>
      <c r="CF74" s="17">
        <v>0</v>
      </c>
      <c r="CG74" s="17">
        <v>0</v>
      </c>
      <c r="CH74" s="20"/>
      <c r="CI74" s="20"/>
      <c r="CJ74" s="18" t="s">
        <v>125</v>
      </c>
      <c r="CK74" s="21"/>
      <c r="CL74" s="17"/>
      <c r="CM74" s="18" t="s">
        <v>125</v>
      </c>
      <c r="CN74" s="17"/>
      <c r="CO74" s="17"/>
      <c r="CP74" s="18" t="s">
        <v>125</v>
      </c>
      <c r="CQ74" s="17"/>
      <c r="CR74" s="17"/>
      <c r="CS74" s="18" t="s">
        <v>125</v>
      </c>
      <c r="CT74" s="17"/>
      <c r="CU74" s="17"/>
      <c r="CV74" s="18" t="s">
        <v>125</v>
      </c>
      <c r="CW74" s="18" t="s">
        <v>125</v>
      </c>
      <c r="CX74" s="18" t="s">
        <v>125</v>
      </c>
      <c r="CY74" s="18" t="s">
        <v>125</v>
      </c>
      <c r="CZ74" s="18" t="s">
        <v>125</v>
      </c>
      <c r="DA74" s="18" t="s">
        <v>125</v>
      </c>
      <c r="DB74" s="20">
        <v>40544</v>
      </c>
      <c r="DC74" s="18" t="s">
        <v>352</v>
      </c>
      <c r="DD74" s="18" t="s">
        <v>125</v>
      </c>
      <c r="DE74" s="18" t="s">
        <v>313</v>
      </c>
      <c r="DF74" s="18" t="s">
        <v>314</v>
      </c>
      <c r="DG74" s="18" t="s">
        <v>125</v>
      </c>
      <c r="DH74" s="18" t="s">
        <v>125</v>
      </c>
      <c r="DI74" s="18" t="s">
        <v>125</v>
      </c>
      <c r="DJ74" s="17">
        <v>0</v>
      </c>
      <c r="DK74" s="18" t="s">
        <v>125</v>
      </c>
      <c r="DL74" s="18" t="s">
        <v>132</v>
      </c>
      <c r="DM74" s="18" t="s">
        <v>125</v>
      </c>
      <c r="DN74" s="18" t="s">
        <v>125</v>
      </c>
      <c r="DO74" s="18" t="s">
        <v>125</v>
      </c>
      <c r="DP74" s="18" t="s">
        <v>486</v>
      </c>
      <c r="DQ74" s="18" t="s">
        <v>485</v>
      </c>
      <c r="DR74" s="18" t="s">
        <v>125</v>
      </c>
      <c r="DS74" s="18" t="s">
        <v>125</v>
      </c>
      <c r="DT74" s="18" t="s">
        <v>125</v>
      </c>
      <c r="DU74" s="18" t="s">
        <v>125</v>
      </c>
      <c r="DV74" s="18" t="s">
        <v>125</v>
      </c>
      <c r="DW74" s="18" t="s">
        <v>442</v>
      </c>
      <c r="DX74" s="18" t="s">
        <v>125</v>
      </c>
      <c r="DY74" s="18" t="s">
        <v>125</v>
      </c>
    </row>
    <row r="75" spans="2:129" x14ac:dyDescent="0.25">
      <c r="B75" s="17">
        <v>12503</v>
      </c>
      <c r="C75" s="20">
        <v>40179</v>
      </c>
      <c r="D75" s="21">
        <v>0</v>
      </c>
      <c r="E75" s="18" t="s">
        <v>302</v>
      </c>
      <c r="F75" s="18" t="s">
        <v>303</v>
      </c>
      <c r="G75" s="18" t="s">
        <v>122</v>
      </c>
      <c r="H75" s="18" t="s">
        <v>351</v>
      </c>
      <c r="I75" s="18" t="s">
        <v>305</v>
      </c>
      <c r="J75" s="18" t="s">
        <v>315</v>
      </c>
      <c r="K75" s="18" t="s">
        <v>133</v>
      </c>
      <c r="L75" s="17">
        <v>-42</v>
      </c>
      <c r="M75" s="18" t="s">
        <v>306</v>
      </c>
      <c r="N75" s="17">
        <v>-367920</v>
      </c>
      <c r="O75" s="18" t="s">
        <v>485</v>
      </c>
      <c r="P75" s="17">
        <v>30</v>
      </c>
      <c r="Q75" s="17">
        <v>2.91554867864253</v>
      </c>
      <c r="R75" s="24"/>
      <c r="S75" s="24" t="s">
        <v>492</v>
      </c>
      <c r="T75" s="24"/>
      <c r="U75" s="17">
        <v>8760</v>
      </c>
      <c r="V75" s="17">
        <v>-1072688.6698461601</v>
      </c>
      <c r="W75" s="22"/>
      <c r="X75" s="22"/>
      <c r="Y75" s="22"/>
      <c r="Z75" s="17">
        <v>-1072688.6698461601</v>
      </c>
      <c r="AA75" s="18" t="s">
        <v>134</v>
      </c>
      <c r="AB75" s="17"/>
      <c r="AC75" s="17"/>
      <c r="AD75" s="18" t="s">
        <v>126</v>
      </c>
      <c r="AE75" s="18" t="s">
        <v>126</v>
      </c>
      <c r="AF75" s="18" t="s">
        <v>127</v>
      </c>
      <c r="AG75" s="18" t="s">
        <v>408</v>
      </c>
      <c r="AH75" s="18" t="s">
        <v>308</v>
      </c>
      <c r="AI75" s="18" t="s">
        <v>352</v>
      </c>
      <c r="AJ75" s="18" t="s">
        <v>125</v>
      </c>
      <c r="AK75" s="18" t="s">
        <v>125</v>
      </c>
      <c r="AL75" s="18" t="s">
        <v>125</v>
      </c>
      <c r="AM75" s="18" t="s">
        <v>125</v>
      </c>
      <c r="AN75" s="18" t="s">
        <v>125</v>
      </c>
      <c r="AO75" s="20">
        <v>40179</v>
      </c>
      <c r="AP75" s="20">
        <v>40543</v>
      </c>
      <c r="AQ75" s="18" t="s">
        <v>128</v>
      </c>
      <c r="AR75" s="17">
        <v>8760</v>
      </c>
      <c r="AS75" s="18" t="s">
        <v>125</v>
      </c>
      <c r="AT75" s="17"/>
      <c r="AU75" s="20"/>
      <c r="AV75" s="18" t="s">
        <v>125</v>
      </c>
      <c r="AW75" s="18" t="s">
        <v>125</v>
      </c>
      <c r="AX75" s="18" t="s">
        <v>310</v>
      </c>
      <c r="AY75" s="18" t="s">
        <v>129</v>
      </c>
      <c r="AZ75" s="17">
        <v>0</v>
      </c>
      <c r="BA75" s="17">
        <v>0</v>
      </c>
      <c r="BB75" s="18" t="s">
        <v>408</v>
      </c>
      <c r="BC75" s="17">
        <v>0</v>
      </c>
      <c r="BD75" s="17">
        <v>0</v>
      </c>
      <c r="BE75" s="18" t="s">
        <v>408</v>
      </c>
      <c r="BF75" s="17">
        <v>0</v>
      </c>
      <c r="BG75" s="17">
        <v>0</v>
      </c>
      <c r="BH75" s="18" t="s">
        <v>408</v>
      </c>
      <c r="BI75" s="17">
        <v>0</v>
      </c>
      <c r="BJ75" s="17">
        <v>0</v>
      </c>
      <c r="BK75" s="18" t="s">
        <v>408</v>
      </c>
      <c r="BL75" s="17"/>
      <c r="BM75" s="17"/>
      <c r="BN75" s="18" t="s">
        <v>130</v>
      </c>
      <c r="BO75" s="18" t="s">
        <v>125</v>
      </c>
      <c r="BP75" s="18" t="s">
        <v>125</v>
      </c>
      <c r="BQ75" s="17"/>
      <c r="BR75" s="17"/>
      <c r="BS75" s="18" t="s">
        <v>125</v>
      </c>
      <c r="BT75" s="18" t="s">
        <v>125</v>
      </c>
      <c r="BU75" s="18" t="s">
        <v>125</v>
      </c>
      <c r="BV75" s="18" t="s">
        <v>125</v>
      </c>
      <c r="BW75" s="18" t="s">
        <v>444</v>
      </c>
      <c r="BX75" s="18" t="s">
        <v>131</v>
      </c>
      <c r="BY75" s="18" t="s">
        <v>125</v>
      </c>
      <c r="BZ75" s="18" t="s">
        <v>125</v>
      </c>
      <c r="CA75" s="18" t="s">
        <v>125</v>
      </c>
      <c r="CB75" s="18" t="s">
        <v>125</v>
      </c>
      <c r="CC75" s="18" t="s">
        <v>125</v>
      </c>
      <c r="CD75" s="18" t="s">
        <v>125</v>
      </c>
      <c r="CE75" s="17">
        <v>0</v>
      </c>
      <c r="CF75" s="17">
        <v>0</v>
      </c>
      <c r="CG75" s="17">
        <v>0</v>
      </c>
      <c r="CH75" s="20"/>
      <c r="CI75" s="20"/>
      <c r="CJ75" s="18" t="s">
        <v>125</v>
      </c>
      <c r="CK75" s="21"/>
      <c r="CL75" s="17"/>
      <c r="CM75" s="18" t="s">
        <v>125</v>
      </c>
      <c r="CN75" s="17"/>
      <c r="CO75" s="17"/>
      <c r="CP75" s="18" t="s">
        <v>125</v>
      </c>
      <c r="CQ75" s="17"/>
      <c r="CR75" s="17"/>
      <c r="CS75" s="18" t="s">
        <v>125</v>
      </c>
      <c r="CT75" s="17"/>
      <c r="CU75" s="17"/>
      <c r="CV75" s="18" t="s">
        <v>125</v>
      </c>
      <c r="CW75" s="18" t="s">
        <v>125</v>
      </c>
      <c r="CX75" s="18" t="s">
        <v>125</v>
      </c>
      <c r="CY75" s="18" t="s">
        <v>125</v>
      </c>
      <c r="CZ75" s="18" t="s">
        <v>125</v>
      </c>
      <c r="DA75" s="18" t="s">
        <v>125</v>
      </c>
      <c r="DB75" s="20">
        <v>40544</v>
      </c>
      <c r="DC75" s="18" t="s">
        <v>352</v>
      </c>
      <c r="DD75" s="18" t="s">
        <v>125</v>
      </c>
      <c r="DE75" s="18" t="s">
        <v>313</v>
      </c>
      <c r="DF75" s="18" t="s">
        <v>314</v>
      </c>
      <c r="DG75" s="18" t="s">
        <v>125</v>
      </c>
      <c r="DH75" s="18" t="s">
        <v>125</v>
      </c>
      <c r="DI75" s="18" t="s">
        <v>125</v>
      </c>
      <c r="DJ75" s="17">
        <v>0</v>
      </c>
      <c r="DK75" s="18" t="s">
        <v>125</v>
      </c>
      <c r="DL75" s="18" t="s">
        <v>132</v>
      </c>
      <c r="DM75" s="18" t="s">
        <v>125</v>
      </c>
      <c r="DN75" s="18" t="s">
        <v>125</v>
      </c>
      <c r="DO75" s="18" t="s">
        <v>125</v>
      </c>
      <c r="DP75" s="18" t="s">
        <v>486</v>
      </c>
      <c r="DQ75" s="18" t="s">
        <v>485</v>
      </c>
      <c r="DR75" s="18" t="s">
        <v>125</v>
      </c>
      <c r="DS75" s="18" t="s">
        <v>125</v>
      </c>
      <c r="DT75" s="18" t="s">
        <v>125</v>
      </c>
      <c r="DU75" s="18" t="s">
        <v>125</v>
      </c>
      <c r="DV75" s="18" t="s">
        <v>125</v>
      </c>
      <c r="DW75" s="18" t="s">
        <v>442</v>
      </c>
      <c r="DX75" s="18" t="s">
        <v>125</v>
      </c>
      <c r="DY75" s="18" t="s">
        <v>125</v>
      </c>
    </row>
    <row r="76" spans="2:129" x14ac:dyDescent="0.25">
      <c r="B76" s="17">
        <v>12505</v>
      </c>
      <c r="C76" s="20">
        <v>40179</v>
      </c>
      <c r="D76" s="21">
        <v>0</v>
      </c>
      <c r="E76" s="18" t="s">
        <v>302</v>
      </c>
      <c r="F76" s="18" t="s">
        <v>303</v>
      </c>
      <c r="G76" s="18" t="s">
        <v>122</v>
      </c>
      <c r="H76" s="18" t="s">
        <v>351</v>
      </c>
      <c r="I76" s="18" t="s">
        <v>305</v>
      </c>
      <c r="J76" s="18" t="s">
        <v>315</v>
      </c>
      <c r="K76" s="18" t="s">
        <v>123</v>
      </c>
      <c r="L76" s="17">
        <v>40</v>
      </c>
      <c r="M76" s="18" t="s">
        <v>306</v>
      </c>
      <c r="N76" s="17">
        <v>350400</v>
      </c>
      <c r="O76" s="18" t="s">
        <v>485</v>
      </c>
      <c r="P76" s="17">
        <v>28</v>
      </c>
      <c r="Q76" s="17">
        <v>2.91554867864253</v>
      </c>
      <c r="R76" s="24"/>
      <c r="S76" s="24" t="s">
        <v>492</v>
      </c>
      <c r="T76" s="24"/>
      <c r="U76" s="17">
        <v>8760</v>
      </c>
      <c r="V76" s="17">
        <v>1021608.25699634</v>
      </c>
      <c r="W76" s="22"/>
      <c r="X76" s="22"/>
      <c r="Y76" s="22"/>
      <c r="Z76" s="17">
        <v>1021608.25699634</v>
      </c>
      <c r="AA76" s="18" t="s">
        <v>134</v>
      </c>
      <c r="AB76" s="17"/>
      <c r="AC76" s="17"/>
      <c r="AD76" s="18" t="s">
        <v>126</v>
      </c>
      <c r="AE76" s="18" t="s">
        <v>126</v>
      </c>
      <c r="AF76" s="18" t="s">
        <v>127</v>
      </c>
      <c r="AG76" s="18" t="s">
        <v>408</v>
      </c>
      <c r="AH76" s="18" t="s">
        <v>308</v>
      </c>
      <c r="AI76" s="18" t="s">
        <v>352</v>
      </c>
      <c r="AJ76" s="18" t="s">
        <v>125</v>
      </c>
      <c r="AK76" s="18" t="s">
        <v>125</v>
      </c>
      <c r="AL76" s="18" t="s">
        <v>125</v>
      </c>
      <c r="AM76" s="18" t="s">
        <v>125</v>
      </c>
      <c r="AN76" s="18" t="s">
        <v>125</v>
      </c>
      <c r="AO76" s="20">
        <v>40179</v>
      </c>
      <c r="AP76" s="20">
        <v>40543</v>
      </c>
      <c r="AQ76" s="18" t="s">
        <v>128</v>
      </c>
      <c r="AR76" s="17">
        <v>8760</v>
      </c>
      <c r="AS76" s="18" t="s">
        <v>125</v>
      </c>
      <c r="AT76" s="17"/>
      <c r="AU76" s="20"/>
      <c r="AV76" s="18" t="s">
        <v>125</v>
      </c>
      <c r="AW76" s="18" t="s">
        <v>125</v>
      </c>
      <c r="AX76" s="18" t="s">
        <v>310</v>
      </c>
      <c r="AY76" s="18" t="s">
        <v>129</v>
      </c>
      <c r="AZ76" s="17">
        <v>0</v>
      </c>
      <c r="BA76" s="17">
        <v>0</v>
      </c>
      <c r="BB76" s="18" t="s">
        <v>408</v>
      </c>
      <c r="BC76" s="17">
        <v>0</v>
      </c>
      <c r="BD76" s="17">
        <v>0</v>
      </c>
      <c r="BE76" s="18" t="s">
        <v>408</v>
      </c>
      <c r="BF76" s="17">
        <v>0</v>
      </c>
      <c r="BG76" s="17">
        <v>0</v>
      </c>
      <c r="BH76" s="18" t="s">
        <v>408</v>
      </c>
      <c r="BI76" s="17">
        <v>0</v>
      </c>
      <c r="BJ76" s="17">
        <v>0</v>
      </c>
      <c r="BK76" s="18" t="s">
        <v>408</v>
      </c>
      <c r="BL76" s="17"/>
      <c r="BM76" s="17"/>
      <c r="BN76" s="18" t="s">
        <v>130</v>
      </c>
      <c r="BO76" s="18" t="s">
        <v>125</v>
      </c>
      <c r="BP76" s="18" t="s">
        <v>125</v>
      </c>
      <c r="BQ76" s="17"/>
      <c r="BR76" s="17"/>
      <c r="BS76" s="18" t="s">
        <v>125</v>
      </c>
      <c r="BT76" s="18" t="s">
        <v>125</v>
      </c>
      <c r="BU76" s="18" t="s">
        <v>125</v>
      </c>
      <c r="BV76" s="18" t="s">
        <v>125</v>
      </c>
      <c r="BW76" s="18" t="s">
        <v>445</v>
      </c>
      <c r="BX76" s="18" t="s">
        <v>131</v>
      </c>
      <c r="BY76" s="18" t="s">
        <v>125</v>
      </c>
      <c r="BZ76" s="18" t="s">
        <v>125</v>
      </c>
      <c r="CA76" s="18" t="s">
        <v>125</v>
      </c>
      <c r="CB76" s="18" t="s">
        <v>125</v>
      </c>
      <c r="CC76" s="18" t="s">
        <v>125</v>
      </c>
      <c r="CD76" s="18" t="s">
        <v>125</v>
      </c>
      <c r="CE76" s="17">
        <v>0</v>
      </c>
      <c r="CF76" s="17">
        <v>0</v>
      </c>
      <c r="CG76" s="17">
        <v>0</v>
      </c>
      <c r="CH76" s="20"/>
      <c r="CI76" s="20"/>
      <c r="CJ76" s="18" t="s">
        <v>125</v>
      </c>
      <c r="CK76" s="21"/>
      <c r="CL76" s="17"/>
      <c r="CM76" s="18" t="s">
        <v>125</v>
      </c>
      <c r="CN76" s="17"/>
      <c r="CO76" s="17"/>
      <c r="CP76" s="18" t="s">
        <v>125</v>
      </c>
      <c r="CQ76" s="17"/>
      <c r="CR76" s="17"/>
      <c r="CS76" s="18" t="s">
        <v>125</v>
      </c>
      <c r="CT76" s="17"/>
      <c r="CU76" s="17"/>
      <c r="CV76" s="18" t="s">
        <v>125</v>
      </c>
      <c r="CW76" s="18" t="s">
        <v>125</v>
      </c>
      <c r="CX76" s="18" t="s">
        <v>125</v>
      </c>
      <c r="CY76" s="18" t="s">
        <v>125</v>
      </c>
      <c r="CZ76" s="18" t="s">
        <v>125</v>
      </c>
      <c r="DA76" s="18" t="s">
        <v>125</v>
      </c>
      <c r="DB76" s="20">
        <v>40848</v>
      </c>
      <c r="DC76" s="18" t="s">
        <v>352</v>
      </c>
      <c r="DD76" s="18" t="s">
        <v>125</v>
      </c>
      <c r="DE76" s="18" t="s">
        <v>313</v>
      </c>
      <c r="DF76" s="18" t="s">
        <v>314</v>
      </c>
      <c r="DG76" s="18" t="s">
        <v>125</v>
      </c>
      <c r="DH76" s="18" t="s">
        <v>125</v>
      </c>
      <c r="DI76" s="18" t="s">
        <v>125</v>
      </c>
      <c r="DJ76" s="17">
        <v>0</v>
      </c>
      <c r="DK76" s="18" t="s">
        <v>125</v>
      </c>
      <c r="DL76" s="18" t="s">
        <v>132</v>
      </c>
      <c r="DM76" s="18" t="s">
        <v>125</v>
      </c>
      <c r="DN76" s="18" t="s">
        <v>125</v>
      </c>
      <c r="DO76" s="18" t="s">
        <v>125</v>
      </c>
      <c r="DP76" s="18" t="s">
        <v>486</v>
      </c>
      <c r="DQ76" s="18" t="s">
        <v>485</v>
      </c>
      <c r="DR76" s="18" t="s">
        <v>125</v>
      </c>
      <c r="DS76" s="18" t="s">
        <v>125</v>
      </c>
      <c r="DT76" s="18" t="s">
        <v>125</v>
      </c>
      <c r="DU76" s="18" t="s">
        <v>125</v>
      </c>
      <c r="DV76" s="18" t="s">
        <v>125</v>
      </c>
      <c r="DW76" s="18" t="s">
        <v>446</v>
      </c>
      <c r="DX76" s="18" t="s">
        <v>125</v>
      </c>
      <c r="DY76" s="18" t="s">
        <v>125</v>
      </c>
    </row>
    <row r="77" spans="2:129" x14ac:dyDescent="0.25">
      <c r="B77" s="17">
        <v>12507</v>
      </c>
      <c r="C77" s="20">
        <v>40483</v>
      </c>
      <c r="D77" s="21">
        <v>0</v>
      </c>
      <c r="E77" s="18" t="s">
        <v>302</v>
      </c>
      <c r="F77" s="18" t="s">
        <v>303</v>
      </c>
      <c r="G77" s="18" t="s">
        <v>122</v>
      </c>
      <c r="H77" s="18" t="s">
        <v>351</v>
      </c>
      <c r="I77" s="18" t="s">
        <v>305</v>
      </c>
      <c r="J77" s="18" t="s">
        <v>315</v>
      </c>
      <c r="K77" s="18" t="s">
        <v>123</v>
      </c>
      <c r="L77" s="17">
        <v>41</v>
      </c>
      <c r="M77" s="18" t="s">
        <v>306</v>
      </c>
      <c r="N77" s="17">
        <v>359160</v>
      </c>
      <c r="O77" s="18" t="s">
        <v>485</v>
      </c>
      <c r="P77" s="17">
        <v>29</v>
      </c>
      <c r="Q77" s="17">
        <v>2.91554867864253</v>
      </c>
      <c r="R77" s="24"/>
      <c r="S77" s="24" t="s">
        <v>492</v>
      </c>
      <c r="T77" s="24"/>
      <c r="U77" s="17">
        <v>8760</v>
      </c>
      <c r="V77" s="17">
        <v>1047148.46342125</v>
      </c>
      <c r="W77" s="22"/>
      <c r="X77" s="22"/>
      <c r="Y77" s="22"/>
      <c r="Z77" s="17">
        <v>1047148.46342125</v>
      </c>
      <c r="AA77" s="18" t="s">
        <v>134</v>
      </c>
      <c r="AB77" s="17"/>
      <c r="AC77" s="17"/>
      <c r="AD77" s="18" t="s">
        <v>126</v>
      </c>
      <c r="AE77" s="18" t="s">
        <v>126</v>
      </c>
      <c r="AF77" s="18" t="s">
        <v>127</v>
      </c>
      <c r="AG77" s="18" t="s">
        <v>408</v>
      </c>
      <c r="AH77" s="18" t="s">
        <v>308</v>
      </c>
      <c r="AI77" s="18" t="s">
        <v>352</v>
      </c>
      <c r="AJ77" s="18" t="s">
        <v>125</v>
      </c>
      <c r="AK77" s="18" t="s">
        <v>125</v>
      </c>
      <c r="AL77" s="18" t="s">
        <v>125</v>
      </c>
      <c r="AM77" s="18" t="s">
        <v>125</v>
      </c>
      <c r="AN77" s="18" t="s">
        <v>125</v>
      </c>
      <c r="AO77" s="20">
        <v>40179</v>
      </c>
      <c r="AP77" s="20">
        <v>40543</v>
      </c>
      <c r="AQ77" s="18" t="s">
        <v>128</v>
      </c>
      <c r="AR77" s="17">
        <v>8760</v>
      </c>
      <c r="AS77" s="18" t="s">
        <v>125</v>
      </c>
      <c r="AT77" s="17"/>
      <c r="AU77" s="20"/>
      <c r="AV77" s="18" t="s">
        <v>125</v>
      </c>
      <c r="AW77" s="18" t="s">
        <v>125</v>
      </c>
      <c r="AX77" s="18" t="s">
        <v>310</v>
      </c>
      <c r="AY77" s="18" t="s">
        <v>129</v>
      </c>
      <c r="AZ77" s="17">
        <v>0</v>
      </c>
      <c r="BA77" s="17">
        <v>0</v>
      </c>
      <c r="BB77" s="18" t="s">
        <v>408</v>
      </c>
      <c r="BC77" s="17">
        <v>0</v>
      </c>
      <c r="BD77" s="17">
        <v>0</v>
      </c>
      <c r="BE77" s="18" t="s">
        <v>408</v>
      </c>
      <c r="BF77" s="17">
        <v>0</v>
      </c>
      <c r="BG77" s="17">
        <v>0</v>
      </c>
      <c r="BH77" s="18" t="s">
        <v>408</v>
      </c>
      <c r="BI77" s="17">
        <v>0</v>
      </c>
      <c r="BJ77" s="17">
        <v>0</v>
      </c>
      <c r="BK77" s="18" t="s">
        <v>408</v>
      </c>
      <c r="BL77" s="17"/>
      <c r="BM77" s="17"/>
      <c r="BN77" s="18" t="s">
        <v>130</v>
      </c>
      <c r="BO77" s="18" t="s">
        <v>125</v>
      </c>
      <c r="BP77" s="18" t="s">
        <v>125</v>
      </c>
      <c r="BQ77" s="17"/>
      <c r="BR77" s="17"/>
      <c r="BS77" s="18" t="s">
        <v>125</v>
      </c>
      <c r="BT77" s="18" t="s">
        <v>125</v>
      </c>
      <c r="BU77" s="18" t="s">
        <v>125</v>
      </c>
      <c r="BV77" s="18" t="s">
        <v>125</v>
      </c>
      <c r="BW77" s="18" t="s">
        <v>447</v>
      </c>
      <c r="BX77" s="18" t="s">
        <v>131</v>
      </c>
      <c r="BY77" s="18" t="s">
        <v>125</v>
      </c>
      <c r="BZ77" s="18" t="s">
        <v>125</v>
      </c>
      <c r="CA77" s="18" t="s">
        <v>125</v>
      </c>
      <c r="CB77" s="18" t="s">
        <v>125</v>
      </c>
      <c r="CC77" s="18" t="s">
        <v>125</v>
      </c>
      <c r="CD77" s="18" t="s">
        <v>125</v>
      </c>
      <c r="CE77" s="17">
        <v>0</v>
      </c>
      <c r="CF77" s="17">
        <v>0</v>
      </c>
      <c r="CG77" s="17">
        <v>0</v>
      </c>
      <c r="CH77" s="20"/>
      <c r="CI77" s="20"/>
      <c r="CJ77" s="18" t="s">
        <v>125</v>
      </c>
      <c r="CK77" s="21"/>
      <c r="CL77" s="17"/>
      <c r="CM77" s="18" t="s">
        <v>125</v>
      </c>
      <c r="CN77" s="17"/>
      <c r="CO77" s="17"/>
      <c r="CP77" s="18" t="s">
        <v>125</v>
      </c>
      <c r="CQ77" s="17"/>
      <c r="CR77" s="17"/>
      <c r="CS77" s="18" t="s">
        <v>125</v>
      </c>
      <c r="CT77" s="17"/>
      <c r="CU77" s="17"/>
      <c r="CV77" s="18" t="s">
        <v>125</v>
      </c>
      <c r="CW77" s="18" t="s">
        <v>125</v>
      </c>
      <c r="CX77" s="18" t="s">
        <v>125</v>
      </c>
      <c r="CY77" s="18" t="s">
        <v>125</v>
      </c>
      <c r="CZ77" s="18" t="s">
        <v>125</v>
      </c>
      <c r="DA77" s="18" t="s">
        <v>125</v>
      </c>
      <c r="DB77" s="20">
        <v>40848</v>
      </c>
      <c r="DC77" s="18" t="s">
        <v>352</v>
      </c>
      <c r="DD77" s="18" t="s">
        <v>125</v>
      </c>
      <c r="DE77" s="18" t="s">
        <v>313</v>
      </c>
      <c r="DF77" s="18" t="s">
        <v>314</v>
      </c>
      <c r="DG77" s="18" t="s">
        <v>125</v>
      </c>
      <c r="DH77" s="18" t="s">
        <v>125</v>
      </c>
      <c r="DI77" s="18" t="s">
        <v>125</v>
      </c>
      <c r="DJ77" s="17">
        <v>0</v>
      </c>
      <c r="DK77" s="18" t="s">
        <v>125</v>
      </c>
      <c r="DL77" s="18" t="s">
        <v>132</v>
      </c>
      <c r="DM77" s="18" t="s">
        <v>125</v>
      </c>
      <c r="DN77" s="18" t="s">
        <v>125</v>
      </c>
      <c r="DO77" s="18" t="s">
        <v>125</v>
      </c>
      <c r="DP77" s="18" t="s">
        <v>486</v>
      </c>
      <c r="DQ77" s="18" t="s">
        <v>485</v>
      </c>
      <c r="DR77" s="18" t="s">
        <v>125</v>
      </c>
      <c r="DS77" s="18" t="s">
        <v>125</v>
      </c>
      <c r="DT77" s="18" t="s">
        <v>125</v>
      </c>
      <c r="DU77" s="18" t="s">
        <v>125</v>
      </c>
      <c r="DV77" s="18" t="s">
        <v>125</v>
      </c>
      <c r="DW77" s="18" t="s">
        <v>446</v>
      </c>
      <c r="DX77" s="18" t="s">
        <v>125</v>
      </c>
      <c r="DY77" s="18" t="s">
        <v>125</v>
      </c>
    </row>
    <row r="78" spans="2:129" x14ac:dyDescent="0.25">
      <c r="B78" s="17">
        <v>12509</v>
      </c>
      <c r="C78" s="20">
        <v>40179</v>
      </c>
      <c r="D78" s="21">
        <v>0</v>
      </c>
      <c r="E78" s="18" t="s">
        <v>302</v>
      </c>
      <c r="F78" s="18" t="s">
        <v>303</v>
      </c>
      <c r="G78" s="18" t="s">
        <v>122</v>
      </c>
      <c r="H78" s="18" t="s">
        <v>351</v>
      </c>
      <c r="I78" s="18" t="s">
        <v>305</v>
      </c>
      <c r="J78" s="18" t="s">
        <v>315</v>
      </c>
      <c r="K78" s="18" t="s">
        <v>133</v>
      </c>
      <c r="L78" s="17">
        <v>-42</v>
      </c>
      <c r="M78" s="18" t="s">
        <v>306</v>
      </c>
      <c r="N78" s="17">
        <v>-367920</v>
      </c>
      <c r="O78" s="18" t="s">
        <v>485</v>
      </c>
      <c r="P78" s="17">
        <v>30</v>
      </c>
      <c r="Q78" s="17">
        <v>2.91554867864253</v>
      </c>
      <c r="R78" s="24"/>
      <c r="S78" s="24" t="s">
        <v>492</v>
      </c>
      <c r="T78" s="24"/>
      <c r="U78" s="17">
        <v>8760</v>
      </c>
      <c r="V78" s="17">
        <v>-1072688.6698461601</v>
      </c>
      <c r="W78" s="22"/>
      <c r="X78" s="22"/>
      <c r="Y78" s="22"/>
      <c r="Z78" s="17">
        <v>-1072688.6698461601</v>
      </c>
      <c r="AA78" s="18" t="s">
        <v>134</v>
      </c>
      <c r="AB78" s="17"/>
      <c r="AC78" s="17"/>
      <c r="AD78" s="18" t="s">
        <v>126</v>
      </c>
      <c r="AE78" s="18" t="s">
        <v>126</v>
      </c>
      <c r="AF78" s="18" t="s">
        <v>127</v>
      </c>
      <c r="AG78" s="18" t="s">
        <v>408</v>
      </c>
      <c r="AH78" s="18" t="s">
        <v>308</v>
      </c>
      <c r="AI78" s="18" t="s">
        <v>352</v>
      </c>
      <c r="AJ78" s="18" t="s">
        <v>125</v>
      </c>
      <c r="AK78" s="18" t="s">
        <v>125</v>
      </c>
      <c r="AL78" s="18" t="s">
        <v>125</v>
      </c>
      <c r="AM78" s="18" t="s">
        <v>125</v>
      </c>
      <c r="AN78" s="18" t="s">
        <v>125</v>
      </c>
      <c r="AO78" s="20">
        <v>40179</v>
      </c>
      <c r="AP78" s="20">
        <v>40543</v>
      </c>
      <c r="AQ78" s="18" t="s">
        <v>128</v>
      </c>
      <c r="AR78" s="17">
        <v>8760</v>
      </c>
      <c r="AS78" s="18" t="s">
        <v>125</v>
      </c>
      <c r="AT78" s="17"/>
      <c r="AU78" s="20"/>
      <c r="AV78" s="18" t="s">
        <v>125</v>
      </c>
      <c r="AW78" s="18" t="s">
        <v>125</v>
      </c>
      <c r="AX78" s="18" t="s">
        <v>310</v>
      </c>
      <c r="AY78" s="18" t="s">
        <v>129</v>
      </c>
      <c r="AZ78" s="17">
        <v>0</v>
      </c>
      <c r="BA78" s="17">
        <v>0</v>
      </c>
      <c r="BB78" s="18" t="s">
        <v>408</v>
      </c>
      <c r="BC78" s="17">
        <v>0</v>
      </c>
      <c r="BD78" s="17">
        <v>0</v>
      </c>
      <c r="BE78" s="18" t="s">
        <v>408</v>
      </c>
      <c r="BF78" s="17">
        <v>0</v>
      </c>
      <c r="BG78" s="17">
        <v>0</v>
      </c>
      <c r="BH78" s="18" t="s">
        <v>408</v>
      </c>
      <c r="BI78" s="17">
        <v>0</v>
      </c>
      <c r="BJ78" s="17">
        <v>0</v>
      </c>
      <c r="BK78" s="18" t="s">
        <v>408</v>
      </c>
      <c r="BL78" s="17"/>
      <c r="BM78" s="17"/>
      <c r="BN78" s="18" t="s">
        <v>130</v>
      </c>
      <c r="BO78" s="18" t="s">
        <v>125</v>
      </c>
      <c r="BP78" s="18" t="s">
        <v>125</v>
      </c>
      <c r="BQ78" s="17"/>
      <c r="BR78" s="17"/>
      <c r="BS78" s="18" t="s">
        <v>125</v>
      </c>
      <c r="BT78" s="18" t="s">
        <v>125</v>
      </c>
      <c r="BU78" s="18" t="s">
        <v>125</v>
      </c>
      <c r="BV78" s="18" t="s">
        <v>125</v>
      </c>
      <c r="BW78" s="18" t="s">
        <v>448</v>
      </c>
      <c r="BX78" s="18" t="s">
        <v>131</v>
      </c>
      <c r="BY78" s="18" t="s">
        <v>125</v>
      </c>
      <c r="BZ78" s="18" t="s">
        <v>125</v>
      </c>
      <c r="CA78" s="18" t="s">
        <v>125</v>
      </c>
      <c r="CB78" s="18" t="s">
        <v>125</v>
      </c>
      <c r="CC78" s="18" t="s">
        <v>125</v>
      </c>
      <c r="CD78" s="18" t="s">
        <v>125</v>
      </c>
      <c r="CE78" s="17">
        <v>0</v>
      </c>
      <c r="CF78" s="17">
        <v>0</v>
      </c>
      <c r="CG78" s="17">
        <v>0</v>
      </c>
      <c r="CH78" s="20"/>
      <c r="CI78" s="20"/>
      <c r="CJ78" s="18" t="s">
        <v>125</v>
      </c>
      <c r="CK78" s="21"/>
      <c r="CL78" s="17"/>
      <c r="CM78" s="18" t="s">
        <v>125</v>
      </c>
      <c r="CN78" s="17"/>
      <c r="CO78" s="17"/>
      <c r="CP78" s="18" t="s">
        <v>125</v>
      </c>
      <c r="CQ78" s="17"/>
      <c r="CR78" s="17"/>
      <c r="CS78" s="18" t="s">
        <v>125</v>
      </c>
      <c r="CT78" s="17"/>
      <c r="CU78" s="17"/>
      <c r="CV78" s="18" t="s">
        <v>125</v>
      </c>
      <c r="CW78" s="18" t="s">
        <v>125</v>
      </c>
      <c r="CX78" s="18" t="s">
        <v>125</v>
      </c>
      <c r="CY78" s="18" t="s">
        <v>125</v>
      </c>
      <c r="CZ78" s="18" t="s">
        <v>125</v>
      </c>
      <c r="DA78" s="18" t="s">
        <v>125</v>
      </c>
      <c r="DB78" s="20">
        <v>40848</v>
      </c>
      <c r="DC78" s="18" t="s">
        <v>352</v>
      </c>
      <c r="DD78" s="18" t="s">
        <v>125</v>
      </c>
      <c r="DE78" s="18" t="s">
        <v>313</v>
      </c>
      <c r="DF78" s="18" t="s">
        <v>314</v>
      </c>
      <c r="DG78" s="18" t="s">
        <v>125</v>
      </c>
      <c r="DH78" s="18" t="s">
        <v>125</v>
      </c>
      <c r="DI78" s="18" t="s">
        <v>125</v>
      </c>
      <c r="DJ78" s="17">
        <v>0</v>
      </c>
      <c r="DK78" s="18" t="s">
        <v>125</v>
      </c>
      <c r="DL78" s="18" t="s">
        <v>132</v>
      </c>
      <c r="DM78" s="18" t="s">
        <v>125</v>
      </c>
      <c r="DN78" s="18" t="s">
        <v>125</v>
      </c>
      <c r="DO78" s="18" t="s">
        <v>125</v>
      </c>
      <c r="DP78" s="18" t="s">
        <v>486</v>
      </c>
      <c r="DQ78" s="18" t="s">
        <v>485</v>
      </c>
      <c r="DR78" s="18" t="s">
        <v>125</v>
      </c>
      <c r="DS78" s="18" t="s">
        <v>125</v>
      </c>
      <c r="DT78" s="18" t="s">
        <v>125</v>
      </c>
      <c r="DU78" s="18" t="s">
        <v>125</v>
      </c>
      <c r="DV78" s="18" t="s">
        <v>125</v>
      </c>
      <c r="DW78" s="18" t="s">
        <v>446</v>
      </c>
      <c r="DX78" s="18" t="s">
        <v>125</v>
      </c>
      <c r="DY78" s="18" t="s">
        <v>125</v>
      </c>
    </row>
    <row r="79" spans="2:129" x14ac:dyDescent="0.25">
      <c r="B79" s="17">
        <v>12511</v>
      </c>
      <c r="C79" s="20">
        <v>40179</v>
      </c>
      <c r="D79" s="21">
        <v>0</v>
      </c>
      <c r="E79" s="18" t="s">
        <v>302</v>
      </c>
      <c r="F79" s="18" t="s">
        <v>303</v>
      </c>
      <c r="G79" s="18" t="s">
        <v>122</v>
      </c>
      <c r="H79" s="18" t="s">
        <v>361</v>
      </c>
      <c r="I79" s="18" t="s">
        <v>305</v>
      </c>
      <c r="J79" s="18" t="s">
        <v>315</v>
      </c>
      <c r="K79" s="18" t="s">
        <v>123</v>
      </c>
      <c r="L79" s="17">
        <v>40</v>
      </c>
      <c r="M79" s="18" t="s">
        <v>306</v>
      </c>
      <c r="N79" s="17">
        <v>351360</v>
      </c>
      <c r="O79" s="18" t="s">
        <v>485</v>
      </c>
      <c r="P79" s="17">
        <v>28</v>
      </c>
      <c r="Q79" s="17">
        <v>8.1635363001990697</v>
      </c>
      <c r="R79" s="24"/>
      <c r="S79" s="24" t="s">
        <v>492</v>
      </c>
      <c r="T79" s="24"/>
      <c r="U79" s="17">
        <v>8784</v>
      </c>
      <c r="V79" s="17">
        <v>2868340.1144379498</v>
      </c>
      <c r="W79" s="22"/>
      <c r="X79" s="22"/>
      <c r="Y79" s="22"/>
      <c r="Z79" s="17">
        <v>2868340.1144379498</v>
      </c>
      <c r="AA79" s="18" t="s">
        <v>134</v>
      </c>
      <c r="AB79" s="17"/>
      <c r="AC79" s="17"/>
      <c r="AD79" s="18" t="s">
        <v>126</v>
      </c>
      <c r="AE79" s="18" t="s">
        <v>126</v>
      </c>
      <c r="AF79" s="18" t="s">
        <v>127</v>
      </c>
      <c r="AG79" s="18" t="s">
        <v>408</v>
      </c>
      <c r="AH79" s="18" t="s">
        <v>308</v>
      </c>
      <c r="AI79" s="18" t="s">
        <v>352</v>
      </c>
      <c r="AJ79" s="18" t="s">
        <v>125</v>
      </c>
      <c r="AK79" s="18" t="s">
        <v>125</v>
      </c>
      <c r="AL79" s="18" t="s">
        <v>125</v>
      </c>
      <c r="AM79" s="18" t="s">
        <v>125</v>
      </c>
      <c r="AN79" s="18" t="s">
        <v>125</v>
      </c>
      <c r="AO79" s="20">
        <v>40909</v>
      </c>
      <c r="AP79" s="20">
        <v>41274</v>
      </c>
      <c r="AQ79" s="18" t="s">
        <v>128</v>
      </c>
      <c r="AR79" s="17">
        <v>8784</v>
      </c>
      <c r="AS79" s="18" t="s">
        <v>125</v>
      </c>
      <c r="AT79" s="17"/>
      <c r="AU79" s="20"/>
      <c r="AV79" s="18" t="s">
        <v>125</v>
      </c>
      <c r="AW79" s="18" t="s">
        <v>125</v>
      </c>
      <c r="AX79" s="18" t="s">
        <v>310</v>
      </c>
      <c r="AY79" s="18" t="s">
        <v>129</v>
      </c>
      <c r="AZ79" s="17">
        <v>0</v>
      </c>
      <c r="BA79" s="17">
        <v>0</v>
      </c>
      <c r="BB79" s="18" t="s">
        <v>408</v>
      </c>
      <c r="BC79" s="17">
        <v>0</v>
      </c>
      <c r="BD79" s="17">
        <v>0</v>
      </c>
      <c r="BE79" s="18" t="s">
        <v>408</v>
      </c>
      <c r="BF79" s="17">
        <v>0</v>
      </c>
      <c r="BG79" s="17">
        <v>0</v>
      </c>
      <c r="BH79" s="18" t="s">
        <v>408</v>
      </c>
      <c r="BI79" s="17">
        <v>0</v>
      </c>
      <c r="BJ79" s="17">
        <v>0</v>
      </c>
      <c r="BK79" s="18" t="s">
        <v>408</v>
      </c>
      <c r="BL79" s="17"/>
      <c r="BM79" s="17"/>
      <c r="BN79" s="18" t="s">
        <v>130</v>
      </c>
      <c r="BO79" s="18" t="s">
        <v>125</v>
      </c>
      <c r="BP79" s="18" t="s">
        <v>125</v>
      </c>
      <c r="BQ79" s="17"/>
      <c r="BR79" s="17"/>
      <c r="BS79" s="18" t="s">
        <v>125</v>
      </c>
      <c r="BT79" s="18" t="s">
        <v>125</v>
      </c>
      <c r="BU79" s="18" t="s">
        <v>125</v>
      </c>
      <c r="BV79" s="18" t="s">
        <v>125</v>
      </c>
      <c r="BW79" s="18" t="s">
        <v>449</v>
      </c>
      <c r="BX79" s="18" t="s">
        <v>131</v>
      </c>
      <c r="BY79" s="18" t="s">
        <v>125</v>
      </c>
      <c r="BZ79" s="18" t="s">
        <v>125</v>
      </c>
      <c r="CA79" s="18" t="s">
        <v>125</v>
      </c>
      <c r="CB79" s="18" t="s">
        <v>125</v>
      </c>
      <c r="CC79" s="18" t="s">
        <v>125</v>
      </c>
      <c r="CD79" s="18" t="s">
        <v>125</v>
      </c>
      <c r="CE79" s="17">
        <v>0</v>
      </c>
      <c r="CF79" s="17">
        <v>0</v>
      </c>
      <c r="CG79" s="17">
        <v>0</v>
      </c>
      <c r="CH79" s="20"/>
      <c r="CI79" s="20"/>
      <c r="CJ79" s="18" t="s">
        <v>125</v>
      </c>
      <c r="CK79" s="21"/>
      <c r="CL79" s="17"/>
      <c r="CM79" s="18" t="s">
        <v>125</v>
      </c>
      <c r="CN79" s="17"/>
      <c r="CO79" s="17"/>
      <c r="CP79" s="18" t="s">
        <v>125</v>
      </c>
      <c r="CQ79" s="17"/>
      <c r="CR79" s="17"/>
      <c r="CS79" s="18" t="s">
        <v>125</v>
      </c>
      <c r="CT79" s="17"/>
      <c r="CU79" s="17"/>
      <c r="CV79" s="18" t="s">
        <v>125</v>
      </c>
      <c r="CW79" s="18" t="s">
        <v>125</v>
      </c>
      <c r="CX79" s="18" t="s">
        <v>125</v>
      </c>
      <c r="CY79" s="18" t="s">
        <v>125</v>
      </c>
      <c r="CZ79" s="18" t="s">
        <v>125</v>
      </c>
      <c r="DA79" s="18" t="s">
        <v>125</v>
      </c>
      <c r="DB79" s="20">
        <v>40544</v>
      </c>
      <c r="DC79" s="18" t="s">
        <v>352</v>
      </c>
      <c r="DD79" s="18" t="s">
        <v>125</v>
      </c>
      <c r="DE79" s="18" t="s">
        <v>313</v>
      </c>
      <c r="DF79" s="18" t="s">
        <v>314</v>
      </c>
      <c r="DG79" s="18" t="s">
        <v>125</v>
      </c>
      <c r="DH79" s="18" t="s">
        <v>125</v>
      </c>
      <c r="DI79" s="18" t="s">
        <v>125</v>
      </c>
      <c r="DJ79" s="17">
        <v>0</v>
      </c>
      <c r="DK79" s="18" t="s">
        <v>125</v>
      </c>
      <c r="DL79" s="18" t="s">
        <v>132</v>
      </c>
      <c r="DM79" s="18" t="s">
        <v>125</v>
      </c>
      <c r="DN79" s="18" t="s">
        <v>125</v>
      </c>
      <c r="DO79" s="18" t="s">
        <v>125</v>
      </c>
      <c r="DP79" s="18" t="s">
        <v>486</v>
      </c>
      <c r="DQ79" s="18" t="s">
        <v>485</v>
      </c>
      <c r="DR79" s="18" t="s">
        <v>125</v>
      </c>
      <c r="DS79" s="18" t="s">
        <v>125</v>
      </c>
      <c r="DT79" s="18" t="s">
        <v>125</v>
      </c>
      <c r="DU79" s="18" t="s">
        <v>125</v>
      </c>
      <c r="DV79" s="18" t="s">
        <v>125</v>
      </c>
      <c r="DW79" s="18" t="s">
        <v>450</v>
      </c>
      <c r="DX79" s="18" t="s">
        <v>125</v>
      </c>
      <c r="DY79" s="18" t="s">
        <v>125</v>
      </c>
    </row>
    <row r="80" spans="2:129" x14ac:dyDescent="0.25">
      <c r="B80" s="17">
        <v>12513</v>
      </c>
      <c r="C80" s="20">
        <v>40179</v>
      </c>
      <c r="D80" s="21">
        <v>0</v>
      </c>
      <c r="E80" s="18" t="s">
        <v>302</v>
      </c>
      <c r="F80" s="18" t="s">
        <v>303</v>
      </c>
      <c r="G80" s="18" t="s">
        <v>122</v>
      </c>
      <c r="H80" s="18" t="s">
        <v>361</v>
      </c>
      <c r="I80" s="18" t="s">
        <v>305</v>
      </c>
      <c r="J80" s="18" t="s">
        <v>315</v>
      </c>
      <c r="K80" s="18" t="s">
        <v>123</v>
      </c>
      <c r="L80" s="17">
        <v>41</v>
      </c>
      <c r="M80" s="18" t="s">
        <v>306</v>
      </c>
      <c r="N80" s="17">
        <v>360144</v>
      </c>
      <c r="O80" s="18" t="s">
        <v>485</v>
      </c>
      <c r="P80" s="17">
        <v>29</v>
      </c>
      <c r="Q80" s="17">
        <v>8.1635363001990697</v>
      </c>
      <c r="R80" s="24"/>
      <c r="S80" s="24" t="s">
        <v>492</v>
      </c>
      <c r="T80" s="24"/>
      <c r="U80" s="17">
        <v>8784</v>
      </c>
      <c r="V80" s="17">
        <v>2940048.6172988899</v>
      </c>
      <c r="W80" s="22"/>
      <c r="X80" s="22"/>
      <c r="Y80" s="22"/>
      <c r="Z80" s="17">
        <v>2940048.6172988899</v>
      </c>
      <c r="AA80" s="18" t="s">
        <v>134</v>
      </c>
      <c r="AB80" s="17"/>
      <c r="AC80" s="17"/>
      <c r="AD80" s="18" t="s">
        <v>126</v>
      </c>
      <c r="AE80" s="18" t="s">
        <v>126</v>
      </c>
      <c r="AF80" s="18" t="s">
        <v>127</v>
      </c>
      <c r="AG80" s="18" t="s">
        <v>408</v>
      </c>
      <c r="AH80" s="18" t="s">
        <v>308</v>
      </c>
      <c r="AI80" s="18" t="s">
        <v>352</v>
      </c>
      <c r="AJ80" s="18" t="s">
        <v>125</v>
      </c>
      <c r="AK80" s="18" t="s">
        <v>125</v>
      </c>
      <c r="AL80" s="18" t="s">
        <v>125</v>
      </c>
      <c r="AM80" s="18" t="s">
        <v>125</v>
      </c>
      <c r="AN80" s="18" t="s">
        <v>125</v>
      </c>
      <c r="AO80" s="20">
        <v>40909</v>
      </c>
      <c r="AP80" s="20">
        <v>41274</v>
      </c>
      <c r="AQ80" s="18" t="s">
        <v>128</v>
      </c>
      <c r="AR80" s="17">
        <v>8784</v>
      </c>
      <c r="AS80" s="18" t="s">
        <v>125</v>
      </c>
      <c r="AT80" s="17"/>
      <c r="AU80" s="20"/>
      <c r="AV80" s="18" t="s">
        <v>125</v>
      </c>
      <c r="AW80" s="18" t="s">
        <v>125</v>
      </c>
      <c r="AX80" s="18" t="s">
        <v>310</v>
      </c>
      <c r="AY80" s="18" t="s">
        <v>129</v>
      </c>
      <c r="AZ80" s="17">
        <v>0</v>
      </c>
      <c r="BA80" s="17">
        <v>0</v>
      </c>
      <c r="BB80" s="18" t="s">
        <v>408</v>
      </c>
      <c r="BC80" s="17">
        <v>0</v>
      </c>
      <c r="BD80" s="17">
        <v>0</v>
      </c>
      <c r="BE80" s="18" t="s">
        <v>408</v>
      </c>
      <c r="BF80" s="17">
        <v>0</v>
      </c>
      <c r="BG80" s="17">
        <v>0</v>
      </c>
      <c r="BH80" s="18" t="s">
        <v>408</v>
      </c>
      <c r="BI80" s="17">
        <v>0</v>
      </c>
      <c r="BJ80" s="17">
        <v>0</v>
      </c>
      <c r="BK80" s="18" t="s">
        <v>408</v>
      </c>
      <c r="BL80" s="17"/>
      <c r="BM80" s="17"/>
      <c r="BN80" s="18" t="s">
        <v>130</v>
      </c>
      <c r="BO80" s="18" t="s">
        <v>125</v>
      </c>
      <c r="BP80" s="18" t="s">
        <v>125</v>
      </c>
      <c r="BQ80" s="17"/>
      <c r="BR80" s="17"/>
      <c r="BS80" s="18" t="s">
        <v>125</v>
      </c>
      <c r="BT80" s="18" t="s">
        <v>125</v>
      </c>
      <c r="BU80" s="18" t="s">
        <v>125</v>
      </c>
      <c r="BV80" s="18" t="s">
        <v>125</v>
      </c>
      <c r="BW80" s="18" t="s">
        <v>451</v>
      </c>
      <c r="BX80" s="18" t="s">
        <v>131</v>
      </c>
      <c r="BY80" s="18" t="s">
        <v>125</v>
      </c>
      <c r="BZ80" s="18" t="s">
        <v>125</v>
      </c>
      <c r="CA80" s="18" t="s">
        <v>125</v>
      </c>
      <c r="CB80" s="18" t="s">
        <v>125</v>
      </c>
      <c r="CC80" s="18" t="s">
        <v>125</v>
      </c>
      <c r="CD80" s="18" t="s">
        <v>125</v>
      </c>
      <c r="CE80" s="17">
        <v>0</v>
      </c>
      <c r="CF80" s="17">
        <v>0</v>
      </c>
      <c r="CG80" s="17">
        <v>0</v>
      </c>
      <c r="CH80" s="20"/>
      <c r="CI80" s="20"/>
      <c r="CJ80" s="18" t="s">
        <v>125</v>
      </c>
      <c r="CK80" s="21"/>
      <c r="CL80" s="17"/>
      <c r="CM80" s="18" t="s">
        <v>125</v>
      </c>
      <c r="CN80" s="17"/>
      <c r="CO80" s="17"/>
      <c r="CP80" s="18" t="s">
        <v>125</v>
      </c>
      <c r="CQ80" s="17"/>
      <c r="CR80" s="17"/>
      <c r="CS80" s="18" t="s">
        <v>125</v>
      </c>
      <c r="CT80" s="17"/>
      <c r="CU80" s="17"/>
      <c r="CV80" s="18" t="s">
        <v>125</v>
      </c>
      <c r="CW80" s="18" t="s">
        <v>125</v>
      </c>
      <c r="CX80" s="18" t="s">
        <v>125</v>
      </c>
      <c r="CY80" s="18" t="s">
        <v>125</v>
      </c>
      <c r="CZ80" s="18" t="s">
        <v>125</v>
      </c>
      <c r="DA80" s="18" t="s">
        <v>125</v>
      </c>
      <c r="DB80" s="20">
        <v>40544</v>
      </c>
      <c r="DC80" s="18" t="s">
        <v>352</v>
      </c>
      <c r="DD80" s="18" t="s">
        <v>125</v>
      </c>
      <c r="DE80" s="18" t="s">
        <v>313</v>
      </c>
      <c r="DF80" s="18" t="s">
        <v>314</v>
      </c>
      <c r="DG80" s="18" t="s">
        <v>125</v>
      </c>
      <c r="DH80" s="18" t="s">
        <v>125</v>
      </c>
      <c r="DI80" s="18" t="s">
        <v>125</v>
      </c>
      <c r="DJ80" s="17">
        <v>0</v>
      </c>
      <c r="DK80" s="18" t="s">
        <v>125</v>
      </c>
      <c r="DL80" s="18" t="s">
        <v>132</v>
      </c>
      <c r="DM80" s="18" t="s">
        <v>125</v>
      </c>
      <c r="DN80" s="18" t="s">
        <v>125</v>
      </c>
      <c r="DO80" s="18" t="s">
        <v>125</v>
      </c>
      <c r="DP80" s="18" t="s">
        <v>486</v>
      </c>
      <c r="DQ80" s="18" t="s">
        <v>485</v>
      </c>
      <c r="DR80" s="18" t="s">
        <v>125</v>
      </c>
      <c r="DS80" s="18" t="s">
        <v>125</v>
      </c>
      <c r="DT80" s="18" t="s">
        <v>125</v>
      </c>
      <c r="DU80" s="18" t="s">
        <v>125</v>
      </c>
      <c r="DV80" s="18" t="s">
        <v>125</v>
      </c>
      <c r="DW80" s="18" t="s">
        <v>450</v>
      </c>
      <c r="DX80" s="18" t="s">
        <v>125</v>
      </c>
      <c r="DY80" s="18" t="s">
        <v>125</v>
      </c>
    </row>
    <row r="81" spans="2:129" x14ac:dyDescent="0.25">
      <c r="B81" s="17">
        <v>12515</v>
      </c>
      <c r="C81" s="20">
        <v>40179</v>
      </c>
      <c r="D81" s="21">
        <v>0</v>
      </c>
      <c r="E81" s="18" t="s">
        <v>302</v>
      </c>
      <c r="F81" s="18" t="s">
        <v>303</v>
      </c>
      <c r="G81" s="18" t="s">
        <v>122</v>
      </c>
      <c r="H81" s="18" t="s">
        <v>361</v>
      </c>
      <c r="I81" s="18" t="s">
        <v>305</v>
      </c>
      <c r="J81" s="18" t="s">
        <v>315</v>
      </c>
      <c r="K81" s="18" t="s">
        <v>133</v>
      </c>
      <c r="L81" s="17">
        <v>-42</v>
      </c>
      <c r="M81" s="18" t="s">
        <v>306</v>
      </c>
      <c r="N81" s="17">
        <v>-368928</v>
      </c>
      <c r="O81" s="18" t="s">
        <v>485</v>
      </c>
      <c r="P81" s="17">
        <v>30</v>
      </c>
      <c r="Q81" s="17">
        <v>8.1635363001990697</v>
      </c>
      <c r="R81" s="24"/>
      <c r="S81" s="24" t="s">
        <v>492</v>
      </c>
      <c r="T81" s="24"/>
      <c r="U81" s="17">
        <v>8784</v>
      </c>
      <c r="V81" s="17">
        <v>-3011757.1201598402</v>
      </c>
      <c r="W81" s="22"/>
      <c r="X81" s="22"/>
      <c r="Y81" s="22"/>
      <c r="Z81" s="17">
        <v>-3011757.1201598402</v>
      </c>
      <c r="AA81" s="18" t="s">
        <v>134</v>
      </c>
      <c r="AB81" s="17"/>
      <c r="AC81" s="17"/>
      <c r="AD81" s="18" t="s">
        <v>126</v>
      </c>
      <c r="AE81" s="18" t="s">
        <v>126</v>
      </c>
      <c r="AF81" s="18" t="s">
        <v>127</v>
      </c>
      <c r="AG81" s="18" t="s">
        <v>408</v>
      </c>
      <c r="AH81" s="18" t="s">
        <v>308</v>
      </c>
      <c r="AI81" s="18" t="s">
        <v>352</v>
      </c>
      <c r="AJ81" s="18" t="s">
        <v>125</v>
      </c>
      <c r="AK81" s="18" t="s">
        <v>125</v>
      </c>
      <c r="AL81" s="18" t="s">
        <v>125</v>
      </c>
      <c r="AM81" s="18" t="s">
        <v>125</v>
      </c>
      <c r="AN81" s="18" t="s">
        <v>125</v>
      </c>
      <c r="AO81" s="20">
        <v>40909</v>
      </c>
      <c r="AP81" s="20">
        <v>41274</v>
      </c>
      <c r="AQ81" s="18" t="s">
        <v>128</v>
      </c>
      <c r="AR81" s="17">
        <v>8784</v>
      </c>
      <c r="AS81" s="18" t="s">
        <v>125</v>
      </c>
      <c r="AT81" s="17"/>
      <c r="AU81" s="20"/>
      <c r="AV81" s="18" t="s">
        <v>125</v>
      </c>
      <c r="AW81" s="18" t="s">
        <v>125</v>
      </c>
      <c r="AX81" s="18" t="s">
        <v>310</v>
      </c>
      <c r="AY81" s="18" t="s">
        <v>129</v>
      </c>
      <c r="AZ81" s="17">
        <v>0</v>
      </c>
      <c r="BA81" s="17">
        <v>0</v>
      </c>
      <c r="BB81" s="18" t="s">
        <v>408</v>
      </c>
      <c r="BC81" s="17">
        <v>0</v>
      </c>
      <c r="BD81" s="17">
        <v>0</v>
      </c>
      <c r="BE81" s="18" t="s">
        <v>408</v>
      </c>
      <c r="BF81" s="17">
        <v>0</v>
      </c>
      <c r="BG81" s="17">
        <v>0</v>
      </c>
      <c r="BH81" s="18" t="s">
        <v>408</v>
      </c>
      <c r="BI81" s="17">
        <v>0</v>
      </c>
      <c r="BJ81" s="17">
        <v>0</v>
      </c>
      <c r="BK81" s="18" t="s">
        <v>408</v>
      </c>
      <c r="BL81" s="17"/>
      <c r="BM81" s="17"/>
      <c r="BN81" s="18" t="s">
        <v>130</v>
      </c>
      <c r="BO81" s="18" t="s">
        <v>125</v>
      </c>
      <c r="BP81" s="18" t="s">
        <v>125</v>
      </c>
      <c r="BQ81" s="17"/>
      <c r="BR81" s="17"/>
      <c r="BS81" s="18" t="s">
        <v>125</v>
      </c>
      <c r="BT81" s="18" t="s">
        <v>125</v>
      </c>
      <c r="BU81" s="18" t="s">
        <v>125</v>
      </c>
      <c r="BV81" s="18" t="s">
        <v>125</v>
      </c>
      <c r="BW81" s="18" t="s">
        <v>452</v>
      </c>
      <c r="BX81" s="18" t="s">
        <v>131</v>
      </c>
      <c r="BY81" s="18" t="s">
        <v>125</v>
      </c>
      <c r="BZ81" s="18" t="s">
        <v>125</v>
      </c>
      <c r="CA81" s="18" t="s">
        <v>125</v>
      </c>
      <c r="CB81" s="18" t="s">
        <v>125</v>
      </c>
      <c r="CC81" s="18" t="s">
        <v>125</v>
      </c>
      <c r="CD81" s="18" t="s">
        <v>125</v>
      </c>
      <c r="CE81" s="17">
        <v>0</v>
      </c>
      <c r="CF81" s="17">
        <v>0</v>
      </c>
      <c r="CG81" s="17">
        <v>0</v>
      </c>
      <c r="CH81" s="20"/>
      <c r="CI81" s="20"/>
      <c r="CJ81" s="18" t="s">
        <v>125</v>
      </c>
      <c r="CK81" s="21"/>
      <c r="CL81" s="17"/>
      <c r="CM81" s="18" t="s">
        <v>125</v>
      </c>
      <c r="CN81" s="17"/>
      <c r="CO81" s="17"/>
      <c r="CP81" s="18" t="s">
        <v>125</v>
      </c>
      <c r="CQ81" s="17"/>
      <c r="CR81" s="17"/>
      <c r="CS81" s="18" t="s">
        <v>125</v>
      </c>
      <c r="CT81" s="17"/>
      <c r="CU81" s="17"/>
      <c r="CV81" s="18" t="s">
        <v>125</v>
      </c>
      <c r="CW81" s="18" t="s">
        <v>125</v>
      </c>
      <c r="CX81" s="18" t="s">
        <v>125</v>
      </c>
      <c r="CY81" s="18" t="s">
        <v>125</v>
      </c>
      <c r="CZ81" s="18" t="s">
        <v>125</v>
      </c>
      <c r="DA81" s="18" t="s">
        <v>125</v>
      </c>
      <c r="DB81" s="20">
        <v>40544</v>
      </c>
      <c r="DC81" s="18" t="s">
        <v>352</v>
      </c>
      <c r="DD81" s="18" t="s">
        <v>125</v>
      </c>
      <c r="DE81" s="18" t="s">
        <v>313</v>
      </c>
      <c r="DF81" s="18" t="s">
        <v>314</v>
      </c>
      <c r="DG81" s="18" t="s">
        <v>125</v>
      </c>
      <c r="DH81" s="18" t="s">
        <v>125</v>
      </c>
      <c r="DI81" s="18" t="s">
        <v>125</v>
      </c>
      <c r="DJ81" s="17">
        <v>0</v>
      </c>
      <c r="DK81" s="18" t="s">
        <v>125</v>
      </c>
      <c r="DL81" s="18" t="s">
        <v>132</v>
      </c>
      <c r="DM81" s="18" t="s">
        <v>125</v>
      </c>
      <c r="DN81" s="18" t="s">
        <v>125</v>
      </c>
      <c r="DO81" s="18" t="s">
        <v>125</v>
      </c>
      <c r="DP81" s="18" t="s">
        <v>486</v>
      </c>
      <c r="DQ81" s="18" t="s">
        <v>485</v>
      </c>
      <c r="DR81" s="18" t="s">
        <v>125</v>
      </c>
      <c r="DS81" s="18" t="s">
        <v>125</v>
      </c>
      <c r="DT81" s="18" t="s">
        <v>125</v>
      </c>
      <c r="DU81" s="18" t="s">
        <v>125</v>
      </c>
      <c r="DV81" s="18" t="s">
        <v>125</v>
      </c>
      <c r="DW81" s="18" t="s">
        <v>450</v>
      </c>
      <c r="DX81" s="18" t="s">
        <v>125</v>
      </c>
      <c r="DY81" s="18" t="s">
        <v>125</v>
      </c>
    </row>
    <row r="82" spans="2:129" x14ac:dyDescent="0.25">
      <c r="B82" s="17">
        <v>12517</v>
      </c>
      <c r="C82" s="20">
        <v>40179</v>
      </c>
      <c r="D82" s="21">
        <v>0</v>
      </c>
      <c r="E82" s="18" t="s">
        <v>302</v>
      </c>
      <c r="F82" s="18" t="s">
        <v>303</v>
      </c>
      <c r="G82" s="18" t="s">
        <v>122</v>
      </c>
      <c r="H82" s="18" t="s">
        <v>361</v>
      </c>
      <c r="I82" s="18" t="s">
        <v>305</v>
      </c>
      <c r="J82" s="18" t="s">
        <v>315</v>
      </c>
      <c r="K82" s="18" t="s">
        <v>123</v>
      </c>
      <c r="L82" s="17">
        <v>40</v>
      </c>
      <c r="M82" s="18" t="s">
        <v>306</v>
      </c>
      <c r="N82" s="17">
        <v>351360</v>
      </c>
      <c r="O82" s="18" t="s">
        <v>485</v>
      </c>
      <c r="P82" s="17">
        <v>28</v>
      </c>
      <c r="Q82" s="17">
        <v>8.1635363001990697</v>
      </c>
      <c r="R82" s="24"/>
      <c r="S82" s="24" t="s">
        <v>492</v>
      </c>
      <c r="T82" s="24"/>
      <c r="U82" s="17">
        <v>8784</v>
      </c>
      <c r="V82" s="17">
        <v>2868340.1144379498</v>
      </c>
      <c r="W82" s="22"/>
      <c r="X82" s="22"/>
      <c r="Y82" s="22"/>
      <c r="Z82" s="17">
        <v>2868340.1144379498</v>
      </c>
      <c r="AA82" s="18" t="s">
        <v>134</v>
      </c>
      <c r="AB82" s="17"/>
      <c r="AC82" s="17"/>
      <c r="AD82" s="18" t="s">
        <v>126</v>
      </c>
      <c r="AE82" s="18" t="s">
        <v>126</v>
      </c>
      <c r="AF82" s="18" t="s">
        <v>127</v>
      </c>
      <c r="AG82" s="18" t="s">
        <v>408</v>
      </c>
      <c r="AH82" s="18" t="s">
        <v>308</v>
      </c>
      <c r="AI82" s="18" t="s">
        <v>352</v>
      </c>
      <c r="AJ82" s="18" t="s">
        <v>125</v>
      </c>
      <c r="AK82" s="18" t="s">
        <v>125</v>
      </c>
      <c r="AL82" s="18" t="s">
        <v>125</v>
      </c>
      <c r="AM82" s="18" t="s">
        <v>125</v>
      </c>
      <c r="AN82" s="18" t="s">
        <v>125</v>
      </c>
      <c r="AO82" s="20">
        <v>40909</v>
      </c>
      <c r="AP82" s="20">
        <v>41274</v>
      </c>
      <c r="AQ82" s="18" t="s">
        <v>128</v>
      </c>
      <c r="AR82" s="17">
        <v>8784</v>
      </c>
      <c r="AS82" s="18" t="s">
        <v>125</v>
      </c>
      <c r="AT82" s="17"/>
      <c r="AU82" s="20"/>
      <c r="AV82" s="18" t="s">
        <v>125</v>
      </c>
      <c r="AW82" s="18" t="s">
        <v>125</v>
      </c>
      <c r="AX82" s="18" t="s">
        <v>310</v>
      </c>
      <c r="AY82" s="18" t="s">
        <v>129</v>
      </c>
      <c r="AZ82" s="17">
        <v>0</v>
      </c>
      <c r="BA82" s="17">
        <v>0</v>
      </c>
      <c r="BB82" s="18" t="s">
        <v>408</v>
      </c>
      <c r="BC82" s="17">
        <v>0</v>
      </c>
      <c r="BD82" s="17">
        <v>0</v>
      </c>
      <c r="BE82" s="18" t="s">
        <v>408</v>
      </c>
      <c r="BF82" s="17">
        <v>0</v>
      </c>
      <c r="BG82" s="17">
        <v>0</v>
      </c>
      <c r="BH82" s="18" t="s">
        <v>408</v>
      </c>
      <c r="BI82" s="17">
        <v>0</v>
      </c>
      <c r="BJ82" s="17">
        <v>0</v>
      </c>
      <c r="BK82" s="18" t="s">
        <v>408</v>
      </c>
      <c r="BL82" s="17"/>
      <c r="BM82" s="17"/>
      <c r="BN82" s="18" t="s">
        <v>130</v>
      </c>
      <c r="BO82" s="18" t="s">
        <v>125</v>
      </c>
      <c r="BP82" s="18" t="s">
        <v>125</v>
      </c>
      <c r="BQ82" s="17"/>
      <c r="BR82" s="17"/>
      <c r="BS82" s="18" t="s">
        <v>125</v>
      </c>
      <c r="BT82" s="18" t="s">
        <v>125</v>
      </c>
      <c r="BU82" s="18" t="s">
        <v>125</v>
      </c>
      <c r="BV82" s="18" t="s">
        <v>125</v>
      </c>
      <c r="BW82" s="18" t="s">
        <v>453</v>
      </c>
      <c r="BX82" s="18" t="s">
        <v>131</v>
      </c>
      <c r="BY82" s="18" t="s">
        <v>125</v>
      </c>
      <c r="BZ82" s="18" t="s">
        <v>125</v>
      </c>
      <c r="CA82" s="18" t="s">
        <v>125</v>
      </c>
      <c r="CB82" s="18" t="s">
        <v>125</v>
      </c>
      <c r="CC82" s="18" t="s">
        <v>125</v>
      </c>
      <c r="CD82" s="18" t="s">
        <v>125</v>
      </c>
      <c r="CE82" s="17">
        <v>0</v>
      </c>
      <c r="CF82" s="17">
        <v>0</v>
      </c>
      <c r="CG82" s="17">
        <v>0</v>
      </c>
      <c r="CH82" s="20"/>
      <c r="CI82" s="20"/>
      <c r="CJ82" s="18" t="s">
        <v>125</v>
      </c>
      <c r="CK82" s="21"/>
      <c r="CL82" s="17"/>
      <c r="CM82" s="18" t="s">
        <v>125</v>
      </c>
      <c r="CN82" s="17"/>
      <c r="CO82" s="17"/>
      <c r="CP82" s="18" t="s">
        <v>125</v>
      </c>
      <c r="CQ82" s="17"/>
      <c r="CR82" s="17"/>
      <c r="CS82" s="18" t="s">
        <v>125</v>
      </c>
      <c r="CT82" s="17"/>
      <c r="CU82" s="17"/>
      <c r="CV82" s="18" t="s">
        <v>125</v>
      </c>
      <c r="CW82" s="18" t="s">
        <v>125</v>
      </c>
      <c r="CX82" s="18" t="s">
        <v>125</v>
      </c>
      <c r="CY82" s="18" t="s">
        <v>125</v>
      </c>
      <c r="CZ82" s="18" t="s">
        <v>125</v>
      </c>
      <c r="DA82" s="18" t="s">
        <v>125</v>
      </c>
      <c r="DB82" s="20">
        <v>40848</v>
      </c>
      <c r="DC82" s="18" t="s">
        <v>352</v>
      </c>
      <c r="DD82" s="18" t="s">
        <v>125</v>
      </c>
      <c r="DE82" s="18" t="s">
        <v>313</v>
      </c>
      <c r="DF82" s="18" t="s">
        <v>314</v>
      </c>
      <c r="DG82" s="18" t="s">
        <v>125</v>
      </c>
      <c r="DH82" s="18" t="s">
        <v>125</v>
      </c>
      <c r="DI82" s="18" t="s">
        <v>125</v>
      </c>
      <c r="DJ82" s="17">
        <v>0</v>
      </c>
      <c r="DK82" s="18" t="s">
        <v>125</v>
      </c>
      <c r="DL82" s="18" t="s">
        <v>132</v>
      </c>
      <c r="DM82" s="18" t="s">
        <v>125</v>
      </c>
      <c r="DN82" s="18" t="s">
        <v>125</v>
      </c>
      <c r="DO82" s="18" t="s">
        <v>125</v>
      </c>
      <c r="DP82" s="18" t="s">
        <v>486</v>
      </c>
      <c r="DQ82" s="18" t="s">
        <v>485</v>
      </c>
      <c r="DR82" s="18" t="s">
        <v>125</v>
      </c>
      <c r="DS82" s="18" t="s">
        <v>125</v>
      </c>
      <c r="DT82" s="18" t="s">
        <v>125</v>
      </c>
      <c r="DU82" s="18" t="s">
        <v>125</v>
      </c>
      <c r="DV82" s="18" t="s">
        <v>125</v>
      </c>
      <c r="DW82" s="18" t="s">
        <v>454</v>
      </c>
      <c r="DX82" s="18" t="s">
        <v>125</v>
      </c>
      <c r="DY82" s="18" t="s">
        <v>125</v>
      </c>
    </row>
    <row r="83" spans="2:129" x14ac:dyDescent="0.25">
      <c r="B83" s="17">
        <v>12519</v>
      </c>
      <c r="C83" s="20">
        <v>40483</v>
      </c>
      <c r="D83" s="21">
        <v>0</v>
      </c>
      <c r="E83" s="18" t="s">
        <v>302</v>
      </c>
      <c r="F83" s="18" t="s">
        <v>303</v>
      </c>
      <c r="G83" s="18" t="s">
        <v>122</v>
      </c>
      <c r="H83" s="18" t="s">
        <v>361</v>
      </c>
      <c r="I83" s="18" t="s">
        <v>305</v>
      </c>
      <c r="J83" s="18" t="s">
        <v>315</v>
      </c>
      <c r="K83" s="18" t="s">
        <v>123</v>
      </c>
      <c r="L83" s="17">
        <v>41</v>
      </c>
      <c r="M83" s="18" t="s">
        <v>306</v>
      </c>
      <c r="N83" s="17">
        <v>360144</v>
      </c>
      <c r="O83" s="18" t="s">
        <v>485</v>
      </c>
      <c r="P83" s="17">
        <v>29</v>
      </c>
      <c r="Q83" s="17">
        <v>8.1635363001990697</v>
      </c>
      <c r="R83" s="24"/>
      <c r="S83" s="24" t="s">
        <v>492</v>
      </c>
      <c r="T83" s="24"/>
      <c r="U83" s="17">
        <v>8784</v>
      </c>
      <c r="V83" s="17">
        <v>2940048.6172988899</v>
      </c>
      <c r="W83" s="22"/>
      <c r="X83" s="22"/>
      <c r="Y83" s="22"/>
      <c r="Z83" s="17">
        <v>2940048.6172988899</v>
      </c>
      <c r="AA83" s="18" t="s">
        <v>134</v>
      </c>
      <c r="AB83" s="17"/>
      <c r="AC83" s="17"/>
      <c r="AD83" s="18" t="s">
        <v>126</v>
      </c>
      <c r="AE83" s="18" t="s">
        <v>126</v>
      </c>
      <c r="AF83" s="18" t="s">
        <v>127</v>
      </c>
      <c r="AG83" s="18" t="s">
        <v>408</v>
      </c>
      <c r="AH83" s="18" t="s">
        <v>308</v>
      </c>
      <c r="AI83" s="18" t="s">
        <v>352</v>
      </c>
      <c r="AJ83" s="18" t="s">
        <v>125</v>
      </c>
      <c r="AK83" s="18" t="s">
        <v>125</v>
      </c>
      <c r="AL83" s="18" t="s">
        <v>125</v>
      </c>
      <c r="AM83" s="18" t="s">
        <v>125</v>
      </c>
      <c r="AN83" s="18" t="s">
        <v>125</v>
      </c>
      <c r="AO83" s="20">
        <v>40909</v>
      </c>
      <c r="AP83" s="20">
        <v>41274</v>
      </c>
      <c r="AQ83" s="18" t="s">
        <v>128</v>
      </c>
      <c r="AR83" s="17">
        <v>8784</v>
      </c>
      <c r="AS83" s="18" t="s">
        <v>125</v>
      </c>
      <c r="AT83" s="17"/>
      <c r="AU83" s="20"/>
      <c r="AV83" s="18" t="s">
        <v>125</v>
      </c>
      <c r="AW83" s="18" t="s">
        <v>125</v>
      </c>
      <c r="AX83" s="18" t="s">
        <v>310</v>
      </c>
      <c r="AY83" s="18" t="s">
        <v>129</v>
      </c>
      <c r="AZ83" s="17">
        <v>0</v>
      </c>
      <c r="BA83" s="17">
        <v>0</v>
      </c>
      <c r="BB83" s="18" t="s">
        <v>408</v>
      </c>
      <c r="BC83" s="17">
        <v>0</v>
      </c>
      <c r="BD83" s="17">
        <v>0</v>
      </c>
      <c r="BE83" s="18" t="s">
        <v>408</v>
      </c>
      <c r="BF83" s="17">
        <v>0</v>
      </c>
      <c r="BG83" s="17">
        <v>0</v>
      </c>
      <c r="BH83" s="18" t="s">
        <v>408</v>
      </c>
      <c r="BI83" s="17">
        <v>0</v>
      </c>
      <c r="BJ83" s="17">
        <v>0</v>
      </c>
      <c r="BK83" s="18" t="s">
        <v>408</v>
      </c>
      <c r="BL83" s="17"/>
      <c r="BM83" s="17"/>
      <c r="BN83" s="18" t="s">
        <v>130</v>
      </c>
      <c r="BO83" s="18" t="s">
        <v>125</v>
      </c>
      <c r="BP83" s="18" t="s">
        <v>125</v>
      </c>
      <c r="BQ83" s="17"/>
      <c r="BR83" s="17"/>
      <c r="BS83" s="18" t="s">
        <v>125</v>
      </c>
      <c r="BT83" s="18" t="s">
        <v>125</v>
      </c>
      <c r="BU83" s="18" t="s">
        <v>125</v>
      </c>
      <c r="BV83" s="18" t="s">
        <v>125</v>
      </c>
      <c r="BW83" s="18" t="s">
        <v>455</v>
      </c>
      <c r="BX83" s="18" t="s">
        <v>131</v>
      </c>
      <c r="BY83" s="18" t="s">
        <v>125</v>
      </c>
      <c r="BZ83" s="18" t="s">
        <v>125</v>
      </c>
      <c r="CA83" s="18" t="s">
        <v>125</v>
      </c>
      <c r="CB83" s="18" t="s">
        <v>125</v>
      </c>
      <c r="CC83" s="18" t="s">
        <v>125</v>
      </c>
      <c r="CD83" s="18" t="s">
        <v>125</v>
      </c>
      <c r="CE83" s="17">
        <v>0</v>
      </c>
      <c r="CF83" s="17">
        <v>0</v>
      </c>
      <c r="CG83" s="17">
        <v>0</v>
      </c>
      <c r="CH83" s="20"/>
      <c r="CI83" s="20"/>
      <c r="CJ83" s="18" t="s">
        <v>125</v>
      </c>
      <c r="CK83" s="21"/>
      <c r="CL83" s="17"/>
      <c r="CM83" s="18" t="s">
        <v>125</v>
      </c>
      <c r="CN83" s="17"/>
      <c r="CO83" s="17"/>
      <c r="CP83" s="18" t="s">
        <v>125</v>
      </c>
      <c r="CQ83" s="17"/>
      <c r="CR83" s="17"/>
      <c r="CS83" s="18" t="s">
        <v>125</v>
      </c>
      <c r="CT83" s="17"/>
      <c r="CU83" s="17"/>
      <c r="CV83" s="18" t="s">
        <v>125</v>
      </c>
      <c r="CW83" s="18" t="s">
        <v>125</v>
      </c>
      <c r="CX83" s="18" t="s">
        <v>125</v>
      </c>
      <c r="CY83" s="18" t="s">
        <v>125</v>
      </c>
      <c r="CZ83" s="18" t="s">
        <v>125</v>
      </c>
      <c r="DA83" s="18" t="s">
        <v>125</v>
      </c>
      <c r="DB83" s="20">
        <v>40848</v>
      </c>
      <c r="DC83" s="18" t="s">
        <v>352</v>
      </c>
      <c r="DD83" s="18" t="s">
        <v>125</v>
      </c>
      <c r="DE83" s="18" t="s">
        <v>313</v>
      </c>
      <c r="DF83" s="18" t="s">
        <v>314</v>
      </c>
      <c r="DG83" s="18" t="s">
        <v>125</v>
      </c>
      <c r="DH83" s="18" t="s">
        <v>125</v>
      </c>
      <c r="DI83" s="18" t="s">
        <v>125</v>
      </c>
      <c r="DJ83" s="17">
        <v>0</v>
      </c>
      <c r="DK83" s="18" t="s">
        <v>125</v>
      </c>
      <c r="DL83" s="18" t="s">
        <v>132</v>
      </c>
      <c r="DM83" s="18" t="s">
        <v>125</v>
      </c>
      <c r="DN83" s="18" t="s">
        <v>125</v>
      </c>
      <c r="DO83" s="18" t="s">
        <v>125</v>
      </c>
      <c r="DP83" s="18" t="s">
        <v>486</v>
      </c>
      <c r="DQ83" s="18" t="s">
        <v>485</v>
      </c>
      <c r="DR83" s="18" t="s">
        <v>125</v>
      </c>
      <c r="DS83" s="18" t="s">
        <v>125</v>
      </c>
      <c r="DT83" s="18" t="s">
        <v>125</v>
      </c>
      <c r="DU83" s="18" t="s">
        <v>125</v>
      </c>
      <c r="DV83" s="18" t="s">
        <v>125</v>
      </c>
      <c r="DW83" s="18" t="s">
        <v>454</v>
      </c>
      <c r="DX83" s="18" t="s">
        <v>125</v>
      </c>
      <c r="DY83" s="18" t="s">
        <v>125</v>
      </c>
    </row>
    <row r="84" spans="2:129" x14ac:dyDescent="0.25">
      <c r="B84" s="17">
        <v>12521</v>
      </c>
      <c r="C84" s="20">
        <v>40179</v>
      </c>
      <c r="D84" s="21">
        <v>0</v>
      </c>
      <c r="E84" s="18" t="s">
        <v>302</v>
      </c>
      <c r="F84" s="18" t="s">
        <v>303</v>
      </c>
      <c r="G84" s="18" t="s">
        <v>122</v>
      </c>
      <c r="H84" s="18" t="s">
        <v>361</v>
      </c>
      <c r="I84" s="18" t="s">
        <v>305</v>
      </c>
      <c r="J84" s="18" t="s">
        <v>315</v>
      </c>
      <c r="K84" s="18" t="s">
        <v>133</v>
      </c>
      <c r="L84" s="17">
        <v>-42</v>
      </c>
      <c r="M84" s="18" t="s">
        <v>306</v>
      </c>
      <c r="N84" s="17">
        <v>-368928</v>
      </c>
      <c r="O84" s="18" t="s">
        <v>485</v>
      </c>
      <c r="P84" s="17">
        <v>30</v>
      </c>
      <c r="Q84" s="17">
        <v>8.1635363001990697</v>
      </c>
      <c r="R84" s="24"/>
      <c r="S84" s="24" t="s">
        <v>492</v>
      </c>
      <c r="T84" s="24"/>
      <c r="U84" s="17">
        <v>8784</v>
      </c>
      <c r="V84" s="17">
        <v>-3011757.1201598402</v>
      </c>
      <c r="W84" s="22"/>
      <c r="X84" s="22"/>
      <c r="Y84" s="22"/>
      <c r="Z84" s="17">
        <v>-3011757.1201598402</v>
      </c>
      <c r="AA84" s="18" t="s">
        <v>134</v>
      </c>
      <c r="AB84" s="17"/>
      <c r="AC84" s="17"/>
      <c r="AD84" s="18" t="s">
        <v>126</v>
      </c>
      <c r="AE84" s="18" t="s">
        <v>126</v>
      </c>
      <c r="AF84" s="18" t="s">
        <v>127</v>
      </c>
      <c r="AG84" s="18" t="s">
        <v>408</v>
      </c>
      <c r="AH84" s="18" t="s">
        <v>308</v>
      </c>
      <c r="AI84" s="18" t="s">
        <v>352</v>
      </c>
      <c r="AJ84" s="18" t="s">
        <v>125</v>
      </c>
      <c r="AK84" s="18" t="s">
        <v>125</v>
      </c>
      <c r="AL84" s="18" t="s">
        <v>125</v>
      </c>
      <c r="AM84" s="18" t="s">
        <v>125</v>
      </c>
      <c r="AN84" s="18" t="s">
        <v>125</v>
      </c>
      <c r="AO84" s="20">
        <v>40909</v>
      </c>
      <c r="AP84" s="20">
        <v>41274</v>
      </c>
      <c r="AQ84" s="18" t="s">
        <v>128</v>
      </c>
      <c r="AR84" s="17">
        <v>8784</v>
      </c>
      <c r="AS84" s="18" t="s">
        <v>125</v>
      </c>
      <c r="AT84" s="17"/>
      <c r="AU84" s="20"/>
      <c r="AV84" s="18" t="s">
        <v>125</v>
      </c>
      <c r="AW84" s="18" t="s">
        <v>125</v>
      </c>
      <c r="AX84" s="18" t="s">
        <v>310</v>
      </c>
      <c r="AY84" s="18" t="s">
        <v>129</v>
      </c>
      <c r="AZ84" s="17">
        <v>0</v>
      </c>
      <c r="BA84" s="17">
        <v>0</v>
      </c>
      <c r="BB84" s="18" t="s">
        <v>408</v>
      </c>
      <c r="BC84" s="17">
        <v>0</v>
      </c>
      <c r="BD84" s="17">
        <v>0</v>
      </c>
      <c r="BE84" s="18" t="s">
        <v>408</v>
      </c>
      <c r="BF84" s="17">
        <v>0</v>
      </c>
      <c r="BG84" s="17">
        <v>0</v>
      </c>
      <c r="BH84" s="18" t="s">
        <v>408</v>
      </c>
      <c r="BI84" s="17">
        <v>0</v>
      </c>
      <c r="BJ84" s="17">
        <v>0</v>
      </c>
      <c r="BK84" s="18" t="s">
        <v>408</v>
      </c>
      <c r="BL84" s="17"/>
      <c r="BM84" s="17"/>
      <c r="BN84" s="18" t="s">
        <v>130</v>
      </c>
      <c r="BO84" s="18" t="s">
        <v>125</v>
      </c>
      <c r="BP84" s="18" t="s">
        <v>125</v>
      </c>
      <c r="BQ84" s="17"/>
      <c r="BR84" s="17"/>
      <c r="BS84" s="18" t="s">
        <v>125</v>
      </c>
      <c r="BT84" s="18" t="s">
        <v>125</v>
      </c>
      <c r="BU84" s="18" t="s">
        <v>125</v>
      </c>
      <c r="BV84" s="18" t="s">
        <v>125</v>
      </c>
      <c r="BW84" s="18" t="s">
        <v>456</v>
      </c>
      <c r="BX84" s="18" t="s">
        <v>131</v>
      </c>
      <c r="BY84" s="18" t="s">
        <v>125</v>
      </c>
      <c r="BZ84" s="18" t="s">
        <v>125</v>
      </c>
      <c r="CA84" s="18" t="s">
        <v>125</v>
      </c>
      <c r="CB84" s="18" t="s">
        <v>125</v>
      </c>
      <c r="CC84" s="18" t="s">
        <v>125</v>
      </c>
      <c r="CD84" s="18" t="s">
        <v>125</v>
      </c>
      <c r="CE84" s="17">
        <v>0</v>
      </c>
      <c r="CF84" s="17">
        <v>0</v>
      </c>
      <c r="CG84" s="17">
        <v>0</v>
      </c>
      <c r="CH84" s="20"/>
      <c r="CI84" s="20"/>
      <c r="CJ84" s="18" t="s">
        <v>125</v>
      </c>
      <c r="CK84" s="21"/>
      <c r="CL84" s="17"/>
      <c r="CM84" s="18" t="s">
        <v>125</v>
      </c>
      <c r="CN84" s="17"/>
      <c r="CO84" s="17"/>
      <c r="CP84" s="18" t="s">
        <v>125</v>
      </c>
      <c r="CQ84" s="17"/>
      <c r="CR84" s="17"/>
      <c r="CS84" s="18" t="s">
        <v>125</v>
      </c>
      <c r="CT84" s="17"/>
      <c r="CU84" s="17"/>
      <c r="CV84" s="18" t="s">
        <v>125</v>
      </c>
      <c r="CW84" s="18" t="s">
        <v>125</v>
      </c>
      <c r="CX84" s="18" t="s">
        <v>125</v>
      </c>
      <c r="CY84" s="18" t="s">
        <v>125</v>
      </c>
      <c r="CZ84" s="18" t="s">
        <v>125</v>
      </c>
      <c r="DA84" s="18" t="s">
        <v>125</v>
      </c>
      <c r="DB84" s="20">
        <v>40848</v>
      </c>
      <c r="DC84" s="18" t="s">
        <v>352</v>
      </c>
      <c r="DD84" s="18" t="s">
        <v>125</v>
      </c>
      <c r="DE84" s="18" t="s">
        <v>313</v>
      </c>
      <c r="DF84" s="18" t="s">
        <v>314</v>
      </c>
      <c r="DG84" s="18" t="s">
        <v>125</v>
      </c>
      <c r="DH84" s="18" t="s">
        <v>125</v>
      </c>
      <c r="DI84" s="18" t="s">
        <v>125</v>
      </c>
      <c r="DJ84" s="17">
        <v>0</v>
      </c>
      <c r="DK84" s="18" t="s">
        <v>125</v>
      </c>
      <c r="DL84" s="18" t="s">
        <v>132</v>
      </c>
      <c r="DM84" s="18" t="s">
        <v>125</v>
      </c>
      <c r="DN84" s="18" t="s">
        <v>125</v>
      </c>
      <c r="DO84" s="18" t="s">
        <v>125</v>
      </c>
      <c r="DP84" s="18" t="s">
        <v>486</v>
      </c>
      <c r="DQ84" s="18" t="s">
        <v>485</v>
      </c>
      <c r="DR84" s="18" t="s">
        <v>125</v>
      </c>
      <c r="DS84" s="18" t="s">
        <v>125</v>
      </c>
      <c r="DT84" s="18" t="s">
        <v>125</v>
      </c>
      <c r="DU84" s="18" t="s">
        <v>125</v>
      </c>
      <c r="DV84" s="18" t="s">
        <v>125</v>
      </c>
      <c r="DW84" s="18" t="s">
        <v>454</v>
      </c>
      <c r="DX84" s="18" t="s">
        <v>125</v>
      </c>
      <c r="DY84" s="18" t="s">
        <v>125</v>
      </c>
    </row>
    <row r="85" spans="2:129" x14ac:dyDescent="0.25">
      <c r="B85" s="17">
        <v>12523</v>
      </c>
      <c r="C85" s="20">
        <v>40179</v>
      </c>
      <c r="D85" s="21">
        <v>0</v>
      </c>
      <c r="E85" s="18" t="s">
        <v>302</v>
      </c>
      <c r="F85" s="18" t="s">
        <v>303</v>
      </c>
      <c r="G85" s="18" t="s">
        <v>122</v>
      </c>
      <c r="H85" s="18" t="s">
        <v>351</v>
      </c>
      <c r="I85" s="18" t="s">
        <v>305</v>
      </c>
      <c r="J85" s="18" t="s">
        <v>315</v>
      </c>
      <c r="K85" s="18" t="s">
        <v>133</v>
      </c>
      <c r="L85" s="17">
        <v>-42</v>
      </c>
      <c r="M85" s="18" t="s">
        <v>306</v>
      </c>
      <c r="N85" s="17">
        <v>-367920</v>
      </c>
      <c r="O85" s="18" t="s">
        <v>485</v>
      </c>
      <c r="P85" s="17">
        <v>30</v>
      </c>
      <c r="Q85" s="17">
        <v>2.91554867864253</v>
      </c>
      <c r="R85" s="24"/>
      <c r="S85" s="24" t="s">
        <v>492</v>
      </c>
      <c r="T85" s="24"/>
      <c r="U85" s="17">
        <v>8760</v>
      </c>
      <c r="V85" s="17">
        <v>349033.24096639501</v>
      </c>
      <c r="W85" s="22"/>
      <c r="X85" s="22"/>
      <c r="Y85" s="22"/>
      <c r="Z85" s="17">
        <v>349033.24096639501</v>
      </c>
      <c r="AA85" s="18" t="s">
        <v>134</v>
      </c>
      <c r="AB85" s="17"/>
      <c r="AC85" s="17"/>
      <c r="AD85" s="18" t="s">
        <v>126</v>
      </c>
      <c r="AE85" s="18" t="s">
        <v>126</v>
      </c>
      <c r="AF85" s="18" t="s">
        <v>127</v>
      </c>
      <c r="AG85" s="18" t="s">
        <v>408</v>
      </c>
      <c r="AH85" s="18" t="s">
        <v>308</v>
      </c>
      <c r="AI85" s="18" t="s">
        <v>352</v>
      </c>
      <c r="AJ85" s="18" t="s">
        <v>125</v>
      </c>
      <c r="AK85" s="18" t="s">
        <v>125</v>
      </c>
      <c r="AL85" s="18" t="s">
        <v>125</v>
      </c>
      <c r="AM85" s="18" t="s">
        <v>125</v>
      </c>
      <c r="AN85" s="18" t="s">
        <v>125</v>
      </c>
      <c r="AO85" s="20">
        <v>40179</v>
      </c>
      <c r="AP85" s="20">
        <v>40543</v>
      </c>
      <c r="AQ85" s="18" t="s">
        <v>128</v>
      </c>
      <c r="AR85" s="17">
        <v>8760</v>
      </c>
      <c r="AS85" s="18" t="s">
        <v>125</v>
      </c>
      <c r="AT85" s="17"/>
      <c r="AU85" s="20"/>
      <c r="AV85" s="18" t="s">
        <v>125</v>
      </c>
      <c r="AW85" s="18" t="s">
        <v>125</v>
      </c>
      <c r="AX85" s="18" t="s">
        <v>310</v>
      </c>
      <c r="AY85" s="18" t="s">
        <v>129</v>
      </c>
      <c r="AZ85" s="17">
        <v>0</v>
      </c>
      <c r="BA85" s="17">
        <v>0</v>
      </c>
      <c r="BB85" s="18" t="s">
        <v>408</v>
      </c>
      <c r="BC85" s="17">
        <v>0</v>
      </c>
      <c r="BD85" s="17">
        <v>0</v>
      </c>
      <c r="BE85" s="18" t="s">
        <v>408</v>
      </c>
      <c r="BF85" s="17">
        <v>0</v>
      </c>
      <c r="BG85" s="17">
        <v>0</v>
      </c>
      <c r="BH85" s="18" t="s">
        <v>408</v>
      </c>
      <c r="BI85" s="17">
        <v>0</v>
      </c>
      <c r="BJ85" s="17">
        <v>0</v>
      </c>
      <c r="BK85" s="18" t="s">
        <v>408</v>
      </c>
      <c r="BL85" s="17"/>
      <c r="BM85" s="17"/>
      <c r="BN85" s="18" t="s">
        <v>130</v>
      </c>
      <c r="BO85" s="18" t="s">
        <v>125</v>
      </c>
      <c r="BP85" s="18" t="s">
        <v>125</v>
      </c>
      <c r="BQ85" s="17"/>
      <c r="BR85" s="17"/>
      <c r="BS85" s="18" t="s">
        <v>125</v>
      </c>
      <c r="BT85" s="18" t="s">
        <v>125</v>
      </c>
      <c r="BU85" s="18" t="s">
        <v>125</v>
      </c>
      <c r="BV85" s="18" t="s">
        <v>125</v>
      </c>
      <c r="BW85" s="18" t="s">
        <v>457</v>
      </c>
      <c r="BX85" s="18" t="s">
        <v>131</v>
      </c>
      <c r="BY85" s="18" t="s">
        <v>125</v>
      </c>
      <c r="BZ85" s="18" t="s">
        <v>125</v>
      </c>
      <c r="CA85" s="18" t="s">
        <v>125</v>
      </c>
      <c r="CB85" s="18" t="s">
        <v>125</v>
      </c>
      <c r="CC85" s="18" t="s">
        <v>125</v>
      </c>
      <c r="CD85" s="18" t="s">
        <v>125</v>
      </c>
      <c r="CE85" s="17">
        <v>0</v>
      </c>
      <c r="CF85" s="17">
        <v>0</v>
      </c>
      <c r="CG85" s="17">
        <v>0</v>
      </c>
      <c r="CH85" s="20"/>
      <c r="CI85" s="20"/>
      <c r="CJ85" s="18" t="s">
        <v>125</v>
      </c>
      <c r="CK85" s="21"/>
      <c r="CL85" s="17"/>
      <c r="CM85" s="18" t="s">
        <v>125</v>
      </c>
      <c r="CN85" s="17"/>
      <c r="CO85" s="17"/>
      <c r="CP85" s="18" t="s">
        <v>125</v>
      </c>
      <c r="CQ85" s="17"/>
      <c r="CR85" s="17"/>
      <c r="CS85" s="18" t="s">
        <v>125</v>
      </c>
      <c r="CT85" s="17"/>
      <c r="CU85" s="17"/>
      <c r="CV85" s="18" t="s">
        <v>125</v>
      </c>
      <c r="CW85" s="18" t="s">
        <v>125</v>
      </c>
      <c r="CX85" s="18" t="s">
        <v>125</v>
      </c>
      <c r="CY85" s="18" t="s">
        <v>125</v>
      </c>
      <c r="CZ85" s="18" t="s">
        <v>125</v>
      </c>
      <c r="DA85" s="18" t="s">
        <v>125</v>
      </c>
      <c r="DB85" s="20">
        <v>40909</v>
      </c>
      <c r="DC85" s="18" t="s">
        <v>352</v>
      </c>
      <c r="DD85" s="18" t="s">
        <v>125</v>
      </c>
      <c r="DE85" s="18" t="s">
        <v>313</v>
      </c>
      <c r="DF85" s="18" t="s">
        <v>314</v>
      </c>
      <c r="DG85" s="18" t="s">
        <v>125</v>
      </c>
      <c r="DH85" s="18" t="s">
        <v>125</v>
      </c>
      <c r="DI85" s="18" t="s">
        <v>125</v>
      </c>
      <c r="DJ85" s="17">
        <v>0</v>
      </c>
      <c r="DK85" s="18" t="s">
        <v>125</v>
      </c>
      <c r="DL85" s="18" t="s">
        <v>132</v>
      </c>
      <c r="DM85" s="18" t="s">
        <v>125</v>
      </c>
      <c r="DN85" s="18" t="s">
        <v>125</v>
      </c>
      <c r="DO85" s="18" t="s">
        <v>125</v>
      </c>
      <c r="DP85" s="18" t="s">
        <v>486</v>
      </c>
      <c r="DQ85" s="18" t="s">
        <v>485</v>
      </c>
      <c r="DR85" s="18" t="s">
        <v>125</v>
      </c>
      <c r="DS85" s="18" t="s">
        <v>125</v>
      </c>
      <c r="DT85" s="18" t="s">
        <v>125</v>
      </c>
      <c r="DU85" s="18" t="s">
        <v>125</v>
      </c>
      <c r="DV85" s="18" t="s">
        <v>125</v>
      </c>
      <c r="DW85" s="18" t="s">
        <v>458</v>
      </c>
      <c r="DX85" s="18" t="s">
        <v>125</v>
      </c>
      <c r="DY85" s="18" t="s">
        <v>125</v>
      </c>
    </row>
    <row r="86" spans="2:129" x14ac:dyDescent="0.25">
      <c r="B86" s="17">
        <v>12525</v>
      </c>
      <c r="C86" s="20">
        <v>40179</v>
      </c>
      <c r="D86" s="21">
        <v>0</v>
      </c>
      <c r="E86" s="18" t="s">
        <v>302</v>
      </c>
      <c r="F86" s="18" t="s">
        <v>303</v>
      </c>
      <c r="G86" s="18" t="s">
        <v>122</v>
      </c>
      <c r="H86" s="18" t="s">
        <v>361</v>
      </c>
      <c r="I86" s="18" t="s">
        <v>305</v>
      </c>
      <c r="J86" s="18" t="s">
        <v>315</v>
      </c>
      <c r="K86" s="18" t="s">
        <v>133</v>
      </c>
      <c r="L86" s="17">
        <v>-42</v>
      </c>
      <c r="M86" s="18" t="s">
        <v>306</v>
      </c>
      <c r="N86" s="17">
        <v>-368928</v>
      </c>
      <c r="O86" s="18" t="s">
        <v>485</v>
      </c>
      <c r="P86" s="17">
        <v>30</v>
      </c>
      <c r="Q86" s="17">
        <v>8.1635363001990697</v>
      </c>
      <c r="R86" s="24"/>
      <c r="S86" s="24" t="s">
        <v>492</v>
      </c>
      <c r="T86" s="24"/>
      <c r="U86" s="17">
        <v>8784</v>
      </c>
      <c r="V86" s="17">
        <v>-1586140.08082452</v>
      </c>
      <c r="W86" s="22"/>
      <c r="X86" s="22"/>
      <c r="Y86" s="22"/>
      <c r="Z86" s="17">
        <v>-1586140.08082452</v>
      </c>
      <c r="AA86" s="18" t="s">
        <v>134</v>
      </c>
      <c r="AB86" s="17"/>
      <c r="AC86" s="17"/>
      <c r="AD86" s="18" t="s">
        <v>126</v>
      </c>
      <c r="AE86" s="18" t="s">
        <v>126</v>
      </c>
      <c r="AF86" s="18" t="s">
        <v>127</v>
      </c>
      <c r="AG86" s="18" t="s">
        <v>408</v>
      </c>
      <c r="AH86" s="18" t="s">
        <v>308</v>
      </c>
      <c r="AI86" s="18" t="s">
        <v>352</v>
      </c>
      <c r="AJ86" s="18" t="s">
        <v>125</v>
      </c>
      <c r="AK86" s="18" t="s">
        <v>125</v>
      </c>
      <c r="AL86" s="18" t="s">
        <v>125</v>
      </c>
      <c r="AM86" s="18" t="s">
        <v>125</v>
      </c>
      <c r="AN86" s="18" t="s">
        <v>125</v>
      </c>
      <c r="AO86" s="20">
        <v>40909</v>
      </c>
      <c r="AP86" s="20">
        <v>41274</v>
      </c>
      <c r="AQ86" s="18" t="s">
        <v>128</v>
      </c>
      <c r="AR86" s="17">
        <v>8784</v>
      </c>
      <c r="AS86" s="18" t="s">
        <v>125</v>
      </c>
      <c r="AT86" s="17"/>
      <c r="AU86" s="20"/>
      <c r="AV86" s="18" t="s">
        <v>125</v>
      </c>
      <c r="AW86" s="18" t="s">
        <v>125</v>
      </c>
      <c r="AX86" s="18" t="s">
        <v>310</v>
      </c>
      <c r="AY86" s="18" t="s">
        <v>129</v>
      </c>
      <c r="AZ86" s="17">
        <v>0</v>
      </c>
      <c r="BA86" s="17">
        <v>0</v>
      </c>
      <c r="BB86" s="18" t="s">
        <v>408</v>
      </c>
      <c r="BC86" s="17">
        <v>0</v>
      </c>
      <c r="BD86" s="17">
        <v>0</v>
      </c>
      <c r="BE86" s="18" t="s">
        <v>408</v>
      </c>
      <c r="BF86" s="17">
        <v>0</v>
      </c>
      <c r="BG86" s="17">
        <v>0</v>
      </c>
      <c r="BH86" s="18" t="s">
        <v>408</v>
      </c>
      <c r="BI86" s="17">
        <v>0</v>
      </c>
      <c r="BJ86" s="17">
        <v>0</v>
      </c>
      <c r="BK86" s="18" t="s">
        <v>408</v>
      </c>
      <c r="BL86" s="17"/>
      <c r="BM86" s="17"/>
      <c r="BN86" s="18" t="s">
        <v>130</v>
      </c>
      <c r="BO86" s="18" t="s">
        <v>125</v>
      </c>
      <c r="BP86" s="18" t="s">
        <v>125</v>
      </c>
      <c r="BQ86" s="17"/>
      <c r="BR86" s="17"/>
      <c r="BS86" s="18" t="s">
        <v>125</v>
      </c>
      <c r="BT86" s="18" t="s">
        <v>125</v>
      </c>
      <c r="BU86" s="18" t="s">
        <v>125</v>
      </c>
      <c r="BV86" s="18" t="s">
        <v>125</v>
      </c>
      <c r="BW86" s="18" t="s">
        <v>459</v>
      </c>
      <c r="BX86" s="18" t="s">
        <v>131</v>
      </c>
      <c r="BY86" s="18" t="s">
        <v>125</v>
      </c>
      <c r="BZ86" s="18" t="s">
        <v>125</v>
      </c>
      <c r="CA86" s="18" t="s">
        <v>125</v>
      </c>
      <c r="CB86" s="18" t="s">
        <v>125</v>
      </c>
      <c r="CC86" s="18" t="s">
        <v>125</v>
      </c>
      <c r="CD86" s="18" t="s">
        <v>125</v>
      </c>
      <c r="CE86" s="17">
        <v>0</v>
      </c>
      <c r="CF86" s="17">
        <v>0</v>
      </c>
      <c r="CG86" s="17">
        <v>0</v>
      </c>
      <c r="CH86" s="20"/>
      <c r="CI86" s="20"/>
      <c r="CJ86" s="18" t="s">
        <v>125</v>
      </c>
      <c r="CK86" s="21"/>
      <c r="CL86" s="17"/>
      <c r="CM86" s="18" t="s">
        <v>125</v>
      </c>
      <c r="CN86" s="17"/>
      <c r="CO86" s="17"/>
      <c r="CP86" s="18" t="s">
        <v>125</v>
      </c>
      <c r="CQ86" s="17"/>
      <c r="CR86" s="17"/>
      <c r="CS86" s="18" t="s">
        <v>125</v>
      </c>
      <c r="CT86" s="17"/>
      <c r="CU86" s="17"/>
      <c r="CV86" s="18" t="s">
        <v>125</v>
      </c>
      <c r="CW86" s="18" t="s">
        <v>125</v>
      </c>
      <c r="CX86" s="18" t="s">
        <v>125</v>
      </c>
      <c r="CY86" s="18" t="s">
        <v>125</v>
      </c>
      <c r="CZ86" s="18" t="s">
        <v>125</v>
      </c>
      <c r="DA86" s="18" t="s">
        <v>125</v>
      </c>
      <c r="DB86" s="20">
        <v>40909</v>
      </c>
      <c r="DC86" s="18" t="s">
        <v>352</v>
      </c>
      <c r="DD86" s="18" t="s">
        <v>125</v>
      </c>
      <c r="DE86" s="18" t="s">
        <v>313</v>
      </c>
      <c r="DF86" s="18" t="s">
        <v>314</v>
      </c>
      <c r="DG86" s="18" t="s">
        <v>125</v>
      </c>
      <c r="DH86" s="18" t="s">
        <v>125</v>
      </c>
      <c r="DI86" s="18" t="s">
        <v>125</v>
      </c>
      <c r="DJ86" s="17">
        <v>0</v>
      </c>
      <c r="DK86" s="18" t="s">
        <v>125</v>
      </c>
      <c r="DL86" s="18" t="s">
        <v>132</v>
      </c>
      <c r="DM86" s="18" t="s">
        <v>125</v>
      </c>
      <c r="DN86" s="18" t="s">
        <v>125</v>
      </c>
      <c r="DO86" s="18" t="s">
        <v>125</v>
      </c>
      <c r="DP86" s="18" t="s">
        <v>486</v>
      </c>
      <c r="DQ86" s="18" t="s">
        <v>485</v>
      </c>
      <c r="DR86" s="18" t="s">
        <v>125</v>
      </c>
      <c r="DS86" s="18" t="s">
        <v>125</v>
      </c>
      <c r="DT86" s="18" t="s">
        <v>125</v>
      </c>
      <c r="DU86" s="18" t="s">
        <v>125</v>
      </c>
      <c r="DV86" s="18" t="s">
        <v>125</v>
      </c>
      <c r="DW86" s="18" t="s">
        <v>460</v>
      </c>
      <c r="DX86" s="18" t="s">
        <v>125</v>
      </c>
      <c r="DY86" s="18" t="s">
        <v>125</v>
      </c>
    </row>
    <row r="87" spans="2:129" x14ac:dyDescent="0.25">
      <c r="B87" s="17">
        <v>12527</v>
      </c>
      <c r="C87" s="20">
        <v>40179</v>
      </c>
      <c r="D87" s="21">
        <v>0</v>
      </c>
      <c r="E87" s="18" t="s">
        <v>302</v>
      </c>
      <c r="F87" s="18" t="s">
        <v>303</v>
      </c>
      <c r="G87" s="18" t="s">
        <v>122</v>
      </c>
      <c r="H87" s="18" t="s">
        <v>374</v>
      </c>
      <c r="I87" s="18" t="s">
        <v>305</v>
      </c>
      <c r="J87" s="18" t="s">
        <v>315</v>
      </c>
      <c r="K87" s="18" t="s">
        <v>133</v>
      </c>
      <c r="L87" s="17">
        <v>-42</v>
      </c>
      <c r="M87" s="18" t="s">
        <v>306</v>
      </c>
      <c r="N87" s="17">
        <v>-31248</v>
      </c>
      <c r="O87" s="18" t="s">
        <v>485</v>
      </c>
      <c r="P87" s="17">
        <v>30</v>
      </c>
      <c r="Q87" s="17">
        <v>1.16621947145701</v>
      </c>
      <c r="R87" s="24"/>
      <c r="S87" s="24" t="s">
        <v>492</v>
      </c>
      <c r="T87" s="24"/>
      <c r="U87" s="17">
        <v>744</v>
      </c>
      <c r="V87" s="17">
        <v>-36442.0260440887</v>
      </c>
      <c r="W87" s="22"/>
      <c r="X87" s="22"/>
      <c r="Y87" s="22"/>
      <c r="Z87" s="17">
        <v>-36442.0260440887</v>
      </c>
      <c r="AA87" s="18" t="s">
        <v>134</v>
      </c>
      <c r="AB87" s="17"/>
      <c r="AC87" s="17"/>
      <c r="AD87" s="18" t="s">
        <v>126</v>
      </c>
      <c r="AE87" s="18" t="s">
        <v>126</v>
      </c>
      <c r="AF87" s="18" t="s">
        <v>127</v>
      </c>
      <c r="AG87" s="18" t="s">
        <v>408</v>
      </c>
      <c r="AH87" s="18" t="s">
        <v>308</v>
      </c>
      <c r="AI87" s="18" t="s">
        <v>352</v>
      </c>
      <c r="AJ87" s="18" t="s">
        <v>125</v>
      </c>
      <c r="AK87" s="18" t="s">
        <v>125</v>
      </c>
      <c r="AL87" s="18" t="s">
        <v>125</v>
      </c>
      <c r="AM87" s="18" t="s">
        <v>125</v>
      </c>
      <c r="AN87" s="18" t="s">
        <v>125</v>
      </c>
      <c r="AO87" s="20">
        <v>40179</v>
      </c>
      <c r="AP87" s="20">
        <v>40209</v>
      </c>
      <c r="AQ87" s="18" t="s">
        <v>128</v>
      </c>
      <c r="AR87" s="17">
        <v>744</v>
      </c>
      <c r="AS87" s="18" t="s">
        <v>125</v>
      </c>
      <c r="AT87" s="17"/>
      <c r="AU87" s="20"/>
      <c r="AV87" s="18" t="s">
        <v>125</v>
      </c>
      <c r="AW87" s="18" t="s">
        <v>125</v>
      </c>
      <c r="AX87" s="18" t="s">
        <v>310</v>
      </c>
      <c r="AY87" s="18" t="s">
        <v>129</v>
      </c>
      <c r="AZ87" s="17">
        <v>0</v>
      </c>
      <c r="BA87" s="17">
        <v>0</v>
      </c>
      <c r="BB87" s="18" t="s">
        <v>408</v>
      </c>
      <c r="BC87" s="17">
        <v>0</v>
      </c>
      <c r="BD87" s="17">
        <v>0</v>
      </c>
      <c r="BE87" s="18" t="s">
        <v>408</v>
      </c>
      <c r="BF87" s="17">
        <v>0</v>
      </c>
      <c r="BG87" s="17">
        <v>0</v>
      </c>
      <c r="BH87" s="18" t="s">
        <v>408</v>
      </c>
      <c r="BI87" s="17">
        <v>0</v>
      </c>
      <c r="BJ87" s="17">
        <v>0</v>
      </c>
      <c r="BK87" s="18" t="s">
        <v>408</v>
      </c>
      <c r="BL87" s="17"/>
      <c r="BM87" s="17"/>
      <c r="BN87" s="18" t="s">
        <v>130</v>
      </c>
      <c r="BO87" s="18" t="s">
        <v>125</v>
      </c>
      <c r="BP87" s="18" t="s">
        <v>125</v>
      </c>
      <c r="BQ87" s="17"/>
      <c r="BR87" s="17"/>
      <c r="BS87" s="18" t="s">
        <v>125</v>
      </c>
      <c r="BT87" s="18" t="s">
        <v>125</v>
      </c>
      <c r="BU87" s="18" t="s">
        <v>125</v>
      </c>
      <c r="BV87" s="18" t="s">
        <v>125</v>
      </c>
      <c r="BW87" s="18" t="s">
        <v>461</v>
      </c>
      <c r="BX87" s="18" t="s">
        <v>131</v>
      </c>
      <c r="BY87" s="18" t="s">
        <v>125</v>
      </c>
      <c r="BZ87" s="18" t="s">
        <v>125</v>
      </c>
      <c r="CA87" s="18" t="s">
        <v>125</v>
      </c>
      <c r="CB87" s="18" t="s">
        <v>125</v>
      </c>
      <c r="CC87" s="18" t="s">
        <v>125</v>
      </c>
      <c r="CD87" s="18" t="s">
        <v>125</v>
      </c>
      <c r="CE87" s="17">
        <v>0</v>
      </c>
      <c r="CF87" s="17">
        <v>0</v>
      </c>
      <c r="CG87" s="17">
        <v>0</v>
      </c>
      <c r="CH87" s="20"/>
      <c r="CI87" s="20"/>
      <c r="CJ87" s="18" t="s">
        <v>125</v>
      </c>
      <c r="CK87" s="21"/>
      <c r="CL87" s="17"/>
      <c r="CM87" s="18" t="s">
        <v>125</v>
      </c>
      <c r="CN87" s="17"/>
      <c r="CO87" s="17"/>
      <c r="CP87" s="18" t="s">
        <v>125</v>
      </c>
      <c r="CQ87" s="17"/>
      <c r="CR87" s="17"/>
      <c r="CS87" s="18" t="s">
        <v>125</v>
      </c>
      <c r="CT87" s="17"/>
      <c r="CU87" s="17"/>
      <c r="CV87" s="18" t="s">
        <v>125</v>
      </c>
      <c r="CW87" s="18" t="s">
        <v>125</v>
      </c>
      <c r="CX87" s="18" t="s">
        <v>125</v>
      </c>
      <c r="CY87" s="18" t="s">
        <v>125</v>
      </c>
      <c r="CZ87" s="18" t="s">
        <v>125</v>
      </c>
      <c r="DA87" s="18" t="s">
        <v>125</v>
      </c>
      <c r="DB87" s="20">
        <v>40544</v>
      </c>
      <c r="DC87" s="18" t="s">
        <v>352</v>
      </c>
      <c r="DD87" s="18" t="s">
        <v>125</v>
      </c>
      <c r="DE87" s="18" t="s">
        <v>313</v>
      </c>
      <c r="DF87" s="18" t="s">
        <v>314</v>
      </c>
      <c r="DG87" s="18" t="s">
        <v>125</v>
      </c>
      <c r="DH87" s="18" t="s">
        <v>125</v>
      </c>
      <c r="DI87" s="18" t="s">
        <v>125</v>
      </c>
      <c r="DJ87" s="17">
        <v>0</v>
      </c>
      <c r="DK87" s="18" t="s">
        <v>125</v>
      </c>
      <c r="DL87" s="18" t="s">
        <v>132</v>
      </c>
      <c r="DM87" s="18" t="s">
        <v>125</v>
      </c>
      <c r="DN87" s="18" t="s">
        <v>125</v>
      </c>
      <c r="DO87" s="18" t="s">
        <v>125</v>
      </c>
      <c r="DP87" s="18" t="s">
        <v>486</v>
      </c>
      <c r="DQ87" s="18" t="s">
        <v>485</v>
      </c>
      <c r="DR87" s="18" t="s">
        <v>125</v>
      </c>
      <c r="DS87" s="18" t="s">
        <v>125</v>
      </c>
      <c r="DT87" s="18" t="s">
        <v>125</v>
      </c>
      <c r="DU87" s="18" t="s">
        <v>125</v>
      </c>
      <c r="DV87" s="18" t="s">
        <v>125</v>
      </c>
      <c r="DW87" s="18" t="s">
        <v>462</v>
      </c>
      <c r="DX87" s="18" t="s">
        <v>125</v>
      </c>
      <c r="DY87" s="18" t="s">
        <v>125</v>
      </c>
    </row>
    <row r="88" spans="2:129" x14ac:dyDescent="0.25">
      <c r="B88" s="17">
        <v>12529</v>
      </c>
      <c r="C88" s="20">
        <v>40179</v>
      </c>
      <c r="D88" s="21">
        <v>0</v>
      </c>
      <c r="E88" s="18" t="s">
        <v>302</v>
      </c>
      <c r="F88" s="18" t="s">
        <v>303</v>
      </c>
      <c r="G88" s="18" t="s">
        <v>122</v>
      </c>
      <c r="H88" s="18" t="s">
        <v>377</v>
      </c>
      <c r="I88" s="18" t="s">
        <v>305</v>
      </c>
      <c r="J88" s="18" t="s">
        <v>315</v>
      </c>
      <c r="K88" s="18" t="s">
        <v>133</v>
      </c>
      <c r="L88" s="17">
        <v>-42</v>
      </c>
      <c r="M88" s="18" t="s">
        <v>306</v>
      </c>
      <c r="N88" s="17">
        <v>-31248</v>
      </c>
      <c r="O88" s="18" t="s">
        <v>485</v>
      </c>
      <c r="P88" s="17">
        <v>30</v>
      </c>
      <c r="Q88" s="17">
        <v>8.1635363001990697</v>
      </c>
      <c r="R88" s="24"/>
      <c r="S88" s="24" t="s">
        <v>492</v>
      </c>
      <c r="T88" s="24"/>
      <c r="U88" s="17">
        <v>744</v>
      </c>
      <c r="V88" s="17">
        <v>-255094.18230862101</v>
      </c>
      <c r="W88" s="22"/>
      <c r="X88" s="22"/>
      <c r="Y88" s="22"/>
      <c r="Z88" s="17">
        <v>-255094.18230862101</v>
      </c>
      <c r="AA88" s="18" t="s">
        <v>134</v>
      </c>
      <c r="AB88" s="17"/>
      <c r="AC88" s="17"/>
      <c r="AD88" s="18" t="s">
        <v>126</v>
      </c>
      <c r="AE88" s="18" t="s">
        <v>126</v>
      </c>
      <c r="AF88" s="18" t="s">
        <v>127</v>
      </c>
      <c r="AG88" s="18" t="s">
        <v>408</v>
      </c>
      <c r="AH88" s="18" t="s">
        <v>308</v>
      </c>
      <c r="AI88" s="18" t="s">
        <v>352</v>
      </c>
      <c r="AJ88" s="18" t="s">
        <v>125</v>
      </c>
      <c r="AK88" s="18" t="s">
        <v>125</v>
      </c>
      <c r="AL88" s="18" t="s">
        <v>125</v>
      </c>
      <c r="AM88" s="18" t="s">
        <v>125</v>
      </c>
      <c r="AN88" s="18" t="s">
        <v>125</v>
      </c>
      <c r="AO88" s="20">
        <v>40909</v>
      </c>
      <c r="AP88" s="20">
        <v>40939</v>
      </c>
      <c r="AQ88" s="18" t="s">
        <v>128</v>
      </c>
      <c r="AR88" s="17">
        <v>744</v>
      </c>
      <c r="AS88" s="18" t="s">
        <v>125</v>
      </c>
      <c r="AT88" s="17"/>
      <c r="AU88" s="20"/>
      <c r="AV88" s="18" t="s">
        <v>125</v>
      </c>
      <c r="AW88" s="18" t="s">
        <v>125</v>
      </c>
      <c r="AX88" s="18" t="s">
        <v>310</v>
      </c>
      <c r="AY88" s="18" t="s">
        <v>129</v>
      </c>
      <c r="AZ88" s="17">
        <v>0</v>
      </c>
      <c r="BA88" s="17">
        <v>0</v>
      </c>
      <c r="BB88" s="18" t="s">
        <v>408</v>
      </c>
      <c r="BC88" s="17">
        <v>0</v>
      </c>
      <c r="BD88" s="17">
        <v>0</v>
      </c>
      <c r="BE88" s="18" t="s">
        <v>408</v>
      </c>
      <c r="BF88" s="17">
        <v>0</v>
      </c>
      <c r="BG88" s="17">
        <v>0</v>
      </c>
      <c r="BH88" s="18" t="s">
        <v>408</v>
      </c>
      <c r="BI88" s="17">
        <v>0</v>
      </c>
      <c r="BJ88" s="17">
        <v>0</v>
      </c>
      <c r="BK88" s="18" t="s">
        <v>408</v>
      </c>
      <c r="BL88" s="17"/>
      <c r="BM88" s="17"/>
      <c r="BN88" s="18" t="s">
        <v>130</v>
      </c>
      <c r="BO88" s="18" t="s">
        <v>125</v>
      </c>
      <c r="BP88" s="18" t="s">
        <v>125</v>
      </c>
      <c r="BQ88" s="17"/>
      <c r="BR88" s="17"/>
      <c r="BS88" s="18" t="s">
        <v>125</v>
      </c>
      <c r="BT88" s="18" t="s">
        <v>125</v>
      </c>
      <c r="BU88" s="18" t="s">
        <v>125</v>
      </c>
      <c r="BV88" s="18" t="s">
        <v>125</v>
      </c>
      <c r="BW88" s="18" t="s">
        <v>463</v>
      </c>
      <c r="BX88" s="18" t="s">
        <v>131</v>
      </c>
      <c r="BY88" s="18" t="s">
        <v>125</v>
      </c>
      <c r="BZ88" s="18" t="s">
        <v>125</v>
      </c>
      <c r="CA88" s="18" t="s">
        <v>125</v>
      </c>
      <c r="CB88" s="18" t="s">
        <v>125</v>
      </c>
      <c r="CC88" s="18" t="s">
        <v>125</v>
      </c>
      <c r="CD88" s="18" t="s">
        <v>125</v>
      </c>
      <c r="CE88" s="17">
        <v>0</v>
      </c>
      <c r="CF88" s="17">
        <v>0</v>
      </c>
      <c r="CG88" s="17">
        <v>0</v>
      </c>
      <c r="CH88" s="20"/>
      <c r="CI88" s="20"/>
      <c r="CJ88" s="18" t="s">
        <v>125</v>
      </c>
      <c r="CK88" s="21"/>
      <c r="CL88" s="17"/>
      <c r="CM88" s="18" t="s">
        <v>125</v>
      </c>
      <c r="CN88" s="17"/>
      <c r="CO88" s="17"/>
      <c r="CP88" s="18" t="s">
        <v>125</v>
      </c>
      <c r="CQ88" s="17"/>
      <c r="CR88" s="17"/>
      <c r="CS88" s="18" t="s">
        <v>125</v>
      </c>
      <c r="CT88" s="17"/>
      <c r="CU88" s="17"/>
      <c r="CV88" s="18" t="s">
        <v>125</v>
      </c>
      <c r="CW88" s="18" t="s">
        <v>125</v>
      </c>
      <c r="CX88" s="18" t="s">
        <v>125</v>
      </c>
      <c r="CY88" s="18" t="s">
        <v>125</v>
      </c>
      <c r="CZ88" s="18" t="s">
        <v>125</v>
      </c>
      <c r="DA88" s="18" t="s">
        <v>125</v>
      </c>
      <c r="DB88" s="20">
        <v>40544</v>
      </c>
      <c r="DC88" s="18" t="s">
        <v>352</v>
      </c>
      <c r="DD88" s="18" t="s">
        <v>125</v>
      </c>
      <c r="DE88" s="18" t="s">
        <v>313</v>
      </c>
      <c r="DF88" s="18" t="s">
        <v>314</v>
      </c>
      <c r="DG88" s="18" t="s">
        <v>125</v>
      </c>
      <c r="DH88" s="18" t="s">
        <v>125</v>
      </c>
      <c r="DI88" s="18" t="s">
        <v>125</v>
      </c>
      <c r="DJ88" s="17">
        <v>0</v>
      </c>
      <c r="DK88" s="18" t="s">
        <v>125</v>
      </c>
      <c r="DL88" s="18" t="s">
        <v>132</v>
      </c>
      <c r="DM88" s="18" t="s">
        <v>125</v>
      </c>
      <c r="DN88" s="18" t="s">
        <v>125</v>
      </c>
      <c r="DO88" s="18" t="s">
        <v>125</v>
      </c>
      <c r="DP88" s="18" t="s">
        <v>486</v>
      </c>
      <c r="DQ88" s="18" t="s">
        <v>485</v>
      </c>
      <c r="DR88" s="18" t="s">
        <v>125</v>
      </c>
      <c r="DS88" s="18" t="s">
        <v>125</v>
      </c>
      <c r="DT88" s="18" t="s">
        <v>125</v>
      </c>
      <c r="DU88" s="18" t="s">
        <v>125</v>
      </c>
      <c r="DV88" s="18" t="s">
        <v>125</v>
      </c>
      <c r="DW88" s="18" t="s">
        <v>464</v>
      </c>
      <c r="DX88" s="18" t="s">
        <v>125</v>
      </c>
      <c r="DY88" s="18" t="s">
        <v>125</v>
      </c>
    </row>
    <row r="89" spans="2:129" x14ac:dyDescent="0.25">
      <c r="B89" s="17">
        <v>12531</v>
      </c>
      <c r="C89" s="20">
        <v>40179</v>
      </c>
      <c r="D89" s="21">
        <v>0</v>
      </c>
      <c r="E89" s="18" t="s">
        <v>302</v>
      </c>
      <c r="F89" s="18" t="s">
        <v>303</v>
      </c>
      <c r="G89" s="18" t="s">
        <v>122</v>
      </c>
      <c r="H89" s="18" t="s">
        <v>374</v>
      </c>
      <c r="I89" s="18" t="s">
        <v>305</v>
      </c>
      <c r="J89" s="18" t="s">
        <v>315</v>
      </c>
      <c r="K89" s="18" t="s">
        <v>133</v>
      </c>
      <c r="L89" s="17">
        <v>-42</v>
      </c>
      <c r="M89" s="18" t="s">
        <v>306</v>
      </c>
      <c r="N89" s="17">
        <v>-31248</v>
      </c>
      <c r="O89" s="18" t="s">
        <v>485</v>
      </c>
      <c r="P89" s="17">
        <v>30</v>
      </c>
      <c r="Q89" s="17">
        <v>1.16621947145701</v>
      </c>
      <c r="R89" s="24"/>
      <c r="S89" s="24" t="s">
        <v>492</v>
      </c>
      <c r="T89" s="24"/>
      <c r="U89" s="17">
        <v>744</v>
      </c>
      <c r="V89" s="17">
        <v>-36442.0260440887</v>
      </c>
      <c r="W89" s="22"/>
      <c r="X89" s="22"/>
      <c r="Y89" s="22"/>
      <c r="Z89" s="17">
        <v>-36442.0260440887</v>
      </c>
      <c r="AA89" s="18" t="s">
        <v>134</v>
      </c>
      <c r="AB89" s="17"/>
      <c r="AC89" s="17"/>
      <c r="AD89" s="18" t="s">
        <v>126</v>
      </c>
      <c r="AE89" s="18" t="s">
        <v>126</v>
      </c>
      <c r="AF89" s="18" t="s">
        <v>127</v>
      </c>
      <c r="AG89" s="18" t="s">
        <v>408</v>
      </c>
      <c r="AH89" s="18" t="s">
        <v>308</v>
      </c>
      <c r="AI89" s="18" t="s">
        <v>352</v>
      </c>
      <c r="AJ89" s="18" t="s">
        <v>125</v>
      </c>
      <c r="AK89" s="18" t="s">
        <v>125</v>
      </c>
      <c r="AL89" s="18" t="s">
        <v>125</v>
      </c>
      <c r="AM89" s="18" t="s">
        <v>125</v>
      </c>
      <c r="AN89" s="18" t="s">
        <v>125</v>
      </c>
      <c r="AO89" s="20">
        <v>40179</v>
      </c>
      <c r="AP89" s="20">
        <v>40209</v>
      </c>
      <c r="AQ89" s="18" t="s">
        <v>128</v>
      </c>
      <c r="AR89" s="17">
        <v>744</v>
      </c>
      <c r="AS89" s="18" t="s">
        <v>125</v>
      </c>
      <c r="AT89" s="17"/>
      <c r="AU89" s="20"/>
      <c r="AV89" s="18" t="s">
        <v>125</v>
      </c>
      <c r="AW89" s="18" t="s">
        <v>125</v>
      </c>
      <c r="AX89" s="18" t="s">
        <v>310</v>
      </c>
      <c r="AY89" s="18" t="s">
        <v>129</v>
      </c>
      <c r="AZ89" s="17">
        <v>0</v>
      </c>
      <c r="BA89" s="17">
        <v>0</v>
      </c>
      <c r="BB89" s="18" t="s">
        <v>408</v>
      </c>
      <c r="BC89" s="17">
        <v>0</v>
      </c>
      <c r="BD89" s="17">
        <v>0</v>
      </c>
      <c r="BE89" s="18" t="s">
        <v>408</v>
      </c>
      <c r="BF89" s="17">
        <v>0</v>
      </c>
      <c r="BG89" s="17">
        <v>0</v>
      </c>
      <c r="BH89" s="18" t="s">
        <v>408</v>
      </c>
      <c r="BI89" s="17">
        <v>0</v>
      </c>
      <c r="BJ89" s="17">
        <v>0</v>
      </c>
      <c r="BK89" s="18" t="s">
        <v>408</v>
      </c>
      <c r="BL89" s="17"/>
      <c r="BM89" s="17"/>
      <c r="BN89" s="18" t="s">
        <v>130</v>
      </c>
      <c r="BO89" s="18" t="s">
        <v>125</v>
      </c>
      <c r="BP89" s="18" t="s">
        <v>125</v>
      </c>
      <c r="BQ89" s="17"/>
      <c r="BR89" s="17"/>
      <c r="BS89" s="18" t="s">
        <v>125</v>
      </c>
      <c r="BT89" s="18" t="s">
        <v>125</v>
      </c>
      <c r="BU89" s="18" t="s">
        <v>125</v>
      </c>
      <c r="BV89" s="18" t="s">
        <v>125</v>
      </c>
      <c r="BW89" s="18" t="s">
        <v>465</v>
      </c>
      <c r="BX89" s="18" t="s">
        <v>131</v>
      </c>
      <c r="BY89" s="18" t="s">
        <v>125</v>
      </c>
      <c r="BZ89" s="18" t="s">
        <v>125</v>
      </c>
      <c r="CA89" s="18" t="s">
        <v>125</v>
      </c>
      <c r="CB89" s="18" t="s">
        <v>125</v>
      </c>
      <c r="CC89" s="18" t="s">
        <v>125</v>
      </c>
      <c r="CD89" s="18" t="s">
        <v>125</v>
      </c>
      <c r="CE89" s="17">
        <v>0</v>
      </c>
      <c r="CF89" s="17">
        <v>0</v>
      </c>
      <c r="CG89" s="17">
        <v>0</v>
      </c>
      <c r="CH89" s="20"/>
      <c r="CI89" s="20"/>
      <c r="CJ89" s="18" t="s">
        <v>125</v>
      </c>
      <c r="CK89" s="21"/>
      <c r="CL89" s="17"/>
      <c r="CM89" s="18" t="s">
        <v>125</v>
      </c>
      <c r="CN89" s="17"/>
      <c r="CO89" s="17"/>
      <c r="CP89" s="18" t="s">
        <v>125</v>
      </c>
      <c r="CQ89" s="17"/>
      <c r="CR89" s="17"/>
      <c r="CS89" s="18" t="s">
        <v>125</v>
      </c>
      <c r="CT89" s="17"/>
      <c r="CU89" s="17"/>
      <c r="CV89" s="18" t="s">
        <v>125</v>
      </c>
      <c r="CW89" s="18" t="s">
        <v>125</v>
      </c>
      <c r="CX89" s="18" t="s">
        <v>125</v>
      </c>
      <c r="CY89" s="18" t="s">
        <v>125</v>
      </c>
      <c r="CZ89" s="18" t="s">
        <v>125</v>
      </c>
      <c r="DA89" s="18" t="s">
        <v>125</v>
      </c>
      <c r="DB89" s="20">
        <v>40848</v>
      </c>
      <c r="DC89" s="18" t="s">
        <v>352</v>
      </c>
      <c r="DD89" s="18" t="s">
        <v>125</v>
      </c>
      <c r="DE89" s="18" t="s">
        <v>313</v>
      </c>
      <c r="DF89" s="18" t="s">
        <v>314</v>
      </c>
      <c r="DG89" s="18" t="s">
        <v>125</v>
      </c>
      <c r="DH89" s="18" t="s">
        <v>125</v>
      </c>
      <c r="DI89" s="18" t="s">
        <v>125</v>
      </c>
      <c r="DJ89" s="17">
        <v>0</v>
      </c>
      <c r="DK89" s="18" t="s">
        <v>125</v>
      </c>
      <c r="DL89" s="18" t="s">
        <v>132</v>
      </c>
      <c r="DM89" s="18" t="s">
        <v>125</v>
      </c>
      <c r="DN89" s="18" t="s">
        <v>125</v>
      </c>
      <c r="DO89" s="18" t="s">
        <v>125</v>
      </c>
      <c r="DP89" s="18" t="s">
        <v>486</v>
      </c>
      <c r="DQ89" s="18" t="s">
        <v>485</v>
      </c>
      <c r="DR89" s="18" t="s">
        <v>125</v>
      </c>
      <c r="DS89" s="18" t="s">
        <v>125</v>
      </c>
      <c r="DT89" s="18" t="s">
        <v>125</v>
      </c>
      <c r="DU89" s="18" t="s">
        <v>125</v>
      </c>
      <c r="DV89" s="18" t="s">
        <v>125</v>
      </c>
      <c r="DW89" s="18" t="s">
        <v>466</v>
      </c>
      <c r="DX89" s="18" t="s">
        <v>125</v>
      </c>
      <c r="DY89" s="18" t="s">
        <v>125</v>
      </c>
    </row>
    <row r="90" spans="2:129" x14ac:dyDescent="0.25">
      <c r="B90" s="17">
        <v>12533</v>
      </c>
      <c r="C90" s="20">
        <v>40179</v>
      </c>
      <c r="D90" s="21">
        <v>0</v>
      </c>
      <c r="E90" s="18" t="s">
        <v>302</v>
      </c>
      <c r="F90" s="18" t="s">
        <v>303</v>
      </c>
      <c r="G90" s="18" t="s">
        <v>122</v>
      </c>
      <c r="H90" s="18" t="s">
        <v>377</v>
      </c>
      <c r="I90" s="18" t="s">
        <v>305</v>
      </c>
      <c r="J90" s="18" t="s">
        <v>315</v>
      </c>
      <c r="K90" s="18" t="s">
        <v>133</v>
      </c>
      <c r="L90" s="17">
        <v>-42</v>
      </c>
      <c r="M90" s="18" t="s">
        <v>306</v>
      </c>
      <c r="N90" s="17">
        <v>-31248</v>
      </c>
      <c r="O90" s="18" t="s">
        <v>485</v>
      </c>
      <c r="P90" s="17">
        <v>30</v>
      </c>
      <c r="Q90" s="17">
        <v>8.1635363001990697</v>
      </c>
      <c r="R90" s="24"/>
      <c r="S90" s="24" t="s">
        <v>492</v>
      </c>
      <c r="T90" s="24"/>
      <c r="U90" s="17">
        <v>744</v>
      </c>
      <c r="V90" s="17">
        <v>-255094.18230862101</v>
      </c>
      <c r="W90" s="22"/>
      <c r="X90" s="22"/>
      <c r="Y90" s="22"/>
      <c r="Z90" s="17">
        <v>-255094.18230862101</v>
      </c>
      <c r="AA90" s="18" t="s">
        <v>134</v>
      </c>
      <c r="AB90" s="17"/>
      <c r="AC90" s="17"/>
      <c r="AD90" s="18" t="s">
        <v>126</v>
      </c>
      <c r="AE90" s="18" t="s">
        <v>126</v>
      </c>
      <c r="AF90" s="18" t="s">
        <v>127</v>
      </c>
      <c r="AG90" s="18" t="s">
        <v>408</v>
      </c>
      <c r="AH90" s="18" t="s">
        <v>308</v>
      </c>
      <c r="AI90" s="18" t="s">
        <v>352</v>
      </c>
      <c r="AJ90" s="18" t="s">
        <v>125</v>
      </c>
      <c r="AK90" s="18" t="s">
        <v>125</v>
      </c>
      <c r="AL90" s="18" t="s">
        <v>125</v>
      </c>
      <c r="AM90" s="18" t="s">
        <v>125</v>
      </c>
      <c r="AN90" s="18" t="s">
        <v>125</v>
      </c>
      <c r="AO90" s="20">
        <v>40909</v>
      </c>
      <c r="AP90" s="20">
        <v>40939</v>
      </c>
      <c r="AQ90" s="18" t="s">
        <v>128</v>
      </c>
      <c r="AR90" s="17">
        <v>744</v>
      </c>
      <c r="AS90" s="18" t="s">
        <v>125</v>
      </c>
      <c r="AT90" s="17"/>
      <c r="AU90" s="20"/>
      <c r="AV90" s="18" t="s">
        <v>125</v>
      </c>
      <c r="AW90" s="18" t="s">
        <v>125</v>
      </c>
      <c r="AX90" s="18" t="s">
        <v>310</v>
      </c>
      <c r="AY90" s="18" t="s">
        <v>129</v>
      </c>
      <c r="AZ90" s="17">
        <v>0</v>
      </c>
      <c r="BA90" s="17">
        <v>0</v>
      </c>
      <c r="BB90" s="18" t="s">
        <v>408</v>
      </c>
      <c r="BC90" s="17">
        <v>0</v>
      </c>
      <c r="BD90" s="17">
        <v>0</v>
      </c>
      <c r="BE90" s="18" t="s">
        <v>408</v>
      </c>
      <c r="BF90" s="17">
        <v>0</v>
      </c>
      <c r="BG90" s="17">
        <v>0</v>
      </c>
      <c r="BH90" s="18" t="s">
        <v>408</v>
      </c>
      <c r="BI90" s="17">
        <v>0</v>
      </c>
      <c r="BJ90" s="17">
        <v>0</v>
      </c>
      <c r="BK90" s="18" t="s">
        <v>408</v>
      </c>
      <c r="BL90" s="17"/>
      <c r="BM90" s="17"/>
      <c r="BN90" s="18" t="s">
        <v>130</v>
      </c>
      <c r="BO90" s="18" t="s">
        <v>125</v>
      </c>
      <c r="BP90" s="18" t="s">
        <v>125</v>
      </c>
      <c r="BQ90" s="17"/>
      <c r="BR90" s="17"/>
      <c r="BS90" s="18" t="s">
        <v>125</v>
      </c>
      <c r="BT90" s="18" t="s">
        <v>125</v>
      </c>
      <c r="BU90" s="18" t="s">
        <v>125</v>
      </c>
      <c r="BV90" s="18" t="s">
        <v>125</v>
      </c>
      <c r="BW90" s="18" t="s">
        <v>467</v>
      </c>
      <c r="BX90" s="18" t="s">
        <v>131</v>
      </c>
      <c r="BY90" s="18" t="s">
        <v>125</v>
      </c>
      <c r="BZ90" s="18" t="s">
        <v>125</v>
      </c>
      <c r="CA90" s="18" t="s">
        <v>125</v>
      </c>
      <c r="CB90" s="18" t="s">
        <v>125</v>
      </c>
      <c r="CC90" s="18" t="s">
        <v>125</v>
      </c>
      <c r="CD90" s="18" t="s">
        <v>125</v>
      </c>
      <c r="CE90" s="17">
        <v>0</v>
      </c>
      <c r="CF90" s="17">
        <v>0</v>
      </c>
      <c r="CG90" s="17">
        <v>0</v>
      </c>
      <c r="CH90" s="20"/>
      <c r="CI90" s="20"/>
      <c r="CJ90" s="18" t="s">
        <v>125</v>
      </c>
      <c r="CK90" s="21"/>
      <c r="CL90" s="17"/>
      <c r="CM90" s="18" t="s">
        <v>125</v>
      </c>
      <c r="CN90" s="17"/>
      <c r="CO90" s="17"/>
      <c r="CP90" s="18" t="s">
        <v>125</v>
      </c>
      <c r="CQ90" s="17"/>
      <c r="CR90" s="17"/>
      <c r="CS90" s="18" t="s">
        <v>125</v>
      </c>
      <c r="CT90" s="17"/>
      <c r="CU90" s="17"/>
      <c r="CV90" s="18" t="s">
        <v>125</v>
      </c>
      <c r="CW90" s="18" t="s">
        <v>125</v>
      </c>
      <c r="CX90" s="18" t="s">
        <v>125</v>
      </c>
      <c r="CY90" s="18" t="s">
        <v>125</v>
      </c>
      <c r="CZ90" s="18" t="s">
        <v>125</v>
      </c>
      <c r="DA90" s="18" t="s">
        <v>125</v>
      </c>
      <c r="DB90" s="20">
        <v>40848</v>
      </c>
      <c r="DC90" s="18" t="s">
        <v>352</v>
      </c>
      <c r="DD90" s="18" t="s">
        <v>125</v>
      </c>
      <c r="DE90" s="18" t="s">
        <v>313</v>
      </c>
      <c r="DF90" s="18" t="s">
        <v>314</v>
      </c>
      <c r="DG90" s="18" t="s">
        <v>125</v>
      </c>
      <c r="DH90" s="18" t="s">
        <v>125</v>
      </c>
      <c r="DI90" s="18" t="s">
        <v>125</v>
      </c>
      <c r="DJ90" s="17">
        <v>0</v>
      </c>
      <c r="DK90" s="18" t="s">
        <v>125</v>
      </c>
      <c r="DL90" s="18" t="s">
        <v>132</v>
      </c>
      <c r="DM90" s="18" t="s">
        <v>125</v>
      </c>
      <c r="DN90" s="18" t="s">
        <v>125</v>
      </c>
      <c r="DO90" s="18" t="s">
        <v>125</v>
      </c>
      <c r="DP90" s="18" t="s">
        <v>486</v>
      </c>
      <c r="DQ90" s="18" t="s">
        <v>485</v>
      </c>
      <c r="DR90" s="18" t="s">
        <v>125</v>
      </c>
      <c r="DS90" s="18" t="s">
        <v>125</v>
      </c>
      <c r="DT90" s="18" t="s">
        <v>125</v>
      </c>
      <c r="DU90" s="18" t="s">
        <v>125</v>
      </c>
      <c r="DV90" s="18" t="s">
        <v>125</v>
      </c>
      <c r="DW90" s="18" t="s">
        <v>468</v>
      </c>
      <c r="DX90" s="18" t="s">
        <v>125</v>
      </c>
      <c r="DY90" s="18" t="s">
        <v>125</v>
      </c>
    </row>
    <row r="91" spans="2:129" x14ac:dyDescent="0.25">
      <c r="B91" s="17">
        <v>12535</v>
      </c>
      <c r="C91" s="20">
        <v>40179</v>
      </c>
      <c r="D91" s="21">
        <v>0</v>
      </c>
      <c r="E91" s="18" t="s">
        <v>302</v>
      </c>
      <c r="F91" s="18" t="s">
        <v>303</v>
      </c>
      <c r="G91" s="18" t="s">
        <v>122</v>
      </c>
      <c r="H91" s="18" t="s">
        <v>374</v>
      </c>
      <c r="I91" s="18" t="s">
        <v>305</v>
      </c>
      <c r="J91" s="18" t="s">
        <v>315</v>
      </c>
      <c r="K91" s="18" t="s">
        <v>133</v>
      </c>
      <c r="L91" s="17">
        <v>-42</v>
      </c>
      <c r="M91" s="18" t="s">
        <v>306</v>
      </c>
      <c r="N91" s="17">
        <v>-31248</v>
      </c>
      <c r="O91" s="18" t="s">
        <v>485</v>
      </c>
      <c r="P91" s="17">
        <v>30</v>
      </c>
      <c r="Q91" s="17">
        <v>1.16621947145701</v>
      </c>
      <c r="R91" s="24"/>
      <c r="S91" s="24" t="s">
        <v>492</v>
      </c>
      <c r="T91" s="24"/>
      <c r="U91" s="17">
        <v>744</v>
      </c>
      <c r="V91" s="17">
        <v>84306.958161909002</v>
      </c>
      <c r="W91" s="22"/>
      <c r="X91" s="22"/>
      <c r="Y91" s="22"/>
      <c r="Z91" s="17">
        <v>84306.958161909002</v>
      </c>
      <c r="AA91" s="18" t="s">
        <v>134</v>
      </c>
      <c r="AB91" s="17"/>
      <c r="AC91" s="17"/>
      <c r="AD91" s="18" t="s">
        <v>126</v>
      </c>
      <c r="AE91" s="18" t="s">
        <v>126</v>
      </c>
      <c r="AF91" s="18" t="s">
        <v>127</v>
      </c>
      <c r="AG91" s="18" t="s">
        <v>408</v>
      </c>
      <c r="AH91" s="18" t="s">
        <v>308</v>
      </c>
      <c r="AI91" s="18" t="s">
        <v>352</v>
      </c>
      <c r="AJ91" s="18" t="s">
        <v>125</v>
      </c>
      <c r="AK91" s="18" t="s">
        <v>125</v>
      </c>
      <c r="AL91" s="18" t="s">
        <v>125</v>
      </c>
      <c r="AM91" s="18" t="s">
        <v>125</v>
      </c>
      <c r="AN91" s="18" t="s">
        <v>125</v>
      </c>
      <c r="AO91" s="20">
        <v>40179</v>
      </c>
      <c r="AP91" s="20">
        <v>40209</v>
      </c>
      <c r="AQ91" s="18" t="s">
        <v>128</v>
      </c>
      <c r="AR91" s="17">
        <v>744</v>
      </c>
      <c r="AS91" s="18" t="s">
        <v>125</v>
      </c>
      <c r="AT91" s="17"/>
      <c r="AU91" s="20"/>
      <c r="AV91" s="18" t="s">
        <v>125</v>
      </c>
      <c r="AW91" s="18" t="s">
        <v>125</v>
      </c>
      <c r="AX91" s="18" t="s">
        <v>310</v>
      </c>
      <c r="AY91" s="18" t="s">
        <v>129</v>
      </c>
      <c r="AZ91" s="17">
        <v>0</v>
      </c>
      <c r="BA91" s="17">
        <v>0</v>
      </c>
      <c r="BB91" s="18" t="s">
        <v>408</v>
      </c>
      <c r="BC91" s="17">
        <v>0</v>
      </c>
      <c r="BD91" s="17">
        <v>0</v>
      </c>
      <c r="BE91" s="18" t="s">
        <v>408</v>
      </c>
      <c r="BF91" s="17">
        <v>0</v>
      </c>
      <c r="BG91" s="17">
        <v>0</v>
      </c>
      <c r="BH91" s="18" t="s">
        <v>408</v>
      </c>
      <c r="BI91" s="17">
        <v>0</v>
      </c>
      <c r="BJ91" s="17">
        <v>0</v>
      </c>
      <c r="BK91" s="18" t="s">
        <v>408</v>
      </c>
      <c r="BL91" s="17"/>
      <c r="BM91" s="17"/>
      <c r="BN91" s="18" t="s">
        <v>130</v>
      </c>
      <c r="BO91" s="18" t="s">
        <v>125</v>
      </c>
      <c r="BP91" s="18" t="s">
        <v>125</v>
      </c>
      <c r="BQ91" s="17"/>
      <c r="BR91" s="17"/>
      <c r="BS91" s="18" t="s">
        <v>125</v>
      </c>
      <c r="BT91" s="18" t="s">
        <v>125</v>
      </c>
      <c r="BU91" s="18" t="s">
        <v>125</v>
      </c>
      <c r="BV91" s="18" t="s">
        <v>125</v>
      </c>
      <c r="BW91" s="18" t="s">
        <v>469</v>
      </c>
      <c r="BX91" s="18" t="s">
        <v>131</v>
      </c>
      <c r="BY91" s="18" t="s">
        <v>125</v>
      </c>
      <c r="BZ91" s="18" t="s">
        <v>125</v>
      </c>
      <c r="CA91" s="18" t="s">
        <v>125</v>
      </c>
      <c r="CB91" s="18" t="s">
        <v>125</v>
      </c>
      <c r="CC91" s="18" t="s">
        <v>125</v>
      </c>
      <c r="CD91" s="18" t="s">
        <v>125</v>
      </c>
      <c r="CE91" s="17">
        <v>0</v>
      </c>
      <c r="CF91" s="17">
        <v>0</v>
      </c>
      <c r="CG91" s="17">
        <v>0</v>
      </c>
      <c r="CH91" s="20"/>
      <c r="CI91" s="20"/>
      <c r="CJ91" s="18" t="s">
        <v>125</v>
      </c>
      <c r="CK91" s="21"/>
      <c r="CL91" s="17"/>
      <c r="CM91" s="18" t="s">
        <v>125</v>
      </c>
      <c r="CN91" s="17"/>
      <c r="CO91" s="17"/>
      <c r="CP91" s="18" t="s">
        <v>125</v>
      </c>
      <c r="CQ91" s="17"/>
      <c r="CR91" s="17"/>
      <c r="CS91" s="18" t="s">
        <v>125</v>
      </c>
      <c r="CT91" s="17"/>
      <c r="CU91" s="17"/>
      <c r="CV91" s="18" t="s">
        <v>125</v>
      </c>
      <c r="CW91" s="18" t="s">
        <v>125</v>
      </c>
      <c r="CX91" s="18" t="s">
        <v>125</v>
      </c>
      <c r="CY91" s="18" t="s">
        <v>125</v>
      </c>
      <c r="CZ91" s="18" t="s">
        <v>125</v>
      </c>
      <c r="DA91" s="18" t="s">
        <v>125</v>
      </c>
      <c r="DB91" s="20">
        <v>40909</v>
      </c>
      <c r="DC91" s="18" t="s">
        <v>352</v>
      </c>
      <c r="DD91" s="18" t="s">
        <v>125</v>
      </c>
      <c r="DE91" s="18" t="s">
        <v>313</v>
      </c>
      <c r="DF91" s="18" t="s">
        <v>314</v>
      </c>
      <c r="DG91" s="18" t="s">
        <v>125</v>
      </c>
      <c r="DH91" s="18" t="s">
        <v>125</v>
      </c>
      <c r="DI91" s="18" t="s">
        <v>125</v>
      </c>
      <c r="DJ91" s="17">
        <v>0</v>
      </c>
      <c r="DK91" s="18" t="s">
        <v>125</v>
      </c>
      <c r="DL91" s="18" t="s">
        <v>132</v>
      </c>
      <c r="DM91" s="18" t="s">
        <v>125</v>
      </c>
      <c r="DN91" s="18" t="s">
        <v>125</v>
      </c>
      <c r="DO91" s="18" t="s">
        <v>125</v>
      </c>
      <c r="DP91" s="18" t="s">
        <v>486</v>
      </c>
      <c r="DQ91" s="18" t="s">
        <v>485</v>
      </c>
      <c r="DR91" s="18" t="s">
        <v>125</v>
      </c>
      <c r="DS91" s="18" t="s">
        <v>125</v>
      </c>
      <c r="DT91" s="18" t="s">
        <v>125</v>
      </c>
      <c r="DU91" s="18" t="s">
        <v>125</v>
      </c>
      <c r="DV91" s="18" t="s">
        <v>125</v>
      </c>
      <c r="DW91" s="18" t="s">
        <v>470</v>
      </c>
      <c r="DX91" s="18" t="s">
        <v>125</v>
      </c>
      <c r="DY91" s="18" t="s">
        <v>125</v>
      </c>
    </row>
    <row r="92" spans="2:129" x14ac:dyDescent="0.25">
      <c r="B92" s="17">
        <v>12537</v>
      </c>
      <c r="C92" s="20">
        <v>40179</v>
      </c>
      <c r="D92" s="21">
        <v>0</v>
      </c>
      <c r="E92" s="18" t="s">
        <v>302</v>
      </c>
      <c r="F92" s="18" t="s">
        <v>303</v>
      </c>
      <c r="G92" s="18" t="s">
        <v>122</v>
      </c>
      <c r="H92" s="18" t="s">
        <v>377</v>
      </c>
      <c r="I92" s="18" t="s">
        <v>305</v>
      </c>
      <c r="J92" s="18" t="s">
        <v>315</v>
      </c>
      <c r="K92" s="18" t="s">
        <v>133</v>
      </c>
      <c r="L92" s="17">
        <v>-42</v>
      </c>
      <c r="M92" s="18" t="s">
        <v>306</v>
      </c>
      <c r="N92" s="17">
        <v>-31248</v>
      </c>
      <c r="O92" s="18" t="s">
        <v>485</v>
      </c>
      <c r="P92" s="17">
        <v>30</v>
      </c>
      <c r="Q92" s="17">
        <v>8.1635363001990697</v>
      </c>
      <c r="R92" s="24"/>
      <c r="S92" s="24" t="s">
        <v>492</v>
      </c>
      <c r="T92" s="24"/>
      <c r="U92" s="17">
        <v>744</v>
      </c>
      <c r="V92" s="17">
        <v>-134345.19810262299</v>
      </c>
      <c r="W92" s="22"/>
      <c r="X92" s="22"/>
      <c r="Y92" s="22"/>
      <c r="Z92" s="17">
        <v>-134345.19810262299</v>
      </c>
      <c r="AA92" s="18" t="s">
        <v>134</v>
      </c>
      <c r="AB92" s="17"/>
      <c r="AC92" s="17"/>
      <c r="AD92" s="18" t="s">
        <v>126</v>
      </c>
      <c r="AE92" s="18" t="s">
        <v>126</v>
      </c>
      <c r="AF92" s="18" t="s">
        <v>127</v>
      </c>
      <c r="AG92" s="18" t="s">
        <v>408</v>
      </c>
      <c r="AH92" s="18" t="s">
        <v>308</v>
      </c>
      <c r="AI92" s="18" t="s">
        <v>352</v>
      </c>
      <c r="AJ92" s="18" t="s">
        <v>125</v>
      </c>
      <c r="AK92" s="18" t="s">
        <v>125</v>
      </c>
      <c r="AL92" s="18" t="s">
        <v>125</v>
      </c>
      <c r="AM92" s="18" t="s">
        <v>125</v>
      </c>
      <c r="AN92" s="18" t="s">
        <v>125</v>
      </c>
      <c r="AO92" s="20">
        <v>40909</v>
      </c>
      <c r="AP92" s="20">
        <v>40939</v>
      </c>
      <c r="AQ92" s="18" t="s">
        <v>128</v>
      </c>
      <c r="AR92" s="17">
        <v>744</v>
      </c>
      <c r="AS92" s="18" t="s">
        <v>125</v>
      </c>
      <c r="AT92" s="17"/>
      <c r="AU92" s="20"/>
      <c r="AV92" s="18" t="s">
        <v>125</v>
      </c>
      <c r="AW92" s="18" t="s">
        <v>125</v>
      </c>
      <c r="AX92" s="18" t="s">
        <v>310</v>
      </c>
      <c r="AY92" s="18" t="s">
        <v>129</v>
      </c>
      <c r="AZ92" s="17">
        <v>0</v>
      </c>
      <c r="BA92" s="17">
        <v>0</v>
      </c>
      <c r="BB92" s="18" t="s">
        <v>408</v>
      </c>
      <c r="BC92" s="17">
        <v>0</v>
      </c>
      <c r="BD92" s="17">
        <v>0</v>
      </c>
      <c r="BE92" s="18" t="s">
        <v>408</v>
      </c>
      <c r="BF92" s="17">
        <v>0</v>
      </c>
      <c r="BG92" s="17">
        <v>0</v>
      </c>
      <c r="BH92" s="18" t="s">
        <v>408</v>
      </c>
      <c r="BI92" s="17">
        <v>0</v>
      </c>
      <c r="BJ92" s="17">
        <v>0</v>
      </c>
      <c r="BK92" s="18" t="s">
        <v>408</v>
      </c>
      <c r="BL92" s="17"/>
      <c r="BM92" s="17"/>
      <c r="BN92" s="18" t="s">
        <v>130</v>
      </c>
      <c r="BO92" s="18" t="s">
        <v>125</v>
      </c>
      <c r="BP92" s="18" t="s">
        <v>125</v>
      </c>
      <c r="BQ92" s="17"/>
      <c r="BR92" s="17"/>
      <c r="BS92" s="18" t="s">
        <v>125</v>
      </c>
      <c r="BT92" s="18" t="s">
        <v>125</v>
      </c>
      <c r="BU92" s="18" t="s">
        <v>125</v>
      </c>
      <c r="BV92" s="18" t="s">
        <v>125</v>
      </c>
      <c r="BW92" s="18" t="s">
        <v>471</v>
      </c>
      <c r="BX92" s="18" t="s">
        <v>131</v>
      </c>
      <c r="BY92" s="18" t="s">
        <v>125</v>
      </c>
      <c r="BZ92" s="18" t="s">
        <v>125</v>
      </c>
      <c r="CA92" s="18" t="s">
        <v>125</v>
      </c>
      <c r="CB92" s="18" t="s">
        <v>125</v>
      </c>
      <c r="CC92" s="18" t="s">
        <v>125</v>
      </c>
      <c r="CD92" s="18" t="s">
        <v>125</v>
      </c>
      <c r="CE92" s="17">
        <v>0</v>
      </c>
      <c r="CF92" s="17">
        <v>0</v>
      </c>
      <c r="CG92" s="17">
        <v>0</v>
      </c>
      <c r="CH92" s="20"/>
      <c r="CI92" s="20"/>
      <c r="CJ92" s="18" t="s">
        <v>125</v>
      </c>
      <c r="CK92" s="21"/>
      <c r="CL92" s="17"/>
      <c r="CM92" s="18" t="s">
        <v>125</v>
      </c>
      <c r="CN92" s="17"/>
      <c r="CO92" s="17"/>
      <c r="CP92" s="18" t="s">
        <v>125</v>
      </c>
      <c r="CQ92" s="17"/>
      <c r="CR92" s="17"/>
      <c r="CS92" s="18" t="s">
        <v>125</v>
      </c>
      <c r="CT92" s="17"/>
      <c r="CU92" s="17"/>
      <c r="CV92" s="18" t="s">
        <v>125</v>
      </c>
      <c r="CW92" s="18" t="s">
        <v>125</v>
      </c>
      <c r="CX92" s="18" t="s">
        <v>125</v>
      </c>
      <c r="CY92" s="18" t="s">
        <v>125</v>
      </c>
      <c r="CZ92" s="18" t="s">
        <v>125</v>
      </c>
      <c r="DA92" s="18" t="s">
        <v>125</v>
      </c>
      <c r="DB92" s="20">
        <v>40909</v>
      </c>
      <c r="DC92" s="18" t="s">
        <v>352</v>
      </c>
      <c r="DD92" s="18" t="s">
        <v>125</v>
      </c>
      <c r="DE92" s="18" t="s">
        <v>313</v>
      </c>
      <c r="DF92" s="18" t="s">
        <v>314</v>
      </c>
      <c r="DG92" s="18" t="s">
        <v>125</v>
      </c>
      <c r="DH92" s="18" t="s">
        <v>125</v>
      </c>
      <c r="DI92" s="18" t="s">
        <v>125</v>
      </c>
      <c r="DJ92" s="17">
        <v>0</v>
      </c>
      <c r="DK92" s="18" t="s">
        <v>125</v>
      </c>
      <c r="DL92" s="18" t="s">
        <v>132</v>
      </c>
      <c r="DM92" s="18" t="s">
        <v>125</v>
      </c>
      <c r="DN92" s="18" t="s">
        <v>125</v>
      </c>
      <c r="DO92" s="18" t="s">
        <v>125</v>
      </c>
      <c r="DP92" s="18" t="s">
        <v>486</v>
      </c>
      <c r="DQ92" s="18" t="s">
        <v>485</v>
      </c>
      <c r="DR92" s="18" t="s">
        <v>125</v>
      </c>
      <c r="DS92" s="18" t="s">
        <v>125</v>
      </c>
      <c r="DT92" s="18" t="s">
        <v>125</v>
      </c>
      <c r="DU92" s="18" t="s">
        <v>125</v>
      </c>
      <c r="DV92" s="18" t="s">
        <v>125</v>
      </c>
      <c r="DW92" s="18" t="s">
        <v>472</v>
      </c>
      <c r="DX92" s="18" t="s">
        <v>125</v>
      </c>
      <c r="DY92" s="18" t="s">
        <v>125</v>
      </c>
    </row>
    <row r="93" spans="2:129" x14ac:dyDescent="0.25">
      <c r="B93" s="17">
        <v>12539</v>
      </c>
      <c r="C93" s="20">
        <v>40179</v>
      </c>
      <c r="D93" s="21">
        <v>0</v>
      </c>
      <c r="E93" s="18" t="s">
        <v>302</v>
      </c>
      <c r="F93" s="18" t="s">
        <v>303</v>
      </c>
      <c r="G93" s="18" t="s">
        <v>122</v>
      </c>
      <c r="H93" s="18" t="s">
        <v>304</v>
      </c>
      <c r="I93" s="18" t="s">
        <v>305</v>
      </c>
      <c r="J93" s="18" t="s">
        <v>315</v>
      </c>
      <c r="K93" s="18" t="s">
        <v>123</v>
      </c>
      <c r="L93" s="17">
        <v>40</v>
      </c>
      <c r="M93" s="18" t="s">
        <v>306</v>
      </c>
      <c r="N93" s="17">
        <v>350400</v>
      </c>
      <c r="O93" s="18" t="s">
        <v>485</v>
      </c>
      <c r="P93" s="17">
        <v>28</v>
      </c>
      <c r="Q93" s="17">
        <v>0</v>
      </c>
      <c r="R93" s="24"/>
      <c r="S93" s="24" t="str">
        <f t="shared" ref="S93:S98" si="13">IF(Q93=R93,"OK","ERROR")</f>
        <v>OK</v>
      </c>
      <c r="T93" s="24" t="s">
        <v>493</v>
      </c>
      <c r="U93" s="17">
        <v>0</v>
      </c>
      <c r="V93" s="17">
        <v>0</v>
      </c>
      <c r="W93" s="22"/>
      <c r="X93" s="22"/>
      <c r="Y93" s="22"/>
      <c r="Z93" s="17">
        <v>0</v>
      </c>
      <c r="AA93" s="18" t="s">
        <v>125</v>
      </c>
      <c r="AB93" s="17"/>
      <c r="AC93" s="17"/>
      <c r="AD93" s="18" t="s">
        <v>126</v>
      </c>
      <c r="AE93" s="18" t="s">
        <v>126</v>
      </c>
      <c r="AF93" s="18" t="s">
        <v>127</v>
      </c>
      <c r="AG93" s="18" t="s">
        <v>408</v>
      </c>
      <c r="AH93" s="18" t="s">
        <v>308</v>
      </c>
      <c r="AI93" s="18" t="s">
        <v>125</v>
      </c>
      <c r="AJ93" s="18" t="s">
        <v>125</v>
      </c>
      <c r="AK93" s="18" t="s">
        <v>125</v>
      </c>
      <c r="AL93" s="18" t="s">
        <v>125</v>
      </c>
      <c r="AM93" s="18" t="s">
        <v>125</v>
      </c>
      <c r="AN93" s="18" t="s">
        <v>125</v>
      </c>
      <c r="AO93" s="20">
        <v>40179</v>
      </c>
      <c r="AP93" s="20">
        <v>40543</v>
      </c>
      <c r="AQ93" s="18" t="s">
        <v>128</v>
      </c>
      <c r="AR93" s="17">
        <v>8760</v>
      </c>
      <c r="AS93" s="18" t="s">
        <v>125</v>
      </c>
      <c r="AT93" s="17"/>
      <c r="AU93" s="20"/>
      <c r="AV93" s="18" t="s">
        <v>125</v>
      </c>
      <c r="AW93" s="18" t="s">
        <v>125</v>
      </c>
      <c r="AX93" s="18" t="s">
        <v>310</v>
      </c>
      <c r="AY93" s="18" t="s">
        <v>129</v>
      </c>
      <c r="AZ93" s="17">
        <v>0</v>
      </c>
      <c r="BA93" s="17">
        <v>0</v>
      </c>
      <c r="BB93" s="18" t="s">
        <v>408</v>
      </c>
      <c r="BC93" s="17">
        <v>0</v>
      </c>
      <c r="BD93" s="17">
        <v>0</v>
      </c>
      <c r="BE93" s="18" t="s">
        <v>408</v>
      </c>
      <c r="BF93" s="17">
        <v>0</v>
      </c>
      <c r="BG93" s="17">
        <v>0</v>
      </c>
      <c r="BH93" s="18" t="s">
        <v>408</v>
      </c>
      <c r="BI93" s="17">
        <v>0</v>
      </c>
      <c r="BJ93" s="17">
        <v>0</v>
      </c>
      <c r="BK93" s="18" t="s">
        <v>408</v>
      </c>
      <c r="BL93" s="17"/>
      <c r="BM93" s="17"/>
      <c r="BN93" s="18" t="s">
        <v>130</v>
      </c>
      <c r="BO93" s="18" t="s">
        <v>125</v>
      </c>
      <c r="BP93" s="18" t="s">
        <v>125</v>
      </c>
      <c r="BQ93" s="17"/>
      <c r="BR93" s="17"/>
      <c r="BS93" s="18" t="s">
        <v>125</v>
      </c>
      <c r="BT93" s="18" t="s">
        <v>125</v>
      </c>
      <c r="BU93" s="18" t="s">
        <v>125</v>
      </c>
      <c r="BV93" s="18" t="s">
        <v>125</v>
      </c>
      <c r="BW93" s="18" t="s">
        <v>473</v>
      </c>
      <c r="BX93" s="18" t="s">
        <v>131</v>
      </c>
      <c r="BY93" s="18" t="s">
        <v>125</v>
      </c>
      <c r="BZ93" s="18" t="s">
        <v>125</v>
      </c>
      <c r="CA93" s="18" t="s">
        <v>125</v>
      </c>
      <c r="CB93" s="18" t="s">
        <v>125</v>
      </c>
      <c r="CC93" s="18" t="s">
        <v>125</v>
      </c>
      <c r="CD93" s="18" t="s">
        <v>125</v>
      </c>
      <c r="CE93" s="17">
        <v>0</v>
      </c>
      <c r="CF93" s="17">
        <v>0</v>
      </c>
      <c r="CG93" s="17">
        <v>0</v>
      </c>
      <c r="CH93" s="20"/>
      <c r="CI93" s="20"/>
      <c r="CJ93" s="18" t="s">
        <v>125</v>
      </c>
      <c r="CK93" s="21"/>
      <c r="CL93" s="17"/>
      <c r="CM93" s="18" t="s">
        <v>125</v>
      </c>
      <c r="CN93" s="17"/>
      <c r="CO93" s="17"/>
      <c r="CP93" s="18" t="s">
        <v>125</v>
      </c>
      <c r="CQ93" s="17"/>
      <c r="CR93" s="17"/>
      <c r="CS93" s="18" t="s">
        <v>125</v>
      </c>
      <c r="CT93" s="17"/>
      <c r="CU93" s="17"/>
      <c r="CV93" s="18" t="s">
        <v>125</v>
      </c>
      <c r="CW93" s="18" t="s">
        <v>125</v>
      </c>
      <c r="CX93" s="18" t="s">
        <v>125</v>
      </c>
      <c r="CY93" s="18" t="s">
        <v>125</v>
      </c>
      <c r="CZ93" s="18" t="s">
        <v>125</v>
      </c>
      <c r="DA93" s="18" t="s">
        <v>125</v>
      </c>
      <c r="DB93" s="20">
        <v>40544</v>
      </c>
      <c r="DC93" s="18" t="s">
        <v>317</v>
      </c>
      <c r="DD93" s="18" t="s">
        <v>125</v>
      </c>
      <c r="DE93" s="18" t="s">
        <v>313</v>
      </c>
      <c r="DF93" s="18" t="s">
        <v>314</v>
      </c>
      <c r="DG93" s="18" t="s">
        <v>125</v>
      </c>
      <c r="DH93" s="18" t="s">
        <v>125</v>
      </c>
      <c r="DI93" s="18" t="s">
        <v>125</v>
      </c>
      <c r="DJ93" s="17">
        <v>0</v>
      </c>
      <c r="DK93" s="18" t="s">
        <v>125</v>
      </c>
      <c r="DL93" s="18" t="s">
        <v>132</v>
      </c>
      <c r="DM93" s="18" t="s">
        <v>125</v>
      </c>
      <c r="DN93" s="18" t="s">
        <v>125</v>
      </c>
      <c r="DO93" s="18" t="s">
        <v>125</v>
      </c>
      <c r="DP93" s="18" t="s">
        <v>486</v>
      </c>
      <c r="DQ93" s="18" t="s">
        <v>485</v>
      </c>
      <c r="DR93" s="18" t="s">
        <v>125</v>
      </c>
      <c r="DS93" s="18" t="s">
        <v>125</v>
      </c>
      <c r="DT93" s="18" t="s">
        <v>125</v>
      </c>
      <c r="DU93" s="18" t="s">
        <v>125</v>
      </c>
      <c r="DV93" s="18" t="s">
        <v>125</v>
      </c>
      <c r="DW93" s="18" t="s">
        <v>474</v>
      </c>
      <c r="DX93" s="18" t="s">
        <v>125</v>
      </c>
      <c r="DY93" s="18" t="s">
        <v>125</v>
      </c>
    </row>
    <row r="94" spans="2:129" x14ac:dyDescent="0.25">
      <c r="B94" s="17">
        <v>12541</v>
      </c>
      <c r="C94" s="20">
        <v>40179</v>
      </c>
      <c r="D94" s="21">
        <v>0</v>
      </c>
      <c r="E94" s="18" t="s">
        <v>302</v>
      </c>
      <c r="F94" s="18" t="s">
        <v>303</v>
      </c>
      <c r="G94" s="18" t="s">
        <v>122</v>
      </c>
      <c r="H94" s="18" t="s">
        <v>324</v>
      </c>
      <c r="I94" s="18" t="s">
        <v>305</v>
      </c>
      <c r="J94" s="18" t="s">
        <v>315</v>
      </c>
      <c r="K94" s="18" t="s">
        <v>123</v>
      </c>
      <c r="L94" s="17">
        <v>40</v>
      </c>
      <c r="M94" s="18" t="s">
        <v>306</v>
      </c>
      <c r="N94" s="17">
        <v>351360</v>
      </c>
      <c r="O94" s="18" t="s">
        <v>485</v>
      </c>
      <c r="P94" s="17">
        <v>28</v>
      </c>
      <c r="Q94" s="17">
        <v>0</v>
      </c>
      <c r="R94" s="24"/>
      <c r="S94" s="24" t="str">
        <f t="shared" si="13"/>
        <v>OK</v>
      </c>
      <c r="T94" s="24" t="s">
        <v>493</v>
      </c>
      <c r="U94" s="17">
        <v>8784</v>
      </c>
      <c r="V94" s="17">
        <v>0</v>
      </c>
      <c r="W94" s="22"/>
      <c r="X94" s="22"/>
      <c r="Y94" s="22"/>
      <c r="Z94" s="17">
        <v>0</v>
      </c>
      <c r="AA94" s="18" t="s">
        <v>125</v>
      </c>
      <c r="AB94" s="17"/>
      <c r="AC94" s="17"/>
      <c r="AD94" s="18" t="s">
        <v>126</v>
      </c>
      <c r="AE94" s="18" t="s">
        <v>126</v>
      </c>
      <c r="AF94" s="18" t="s">
        <v>127</v>
      </c>
      <c r="AG94" s="18" t="s">
        <v>408</v>
      </c>
      <c r="AH94" s="18" t="s">
        <v>308</v>
      </c>
      <c r="AI94" s="18" t="s">
        <v>125</v>
      </c>
      <c r="AJ94" s="18" t="s">
        <v>125</v>
      </c>
      <c r="AK94" s="18" t="s">
        <v>125</v>
      </c>
      <c r="AL94" s="18" t="s">
        <v>125</v>
      </c>
      <c r="AM94" s="18" t="s">
        <v>125</v>
      </c>
      <c r="AN94" s="18" t="s">
        <v>125</v>
      </c>
      <c r="AO94" s="20">
        <v>40909</v>
      </c>
      <c r="AP94" s="20">
        <v>41274</v>
      </c>
      <c r="AQ94" s="18" t="s">
        <v>128</v>
      </c>
      <c r="AR94" s="17">
        <v>8784</v>
      </c>
      <c r="AS94" s="18" t="s">
        <v>125</v>
      </c>
      <c r="AT94" s="17"/>
      <c r="AU94" s="20"/>
      <c r="AV94" s="18" t="s">
        <v>125</v>
      </c>
      <c r="AW94" s="18" t="s">
        <v>125</v>
      </c>
      <c r="AX94" s="18" t="s">
        <v>310</v>
      </c>
      <c r="AY94" s="18" t="s">
        <v>129</v>
      </c>
      <c r="AZ94" s="17">
        <v>0</v>
      </c>
      <c r="BA94" s="17">
        <v>0</v>
      </c>
      <c r="BB94" s="18" t="s">
        <v>408</v>
      </c>
      <c r="BC94" s="17">
        <v>0</v>
      </c>
      <c r="BD94" s="17">
        <v>0</v>
      </c>
      <c r="BE94" s="18" t="s">
        <v>408</v>
      </c>
      <c r="BF94" s="17">
        <v>0</v>
      </c>
      <c r="BG94" s="17">
        <v>0</v>
      </c>
      <c r="BH94" s="18" t="s">
        <v>408</v>
      </c>
      <c r="BI94" s="17">
        <v>0</v>
      </c>
      <c r="BJ94" s="17">
        <v>0</v>
      </c>
      <c r="BK94" s="18" t="s">
        <v>408</v>
      </c>
      <c r="BL94" s="17"/>
      <c r="BM94" s="17"/>
      <c r="BN94" s="18" t="s">
        <v>130</v>
      </c>
      <c r="BO94" s="18" t="s">
        <v>125</v>
      </c>
      <c r="BP94" s="18" t="s">
        <v>125</v>
      </c>
      <c r="BQ94" s="17"/>
      <c r="BR94" s="17"/>
      <c r="BS94" s="18" t="s">
        <v>125</v>
      </c>
      <c r="BT94" s="18" t="s">
        <v>125</v>
      </c>
      <c r="BU94" s="18" t="s">
        <v>125</v>
      </c>
      <c r="BV94" s="18" t="s">
        <v>125</v>
      </c>
      <c r="BW94" s="18" t="s">
        <v>475</v>
      </c>
      <c r="BX94" s="18" t="s">
        <v>131</v>
      </c>
      <c r="BY94" s="18" t="s">
        <v>125</v>
      </c>
      <c r="BZ94" s="18" t="s">
        <v>125</v>
      </c>
      <c r="CA94" s="18" t="s">
        <v>125</v>
      </c>
      <c r="CB94" s="18" t="s">
        <v>125</v>
      </c>
      <c r="CC94" s="18" t="s">
        <v>125</v>
      </c>
      <c r="CD94" s="18" t="s">
        <v>125</v>
      </c>
      <c r="CE94" s="17">
        <v>0</v>
      </c>
      <c r="CF94" s="17">
        <v>0</v>
      </c>
      <c r="CG94" s="17">
        <v>0</v>
      </c>
      <c r="CH94" s="20"/>
      <c r="CI94" s="20"/>
      <c r="CJ94" s="18" t="s">
        <v>125</v>
      </c>
      <c r="CK94" s="21"/>
      <c r="CL94" s="17"/>
      <c r="CM94" s="18" t="s">
        <v>125</v>
      </c>
      <c r="CN94" s="17"/>
      <c r="CO94" s="17"/>
      <c r="CP94" s="18" t="s">
        <v>125</v>
      </c>
      <c r="CQ94" s="17"/>
      <c r="CR94" s="17"/>
      <c r="CS94" s="18" t="s">
        <v>125</v>
      </c>
      <c r="CT94" s="17"/>
      <c r="CU94" s="17"/>
      <c r="CV94" s="18" t="s">
        <v>125</v>
      </c>
      <c r="CW94" s="18" t="s">
        <v>125</v>
      </c>
      <c r="CX94" s="18" t="s">
        <v>125</v>
      </c>
      <c r="CY94" s="18" t="s">
        <v>125</v>
      </c>
      <c r="CZ94" s="18" t="s">
        <v>125</v>
      </c>
      <c r="DA94" s="18" t="s">
        <v>125</v>
      </c>
      <c r="DB94" s="20">
        <v>40544</v>
      </c>
      <c r="DC94" s="18" t="s">
        <v>317</v>
      </c>
      <c r="DD94" s="18" t="s">
        <v>125</v>
      </c>
      <c r="DE94" s="18" t="s">
        <v>313</v>
      </c>
      <c r="DF94" s="18" t="s">
        <v>314</v>
      </c>
      <c r="DG94" s="18" t="s">
        <v>125</v>
      </c>
      <c r="DH94" s="18" t="s">
        <v>125</v>
      </c>
      <c r="DI94" s="18" t="s">
        <v>125</v>
      </c>
      <c r="DJ94" s="17">
        <v>0</v>
      </c>
      <c r="DK94" s="18" t="s">
        <v>125</v>
      </c>
      <c r="DL94" s="18" t="s">
        <v>132</v>
      </c>
      <c r="DM94" s="18" t="s">
        <v>125</v>
      </c>
      <c r="DN94" s="18" t="s">
        <v>125</v>
      </c>
      <c r="DO94" s="18" t="s">
        <v>125</v>
      </c>
      <c r="DP94" s="18" t="s">
        <v>486</v>
      </c>
      <c r="DQ94" s="18" t="s">
        <v>485</v>
      </c>
      <c r="DR94" s="18" t="s">
        <v>125</v>
      </c>
      <c r="DS94" s="18" t="s">
        <v>125</v>
      </c>
      <c r="DT94" s="18" t="s">
        <v>125</v>
      </c>
      <c r="DU94" s="18" t="s">
        <v>125</v>
      </c>
      <c r="DV94" s="18" t="s">
        <v>125</v>
      </c>
      <c r="DW94" s="18" t="s">
        <v>476</v>
      </c>
      <c r="DX94" s="18" t="s">
        <v>125</v>
      </c>
      <c r="DY94" s="18" t="s">
        <v>125</v>
      </c>
    </row>
    <row r="95" spans="2:129" x14ac:dyDescent="0.25">
      <c r="B95" s="17">
        <v>12543</v>
      </c>
      <c r="C95" s="20">
        <v>40179</v>
      </c>
      <c r="D95" s="21">
        <v>0</v>
      </c>
      <c r="E95" s="18" t="s">
        <v>302</v>
      </c>
      <c r="F95" s="18" t="s">
        <v>303</v>
      </c>
      <c r="G95" s="18" t="s">
        <v>122</v>
      </c>
      <c r="H95" s="18" t="s">
        <v>304</v>
      </c>
      <c r="I95" s="18" t="s">
        <v>305</v>
      </c>
      <c r="J95" s="18" t="s">
        <v>315</v>
      </c>
      <c r="K95" s="18" t="s">
        <v>123</v>
      </c>
      <c r="L95" s="17">
        <v>40</v>
      </c>
      <c r="M95" s="18" t="s">
        <v>306</v>
      </c>
      <c r="N95" s="17">
        <v>350400</v>
      </c>
      <c r="O95" s="18" t="s">
        <v>485</v>
      </c>
      <c r="P95" s="17">
        <v>28</v>
      </c>
      <c r="Q95" s="17">
        <v>0</v>
      </c>
      <c r="R95" s="24"/>
      <c r="S95" s="24" t="str">
        <f t="shared" si="13"/>
        <v>OK</v>
      </c>
      <c r="T95" s="24" t="s">
        <v>493</v>
      </c>
      <c r="U95" s="17">
        <v>0</v>
      </c>
      <c r="V95" s="17">
        <v>0</v>
      </c>
      <c r="W95" s="22"/>
      <c r="X95" s="22"/>
      <c r="Y95" s="22"/>
      <c r="Z95" s="17">
        <v>0</v>
      </c>
      <c r="AA95" s="18" t="s">
        <v>125</v>
      </c>
      <c r="AB95" s="17"/>
      <c r="AC95" s="17"/>
      <c r="AD95" s="18" t="s">
        <v>126</v>
      </c>
      <c r="AE95" s="18" t="s">
        <v>126</v>
      </c>
      <c r="AF95" s="18" t="s">
        <v>127</v>
      </c>
      <c r="AG95" s="18" t="s">
        <v>408</v>
      </c>
      <c r="AH95" s="18" t="s">
        <v>308</v>
      </c>
      <c r="AI95" s="18" t="s">
        <v>125</v>
      </c>
      <c r="AJ95" s="18" t="s">
        <v>125</v>
      </c>
      <c r="AK95" s="18" t="s">
        <v>125</v>
      </c>
      <c r="AL95" s="18" t="s">
        <v>125</v>
      </c>
      <c r="AM95" s="18" t="s">
        <v>125</v>
      </c>
      <c r="AN95" s="18" t="s">
        <v>125</v>
      </c>
      <c r="AO95" s="20">
        <v>40179</v>
      </c>
      <c r="AP95" s="20">
        <v>40543</v>
      </c>
      <c r="AQ95" s="18" t="s">
        <v>128</v>
      </c>
      <c r="AR95" s="17">
        <v>8760</v>
      </c>
      <c r="AS95" s="18" t="s">
        <v>125</v>
      </c>
      <c r="AT95" s="17"/>
      <c r="AU95" s="20"/>
      <c r="AV95" s="18" t="s">
        <v>125</v>
      </c>
      <c r="AW95" s="18" t="s">
        <v>125</v>
      </c>
      <c r="AX95" s="18" t="s">
        <v>310</v>
      </c>
      <c r="AY95" s="18" t="s">
        <v>129</v>
      </c>
      <c r="AZ95" s="17">
        <v>0</v>
      </c>
      <c r="BA95" s="17">
        <v>0</v>
      </c>
      <c r="BB95" s="18" t="s">
        <v>408</v>
      </c>
      <c r="BC95" s="17">
        <v>0</v>
      </c>
      <c r="BD95" s="17">
        <v>0</v>
      </c>
      <c r="BE95" s="18" t="s">
        <v>408</v>
      </c>
      <c r="BF95" s="17">
        <v>0</v>
      </c>
      <c r="BG95" s="17">
        <v>0</v>
      </c>
      <c r="BH95" s="18" t="s">
        <v>408</v>
      </c>
      <c r="BI95" s="17">
        <v>0</v>
      </c>
      <c r="BJ95" s="17">
        <v>0</v>
      </c>
      <c r="BK95" s="18" t="s">
        <v>408</v>
      </c>
      <c r="BL95" s="17"/>
      <c r="BM95" s="17"/>
      <c r="BN95" s="18" t="s">
        <v>130</v>
      </c>
      <c r="BO95" s="18" t="s">
        <v>125</v>
      </c>
      <c r="BP95" s="18" t="s">
        <v>125</v>
      </c>
      <c r="BQ95" s="17"/>
      <c r="BR95" s="17"/>
      <c r="BS95" s="18" t="s">
        <v>125</v>
      </c>
      <c r="BT95" s="18" t="s">
        <v>125</v>
      </c>
      <c r="BU95" s="18" t="s">
        <v>125</v>
      </c>
      <c r="BV95" s="18" t="s">
        <v>125</v>
      </c>
      <c r="BW95" s="18" t="s">
        <v>477</v>
      </c>
      <c r="BX95" s="18" t="s">
        <v>131</v>
      </c>
      <c r="BY95" s="18" t="s">
        <v>125</v>
      </c>
      <c r="BZ95" s="18" t="s">
        <v>125</v>
      </c>
      <c r="CA95" s="18" t="s">
        <v>125</v>
      </c>
      <c r="CB95" s="18" t="s">
        <v>125</v>
      </c>
      <c r="CC95" s="18" t="s">
        <v>125</v>
      </c>
      <c r="CD95" s="18" t="s">
        <v>125</v>
      </c>
      <c r="CE95" s="17">
        <v>0</v>
      </c>
      <c r="CF95" s="17">
        <v>0</v>
      </c>
      <c r="CG95" s="17">
        <v>0</v>
      </c>
      <c r="CH95" s="20"/>
      <c r="CI95" s="20"/>
      <c r="CJ95" s="18" t="s">
        <v>125</v>
      </c>
      <c r="CK95" s="21"/>
      <c r="CL95" s="17"/>
      <c r="CM95" s="18" t="s">
        <v>125</v>
      </c>
      <c r="CN95" s="17"/>
      <c r="CO95" s="17"/>
      <c r="CP95" s="18" t="s">
        <v>125</v>
      </c>
      <c r="CQ95" s="17"/>
      <c r="CR95" s="17"/>
      <c r="CS95" s="18" t="s">
        <v>125</v>
      </c>
      <c r="CT95" s="17"/>
      <c r="CU95" s="17"/>
      <c r="CV95" s="18" t="s">
        <v>125</v>
      </c>
      <c r="CW95" s="18" t="s">
        <v>125</v>
      </c>
      <c r="CX95" s="18" t="s">
        <v>125</v>
      </c>
      <c r="CY95" s="18" t="s">
        <v>125</v>
      </c>
      <c r="CZ95" s="18" t="s">
        <v>125</v>
      </c>
      <c r="DA95" s="18" t="s">
        <v>125</v>
      </c>
      <c r="DB95" s="20">
        <v>40848</v>
      </c>
      <c r="DC95" s="18" t="s">
        <v>317</v>
      </c>
      <c r="DD95" s="18" t="s">
        <v>125</v>
      </c>
      <c r="DE95" s="18" t="s">
        <v>313</v>
      </c>
      <c r="DF95" s="18" t="s">
        <v>314</v>
      </c>
      <c r="DG95" s="18" t="s">
        <v>125</v>
      </c>
      <c r="DH95" s="18" t="s">
        <v>125</v>
      </c>
      <c r="DI95" s="18" t="s">
        <v>125</v>
      </c>
      <c r="DJ95" s="17">
        <v>0</v>
      </c>
      <c r="DK95" s="18" t="s">
        <v>125</v>
      </c>
      <c r="DL95" s="18" t="s">
        <v>132</v>
      </c>
      <c r="DM95" s="18" t="s">
        <v>125</v>
      </c>
      <c r="DN95" s="18" t="s">
        <v>125</v>
      </c>
      <c r="DO95" s="18" t="s">
        <v>125</v>
      </c>
      <c r="DP95" s="18" t="s">
        <v>486</v>
      </c>
      <c r="DQ95" s="18" t="s">
        <v>485</v>
      </c>
      <c r="DR95" s="18" t="s">
        <v>125</v>
      </c>
      <c r="DS95" s="18" t="s">
        <v>125</v>
      </c>
      <c r="DT95" s="18" t="s">
        <v>125</v>
      </c>
      <c r="DU95" s="18" t="s">
        <v>125</v>
      </c>
      <c r="DV95" s="18" t="s">
        <v>125</v>
      </c>
      <c r="DW95" s="18" t="s">
        <v>478</v>
      </c>
      <c r="DX95" s="18" t="s">
        <v>125</v>
      </c>
      <c r="DY95" s="18" t="s">
        <v>125</v>
      </c>
    </row>
    <row r="96" spans="2:129" x14ac:dyDescent="0.25">
      <c r="B96" s="17">
        <v>12545</v>
      </c>
      <c r="C96" s="20">
        <v>40179</v>
      </c>
      <c r="D96" s="21">
        <v>0</v>
      </c>
      <c r="E96" s="18" t="s">
        <v>302</v>
      </c>
      <c r="F96" s="18" t="s">
        <v>303</v>
      </c>
      <c r="G96" s="18" t="s">
        <v>122</v>
      </c>
      <c r="H96" s="18" t="s">
        <v>324</v>
      </c>
      <c r="I96" s="18" t="s">
        <v>305</v>
      </c>
      <c r="J96" s="18" t="s">
        <v>315</v>
      </c>
      <c r="K96" s="18" t="s">
        <v>123</v>
      </c>
      <c r="L96" s="17">
        <v>40</v>
      </c>
      <c r="M96" s="18" t="s">
        <v>306</v>
      </c>
      <c r="N96" s="17">
        <v>351360</v>
      </c>
      <c r="O96" s="18" t="s">
        <v>485</v>
      </c>
      <c r="P96" s="17">
        <v>28</v>
      </c>
      <c r="Q96" s="17">
        <v>0</v>
      </c>
      <c r="R96" s="24"/>
      <c r="S96" s="24" t="str">
        <f t="shared" si="13"/>
        <v>OK</v>
      </c>
      <c r="T96" s="24" t="s">
        <v>493</v>
      </c>
      <c r="U96" s="17">
        <v>8784</v>
      </c>
      <c r="V96" s="17">
        <v>0</v>
      </c>
      <c r="W96" s="22"/>
      <c r="X96" s="22"/>
      <c r="Y96" s="22"/>
      <c r="Z96" s="17">
        <v>0</v>
      </c>
      <c r="AA96" s="18" t="s">
        <v>125</v>
      </c>
      <c r="AB96" s="17"/>
      <c r="AC96" s="17"/>
      <c r="AD96" s="18" t="s">
        <v>126</v>
      </c>
      <c r="AE96" s="18" t="s">
        <v>126</v>
      </c>
      <c r="AF96" s="18" t="s">
        <v>127</v>
      </c>
      <c r="AG96" s="18" t="s">
        <v>408</v>
      </c>
      <c r="AH96" s="18" t="s">
        <v>308</v>
      </c>
      <c r="AI96" s="18" t="s">
        <v>125</v>
      </c>
      <c r="AJ96" s="18" t="s">
        <v>125</v>
      </c>
      <c r="AK96" s="18" t="s">
        <v>125</v>
      </c>
      <c r="AL96" s="18" t="s">
        <v>125</v>
      </c>
      <c r="AM96" s="18" t="s">
        <v>125</v>
      </c>
      <c r="AN96" s="18" t="s">
        <v>125</v>
      </c>
      <c r="AO96" s="20">
        <v>40909</v>
      </c>
      <c r="AP96" s="20">
        <v>41274</v>
      </c>
      <c r="AQ96" s="18" t="s">
        <v>128</v>
      </c>
      <c r="AR96" s="17">
        <v>8784</v>
      </c>
      <c r="AS96" s="18" t="s">
        <v>125</v>
      </c>
      <c r="AT96" s="17"/>
      <c r="AU96" s="20"/>
      <c r="AV96" s="18" t="s">
        <v>125</v>
      </c>
      <c r="AW96" s="18" t="s">
        <v>125</v>
      </c>
      <c r="AX96" s="18" t="s">
        <v>310</v>
      </c>
      <c r="AY96" s="18" t="s">
        <v>129</v>
      </c>
      <c r="AZ96" s="17">
        <v>0</v>
      </c>
      <c r="BA96" s="17">
        <v>0</v>
      </c>
      <c r="BB96" s="18" t="s">
        <v>408</v>
      </c>
      <c r="BC96" s="17">
        <v>0</v>
      </c>
      <c r="BD96" s="17">
        <v>0</v>
      </c>
      <c r="BE96" s="18" t="s">
        <v>408</v>
      </c>
      <c r="BF96" s="17">
        <v>0</v>
      </c>
      <c r="BG96" s="17">
        <v>0</v>
      </c>
      <c r="BH96" s="18" t="s">
        <v>408</v>
      </c>
      <c r="BI96" s="17">
        <v>0</v>
      </c>
      <c r="BJ96" s="17">
        <v>0</v>
      </c>
      <c r="BK96" s="18" t="s">
        <v>408</v>
      </c>
      <c r="BL96" s="17"/>
      <c r="BM96" s="17"/>
      <c r="BN96" s="18" t="s">
        <v>130</v>
      </c>
      <c r="BO96" s="18" t="s">
        <v>125</v>
      </c>
      <c r="BP96" s="18" t="s">
        <v>125</v>
      </c>
      <c r="BQ96" s="17"/>
      <c r="BR96" s="17"/>
      <c r="BS96" s="18" t="s">
        <v>125</v>
      </c>
      <c r="BT96" s="18" t="s">
        <v>125</v>
      </c>
      <c r="BU96" s="18" t="s">
        <v>125</v>
      </c>
      <c r="BV96" s="18" t="s">
        <v>125</v>
      </c>
      <c r="BW96" s="18" t="s">
        <v>479</v>
      </c>
      <c r="BX96" s="18" t="s">
        <v>131</v>
      </c>
      <c r="BY96" s="18" t="s">
        <v>125</v>
      </c>
      <c r="BZ96" s="18" t="s">
        <v>125</v>
      </c>
      <c r="CA96" s="18" t="s">
        <v>125</v>
      </c>
      <c r="CB96" s="18" t="s">
        <v>125</v>
      </c>
      <c r="CC96" s="18" t="s">
        <v>125</v>
      </c>
      <c r="CD96" s="18" t="s">
        <v>125</v>
      </c>
      <c r="CE96" s="17">
        <v>0</v>
      </c>
      <c r="CF96" s="17">
        <v>0</v>
      </c>
      <c r="CG96" s="17">
        <v>0</v>
      </c>
      <c r="CH96" s="20"/>
      <c r="CI96" s="20"/>
      <c r="CJ96" s="18" t="s">
        <v>125</v>
      </c>
      <c r="CK96" s="21"/>
      <c r="CL96" s="17"/>
      <c r="CM96" s="18" t="s">
        <v>125</v>
      </c>
      <c r="CN96" s="17"/>
      <c r="CO96" s="17"/>
      <c r="CP96" s="18" t="s">
        <v>125</v>
      </c>
      <c r="CQ96" s="17"/>
      <c r="CR96" s="17"/>
      <c r="CS96" s="18" t="s">
        <v>125</v>
      </c>
      <c r="CT96" s="17"/>
      <c r="CU96" s="17"/>
      <c r="CV96" s="18" t="s">
        <v>125</v>
      </c>
      <c r="CW96" s="18" t="s">
        <v>125</v>
      </c>
      <c r="CX96" s="18" t="s">
        <v>125</v>
      </c>
      <c r="CY96" s="18" t="s">
        <v>125</v>
      </c>
      <c r="CZ96" s="18" t="s">
        <v>125</v>
      </c>
      <c r="DA96" s="18" t="s">
        <v>125</v>
      </c>
      <c r="DB96" s="20">
        <v>40848</v>
      </c>
      <c r="DC96" s="18" t="s">
        <v>317</v>
      </c>
      <c r="DD96" s="18" t="s">
        <v>125</v>
      </c>
      <c r="DE96" s="18" t="s">
        <v>313</v>
      </c>
      <c r="DF96" s="18" t="s">
        <v>314</v>
      </c>
      <c r="DG96" s="18" t="s">
        <v>125</v>
      </c>
      <c r="DH96" s="18" t="s">
        <v>125</v>
      </c>
      <c r="DI96" s="18" t="s">
        <v>125</v>
      </c>
      <c r="DJ96" s="17">
        <v>0</v>
      </c>
      <c r="DK96" s="18" t="s">
        <v>125</v>
      </c>
      <c r="DL96" s="18" t="s">
        <v>132</v>
      </c>
      <c r="DM96" s="18" t="s">
        <v>125</v>
      </c>
      <c r="DN96" s="18" t="s">
        <v>125</v>
      </c>
      <c r="DO96" s="18" t="s">
        <v>125</v>
      </c>
      <c r="DP96" s="18" t="s">
        <v>486</v>
      </c>
      <c r="DQ96" s="18" t="s">
        <v>485</v>
      </c>
      <c r="DR96" s="18" t="s">
        <v>125</v>
      </c>
      <c r="DS96" s="18" t="s">
        <v>125</v>
      </c>
      <c r="DT96" s="18" t="s">
        <v>125</v>
      </c>
      <c r="DU96" s="18" t="s">
        <v>125</v>
      </c>
      <c r="DV96" s="18" t="s">
        <v>125</v>
      </c>
      <c r="DW96" s="18" t="s">
        <v>480</v>
      </c>
      <c r="DX96" s="18" t="s">
        <v>125</v>
      </c>
      <c r="DY96" s="18" t="s">
        <v>125</v>
      </c>
    </row>
    <row r="97" spans="2:129" x14ac:dyDescent="0.25">
      <c r="B97" s="17">
        <v>12547</v>
      </c>
      <c r="C97" s="20">
        <v>40179</v>
      </c>
      <c r="D97" s="21">
        <v>0</v>
      </c>
      <c r="E97" s="18" t="s">
        <v>302</v>
      </c>
      <c r="F97" s="18" t="s">
        <v>303</v>
      </c>
      <c r="G97" s="18" t="s">
        <v>122</v>
      </c>
      <c r="H97" s="18" t="s">
        <v>304</v>
      </c>
      <c r="I97" s="18" t="s">
        <v>305</v>
      </c>
      <c r="J97" s="18" t="s">
        <v>315</v>
      </c>
      <c r="K97" s="18" t="s">
        <v>123</v>
      </c>
      <c r="L97" s="17">
        <v>40</v>
      </c>
      <c r="M97" s="18" t="s">
        <v>306</v>
      </c>
      <c r="N97" s="17">
        <v>350400</v>
      </c>
      <c r="O97" s="18" t="s">
        <v>485</v>
      </c>
      <c r="P97" s="17">
        <v>28</v>
      </c>
      <c r="Q97" s="17">
        <v>0</v>
      </c>
      <c r="R97" s="24"/>
      <c r="S97" s="24" t="str">
        <f t="shared" si="13"/>
        <v>OK</v>
      </c>
      <c r="T97" s="24" t="s">
        <v>493</v>
      </c>
      <c r="U97" s="17">
        <v>0</v>
      </c>
      <c r="V97" s="17">
        <v>0</v>
      </c>
      <c r="W97" s="22"/>
      <c r="X97" s="22"/>
      <c r="Y97" s="22"/>
      <c r="Z97" s="17">
        <v>0</v>
      </c>
      <c r="AA97" s="18" t="s">
        <v>125</v>
      </c>
      <c r="AB97" s="17"/>
      <c r="AC97" s="17"/>
      <c r="AD97" s="18" t="s">
        <v>126</v>
      </c>
      <c r="AE97" s="18" t="s">
        <v>126</v>
      </c>
      <c r="AF97" s="18" t="s">
        <v>127</v>
      </c>
      <c r="AG97" s="18" t="s">
        <v>408</v>
      </c>
      <c r="AH97" s="18" t="s">
        <v>308</v>
      </c>
      <c r="AI97" s="18" t="s">
        <v>125</v>
      </c>
      <c r="AJ97" s="18" t="s">
        <v>125</v>
      </c>
      <c r="AK97" s="18" t="s">
        <v>125</v>
      </c>
      <c r="AL97" s="18" t="s">
        <v>125</v>
      </c>
      <c r="AM97" s="18" t="s">
        <v>125</v>
      </c>
      <c r="AN97" s="18" t="s">
        <v>125</v>
      </c>
      <c r="AO97" s="20">
        <v>40179</v>
      </c>
      <c r="AP97" s="20">
        <v>40543</v>
      </c>
      <c r="AQ97" s="18" t="s">
        <v>128</v>
      </c>
      <c r="AR97" s="17">
        <v>8760</v>
      </c>
      <c r="AS97" s="18" t="s">
        <v>125</v>
      </c>
      <c r="AT97" s="17"/>
      <c r="AU97" s="20"/>
      <c r="AV97" s="18" t="s">
        <v>125</v>
      </c>
      <c r="AW97" s="18" t="s">
        <v>125</v>
      </c>
      <c r="AX97" s="18" t="s">
        <v>310</v>
      </c>
      <c r="AY97" s="18" t="s">
        <v>129</v>
      </c>
      <c r="AZ97" s="17">
        <v>0</v>
      </c>
      <c r="BA97" s="17">
        <v>0</v>
      </c>
      <c r="BB97" s="18" t="s">
        <v>408</v>
      </c>
      <c r="BC97" s="17">
        <v>0</v>
      </c>
      <c r="BD97" s="17">
        <v>0</v>
      </c>
      <c r="BE97" s="18" t="s">
        <v>408</v>
      </c>
      <c r="BF97" s="17">
        <v>0</v>
      </c>
      <c r="BG97" s="17">
        <v>0</v>
      </c>
      <c r="BH97" s="18" t="s">
        <v>408</v>
      </c>
      <c r="BI97" s="17">
        <v>0</v>
      </c>
      <c r="BJ97" s="17">
        <v>0</v>
      </c>
      <c r="BK97" s="18" t="s">
        <v>408</v>
      </c>
      <c r="BL97" s="17"/>
      <c r="BM97" s="17"/>
      <c r="BN97" s="18" t="s">
        <v>130</v>
      </c>
      <c r="BO97" s="18" t="s">
        <v>125</v>
      </c>
      <c r="BP97" s="18" t="s">
        <v>125</v>
      </c>
      <c r="BQ97" s="17"/>
      <c r="BR97" s="17"/>
      <c r="BS97" s="18" t="s">
        <v>125</v>
      </c>
      <c r="BT97" s="18" t="s">
        <v>125</v>
      </c>
      <c r="BU97" s="18" t="s">
        <v>125</v>
      </c>
      <c r="BV97" s="18" t="s">
        <v>125</v>
      </c>
      <c r="BW97" s="18" t="s">
        <v>481</v>
      </c>
      <c r="BX97" s="18" t="s">
        <v>131</v>
      </c>
      <c r="BY97" s="18" t="s">
        <v>125</v>
      </c>
      <c r="BZ97" s="18" t="s">
        <v>125</v>
      </c>
      <c r="CA97" s="18" t="s">
        <v>125</v>
      </c>
      <c r="CB97" s="18" t="s">
        <v>125</v>
      </c>
      <c r="CC97" s="18" t="s">
        <v>125</v>
      </c>
      <c r="CD97" s="18" t="s">
        <v>125</v>
      </c>
      <c r="CE97" s="17">
        <v>0</v>
      </c>
      <c r="CF97" s="17">
        <v>0</v>
      </c>
      <c r="CG97" s="17">
        <v>0</v>
      </c>
      <c r="CH97" s="20"/>
      <c r="CI97" s="20"/>
      <c r="CJ97" s="18" t="s">
        <v>125</v>
      </c>
      <c r="CK97" s="21"/>
      <c r="CL97" s="17"/>
      <c r="CM97" s="18" t="s">
        <v>125</v>
      </c>
      <c r="CN97" s="17"/>
      <c r="CO97" s="17"/>
      <c r="CP97" s="18" t="s">
        <v>125</v>
      </c>
      <c r="CQ97" s="17"/>
      <c r="CR97" s="17"/>
      <c r="CS97" s="18" t="s">
        <v>125</v>
      </c>
      <c r="CT97" s="17"/>
      <c r="CU97" s="17"/>
      <c r="CV97" s="18" t="s">
        <v>125</v>
      </c>
      <c r="CW97" s="18" t="s">
        <v>125</v>
      </c>
      <c r="CX97" s="18" t="s">
        <v>125</v>
      </c>
      <c r="CY97" s="18" t="s">
        <v>125</v>
      </c>
      <c r="CZ97" s="18" t="s">
        <v>125</v>
      </c>
      <c r="DA97" s="18" t="s">
        <v>125</v>
      </c>
      <c r="DB97" s="20">
        <v>40909</v>
      </c>
      <c r="DC97" s="18" t="s">
        <v>317</v>
      </c>
      <c r="DD97" s="18" t="s">
        <v>125</v>
      </c>
      <c r="DE97" s="18" t="s">
        <v>313</v>
      </c>
      <c r="DF97" s="18" t="s">
        <v>314</v>
      </c>
      <c r="DG97" s="18" t="s">
        <v>125</v>
      </c>
      <c r="DH97" s="18" t="s">
        <v>125</v>
      </c>
      <c r="DI97" s="18" t="s">
        <v>125</v>
      </c>
      <c r="DJ97" s="17">
        <v>0</v>
      </c>
      <c r="DK97" s="18" t="s">
        <v>125</v>
      </c>
      <c r="DL97" s="18" t="s">
        <v>132</v>
      </c>
      <c r="DM97" s="18" t="s">
        <v>125</v>
      </c>
      <c r="DN97" s="18" t="s">
        <v>125</v>
      </c>
      <c r="DO97" s="18" t="s">
        <v>125</v>
      </c>
      <c r="DP97" s="18" t="s">
        <v>486</v>
      </c>
      <c r="DQ97" s="18" t="s">
        <v>485</v>
      </c>
      <c r="DR97" s="18" t="s">
        <v>125</v>
      </c>
      <c r="DS97" s="18" t="s">
        <v>125</v>
      </c>
      <c r="DT97" s="18" t="s">
        <v>125</v>
      </c>
      <c r="DU97" s="18" t="s">
        <v>125</v>
      </c>
      <c r="DV97" s="18" t="s">
        <v>125</v>
      </c>
      <c r="DW97" s="18" t="s">
        <v>482</v>
      </c>
      <c r="DX97" s="18" t="s">
        <v>125</v>
      </c>
      <c r="DY97" s="18" t="s">
        <v>125</v>
      </c>
    </row>
    <row r="98" spans="2:129" x14ac:dyDescent="0.25">
      <c r="B98" s="17">
        <v>12549</v>
      </c>
      <c r="C98" s="20">
        <v>40179</v>
      </c>
      <c r="D98" s="21">
        <v>0</v>
      </c>
      <c r="E98" s="18" t="s">
        <v>302</v>
      </c>
      <c r="F98" s="18" t="s">
        <v>303</v>
      </c>
      <c r="G98" s="18" t="s">
        <v>122</v>
      </c>
      <c r="H98" s="18" t="s">
        <v>324</v>
      </c>
      <c r="I98" s="18" t="s">
        <v>305</v>
      </c>
      <c r="J98" s="18" t="s">
        <v>315</v>
      </c>
      <c r="K98" s="18" t="s">
        <v>123</v>
      </c>
      <c r="L98" s="17">
        <v>40</v>
      </c>
      <c r="M98" s="18" t="s">
        <v>306</v>
      </c>
      <c r="N98" s="17">
        <v>351360</v>
      </c>
      <c r="O98" s="18" t="s">
        <v>485</v>
      </c>
      <c r="P98" s="17">
        <v>28</v>
      </c>
      <c r="Q98" s="17">
        <v>0</v>
      </c>
      <c r="R98" s="24"/>
      <c r="S98" s="24" t="str">
        <f t="shared" si="13"/>
        <v>OK</v>
      </c>
      <c r="T98" s="24" t="s">
        <v>493</v>
      </c>
      <c r="U98" s="17">
        <v>8784</v>
      </c>
      <c r="V98" s="17">
        <v>0</v>
      </c>
      <c r="W98" s="22"/>
      <c r="X98" s="22"/>
      <c r="Y98" s="22"/>
      <c r="Z98" s="17">
        <v>0</v>
      </c>
      <c r="AA98" s="18" t="s">
        <v>125</v>
      </c>
      <c r="AB98" s="17"/>
      <c r="AC98" s="17"/>
      <c r="AD98" s="18" t="s">
        <v>126</v>
      </c>
      <c r="AE98" s="18" t="s">
        <v>126</v>
      </c>
      <c r="AF98" s="18" t="s">
        <v>127</v>
      </c>
      <c r="AG98" s="18" t="s">
        <v>408</v>
      </c>
      <c r="AH98" s="18" t="s">
        <v>308</v>
      </c>
      <c r="AI98" s="18" t="s">
        <v>125</v>
      </c>
      <c r="AJ98" s="18" t="s">
        <v>125</v>
      </c>
      <c r="AK98" s="18" t="s">
        <v>125</v>
      </c>
      <c r="AL98" s="18" t="s">
        <v>125</v>
      </c>
      <c r="AM98" s="18" t="s">
        <v>125</v>
      </c>
      <c r="AN98" s="18" t="s">
        <v>125</v>
      </c>
      <c r="AO98" s="20">
        <v>40909</v>
      </c>
      <c r="AP98" s="20">
        <v>41274</v>
      </c>
      <c r="AQ98" s="18" t="s">
        <v>128</v>
      </c>
      <c r="AR98" s="17">
        <v>8784</v>
      </c>
      <c r="AS98" s="18" t="s">
        <v>125</v>
      </c>
      <c r="AT98" s="17"/>
      <c r="AU98" s="20"/>
      <c r="AV98" s="18" t="s">
        <v>125</v>
      </c>
      <c r="AW98" s="18" t="s">
        <v>125</v>
      </c>
      <c r="AX98" s="18" t="s">
        <v>310</v>
      </c>
      <c r="AY98" s="18" t="s">
        <v>129</v>
      </c>
      <c r="AZ98" s="17">
        <v>0</v>
      </c>
      <c r="BA98" s="17">
        <v>0</v>
      </c>
      <c r="BB98" s="18" t="s">
        <v>408</v>
      </c>
      <c r="BC98" s="17">
        <v>0</v>
      </c>
      <c r="BD98" s="17">
        <v>0</v>
      </c>
      <c r="BE98" s="18" t="s">
        <v>408</v>
      </c>
      <c r="BF98" s="17">
        <v>0</v>
      </c>
      <c r="BG98" s="17">
        <v>0</v>
      </c>
      <c r="BH98" s="18" t="s">
        <v>408</v>
      </c>
      <c r="BI98" s="17">
        <v>0</v>
      </c>
      <c r="BJ98" s="17">
        <v>0</v>
      </c>
      <c r="BK98" s="18" t="s">
        <v>408</v>
      </c>
      <c r="BL98" s="17"/>
      <c r="BM98" s="17"/>
      <c r="BN98" s="18" t="s">
        <v>130</v>
      </c>
      <c r="BO98" s="18" t="s">
        <v>125</v>
      </c>
      <c r="BP98" s="18" t="s">
        <v>125</v>
      </c>
      <c r="BQ98" s="17"/>
      <c r="BR98" s="17"/>
      <c r="BS98" s="18" t="s">
        <v>125</v>
      </c>
      <c r="BT98" s="18" t="s">
        <v>125</v>
      </c>
      <c r="BU98" s="18" t="s">
        <v>125</v>
      </c>
      <c r="BV98" s="18" t="s">
        <v>125</v>
      </c>
      <c r="BW98" s="18" t="s">
        <v>483</v>
      </c>
      <c r="BX98" s="18" t="s">
        <v>131</v>
      </c>
      <c r="BY98" s="18" t="s">
        <v>125</v>
      </c>
      <c r="BZ98" s="18" t="s">
        <v>125</v>
      </c>
      <c r="CA98" s="18" t="s">
        <v>125</v>
      </c>
      <c r="CB98" s="18" t="s">
        <v>125</v>
      </c>
      <c r="CC98" s="18" t="s">
        <v>125</v>
      </c>
      <c r="CD98" s="18" t="s">
        <v>125</v>
      </c>
      <c r="CE98" s="17">
        <v>0</v>
      </c>
      <c r="CF98" s="17">
        <v>0</v>
      </c>
      <c r="CG98" s="17">
        <v>0</v>
      </c>
      <c r="CH98" s="20"/>
      <c r="CI98" s="20"/>
      <c r="CJ98" s="18" t="s">
        <v>125</v>
      </c>
      <c r="CK98" s="21"/>
      <c r="CL98" s="17"/>
      <c r="CM98" s="18" t="s">
        <v>125</v>
      </c>
      <c r="CN98" s="17"/>
      <c r="CO98" s="17"/>
      <c r="CP98" s="18" t="s">
        <v>125</v>
      </c>
      <c r="CQ98" s="17"/>
      <c r="CR98" s="17"/>
      <c r="CS98" s="18" t="s">
        <v>125</v>
      </c>
      <c r="CT98" s="17"/>
      <c r="CU98" s="17"/>
      <c r="CV98" s="18" t="s">
        <v>125</v>
      </c>
      <c r="CW98" s="18" t="s">
        <v>125</v>
      </c>
      <c r="CX98" s="18" t="s">
        <v>125</v>
      </c>
      <c r="CY98" s="18" t="s">
        <v>125</v>
      </c>
      <c r="CZ98" s="18" t="s">
        <v>125</v>
      </c>
      <c r="DA98" s="18" t="s">
        <v>125</v>
      </c>
      <c r="DB98" s="20">
        <v>40909</v>
      </c>
      <c r="DC98" s="18" t="s">
        <v>317</v>
      </c>
      <c r="DD98" s="18" t="s">
        <v>125</v>
      </c>
      <c r="DE98" s="18" t="s">
        <v>313</v>
      </c>
      <c r="DF98" s="18" t="s">
        <v>314</v>
      </c>
      <c r="DG98" s="18" t="s">
        <v>125</v>
      </c>
      <c r="DH98" s="18" t="s">
        <v>125</v>
      </c>
      <c r="DI98" s="18" t="s">
        <v>125</v>
      </c>
      <c r="DJ98" s="17">
        <v>0</v>
      </c>
      <c r="DK98" s="18" t="s">
        <v>125</v>
      </c>
      <c r="DL98" s="18" t="s">
        <v>132</v>
      </c>
      <c r="DM98" s="18" t="s">
        <v>125</v>
      </c>
      <c r="DN98" s="18" t="s">
        <v>125</v>
      </c>
      <c r="DO98" s="18" t="s">
        <v>125</v>
      </c>
      <c r="DP98" s="18" t="s">
        <v>486</v>
      </c>
      <c r="DQ98" s="18" t="s">
        <v>485</v>
      </c>
      <c r="DR98" s="18" t="s">
        <v>125</v>
      </c>
      <c r="DS98" s="18" t="s">
        <v>125</v>
      </c>
      <c r="DT98" s="18" t="s">
        <v>125</v>
      </c>
      <c r="DU98" s="18" t="s">
        <v>125</v>
      </c>
      <c r="DV98" s="18" t="s">
        <v>125</v>
      </c>
      <c r="DW98" s="18" t="s">
        <v>484</v>
      </c>
      <c r="DX98" s="18" t="s">
        <v>125</v>
      </c>
      <c r="DY98" s="18" t="s">
        <v>125</v>
      </c>
    </row>
    <row r="99" spans="2:129" x14ac:dyDescent="0.25">
      <c r="P99"/>
      <c r="Q99"/>
      <c r="R99" s="76"/>
      <c r="S99" s="76"/>
      <c r="T99" s="76"/>
      <c r="U99"/>
      <c r="V99"/>
      <c r="W99" s="22"/>
      <c r="X99" s="22"/>
      <c r="Y99" s="22"/>
      <c r="Z99"/>
      <c r="AA9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X98"/>
  <sheetViews>
    <sheetView topLeftCell="A64" workbookViewId="0">
      <selection activeCell="A79" sqref="A79"/>
    </sheetView>
  </sheetViews>
  <sheetFormatPr defaultRowHeight="15" x14ac:dyDescent="0.25"/>
  <cols>
    <col min="1" max="7" width="9.140625" style="17"/>
    <col min="8" max="8" width="14.5703125" style="17" bestFit="1" customWidth="1"/>
    <col min="9" max="15" width="9.140625" style="17"/>
    <col min="16" max="16" width="10.5703125" style="17" bestFit="1" customWidth="1"/>
    <col min="17" max="17" width="9.140625" style="17"/>
    <col min="18" max="18" width="15" style="24" bestFit="1" customWidth="1"/>
    <col min="19" max="19" width="9.140625" style="24"/>
    <col min="20" max="20" width="26.140625" style="24" bestFit="1" customWidth="1"/>
    <col min="21" max="22" width="9.140625" style="17"/>
    <col min="23" max="23" width="11.7109375" style="22" bestFit="1" customWidth="1"/>
    <col min="24" max="24" width="12" style="22" bestFit="1" customWidth="1"/>
    <col min="25" max="73" width="9.140625" style="17"/>
    <col min="74" max="74" width="28.140625" style="17" bestFit="1" customWidth="1"/>
    <col min="75" max="104" width="9.140625" style="17"/>
    <col min="105" max="105" width="12.7109375" style="17" bestFit="1" customWidth="1"/>
    <col min="106" max="106" width="14.85546875" style="17" bestFit="1" customWidth="1"/>
    <col min="107" max="107" width="9.140625" style="17"/>
    <col min="108" max="108" width="12.7109375" style="17" bestFit="1" customWidth="1"/>
    <col min="109" max="16384" width="9.140625" style="17"/>
  </cols>
  <sheetData>
    <row r="2" spans="1:128" x14ac:dyDescent="0.25">
      <c r="A2" s="15" t="s">
        <v>498</v>
      </c>
      <c r="E2" s="15" t="s">
        <v>497</v>
      </c>
      <c r="R2" s="24" t="s">
        <v>496</v>
      </c>
    </row>
    <row r="3" spans="1:128" x14ac:dyDescent="0.25">
      <c r="R3" s="24" t="s">
        <v>488</v>
      </c>
      <c r="S3" s="24" t="s">
        <v>489</v>
      </c>
      <c r="T3" s="24" t="s">
        <v>119</v>
      </c>
    </row>
    <row r="4" spans="1:128" x14ac:dyDescent="0.25">
      <c r="B4" s="28" t="s">
        <v>0</v>
      </c>
      <c r="C4" s="28" t="s">
        <v>1</v>
      </c>
      <c r="D4" s="28" t="s">
        <v>2</v>
      </c>
      <c r="E4" s="28" t="s">
        <v>3</v>
      </c>
      <c r="F4" s="28" t="s">
        <v>4</v>
      </c>
      <c r="G4" s="28" t="s">
        <v>5</v>
      </c>
      <c r="H4" s="28" t="s">
        <v>6</v>
      </c>
      <c r="I4" s="28" t="s">
        <v>7</v>
      </c>
      <c r="J4" s="28" t="s">
        <v>8</v>
      </c>
      <c r="K4" s="28" t="s">
        <v>9</v>
      </c>
      <c r="L4" s="28" t="s">
        <v>10</v>
      </c>
      <c r="M4" s="28" t="s">
        <v>11</v>
      </c>
      <c r="N4" s="28" t="s">
        <v>12</v>
      </c>
      <c r="O4" s="28" t="s">
        <v>13</v>
      </c>
      <c r="P4" s="28" t="s">
        <v>14</v>
      </c>
      <c r="Q4" s="28" t="s">
        <v>15</v>
      </c>
      <c r="R4" s="25"/>
      <c r="S4" s="25"/>
      <c r="T4" s="25"/>
      <c r="U4" s="33" t="s">
        <v>16</v>
      </c>
      <c r="V4" s="33" t="s">
        <v>17</v>
      </c>
      <c r="W4" s="23"/>
      <c r="X4" s="23"/>
      <c r="Y4" s="33" t="s">
        <v>18</v>
      </c>
      <c r="Z4" s="33" t="s">
        <v>19</v>
      </c>
      <c r="AA4" s="33" t="s">
        <v>20</v>
      </c>
      <c r="AB4" s="33" t="s">
        <v>21</v>
      </c>
      <c r="AC4" s="33" t="s">
        <v>22</v>
      </c>
      <c r="AD4" s="33" t="s">
        <v>23</v>
      </c>
      <c r="AE4" s="33" t="s">
        <v>24</v>
      </c>
      <c r="AF4" s="33" t="s">
        <v>25</v>
      </c>
      <c r="AG4" s="33" t="s">
        <v>26</v>
      </c>
      <c r="AH4" s="33" t="s">
        <v>27</v>
      </c>
      <c r="AI4" s="33" t="s">
        <v>28</v>
      </c>
      <c r="AJ4" s="33" t="s">
        <v>29</v>
      </c>
      <c r="AK4" s="33" t="s">
        <v>30</v>
      </c>
      <c r="AL4" s="33" t="s">
        <v>31</v>
      </c>
      <c r="AM4" s="33" t="s">
        <v>32</v>
      </c>
      <c r="AN4" s="33" t="s">
        <v>33</v>
      </c>
      <c r="AO4" s="33" t="s">
        <v>34</v>
      </c>
      <c r="AP4" s="33" t="s">
        <v>35</v>
      </c>
      <c r="AQ4" s="33" t="s">
        <v>36</v>
      </c>
      <c r="AR4" s="33" t="s">
        <v>37</v>
      </c>
      <c r="AS4" s="33" t="s">
        <v>38</v>
      </c>
      <c r="AT4" s="33" t="s">
        <v>39</v>
      </c>
      <c r="AU4" s="33" t="s">
        <v>40</v>
      </c>
      <c r="AV4" s="33" t="s">
        <v>41</v>
      </c>
      <c r="AW4" s="33" t="s">
        <v>42</v>
      </c>
      <c r="AX4" s="33" t="s">
        <v>43</v>
      </c>
      <c r="AY4" s="33" t="s">
        <v>44</v>
      </c>
      <c r="AZ4" s="33" t="s">
        <v>45</v>
      </c>
      <c r="BA4" s="33" t="s">
        <v>46</v>
      </c>
      <c r="BB4" s="33" t="s">
        <v>47</v>
      </c>
      <c r="BC4" s="33" t="s">
        <v>48</v>
      </c>
      <c r="BD4" s="33" t="s">
        <v>49</v>
      </c>
      <c r="BE4" s="33" t="s">
        <v>50</v>
      </c>
      <c r="BF4" s="33" t="s">
        <v>51</v>
      </c>
      <c r="BG4" s="33" t="s">
        <v>52</v>
      </c>
      <c r="BH4" s="33" t="s">
        <v>53</v>
      </c>
      <c r="BI4" s="33" t="s">
        <v>54</v>
      </c>
      <c r="BJ4" s="33" t="s">
        <v>55</v>
      </c>
      <c r="BK4" s="33" t="s">
        <v>56</v>
      </c>
      <c r="BL4" s="33" t="s">
        <v>57</v>
      </c>
      <c r="BM4" s="33" t="s">
        <v>58</v>
      </c>
      <c r="BN4" s="33" t="s">
        <v>59</v>
      </c>
      <c r="BO4" s="33" t="s">
        <v>60</v>
      </c>
      <c r="BP4" s="33" t="s">
        <v>61</v>
      </c>
      <c r="BQ4" s="33" t="s">
        <v>62</v>
      </c>
      <c r="BR4" s="33" t="s">
        <v>63</v>
      </c>
      <c r="BS4" s="33" t="s">
        <v>64</v>
      </c>
      <c r="BT4" s="33" t="s">
        <v>65</v>
      </c>
      <c r="BU4" s="33" t="s">
        <v>66</v>
      </c>
      <c r="BV4" s="33" t="s">
        <v>67</v>
      </c>
      <c r="BW4" s="33" t="s">
        <v>68</v>
      </c>
      <c r="BX4" s="33" t="s">
        <v>69</v>
      </c>
      <c r="BY4" s="33" t="s">
        <v>70</v>
      </c>
      <c r="BZ4" s="33" t="s">
        <v>71</v>
      </c>
      <c r="CA4" s="33" t="s">
        <v>72</v>
      </c>
      <c r="CB4" s="33" t="s">
        <v>73</v>
      </c>
      <c r="CC4" s="33" t="s">
        <v>74</v>
      </c>
      <c r="CD4" s="33" t="s">
        <v>75</v>
      </c>
      <c r="CE4" s="33" t="s">
        <v>76</v>
      </c>
      <c r="CF4" s="33" t="s">
        <v>77</v>
      </c>
      <c r="CG4" s="33" t="s">
        <v>78</v>
      </c>
      <c r="CH4" s="33" t="s">
        <v>79</v>
      </c>
      <c r="CI4" s="33" t="s">
        <v>80</v>
      </c>
      <c r="CJ4" s="33" t="s">
        <v>81</v>
      </c>
      <c r="CK4" s="33" t="s">
        <v>82</v>
      </c>
      <c r="CL4" s="33" t="s">
        <v>83</v>
      </c>
      <c r="CM4" s="33" t="s">
        <v>84</v>
      </c>
      <c r="CN4" s="33" t="s">
        <v>85</v>
      </c>
      <c r="CO4" s="33" t="s">
        <v>86</v>
      </c>
      <c r="CP4" s="33" t="s">
        <v>87</v>
      </c>
      <c r="CQ4" s="33" t="s">
        <v>88</v>
      </c>
      <c r="CR4" s="33" t="s">
        <v>89</v>
      </c>
      <c r="CS4" s="33" t="s">
        <v>90</v>
      </c>
      <c r="CT4" s="33" t="s">
        <v>91</v>
      </c>
      <c r="CU4" s="33" t="s">
        <v>92</v>
      </c>
      <c r="CV4" s="33" t="s">
        <v>93</v>
      </c>
      <c r="CW4" s="33" t="s">
        <v>94</v>
      </c>
      <c r="CX4" s="33" t="s">
        <v>95</v>
      </c>
      <c r="CY4" s="33" t="s">
        <v>96</v>
      </c>
      <c r="CZ4" s="33" t="s">
        <v>97</v>
      </c>
      <c r="DA4" s="33" t="s">
        <v>98</v>
      </c>
      <c r="DB4" s="33" t="s">
        <v>99</v>
      </c>
      <c r="DC4" s="33" t="s">
        <v>100</v>
      </c>
      <c r="DD4" s="33" t="s">
        <v>101</v>
      </c>
      <c r="DE4" s="33" t="s">
        <v>102</v>
      </c>
      <c r="DF4" s="33" t="s">
        <v>103</v>
      </c>
      <c r="DG4" s="33" t="s">
        <v>104</v>
      </c>
      <c r="DH4" s="33" t="s">
        <v>105</v>
      </c>
      <c r="DI4" s="33" t="s">
        <v>106</v>
      </c>
      <c r="DJ4" s="33" t="s">
        <v>107</v>
      </c>
      <c r="DK4" s="33" t="s">
        <v>108</v>
      </c>
      <c r="DL4" s="33" t="s">
        <v>109</v>
      </c>
      <c r="DM4" s="33" t="s">
        <v>110</v>
      </c>
      <c r="DN4" s="33" t="s">
        <v>111</v>
      </c>
      <c r="DO4" s="33" t="s">
        <v>112</v>
      </c>
      <c r="DP4" s="33" t="s">
        <v>113</v>
      </c>
      <c r="DQ4" s="33" t="s">
        <v>114</v>
      </c>
      <c r="DR4" s="33" t="s">
        <v>115</v>
      </c>
      <c r="DS4" s="33" t="s">
        <v>116</v>
      </c>
      <c r="DT4" s="33" t="s">
        <v>117</v>
      </c>
      <c r="DU4" s="33" t="s">
        <v>118</v>
      </c>
      <c r="DV4" s="33" t="s">
        <v>119</v>
      </c>
      <c r="DW4" s="33" t="s">
        <v>120</v>
      </c>
      <c r="DX4" s="33" t="s">
        <v>121</v>
      </c>
    </row>
    <row r="5" spans="1:128" x14ac:dyDescent="0.25">
      <c r="B5" s="26">
        <v>12363</v>
      </c>
      <c r="C5" s="29">
        <v>40179</v>
      </c>
      <c r="D5" s="30">
        <v>0</v>
      </c>
      <c r="E5" s="27" t="s">
        <v>302</v>
      </c>
      <c r="F5" s="27" t="s">
        <v>303</v>
      </c>
      <c r="G5" s="27" t="s">
        <v>122</v>
      </c>
      <c r="H5" s="27" t="s">
        <v>304</v>
      </c>
      <c r="I5" s="27" t="s">
        <v>305</v>
      </c>
      <c r="J5" s="27" t="s">
        <v>315</v>
      </c>
      <c r="K5" s="27" t="s">
        <v>123</v>
      </c>
      <c r="L5" s="26">
        <v>40</v>
      </c>
      <c r="M5" s="27" t="s">
        <v>306</v>
      </c>
      <c r="N5" s="26">
        <v>350400</v>
      </c>
      <c r="O5" s="27" t="s">
        <v>485</v>
      </c>
      <c r="P5" s="26">
        <v>28</v>
      </c>
      <c r="Q5" s="26">
        <v>2.57241460413276</v>
      </c>
      <c r="S5" s="24" t="s">
        <v>499</v>
      </c>
      <c r="U5" s="31">
        <v>8760</v>
      </c>
      <c r="V5" s="31">
        <v>901374.07728811901</v>
      </c>
      <c r="W5" s="24" t="s">
        <v>499</v>
      </c>
      <c r="Y5" s="31">
        <v>901374.07728811901</v>
      </c>
      <c r="Z5" s="32" t="s">
        <v>134</v>
      </c>
      <c r="AA5" s="31"/>
      <c r="AB5" s="31"/>
      <c r="AC5" s="32" t="s">
        <v>126</v>
      </c>
      <c r="AD5" s="32" t="s">
        <v>126</v>
      </c>
      <c r="AE5" s="32" t="s">
        <v>127</v>
      </c>
      <c r="AF5" s="32" t="s">
        <v>124</v>
      </c>
      <c r="AG5" s="32" t="s">
        <v>308</v>
      </c>
      <c r="AH5" s="32" t="s">
        <v>185</v>
      </c>
      <c r="AI5" s="32" t="s">
        <v>125</v>
      </c>
      <c r="AJ5" s="32" t="s">
        <v>125</v>
      </c>
      <c r="AK5" s="32" t="s">
        <v>125</v>
      </c>
      <c r="AL5" s="32" t="s">
        <v>125</v>
      </c>
      <c r="AM5" s="32" t="s">
        <v>125</v>
      </c>
      <c r="AN5" s="34">
        <v>40179</v>
      </c>
      <c r="AO5" s="34">
        <v>40543</v>
      </c>
      <c r="AP5" s="32" t="s">
        <v>128</v>
      </c>
      <c r="AQ5" s="31">
        <v>8760</v>
      </c>
      <c r="AR5" s="32" t="s">
        <v>125</v>
      </c>
      <c r="AS5" s="31"/>
      <c r="AT5" s="34"/>
      <c r="AU5" s="32" t="s">
        <v>125</v>
      </c>
      <c r="AV5" s="32" t="s">
        <v>125</v>
      </c>
      <c r="AW5" s="32" t="s">
        <v>310</v>
      </c>
      <c r="AX5" s="32" t="s">
        <v>129</v>
      </c>
      <c r="AY5" s="31">
        <v>0</v>
      </c>
      <c r="AZ5" s="31">
        <v>0</v>
      </c>
      <c r="BA5" s="32" t="s">
        <v>124</v>
      </c>
      <c r="BB5" s="31">
        <v>0</v>
      </c>
      <c r="BC5" s="31">
        <v>0</v>
      </c>
      <c r="BD5" s="32" t="s">
        <v>124</v>
      </c>
      <c r="BE5" s="31">
        <v>0</v>
      </c>
      <c r="BF5" s="31">
        <v>0</v>
      </c>
      <c r="BG5" s="32" t="s">
        <v>124</v>
      </c>
      <c r="BH5" s="31">
        <v>0</v>
      </c>
      <c r="BI5" s="31">
        <v>0</v>
      </c>
      <c r="BJ5" s="32" t="s">
        <v>124</v>
      </c>
      <c r="BK5" s="31"/>
      <c r="BL5" s="31"/>
      <c r="BM5" s="32" t="s">
        <v>130</v>
      </c>
      <c r="BN5" s="32" t="s">
        <v>125</v>
      </c>
      <c r="BO5" s="32" t="s">
        <v>125</v>
      </c>
      <c r="BP5" s="31"/>
      <c r="BQ5" s="31"/>
      <c r="BR5" s="32" t="s">
        <v>125</v>
      </c>
      <c r="BS5" s="32" t="s">
        <v>125</v>
      </c>
      <c r="BT5" s="32" t="s">
        <v>125</v>
      </c>
      <c r="BU5" s="32" t="s">
        <v>125</v>
      </c>
      <c r="BV5" s="32" t="s">
        <v>311</v>
      </c>
      <c r="BW5" s="32" t="s">
        <v>131</v>
      </c>
      <c r="BX5" s="32" t="s">
        <v>125</v>
      </c>
      <c r="BY5" s="32" t="s">
        <v>125</v>
      </c>
      <c r="BZ5" s="32" t="s">
        <v>125</v>
      </c>
      <c r="CA5" s="32" t="s">
        <v>125</v>
      </c>
      <c r="CB5" s="32" t="s">
        <v>125</v>
      </c>
      <c r="CC5" s="32" t="s">
        <v>125</v>
      </c>
      <c r="CD5" s="31">
        <v>0</v>
      </c>
      <c r="CE5" s="31">
        <v>0</v>
      </c>
      <c r="CF5" s="31">
        <v>0</v>
      </c>
      <c r="CG5" s="34"/>
      <c r="CH5" s="34"/>
      <c r="CI5" s="32" t="s">
        <v>125</v>
      </c>
      <c r="CJ5" s="35"/>
      <c r="CK5" s="31"/>
      <c r="CL5" s="32" t="s">
        <v>125</v>
      </c>
      <c r="CM5" s="31"/>
      <c r="CN5" s="31"/>
      <c r="CO5" s="32" t="s">
        <v>125</v>
      </c>
      <c r="CP5" s="31"/>
      <c r="CQ5" s="31"/>
      <c r="CR5" s="32" t="s">
        <v>125</v>
      </c>
      <c r="CS5" s="31"/>
      <c r="CT5" s="31"/>
      <c r="CU5" s="32" t="s">
        <v>125</v>
      </c>
      <c r="CV5" s="32" t="s">
        <v>125</v>
      </c>
      <c r="CW5" s="32" t="s">
        <v>125</v>
      </c>
      <c r="CX5" s="32" t="s">
        <v>125</v>
      </c>
      <c r="CY5" s="32" t="s">
        <v>125</v>
      </c>
      <c r="CZ5" s="32" t="s">
        <v>125</v>
      </c>
      <c r="DA5" s="34">
        <v>40544</v>
      </c>
      <c r="DB5" s="32" t="s">
        <v>317</v>
      </c>
      <c r="DC5" s="32" t="s">
        <v>125</v>
      </c>
      <c r="DD5" s="32" t="s">
        <v>313</v>
      </c>
      <c r="DE5" s="32" t="s">
        <v>314</v>
      </c>
      <c r="DF5" s="32" t="s">
        <v>125</v>
      </c>
      <c r="DG5" s="32" t="s">
        <v>125</v>
      </c>
      <c r="DH5" s="32" t="s">
        <v>125</v>
      </c>
      <c r="DI5" s="31">
        <v>0</v>
      </c>
      <c r="DJ5" s="32" t="s">
        <v>125</v>
      </c>
      <c r="DK5" s="32" t="s">
        <v>132</v>
      </c>
      <c r="DL5" s="32" t="s">
        <v>125</v>
      </c>
      <c r="DM5" s="32" t="s">
        <v>125</v>
      </c>
      <c r="DN5" s="32" t="s">
        <v>125</v>
      </c>
      <c r="DO5" s="32" t="s">
        <v>486</v>
      </c>
      <c r="DP5" s="32" t="s">
        <v>485</v>
      </c>
      <c r="DQ5" s="32" t="s">
        <v>125</v>
      </c>
      <c r="DR5" s="32" t="s">
        <v>125</v>
      </c>
      <c r="DS5" s="32" t="s">
        <v>125</v>
      </c>
      <c r="DT5" s="32" t="s">
        <v>125</v>
      </c>
      <c r="DU5" s="32" t="s">
        <v>125</v>
      </c>
      <c r="DV5" s="32" t="s">
        <v>316</v>
      </c>
      <c r="DW5" s="32" t="s">
        <v>125</v>
      </c>
      <c r="DX5" s="32" t="s">
        <v>125</v>
      </c>
    </row>
    <row r="6" spans="1:128" x14ac:dyDescent="0.25">
      <c r="B6" s="26">
        <v>12365</v>
      </c>
      <c r="C6" s="29">
        <v>40179</v>
      </c>
      <c r="D6" s="30">
        <v>0</v>
      </c>
      <c r="E6" s="27" t="s">
        <v>302</v>
      </c>
      <c r="F6" s="27" t="s">
        <v>303</v>
      </c>
      <c r="G6" s="27" t="s">
        <v>122</v>
      </c>
      <c r="H6" s="27" t="s">
        <v>304</v>
      </c>
      <c r="I6" s="27" t="s">
        <v>305</v>
      </c>
      <c r="J6" s="27" t="s">
        <v>315</v>
      </c>
      <c r="K6" s="27" t="s">
        <v>123</v>
      </c>
      <c r="L6" s="26">
        <v>41</v>
      </c>
      <c r="M6" s="27" t="s">
        <v>306</v>
      </c>
      <c r="N6" s="26">
        <v>359160</v>
      </c>
      <c r="O6" s="27" t="s">
        <v>485</v>
      </c>
      <c r="P6" s="26">
        <v>29</v>
      </c>
      <c r="Q6" s="26">
        <v>2.57241460413276</v>
      </c>
      <c r="S6" s="24" t="s">
        <v>499</v>
      </c>
      <c r="U6" s="31">
        <v>8760</v>
      </c>
      <c r="V6" s="31">
        <v>923908.42922032205</v>
      </c>
      <c r="W6" s="24" t="s">
        <v>499</v>
      </c>
      <c r="Y6" s="31">
        <v>923908.42922032205</v>
      </c>
      <c r="Z6" s="32" t="s">
        <v>134</v>
      </c>
      <c r="AA6" s="31"/>
      <c r="AB6" s="31"/>
      <c r="AC6" s="32" t="s">
        <v>126</v>
      </c>
      <c r="AD6" s="32" t="s">
        <v>126</v>
      </c>
      <c r="AE6" s="32" t="s">
        <v>127</v>
      </c>
      <c r="AF6" s="32" t="s">
        <v>124</v>
      </c>
      <c r="AG6" s="32" t="s">
        <v>308</v>
      </c>
      <c r="AH6" s="32" t="s">
        <v>185</v>
      </c>
      <c r="AI6" s="32" t="s">
        <v>125</v>
      </c>
      <c r="AJ6" s="32" t="s">
        <v>125</v>
      </c>
      <c r="AK6" s="32" t="s">
        <v>125</v>
      </c>
      <c r="AL6" s="32" t="s">
        <v>125</v>
      </c>
      <c r="AM6" s="32" t="s">
        <v>125</v>
      </c>
      <c r="AN6" s="34">
        <v>40179</v>
      </c>
      <c r="AO6" s="34">
        <v>40543</v>
      </c>
      <c r="AP6" s="32" t="s">
        <v>128</v>
      </c>
      <c r="AQ6" s="31">
        <v>8760</v>
      </c>
      <c r="AR6" s="32" t="s">
        <v>125</v>
      </c>
      <c r="AS6" s="31"/>
      <c r="AT6" s="34"/>
      <c r="AU6" s="32" t="s">
        <v>125</v>
      </c>
      <c r="AV6" s="32" t="s">
        <v>125</v>
      </c>
      <c r="AW6" s="32" t="s">
        <v>310</v>
      </c>
      <c r="AX6" s="32" t="s">
        <v>129</v>
      </c>
      <c r="AY6" s="31">
        <v>0</v>
      </c>
      <c r="AZ6" s="31">
        <v>0</v>
      </c>
      <c r="BA6" s="32" t="s">
        <v>124</v>
      </c>
      <c r="BB6" s="31">
        <v>0</v>
      </c>
      <c r="BC6" s="31">
        <v>0</v>
      </c>
      <c r="BD6" s="32" t="s">
        <v>124</v>
      </c>
      <c r="BE6" s="31">
        <v>0</v>
      </c>
      <c r="BF6" s="31">
        <v>0</v>
      </c>
      <c r="BG6" s="32" t="s">
        <v>124</v>
      </c>
      <c r="BH6" s="31">
        <v>0</v>
      </c>
      <c r="BI6" s="31">
        <v>0</v>
      </c>
      <c r="BJ6" s="32" t="s">
        <v>124</v>
      </c>
      <c r="BK6" s="31"/>
      <c r="BL6" s="31"/>
      <c r="BM6" s="32" t="s">
        <v>130</v>
      </c>
      <c r="BN6" s="32" t="s">
        <v>125</v>
      </c>
      <c r="BO6" s="32" t="s">
        <v>125</v>
      </c>
      <c r="BP6" s="31"/>
      <c r="BQ6" s="31"/>
      <c r="BR6" s="32" t="s">
        <v>125</v>
      </c>
      <c r="BS6" s="32" t="s">
        <v>125</v>
      </c>
      <c r="BT6" s="32" t="s">
        <v>125</v>
      </c>
      <c r="BU6" s="32" t="s">
        <v>125</v>
      </c>
      <c r="BV6" s="32" t="s">
        <v>318</v>
      </c>
      <c r="BW6" s="32" t="s">
        <v>131</v>
      </c>
      <c r="BX6" s="32" t="s">
        <v>125</v>
      </c>
      <c r="BY6" s="32" t="s">
        <v>125</v>
      </c>
      <c r="BZ6" s="32" t="s">
        <v>125</v>
      </c>
      <c r="CA6" s="32" t="s">
        <v>125</v>
      </c>
      <c r="CB6" s="32" t="s">
        <v>125</v>
      </c>
      <c r="CC6" s="32" t="s">
        <v>125</v>
      </c>
      <c r="CD6" s="31">
        <v>0</v>
      </c>
      <c r="CE6" s="31">
        <v>0</v>
      </c>
      <c r="CF6" s="31">
        <v>0</v>
      </c>
      <c r="CG6" s="34"/>
      <c r="CH6" s="34"/>
      <c r="CI6" s="32" t="s">
        <v>125</v>
      </c>
      <c r="CJ6" s="35"/>
      <c r="CK6" s="31"/>
      <c r="CL6" s="32" t="s">
        <v>125</v>
      </c>
      <c r="CM6" s="31"/>
      <c r="CN6" s="31"/>
      <c r="CO6" s="32" t="s">
        <v>125</v>
      </c>
      <c r="CP6" s="31"/>
      <c r="CQ6" s="31"/>
      <c r="CR6" s="32" t="s">
        <v>125</v>
      </c>
      <c r="CS6" s="31"/>
      <c r="CT6" s="31"/>
      <c r="CU6" s="32" t="s">
        <v>125</v>
      </c>
      <c r="CV6" s="32" t="s">
        <v>125</v>
      </c>
      <c r="CW6" s="32" t="s">
        <v>125</v>
      </c>
      <c r="CX6" s="32" t="s">
        <v>125</v>
      </c>
      <c r="CY6" s="32" t="s">
        <v>125</v>
      </c>
      <c r="CZ6" s="32" t="s">
        <v>125</v>
      </c>
      <c r="DA6" s="34">
        <v>40544</v>
      </c>
      <c r="DB6" s="32" t="s">
        <v>317</v>
      </c>
      <c r="DC6" s="32" t="s">
        <v>125</v>
      </c>
      <c r="DD6" s="32" t="s">
        <v>313</v>
      </c>
      <c r="DE6" s="32" t="s">
        <v>314</v>
      </c>
      <c r="DF6" s="32" t="s">
        <v>125</v>
      </c>
      <c r="DG6" s="32" t="s">
        <v>125</v>
      </c>
      <c r="DH6" s="32" t="s">
        <v>125</v>
      </c>
      <c r="DI6" s="31">
        <v>0</v>
      </c>
      <c r="DJ6" s="32" t="s">
        <v>125</v>
      </c>
      <c r="DK6" s="32" t="s">
        <v>132</v>
      </c>
      <c r="DL6" s="32" t="s">
        <v>125</v>
      </c>
      <c r="DM6" s="32" t="s">
        <v>125</v>
      </c>
      <c r="DN6" s="32" t="s">
        <v>125</v>
      </c>
      <c r="DO6" s="32" t="s">
        <v>486</v>
      </c>
      <c r="DP6" s="32" t="s">
        <v>485</v>
      </c>
      <c r="DQ6" s="32" t="s">
        <v>125</v>
      </c>
      <c r="DR6" s="32" t="s">
        <v>125</v>
      </c>
      <c r="DS6" s="32" t="s">
        <v>125</v>
      </c>
      <c r="DT6" s="32" t="s">
        <v>125</v>
      </c>
      <c r="DU6" s="32" t="s">
        <v>125</v>
      </c>
      <c r="DV6" s="32" t="s">
        <v>316</v>
      </c>
      <c r="DW6" s="32" t="s">
        <v>125</v>
      </c>
      <c r="DX6" s="32" t="s">
        <v>125</v>
      </c>
    </row>
    <row r="7" spans="1:128" x14ac:dyDescent="0.25">
      <c r="B7" s="26">
        <v>12367</v>
      </c>
      <c r="C7" s="29">
        <v>40179</v>
      </c>
      <c r="D7" s="30">
        <v>0</v>
      </c>
      <c r="E7" s="27" t="s">
        <v>302</v>
      </c>
      <c r="F7" s="27" t="s">
        <v>303</v>
      </c>
      <c r="G7" s="27" t="s">
        <v>122</v>
      </c>
      <c r="H7" s="27" t="s">
        <v>304</v>
      </c>
      <c r="I7" s="27" t="s">
        <v>305</v>
      </c>
      <c r="J7" s="27" t="s">
        <v>315</v>
      </c>
      <c r="K7" s="27" t="s">
        <v>133</v>
      </c>
      <c r="L7" s="26">
        <v>-42</v>
      </c>
      <c r="M7" s="27" t="s">
        <v>306</v>
      </c>
      <c r="N7" s="26">
        <v>-367920</v>
      </c>
      <c r="O7" s="27" t="s">
        <v>485</v>
      </c>
      <c r="P7" s="26">
        <v>30</v>
      </c>
      <c r="Q7" s="26">
        <v>2.57241460413276</v>
      </c>
      <c r="S7" s="24" t="s">
        <v>499</v>
      </c>
      <c r="U7" s="31">
        <v>8760</v>
      </c>
      <c r="V7" s="31">
        <v>-946442.78115252499</v>
      </c>
      <c r="W7" s="24" t="s">
        <v>499</v>
      </c>
      <c r="Y7" s="31">
        <v>-946442.78115252499</v>
      </c>
      <c r="Z7" s="32" t="s">
        <v>134</v>
      </c>
      <c r="AA7" s="31"/>
      <c r="AB7" s="31"/>
      <c r="AC7" s="32" t="s">
        <v>126</v>
      </c>
      <c r="AD7" s="32" t="s">
        <v>126</v>
      </c>
      <c r="AE7" s="32" t="s">
        <v>127</v>
      </c>
      <c r="AF7" s="32" t="s">
        <v>124</v>
      </c>
      <c r="AG7" s="32" t="s">
        <v>308</v>
      </c>
      <c r="AH7" s="32" t="s">
        <v>185</v>
      </c>
      <c r="AI7" s="32" t="s">
        <v>125</v>
      </c>
      <c r="AJ7" s="32" t="s">
        <v>125</v>
      </c>
      <c r="AK7" s="32" t="s">
        <v>125</v>
      </c>
      <c r="AL7" s="32" t="s">
        <v>125</v>
      </c>
      <c r="AM7" s="32" t="s">
        <v>125</v>
      </c>
      <c r="AN7" s="34">
        <v>40179</v>
      </c>
      <c r="AO7" s="34">
        <v>40543</v>
      </c>
      <c r="AP7" s="32" t="s">
        <v>128</v>
      </c>
      <c r="AQ7" s="31">
        <v>8760</v>
      </c>
      <c r="AR7" s="32" t="s">
        <v>125</v>
      </c>
      <c r="AS7" s="31"/>
      <c r="AT7" s="34"/>
      <c r="AU7" s="32" t="s">
        <v>125</v>
      </c>
      <c r="AV7" s="32" t="s">
        <v>125</v>
      </c>
      <c r="AW7" s="32" t="s">
        <v>310</v>
      </c>
      <c r="AX7" s="32" t="s">
        <v>129</v>
      </c>
      <c r="AY7" s="31">
        <v>0</v>
      </c>
      <c r="AZ7" s="31">
        <v>0</v>
      </c>
      <c r="BA7" s="32" t="s">
        <v>124</v>
      </c>
      <c r="BB7" s="31">
        <v>0</v>
      </c>
      <c r="BC7" s="31">
        <v>0</v>
      </c>
      <c r="BD7" s="32" t="s">
        <v>124</v>
      </c>
      <c r="BE7" s="31">
        <v>0</v>
      </c>
      <c r="BF7" s="31">
        <v>0</v>
      </c>
      <c r="BG7" s="32" t="s">
        <v>124</v>
      </c>
      <c r="BH7" s="31">
        <v>0</v>
      </c>
      <c r="BI7" s="31">
        <v>0</v>
      </c>
      <c r="BJ7" s="32" t="s">
        <v>124</v>
      </c>
      <c r="BK7" s="31"/>
      <c r="BL7" s="31"/>
      <c r="BM7" s="32" t="s">
        <v>130</v>
      </c>
      <c r="BN7" s="32" t="s">
        <v>125</v>
      </c>
      <c r="BO7" s="32" t="s">
        <v>125</v>
      </c>
      <c r="BP7" s="31"/>
      <c r="BQ7" s="31"/>
      <c r="BR7" s="32" t="s">
        <v>125</v>
      </c>
      <c r="BS7" s="32" t="s">
        <v>125</v>
      </c>
      <c r="BT7" s="32" t="s">
        <v>125</v>
      </c>
      <c r="BU7" s="32" t="s">
        <v>125</v>
      </c>
      <c r="BV7" s="32" t="s">
        <v>319</v>
      </c>
      <c r="BW7" s="32" t="s">
        <v>131</v>
      </c>
      <c r="BX7" s="32" t="s">
        <v>125</v>
      </c>
      <c r="BY7" s="32" t="s">
        <v>125</v>
      </c>
      <c r="BZ7" s="32" t="s">
        <v>125</v>
      </c>
      <c r="CA7" s="32" t="s">
        <v>125</v>
      </c>
      <c r="CB7" s="32" t="s">
        <v>125</v>
      </c>
      <c r="CC7" s="32" t="s">
        <v>125</v>
      </c>
      <c r="CD7" s="31">
        <v>0</v>
      </c>
      <c r="CE7" s="31">
        <v>0</v>
      </c>
      <c r="CF7" s="31">
        <v>0</v>
      </c>
      <c r="CG7" s="34"/>
      <c r="CH7" s="34"/>
      <c r="CI7" s="32" t="s">
        <v>125</v>
      </c>
      <c r="CJ7" s="35"/>
      <c r="CK7" s="31"/>
      <c r="CL7" s="32" t="s">
        <v>125</v>
      </c>
      <c r="CM7" s="31"/>
      <c r="CN7" s="31"/>
      <c r="CO7" s="32" t="s">
        <v>125</v>
      </c>
      <c r="CP7" s="31"/>
      <c r="CQ7" s="31"/>
      <c r="CR7" s="32" t="s">
        <v>125</v>
      </c>
      <c r="CS7" s="31"/>
      <c r="CT7" s="31"/>
      <c r="CU7" s="32" t="s">
        <v>125</v>
      </c>
      <c r="CV7" s="32" t="s">
        <v>125</v>
      </c>
      <c r="CW7" s="32" t="s">
        <v>125</v>
      </c>
      <c r="CX7" s="32" t="s">
        <v>125</v>
      </c>
      <c r="CY7" s="32" t="s">
        <v>125</v>
      </c>
      <c r="CZ7" s="32" t="s">
        <v>125</v>
      </c>
      <c r="DA7" s="34">
        <v>40544</v>
      </c>
      <c r="DB7" s="32" t="s">
        <v>317</v>
      </c>
      <c r="DC7" s="32" t="s">
        <v>125</v>
      </c>
      <c r="DD7" s="32" t="s">
        <v>313</v>
      </c>
      <c r="DE7" s="32" t="s">
        <v>314</v>
      </c>
      <c r="DF7" s="32" t="s">
        <v>125</v>
      </c>
      <c r="DG7" s="32" t="s">
        <v>125</v>
      </c>
      <c r="DH7" s="32" t="s">
        <v>125</v>
      </c>
      <c r="DI7" s="31">
        <v>0</v>
      </c>
      <c r="DJ7" s="32" t="s">
        <v>125</v>
      </c>
      <c r="DK7" s="32" t="s">
        <v>132</v>
      </c>
      <c r="DL7" s="32" t="s">
        <v>125</v>
      </c>
      <c r="DM7" s="32" t="s">
        <v>125</v>
      </c>
      <c r="DN7" s="32" t="s">
        <v>125</v>
      </c>
      <c r="DO7" s="32" t="s">
        <v>486</v>
      </c>
      <c r="DP7" s="32" t="s">
        <v>485</v>
      </c>
      <c r="DQ7" s="32" t="s">
        <v>125</v>
      </c>
      <c r="DR7" s="32" t="s">
        <v>125</v>
      </c>
      <c r="DS7" s="32" t="s">
        <v>125</v>
      </c>
      <c r="DT7" s="32" t="s">
        <v>125</v>
      </c>
      <c r="DU7" s="32" t="s">
        <v>125</v>
      </c>
      <c r="DV7" s="32" t="s">
        <v>316</v>
      </c>
      <c r="DW7" s="32" t="s">
        <v>125</v>
      </c>
      <c r="DX7" s="32" t="s">
        <v>125</v>
      </c>
    </row>
    <row r="8" spans="1:128" x14ac:dyDescent="0.25">
      <c r="B8" s="26">
        <v>12369</v>
      </c>
      <c r="C8" s="29">
        <v>40179</v>
      </c>
      <c r="D8" s="30">
        <v>0</v>
      </c>
      <c r="E8" s="27" t="s">
        <v>302</v>
      </c>
      <c r="F8" s="27" t="s">
        <v>303</v>
      </c>
      <c r="G8" s="27" t="s">
        <v>122</v>
      </c>
      <c r="H8" s="27" t="s">
        <v>304</v>
      </c>
      <c r="I8" s="27" t="s">
        <v>305</v>
      </c>
      <c r="J8" s="27" t="s">
        <v>315</v>
      </c>
      <c r="K8" s="27" t="s">
        <v>123</v>
      </c>
      <c r="L8" s="26">
        <v>40</v>
      </c>
      <c r="M8" s="27" t="s">
        <v>306</v>
      </c>
      <c r="N8" s="26">
        <v>350400</v>
      </c>
      <c r="O8" s="27" t="s">
        <v>485</v>
      </c>
      <c r="P8" s="26">
        <v>28</v>
      </c>
      <c r="Q8" s="26">
        <v>2.57241460413276</v>
      </c>
      <c r="S8" s="24" t="s">
        <v>499</v>
      </c>
      <c r="U8" s="31">
        <v>8760</v>
      </c>
      <c r="V8" s="31">
        <v>901374.07728811901</v>
      </c>
      <c r="W8" s="24" t="s">
        <v>499</v>
      </c>
      <c r="Y8" s="31">
        <v>901374.07728811901</v>
      </c>
      <c r="Z8" s="32" t="s">
        <v>134</v>
      </c>
      <c r="AA8" s="31"/>
      <c r="AB8" s="31"/>
      <c r="AC8" s="32" t="s">
        <v>126</v>
      </c>
      <c r="AD8" s="32" t="s">
        <v>126</v>
      </c>
      <c r="AE8" s="32" t="s">
        <v>127</v>
      </c>
      <c r="AF8" s="32" t="s">
        <v>124</v>
      </c>
      <c r="AG8" s="32" t="s">
        <v>308</v>
      </c>
      <c r="AH8" s="32" t="s">
        <v>185</v>
      </c>
      <c r="AI8" s="32" t="s">
        <v>125</v>
      </c>
      <c r="AJ8" s="32" t="s">
        <v>125</v>
      </c>
      <c r="AK8" s="32" t="s">
        <v>125</v>
      </c>
      <c r="AL8" s="32" t="s">
        <v>125</v>
      </c>
      <c r="AM8" s="32" t="s">
        <v>125</v>
      </c>
      <c r="AN8" s="34">
        <v>40179</v>
      </c>
      <c r="AO8" s="34">
        <v>40543</v>
      </c>
      <c r="AP8" s="32" t="s">
        <v>128</v>
      </c>
      <c r="AQ8" s="31">
        <v>8760</v>
      </c>
      <c r="AR8" s="32" t="s">
        <v>125</v>
      </c>
      <c r="AS8" s="31"/>
      <c r="AT8" s="34"/>
      <c r="AU8" s="32" t="s">
        <v>125</v>
      </c>
      <c r="AV8" s="32" t="s">
        <v>125</v>
      </c>
      <c r="AW8" s="32" t="s">
        <v>310</v>
      </c>
      <c r="AX8" s="32" t="s">
        <v>129</v>
      </c>
      <c r="AY8" s="31">
        <v>0</v>
      </c>
      <c r="AZ8" s="31">
        <v>0</v>
      </c>
      <c r="BA8" s="32" t="s">
        <v>124</v>
      </c>
      <c r="BB8" s="31">
        <v>0</v>
      </c>
      <c r="BC8" s="31">
        <v>0</v>
      </c>
      <c r="BD8" s="32" t="s">
        <v>124</v>
      </c>
      <c r="BE8" s="31">
        <v>0</v>
      </c>
      <c r="BF8" s="31">
        <v>0</v>
      </c>
      <c r="BG8" s="32" t="s">
        <v>124</v>
      </c>
      <c r="BH8" s="31">
        <v>0</v>
      </c>
      <c r="BI8" s="31">
        <v>0</v>
      </c>
      <c r="BJ8" s="32" t="s">
        <v>124</v>
      </c>
      <c r="BK8" s="31"/>
      <c r="BL8" s="31"/>
      <c r="BM8" s="32" t="s">
        <v>130</v>
      </c>
      <c r="BN8" s="32" t="s">
        <v>125</v>
      </c>
      <c r="BO8" s="32" t="s">
        <v>125</v>
      </c>
      <c r="BP8" s="31"/>
      <c r="BQ8" s="31"/>
      <c r="BR8" s="32" t="s">
        <v>125</v>
      </c>
      <c r="BS8" s="32" t="s">
        <v>125</v>
      </c>
      <c r="BT8" s="32" t="s">
        <v>125</v>
      </c>
      <c r="BU8" s="32" t="s">
        <v>125</v>
      </c>
      <c r="BV8" s="32" t="s">
        <v>320</v>
      </c>
      <c r="BW8" s="32" t="s">
        <v>131</v>
      </c>
      <c r="BX8" s="32" t="s">
        <v>125</v>
      </c>
      <c r="BY8" s="32" t="s">
        <v>125</v>
      </c>
      <c r="BZ8" s="32" t="s">
        <v>125</v>
      </c>
      <c r="CA8" s="32" t="s">
        <v>125</v>
      </c>
      <c r="CB8" s="32" t="s">
        <v>125</v>
      </c>
      <c r="CC8" s="32" t="s">
        <v>125</v>
      </c>
      <c r="CD8" s="31">
        <v>0</v>
      </c>
      <c r="CE8" s="31">
        <v>0</v>
      </c>
      <c r="CF8" s="31">
        <v>0</v>
      </c>
      <c r="CG8" s="34"/>
      <c r="CH8" s="34"/>
      <c r="CI8" s="32" t="s">
        <v>125</v>
      </c>
      <c r="CJ8" s="35"/>
      <c r="CK8" s="31"/>
      <c r="CL8" s="32" t="s">
        <v>125</v>
      </c>
      <c r="CM8" s="31"/>
      <c r="CN8" s="31"/>
      <c r="CO8" s="32" t="s">
        <v>125</v>
      </c>
      <c r="CP8" s="31"/>
      <c r="CQ8" s="31"/>
      <c r="CR8" s="32" t="s">
        <v>125</v>
      </c>
      <c r="CS8" s="31"/>
      <c r="CT8" s="31"/>
      <c r="CU8" s="32" t="s">
        <v>125</v>
      </c>
      <c r="CV8" s="32" t="s">
        <v>125</v>
      </c>
      <c r="CW8" s="32" t="s">
        <v>125</v>
      </c>
      <c r="CX8" s="32" t="s">
        <v>125</v>
      </c>
      <c r="CY8" s="32" t="s">
        <v>125</v>
      </c>
      <c r="CZ8" s="32" t="s">
        <v>125</v>
      </c>
      <c r="DA8" s="34">
        <v>40848</v>
      </c>
      <c r="DB8" s="32" t="s">
        <v>317</v>
      </c>
      <c r="DC8" s="32" t="s">
        <v>125</v>
      </c>
      <c r="DD8" s="32" t="s">
        <v>313</v>
      </c>
      <c r="DE8" s="32" t="s">
        <v>314</v>
      </c>
      <c r="DF8" s="32" t="s">
        <v>125</v>
      </c>
      <c r="DG8" s="32" t="s">
        <v>125</v>
      </c>
      <c r="DH8" s="32" t="s">
        <v>125</v>
      </c>
      <c r="DI8" s="31">
        <v>0</v>
      </c>
      <c r="DJ8" s="32" t="s">
        <v>125</v>
      </c>
      <c r="DK8" s="32" t="s">
        <v>132</v>
      </c>
      <c r="DL8" s="32" t="s">
        <v>125</v>
      </c>
      <c r="DM8" s="32" t="s">
        <v>125</v>
      </c>
      <c r="DN8" s="32" t="s">
        <v>125</v>
      </c>
      <c r="DO8" s="32" t="s">
        <v>486</v>
      </c>
      <c r="DP8" s="32" t="s">
        <v>485</v>
      </c>
      <c r="DQ8" s="32" t="s">
        <v>125</v>
      </c>
      <c r="DR8" s="32" t="s">
        <v>125</v>
      </c>
      <c r="DS8" s="32" t="s">
        <v>125</v>
      </c>
      <c r="DT8" s="32" t="s">
        <v>125</v>
      </c>
      <c r="DU8" s="32" t="s">
        <v>125</v>
      </c>
      <c r="DV8" s="32" t="s">
        <v>321</v>
      </c>
      <c r="DW8" s="32" t="s">
        <v>125</v>
      </c>
      <c r="DX8" s="32" t="s">
        <v>125</v>
      </c>
    </row>
    <row r="9" spans="1:128" x14ac:dyDescent="0.25">
      <c r="B9" s="26">
        <v>12371</v>
      </c>
      <c r="C9" s="29">
        <v>40483</v>
      </c>
      <c r="D9" s="30">
        <v>0</v>
      </c>
      <c r="E9" s="27" t="s">
        <v>302</v>
      </c>
      <c r="F9" s="27" t="s">
        <v>303</v>
      </c>
      <c r="G9" s="27" t="s">
        <v>122</v>
      </c>
      <c r="H9" s="27" t="s">
        <v>304</v>
      </c>
      <c r="I9" s="27" t="s">
        <v>305</v>
      </c>
      <c r="J9" s="27" t="s">
        <v>315</v>
      </c>
      <c r="K9" s="27" t="s">
        <v>123</v>
      </c>
      <c r="L9" s="26">
        <v>41</v>
      </c>
      <c r="M9" s="27" t="s">
        <v>306</v>
      </c>
      <c r="N9" s="26">
        <v>359160</v>
      </c>
      <c r="O9" s="27" t="s">
        <v>485</v>
      </c>
      <c r="P9" s="26">
        <v>29</v>
      </c>
      <c r="Q9" s="26">
        <v>2.57241460413276</v>
      </c>
      <c r="S9" s="24" t="s">
        <v>499</v>
      </c>
      <c r="U9" s="31">
        <v>8760</v>
      </c>
      <c r="V9" s="31">
        <v>923908.42922032205</v>
      </c>
      <c r="W9" s="24" t="s">
        <v>499</v>
      </c>
      <c r="Y9" s="31">
        <v>923908.42922032205</v>
      </c>
      <c r="Z9" s="32" t="s">
        <v>134</v>
      </c>
      <c r="AA9" s="31"/>
      <c r="AB9" s="31"/>
      <c r="AC9" s="32" t="s">
        <v>126</v>
      </c>
      <c r="AD9" s="32" t="s">
        <v>126</v>
      </c>
      <c r="AE9" s="32" t="s">
        <v>127</v>
      </c>
      <c r="AF9" s="32" t="s">
        <v>124</v>
      </c>
      <c r="AG9" s="32" t="s">
        <v>308</v>
      </c>
      <c r="AH9" s="32" t="s">
        <v>185</v>
      </c>
      <c r="AI9" s="32" t="s">
        <v>125</v>
      </c>
      <c r="AJ9" s="32" t="s">
        <v>125</v>
      </c>
      <c r="AK9" s="32" t="s">
        <v>125</v>
      </c>
      <c r="AL9" s="32" t="s">
        <v>125</v>
      </c>
      <c r="AM9" s="32" t="s">
        <v>125</v>
      </c>
      <c r="AN9" s="34">
        <v>40179</v>
      </c>
      <c r="AO9" s="34">
        <v>40543</v>
      </c>
      <c r="AP9" s="32" t="s">
        <v>128</v>
      </c>
      <c r="AQ9" s="31">
        <v>8760</v>
      </c>
      <c r="AR9" s="32" t="s">
        <v>125</v>
      </c>
      <c r="AS9" s="31"/>
      <c r="AT9" s="34"/>
      <c r="AU9" s="32" t="s">
        <v>125</v>
      </c>
      <c r="AV9" s="32" t="s">
        <v>125</v>
      </c>
      <c r="AW9" s="32" t="s">
        <v>310</v>
      </c>
      <c r="AX9" s="32" t="s">
        <v>129</v>
      </c>
      <c r="AY9" s="31">
        <v>0</v>
      </c>
      <c r="AZ9" s="31">
        <v>0</v>
      </c>
      <c r="BA9" s="32" t="s">
        <v>124</v>
      </c>
      <c r="BB9" s="31">
        <v>0</v>
      </c>
      <c r="BC9" s="31">
        <v>0</v>
      </c>
      <c r="BD9" s="32" t="s">
        <v>124</v>
      </c>
      <c r="BE9" s="31">
        <v>0</v>
      </c>
      <c r="BF9" s="31">
        <v>0</v>
      </c>
      <c r="BG9" s="32" t="s">
        <v>124</v>
      </c>
      <c r="BH9" s="31">
        <v>0</v>
      </c>
      <c r="BI9" s="31">
        <v>0</v>
      </c>
      <c r="BJ9" s="32" t="s">
        <v>124</v>
      </c>
      <c r="BK9" s="31"/>
      <c r="BL9" s="31"/>
      <c r="BM9" s="32" t="s">
        <v>130</v>
      </c>
      <c r="BN9" s="32" t="s">
        <v>125</v>
      </c>
      <c r="BO9" s="32" t="s">
        <v>125</v>
      </c>
      <c r="BP9" s="31"/>
      <c r="BQ9" s="31"/>
      <c r="BR9" s="32" t="s">
        <v>125</v>
      </c>
      <c r="BS9" s="32" t="s">
        <v>125</v>
      </c>
      <c r="BT9" s="32" t="s">
        <v>125</v>
      </c>
      <c r="BU9" s="32" t="s">
        <v>125</v>
      </c>
      <c r="BV9" s="32" t="s">
        <v>322</v>
      </c>
      <c r="BW9" s="32" t="s">
        <v>131</v>
      </c>
      <c r="BX9" s="32" t="s">
        <v>125</v>
      </c>
      <c r="BY9" s="32" t="s">
        <v>125</v>
      </c>
      <c r="BZ9" s="32" t="s">
        <v>125</v>
      </c>
      <c r="CA9" s="32" t="s">
        <v>125</v>
      </c>
      <c r="CB9" s="32" t="s">
        <v>125</v>
      </c>
      <c r="CC9" s="32" t="s">
        <v>125</v>
      </c>
      <c r="CD9" s="31">
        <v>0</v>
      </c>
      <c r="CE9" s="31">
        <v>0</v>
      </c>
      <c r="CF9" s="31">
        <v>0</v>
      </c>
      <c r="CG9" s="34"/>
      <c r="CH9" s="34"/>
      <c r="CI9" s="32" t="s">
        <v>125</v>
      </c>
      <c r="CJ9" s="35"/>
      <c r="CK9" s="31"/>
      <c r="CL9" s="32" t="s">
        <v>125</v>
      </c>
      <c r="CM9" s="31"/>
      <c r="CN9" s="31"/>
      <c r="CO9" s="32" t="s">
        <v>125</v>
      </c>
      <c r="CP9" s="31"/>
      <c r="CQ9" s="31"/>
      <c r="CR9" s="32" t="s">
        <v>125</v>
      </c>
      <c r="CS9" s="31"/>
      <c r="CT9" s="31"/>
      <c r="CU9" s="32" t="s">
        <v>125</v>
      </c>
      <c r="CV9" s="32" t="s">
        <v>125</v>
      </c>
      <c r="CW9" s="32" t="s">
        <v>125</v>
      </c>
      <c r="CX9" s="32" t="s">
        <v>125</v>
      </c>
      <c r="CY9" s="32" t="s">
        <v>125</v>
      </c>
      <c r="CZ9" s="32" t="s">
        <v>125</v>
      </c>
      <c r="DA9" s="34">
        <v>40848</v>
      </c>
      <c r="DB9" s="32" t="s">
        <v>317</v>
      </c>
      <c r="DC9" s="32" t="s">
        <v>125</v>
      </c>
      <c r="DD9" s="32" t="s">
        <v>313</v>
      </c>
      <c r="DE9" s="32" t="s">
        <v>314</v>
      </c>
      <c r="DF9" s="32" t="s">
        <v>125</v>
      </c>
      <c r="DG9" s="32" t="s">
        <v>125</v>
      </c>
      <c r="DH9" s="32" t="s">
        <v>125</v>
      </c>
      <c r="DI9" s="31">
        <v>0</v>
      </c>
      <c r="DJ9" s="32" t="s">
        <v>125</v>
      </c>
      <c r="DK9" s="32" t="s">
        <v>132</v>
      </c>
      <c r="DL9" s="32" t="s">
        <v>125</v>
      </c>
      <c r="DM9" s="32" t="s">
        <v>125</v>
      </c>
      <c r="DN9" s="32" t="s">
        <v>125</v>
      </c>
      <c r="DO9" s="32" t="s">
        <v>486</v>
      </c>
      <c r="DP9" s="32" t="s">
        <v>485</v>
      </c>
      <c r="DQ9" s="32" t="s">
        <v>125</v>
      </c>
      <c r="DR9" s="32" t="s">
        <v>125</v>
      </c>
      <c r="DS9" s="32" t="s">
        <v>125</v>
      </c>
      <c r="DT9" s="32" t="s">
        <v>125</v>
      </c>
      <c r="DU9" s="32" t="s">
        <v>125</v>
      </c>
      <c r="DV9" s="32" t="s">
        <v>321</v>
      </c>
      <c r="DW9" s="32" t="s">
        <v>125</v>
      </c>
      <c r="DX9" s="32" t="s">
        <v>125</v>
      </c>
    </row>
    <row r="10" spans="1:128" x14ac:dyDescent="0.25">
      <c r="B10" s="26">
        <v>12373</v>
      </c>
      <c r="C10" s="29">
        <v>40179</v>
      </c>
      <c r="D10" s="30">
        <v>0</v>
      </c>
      <c r="E10" s="27" t="s">
        <v>302</v>
      </c>
      <c r="F10" s="27" t="s">
        <v>303</v>
      </c>
      <c r="G10" s="27" t="s">
        <v>122</v>
      </c>
      <c r="H10" s="27" t="s">
        <v>304</v>
      </c>
      <c r="I10" s="27" t="s">
        <v>305</v>
      </c>
      <c r="J10" s="27" t="s">
        <v>315</v>
      </c>
      <c r="K10" s="27" t="s">
        <v>133</v>
      </c>
      <c r="L10" s="26">
        <v>-42</v>
      </c>
      <c r="M10" s="27" t="s">
        <v>306</v>
      </c>
      <c r="N10" s="26">
        <v>-367920</v>
      </c>
      <c r="O10" s="27" t="s">
        <v>485</v>
      </c>
      <c r="P10" s="26">
        <v>30</v>
      </c>
      <c r="Q10" s="26">
        <v>2.57241460413276</v>
      </c>
      <c r="S10" s="24" t="s">
        <v>499</v>
      </c>
      <c r="U10" s="31">
        <v>8760</v>
      </c>
      <c r="V10" s="31">
        <v>-946442.78115252499</v>
      </c>
      <c r="W10" s="24" t="s">
        <v>499</v>
      </c>
      <c r="Y10" s="31">
        <v>-946442.78115252499</v>
      </c>
      <c r="Z10" s="32" t="s">
        <v>134</v>
      </c>
      <c r="AA10" s="31"/>
      <c r="AB10" s="31"/>
      <c r="AC10" s="32" t="s">
        <v>126</v>
      </c>
      <c r="AD10" s="32" t="s">
        <v>126</v>
      </c>
      <c r="AE10" s="32" t="s">
        <v>127</v>
      </c>
      <c r="AF10" s="32" t="s">
        <v>124</v>
      </c>
      <c r="AG10" s="32" t="s">
        <v>308</v>
      </c>
      <c r="AH10" s="32" t="s">
        <v>185</v>
      </c>
      <c r="AI10" s="32" t="s">
        <v>125</v>
      </c>
      <c r="AJ10" s="32" t="s">
        <v>125</v>
      </c>
      <c r="AK10" s="32" t="s">
        <v>125</v>
      </c>
      <c r="AL10" s="32" t="s">
        <v>125</v>
      </c>
      <c r="AM10" s="32" t="s">
        <v>125</v>
      </c>
      <c r="AN10" s="34">
        <v>40179</v>
      </c>
      <c r="AO10" s="34">
        <v>40543</v>
      </c>
      <c r="AP10" s="32" t="s">
        <v>128</v>
      </c>
      <c r="AQ10" s="31">
        <v>8760</v>
      </c>
      <c r="AR10" s="32" t="s">
        <v>125</v>
      </c>
      <c r="AS10" s="31"/>
      <c r="AT10" s="34"/>
      <c r="AU10" s="32" t="s">
        <v>125</v>
      </c>
      <c r="AV10" s="32" t="s">
        <v>125</v>
      </c>
      <c r="AW10" s="32" t="s">
        <v>310</v>
      </c>
      <c r="AX10" s="32" t="s">
        <v>129</v>
      </c>
      <c r="AY10" s="31">
        <v>0</v>
      </c>
      <c r="AZ10" s="31">
        <v>0</v>
      </c>
      <c r="BA10" s="32" t="s">
        <v>124</v>
      </c>
      <c r="BB10" s="31">
        <v>0</v>
      </c>
      <c r="BC10" s="31">
        <v>0</v>
      </c>
      <c r="BD10" s="32" t="s">
        <v>124</v>
      </c>
      <c r="BE10" s="31">
        <v>0</v>
      </c>
      <c r="BF10" s="31">
        <v>0</v>
      </c>
      <c r="BG10" s="32" t="s">
        <v>124</v>
      </c>
      <c r="BH10" s="31">
        <v>0</v>
      </c>
      <c r="BI10" s="31">
        <v>0</v>
      </c>
      <c r="BJ10" s="32" t="s">
        <v>124</v>
      </c>
      <c r="BK10" s="31"/>
      <c r="BL10" s="31"/>
      <c r="BM10" s="32" t="s">
        <v>130</v>
      </c>
      <c r="BN10" s="32" t="s">
        <v>125</v>
      </c>
      <c r="BO10" s="32" t="s">
        <v>125</v>
      </c>
      <c r="BP10" s="31"/>
      <c r="BQ10" s="31"/>
      <c r="BR10" s="32" t="s">
        <v>125</v>
      </c>
      <c r="BS10" s="32" t="s">
        <v>125</v>
      </c>
      <c r="BT10" s="32" t="s">
        <v>125</v>
      </c>
      <c r="BU10" s="32" t="s">
        <v>125</v>
      </c>
      <c r="BV10" s="32" t="s">
        <v>323</v>
      </c>
      <c r="BW10" s="32" t="s">
        <v>131</v>
      </c>
      <c r="BX10" s="32" t="s">
        <v>125</v>
      </c>
      <c r="BY10" s="32" t="s">
        <v>125</v>
      </c>
      <c r="BZ10" s="32" t="s">
        <v>125</v>
      </c>
      <c r="CA10" s="32" t="s">
        <v>125</v>
      </c>
      <c r="CB10" s="32" t="s">
        <v>125</v>
      </c>
      <c r="CC10" s="32" t="s">
        <v>125</v>
      </c>
      <c r="CD10" s="31">
        <v>0</v>
      </c>
      <c r="CE10" s="31">
        <v>0</v>
      </c>
      <c r="CF10" s="31">
        <v>0</v>
      </c>
      <c r="CG10" s="34"/>
      <c r="CH10" s="34"/>
      <c r="CI10" s="32" t="s">
        <v>125</v>
      </c>
      <c r="CJ10" s="35"/>
      <c r="CK10" s="31"/>
      <c r="CL10" s="32" t="s">
        <v>125</v>
      </c>
      <c r="CM10" s="31"/>
      <c r="CN10" s="31"/>
      <c r="CO10" s="32" t="s">
        <v>125</v>
      </c>
      <c r="CP10" s="31"/>
      <c r="CQ10" s="31"/>
      <c r="CR10" s="32" t="s">
        <v>125</v>
      </c>
      <c r="CS10" s="31"/>
      <c r="CT10" s="31"/>
      <c r="CU10" s="32" t="s">
        <v>125</v>
      </c>
      <c r="CV10" s="32" t="s">
        <v>125</v>
      </c>
      <c r="CW10" s="32" t="s">
        <v>125</v>
      </c>
      <c r="CX10" s="32" t="s">
        <v>125</v>
      </c>
      <c r="CY10" s="32" t="s">
        <v>125</v>
      </c>
      <c r="CZ10" s="32" t="s">
        <v>125</v>
      </c>
      <c r="DA10" s="34">
        <v>40848</v>
      </c>
      <c r="DB10" s="32" t="s">
        <v>317</v>
      </c>
      <c r="DC10" s="32" t="s">
        <v>125</v>
      </c>
      <c r="DD10" s="32" t="s">
        <v>313</v>
      </c>
      <c r="DE10" s="32" t="s">
        <v>314</v>
      </c>
      <c r="DF10" s="32" t="s">
        <v>125</v>
      </c>
      <c r="DG10" s="32" t="s">
        <v>125</v>
      </c>
      <c r="DH10" s="32" t="s">
        <v>125</v>
      </c>
      <c r="DI10" s="31">
        <v>0</v>
      </c>
      <c r="DJ10" s="32" t="s">
        <v>125</v>
      </c>
      <c r="DK10" s="32" t="s">
        <v>132</v>
      </c>
      <c r="DL10" s="32" t="s">
        <v>125</v>
      </c>
      <c r="DM10" s="32" t="s">
        <v>125</v>
      </c>
      <c r="DN10" s="32" t="s">
        <v>125</v>
      </c>
      <c r="DO10" s="32" t="s">
        <v>486</v>
      </c>
      <c r="DP10" s="32" t="s">
        <v>485</v>
      </c>
      <c r="DQ10" s="32" t="s">
        <v>125</v>
      </c>
      <c r="DR10" s="32" t="s">
        <v>125</v>
      </c>
      <c r="DS10" s="32" t="s">
        <v>125</v>
      </c>
      <c r="DT10" s="32" t="s">
        <v>125</v>
      </c>
      <c r="DU10" s="32" t="s">
        <v>125</v>
      </c>
      <c r="DV10" s="32" t="s">
        <v>321</v>
      </c>
      <c r="DW10" s="32" t="s">
        <v>125</v>
      </c>
      <c r="DX10" s="32" t="s">
        <v>125</v>
      </c>
    </row>
    <row r="11" spans="1:128" x14ac:dyDescent="0.25">
      <c r="B11" s="26">
        <v>12375</v>
      </c>
      <c r="C11" s="29">
        <v>40179</v>
      </c>
      <c r="D11" s="30">
        <v>0</v>
      </c>
      <c r="E11" s="27" t="s">
        <v>302</v>
      </c>
      <c r="F11" s="27" t="s">
        <v>303</v>
      </c>
      <c r="G11" s="27" t="s">
        <v>122</v>
      </c>
      <c r="H11" s="27" t="s">
        <v>324</v>
      </c>
      <c r="I11" s="27" t="s">
        <v>305</v>
      </c>
      <c r="J11" s="27" t="s">
        <v>315</v>
      </c>
      <c r="K11" s="27" t="s">
        <v>123</v>
      </c>
      <c r="L11" s="26">
        <v>40</v>
      </c>
      <c r="M11" s="27" t="s">
        <v>306</v>
      </c>
      <c r="N11" s="26">
        <v>351360</v>
      </c>
      <c r="O11" s="27" t="s">
        <v>485</v>
      </c>
      <c r="P11" s="26">
        <v>28</v>
      </c>
      <c r="Q11" s="26">
        <v>6.8597722776873598</v>
      </c>
      <c r="S11" s="24" t="s">
        <v>499</v>
      </c>
      <c r="U11" s="31">
        <v>8784</v>
      </c>
      <c r="V11" s="31">
        <v>2410249.5874882299</v>
      </c>
      <c r="W11" s="24" t="s">
        <v>499</v>
      </c>
      <c r="Y11" s="31">
        <v>2410249.5874882299</v>
      </c>
      <c r="Z11" s="32" t="s">
        <v>134</v>
      </c>
      <c r="AA11" s="31"/>
      <c r="AB11" s="31"/>
      <c r="AC11" s="32" t="s">
        <v>126</v>
      </c>
      <c r="AD11" s="32" t="s">
        <v>126</v>
      </c>
      <c r="AE11" s="32" t="s">
        <v>127</v>
      </c>
      <c r="AF11" s="32" t="s">
        <v>124</v>
      </c>
      <c r="AG11" s="32" t="s">
        <v>308</v>
      </c>
      <c r="AH11" s="32" t="s">
        <v>185</v>
      </c>
      <c r="AI11" s="32" t="s">
        <v>125</v>
      </c>
      <c r="AJ11" s="32" t="s">
        <v>125</v>
      </c>
      <c r="AK11" s="32" t="s">
        <v>125</v>
      </c>
      <c r="AL11" s="32" t="s">
        <v>125</v>
      </c>
      <c r="AM11" s="32" t="s">
        <v>125</v>
      </c>
      <c r="AN11" s="34">
        <v>40909</v>
      </c>
      <c r="AO11" s="34">
        <v>41274</v>
      </c>
      <c r="AP11" s="32" t="s">
        <v>128</v>
      </c>
      <c r="AQ11" s="31">
        <v>8784</v>
      </c>
      <c r="AR11" s="32" t="s">
        <v>125</v>
      </c>
      <c r="AS11" s="31"/>
      <c r="AT11" s="34"/>
      <c r="AU11" s="32" t="s">
        <v>125</v>
      </c>
      <c r="AV11" s="32" t="s">
        <v>125</v>
      </c>
      <c r="AW11" s="32" t="s">
        <v>310</v>
      </c>
      <c r="AX11" s="32" t="s">
        <v>129</v>
      </c>
      <c r="AY11" s="31">
        <v>0</v>
      </c>
      <c r="AZ11" s="31">
        <v>0</v>
      </c>
      <c r="BA11" s="32" t="s">
        <v>124</v>
      </c>
      <c r="BB11" s="31">
        <v>0</v>
      </c>
      <c r="BC11" s="31">
        <v>0</v>
      </c>
      <c r="BD11" s="32" t="s">
        <v>124</v>
      </c>
      <c r="BE11" s="31">
        <v>0</v>
      </c>
      <c r="BF11" s="31">
        <v>0</v>
      </c>
      <c r="BG11" s="32" t="s">
        <v>124</v>
      </c>
      <c r="BH11" s="31">
        <v>0</v>
      </c>
      <c r="BI11" s="31">
        <v>0</v>
      </c>
      <c r="BJ11" s="32" t="s">
        <v>124</v>
      </c>
      <c r="BK11" s="31"/>
      <c r="BL11" s="31"/>
      <c r="BM11" s="32" t="s">
        <v>130</v>
      </c>
      <c r="BN11" s="32" t="s">
        <v>125</v>
      </c>
      <c r="BO11" s="32" t="s">
        <v>125</v>
      </c>
      <c r="BP11" s="31"/>
      <c r="BQ11" s="31"/>
      <c r="BR11" s="32" t="s">
        <v>125</v>
      </c>
      <c r="BS11" s="32" t="s">
        <v>125</v>
      </c>
      <c r="BT11" s="32" t="s">
        <v>125</v>
      </c>
      <c r="BU11" s="32" t="s">
        <v>125</v>
      </c>
      <c r="BV11" s="32" t="s">
        <v>325</v>
      </c>
      <c r="BW11" s="32" t="s">
        <v>131</v>
      </c>
      <c r="BX11" s="32" t="s">
        <v>125</v>
      </c>
      <c r="BY11" s="32" t="s">
        <v>125</v>
      </c>
      <c r="BZ11" s="32" t="s">
        <v>125</v>
      </c>
      <c r="CA11" s="32" t="s">
        <v>125</v>
      </c>
      <c r="CB11" s="32" t="s">
        <v>125</v>
      </c>
      <c r="CC11" s="32" t="s">
        <v>125</v>
      </c>
      <c r="CD11" s="31">
        <v>0</v>
      </c>
      <c r="CE11" s="31">
        <v>0</v>
      </c>
      <c r="CF11" s="31">
        <v>0</v>
      </c>
      <c r="CG11" s="34"/>
      <c r="CH11" s="34"/>
      <c r="CI11" s="32" t="s">
        <v>125</v>
      </c>
      <c r="CJ11" s="35"/>
      <c r="CK11" s="31"/>
      <c r="CL11" s="32" t="s">
        <v>125</v>
      </c>
      <c r="CM11" s="31"/>
      <c r="CN11" s="31"/>
      <c r="CO11" s="32" t="s">
        <v>125</v>
      </c>
      <c r="CP11" s="31"/>
      <c r="CQ11" s="31"/>
      <c r="CR11" s="32" t="s">
        <v>125</v>
      </c>
      <c r="CS11" s="31"/>
      <c r="CT11" s="31"/>
      <c r="CU11" s="32" t="s">
        <v>125</v>
      </c>
      <c r="CV11" s="32" t="s">
        <v>125</v>
      </c>
      <c r="CW11" s="32" t="s">
        <v>125</v>
      </c>
      <c r="CX11" s="32" t="s">
        <v>125</v>
      </c>
      <c r="CY11" s="32" t="s">
        <v>125</v>
      </c>
      <c r="CZ11" s="32" t="s">
        <v>125</v>
      </c>
      <c r="DA11" s="34">
        <v>40544</v>
      </c>
      <c r="DB11" s="32" t="s">
        <v>317</v>
      </c>
      <c r="DC11" s="32" t="s">
        <v>125</v>
      </c>
      <c r="DD11" s="32" t="s">
        <v>313</v>
      </c>
      <c r="DE11" s="32" t="s">
        <v>314</v>
      </c>
      <c r="DF11" s="32" t="s">
        <v>125</v>
      </c>
      <c r="DG11" s="32" t="s">
        <v>125</v>
      </c>
      <c r="DH11" s="32" t="s">
        <v>125</v>
      </c>
      <c r="DI11" s="31">
        <v>0</v>
      </c>
      <c r="DJ11" s="32" t="s">
        <v>125</v>
      </c>
      <c r="DK11" s="32" t="s">
        <v>132</v>
      </c>
      <c r="DL11" s="32" t="s">
        <v>125</v>
      </c>
      <c r="DM11" s="32" t="s">
        <v>125</v>
      </c>
      <c r="DN11" s="32" t="s">
        <v>125</v>
      </c>
      <c r="DO11" s="32" t="s">
        <v>486</v>
      </c>
      <c r="DP11" s="32" t="s">
        <v>485</v>
      </c>
      <c r="DQ11" s="32" t="s">
        <v>125</v>
      </c>
      <c r="DR11" s="32" t="s">
        <v>125</v>
      </c>
      <c r="DS11" s="32" t="s">
        <v>125</v>
      </c>
      <c r="DT11" s="32" t="s">
        <v>125</v>
      </c>
      <c r="DU11" s="32" t="s">
        <v>125</v>
      </c>
      <c r="DV11" s="32" t="s">
        <v>326</v>
      </c>
      <c r="DW11" s="32" t="s">
        <v>125</v>
      </c>
      <c r="DX11" s="32" t="s">
        <v>125</v>
      </c>
    </row>
    <row r="12" spans="1:128" x14ac:dyDescent="0.25">
      <c r="B12" s="26">
        <v>12377</v>
      </c>
      <c r="C12" s="29">
        <v>40179</v>
      </c>
      <c r="D12" s="30">
        <v>0</v>
      </c>
      <c r="E12" s="27" t="s">
        <v>302</v>
      </c>
      <c r="F12" s="27" t="s">
        <v>303</v>
      </c>
      <c r="G12" s="27" t="s">
        <v>122</v>
      </c>
      <c r="H12" s="27" t="s">
        <v>324</v>
      </c>
      <c r="I12" s="27" t="s">
        <v>305</v>
      </c>
      <c r="J12" s="27" t="s">
        <v>315</v>
      </c>
      <c r="K12" s="27" t="s">
        <v>123</v>
      </c>
      <c r="L12" s="26">
        <v>41</v>
      </c>
      <c r="M12" s="27" t="s">
        <v>306</v>
      </c>
      <c r="N12" s="26">
        <v>360144</v>
      </c>
      <c r="O12" s="27" t="s">
        <v>485</v>
      </c>
      <c r="P12" s="26">
        <v>29</v>
      </c>
      <c r="Q12" s="26">
        <v>6.8597722776873598</v>
      </c>
      <c r="S12" s="24" t="s">
        <v>499</v>
      </c>
      <c r="U12" s="31">
        <v>8784</v>
      </c>
      <c r="V12" s="31">
        <v>2470505.8271754398</v>
      </c>
      <c r="W12" s="24" t="s">
        <v>499</v>
      </c>
      <c r="Y12" s="31">
        <v>2470505.8271754398</v>
      </c>
      <c r="Z12" s="32" t="s">
        <v>134</v>
      </c>
      <c r="AA12" s="31"/>
      <c r="AB12" s="31"/>
      <c r="AC12" s="32" t="s">
        <v>126</v>
      </c>
      <c r="AD12" s="32" t="s">
        <v>126</v>
      </c>
      <c r="AE12" s="32" t="s">
        <v>127</v>
      </c>
      <c r="AF12" s="32" t="s">
        <v>124</v>
      </c>
      <c r="AG12" s="32" t="s">
        <v>308</v>
      </c>
      <c r="AH12" s="32" t="s">
        <v>185</v>
      </c>
      <c r="AI12" s="32" t="s">
        <v>125</v>
      </c>
      <c r="AJ12" s="32" t="s">
        <v>125</v>
      </c>
      <c r="AK12" s="32" t="s">
        <v>125</v>
      </c>
      <c r="AL12" s="32" t="s">
        <v>125</v>
      </c>
      <c r="AM12" s="32" t="s">
        <v>125</v>
      </c>
      <c r="AN12" s="34">
        <v>40909</v>
      </c>
      <c r="AO12" s="34">
        <v>41274</v>
      </c>
      <c r="AP12" s="32" t="s">
        <v>128</v>
      </c>
      <c r="AQ12" s="31">
        <v>8784</v>
      </c>
      <c r="AR12" s="32" t="s">
        <v>125</v>
      </c>
      <c r="AS12" s="31"/>
      <c r="AT12" s="34"/>
      <c r="AU12" s="32" t="s">
        <v>125</v>
      </c>
      <c r="AV12" s="32" t="s">
        <v>125</v>
      </c>
      <c r="AW12" s="32" t="s">
        <v>310</v>
      </c>
      <c r="AX12" s="32" t="s">
        <v>129</v>
      </c>
      <c r="AY12" s="31">
        <v>0</v>
      </c>
      <c r="AZ12" s="31">
        <v>0</v>
      </c>
      <c r="BA12" s="32" t="s">
        <v>124</v>
      </c>
      <c r="BB12" s="31">
        <v>0</v>
      </c>
      <c r="BC12" s="31">
        <v>0</v>
      </c>
      <c r="BD12" s="32" t="s">
        <v>124</v>
      </c>
      <c r="BE12" s="31">
        <v>0</v>
      </c>
      <c r="BF12" s="31">
        <v>0</v>
      </c>
      <c r="BG12" s="32" t="s">
        <v>124</v>
      </c>
      <c r="BH12" s="31">
        <v>0</v>
      </c>
      <c r="BI12" s="31">
        <v>0</v>
      </c>
      <c r="BJ12" s="32" t="s">
        <v>124</v>
      </c>
      <c r="BK12" s="31"/>
      <c r="BL12" s="31"/>
      <c r="BM12" s="32" t="s">
        <v>130</v>
      </c>
      <c r="BN12" s="32" t="s">
        <v>125</v>
      </c>
      <c r="BO12" s="32" t="s">
        <v>125</v>
      </c>
      <c r="BP12" s="31"/>
      <c r="BQ12" s="31"/>
      <c r="BR12" s="32" t="s">
        <v>125</v>
      </c>
      <c r="BS12" s="32" t="s">
        <v>125</v>
      </c>
      <c r="BT12" s="32" t="s">
        <v>125</v>
      </c>
      <c r="BU12" s="32" t="s">
        <v>125</v>
      </c>
      <c r="BV12" s="32" t="s">
        <v>327</v>
      </c>
      <c r="BW12" s="32" t="s">
        <v>131</v>
      </c>
      <c r="BX12" s="32" t="s">
        <v>125</v>
      </c>
      <c r="BY12" s="32" t="s">
        <v>125</v>
      </c>
      <c r="BZ12" s="32" t="s">
        <v>125</v>
      </c>
      <c r="CA12" s="32" t="s">
        <v>125</v>
      </c>
      <c r="CB12" s="32" t="s">
        <v>125</v>
      </c>
      <c r="CC12" s="32" t="s">
        <v>125</v>
      </c>
      <c r="CD12" s="31">
        <v>0</v>
      </c>
      <c r="CE12" s="31">
        <v>0</v>
      </c>
      <c r="CF12" s="31">
        <v>0</v>
      </c>
      <c r="CG12" s="34"/>
      <c r="CH12" s="34"/>
      <c r="CI12" s="32" t="s">
        <v>125</v>
      </c>
      <c r="CJ12" s="35"/>
      <c r="CK12" s="31"/>
      <c r="CL12" s="32" t="s">
        <v>125</v>
      </c>
      <c r="CM12" s="31"/>
      <c r="CN12" s="31"/>
      <c r="CO12" s="32" t="s">
        <v>125</v>
      </c>
      <c r="CP12" s="31"/>
      <c r="CQ12" s="31"/>
      <c r="CR12" s="32" t="s">
        <v>125</v>
      </c>
      <c r="CS12" s="31"/>
      <c r="CT12" s="31"/>
      <c r="CU12" s="32" t="s">
        <v>125</v>
      </c>
      <c r="CV12" s="32" t="s">
        <v>125</v>
      </c>
      <c r="CW12" s="32" t="s">
        <v>125</v>
      </c>
      <c r="CX12" s="32" t="s">
        <v>125</v>
      </c>
      <c r="CY12" s="32" t="s">
        <v>125</v>
      </c>
      <c r="CZ12" s="32" t="s">
        <v>125</v>
      </c>
      <c r="DA12" s="34">
        <v>40544</v>
      </c>
      <c r="DB12" s="32" t="s">
        <v>317</v>
      </c>
      <c r="DC12" s="32" t="s">
        <v>125</v>
      </c>
      <c r="DD12" s="32" t="s">
        <v>313</v>
      </c>
      <c r="DE12" s="32" t="s">
        <v>314</v>
      </c>
      <c r="DF12" s="32" t="s">
        <v>125</v>
      </c>
      <c r="DG12" s="32" t="s">
        <v>125</v>
      </c>
      <c r="DH12" s="32" t="s">
        <v>125</v>
      </c>
      <c r="DI12" s="31">
        <v>0</v>
      </c>
      <c r="DJ12" s="32" t="s">
        <v>125</v>
      </c>
      <c r="DK12" s="32" t="s">
        <v>132</v>
      </c>
      <c r="DL12" s="32" t="s">
        <v>125</v>
      </c>
      <c r="DM12" s="32" t="s">
        <v>125</v>
      </c>
      <c r="DN12" s="32" t="s">
        <v>125</v>
      </c>
      <c r="DO12" s="32" t="s">
        <v>486</v>
      </c>
      <c r="DP12" s="32" t="s">
        <v>485</v>
      </c>
      <c r="DQ12" s="32" t="s">
        <v>125</v>
      </c>
      <c r="DR12" s="32" t="s">
        <v>125</v>
      </c>
      <c r="DS12" s="32" t="s">
        <v>125</v>
      </c>
      <c r="DT12" s="32" t="s">
        <v>125</v>
      </c>
      <c r="DU12" s="32" t="s">
        <v>125</v>
      </c>
      <c r="DV12" s="32" t="s">
        <v>326</v>
      </c>
      <c r="DW12" s="32" t="s">
        <v>125</v>
      </c>
      <c r="DX12" s="32" t="s">
        <v>125</v>
      </c>
    </row>
    <row r="13" spans="1:128" x14ac:dyDescent="0.25">
      <c r="B13" s="26">
        <v>12379</v>
      </c>
      <c r="C13" s="29">
        <v>40179</v>
      </c>
      <c r="D13" s="30">
        <v>0</v>
      </c>
      <c r="E13" s="27" t="s">
        <v>302</v>
      </c>
      <c r="F13" s="27" t="s">
        <v>303</v>
      </c>
      <c r="G13" s="27" t="s">
        <v>122</v>
      </c>
      <c r="H13" s="27" t="s">
        <v>324</v>
      </c>
      <c r="I13" s="27" t="s">
        <v>305</v>
      </c>
      <c r="J13" s="27" t="s">
        <v>315</v>
      </c>
      <c r="K13" s="27" t="s">
        <v>133</v>
      </c>
      <c r="L13" s="26">
        <v>-42</v>
      </c>
      <c r="M13" s="27" t="s">
        <v>306</v>
      </c>
      <c r="N13" s="26">
        <v>-368928</v>
      </c>
      <c r="O13" s="27" t="s">
        <v>485</v>
      </c>
      <c r="P13" s="26">
        <v>30</v>
      </c>
      <c r="Q13" s="26">
        <v>6.8597722776873598</v>
      </c>
      <c r="S13" s="24" t="s">
        <v>499</v>
      </c>
      <c r="U13" s="31">
        <v>8784</v>
      </c>
      <c r="V13" s="31">
        <v>-2530762.06686264</v>
      </c>
      <c r="W13" s="24" t="s">
        <v>499</v>
      </c>
      <c r="Y13" s="31">
        <v>-2530762.06686264</v>
      </c>
      <c r="Z13" s="32" t="s">
        <v>134</v>
      </c>
      <c r="AA13" s="31"/>
      <c r="AB13" s="31"/>
      <c r="AC13" s="32" t="s">
        <v>126</v>
      </c>
      <c r="AD13" s="32" t="s">
        <v>126</v>
      </c>
      <c r="AE13" s="32" t="s">
        <v>127</v>
      </c>
      <c r="AF13" s="32" t="s">
        <v>124</v>
      </c>
      <c r="AG13" s="32" t="s">
        <v>308</v>
      </c>
      <c r="AH13" s="32" t="s">
        <v>185</v>
      </c>
      <c r="AI13" s="32" t="s">
        <v>125</v>
      </c>
      <c r="AJ13" s="32" t="s">
        <v>125</v>
      </c>
      <c r="AK13" s="32" t="s">
        <v>125</v>
      </c>
      <c r="AL13" s="32" t="s">
        <v>125</v>
      </c>
      <c r="AM13" s="32" t="s">
        <v>125</v>
      </c>
      <c r="AN13" s="34">
        <v>40909</v>
      </c>
      <c r="AO13" s="34">
        <v>41274</v>
      </c>
      <c r="AP13" s="32" t="s">
        <v>128</v>
      </c>
      <c r="AQ13" s="31">
        <v>8784</v>
      </c>
      <c r="AR13" s="32" t="s">
        <v>125</v>
      </c>
      <c r="AS13" s="31"/>
      <c r="AT13" s="34"/>
      <c r="AU13" s="32" t="s">
        <v>125</v>
      </c>
      <c r="AV13" s="32" t="s">
        <v>125</v>
      </c>
      <c r="AW13" s="32" t="s">
        <v>310</v>
      </c>
      <c r="AX13" s="32" t="s">
        <v>129</v>
      </c>
      <c r="AY13" s="31">
        <v>0</v>
      </c>
      <c r="AZ13" s="31">
        <v>0</v>
      </c>
      <c r="BA13" s="32" t="s">
        <v>124</v>
      </c>
      <c r="BB13" s="31">
        <v>0</v>
      </c>
      <c r="BC13" s="31">
        <v>0</v>
      </c>
      <c r="BD13" s="32" t="s">
        <v>124</v>
      </c>
      <c r="BE13" s="31">
        <v>0</v>
      </c>
      <c r="BF13" s="31">
        <v>0</v>
      </c>
      <c r="BG13" s="32" t="s">
        <v>124</v>
      </c>
      <c r="BH13" s="31">
        <v>0</v>
      </c>
      <c r="BI13" s="31">
        <v>0</v>
      </c>
      <c r="BJ13" s="32" t="s">
        <v>124</v>
      </c>
      <c r="BK13" s="31"/>
      <c r="BL13" s="31"/>
      <c r="BM13" s="32" t="s">
        <v>130</v>
      </c>
      <c r="BN13" s="32" t="s">
        <v>125</v>
      </c>
      <c r="BO13" s="32" t="s">
        <v>125</v>
      </c>
      <c r="BP13" s="31"/>
      <c r="BQ13" s="31"/>
      <c r="BR13" s="32" t="s">
        <v>125</v>
      </c>
      <c r="BS13" s="32" t="s">
        <v>125</v>
      </c>
      <c r="BT13" s="32" t="s">
        <v>125</v>
      </c>
      <c r="BU13" s="32" t="s">
        <v>125</v>
      </c>
      <c r="BV13" s="32" t="s">
        <v>328</v>
      </c>
      <c r="BW13" s="32" t="s">
        <v>131</v>
      </c>
      <c r="BX13" s="32" t="s">
        <v>125</v>
      </c>
      <c r="BY13" s="32" t="s">
        <v>125</v>
      </c>
      <c r="BZ13" s="32" t="s">
        <v>125</v>
      </c>
      <c r="CA13" s="32" t="s">
        <v>125</v>
      </c>
      <c r="CB13" s="32" t="s">
        <v>125</v>
      </c>
      <c r="CC13" s="32" t="s">
        <v>125</v>
      </c>
      <c r="CD13" s="31">
        <v>0</v>
      </c>
      <c r="CE13" s="31">
        <v>0</v>
      </c>
      <c r="CF13" s="31">
        <v>0</v>
      </c>
      <c r="CG13" s="34"/>
      <c r="CH13" s="34"/>
      <c r="CI13" s="32" t="s">
        <v>125</v>
      </c>
      <c r="CJ13" s="35"/>
      <c r="CK13" s="31"/>
      <c r="CL13" s="32" t="s">
        <v>125</v>
      </c>
      <c r="CM13" s="31"/>
      <c r="CN13" s="31"/>
      <c r="CO13" s="32" t="s">
        <v>125</v>
      </c>
      <c r="CP13" s="31"/>
      <c r="CQ13" s="31"/>
      <c r="CR13" s="32" t="s">
        <v>125</v>
      </c>
      <c r="CS13" s="31"/>
      <c r="CT13" s="31"/>
      <c r="CU13" s="32" t="s">
        <v>125</v>
      </c>
      <c r="CV13" s="32" t="s">
        <v>125</v>
      </c>
      <c r="CW13" s="32" t="s">
        <v>125</v>
      </c>
      <c r="CX13" s="32" t="s">
        <v>125</v>
      </c>
      <c r="CY13" s="32" t="s">
        <v>125</v>
      </c>
      <c r="CZ13" s="32" t="s">
        <v>125</v>
      </c>
      <c r="DA13" s="34">
        <v>40544</v>
      </c>
      <c r="DB13" s="32" t="s">
        <v>317</v>
      </c>
      <c r="DC13" s="32" t="s">
        <v>125</v>
      </c>
      <c r="DD13" s="32" t="s">
        <v>313</v>
      </c>
      <c r="DE13" s="32" t="s">
        <v>314</v>
      </c>
      <c r="DF13" s="32" t="s">
        <v>125</v>
      </c>
      <c r="DG13" s="32" t="s">
        <v>125</v>
      </c>
      <c r="DH13" s="32" t="s">
        <v>125</v>
      </c>
      <c r="DI13" s="31">
        <v>0</v>
      </c>
      <c r="DJ13" s="32" t="s">
        <v>125</v>
      </c>
      <c r="DK13" s="32" t="s">
        <v>132</v>
      </c>
      <c r="DL13" s="32" t="s">
        <v>125</v>
      </c>
      <c r="DM13" s="32" t="s">
        <v>125</v>
      </c>
      <c r="DN13" s="32" t="s">
        <v>125</v>
      </c>
      <c r="DO13" s="32" t="s">
        <v>486</v>
      </c>
      <c r="DP13" s="32" t="s">
        <v>485</v>
      </c>
      <c r="DQ13" s="32" t="s">
        <v>125</v>
      </c>
      <c r="DR13" s="32" t="s">
        <v>125</v>
      </c>
      <c r="DS13" s="32" t="s">
        <v>125</v>
      </c>
      <c r="DT13" s="32" t="s">
        <v>125</v>
      </c>
      <c r="DU13" s="32" t="s">
        <v>125</v>
      </c>
      <c r="DV13" s="32" t="s">
        <v>326</v>
      </c>
      <c r="DW13" s="32" t="s">
        <v>125</v>
      </c>
      <c r="DX13" s="32" t="s">
        <v>125</v>
      </c>
    </row>
    <row r="14" spans="1:128" x14ac:dyDescent="0.25">
      <c r="B14" s="26">
        <v>12381</v>
      </c>
      <c r="C14" s="29">
        <v>40179</v>
      </c>
      <c r="D14" s="30">
        <v>0</v>
      </c>
      <c r="E14" s="27" t="s">
        <v>302</v>
      </c>
      <c r="F14" s="27" t="s">
        <v>303</v>
      </c>
      <c r="G14" s="27" t="s">
        <v>122</v>
      </c>
      <c r="H14" s="27" t="s">
        <v>324</v>
      </c>
      <c r="I14" s="27" t="s">
        <v>305</v>
      </c>
      <c r="J14" s="27" t="s">
        <v>315</v>
      </c>
      <c r="K14" s="27" t="s">
        <v>123</v>
      </c>
      <c r="L14" s="26">
        <v>40</v>
      </c>
      <c r="M14" s="27" t="s">
        <v>306</v>
      </c>
      <c r="N14" s="26">
        <v>351360</v>
      </c>
      <c r="O14" s="27" t="s">
        <v>485</v>
      </c>
      <c r="P14" s="26">
        <v>28</v>
      </c>
      <c r="Q14" s="26">
        <v>6.8597722776873598</v>
      </c>
      <c r="S14" s="24" t="s">
        <v>499</v>
      </c>
      <c r="U14" s="31">
        <v>8784</v>
      </c>
      <c r="V14" s="31">
        <v>2410249.5874882299</v>
      </c>
      <c r="W14" s="24" t="s">
        <v>499</v>
      </c>
      <c r="Y14" s="31">
        <v>2410249.5874882299</v>
      </c>
      <c r="Z14" s="32" t="s">
        <v>134</v>
      </c>
      <c r="AA14" s="31"/>
      <c r="AB14" s="31"/>
      <c r="AC14" s="32" t="s">
        <v>126</v>
      </c>
      <c r="AD14" s="32" t="s">
        <v>126</v>
      </c>
      <c r="AE14" s="32" t="s">
        <v>127</v>
      </c>
      <c r="AF14" s="32" t="s">
        <v>124</v>
      </c>
      <c r="AG14" s="32" t="s">
        <v>308</v>
      </c>
      <c r="AH14" s="32" t="s">
        <v>185</v>
      </c>
      <c r="AI14" s="32" t="s">
        <v>125</v>
      </c>
      <c r="AJ14" s="32" t="s">
        <v>125</v>
      </c>
      <c r="AK14" s="32" t="s">
        <v>125</v>
      </c>
      <c r="AL14" s="32" t="s">
        <v>125</v>
      </c>
      <c r="AM14" s="32" t="s">
        <v>125</v>
      </c>
      <c r="AN14" s="34">
        <v>40909</v>
      </c>
      <c r="AO14" s="34">
        <v>41274</v>
      </c>
      <c r="AP14" s="32" t="s">
        <v>128</v>
      </c>
      <c r="AQ14" s="31">
        <v>8784</v>
      </c>
      <c r="AR14" s="32" t="s">
        <v>125</v>
      </c>
      <c r="AS14" s="31"/>
      <c r="AT14" s="34"/>
      <c r="AU14" s="32" t="s">
        <v>125</v>
      </c>
      <c r="AV14" s="32" t="s">
        <v>125</v>
      </c>
      <c r="AW14" s="32" t="s">
        <v>310</v>
      </c>
      <c r="AX14" s="32" t="s">
        <v>129</v>
      </c>
      <c r="AY14" s="31">
        <v>0</v>
      </c>
      <c r="AZ14" s="31">
        <v>0</v>
      </c>
      <c r="BA14" s="32" t="s">
        <v>124</v>
      </c>
      <c r="BB14" s="31">
        <v>0</v>
      </c>
      <c r="BC14" s="31">
        <v>0</v>
      </c>
      <c r="BD14" s="32" t="s">
        <v>124</v>
      </c>
      <c r="BE14" s="31">
        <v>0</v>
      </c>
      <c r="BF14" s="31">
        <v>0</v>
      </c>
      <c r="BG14" s="32" t="s">
        <v>124</v>
      </c>
      <c r="BH14" s="31">
        <v>0</v>
      </c>
      <c r="BI14" s="31">
        <v>0</v>
      </c>
      <c r="BJ14" s="32" t="s">
        <v>124</v>
      </c>
      <c r="BK14" s="31"/>
      <c r="BL14" s="31"/>
      <c r="BM14" s="32" t="s">
        <v>130</v>
      </c>
      <c r="BN14" s="32" t="s">
        <v>125</v>
      </c>
      <c r="BO14" s="32" t="s">
        <v>125</v>
      </c>
      <c r="BP14" s="31"/>
      <c r="BQ14" s="31"/>
      <c r="BR14" s="32" t="s">
        <v>125</v>
      </c>
      <c r="BS14" s="32" t="s">
        <v>125</v>
      </c>
      <c r="BT14" s="32" t="s">
        <v>125</v>
      </c>
      <c r="BU14" s="32" t="s">
        <v>125</v>
      </c>
      <c r="BV14" s="32" t="s">
        <v>329</v>
      </c>
      <c r="BW14" s="32" t="s">
        <v>131</v>
      </c>
      <c r="BX14" s="32" t="s">
        <v>125</v>
      </c>
      <c r="BY14" s="32" t="s">
        <v>125</v>
      </c>
      <c r="BZ14" s="32" t="s">
        <v>125</v>
      </c>
      <c r="CA14" s="32" t="s">
        <v>125</v>
      </c>
      <c r="CB14" s="32" t="s">
        <v>125</v>
      </c>
      <c r="CC14" s="32" t="s">
        <v>125</v>
      </c>
      <c r="CD14" s="31">
        <v>0</v>
      </c>
      <c r="CE14" s="31">
        <v>0</v>
      </c>
      <c r="CF14" s="31">
        <v>0</v>
      </c>
      <c r="CG14" s="34"/>
      <c r="CH14" s="34"/>
      <c r="CI14" s="32" t="s">
        <v>125</v>
      </c>
      <c r="CJ14" s="35"/>
      <c r="CK14" s="31"/>
      <c r="CL14" s="32" t="s">
        <v>125</v>
      </c>
      <c r="CM14" s="31"/>
      <c r="CN14" s="31"/>
      <c r="CO14" s="32" t="s">
        <v>125</v>
      </c>
      <c r="CP14" s="31"/>
      <c r="CQ14" s="31"/>
      <c r="CR14" s="32" t="s">
        <v>125</v>
      </c>
      <c r="CS14" s="31"/>
      <c r="CT14" s="31"/>
      <c r="CU14" s="32" t="s">
        <v>125</v>
      </c>
      <c r="CV14" s="32" t="s">
        <v>125</v>
      </c>
      <c r="CW14" s="32" t="s">
        <v>125</v>
      </c>
      <c r="CX14" s="32" t="s">
        <v>125</v>
      </c>
      <c r="CY14" s="32" t="s">
        <v>125</v>
      </c>
      <c r="CZ14" s="32" t="s">
        <v>125</v>
      </c>
      <c r="DA14" s="34">
        <v>40848</v>
      </c>
      <c r="DB14" s="32" t="s">
        <v>317</v>
      </c>
      <c r="DC14" s="32" t="s">
        <v>125</v>
      </c>
      <c r="DD14" s="32" t="s">
        <v>313</v>
      </c>
      <c r="DE14" s="32" t="s">
        <v>314</v>
      </c>
      <c r="DF14" s="32" t="s">
        <v>125</v>
      </c>
      <c r="DG14" s="32" t="s">
        <v>125</v>
      </c>
      <c r="DH14" s="32" t="s">
        <v>125</v>
      </c>
      <c r="DI14" s="31">
        <v>0</v>
      </c>
      <c r="DJ14" s="32" t="s">
        <v>125</v>
      </c>
      <c r="DK14" s="32" t="s">
        <v>132</v>
      </c>
      <c r="DL14" s="32" t="s">
        <v>125</v>
      </c>
      <c r="DM14" s="32" t="s">
        <v>125</v>
      </c>
      <c r="DN14" s="32" t="s">
        <v>125</v>
      </c>
      <c r="DO14" s="32" t="s">
        <v>486</v>
      </c>
      <c r="DP14" s="32" t="s">
        <v>485</v>
      </c>
      <c r="DQ14" s="32" t="s">
        <v>125</v>
      </c>
      <c r="DR14" s="32" t="s">
        <v>125</v>
      </c>
      <c r="DS14" s="32" t="s">
        <v>125</v>
      </c>
      <c r="DT14" s="32" t="s">
        <v>125</v>
      </c>
      <c r="DU14" s="32" t="s">
        <v>125</v>
      </c>
      <c r="DV14" s="32" t="s">
        <v>330</v>
      </c>
      <c r="DW14" s="32" t="s">
        <v>125</v>
      </c>
      <c r="DX14" s="32" t="s">
        <v>125</v>
      </c>
    </row>
    <row r="15" spans="1:128" x14ac:dyDescent="0.25">
      <c r="B15" s="26">
        <v>12383</v>
      </c>
      <c r="C15" s="29">
        <v>40483</v>
      </c>
      <c r="D15" s="30">
        <v>0</v>
      </c>
      <c r="E15" s="27" t="s">
        <v>302</v>
      </c>
      <c r="F15" s="27" t="s">
        <v>303</v>
      </c>
      <c r="G15" s="27" t="s">
        <v>122</v>
      </c>
      <c r="H15" s="27" t="s">
        <v>324</v>
      </c>
      <c r="I15" s="27" t="s">
        <v>305</v>
      </c>
      <c r="J15" s="27" t="s">
        <v>315</v>
      </c>
      <c r="K15" s="27" t="s">
        <v>123</v>
      </c>
      <c r="L15" s="26">
        <v>41</v>
      </c>
      <c r="M15" s="27" t="s">
        <v>306</v>
      </c>
      <c r="N15" s="26">
        <v>360144</v>
      </c>
      <c r="O15" s="27" t="s">
        <v>485</v>
      </c>
      <c r="P15" s="26">
        <v>29</v>
      </c>
      <c r="Q15" s="26">
        <v>6.8597722776873598</v>
      </c>
      <c r="S15" s="24" t="s">
        <v>499</v>
      </c>
      <c r="U15" s="31">
        <v>8784</v>
      </c>
      <c r="V15" s="31">
        <v>2470505.8271754398</v>
      </c>
      <c r="W15" s="24" t="s">
        <v>499</v>
      </c>
      <c r="Y15" s="31">
        <v>2470505.8271754398</v>
      </c>
      <c r="Z15" s="32" t="s">
        <v>134</v>
      </c>
      <c r="AA15" s="31"/>
      <c r="AB15" s="31"/>
      <c r="AC15" s="32" t="s">
        <v>126</v>
      </c>
      <c r="AD15" s="32" t="s">
        <v>126</v>
      </c>
      <c r="AE15" s="32" t="s">
        <v>127</v>
      </c>
      <c r="AF15" s="32" t="s">
        <v>124</v>
      </c>
      <c r="AG15" s="32" t="s">
        <v>308</v>
      </c>
      <c r="AH15" s="32" t="s">
        <v>185</v>
      </c>
      <c r="AI15" s="32" t="s">
        <v>125</v>
      </c>
      <c r="AJ15" s="32" t="s">
        <v>125</v>
      </c>
      <c r="AK15" s="32" t="s">
        <v>125</v>
      </c>
      <c r="AL15" s="32" t="s">
        <v>125</v>
      </c>
      <c r="AM15" s="32" t="s">
        <v>125</v>
      </c>
      <c r="AN15" s="34">
        <v>40909</v>
      </c>
      <c r="AO15" s="34">
        <v>41274</v>
      </c>
      <c r="AP15" s="32" t="s">
        <v>128</v>
      </c>
      <c r="AQ15" s="31">
        <v>8784</v>
      </c>
      <c r="AR15" s="32" t="s">
        <v>125</v>
      </c>
      <c r="AS15" s="31"/>
      <c r="AT15" s="34"/>
      <c r="AU15" s="32" t="s">
        <v>125</v>
      </c>
      <c r="AV15" s="32" t="s">
        <v>125</v>
      </c>
      <c r="AW15" s="32" t="s">
        <v>310</v>
      </c>
      <c r="AX15" s="32" t="s">
        <v>129</v>
      </c>
      <c r="AY15" s="31">
        <v>0</v>
      </c>
      <c r="AZ15" s="31">
        <v>0</v>
      </c>
      <c r="BA15" s="32" t="s">
        <v>124</v>
      </c>
      <c r="BB15" s="31">
        <v>0</v>
      </c>
      <c r="BC15" s="31">
        <v>0</v>
      </c>
      <c r="BD15" s="32" t="s">
        <v>124</v>
      </c>
      <c r="BE15" s="31">
        <v>0</v>
      </c>
      <c r="BF15" s="31">
        <v>0</v>
      </c>
      <c r="BG15" s="32" t="s">
        <v>124</v>
      </c>
      <c r="BH15" s="31">
        <v>0</v>
      </c>
      <c r="BI15" s="31">
        <v>0</v>
      </c>
      <c r="BJ15" s="32" t="s">
        <v>124</v>
      </c>
      <c r="BK15" s="31"/>
      <c r="BL15" s="31"/>
      <c r="BM15" s="32" t="s">
        <v>130</v>
      </c>
      <c r="BN15" s="32" t="s">
        <v>125</v>
      </c>
      <c r="BO15" s="32" t="s">
        <v>125</v>
      </c>
      <c r="BP15" s="31"/>
      <c r="BQ15" s="31"/>
      <c r="BR15" s="32" t="s">
        <v>125</v>
      </c>
      <c r="BS15" s="32" t="s">
        <v>125</v>
      </c>
      <c r="BT15" s="32" t="s">
        <v>125</v>
      </c>
      <c r="BU15" s="32" t="s">
        <v>125</v>
      </c>
      <c r="BV15" s="32" t="s">
        <v>331</v>
      </c>
      <c r="BW15" s="32" t="s">
        <v>131</v>
      </c>
      <c r="BX15" s="32" t="s">
        <v>125</v>
      </c>
      <c r="BY15" s="32" t="s">
        <v>125</v>
      </c>
      <c r="BZ15" s="32" t="s">
        <v>125</v>
      </c>
      <c r="CA15" s="32" t="s">
        <v>125</v>
      </c>
      <c r="CB15" s="32" t="s">
        <v>125</v>
      </c>
      <c r="CC15" s="32" t="s">
        <v>125</v>
      </c>
      <c r="CD15" s="31">
        <v>0</v>
      </c>
      <c r="CE15" s="31">
        <v>0</v>
      </c>
      <c r="CF15" s="31">
        <v>0</v>
      </c>
      <c r="CG15" s="34"/>
      <c r="CH15" s="34"/>
      <c r="CI15" s="32" t="s">
        <v>125</v>
      </c>
      <c r="CJ15" s="35"/>
      <c r="CK15" s="31"/>
      <c r="CL15" s="32" t="s">
        <v>125</v>
      </c>
      <c r="CM15" s="31"/>
      <c r="CN15" s="31"/>
      <c r="CO15" s="32" t="s">
        <v>125</v>
      </c>
      <c r="CP15" s="31"/>
      <c r="CQ15" s="31"/>
      <c r="CR15" s="32" t="s">
        <v>125</v>
      </c>
      <c r="CS15" s="31"/>
      <c r="CT15" s="31"/>
      <c r="CU15" s="32" t="s">
        <v>125</v>
      </c>
      <c r="CV15" s="32" t="s">
        <v>125</v>
      </c>
      <c r="CW15" s="32" t="s">
        <v>125</v>
      </c>
      <c r="CX15" s="32" t="s">
        <v>125</v>
      </c>
      <c r="CY15" s="32" t="s">
        <v>125</v>
      </c>
      <c r="CZ15" s="32" t="s">
        <v>125</v>
      </c>
      <c r="DA15" s="34">
        <v>40848</v>
      </c>
      <c r="DB15" s="32" t="s">
        <v>317</v>
      </c>
      <c r="DC15" s="32" t="s">
        <v>125</v>
      </c>
      <c r="DD15" s="32" t="s">
        <v>313</v>
      </c>
      <c r="DE15" s="32" t="s">
        <v>314</v>
      </c>
      <c r="DF15" s="32" t="s">
        <v>125</v>
      </c>
      <c r="DG15" s="32" t="s">
        <v>125</v>
      </c>
      <c r="DH15" s="32" t="s">
        <v>125</v>
      </c>
      <c r="DI15" s="31">
        <v>0</v>
      </c>
      <c r="DJ15" s="32" t="s">
        <v>125</v>
      </c>
      <c r="DK15" s="32" t="s">
        <v>132</v>
      </c>
      <c r="DL15" s="32" t="s">
        <v>125</v>
      </c>
      <c r="DM15" s="32" t="s">
        <v>125</v>
      </c>
      <c r="DN15" s="32" t="s">
        <v>125</v>
      </c>
      <c r="DO15" s="32" t="s">
        <v>486</v>
      </c>
      <c r="DP15" s="32" t="s">
        <v>485</v>
      </c>
      <c r="DQ15" s="32" t="s">
        <v>125</v>
      </c>
      <c r="DR15" s="32" t="s">
        <v>125</v>
      </c>
      <c r="DS15" s="32" t="s">
        <v>125</v>
      </c>
      <c r="DT15" s="32" t="s">
        <v>125</v>
      </c>
      <c r="DU15" s="32" t="s">
        <v>125</v>
      </c>
      <c r="DV15" s="32" t="s">
        <v>330</v>
      </c>
      <c r="DW15" s="32" t="s">
        <v>125</v>
      </c>
      <c r="DX15" s="32" t="s">
        <v>125</v>
      </c>
    </row>
    <row r="16" spans="1:128" x14ac:dyDescent="0.25">
      <c r="B16" s="26">
        <v>12385</v>
      </c>
      <c r="C16" s="29">
        <v>40179</v>
      </c>
      <c r="D16" s="30">
        <v>0</v>
      </c>
      <c r="E16" s="27" t="s">
        <v>302</v>
      </c>
      <c r="F16" s="27" t="s">
        <v>303</v>
      </c>
      <c r="G16" s="27" t="s">
        <v>122</v>
      </c>
      <c r="H16" s="27" t="s">
        <v>324</v>
      </c>
      <c r="I16" s="27" t="s">
        <v>305</v>
      </c>
      <c r="J16" s="27" t="s">
        <v>315</v>
      </c>
      <c r="K16" s="27" t="s">
        <v>133</v>
      </c>
      <c r="L16" s="26">
        <v>-42</v>
      </c>
      <c r="M16" s="27" t="s">
        <v>306</v>
      </c>
      <c r="N16" s="26">
        <v>-368928</v>
      </c>
      <c r="O16" s="27" t="s">
        <v>485</v>
      </c>
      <c r="P16" s="26">
        <v>30</v>
      </c>
      <c r="Q16" s="26">
        <v>6.8597722776873598</v>
      </c>
      <c r="S16" s="24" t="s">
        <v>499</v>
      </c>
      <c r="U16" s="31">
        <v>8784</v>
      </c>
      <c r="V16" s="31">
        <v>-2530762.06686264</v>
      </c>
      <c r="W16" s="24" t="s">
        <v>499</v>
      </c>
      <c r="Y16" s="31">
        <v>-2530762.06686264</v>
      </c>
      <c r="Z16" s="32" t="s">
        <v>134</v>
      </c>
      <c r="AA16" s="31"/>
      <c r="AB16" s="31"/>
      <c r="AC16" s="32" t="s">
        <v>126</v>
      </c>
      <c r="AD16" s="32" t="s">
        <v>126</v>
      </c>
      <c r="AE16" s="32" t="s">
        <v>127</v>
      </c>
      <c r="AF16" s="32" t="s">
        <v>124</v>
      </c>
      <c r="AG16" s="32" t="s">
        <v>308</v>
      </c>
      <c r="AH16" s="32" t="s">
        <v>185</v>
      </c>
      <c r="AI16" s="32" t="s">
        <v>125</v>
      </c>
      <c r="AJ16" s="32" t="s">
        <v>125</v>
      </c>
      <c r="AK16" s="32" t="s">
        <v>125</v>
      </c>
      <c r="AL16" s="32" t="s">
        <v>125</v>
      </c>
      <c r="AM16" s="32" t="s">
        <v>125</v>
      </c>
      <c r="AN16" s="34">
        <v>40909</v>
      </c>
      <c r="AO16" s="34">
        <v>41274</v>
      </c>
      <c r="AP16" s="32" t="s">
        <v>128</v>
      </c>
      <c r="AQ16" s="31">
        <v>8784</v>
      </c>
      <c r="AR16" s="32" t="s">
        <v>125</v>
      </c>
      <c r="AS16" s="31"/>
      <c r="AT16" s="34"/>
      <c r="AU16" s="32" t="s">
        <v>125</v>
      </c>
      <c r="AV16" s="32" t="s">
        <v>125</v>
      </c>
      <c r="AW16" s="32" t="s">
        <v>310</v>
      </c>
      <c r="AX16" s="32" t="s">
        <v>129</v>
      </c>
      <c r="AY16" s="31">
        <v>0</v>
      </c>
      <c r="AZ16" s="31">
        <v>0</v>
      </c>
      <c r="BA16" s="32" t="s">
        <v>124</v>
      </c>
      <c r="BB16" s="31">
        <v>0</v>
      </c>
      <c r="BC16" s="31">
        <v>0</v>
      </c>
      <c r="BD16" s="32" t="s">
        <v>124</v>
      </c>
      <c r="BE16" s="31">
        <v>0</v>
      </c>
      <c r="BF16" s="31">
        <v>0</v>
      </c>
      <c r="BG16" s="32" t="s">
        <v>124</v>
      </c>
      <c r="BH16" s="31">
        <v>0</v>
      </c>
      <c r="BI16" s="31">
        <v>0</v>
      </c>
      <c r="BJ16" s="32" t="s">
        <v>124</v>
      </c>
      <c r="BK16" s="31"/>
      <c r="BL16" s="31"/>
      <c r="BM16" s="32" t="s">
        <v>130</v>
      </c>
      <c r="BN16" s="32" t="s">
        <v>125</v>
      </c>
      <c r="BO16" s="32" t="s">
        <v>125</v>
      </c>
      <c r="BP16" s="31"/>
      <c r="BQ16" s="31"/>
      <c r="BR16" s="32" t="s">
        <v>125</v>
      </c>
      <c r="BS16" s="32" t="s">
        <v>125</v>
      </c>
      <c r="BT16" s="32" t="s">
        <v>125</v>
      </c>
      <c r="BU16" s="32" t="s">
        <v>125</v>
      </c>
      <c r="BV16" s="32" t="s">
        <v>332</v>
      </c>
      <c r="BW16" s="32" t="s">
        <v>131</v>
      </c>
      <c r="BX16" s="32" t="s">
        <v>125</v>
      </c>
      <c r="BY16" s="32" t="s">
        <v>125</v>
      </c>
      <c r="BZ16" s="32" t="s">
        <v>125</v>
      </c>
      <c r="CA16" s="32" t="s">
        <v>125</v>
      </c>
      <c r="CB16" s="32" t="s">
        <v>125</v>
      </c>
      <c r="CC16" s="32" t="s">
        <v>125</v>
      </c>
      <c r="CD16" s="31">
        <v>0</v>
      </c>
      <c r="CE16" s="31">
        <v>0</v>
      </c>
      <c r="CF16" s="31">
        <v>0</v>
      </c>
      <c r="CG16" s="34"/>
      <c r="CH16" s="34"/>
      <c r="CI16" s="32" t="s">
        <v>125</v>
      </c>
      <c r="CJ16" s="35"/>
      <c r="CK16" s="31"/>
      <c r="CL16" s="32" t="s">
        <v>125</v>
      </c>
      <c r="CM16" s="31"/>
      <c r="CN16" s="31"/>
      <c r="CO16" s="32" t="s">
        <v>125</v>
      </c>
      <c r="CP16" s="31"/>
      <c r="CQ16" s="31"/>
      <c r="CR16" s="32" t="s">
        <v>125</v>
      </c>
      <c r="CS16" s="31"/>
      <c r="CT16" s="31"/>
      <c r="CU16" s="32" t="s">
        <v>125</v>
      </c>
      <c r="CV16" s="32" t="s">
        <v>125</v>
      </c>
      <c r="CW16" s="32" t="s">
        <v>125</v>
      </c>
      <c r="CX16" s="32" t="s">
        <v>125</v>
      </c>
      <c r="CY16" s="32" t="s">
        <v>125</v>
      </c>
      <c r="CZ16" s="32" t="s">
        <v>125</v>
      </c>
      <c r="DA16" s="34">
        <v>40848</v>
      </c>
      <c r="DB16" s="32" t="s">
        <v>317</v>
      </c>
      <c r="DC16" s="32" t="s">
        <v>125</v>
      </c>
      <c r="DD16" s="32" t="s">
        <v>313</v>
      </c>
      <c r="DE16" s="32" t="s">
        <v>314</v>
      </c>
      <c r="DF16" s="32" t="s">
        <v>125</v>
      </c>
      <c r="DG16" s="32" t="s">
        <v>125</v>
      </c>
      <c r="DH16" s="32" t="s">
        <v>125</v>
      </c>
      <c r="DI16" s="31">
        <v>0</v>
      </c>
      <c r="DJ16" s="32" t="s">
        <v>125</v>
      </c>
      <c r="DK16" s="32" t="s">
        <v>132</v>
      </c>
      <c r="DL16" s="32" t="s">
        <v>125</v>
      </c>
      <c r="DM16" s="32" t="s">
        <v>125</v>
      </c>
      <c r="DN16" s="32" t="s">
        <v>125</v>
      </c>
      <c r="DO16" s="32" t="s">
        <v>486</v>
      </c>
      <c r="DP16" s="32" t="s">
        <v>485</v>
      </c>
      <c r="DQ16" s="32" t="s">
        <v>125</v>
      </c>
      <c r="DR16" s="32" t="s">
        <v>125</v>
      </c>
      <c r="DS16" s="32" t="s">
        <v>125</v>
      </c>
      <c r="DT16" s="32" t="s">
        <v>125</v>
      </c>
      <c r="DU16" s="32" t="s">
        <v>125</v>
      </c>
      <c r="DV16" s="32" t="s">
        <v>330</v>
      </c>
      <c r="DW16" s="32" t="s">
        <v>125</v>
      </c>
      <c r="DX16" s="32" t="s">
        <v>125</v>
      </c>
    </row>
    <row r="17" spans="2:128" x14ac:dyDescent="0.25">
      <c r="B17" s="26">
        <v>12387</v>
      </c>
      <c r="C17" s="29">
        <v>40179</v>
      </c>
      <c r="D17" s="30">
        <v>0</v>
      </c>
      <c r="E17" s="27" t="s">
        <v>302</v>
      </c>
      <c r="F17" s="27" t="s">
        <v>303</v>
      </c>
      <c r="G17" s="27" t="s">
        <v>122</v>
      </c>
      <c r="H17" s="27" t="s">
        <v>304</v>
      </c>
      <c r="I17" s="27" t="s">
        <v>305</v>
      </c>
      <c r="J17" s="27" t="s">
        <v>315</v>
      </c>
      <c r="K17" s="27" t="s">
        <v>133</v>
      </c>
      <c r="L17" s="26">
        <v>-42</v>
      </c>
      <c r="M17" s="27" t="s">
        <v>306</v>
      </c>
      <c r="N17" s="26">
        <v>-367920</v>
      </c>
      <c r="O17" s="27" t="s">
        <v>485</v>
      </c>
      <c r="P17" s="26">
        <v>30</v>
      </c>
      <c r="Q17" s="26">
        <v>2.57241460413276</v>
      </c>
      <c r="S17" s="24" t="s">
        <v>499</v>
      </c>
      <c r="U17" s="31">
        <v>8760</v>
      </c>
      <c r="V17" s="31">
        <v>8507751.7675548196</v>
      </c>
      <c r="W17" s="24" t="s">
        <v>499</v>
      </c>
      <c r="Y17" s="31">
        <v>8507751.7675548196</v>
      </c>
      <c r="Z17" s="32" t="s">
        <v>134</v>
      </c>
      <c r="AA17" s="31"/>
      <c r="AB17" s="31"/>
      <c r="AC17" s="32" t="s">
        <v>126</v>
      </c>
      <c r="AD17" s="32" t="s">
        <v>126</v>
      </c>
      <c r="AE17" s="32" t="s">
        <v>127</v>
      </c>
      <c r="AF17" s="32" t="s">
        <v>124</v>
      </c>
      <c r="AG17" s="32" t="s">
        <v>308</v>
      </c>
      <c r="AH17" s="32" t="s">
        <v>185</v>
      </c>
      <c r="AI17" s="32" t="s">
        <v>125</v>
      </c>
      <c r="AJ17" s="32" t="s">
        <v>125</v>
      </c>
      <c r="AK17" s="32" t="s">
        <v>125</v>
      </c>
      <c r="AL17" s="32" t="s">
        <v>125</v>
      </c>
      <c r="AM17" s="32" t="s">
        <v>125</v>
      </c>
      <c r="AN17" s="34">
        <v>40179</v>
      </c>
      <c r="AO17" s="34">
        <v>40543</v>
      </c>
      <c r="AP17" s="32" t="s">
        <v>128</v>
      </c>
      <c r="AQ17" s="31">
        <v>8760</v>
      </c>
      <c r="AR17" s="32" t="s">
        <v>125</v>
      </c>
      <c r="AS17" s="31"/>
      <c r="AT17" s="34"/>
      <c r="AU17" s="32" t="s">
        <v>125</v>
      </c>
      <c r="AV17" s="32" t="s">
        <v>125</v>
      </c>
      <c r="AW17" s="32" t="s">
        <v>310</v>
      </c>
      <c r="AX17" s="32" t="s">
        <v>129</v>
      </c>
      <c r="AY17" s="31">
        <v>0</v>
      </c>
      <c r="AZ17" s="31">
        <v>0</v>
      </c>
      <c r="BA17" s="32" t="s">
        <v>124</v>
      </c>
      <c r="BB17" s="31">
        <v>0</v>
      </c>
      <c r="BC17" s="31">
        <v>0</v>
      </c>
      <c r="BD17" s="32" t="s">
        <v>124</v>
      </c>
      <c r="BE17" s="31">
        <v>0</v>
      </c>
      <c r="BF17" s="31">
        <v>0</v>
      </c>
      <c r="BG17" s="32" t="s">
        <v>124</v>
      </c>
      <c r="BH17" s="31">
        <v>0</v>
      </c>
      <c r="BI17" s="31">
        <v>0</v>
      </c>
      <c r="BJ17" s="32" t="s">
        <v>124</v>
      </c>
      <c r="BK17" s="31"/>
      <c r="BL17" s="31"/>
      <c r="BM17" s="32" t="s">
        <v>130</v>
      </c>
      <c r="BN17" s="32" t="s">
        <v>125</v>
      </c>
      <c r="BO17" s="32" t="s">
        <v>125</v>
      </c>
      <c r="BP17" s="31"/>
      <c r="BQ17" s="31"/>
      <c r="BR17" s="32" t="s">
        <v>125</v>
      </c>
      <c r="BS17" s="32" t="s">
        <v>125</v>
      </c>
      <c r="BT17" s="32" t="s">
        <v>125</v>
      </c>
      <c r="BU17" s="32" t="s">
        <v>125</v>
      </c>
      <c r="BV17" s="32" t="s">
        <v>333</v>
      </c>
      <c r="BW17" s="32" t="s">
        <v>131</v>
      </c>
      <c r="BX17" s="32" t="s">
        <v>125</v>
      </c>
      <c r="BY17" s="32" t="s">
        <v>125</v>
      </c>
      <c r="BZ17" s="32" t="s">
        <v>125</v>
      </c>
      <c r="CA17" s="32" t="s">
        <v>125</v>
      </c>
      <c r="CB17" s="32" t="s">
        <v>125</v>
      </c>
      <c r="CC17" s="32" t="s">
        <v>125</v>
      </c>
      <c r="CD17" s="31">
        <v>0</v>
      </c>
      <c r="CE17" s="31">
        <v>0</v>
      </c>
      <c r="CF17" s="31">
        <v>0</v>
      </c>
      <c r="CG17" s="34"/>
      <c r="CH17" s="34"/>
      <c r="CI17" s="32" t="s">
        <v>125</v>
      </c>
      <c r="CJ17" s="35"/>
      <c r="CK17" s="31"/>
      <c r="CL17" s="32" t="s">
        <v>125</v>
      </c>
      <c r="CM17" s="31"/>
      <c r="CN17" s="31"/>
      <c r="CO17" s="32" t="s">
        <v>125</v>
      </c>
      <c r="CP17" s="31"/>
      <c r="CQ17" s="31"/>
      <c r="CR17" s="32" t="s">
        <v>125</v>
      </c>
      <c r="CS17" s="31"/>
      <c r="CT17" s="31"/>
      <c r="CU17" s="32" t="s">
        <v>125</v>
      </c>
      <c r="CV17" s="32" t="s">
        <v>125</v>
      </c>
      <c r="CW17" s="32" t="s">
        <v>125</v>
      </c>
      <c r="CX17" s="32" t="s">
        <v>125</v>
      </c>
      <c r="CY17" s="32" t="s">
        <v>125</v>
      </c>
      <c r="CZ17" s="32" t="s">
        <v>125</v>
      </c>
      <c r="DA17" s="34">
        <v>40909</v>
      </c>
      <c r="DB17" s="32" t="s">
        <v>317</v>
      </c>
      <c r="DC17" s="32" t="s">
        <v>125</v>
      </c>
      <c r="DD17" s="32" t="s">
        <v>313</v>
      </c>
      <c r="DE17" s="32" t="s">
        <v>314</v>
      </c>
      <c r="DF17" s="32" t="s">
        <v>125</v>
      </c>
      <c r="DG17" s="32" t="s">
        <v>125</v>
      </c>
      <c r="DH17" s="32" t="s">
        <v>125</v>
      </c>
      <c r="DI17" s="31">
        <v>0</v>
      </c>
      <c r="DJ17" s="32" t="s">
        <v>125</v>
      </c>
      <c r="DK17" s="32" t="s">
        <v>132</v>
      </c>
      <c r="DL17" s="32" t="s">
        <v>125</v>
      </c>
      <c r="DM17" s="32" t="s">
        <v>125</v>
      </c>
      <c r="DN17" s="32" t="s">
        <v>125</v>
      </c>
      <c r="DO17" s="32" t="s">
        <v>486</v>
      </c>
      <c r="DP17" s="32" t="s">
        <v>485</v>
      </c>
      <c r="DQ17" s="32" t="s">
        <v>125</v>
      </c>
      <c r="DR17" s="32" t="s">
        <v>125</v>
      </c>
      <c r="DS17" s="32" t="s">
        <v>125</v>
      </c>
      <c r="DT17" s="32" t="s">
        <v>125</v>
      </c>
      <c r="DU17" s="32" t="s">
        <v>125</v>
      </c>
      <c r="DV17" s="32" t="s">
        <v>334</v>
      </c>
      <c r="DW17" s="32" t="s">
        <v>125</v>
      </c>
      <c r="DX17" s="32" t="s">
        <v>125</v>
      </c>
    </row>
    <row r="18" spans="2:128" x14ac:dyDescent="0.25">
      <c r="B18" s="26">
        <v>12389</v>
      </c>
      <c r="C18" s="29">
        <v>40179</v>
      </c>
      <c r="D18" s="30">
        <v>0</v>
      </c>
      <c r="E18" s="27" t="s">
        <v>302</v>
      </c>
      <c r="F18" s="27" t="s">
        <v>303</v>
      </c>
      <c r="G18" s="27" t="s">
        <v>122</v>
      </c>
      <c r="H18" s="27" t="s">
        <v>324</v>
      </c>
      <c r="I18" s="27" t="s">
        <v>305</v>
      </c>
      <c r="J18" s="27" t="s">
        <v>315</v>
      </c>
      <c r="K18" s="27" t="s">
        <v>133</v>
      </c>
      <c r="L18" s="26">
        <v>-42</v>
      </c>
      <c r="M18" s="27" t="s">
        <v>306</v>
      </c>
      <c r="N18" s="26">
        <v>-368928</v>
      </c>
      <c r="O18" s="27" t="s">
        <v>485</v>
      </c>
      <c r="P18" s="26">
        <v>30</v>
      </c>
      <c r="Q18" s="26">
        <v>6.8597722776873598</v>
      </c>
      <c r="S18" s="24" t="s">
        <v>499</v>
      </c>
      <c r="U18" s="31">
        <v>8784</v>
      </c>
      <c r="V18" s="31">
        <v>6949334.3847178696</v>
      </c>
      <c r="W18" s="24" t="s">
        <v>499</v>
      </c>
      <c r="Y18" s="31">
        <v>6949334.3847178696</v>
      </c>
      <c r="Z18" s="32" t="s">
        <v>134</v>
      </c>
      <c r="AA18" s="31"/>
      <c r="AB18" s="31"/>
      <c r="AC18" s="32" t="s">
        <v>126</v>
      </c>
      <c r="AD18" s="32" t="s">
        <v>126</v>
      </c>
      <c r="AE18" s="32" t="s">
        <v>127</v>
      </c>
      <c r="AF18" s="32" t="s">
        <v>124</v>
      </c>
      <c r="AG18" s="32" t="s">
        <v>308</v>
      </c>
      <c r="AH18" s="32" t="s">
        <v>185</v>
      </c>
      <c r="AI18" s="32" t="s">
        <v>125</v>
      </c>
      <c r="AJ18" s="32" t="s">
        <v>125</v>
      </c>
      <c r="AK18" s="32" t="s">
        <v>125</v>
      </c>
      <c r="AL18" s="32" t="s">
        <v>125</v>
      </c>
      <c r="AM18" s="32" t="s">
        <v>125</v>
      </c>
      <c r="AN18" s="34">
        <v>40909</v>
      </c>
      <c r="AO18" s="34">
        <v>41274</v>
      </c>
      <c r="AP18" s="32" t="s">
        <v>128</v>
      </c>
      <c r="AQ18" s="31">
        <v>8784</v>
      </c>
      <c r="AR18" s="32" t="s">
        <v>125</v>
      </c>
      <c r="AS18" s="31"/>
      <c r="AT18" s="34"/>
      <c r="AU18" s="32" t="s">
        <v>125</v>
      </c>
      <c r="AV18" s="32" t="s">
        <v>125</v>
      </c>
      <c r="AW18" s="32" t="s">
        <v>310</v>
      </c>
      <c r="AX18" s="32" t="s">
        <v>129</v>
      </c>
      <c r="AY18" s="31">
        <v>0</v>
      </c>
      <c r="AZ18" s="31">
        <v>0</v>
      </c>
      <c r="BA18" s="32" t="s">
        <v>124</v>
      </c>
      <c r="BB18" s="31">
        <v>0</v>
      </c>
      <c r="BC18" s="31">
        <v>0</v>
      </c>
      <c r="BD18" s="32" t="s">
        <v>124</v>
      </c>
      <c r="BE18" s="31">
        <v>0</v>
      </c>
      <c r="BF18" s="31">
        <v>0</v>
      </c>
      <c r="BG18" s="32" t="s">
        <v>124</v>
      </c>
      <c r="BH18" s="31">
        <v>0</v>
      </c>
      <c r="BI18" s="31">
        <v>0</v>
      </c>
      <c r="BJ18" s="32" t="s">
        <v>124</v>
      </c>
      <c r="BK18" s="31"/>
      <c r="BL18" s="31"/>
      <c r="BM18" s="32" t="s">
        <v>130</v>
      </c>
      <c r="BN18" s="32" t="s">
        <v>125</v>
      </c>
      <c r="BO18" s="32" t="s">
        <v>125</v>
      </c>
      <c r="BP18" s="31"/>
      <c r="BQ18" s="31"/>
      <c r="BR18" s="32" t="s">
        <v>125</v>
      </c>
      <c r="BS18" s="32" t="s">
        <v>125</v>
      </c>
      <c r="BT18" s="32" t="s">
        <v>125</v>
      </c>
      <c r="BU18" s="32" t="s">
        <v>125</v>
      </c>
      <c r="BV18" s="32" t="s">
        <v>335</v>
      </c>
      <c r="BW18" s="32" t="s">
        <v>131</v>
      </c>
      <c r="BX18" s="32" t="s">
        <v>125</v>
      </c>
      <c r="BY18" s="32" t="s">
        <v>125</v>
      </c>
      <c r="BZ18" s="32" t="s">
        <v>125</v>
      </c>
      <c r="CA18" s="32" t="s">
        <v>125</v>
      </c>
      <c r="CB18" s="32" t="s">
        <v>125</v>
      </c>
      <c r="CC18" s="32" t="s">
        <v>125</v>
      </c>
      <c r="CD18" s="31">
        <v>0</v>
      </c>
      <c r="CE18" s="31">
        <v>0</v>
      </c>
      <c r="CF18" s="31">
        <v>0</v>
      </c>
      <c r="CG18" s="34"/>
      <c r="CH18" s="34"/>
      <c r="CI18" s="32" t="s">
        <v>125</v>
      </c>
      <c r="CJ18" s="35"/>
      <c r="CK18" s="31"/>
      <c r="CL18" s="32" t="s">
        <v>125</v>
      </c>
      <c r="CM18" s="31"/>
      <c r="CN18" s="31"/>
      <c r="CO18" s="32" t="s">
        <v>125</v>
      </c>
      <c r="CP18" s="31"/>
      <c r="CQ18" s="31"/>
      <c r="CR18" s="32" t="s">
        <v>125</v>
      </c>
      <c r="CS18" s="31"/>
      <c r="CT18" s="31"/>
      <c r="CU18" s="32" t="s">
        <v>125</v>
      </c>
      <c r="CV18" s="32" t="s">
        <v>125</v>
      </c>
      <c r="CW18" s="32" t="s">
        <v>125</v>
      </c>
      <c r="CX18" s="32" t="s">
        <v>125</v>
      </c>
      <c r="CY18" s="32" t="s">
        <v>125</v>
      </c>
      <c r="CZ18" s="32" t="s">
        <v>125</v>
      </c>
      <c r="DA18" s="34">
        <v>40909</v>
      </c>
      <c r="DB18" s="32" t="s">
        <v>317</v>
      </c>
      <c r="DC18" s="32" t="s">
        <v>125</v>
      </c>
      <c r="DD18" s="32" t="s">
        <v>313</v>
      </c>
      <c r="DE18" s="32" t="s">
        <v>314</v>
      </c>
      <c r="DF18" s="32" t="s">
        <v>125</v>
      </c>
      <c r="DG18" s="32" t="s">
        <v>125</v>
      </c>
      <c r="DH18" s="32" t="s">
        <v>125</v>
      </c>
      <c r="DI18" s="31">
        <v>0</v>
      </c>
      <c r="DJ18" s="32" t="s">
        <v>125</v>
      </c>
      <c r="DK18" s="32" t="s">
        <v>132</v>
      </c>
      <c r="DL18" s="32" t="s">
        <v>125</v>
      </c>
      <c r="DM18" s="32" t="s">
        <v>125</v>
      </c>
      <c r="DN18" s="32" t="s">
        <v>125</v>
      </c>
      <c r="DO18" s="32" t="s">
        <v>486</v>
      </c>
      <c r="DP18" s="32" t="s">
        <v>485</v>
      </c>
      <c r="DQ18" s="32" t="s">
        <v>125</v>
      </c>
      <c r="DR18" s="32" t="s">
        <v>125</v>
      </c>
      <c r="DS18" s="32" t="s">
        <v>125</v>
      </c>
      <c r="DT18" s="32" t="s">
        <v>125</v>
      </c>
      <c r="DU18" s="32" t="s">
        <v>125</v>
      </c>
      <c r="DV18" s="32" t="s">
        <v>336</v>
      </c>
      <c r="DW18" s="32" t="s">
        <v>125</v>
      </c>
      <c r="DX18" s="32" t="s">
        <v>125</v>
      </c>
    </row>
    <row r="19" spans="2:128" x14ac:dyDescent="0.25">
      <c r="B19" s="26">
        <v>12391</v>
      </c>
      <c r="C19" s="29">
        <v>40179</v>
      </c>
      <c r="D19" s="30">
        <v>0</v>
      </c>
      <c r="E19" s="27" t="s">
        <v>302</v>
      </c>
      <c r="F19" s="27" t="s">
        <v>303</v>
      </c>
      <c r="G19" s="27" t="s">
        <v>122</v>
      </c>
      <c r="H19" s="27" t="s">
        <v>337</v>
      </c>
      <c r="I19" s="27" t="s">
        <v>305</v>
      </c>
      <c r="J19" s="27" t="s">
        <v>315</v>
      </c>
      <c r="K19" s="27" t="s">
        <v>133</v>
      </c>
      <c r="L19" s="26">
        <v>-42</v>
      </c>
      <c r="M19" s="27" t="s">
        <v>306</v>
      </c>
      <c r="N19" s="26">
        <v>-31248</v>
      </c>
      <c r="O19" s="27" t="s">
        <v>485</v>
      </c>
      <c r="P19" s="26">
        <v>30</v>
      </c>
      <c r="Q19" s="26">
        <v>2.57241460413276</v>
      </c>
      <c r="S19" s="24" t="s">
        <v>499</v>
      </c>
      <c r="U19" s="31">
        <v>744</v>
      </c>
      <c r="V19" s="31">
        <v>-80382.811549940496</v>
      </c>
      <c r="W19" s="24" t="s">
        <v>499</v>
      </c>
      <c r="Y19" s="31">
        <v>-80382.811549940496</v>
      </c>
      <c r="Z19" s="32" t="s">
        <v>134</v>
      </c>
      <c r="AA19" s="31"/>
      <c r="AB19" s="31"/>
      <c r="AC19" s="32" t="s">
        <v>126</v>
      </c>
      <c r="AD19" s="32" t="s">
        <v>126</v>
      </c>
      <c r="AE19" s="32" t="s">
        <v>127</v>
      </c>
      <c r="AF19" s="32" t="s">
        <v>124</v>
      </c>
      <c r="AG19" s="32" t="s">
        <v>308</v>
      </c>
      <c r="AH19" s="32" t="s">
        <v>185</v>
      </c>
      <c r="AI19" s="32" t="s">
        <v>125</v>
      </c>
      <c r="AJ19" s="32" t="s">
        <v>125</v>
      </c>
      <c r="AK19" s="32" t="s">
        <v>125</v>
      </c>
      <c r="AL19" s="32" t="s">
        <v>125</v>
      </c>
      <c r="AM19" s="32" t="s">
        <v>125</v>
      </c>
      <c r="AN19" s="34">
        <v>40179</v>
      </c>
      <c r="AO19" s="34">
        <v>40209</v>
      </c>
      <c r="AP19" s="32" t="s">
        <v>128</v>
      </c>
      <c r="AQ19" s="31">
        <v>744</v>
      </c>
      <c r="AR19" s="32" t="s">
        <v>125</v>
      </c>
      <c r="AS19" s="31"/>
      <c r="AT19" s="34"/>
      <c r="AU19" s="32" t="s">
        <v>125</v>
      </c>
      <c r="AV19" s="32" t="s">
        <v>125</v>
      </c>
      <c r="AW19" s="32" t="s">
        <v>310</v>
      </c>
      <c r="AX19" s="32" t="s">
        <v>129</v>
      </c>
      <c r="AY19" s="31">
        <v>0</v>
      </c>
      <c r="AZ19" s="31">
        <v>0</v>
      </c>
      <c r="BA19" s="32" t="s">
        <v>124</v>
      </c>
      <c r="BB19" s="31">
        <v>0</v>
      </c>
      <c r="BC19" s="31">
        <v>0</v>
      </c>
      <c r="BD19" s="32" t="s">
        <v>124</v>
      </c>
      <c r="BE19" s="31">
        <v>0</v>
      </c>
      <c r="BF19" s="31">
        <v>0</v>
      </c>
      <c r="BG19" s="32" t="s">
        <v>124</v>
      </c>
      <c r="BH19" s="31">
        <v>0</v>
      </c>
      <c r="BI19" s="31">
        <v>0</v>
      </c>
      <c r="BJ19" s="32" t="s">
        <v>124</v>
      </c>
      <c r="BK19" s="31"/>
      <c r="BL19" s="31"/>
      <c r="BM19" s="32" t="s">
        <v>130</v>
      </c>
      <c r="BN19" s="32" t="s">
        <v>125</v>
      </c>
      <c r="BO19" s="32" t="s">
        <v>125</v>
      </c>
      <c r="BP19" s="31"/>
      <c r="BQ19" s="31"/>
      <c r="BR19" s="32" t="s">
        <v>125</v>
      </c>
      <c r="BS19" s="32" t="s">
        <v>125</v>
      </c>
      <c r="BT19" s="32" t="s">
        <v>125</v>
      </c>
      <c r="BU19" s="32" t="s">
        <v>125</v>
      </c>
      <c r="BV19" s="32" t="s">
        <v>338</v>
      </c>
      <c r="BW19" s="32" t="s">
        <v>131</v>
      </c>
      <c r="BX19" s="32" t="s">
        <v>125</v>
      </c>
      <c r="BY19" s="32" t="s">
        <v>125</v>
      </c>
      <c r="BZ19" s="32" t="s">
        <v>125</v>
      </c>
      <c r="CA19" s="32" t="s">
        <v>125</v>
      </c>
      <c r="CB19" s="32" t="s">
        <v>125</v>
      </c>
      <c r="CC19" s="32" t="s">
        <v>125</v>
      </c>
      <c r="CD19" s="31">
        <v>0</v>
      </c>
      <c r="CE19" s="31">
        <v>0</v>
      </c>
      <c r="CF19" s="31">
        <v>0</v>
      </c>
      <c r="CG19" s="34"/>
      <c r="CH19" s="34"/>
      <c r="CI19" s="32" t="s">
        <v>125</v>
      </c>
      <c r="CJ19" s="35"/>
      <c r="CK19" s="31"/>
      <c r="CL19" s="32" t="s">
        <v>125</v>
      </c>
      <c r="CM19" s="31"/>
      <c r="CN19" s="31"/>
      <c r="CO19" s="32" t="s">
        <v>125</v>
      </c>
      <c r="CP19" s="31"/>
      <c r="CQ19" s="31"/>
      <c r="CR19" s="32" t="s">
        <v>125</v>
      </c>
      <c r="CS19" s="31"/>
      <c r="CT19" s="31"/>
      <c r="CU19" s="32" t="s">
        <v>125</v>
      </c>
      <c r="CV19" s="32" t="s">
        <v>125</v>
      </c>
      <c r="CW19" s="32" t="s">
        <v>125</v>
      </c>
      <c r="CX19" s="32" t="s">
        <v>125</v>
      </c>
      <c r="CY19" s="32" t="s">
        <v>125</v>
      </c>
      <c r="CZ19" s="32" t="s">
        <v>125</v>
      </c>
      <c r="DA19" s="34">
        <v>40544</v>
      </c>
      <c r="DB19" s="32" t="s">
        <v>317</v>
      </c>
      <c r="DC19" s="32" t="s">
        <v>125</v>
      </c>
      <c r="DD19" s="32" t="s">
        <v>313</v>
      </c>
      <c r="DE19" s="32" t="s">
        <v>314</v>
      </c>
      <c r="DF19" s="32" t="s">
        <v>125</v>
      </c>
      <c r="DG19" s="32" t="s">
        <v>125</v>
      </c>
      <c r="DH19" s="32" t="s">
        <v>125</v>
      </c>
      <c r="DI19" s="31">
        <v>0</v>
      </c>
      <c r="DJ19" s="32" t="s">
        <v>125</v>
      </c>
      <c r="DK19" s="32" t="s">
        <v>132</v>
      </c>
      <c r="DL19" s="32" t="s">
        <v>125</v>
      </c>
      <c r="DM19" s="32" t="s">
        <v>125</v>
      </c>
      <c r="DN19" s="32" t="s">
        <v>125</v>
      </c>
      <c r="DO19" s="32" t="s">
        <v>486</v>
      </c>
      <c r="DP19" s="32" t="s">
        <v>485</v>
      </c>
      <c r="DQ19" s="32" t="s">
        <v>125</v>
      </c>
      <c r="DR19" s="32" t="s">
        <v>125</v>
      </c>
      <c r="DS19" s="32" t="s">
        <v>125</v>
      </c>
      <c r="DT19" s="32" t="s">
        <v>125</v>
      </c>
      <c r="DU19" s="32" t="s">
        <v>125</v>
      </c>
      <c r="DV19" s="32" t="s">
        <v>339</v>
      </c>
      <c r="DW19" s="32" t="s">
        <v>125</v>
      </c>
      <c r="DX19" s="32" t="s">
        <v>125</v>
      </c>
    </row>
    <row r="20" spans="2:128" x14ac:dyDescent="0.25">
      <c r="B20" s="26">
        <v>12393</v>
      </c>
      <c r="C20" s="29">
        <v>40179</v>
      </c>
      <c r="D20" s="30">
        <v>0</v>
      </c>
      <c r="E20" s="27" t="s">
        <v>302</v>
      </c>
      <c r="F20" s="27" t="s">
        <v>303</v>
      </c>
      <c r="G20" s="27" t="s">
        <v>122</v>
      </c>
      <c r="H20" s="27" t="s">
        <v>340</v>
      </c>
      <c r="I20" s="27" t="s">
        <v>305</v>
      </c>
      <c r="J20" s="27" t="s">
        <v>315</v>
      </c>
      <c r="K20" s="27" t="s">
        <v>133</v>
      </c>
      <c r="L20" s="26">
        <v>-42</v>
      </c>
      <c r="M20" s="27" t="s">
        <v>306</v>
      </c>
      <c r="N20" s="26">
        <v>-31248</v>
      </c>
      <c r="O20" s="27" t="s">
        <v>485</v>
      </c>
      <c r="P20" s="26">
        <v>30</v>
      </c>
      <c r="Q20" s="26">
        <v>6.8597722776873598</v>
      </c>
      <c r="S20" s="24" t="s">
        <v>499</v>
      </c>
      <c r="U20" s="31">
        <v>744</v>
      </c>
      <c r="V20" s="31">
        <v>-214354.16413317501</v>
      </c>
      <c r="W20" s="24" t="s">
        <v>499</v>
      </c>
      <c r="Y20" s="31">
        <v>-214354.16413317501</v>
      </c>
      <c r="Z20" s="32" t="s">
        <v>134</v>
      </c>
      <c r="AA20" s="31"/>
      <c r="AB20" s="31"/>
      <c r="AC20" s="32" t="s">
        <v>126</v>
      </c>
      <c r="AD20" s="32" t="s">
        <v>126</v>
      </c>
      <c r="AE20" s="32" t="s">
        <v>127</v>
      </c>
      <c r="AF20" s="32" t="s">
        <v>124</v>
      </c>
      <c r="AG20" s="32" t="s">
        <v>308</v>
      </c>
      <c r="AH20" s="32" t="s">
        <v>185</v>
      </c>
      <c r="AI20" s="32" t="s">
        <v>125</v>
      </c>
      <c r="AJ20" s="32" t="s">
        <v>125</v>
      </c>
      <c r="AK20" s="32" t="s">
        <v>125</v>
      </c>
      <c r="AL20" s="32" t="s">
        <v>125</v>
      </c>
      <c r="AM20" s="32" t="s">
        <v>125</v>
      </c>
      <c r="AN20" s="34">
        <v>40909</v>
      </c>
      <c r="AO20" s="34">
        <v>40939</v>
      </c>
      <c r="AP20" s="32" t="s">
        <v>128</v>
      </c>
      <c r="AQ20" s="31">
        <v>744</v>
      </c>
      <c r="AR20" s="32" t="s">
        <v>125</v>
      </c>
      <c r="AS20" s="31"/>
      <c r="AT20" s="34"/>
      <c r="AU20" s="32" t="s">
        <v>125</v>
      </c>
      <c r="AV20" s="32" t="s">
        <v>125</v>
      </c>
      <c r="AW20" s="32" t="s">
        <v>310</v>
      </c>
      <c r="AX20" s="32" t="s">
        <v>129</v>
      </c>
      <c r="AY20" s="31">
        <v>0</v>
      </c>
      <c r="AZ20" s="31">
        <v>0</v>
      </c>
      <c r="BA20" s="32" t="s">
        <v>124</v>
      </c>
      <c r="BB20" s="31">
        <v>0</v>
      </c>
      <c r="BC20" s="31">
        <v>0</v>
      </c>
      <c r="BD20" s="32" t="s">
        <v>124</v>
      </c>
      <c r="BE20" s="31">
        <v>0</v>
      </c>
      <c r="BF20" s="31">
        <v>0</v>
      </c>
      <c r="BG20" s="32" t="s">
        <v>124</v>
      </c>
      <c r="BH20" s="31">
        <v>0</v>
      </c>
      <c r="BI20" s="31">
        <v>0</v>
      </c>
      <c r="BJ20" s="32" t="s">
        <v>124</v>
      </c>
      <c r="BK20" s="31"/>
      <c r="BL20" s="31"/>
      <c r="BM20" s="32" t="s">
        <v>130</v>
      </c>
      <c r="BN20" s="32" t="s">
        <v>125</v>
      </c>
      <c r="BO20" s="32" t="s">
        <v>125</v>
      </c>
      <c r="BP20" s="31"/>
      <c r="BQ20" s="31"/>
      <c r="BR20" s="32" t="s">
        <v>125</v>
      </c>
      <c r="BS20" s="32" t="s">
        <v>125</v>
      </c>
      <c r="BT20" s="32" t="s">
        <v>125</v>
      </c>
      <c r="BU20" s="32" t="s">
        <v>125</v>
      </c>
      <c r="BV20" s="32" t="s">
        <v>341</v>
      </c>
      <c r="BW20" s="32" t="s">
        <v>131</v>
      </c>
      <c r="BX20" s="32" t="s">
        <v>125</v>
      </c>
      <c r="BY20" s="32" t="s">
        <v>125</v>
      </c>
      <c r="BZ20" s="32" t="s">
        <v>125</v>
      </c>
      <c r="CA20" s="32" t="s">
        <v>125</v>
      </c>
      <c r="CB20" s="32" t="s">
        <v>125</v>
      </c>
      <c r="CC20" s="32" t="s">
        <v>125</v>
      </c>
      <c r="CD20" s="31">
        <v>0</v>
      </c>
      <c r="CE20" s="31">
        <v>0</v>
      </c>
      <c r="CF20" s="31">
        <v>0</v>
      </c>
      <c r="CG20" s="34"/>
      <c r="CH20" s="34"/>
      <c r="CI20" s="32" t="s">
        <v>125</v>
      </c>
      <c r="CJ20" s="35"/>
      <c r="CK20" s="31"/>
      <c r="CL20" s="32" t="s">
        <v>125</v>
      </c>
      <c r="CM20" s="31"/>
      <c r="CN20" s="31"/>
      <c r="CO20" s="32" t="s">
        <v>125</v>
      </c>
      <c r="CP20" s="31"/>
      <c r="CQ20" s="31"/>
      <c r="CR20" s="32" t="s">
        <v>125</v>
      </c>
      <c r="CS20" s="31"/>
      <c r="CT20" s="31"/>
      <c r="CU20" s="32" t="s">
        <v>125</v>
      </c>
      <c r="CV20" s="32" t="s">
        <v>125</v>
      </c>
      <c r="CW20" s="32" t="s">
        <v>125</v>
      </c>
      <c r="CX20" s="32" t="s">
        <v>125</v>
      </c>
      <c r="CY20" s="32" t="s">
        <v>125</v>
      </c>
      <c r="CZ20" s="32" t="s">
        <v>125</v>
      </c>
      <c r="DA20" s="34">
        <v>40544</v>
      </c>
      <c r="DB20" s="32" t="s">
        <v>317</v>
      </c>
      <c r="DC20" s="32" t="s">
        <v>125</v>
      </c>
      <c r="DD20" s="32" t="s">
        <v>313</v>
      </c>
      <c r="DE20" s="32" t="s">
        <v>314</v>
      </c>
      <c r="DF20" s="32" t="s">
        <v>125</v>
      </c>
      <c r="DG20" s="32" t="s">
        <v>125</v>
      </c>
      <c r="DH20" s="32" t="s">
        <v>125</v>
      </c>
      <c r="DI20" s="31">
        <v>0</v>
      </c>
      <c r="DJ20" s="32" t="s">
        <v>125</v>
      </c>
      <c r="DK20" s="32" t="s">
        <v>132</v>
      </c>
      <c r="DL20" s="32" t="s">
        <v>125</v>
      </c>
      <c r="DM20" s="32" t="s">
        <v>125</v>
      </c>
      <c r="DN20" s="32" t="s">
        <v>125</v>
      </c>
      <c r="DO20" s="32" t="s">
        <v>486</v>
      </c>
      <c r="DP20" s="32" t="s">
        <v>485</v>
      </c>
      <c r="DQ20" s="32" t="s">
        <v>125</v>
      </c>
      <c r="DR20" s="32" t="s">
        <v>125</v>
      </c>
      <c r="DS20" s="32" t="s">
        <v>125</v>
      </c>
      <c r="DT20" s="32" t="s">
        <v>125</v>
      </c>
      <c r="DU20" s="32" t="s">
        <v>125</v>
      </c>
      <c r="DV20" s="32" t="s">
        <v>342</v>
      </c>
      <c r="DW20" s="32" t="s">
        <v>125</v>
      </c>
      <c r="DX20" s="32" t="s">
        <v>125</v>
      </c>
    </row>
    <row r="21" spans="2:128" x14ac:dyDescent="0.25">
      <c r="B21" s="26">
        <v>12395</v>
      </c>
      <c r="C21" s="29">
        <v>40179</v>
      </c>
      <c r="D21" s="30">
        <v>0</v>
      </c>
      <c r="E21" s="27" t="s">
        <v>302</v>
      </c>
      <c r="F21" s="27" t="s">
        <v>303</v>
      </c>
      <c r="G21" s="27" t="s">
        <v>122</v>
      </c>
      <c r="H21" s="27" t="s">
        <v>337</v>
      </c>
      <c r="I21" s="27" t="s">
        <v>305</v>
      </c>
      <c r="J21" s="27" t="s">
        <v>315</v>
      </c>
      <c r="K21" s="27" t="s">
        <v>133</v>
      </c>
      <c r="L21" s="26">
        <v>-42</v>
      </c>
      <c r="M21" s="27" t="s">
        <v>306</v>
      </c>
      <c r="N21" s="26">
        <v>-31248</v>
      </c>
      <c r="O21" s="27" t="s">
        <v>485</v>
      </c>
      <c r="P21" s="26">
        <v>30</v>
      </c>
      <c r="Q21" s="26">
        <v>2.57241460413276</v>
      </c>
      <c r="S21" s="24" t="s">
        <v>499</v>
      </c>
      <c r="U21" s="31">
        <v>744</v>
      </c>
      <c r="V21" s="31">
        <v>-80382.811549940496</v>
      </c>
      <c r="W21" s="24" t="s">
        <v>499</v>
      </c>
      <c r="Y21" s="31">
        <v>-80382.811549940496</v>
      </c>
      <c r="Z21" s="32" t="s">
        <v>134</v>
      </c>
      <c r="AA21" s="31"/>
      <c r="AB21" s="31"/>
      <c r="AC21" s="32" t="s">
        <v>126</v>
      </c>
      <c r="AD21" s="32" t="s">
        <v>126</v>
      </c>
      <c r="AE21" s="32" t="s">
        <v>127</v>
      </c>
      <c r="AF21" s="32" t="s">
        <v>124</v>
      </c>
      <c r="AG21" s="32" t="s">
        <v>308</v>
      </c>
      <c r="AH21" s="32" t="s">
        <v>185</v>
      </c>
      <c r="AI21" s="32" t="s">
        <v>125</v>
      </c>
      <c r="AJ21" s="32" t="s">
        <v>125</v>
      </c>
      <c r="AK21" s="32" t="s">
        <v>125</v>
      </c>
      <c r="AL21" s="32" t="s">
        <v>125</v>
      </c>
      <c r="AM21" s="32" t="s">
        <v>125</v>
      </c>
      <c r="AN21" s="34">
        <v>40179</v>
      </c>
      <c r="AO21" s="34">
        <v>40209</v>
      </c>
      <c r="AP21" s="32" t="s">
        <v>128</v>
      </c>
      <c r="AQ21" s="31">
        <v>744</v>
      </c>
      <c r="AR21" s="32" t="s">
        <v>125</v>
      </c>
      <c r="AS21" s="31"/>
      <c r="AT21" s="34"/>
      <c r="AU21" s="32" t="s">
        <v>125</v>
      </c>
      <c r="AV21" s="32" t="s">
        <v>125</v>
      </c>
      <c r="AW21" s="32" t="s">
        <v>310</v>
      </c>
      <c r="AX21" s="32" t="s">
        <v>129</v>
      </c>
      <c r="AY21" s="31">
        <v>0</v>
      </c>
      <c r="AZ21" s="31">
        <v>0</v>
      </c>
      <c r="BA21" s="32" t="s">
        <v>124</v>
      </c>
      <c r="BB21" s="31">
        <v>0</v>
      </c>
      <c r="BC21" s="31">
        <v>0</v>
      </c>
      <c r="BD21" s="32" t="s">
        <v>124</v>
      </c>
      <c r="BE21" s="31">
        <v>0</v>
      </c>
      <c r="BF21" s="31">
        <v>0</v>
      </c>
      <c r="BG21" s="32" t="s">
        <v>124</v>
      </c>
      <c r="BH21" s="31">
        <v>0</v>
      </c>
      <c r="BI21" s="31">
        <v>0</v>
      </c>
      <c r="BJ21" s="32" t="s">
        <v>124</v>
      </c>
      <c r="BK21" s="31"/>
      <c r="BL21" s="31"/>
      <c r="BM21" s="32" t="s">
        <v>130</v>
      </c>
      <c r="BN21" s="32" t="s">
        <v>125</v>
      </c>
      <c r="BO21" s="32" t="s">
        <v>125</v>
      </c>
      <c r="BP21" s="31"/>
      <c r="BQ21" s="31"/>
      <c r="BR21" s="32" t="s">
        <v>125</v>
      </c>
      <c r="BS21" s="32" t="s">
        <v>125</v>
      </c>
      <c r="BT21" s="32" t="s">
        <v>125</v>
      </c>
      <c r="BU21" s="32" t="s">
        <v>125</v>
      </c>
      <c r="BV21" s="32" t="s">
        <v>343</v>
      </c>
      <c r="BW21" s="32" t="s">
        <v>131</v>
      </c>
      <c r="BX21" s="32" t="s">
        <v>125</v>
      </c>
      <c r="BY21" s="32" t="s">
        <v>125</v>
      </c>
      <c r="BZ21" s="32" t="s">
        <v>125</v>
      </c>
      <c r="CA21" s="32" t="s">
        <v>125</v>
      </c>
      <c r="CB21" s="32" t="s">
        <v>125</v>
      </c>
      <c r="CC21" s="32" t="s">
        <v>125</v>
      </c>
      <c r="CD21" s="31">
        <v>0</v>
      </c>
      <c r="CE21" s="31">
        <v>0</v>
      </c>
      <c r="CF21" s="31">
        <v>0</v>
      </c>
      <c r="CG21" s="34"/>
      <c r="CH21" s="34"/>
      <c r="CI21" s="32" t="s">
        <v>125</v>
      </c>
      <c r="CJ21" s="35"/>
      <c r="CK21" s="31"/>
      <c r="CL21" s="32" t="s">
        <v>125</v>
      </c>
      <c r="CM21" s="31"/>
      <c r="CN21" s="31"/>
      <c r="CO21" s="32" t="s">
        <v>125</v>
      </c>
      <c r="CP21" s="31"/>
      <c r="CQ21" s="31"/>
      <c r="CR21" s="32" t="s">
        <v>125</v>
      </c>
      <c r="CS21" s="31"/>
      <c r="CT21" s="31"/>
      <c r="CU21" s="32" t="s">
        <v>125</v>
      </c>
      <c r="CV21" s="32" t="s">
        <v>125</v>
      </c>
      <c r="CW21" s="32" t="s">
        <v>125</v>
      </c>
      <c r="CX21" s="32" t="s">
        <v>125</v>
      </c>
      <c r="CY21" s="32" t="s">
        <v>125</v>
      </c>
      <c r="CZ21" s="32" t="s">
        <v>125</v>
      </c>
      <c r="DA21" s="34">
        <v>40848</v>
      </c>
      <c r="DB21" s="32" t="s">
        <v>317</v>
      </c>
      <c r="DC21" s="32" t="s">
        <v>125</v>
      </c>
      <c r="DD21" s="32" t="s">
        <v>313</v>
      </c>
      <c r="DE21" s="32" t="s">
        <v>314</v>
      </c>
      <c r="DF21" s="32" t="s">
        <v>125</v>
      </c>
      <c r="DG21" s="32" t="s">
        <v>125</v>
      </c>
      <c r="DH21" s="32" t="s">
        <v>125</v>
      </c>
      <c r="DI21" s="31">
        <v>0</v>
      </c>
      <c r="DJ21" s="32" t="s">
        <v>125</v>
      </c>
      <c r="DK21" s="32" t="s">
        <v>132</v>
      </c>
      <c r="DL21" s="32" t="s">
        <v>125</v>
      </c>
      <c r="DM21" s="32" t="s">
        <v>125</v>
      </c>
      <c r="DN21" s="32" t="s">
        <v>125</v>
      </c>
      <c r="DO21" s="32" t="s">
        <v>486</v>
      </c>
      <c r="DP21" s="32" t="s">
        <v>485</v>
      </c>
      <c r="DQ21" s="32" t="s">
        <v>125</v>
      </c>
      <c r="DR21" s="32" t="s">
        <v>125</v>
      </c>
      <c r="DS21" s="32" t="s">
        <v>125</v>
      </c>
      <c r="DT21" s="32" t="s">
        <v>125</v>
      </c>
      <c r="DU21" s="32" t="s">
        <v>125</v>
      </c>
      <c r="DV21" s="32" t="s">
        <v>344</v>
      </c>
      <c r="DW21" s="32" t="s">
        <v>125</v>
      </c>
      <c r="DX21" s="32" t="s">
        <v>125</v>
      </c>
    </row>
    <row r="22" spans="2:128" x14ac:dyDescent="0.25">
      <c r="B22" s="26">
        <v>12397</v>
      </c>
      <c r="C22" s="29">
        <v>40179</v>
      </c>
      <c r="D22" s="30">
        <v>0</v>
      </c>
      <c r="E22" s="27" t="s">
        <v>302</v>
      </c>
      <c r="F22" s="27" t="s">
        <v>303</v>
      </c>
      <c r="G22" s="27" t="s">
        <v>122</v>
      </c>
      <c r="H22" s="27" t="s">
        <v>340</v>
      </c>
      <c r="I22" s="27" t="s">
        <v>305</v>
      </c>
      <c r="J22" s="27" t="s">
        <v>315</v>
      </c>
      <c r="K22" s="27" t="s">
        <v>133</v>
      </c>
      <c r="L22" s="26">
        <v>-42</v>
      </c>
      <c r="M22" s="27" t="s">
        <v>306</v>
      </c>
      <c r="N22" s="26">
        <v>-31248</v>
      </c>
      <c r="O22" s="27" t="s">
        <v>485</v>
      </c>
      <c r="P22" s="26">
        <v>30</v>
      </c>
      <c r="Q22" s="26">
        <v>6.8597722776873598</v>
      </c>
      <c r="S22" s="24" t="s">
        <v>499</v>
      </c>
      <c r="U22" s="31">
        <v>744</v>
      </c>
      <c r="V22" s="31">
        <v>-214354.16413317501</v>
      </c>
      <c r="W22" s="24" t="s">
        <v>499</v>
      </c>
      <c r="Y22" s="31">
        <v>-214354.16413317501</v>
      </c>
      <c r="Z22" s="32" t="s">
        <v>134</v>
      </c>
      <c r="AA22" s="31"/>
      <c r="AB22" s="31"/>
      <c r="AC22" s="32" t="s">
        <v>126</v>
      </c>
      <c r="AD22" s="32" t="s">
        <v>126</v>
      </c>
      <c r="AE22" s="32" t="s">
        <v>127</v>
      </c>
      <c r="AF22" s="32" t="s">
        <v>124</v>
      </c>
      <c r="AG22" s="32" t="s">
        <v>308</v>
      </c>
      <c r="AH22" s="32" t="s">
        <v>185</v>
      </c>
      <c r="AI22" s="32" t="s">
        <v>125</v>
      </c>
      <c r="AJ22" s="32" t="s">
        <v>125</v>
      </c>
      <c r="AK22" s="32" t="s">
        <v>125</v>
      </c>
      <c r="AL22" s="32" t="s">
        <v>125</v>
      </c>
      <c r="AM22" s="32" t="s">
        <v>125</v>
      </c>
      <c r="AN22" s="34">
        <v>40909</v>
      </c>
      <c r="AO22" s="34">
        <v>40939</v>
      </c>
      <c r="AP22" s="32" t="s">
        <v>128</v>
      </c>
      <c r="AQ22" s="31">
        <v>744</v>
      </c>
      <c r="AR22" s="32" t="s">
        <v>125</v>
      </c>
      <c r="AS22" s="31"/>
      <c r="AT22" s="34"/>
      <c r="AU22" s="32" t="s">
        <v>125</v>
      </c>
      <c r="AV22" s="32" t="s">
        <v>125</v>
      </c>
      <c r="AW22" s="32" t="s">
        <v>310</v>
      </c>
      <c r="AX22" s="32" t="s">
        <v>129</v>
      </c>
      <c r="AY22" s="31">
        <v>0</v>
      </c>
      <c r="AZ22" s="31">
        <v>0</v>
      </c>
      <c r="BA22" s="32" t="s">
        <v>124</v>
      </c>
      <c r="BB22" s="31">
        <v>0</v>
      </c>
      <c r="BC22" s="31">
        <v>0</v>
      </c>
      <c r="BD22" s="32" t="s">
        <v>124</v>
      </c>
      <c r="BE22" s="31">
        <v>0</v>
      </c>
      <c r="BF22" s="31">
        <v>0</v>
      </c>
      <c r="BG22" s="32" t="s">
        <v>124</v>
      </c>
      <c r="BH22" s="31">
        <v>0</v>
      </c>
      <c r="BI22" s="31">
        <v>0</v>
      </c>
      <c r="BJ22" s="32" t="s">
        <v>124</v>
      </c>
      <c r="BK22" s="31"/>
      <c r="BL22" s="31"/>
      <c r="BM22" s="32" t="s">
        <v>130</v>
      </c>
      <c r="BN22" s="32" t="s">
        <v>125</v>
      </c>
      <c r="BO22" s="32" t="s">
        <v>125</v>
      </c>
      <c r="BP22" s="31"/>
      <c r="BQ22" s="31"/>
      <c r="BR22" s="32" t="s">
        <v>125</v>
      </c>
      <c r="BS22" s="32" t="s">
        <v>125</v>
      </c>
      <c r="BT22" s="32" t="s">
        <v>125</v>
      </c>
      <c r="BU22" s="32" t="s">
        <v>125</v>
      </c>
      <c r="BV22" s="32" t="s">
        <v>345</v>
      </c>
      <c r="BW22" s="32" t="s">
        <v>131</v>
      </c>
      <c r="BX22" s="32" t="s">
        <v>125</v>
      </c>
      <c r="BY22" s="32" t="s">
        <v>125</v>
      </c>
      <c r="BZ22" s="32" t="s">
        <v>125</v>
      </c>
      <c r="CA22" s="32" t="s">
        <v>125</v>
      </c>
      <c r="CB22" s="32" t="s">
        <v>125</v>
      </c>
      <c r="CC22" s="32" t="s">
        <v>125</v>
      </c>
      <c r="CD22" s="31">
        <v>0</v>
      </c>
      <c r="CE22" s="31">
        <v>0</v>
      </c>
      <c r="CF22" s="31">
        <v>0</v>
      </c>
      <c r="CG22" s="34"/>
      <c r="CH22" s="34"/>
      <c r="CI22" s="32" t="s">
        <v>125</v>
      </c>
      <c r="CJ22" s="35"/>
      <c r="CK22" s="31"/>
      <c r="CL22" s="32" t="s">
        <v>125</v>
      </c>
      <c r="CM22" s="31"/>
      <c r="CN22" s="31"/>
      <c r="CO22" s="32" t="s">
        <v>125</v>
      </c>
      <c r="CP22" s="31"/>
      <c r="CQ22" s="31"/>
      <c r="CR22" s="32" t="s">
        <v>125</v>
      </c>
      <c r="CS22" s="31"/>
      <c r="CT22" s="31"/>
      <c r="CU22" s="32" t="s">
        <v>125</v>
      </c>
      <c r="CV22" s="32" t="s">
        <v>125</v>
      </c>
      <c r="CW22" s="32" t="s">
        <v>125</v>
      </c>
      <c r="CX22" s="32" t="s">
        <v>125</v>
      </c>
      <c r="CY22" s="32" t="s">
        <v>125</v>
      </c>
      <c r="CZ22" s="32" t="s">
        <v>125</v>
      </c>
      <c r="DA22" s="34">
        <v>40848</v>
      </c>
      <c r="DB22" s="32" t="s">
        <v>317</v>
      </c>
      <c r="DC22" s="32" t="s">
        <v>125</v>
      </c>
      <c r="DD22" s="32" t="s">
        <v>313</v>
      </c>
      <c r="DE22" s="32" t="s">
        <v>314</v>
      </c>
      <c r="DF22" s="32" t="s">
        <v>125</v>
      </c>
      <c r="DG22" s="32" t="s">
        <v>125</v>
      </c>
      <c r="DH22" s="32" t="s">
        <v>125</v>
      </c>
      <c r="DI22" s="31">
        <v>0</v>
      </c>
      <c r="DJ22" s="32" t="s">
        <v>125</v>
      </c>
      <c r="DK22" s="32" t="s">
        <v>132</v>
      </c>
      <c r="DL22" s="32" t="s">
        <v>125</v>
      </c>
      <c r="DM22" s="32" t="s">
        <v>125</v>
      </c>
      <c r="DN22" s="32" t="s">
        <v>125</v>
      </c>
      <c r="DO22" s="32" t="s">
        <v>486</v>
      </c>
      <c r="DP22" s="32" t="s">
        <v>485</v>
      </c>
      <c r="DQ22" s="32" t="s">
        <v>125</v>
      </c>
      <c r="DR22" s="32" t="s">
        <v>125</v>
      </c>
      <c r="DS22" s="32" t="s">
        <v>125</v>
      </c>
      <c r="DT22" s="32" t="s">
        <v>125</v>
      </c>
      <c r="DU22" s="32" t="s">
        <v>125</v>
      </c>
      <c r="DV22" s="32" t="s">
        <v>346</v>
      </c>
      <c r="DW22" s="32" t="s">
        <v>125</v>
      </c>
      <c r="DX22" s="32" t="s">
        <v>125</v>
      </c>
    </row>
    <row r="23" spans="2:128" x14ac:dyDescent="0.25">
      <c r="B23" s="26">
        <v>12399</v>
      </c>
      <c r="C23" s="29">
        <v>40179</v>
      </c>
      <c r="D23" s="30">
        <v>0</v>
      </c>
      <c r="E23" s="27" t="s">
        <v>302</v>
      </c>
      <c r="F23" s="27" t="s">
        <v>303</v>
      </c>
      <c r="G23" s="27" t="s">
        <v>122</v>
      </c>
      <c r="H23" s="27" t="s">
        <v>337</v>
      </c>
      <c r="I23" s="27" t="s">
        <v>305</v>
      </c>
      <c r="J23" s="27" t="s">
        <v>315</v>
      </c>
      <c r="K23" s="27" t="s">
        <v>133</v>
      </c>
      <c r="L23" s="26">
        <v>-42</v>
      </c>
      <c r="M23" s="27" t="s">
        <v>306</v>
      </c>
      <c r="N23" s="26">
        <v>-31248</v>
      </c>
      <c r="O23" s="27" t="s">
        <v>485</v>
      </c>
      <c r="P23" s="26">
        <v>30</v>
      </c>
      <c r="Q23" s="26">
        <v>2.57241460413276</v>
      </c>
      <c r="S23" s="24" t="s">
        <v>499</v>
      </c>
      <c r="U23" s="31">
        <v>744</v>
      </c>
      <c r="V23" s="31">
        <v>722576.17751835496</v>
      </c>
      <c r="W23" s="24" t="s">
        <v>499</v>
      </c>
      <c r="Y23" s="31">
        <v>722576.17751835496</v>
      </c>
      <c r="Z23" s="32" t="s">
        <v>134</v>
      </c>
      <c r="AA23" s="31"/>
      <c r="AB23" s="31"/>
      <c r="AC23" s="32" t="s">
        <v>126</v>
      </c>
      <c r="AD23" s="32" t="s">
        <v>126</v>
      </c>
      <c r="AE23" s="32" t="s">
        <v>127</v>
      </c>
      <c r="AF23" s="32" t="s">
        <v>124</v>
      </c>
      <c r="AG23" s="32" t="s">
        <v>308</v>
      </c>
      <c r="AH23" s="32" t="s">
        <v>185</v>
      </c>
      <c r="AI23" s="32" t="s">
        <v>125</v>
      </c>
      <c r="AJ23" s="32" t="s">
        <v>125</v>
      </c>
      <c r="AK23" s="32" t="s">
        <v>125</v>
      </c>
      <c r="AL23" s="32" t="s">
        <v>125</v>
      </c>
      <c r="AM23" s="32" t="s">
        <v>125</v>
      </c>
      <c r="AN23" s="34">
        <v>40179</v>
      </c>
      <c r="AO23" s="34">
        <v>40209</v>
      </c>
      <c r="AP23" s="32" t="s">
        <v>128</v>
      </c>
      <c r="AQ23" s="31">
        <v>744</v>
      </c>
      <c r="AR23" s="32" t="s">
        <v>125</v>
      </c>
      <c r="AS23" s="31"/>
      <c r="AT23" s="34"/>
      <c r="AU23" s="32" t="s">
        <v>125</v>
      </c>
      <c r="AV23" s="32" t="s">
        <v>125</v>
      </c>
      <c r="AW23" s="32" t="s">
        <v>310</v>
      </c>
      <c r="AX23" s="32" t="s">
        <v>129</v>
      </c>
      <c r="AY23" s="31">
        <v>0</v>
      </c>
      <c r="AZ23" s="31">
        <v>0</v>
      </c>
      <c r="BA23" s="32" t="s">
        <v>124</v>
      </c>
      <c r="BB23" s="31">
        <v>0</v>
      </c>
      <c r="BC23" s="31">
        <v>0</v>
      </c>
      <c r="BD23" s="32" t="s">
        <v>124</v>
      </c>
      <c r="BE23" s="31">
        <v>0</v>
      </c>
      <c r="BF23" s="31">
        <v>0</v>
      </c>
      <c r="BG23" s="32" t="s">
        <v>124</v>
      </c>
      <c r="BH23" s="31">
        <v>0</v>
      </c>
      <c r="BI23" s="31">
        <v>0</v>
      </c>
      <c r="BJ23" s="32" t="s">
        <v>124</v>
      </c>
      <c r="BK23" s="31"/>
      <c r="BL23" s="31"/>
      <c r="BM23" s="32" t="s">
        <v>130</v>
      </c>
      <c r="BN23" s="32" t="s">
        <v>125</v>
      </c>
      <c r="BO23" s="32" t="s">
        <v>125</v>
      </c>
      <c r="BP23" s="31"/>
      <c r="BQ23" s="31"/>
      <c r="BR23" s="32" t="s">
        <v>125</v>
      </c>
      <c r="BS23" s="32" t="s">
        <v>125</v>
      </c>
      <c r="BT23" s="32" t="s">
        <v>125</v>
      </c>
      <c r="BU23" s="32" t="s">
        <v>125</v>
      </c>
      <c r="BV23" s="32" t="s">
        <v>347</v>
      </c>
      <c r="BW23" s="32" t="s">
        <v>131</v>
      </c>
      <c r="BX23" s="32" t="s">
        <v>125</v>
      </c>
      <c r="BY23" s="32" t="s">
        <v>125</v>
      </c>
      <c r="BZ23" s="32" t="s">
        <v>125</v>
      </c>
      <c r="CA23" s="32" t="s">
        <v>125</v>
      </c>
      <c r="CB23" s="32" t="s">
        <v>125</v>
      </c>
      <c r="CC23" s="32" t="s">
        <v>125</v>
      </c>
      <c r="CD23" s="31">
        <v>0</v>
      </c>
      <c r="CE23" s="31">
        <v>0</v>
      </c>
      <c r="CF23" s="31">
        <v>0</v>
      </c>
      <c r="CG23" s="34"/>
      <c r="CH23" s="34"/>
      <c r="CI23" s="32" t="s">
        <v>125</v>
      </c>
      <c r="CJ23" s="35"/>
      <c r="CK23" s="31"/>
      <c r="CL23" s="32" t="s">
        <v>125</v>
      </c>
      <c r="CM23" s="31"/>
      <c r="CN23" s="31"/>
      <c r="CO23" s="32" t="s">
        <v>125</v>
      </c>
      <c r="CP23" s="31"/>
      <c r="CQ23" s="31"/>
      <c r="CR23" s="32" t="s">
        <v>125</v>
      </c>
      <c r="CS23" s="31"/>
      <c r="CT23" s="31"/>
      <c r="CU23" s="32" t="s">
        <v>125</v>
      </c>
      <c r="CV23" s="32" t="s">
        <v>125</v>
      </c>
      <c r="CW23" s="32" t="s">
        <v>125</v>
      </c>
      <c r="CX23" s="32" t="s">
        <v>125</v>
      </c>
      <c r="CY23" s="32" t="s">
        <v>125</v>
      </c>
      <c r="CZ23" s="32" t="s">
        <v>125</v>
      </c>
      <c r="DA23" s="34">
        <v>40909</v>
      </c>
      <c r="DB23" s="32" t="s">
        <v>317</v>
      </c>
      <c r="DC23" s="32" t="s">
        <v>125</v>
      </c>
      <c r="DD23" s="32" t="s">
        <v>313</v>
      </c>
      <c r="DE23" s="32" t="s">
        <v>314</v>
      </c>
      <c r="DF23" s="32" t="s">
        <v>125</v>
      </c>
      <c r="DG23" s="32" t="s">
        <v>125</v>
      </c>
      <c r="DH23" s="32" t="s">
        <v>125</v>
      </c>
      <c r="DI23" s="31">
        <v>0</v>
      </c>
      <c r="DJ23" s="32" t="s">
        <v>125</v>
      </c>
      <c r="DK23" s="32" t="s">
        <v>132</v>
      </c>
      <c r="DL23" s="32" t="s">
        <v>125</v>
      </c>
      <c r="DM23" s="32" t="s">
        <v>125</v>
      </c>
      <c r="DN23" s="32" t="s">
        <v>125</v>
      </c>
      <c r="DO23" s="32" t="s">
        <v>486</v>
      </c>
      <c r="DP23" s="32" t="s">
        <v>485</v>
      </c>
      <c r="DQ23" s="32" t="s">
        <v>125</v>
      </c>
      <c r="DR23" s="32" t="s">
        <v>125</v>
      </c>
      <c r="DS23" s="32" t="s">
        <v>125</v>
      </c>
      <c r="DT23" s="32" t="s">
        <v>125</v>
      </c>
      <c r="DU23" s="32" t="s">
        <v>125</v>
      </c>
      <c r="DV23" s="32" t="s">
        <v>348</v>
      </c>
      <c r="DW23" s="32" t="s">
        <v>125</v>
      </c>
      <c r="DX23" s="32" t="s">
        <v>125</v>
      </c>
    </row>
    <row r="24" spans="2:128" x14ac:dyDescent="0.25">
      <c r="B24" s="26">
        <v>12401</v>
      </c>
      <c r="C24" s="29">
        <v>40179</v>
      </c>
      <c r="D24" s="30">
        <v>0</v>
      </c>
      <c r="E24" s="27" t="s">
        <v>302</v>
      </c>
      <c r="F24" s="27" t="s">
        <v>303</v>
      </c>
      <c r="G24" s="27" t="s">
        <v>122</v>
      </c>
      <c r="H24" s="27" t="s">
        <v>340</v>
      </c>
      <c r="I24" s="27" t="s">
        <v>305</v>
      </c>
      <c r="J24" s="27" t="s">
        <v>315</v>
      </c>
      <c r="K24" s="27" t="s">
        <v>133</v>
      </c>
      <c r="L24" s="26">
        <v>-42</v>
      </c>
      <c r="M24" s="27" t="s">
        <v>306</v>
      </c>
      <c r="N24" s="26">
        <v>-31248</v>
      </c>
      <c r="O24" s="27" t="s">
        <v>485</v>
      </c>
      <c r="P24" s="26">
        <v>30</v>
      </c>
      <c r="Q24" s="26">
        <v>6.8597722776873598</v>
      </c>
      <c r="S24" s="24" t="s">
        <v>499</v>
      </c>
      <c r="U24" s="31">
        <v>744</v>
      </c>
      <c r="V24" s="31">
        <v>588604.82493511995</v>
      </c>
      <c r="W24" s="24" t="s">
        <v>499</v>
      </c>
      <c r="Y24" s="31">
        <v>588604.82493511995</v>
      </c>
      <c r="Z24" s="32" t="s">
        <v>134</v>
      </c>
      <c r="AA24" s="31"/>
      <c r="AB24" s="31"/>
      <c r="AC24" s="32" t="s">
        <v>126</v>
      </c>
      <c r="AD24" s="32" t="s">
        <v>126</v>
      </c>
      <c r="AE24" s="32" t="s">
        <v>127</v>
      </c>
      <c r="AF24" s="32" t="s">
        <v>124</v>
      </c>
      <c r="AG24" s="32" t="s">
        <v>308</v>
      </c>
      <c r="AH24" s="32" t="s">
        <v>185</v>
      </c>
      <c r="AI24" s="32" t="s">
        <v>125</v>
      </c>
      <c r="AJ24" s="32" t="s">
        <v>125</v>
      </c>
      <c r="AK24" s="32" t="s">
        <v>125</v>
      </c>
      <c r="AL24" s="32" t="s">
        <v>125</v>
      </c>
      <c r="AM24" s="32" t="s">
        <v>125</v>
      </c>
      <c r="AN24" s="34">
        <v>40909</v>
      </c>
      <c r="AO24" s="34">
        <v>40939</v>
      </c>
      <c r="AP24" s="32" t="s">
        <v>128</v>
      </c>
      <c r="AQ24" s="31">
        <v>744</v>
      </c>
      <c r="AR24" s="32" t="s">
        <v>125</v>
      </c>
      <c r="AS24" s="31"/>
      <c r="AT24" s="34"/>
      <c r="AU24" s="32" t="s">
        <v>125</v>
      </c>
      <c r="AV24" s="32" t="s">
        <v>125</v>
      </c>
      <c r="AW24" s="32" t="s">
        <v>310</v>
      </c>
      <c r="AX24" s="32" t="s">
        <v>129</v>
      </c>
      <c r="AY24" s="31">
        <v>0</v>
      </c>
      <c r="AZ24" s="31">
        <v>0</v>
      </c>
      <c r="BA24" s="32" t="s">
        <v>124</v>
      </c>
      <c r="BB24" s="31">
        <v>0</v>
      </c>
      <c r="BC24" s="31">
        <v>0</v>
      </c>
      <c r="BD24" s="32" t="s">
        <v>124</v>
      </c>
      <c r="BE24" s="31">
        <v>0</v>
      </c>
      <c r="BF24" s="31">
        <v>0</v>
      </c>
      <c r="BG24" s="32" t="s">
        <v>124</v>
      </c>
      <c r="BH24" s="31">
        <v>0</v>
      </c>
      <c r="BI24" s="31">
        <v>0</v>
      </c>
      <c r="BJ24" s="32" t="s">
        <v>124</v>
      </c>
      <c r="BK24" s="31"/>
      <c r="BL24" s="31"/>
      <c r="BM24" s="32" t="s">
        <v>130</v>
      </c>
      <c r="BN24" s="32" t="s">
        <v>125</v>
      </c>
      <c r="BO24" s="32" t="s">
        <v>125</v>
      </c>
      <c r="BP24" s="31"/>
      <c r="BQ24" s="31"/>
      <c r="BR24" s="32" t="s">
        <v>125</v>
      </c>
      <c r="BS24" s="32" t="s">
        <v>125</v>
      </c>
      <c r="BT24" s="32" t="s">
        <v>125</v>
      </c>
      <c r="BU24" s="32" t="s">
        <v>125</v>
      </c>
      <c r="BV24" s="32" t="s">
        <v>349</v>
      </c>
      <c r="BW24" s="32" t="s">
        <v>131</v>
      </c>
      <c r="BX24" s="32" t="s">
        <v>125</v>
      </c>
      <c r="BY24" s="32" t="s">
        <v>125</v>
      </c>
      <c r="BZ24" s="32" t="s">
        <v>125</v>
      </c>
      <c r="CA24" s="32" t="s">
        <v>125</v>
      </c>
      <c r="CB24" s="32" t="s">
        <v>125</v>
      </c>
      <c r="CC24" s="32" t="s">
        <v>125</v>
      </c>
      <c r="CD24" s="31">
        <v>0</v>
      </c>
      <c r="CE24" s="31">
        <v>0</v>
      </c>
      <c r="CF24" s="31">
        <v>0</v>
      </c>
      <c r="CG24" s="34"/>
      <c r="CH24" s="34"/>
      <c r="CI24" s="32" t="s">
        <v>125</v>
      </c>
      <c r="CJ24" s="35"/>
      <c r="CK24" s="31"/>
      <c r="CL24" s="32" t="s">
        <v>125</v>
      </c>
      <c r="CM24" s="31"/>
      <c r="CN24" s="31"/>
      <c r="CO24" s="32" t="s">
        <v>125</v>
      </c>
      <c r="CP24" s="31"/>
      <c r="CQ24" s="31"/>
      <c r="CR24" s="32" t="s">
        <v>125</v>
      </c>
      <c r="CS24" s="31"/>
      <c r="CT24" s="31"/>
      <c r="CU24" s="32" t="s">
        <v>125</v>
      </c>
      <c r="CV24" s="32" t="s">
        <v>125</v>
      </c>
      <c r="CW24" s="32" t="s">
        <v>125</v>
      </c>
      <c r="CX24" s="32" t="s">
        <v>125</v>
      </c>
      <c r="CY24" s="32" t="s">
        <v>125</v>
      </c>
      <c r="CZ24" s="32" t="s">
        <v>125</v>
      </c>
      <c r="DA24" s="34">
        <v>40909</v>
      </c>
      <c r="DB24" s="32" t="s">
        <v>317</v>
      </c>
      <c r="DC24" s="32" t="s">
        <v>125</v>
      </c>
      <c r="DD24" s="32" t="s">
        <v>313</v>
      </c>
      <c r="DE24" s="32" t="s">
        <v>314</v>
      </c>
      <c r="DF24" s="32" t="s">
        <v>125</v>
      </c>
      <c r="DG24" s="32" t="s">
        <v>125</v>
      </c>
      <c r="DH24" s="32" t="s">
        <v>125</v>
      </c>
      <c r="DI24" s="31">
        <v>0</v>
      </c>
      <c r="DJ24" s="32" t="s">
        <v>125</v>
      </c>
      <c r="DK24" s="32" t="s">
        <v>132</v>
      </c>
      <c r="DL24" s="32" t="s">
        <v>125</v>
      </c>
      <c r="DM24" s="32" t="s">
        <v>125</v>
      </c>
      <c r="DN24" s="32" t="s">
        <v>125</v>
      </c>
      <c r="DO24" s="32" t="s">
        <v>486</v>
      </c>
      <c r="DP24" s="32" t="s">
        <v>485</v>
      </c>
      <c r="DQ24" s="32" t="s">
        <v>125</v>
      </c>
      <c r="DR24" s="32" t="s">
        <v>125</v>
      </c>
      <c r="DS24" s="32" t="s">
        <v>125</v>
      </c>
      <c r="DT24" s="32" t="s">
        <v>125</v>
      </c>
      <c r="DU24" s="32" t="s">
        <v>125</v>
      </c>
      <c r="DV24" s="32" t="s">
        <v>350</v>
      </c>
      <c r="DW24" s="32" t="s">
        <v>125</v>
      </c>
      <c r="DX24" s="32" t="s">
        <v>125</v>
      </c>
    </row>
    <row r="25" spans="2:128" x14ac:dyDescent="0.25">
      <c r="B25" s="26">
        <v>12403</v>
      </c>
      <c r="C25" s="29">
        <v>40179</v>
      </c>
      <c r="D25" s="30">
        <v>0</v>
      </c>
      <c r="E25" s="27" t="s">
        <v>302</v>
      </c>
      <c r="F25" s="27" t="s">
        <v>303</v>
      </c>
      <c r="G25" s="27" t="s">
        <v>122</v>
      </c>
      <c r="H25" s="27" t="s">
        <v>351</v>
      </c>
      <c r="I25" s="27" t="s">
        <v>305</v>
      </c>
      <c r="J25" s="27" t="s">
        <v>315</v>
      </c>
      <c r="K25" s="27" t="s">
        <v>123</v>
      </c>
      <c r="L25" s="26">
        <v>40</v>
      </c>
      <c r="M25" s="27" t="s">
        <v>306</v>
      </c>
      <c r="N25" s="26">
        <v>350400</v>
      </c>
      <c r="O25" s="27" t="s">
        <v>485</v>
      </c>
      <c r="P25" s="26">
        <v>28</v>
      </c>
      <c r="Q25" s="26">
        <v>2.5</v>
      </c>
      <c r="R25" s="24">
        <f>AVERAGE(('Price Book'!$G$6),('Price Book'!$G$7),('Price Book'!$G$8),('Price Book'!$G$9))</f>
        <v>2.5</v>
      </c>
      <c r="S25" s="24" t="str">
        <f t="shared" ref="S25" si="0">IF(Q25=R25,"OK","ERROR")</f>
        <v>OK</v>
      </c>
      <c r="T25" s="24" t="s">
        <v>500</v>
      </c>
      <c r="U25" s="31">
        <v>8760</v>
      </c>
      <c r="V25" s="31">
        <v>876000</v>
      </c>
      <c r="W25" s="22">
        <f>L25*U25*Q25</f>
        <v>876000</v>
      </c>
      <c r="Y25" s="31">
        <v>876000</v>
      </c>
      <c r="Z25" s="32" t="s">
        <v>134</v>
      </c>
      <c r="AA25" s="31"/>
      <c r="AB25" s="31"/>
      <c r="AC25" s="32" t="s">
        <v>126</v>
      </c>
      <c r="AD25" s="32" t="s">
        <v>126</v>
      </c>
      <c r="AE25" s="32" t="s">
        <v>127</v>
      </c>
      <c r="AF25" s="32" t="s">
        <v>124</v>
      </c>
      <c r="AG25" s="32" t="s">
        <v>308</v>
      </c>
      <c r="AH25" s="32" t="s">
        <v>352</v>
      </c>
      <c r="AI25" s="32" t="s">
        <v>125</v>
      </c>
      <c r="AJ25" s="32" t="s">
        <v>125</v>
      </c>
      <c r="AK25" s="32" t="s">
        <v>125</v>
      </c>
      <c r="AL25" s="32" t="s">
        <v>125</v>
      </c>
      <c r="AM25" s="32" t="s">
        <v>125</v>
      </c>
      <c r="AN25" s="34">
        <v>40179</v>
      </c>
      <c r="AO25" s="34">
        <v>40543</v>
      </c>
      <c r="AP25" s="32" t="s">
        <v>128</v>
      </c>
      <c r="AQ25" s="31">
        <v>8760</v>
      </c>
      <c r="AR25" s="32" t="s">
        <v>125</v>
      </c>
      <c r="AS25" s="31"/>
      <c r="AT25" s="34"/>
      <c r="AU25" s="32" t="s">
        <v>125</v>
      </c>
      <c r="AV25" s="32" t="s">
        <v>125</v>
      </c>
      <c r="AW25" s="32" t="s">
        <v>310</v>
      </c>
      <c r="AX25" s="32" t="s">
        <v>129</v>
      </c>
      <c r="AY25" s="31">
        <v>0</v>
      </c>
      <c r="AZ25" s="31">
        <v>0</v>
      </c>
      <c r="BA25" s="32" t="s">
        <v>124</v>
      </c>
      <c r="BB25" s="31">
        <v>0</v>
      </c>
      <c r="BC25" s="31">
        <v>0</v>
      </c>
      <c r="BD25" s="32" t="s">
        <v>124</v>
      </c>
      <c r="BE25" s="31">
        <v>0</v>
      </c>
      <c r="BF25" s="31">
        <v>0</v>
      </c>
      <c r="BG25" s="32" t="s">
        <v>124</v>
      </c>
      <c r="BH25" s="31">
        <v>0</v>
      </c>
      <c r="BI25" s="31">
        <v>0</v>
      </c>
      <c r="BJ25" s="32" t="s">
        <v>124</v>
      </c>
      <c r="BK25" s="31"/>
      <c r="BL25" s="31"/>
      <c r="BM25" s="32" t="s">
        <v>130</v>
      </c>
      <c r="BN25" s="32" t="s">
        <v>125</v>
      </c>
      <c r="BO25" s="32" t="s">
        <v>125</v>
      </c>
      <c r="BP25" s="31"/>
      <c r="BQ25" s="31"/>
      <c r="BR25" s="32" t="s">
        <v>125</v>
      </c>
      <c r="BS25" s="32" t="s">
        <v>125</v>
      </c>
      <c r="BT25" s="32" t="s">
        <v>125</v>
      </c>
      <c r="BU25" s="32" t="s">
        <v>125</v>
      </c>
      <c r="BV25" s="32" t="s">
        <v>353</v>
      </c>
      <c r="BW25" s="32" t="s">
        <v>131</v>
      </c>
      <c r="BX25" s="32" t="s">
        <v>125</v>
      </c>
      <c r="BY25" s="32" t="s">
        <v>125</v>
      </c>
      <c r="BZ25" s="32" t="s">
        <v>125</v>
      </c>
      <c r="CA25" s="32" t="s">
        <v>125</v>
      </c>
      <c r="CB25" s="32" t="s">
        <v>125</v>
      </c>
      <c r="CC25" s="32" t="s">
        <v>125</v>
      </c>
      <c r="CD25" s="31">
        <v>0</v>
      </c>
      <c r="CE25" s="31">
        <v>0</v>
      </c>
      <c r="CF25" s="31">
        <v>0</v>
      </c>
      <c r="CG25" s="34"/>
      <c r="CH25" s="34"/>
      <c r="CI25" s="32" t="s">
        <v>125</v>
      </c>
      <c r="CJ25" s="35"/>
      <c r="CK25" s="31"/>
      <c r="CL25" s="32" t="s">
        <v>125</v>
      </c>
      <c r="CM25" s="31"/>
      <c r="CN25" s="31"/>
      <c r="CO25" s="32" t="s">
        <v>125</v>
      </c>
      <c r="CP25" s="31"/>
      <c r="CQ25" s="31"/>
      <c r="CR25" s="32" t="s">
        <v>125</v>
      </c>
      <c r="CS25" s="31"/>
      <c r="CT25" s="31"/>
      <c r="CU25" s="32" t="s">
        <v>125</v>
      </c>
      <c r="CV25" s="32" t="s">
        <v>125</v>
      </c>
      <c r="CW25" s="32" t="s">
        <v>125</v>
      </c>
      <c r="CX25" s="32" t="s">
        <v>125</v>
      </c>
      <c r="CY25" s="32" t="s">
        <v>125</v>
      </c>
      <c r="CZ25" s="32" t="s">
        <v>125</v>
      </c>
      <c r="DA25" s="34">
        <v>40544</v>
      </c>
      <c r="DB25" s="32" t="s">
        <v>352</v>
      </c>
      <c r="DC25" s="32" t="s">
        <v>125</v>
      </c>
      <c r="DD25" s="32" t="s">
        <v>313</v>
      </c>
      <c r="DE25" s="32" t="s">
        <v>314</v>
      </c>
      <c r="DF25" s="32" t="s">
        <v>125</v>
      </c>
      <c r="DG25" s="32" t="s">
        <v>125</v>
      </c>
      <c r="DH25" s="32" t="s">
        <v>125</v>
      </c>
      <c r="DI25" s="31">
        <v>0</v>
      </c>
      <c r="DJ25" s="32" t="s">
        <v>125</v>
      </c>
      <c r="DK25" s="32" t="s">
        <v>132</v>
      </c>
      <c r="DL25" s="32" t="s">
        <v>125</v>
      </c>
      <c r="DM25" s="32" t="s">
        <v>125</v>
      </c>
      <c r="DN25" s="32" t="s">
        <v>125</v>
      </c>
      <c r="DO25" s="32" t="s">
        <v>486</v>
      </c>
      <c r="DP25" s="32" t="s">
        <v>485</v>
      </c>
      <c r="DQ25" s="32" t="s">
        <v>125</v>
      </c>
      <c r="DR25" s="32" t="s">
        <v>125</v>
      </c>
      <c r="DS25" s="32" t="s">
        <v>125</v>
      </c>
      <c r="DT25" s="32" t="s">
        <v>125</v>
      </c>
      <c r="DU25" s="32" t="s">
        <v>125</v>
      </c>
      <c r="DV25" s="32" t="s">
        <v>354</v>
      </c>
      <c r="DW25" s="32" t="s">
        <v>125</v>
      </c>
      <c r="DX25" s="32" t="s">
        <v>125</v>
      </c>
    </row>
    <row r="26" spans="2:128" x14ac:dyDescent="0.25">
      <c r="B26" s="26">
        <v>12405</v>
      </c>
      <c r="C26" s="29">
        <v>40179</v>
      </c>
      <c r="D26" s="30">
        <v>0</v>
      </c>
      <c r="E26" s="27" t="s">
        <v>302</v>
      </c>
      <c r="F26" s="27" t="s">
        <v>303</v>
      </c>
      <c r="G26" s="27" t="s">
        <v>122</v>
      </c>
      <c r="H26" s="27" t="s">
        <v>351</v>
      </c>
      <c r="I26" s="27" t="s">
        <v>305</v>
      </c>
      <c r="J26" s="27" t="s">
        <v>315</v>
      </c>
      <c r="K26" s="27" t="s">
        <v>123</v>
      </c>
      <c r="L26" s="26">
        <v>41</v>
      </c>
      <c r="M26" s="27" t="s">
        <v>306</v>
      </c>
      <c r="N26" s="26">
        <v>359160</v>
      </c>
      <c r="O26" s="27" t="s">
        <v>485</v>
      </c>
      <c r="P26" s="26">
        <v>29</v>
      </c>
      <c r="Q26" s="26">
        <v>2.5</v>
      </c>
      <c r="R26" s="24">
        <f>AVERAGE(('Price Book'!$G$6),('Price Book'!$G$7),('Price Book'!$G$8),('Price Book'!$G$9))</f>
        <v>2.5</v>
      </c>
      <c r="S26" s="24" t="str">
        <f t="shared" ref="S26:S30" si="1">IF(Q26=R26,"OK","ERROR")</f>
        <v>OK</v>
      </c>
      <c r="T26" s="24" t="s">
        <v>500</v>
      </c>
      <c r="U26" s="31">
        <v>8760</v>
      </c>
      <c r="V26" s="31">
        <v>897900</v>
      </c>
      <c r="W26" s="22">
        <f t="shared" ref="W26:W42" si="2">L26*U26*Q26</f>
        <v>897900</v>
      </c>
      <c r="Y26" s="31">
        <v>897900</v>
      </c>
      <c r="Z26" s="32" t="s">
        <v>134</v>
      </c>
      <c r="AA26" s="31"/>
      <c r="AB26" s="31"/>
      <c r="AC26" s="32" t="s">
        <v>126</v>
      </c>
      <c r="AD26" s="32" t="s">
        <v>126</v>
      </c>
      <c r="AE26" s="32" t="s">
        <v>127</v>
      </c>
      <c r="AF26" s="32" t="s">
        <v>124</v>
      </c>
      <c r="AG26" s="32" t="s">
        <v>308</v>
      </c>
      <c r="AH26" s="32" t="s">
        <v>352</v>
      </c>
      <c r="AI26" s="32" t="s">
        <v>125</v>
      </c>
      <c r="AJ26" s="32" t="s">
        <v>125</v>
      </c>
      <c r="AK26" s="32" t="s">
        <v>125</v>
      </c>
      <c r="AL26" s="32" t="s">
        <v>125</v>
      </c>
      <c r="AM26" s="32" t="s">
        <v>125</v>
      </c>
      <c r="AN26" s="34">
        <v>40179</v>
      </c>
      <c r="AO26" s="34">
        <v>40543</v>
      </c>
      <c r="AP26" s="32" t="s">
        <v>128</v>
      </c>
      <c r="AQ26" s="31">
        <v>8760</v>
      </c>
      <c r="AR26" s="32" t="s">
        <v>125</v>
      </c>
      <c r="AS26" s="31"/>
      <c r="AT26" s="34"/>
      <c r="AU26" s="32" t="s">
        <v>125</v>
      </c>
      <c r="AV26" s="32" t="s">
        <v>125</v>
      </c>
      <c r="AW26" s="32" t="s">
        <v>310</v>
      </c>
      <c r="AX26" s="32" t="s">
        <v>129</v>
      </c>
      <c r="AY26" s="31">
        <v>0</v>
      </c>
      <c r="AZ26" s="31">
        <v>0</v>
      </c>
      <c r="BA26" s="32" t="s">
        <v>124</v>
      </c>
      <c r="BB26" s="31">
        <v>0</v>
      </c>
      <c r="BC26" s="31">
        <v>0</v>
      </c>
      <c r="BD26" s="32" t="s">
        <v>124</v>
      </c>
      <c r="BE26" s="31">
        <v>0</v>
      </c>
      <c r="BF26" s="31">
        <v>0</v>
      </c>
      <c r="BG26" s="32" t="s">
        <v>124</v>
      </c>
      <c r="BH26" s="31">
        <v>0</v>
      </c>
      <c r="BI26" s="31">
        <v>0</v>
      </c>
      <c r="BJ26" s="32" t="s">
        <v>124</v>
      </c>
      <c r="BK26" s="31"/>
      <c r="BL26" s="31"/>
      <c r="BM26" s="32" t="s">
        <v>130</v>
      </c>
      <c r="BN26" s="32" t="s">
        <v>125</v>
      </c>
      <c r="BO26" s="32" t="s">
        <v>125</v>
      </c>
      <c r="BP26" s="31"/>
      <c r="BQ26" s="31"/>
      <c r="BR26" s="32" t="s">
        <v>125</v>
      </c>
      <c r="BS26" s="32" t="s">
        <v>125</v>
      </c>
      <c r="BT26" s="32" t="s">
        <v>125</v>
      </c>
      <c r="BU26" s="32" t="s">
        <v>125</v>
      </c>
      <c r="BV26" s="32" t="s">
        <v>355</v>
      </c>
      <c r="BW26" s="32" t="s">
        <v>131</v>
      </c>
      <c r="BX26" s="32" t="s">
        <v>125</v>
      </c>
      <c r="BY26" s="32" t="s">
        <v>125</v>
      </c>
      <c r="BZ26" s="32" t="s">
        <v>125</v>
      </c>
      <c r="CA26" s="32" t="s">
        <v>125</v>
      </c>
      <c r="CB26" s="32" t="s">
        <v>125</v>
      </c>
      <c r="CC26" s="32" t="s">
        <v>125</v>
      </c>
      <c r="CD26" s="31">
        <v>0</v>
      </c>
      <c r="CE26" s="31">
        <v>0</v>
      </c>
      <c r="CF26" s="31">
        <v>0</v>
      </c>
      <c r="CG26" s="34"/>
      <c r="CH26" s="34"/>
      <c r="CI26" s="32" t="s">
        <v>125</v>
      </c>
      <c r="CJ26" s="35"/>
      <c r="CK26" s="31"/>
      <c r="CL26" s="32" t="s">
        <v>125</v>
      </c>
      <c r="CM26" s="31"/>
      <c r="CN26" s="31"/>
      <c r="CO26" s="32" t="s">
        <v>125</v>
      </c>
      <c r="CP26" s="31"/>
      <c r="CQ26" s="31"/>
      <c r="CR26" s="32" t="s">
        <v>125</v>
      </c>
      <c r="CS26" s="31"/>
      <c r="CT26" s="31"/>
      <c r="CU26" s="32" t="s">
        <v>125</v>
      </c>
      <c r="CV26" s="32" t="s">
        <v>125</v>
      </c>
      <c r="CW26" s="32" t="s">
        <v>125</v>
      </c>
      <c r="CX26" s="32" t="s">
        <v>125</v>
      </c>
      <c r="CY26" s="32" t="s">
        <v>125</v>
      </c>
      <c r="CZ26" s="32" t="s">
        <v>125</v>
      </c>
      <c r="DA26" s="34">
        <v>40544</v>
      </c>
      <c r="DB26" s="32" t="s">
        <v>352</v>
      </c>
      <c r="DC26" s="32" t="s">
        <v>125</v>
      </c>
      <c r="DD26" s="32" t="s">
        <v>313</v>
      </c>
      <c r="DE26" s="32" t="s">
        <v>314</v>
      </c>
      <c r="DF26" s="32" t="s">
        <v>125</v>
      </c>
      <c r="DG26" s="32" t="s">
        <v>125</v>
      </c>
      <c r="DH26" s="32" t="s">
        <v>125</v>
      </c>
      <c r="DI26" s="31">
        <v>0</v>
      </c>
      <c r="DJ26" s="32" t="s">
        <v>125</v>
      </c>
      <c r="DK26" s="32" t="s">
        <v>132</v>
      </c>
      <c r="DL26" s="32" t="s">
        <v>125</v>
      </c>
      <c r="DM26" s="32" t="s">
        <v>125</v>
      </c>
      <c r="DN26" s="32" t="s">
        <v>125</v>
      </c>
      <c r="DO26" s="32" t="s">
        <v>486</v>
      </c>
      <c r="DP26" s="32" t="s">
        <v>485</v>
      </c>
      <c r="DQ26" s="32" t="s">
        <v>125</v>
      </c>
      <c r="DR26" s="32" t="s">
        <v>125</v>
      </c>
      <c r="DS26" s="32" t="s">
        <v>125</v>
      </c>
      <c r="DT26" s="32" t="s">
        <v>125</v>
      </c>
      <c r="DU26" s="32" t="s">
        <v>125</v>
      </c>
      <c r="DV26" s="32" t="s">
        <v>354</v>
      </c>
      <c r="DW26" s="32" t="s">
        <v>125</v>
      </c>
      <c r="DX26" s="32" t="s">
        <v>125</v>
      </c>
    </row>
    <row r="27" spans="2:128" x14ac:dyDescent="0.25">
      <c r="B27" s="26">
        <v>12407</v>
      </c>
      <c r="C27" s="29">
        <v>40179</v>
      </c>
      <c r="D27" s="30">
        <v>0</v>
      </c>
      <c r="E27" s="27" t="s">
        <v>302</v>
      </c>
      <c r="F27" s="27" t="s">
        <v>303</v>
      </c>
      <c r="G27" s="27" t="s">
        <v>122</v>
      </c>
      <c r="H27" s="27" t="s">
        <v>351</v>
      </c>
      <c r="I27" s="27" t="s">
        <v>305</v>
      </c>
      <c r="J27" s="27" t="s">
        <v>315</v>
      </c>
      <c r="K27" s="27" t="s">
        <v>133</v>
      </c>
      <c r="L27" s="26">
        <v>-42</v>
      </c>
      <c r="M27" s="27" t="s">
        <v>306</v>
      </c>
      <c r="N27" s="26">
        <v>-367920</v>
      </c>
      <c r="O27" s="27" t="s">
        <v>485</v>
      </c>
      <c r="P27" s="26">
        <v>30</v>
      </c>
      <c r="Q27" s="26">
        <v>2.5</v>
      </c>
      <c r="R27" s="24">
        <f>AVERAGE(('Price Book'!$G$6),('Price Book'!$G$7),('Price Book'!$G$8),('Price Book'!$G$9))</f>
        <v>2.5</v>
      </c>
      <c r="S27" s="24" t="str">
        <f t="shared" si="1"/>
        <v>OK</v>
      </c>
      <c r="T27" s="24" t="s">
        <v>500</v>
      </c>
      <c r="U27" s="31">
        <v>8760</v>
      </c>
      <c r="V27" s="31">
        <v>-919800</v>
      </c>
      <c r="W27" s="22">
        <f t="shared" si="2"/>
        <v>-919800</v>
      </c>
      <c r="Y27" s="31">
        <v>-919800</v>
      </c>
      <c r="Z27" s="32" t="s">
        <v>134</v>
      </c>
      <c r="AA27" s="31"/>
      <c r="AB27" s="31"/>
      <c r="AC27" s="32" t="s">
        <v>126</v>
      </c>
      <c r="AD27" s="32" t="s">
        <v>126</v>
      </c>
      <c r="AE27" s="32" t="s">
        <v>127</v>
      </c>
      <c r="AF27" s="32" t="s">
        <v>124</v>
      </c>
      <c r="AG27" s="32" t="s">
        <v>308</v>
      </c>
      <c r="AH27" s="32" t="s">
        <v>352</v>
      </c>
      <c r="AI27" s="32" t="s">
        <v>125</v>
      </c>
      <c r="AJ27" s="32" t="s">
        <v>125</v>
      </c>
      <c r="AK27" s="32" t="s">
        <v>125</v>
      </c>
      <c r="AL27" s="32" t="s">
        <v>125</v>
      </c>
      <c r="AM27" s="32" t="s">
        <v>125</v>
      </c>
      <c r="AN27" s="34">
        <v>40179</v>
      </c>
      <c r="AO27" s="34">
        <v>40543</v>
      </c>
      <c r="AP27" s="32" t="s">
        <v>128</v>
      </c>
      <c r="AQ27" s="31">
        <v>8760</v>
      </c>
      <c r="AR27" s="32" t="s">
        <v>125</v>
      </c>
      <c r="AS27" s="31"/>
      <c r="AT27" s="34"/>
      <c r="AU27" s="32" t="s">
        <v>125</v>
      </c>
      <c r="AV27" s="32" t="s">
        <v>125</v>
      </c>
      <c r="AW27" s="32" t="s">
        <v>310</v>
      </c>
      <c r="AX27" s="32" t="s">
        <v>129</v>
      </c>
      <c r="AY27" s="31">
        <v>0</v>
      </c>
      <c r="AZ27" s="31">
        <v>0</v>
      </c>
      <c r="BA27" s="32" t="s">
        <v>124</v>
      </c>
      <c r="BB27" s="31">
        <v>0</v>
      </c>
      <c r="BC27" s="31">
        <v>0</v>
      </c>
      <c r="BD27" s="32" t="s">
        <v>124</v>
      </c>
      <c r="BE27" s="31">
        <v>0</v>
      </c>
      <c r="BF27" s="31">
        <v>0</v>
      </c>
      <c r="BG27" s="32" t="s">
        <v>124</v>
      </c>
      <c r="BH27" s="31">
        <v>0</v>
      </c>
      <c r="BI27" s="31">
        <v>0</v>
      </c>
      <c r="BJ27" s="32" t="s">
        <v>124</v>
      </c>
      <c r="BK27" s="31"/>
      <c r="BL27" s="31"/>
      <c r="BM27" s="32" t="s">
        <v>130</v>
      </c>
      <c r="BN27" s="32" t="s">
        <v>125</v>
      </c>
      <c r="BO27" s="32" t="s">
        <v>125</v>
      </c>
      <c r="BP27" s="31"/>
      <c r="BQ27" s="31"/>
      <c r="BR27" s="32" t="s">
        <v>125</v>
      </c>
      <c r="BS27" s="32" t="s">
        <v>125</v>
      </c>
      <c r="BT27" s="32" t="s">
        <v>125</v>
      </c>
      <c r="BU27" s="32" t="s">
        <v>125</v>
      </c>
      <c r="BV27" s="32" t="s">
        <v>356</v>
      </c>
      <c r="BW27" s="32" t="s">
        <v>131</v>
      </c>
      <c r="BX27" s="32" t="s">
        <v>125</v>
      </c>
      <c r="BY27" s="32" t="s">
        <v>125</v>
      </c>
      <c r="BZ27" s="32" t="s">
        <v>125</v>
      </c>
      <c r="CA27" s="32" t="s">
        <v>125</v>
      </c>
      <c r="CB27" s="32" t="s">
        <v>125</v>
      </c>
      <c r="CC27" s="32" t="s">
        <v>125</v>
      </c>
      <c r="CD27" s="31">
        <v>0</v>
      </c>
      <c r="CE27" s="31">
        <v>0</v>
      </c>
      <c r="CF27" s="31">
        <v>0</v>
      </c>
      <c r="CG27" s="34"/>
      <c r="CH27" s="34"/>
      <c r="CI27" s="32" t="s">
        <v>125</v>
      </c>
      <c r="CJ27" s="35"/>
      <c r="CK27" s="31"/>
      <c r="CL27" s="32" t="s">
        <v>125</v>
      </c>
      <c r="CM27" s="31"/>
      <c r="CN27" s="31"/>
      <c r="CO27" s="32" t="s">
        <v>125</v>
      </c>
      <c r="CP27" s="31"/>
      <c r="CQ27" s="31"/>
      <c r="CR27" s="32" t="s">
        <v>125</v>
      </c>
      <c r="CS27" s="31"/>
      <c r="CT27" s="31"/>
      <c r="CU27" s="32" t="s">
        <v>125</v>
      </c>
      <c r="CV27" s="32" t="s">
        <v>125</v>
      </c>
      <c r="CW27" s="32" t="s">
        <v>125</v>
      </c>
      <c r="CX27" s="32" t="s">
        <v>125</v>
      </c>
      <c r="CY27" s="32" t="s">
        <v>125</v>
      </c>
      <c r="CZ27" s="32" t="s">
        <v>125</v>
      </c>
      <c r="DA27" s="34">
        <v>40544</v>
      </c>
      <c r="DB27" s="32" t="s">
        <v>352</v>
      </c>
      <c r="DC27" s="32" t="s">
        <v>125</v>
      </c>
      <c r="DD27" s="32" t="s">
        <v>313</v>
      </c>
      <c r="DE27" s="32" t="s">
        <v>314</v>
      </c>
      <c r="DF27" s="32" t="s">
        <v>125</v>
      </c>
      <c r="DG27" s="32" t="s">
        <v>125</v>
      </c>
      <c r="DH27" s="32" t="s">
        <v>125</v>
      </c>
      <c r="DI27" s="31">
        <v>0</v>
      </c>
      <c r="DJ27" s="32" t="s">
        <v>125</v>
      </c>
      <c r="DK27" s="32" t="s">
        <v>132</v>
      </c>
      <c r="DL27" s="32" t="s">
        <v>125</v>
      </c>
      <c r="DM27" s="32" t="s">
        <v>125</v>
      </c>
      <c r="DN27" s="32" t="s">
        <v>125</v>
      </c>
      <c r="DO27" s="32" t="s">
        <v>486</v>
      </c>
      <c r="DP27" s="32" t="s">
        <v>485</v>
      </c>
      <c r="DQ27" s="32" t="s">
        <v>125</v>
      </c>
      <c r="DR27" s="32" t="s">
        <v>125</v>
      </c>
      <c r="DS27" s="32" t="s">
        <v>125</v>
      </c>
      <c r="DT27" s="32" t="s">
        <v>125</v>
      </c>
      <c r="DU27" s="32" t="s">
        <v>125</v>
      </c>
      <c r="DV27" s="32" t="s">
        <v>354</v>
      </c>
      <c r="DW27" s="32" t="s">
        <v>125</v>
      </c>
      <c r="DX27" s="32" t="s">
        <v>125</v>
      </c>
    </row>
    <row r="28" spans="2:128" x14ac:dyDescent="0.25">
      <c r="B28" s="26">
        <v>12409</v>
      </c>
      <c r="C28" s="29">
        <v>40179</v>
      </c>
      <c r="D28" s="30">
        <v>0</v>
      </c>
      <c r="E28" s="27" t="s">
        <v>302</v>
      </c>
      <c r="F28" s="27" t="s">
        <v>303</v>
      </c>
      <c r="G28" s="27" t="s">
        <v>122</v>
      </c>
      <c r="H28" s="27" t="s">
        <v>351</v>
      </c>
      <c r="I28" s="27" t="s">
        <v>305</v>
      </c>
      <c r="J28" s="27" t="s">
        <v>315</v>
      </c>
      <c r="K28" s="27" t="s">
        <v>123</v>
      </c>
      <c r="L28" s="26">
        <v>40</v>
      </c>
      <c r="M28" s="27" t="s">
        <v>306</v>
      </c>
      <c r="N28" s="26">
        <v>350400</v>
      </c>
      <c r="O28" s="27" t="s">
        <v>485</v>
      </c>
      <c r="P28" s="26">
        <v>28</v>
      </c>
      <c r="Q28" s="26">
        <v>2.5</v>
      </c>
      <c r="R28" s="24">
        <f>AVERAGE(('Price Book'!$G$6),('Price Book'!$G$7),('Price Book'!$G$8),('Price Book'!$G$9))</f>
        <v>2.5</v>
      </c>
      <c r="S28" s="24" t="str">
        <f t="shared" si="1"/>
        <v>OK</v>
      </c>
      <c r="T28" s="24" t="s">
        <v>500</v>
      </c>
      <c r="U28" s="31">
        <v>8760</v>
      </c>
      <c r="V28" s="31">
        <v>876000</v>
      </c>
      <c r="W28" s="22">
        <f t="shared" si="2"/>
        <v>876000</v>
      </c>
      <c r="Y28" s="31">
        <v>876000</v>
      </c>
      <c r="Z28" s="32" t="s">
        <v>134</v>
      </c>
      <c r="AA28" s="31"/>
      <c r="AB28" s="31"/>
      <c r="AC28" s="32" t="s">
        <v>126</v>
      </c>
      <c r="AD28" s="32" t="s">
        <v>126</v>
      </c>
      <c r="AE28" s="32" t="s">
        <v>127</v>
      </c>
      <c r="AF28" s="32" t="s">
        <v>124</v>
      </c>
      <c r="AG28" s="32" t="s">
        <v>308</v>
      </c>
      <c r="AH28" s="32" t="s">
        <v>352</v>
      </c>
      <c r="AI28" s="32" t="s">
        <v>125</v>
      </c>
      <c r="AJ28" s="32" t="s">
        <v>125</v>
      </c>
      <c r="AK28" s="32" t="s">
        <v>125</v>
      </c>
      <c r="AL28" s="32" t="s">
        <v>125</v>
      </c>
      <c r="AM28" s="32" t="s">
        <v>125</v>
      </c>
      <c r="AN28" s="34">
        <v>40179</v>
      </c>
      <c r="AO28" s="34">
        <v>40543</v>
      </c>
      <c r="AP28" s="32" t="s">
        <v>128</v>
      </c>
      <c r="AQ28" s="31">
        <v>8760</v>
      </c>
      <c r="AR28" s="32" t="s">
        <v>125</v>
      </c>
      <c r="AS28" s="31"/>
      <c r="AT28" s="34"/>
      <c r="AU28" s="32" t="s">
        <v>125</v>
      </c>
      <c r="AV28" s="32" t="s">
        <v>125</v>
      </c>
      <c r="AW28" s="32" t="s">
        <v>310</v>
      </c>
      <c r="AX28" s="32" t="s">
        <v>129</v>
      </c>
      <c r="AY28" s="31">
        <v>0</v>
      </c>
      <c r="AZ28" s="31">
        <v>0</v>
      </c>
      <c r="BA28" s="32" t="s">
        <v>124</v>
      </c>
      <c r="BB28" s="31">
        <v>0</v>
      </c>
      <c r="BC28" s="31">
        <v>0</v>
      </c>
      <c r="BD28" s="32" t="s">
        <v>124</v>
      </c>
      <c r="BE28" s="31">
        <v>0</v>
      </c>
      <c r="BF28" s="31">
        <v>0</v>
      </c>
      <c r="BG28" s="32" t="s">
        <v>124</v>
      </c>
      <c r="BH28" s="31">
        <v>0</v>
      </c>
      <c r="BI28" s="31">
        <v>0</v>
      </c>
      <c r="BJ28" s="32" t="s">
        <v>124</v>
      </c>
      <c r="BK28" s="31"/>
      <c r="BL28" s="31"/>
      <c r="BM28" s="32" t="s">
        <v>130</v>
      </c>
      <c r="BN28" s="32" t="s">
        <v>125</v>
      </c>
      <c r="BO28" s="32" t="s">
        <v>125</v>
      </c>
      <c r="BP28" s="31"/>
      <c r="BQ28" s="31"/>
      <c r="BR28" s="32" t="s">
        <v>125</v>
      </c>
      <c r="BS28" s="32" t="s">
        <v>125</v>
      </c>
      <c r="BT28" s="32" t="s">
        <v>125</v>
      </c>
      <c r="BU28" s="32" t="s">
        <v>125</v>
      </c>
      <c r="BV28" s="32" t="s">
        <v>357</v>
      </c>
      <c r="BW28" s="32" t="s">
        <v>131</v>
      </c>
      <c r="BX28" s="32" t="s">
        <v>125</v>
      </c>
      <c r="BY28" s="32" t="s">
        <v>125</v>
      </c>
      <c r="BZ28" s="32" t="s">
        <v>125</v>
      </c>
      <c r="CA28" s="32" t="s">
        <v>125</v>
      </c>
      <c r="CB28" s="32" t="s">
        <v>125</v>
      </c>
      <c r="CC28" s="32" t="s">
        <v>125</v>
      </c>
      <c r="CD28" s="31">
        <v>0</v>
      </c>
      <c r="CE28" s="31">
        <v>0</v>
      </c>
      <c r="CF28" s="31">
        <v>0</v>
      </c>
      <c r="CG28" s="34"/>
      <c r="CH28" s="34"/>
      <c r="CI28" s="32" t="s">
        <v>125</v>
      </c>
      <c r="CJ28" s="35"/>
      <c r="CK28" s="31"/>
      <c r="CL28" s="32" t="s">
        <v>125</v>
      </c>
      <c r="CM28" s="31"/>
      <c r="CN28" s="31"/>
      <c r="CO28" s="32" t="s">
        <v>125</v>
      </c>
      <c r="CP28" s="31"/>
      <c r="CQ28" s="31"/>
      <c r="CR28" s="32" t="s">
        <v>125</v>
      </c>
      <c r="CS28" s="31"/>
      <c r="CT28" s="31"/>
      <c r="CU28" s="32" t="s">
        <v>125</v>
      </c>
      <c r="CV28" s="32" t="s">
        <v>125</v>
      </c>
      <c r="CW28" s="32" t="s">
        <v>125</v>
      </c>
      <c r="CX28" s="32" t="s">
        <v>125</v>
      </c>
      <c r="CY28" s="32" t="s">
        <v>125</v>
      </c>
      <c r="CZ28" s="32" t="s">
        <v>125</v>
      </c>
      <c r="DA28" s="34">
        <v>40848</v>
      </c>
      <c r="DB28" s="32" t="s">
        <v>352</v>
      </c>
      <c r="DC28" s="32" t="s">
        <v>125</v>
      </c>
      <c r="DD28" s="32" t="s">
        <v>313</v>
      </c>
      <c r="DE28" s="32" t="s">
        <v>314</v>
      </c>
      <c r="DF28" s="32" t="s">
        <v>125</v>
      </c>
      <c r="DG28" s="32" t="s">
        <v>125</v>
      </c>
      <c r="DH28" s="32" t="s">
        <v>125</v>
      </c>
      <c r="DI28" s="31">
        <v>0</v>
      </c>
      <c r="DJ28" s="32" t="s">
        <v>125</v>
      </c>
      <c r="DK28" s="32" t="s">
        <v>132</v>
      </c>
      <c r="DL28" s="32" t="s">
        <v>125</v>
      </c>
      <c r="DM28" s="32" t="s">
        <v>125</v>
      </c>
      <c r="DN28" s="32" t="s">
        <v>125</v>
      </c>
      <c r="DO28" s="32" t="s">
        <v>486</v>
      </c>
      <c r="DP28" s="32" t="s">
        <v>485</v>
      </c>
      <c r="DQ28" s="32" t="s">
        <v>125</v>
      </c>
      <c r="DR28" s="32" t="s">
        <v>125</v>
      </c>
      <c r="DS28" s="32" t="s">
        <v>125</v>
      </c>
      <c r="DT28" s="32" t="s">
        <v>125</v>
      </c>
      <c r="DU28" s="32" t="s">
        <v>125</v>
      </c>
      <c r="DV28" s="32" t="s">
        <v>358</v>
      </c>
      <c r="DW28" s="32" t="s">
        <v>125</v>
      </c>
      <c r="DX28" s="32" t="s">
        <v>125</v>
      </c>
    </row>
    <row r="29" spans="2:128" x14ac:dyDescent="0.25">
      <c r="B29" s="26">
        <v>12411</v>
      </c>
      <c r="C29" s="29">
        <v>40483</v>
      </c>
      <c r="D29" s="30">
        <v>0</v>
      </c>
      <c r="E29" s="27" t="s">
        <v>302</v>
      </c>
      <c r="F29" s="27" t="s">
        <v>303</v>
      </c>
      <c r="G29" s="27" t="s">
        <v>122</v>
      </c>
      <c r="H29" s="27" t="s">
        <v>351</v>
      </c>
      <c r="I29" s="27" t="s">
        <v>305</v>
      </c>
      <c r="J29" s="27" t="s">
        <v>315</v>
      </c>
      <c r="K29" s="27" t="s">
        <v>123</v>
      </c>
      <c r="L29" s="26">
        <v>41</v>
      </c>
      <c r="M29" s="27" t="s">
        <v>306</v>
      </c>
      <c r="N29" s="26">
        <v>359160</v>
      </c>
      <c r="O29" s="27" t="s">
        <v>485</v>
      </c>
      <c r="P29" s="26">
        <v>29</v>
      </c>
      <c r="Q29" s="26">
        <v>2.5</v>
      </c>
      <c r="R29" s="24">
        <f>AVERAGE(('Price Book'!$G$6),('Price Book'!$G$7),('Price Book'!$G$8),('Price Book'!$G$9))</f>
        <v>2.5</v>
      </c>
      <c r="S29" s="24" t="str">
        <f t="shared" si="1"/>
        <v>OK</v>
      </c>
      <c r="T29" s="24" t="s">
        <v>500</v>
      </c>
      <c r="U29" s="31">
        <v>8760</v>
      </c>
      <c r="V29" s="31">
        <v>897900</v>
      </c>
      <c r="W29" s="22">
        <f t="shared" si="2"/>
        <v>897900</v>
      </c>
      <c r="Y29" s="31">
        <v>897900</v>
      </c>
      <c r="Z29" s="32" t="s">
        <v>134</v>
      </c>
      <c r="AA29" s="31"/>
      <c r="AB29" s="31"/>
      <c r="AC29" s="32" t="s">
        <v>126</v>
      </c>
      <c r="AD29" s="32" t="s">
        <v>126</v>
      </c>
      <c r="AE29" s="32" t="s">
        <v>127</v>
      </c>
      <c r="AF29" s="32" t="s">
        <v>124</v>
      </c>
      <c r="AG29" s="32" t="s">
        <v>308</v>
      </c>
      <c r="AH29" s="32" t="s">
        <v>352</v>
      </c>
      <c r="AI29" s="32" t="s">
        <v>125</v>
      </c>
      <c r="AJ29" s="32" t="s">
        <v>125</v>
      </c>
      <c r="AK29" s="32" t="s">
        <v>125</v>
      </c>
      <c r="AL29" s="32" t="s">
        <v>125</v>
      </c>
      <c r="AM29" s="32" t="s">
        <v>125</v>
      </c>
      <c r="AN29" s="34">
        <v>40179</v>
      </c>
      <c r="AO29" s="34">
        <v>40543</v>
      </c>
      <c r="AP29" s="32" t="s">
        <v>128</v>
      </c>
      <c r="AQ29" s="31">
        <v>8760</v>
      </c>
      <c r="AR29" s="32" t="s">
        <v>125</v>
      </c>
      <c r="AS29" s="31"/>
      <c r="AT29" s="34"/>
      <c r="AU29" s="32" t="s">
        <v>125</v>
      </c>
      <c r="AV29" s="32" t="s">
        <v>125</v>
      </c>
      <c r="AW29" s="32" t="s">
        <v>310</v>
      </c>
      <c r="AX29" s="32" t="s">
        <v>129</v>
      </c>
      <c r="AY29" s="31">
        <v>0</v>
      </c>
      <c r="AZ29" s="31">
        <v>0</v>
      </c>
      <c r="BA29" s="32" t="s">
        <v>124</v>
      </c>
      <c r="BB29" s="31">
        <v>0</v>
      </c>
      <c r="BC29" s="31">
        <v>0</v>
      </c>
      <c r="BD29" s="32" t="s">
        <v>124</v>
      </c>
      <c r="BE29" s="31">
        <v>0</v>
      </c>
      <c r="BF29" s="31">
        <v>0</v>
      </c>
      <c r="BG29" s="32" t="s">
        <v>124</v>
      </c>
      <c r="BH29" s="31">
        <v>0</v>
      </c>
      <c r="BI29" s="31">
        <v>0</v>
      </c>
      <c r="BJ29" s="32" t="s">
        <v>124</v>
      </c>
      <c r="BK29" s="31"/>
      <c r="BL29" s="31"/>
      <c r="BM29" s="32" t="s">
        <v>130</v>
      </c>
      <c r="BN29" s="32" t="s">
        <v>125</v>
      </c>
      <c r="BO29" s="32" t="s">
        <v>125</v>
      </c>
      <c r="BP29" s="31"/>
      <c r="BQ29" s="31"/>
      <c r="BR29" s="32" t="s">
        <v>125</v>
      </c>
      <c r="BS29" s="32" t="s">
        <v>125</v>
      </c>
      <c r="BT29" s="32" t="s">
        <v>125</v>
      </c>
      <c r="BU29" s="32" t="s">
        <v>125</v>
      </c>
      <c r="BV29" s="32" t="s">
        <v>359</v>
      </c>
      <c r="BW29" s="32" t="s">
        <v>131</v>
      </c>
      <c r="BX29" s="32" t="s">
        <v>125</v>
      </c>
      <c r="BY29" s="32" t="s">
        <v>125</v>
      </c>
      <c r="BZ29" s="32" t="s">
        <v>125</v>
      </c>
      <c r="CA29" s="32" t="s">
        <v>125</v>
      </c>
      <c r="CB29" s="32" t="s">
        <v>125</v>
      </c>
      <c r="CC29" s="32" t="s">
        <v>125</v>
      </c>
      <c r="CD29" s="31">
        <v>0</v>
      </c>
      <c r="CE29" s="31">
        <v>0</v>
      </c>
      <c r="CF29" s="31">
        <v>0</v>
      </c>
      <c r="CG29" s="34"/>
      <c r="CH29" s="34"/>
      <c r="CI29" s="32" t="s">
        <v>125</v>
      </c>
      <c r="CJ29" s="35"/>
      <c r="CK29" s="31"/>
      <c r="CL29" s="32" t="s">
        <v>125</v>
      </c>
      <c r="CM29" s="31"/>
      <c r="CN29" s="31"/>
      <c r="CO29" s="32" t="s">
        <v>125</v>
      </c>
      <c r="CP29" s="31"/>
      <c r="CQ29" s="31"/>
      <c r="CR29" s="32" t="s">
        <v>125</v>
      </c>
      <c r="CS29" s="31"/>
      <c r="CT29" s="31"/>
      <c r="CU29" s="32" t="s">
        <v>125</v>
      </c>
      <c r="CV29" s="32" t="s">
        <v>125</v>
      </c>
      <c r="CW29" s="32" t="s">
        <v>125</v>
      </c>
      <c r="CX29" s="32" t="s">
        <v>125</v>
      </c>
      <c r="CY29" s="32" t="s">
        <v>125</v>
      </c>
      <c r="CZ29" s="32" t="s">
        <v>125</v>
      </c>
      <c r="DA29" s="34">
        <v>40848</v>
      </c>
      <c r="DB29" s="32" t="s">
        <v>352</v>
      </c>
      <c r="DC29" s="32" t="s">
        <v>125</v>
      </c>
      <c r="DD29" s="32" t="s">
        <v>313</v>
      </c>
      <c r="DE29" s="32" t="s">
        <v>314</v>
      </c>
      <c r="DF29" s="32" t="s">
        <v>125</v>
      </c>
      <c r="DG29" s="32" t="s">
        <v>125</v>
      </c>
      <c r="DH29" s="32" t="s">
        <v>125</v>
      </c>
      <c r="DI29" s="31">
        <v>0</v>
      </c>
      <c r="DJ29" s="32" t="s">
        <v>125</v>
      </c>
      <c r="DK29" s="32" t="s">
        <v>132</v>
      </c>
      <c r="DL29" s="32" t="s">
        <v>125</v>
      </c>
      <c r="DM29" s="32" t="s">
        <v>125</v>
      </c>
      <c r="DN29" s="32" t="s">
        <v>125</v>
      </c>
      <c r="DO29" s="32" t="s">
        <v>486</v>
      </c>
      <c r="DP29" s="32" t="s">
        <v>485</v>
      </c>
      <c r="DQ29" s="32" t="s">
        <v>125</v>
      </c>
      <c r="DR29" s="32" t="s">
        <v>125</v>
      </c>
      <c r="DS29" s="32" t="s">
        <v>125</v>
      </c>
      <c r="DT29" s="32" t="s">
        <v>125</v>
      </c>
      <c r="DU29" s="32" t="s">
        <v>125</v>
      </c>
      <c r="DV29" s="32" t="s">
        <v>358</v>
      </c>
      <c r="DW29" s="32" t="s">
        <v>125</v>
      </c>
      <c r="DX29" s="32" t="s">
        <v>125</v>
      </c>
    </row>
    <row r="30" spans="2:128" x14ac:dyDescent="0.25">
      <c r="B30" s="26">
        <v>12413</v>
      </c>
      <c r="C30" s="29">
        <v>40179</v>
      </c>
      <c r="D30" s="30">
        <v>0</v>
      </c>
      <c r="E30" s="27" t="s">
        <v>302</v>
      </c>
      <c r="F30" s="27" t="s">
        <v>303</v>
      </c>
      <c r="G30" s="27" t="s">
        <v>122</v>
      </c>
      <c r="H30" s="27" t="s">
        <v>351</v>
      </c>
      <c r="I30" s="27" t="s">
        <v>305</v>
      </c>
      <c r="J30" s="27" t="s">
        <v>315</v>
      </c>
      <c r="K30" s="27" t="s">
        <v>133</v>
      </c>
      <c r="L30" s="26">
        <v>-42</v>
      </c>
      <c r="M30" s="27" t="s">
        <v>306</v>
      </c>
      <c r="N30" s="26">
        <v>-367920</v>
      </c>
      <c r="O30" s="27" t="s">
        <v>485</v>
      </c>
      <c r="P30" s="26">
        <v>30</v>
      </c>
      <c r="Q30" s="26">
        <v>2.5</v>
      </c>
      <c r="R30" s="24">
        <f>AVERAGE(('Price Book'!$G$6),('Price Book'!$G$7),('Price Book'!$G$8),('Price Book'!$G$9))</f>
        <v>2.5</v>
      </c>
      <c r="S30" s="24" t="str">
        <f t="shared" si="1"/>
        <v>OK</v>
      </c>
      <c r="T30" s="24" t="s">
        <v>500</v>
      </c>
      <c r="U30" s="31">
        <v>8760</v>
      </c>
      <c r="V30" s="31">
        <v>-919800</v>
      </c>
      <c r="W30" s="22">
        <f t="shared" si="2"/>
        <v>-919800</v>
      </c>
      <c r="Y30" s="31">
        <v>-919800</v>
      </c>
      <c r="Z30" s="32" t="s">
        <v>134</v>
      </c>
      <c r="AA30" s="31"/>
      <c r="AB30" s="31"/>
      <c r="AC30" s="32" t="s">
        <v>126</v>
      </c>
      <c r="AD30" s="32" t="s">
        <v>126</v>
      </c>
      <c r="AE30" s="32" t="s">
        <v>127</v>
      </c>
      <c r="AF30" s="32" t="s">
        <v>124</v>
      </c>
      <c r="AG30" s="32" t="s">
        <v>308</v>
      </c>
      <c r="AH30" s="32" t="s">
        <v>352</v>
      </c>
      <c r="AI30" s="32" t="s">
        <v>125</v>
      </c>
      <c r="AJ30" s="32" t="s">
        <v>125</v>
      </c>
      <c r="AK30" s="32" t="s">
        <v>125</v>
      </c>
      <c r="AL30" s="32" t="s">
        <v>125</v>
      </c>
      <c r="AM30" s="32" t="s">
        <v>125</v>
      </c>
      <c r="AN30" s="34">
        <v>40179</v>
      </c>
      <c r="AO30" s="34">
        <v>40543</v>
      </c>
      <c r="AP30" s="32" t="s">
        <v>128</v>
      </c>
      <c r="AQ30" s="31">
        <v>8760</v>
      </c>
      <c r="AR30" s="32" t="s">
        <v>125</v>
      </c>
      <c r="AS30" s="31"/>
      <c r="AT30" s="34"/>
      <c r="AU30" s="32" t="s">
        <v>125</v>
      </c>
      <c r="AV30" s="32" t="s">
        <v>125</v>
      </c>
      <c r="AW30" s="32" t="s">
        <v>310</v>
      </c>
      <c r="AX30" s="32" t="s">
        <v>129</v>
      </c>
      <c r="AY30" s="31">
        <v>0</v>
      </c>
      <c r="AZ30" s="31">
        <v>0</v>
      </c>
      <c r="BA30" s="32" t="s">
        <v>124</v>
      </c>
      <c r="BB30" s="31">
        <v>0</v>
      </c>
      <c r="BC30" s="31">
        <v>0</v>
      </c>
      <c r="BD30" s="32" t="s">
        <v>124</v>
      </c>
      <c r="BE30" s="31">
        <v>0</v>
      </c>
      <c r="BF30" s="31">
        <v>0</v>
      </c>
      <c r="BG30" s="32" t="s">
        <v>124</v>
      </c>
      <c r="BH30" s="31">
        <v>0</v>
      </c>
      <c r="BI30" s="31">
        <v>0</v>
      </c>
      <c r="BJ30" s="32" t="s">
        <v>124</v>
      </c>
      <c r="BK30" s="31"/>
      <c r="BL30" s="31"/>
      <c r="BM30" s="32" t="s">
        <v>130</v>
      </c>
      <c r="BN30" s="32" t="s">
        <v>125</v>
      </c>
      <c r="BO30" s="32" t="s">
        <v>125</v>
      </c>
      <c r="BP30" s="31"/>
      <c r="BQ30" s="31"/>
      <c r="BR30" s="32" t="s">
        <v>125</v>
      </c>
      <c r="BS30" s="32" t="s">
        <v>125</v>
      </c>
      <c r="BT30" s="32" t="s">
        <v>125</v>
      </c>
      <c r="BU30" s="32" t="s">
        <v>125</v>
      </c>
      <c r="BV30" s="32" t="s">
        <v>360</v>
      </c>
      <c r="BW30" s="32" t="s">
        <v>131</v>
      </c>
      <c r="BX30" s="32" t="s">
        <v>125</v>
      </c>
      <c r="BY30" s="32" t="s">
        <v>125</v>
      </c>
      <c r="BZ30" s="32" t="s">
        <v>125</v>
      </c>
      <c r="CA30" s="32" t="s">
        <v>125</v>
      </c>
      <c r="CB30" s="32" t="s">
        <v>125</v>
      </c>
      <c r="CC30" s="32" t="s">
        <v>125</v>
      </c>
      <c r="CD30" s="31">
        <v>0</v>
      </c>
      <c r="CE30" s="31">
        <v>0</v>
      </c>
      <c r="CF30" s="31">
        <v>0</v>
      </c>
      <c r="CG30" s="34"/>
      <c r="CH30" s="34"/>
      <c r="CI30" s="32" t="s">
        <v>125</v>
      </c>
      <c r="CJ30" s="35"/>
      <c r="CK30" s="31"/>
      <c r="CL30" s="32" t="s">
        <v>125</v>
      </c>
      <c r="CM30" s="31"/>
      <c r="CN30" s="31"/>
      <c r="CO30" s="32" t="s">
        <v>125</v>
      </c>
      <c r="CP30" s="31"/>
      <c r="CQ30" s="31"/>
      <c r="CR30" s="32" t="s">
        <v>125</v>
      </c>
      <c r="CS30" s="31"/>
      <c r="CT30" s="31"/>
      <c r="CU30" s="32" t="s">
        <v>125</v>
      </c>
      <c r="CV30" s="32" t="s">
        <v>125</v>
      </c>
      <c r="CW30" s="32" t="s">
        <v>125</v>
      </c>
      <c r="CX30" s="32" t="s">
        <v>125</v>
      </c>
      <c r="CY30" s="32" t="s">
        <v>125</v>
      </c>
      <c r="CZ30" s="32" t="s">
        <v>125</v>
      </c>
      <c r="DA30" s="34">
        <v>40848</v>
      </c>
      <c r="DB30" s="32" t="s">
        <v>352</v>
      </c>
      <c r="DC30" s="32" t="s">
        <v>125</v>
      </c>
      <c r="DD30" s="32" t="s">
        <v>313</v>
      </c>
      <c r="DE30" s="32" t="s">
        <v>314</v>
      </c>
      <c r="DF30" s="32" t="s">
        <v>125</v>
      </c>
      <c r="DG30" s="32" t="s">
        <v>125</v>
      </c>
      <c r="DH30" s="32" t="s">
        <v>125</v>
      </c>
      <c r="DI30" s="31">
        <v>0</v>
      </c>
      <c r="DJ30" s="32" t="s">
        <v>125</v>
      </c>
      <c r="DK30" s="32" t="s">
        <v>132</v>
      </c>
      <c r="DL30" s="32" t="s">
        <v>125</v>
      </c>
      <c r="DM30" s="32" t="s">
        <v>125</v>
      </c>
      <c r="DN30" s="32" t="s">
        <v>125</v>
      </c>
      <c r="DO30" s="32" t="s">
        <v>486</v>
      </c>
      <c r="DP30" s="32" t="s">
        <v>485</v>
      </c>
      <c r="DQ30" s="32" t="s">
        <v>125</v>
      </c>
      <c r="DR30" s="32" t="s">
        <v>125</v>
      </c>
      <c r="DS30" s="32" t="s">
        <v>125</v>
      </c>
      <c r="DT30" s="32" t="s">
        <v>125</v>
      </c>
      <c r="DU30" s="32" t="s">
        <v>125</v>
      </c>
      <c r="DV30" s="32" t="s">
        <v>358</v>
      </c>
      <c r="DW30" s="32" t="s">
        <v>125</v>
      </c>
      <c r="DX30" s="32" t="s">
        <v>125</v>
      </c>
    </row>
    <row r="31" spans="2:128" x14ac:dyDescent="0.25">
      <c r="B31" s="26">
        <v>12415</v>
      </c>
      <c r="C31" s="29">
        <v>40179</v>
      </c>
      <c r="D31" s="30">
        <v>0</v>
      </c>
      <c r="E31" s="27" t="s">
        <v>302</v>
      </c>
      <c r="F31" s="27" t="s">
        <v>303</v>
      </c>
      <c r="G31" s="27" t="s">
        <v>122</v>
      </c>
      <c r="H31" s="27" t="s">
        <v>361</v>
      </c>
      <c r="I31" s="27" t="s">
        <v>305</v>
      </c>
      <c r="J31" s="27" t="s">
        <v>315</v>
      </c>
      <c r="K31" s="27" t="s">
        <v>123</v>
      </c>
      <c r="L31" s="26">
        <v>40</v>
      </c>
      <c r="M31" s="27" t="s">
        <v>306</v>
      </c>
      <c r="N31" s="26">
        <v>351360</v>
      </c>
      <c r="O31" s="27" t="s">
        <v>485</v>
      </c>
      <c r="P31" s="26">
        <v>28</v>
      </c>
      <c r="Q31" s="26">
        <v>7</v>
      </c>
      <c r="R31" s="24">
        <f>'Price Book'!$G$12</f>
        <v>7</v>
      </c>
      <c r="S31" s="24" t="str">
        <f t="shared" ref="S31" si="3">IF(Q31=R31,"OK","ERROR")</f>
        <v>OK</v>
      </c>
      <c r="T31" s="24" t="s">
        <v>501</v>
      </c>
      <c r="U31" s="31">
        <v>8784</v>
      </c>
      <c r="V31" s="31">
        <v>2459520</v>
      </c>
      <c r="W31" s="22">
        <f t="shared" si="2"/>
        <v>2459520</v>
      </c>
      <c r="Y31" s="31">
        <v>2459520</v>
      </c>
      <c r="Z31" s="32" t="s">
        <v>134</v>
      </c>
      <c r="AA31" s="31"/>
      <c r="AB31" s="31"/>
      <c r="AC31" s="32" t="s">
        <v>126</v>
      </c>
      <c r="AD31" s="32" t="s">
        <v>126</v>
      </c>
      <c r="AE31" s="32" t="s">
        <v>127</v>
      </c>
      <c r="AF31" s="32" t="s">
        <v>124</v>
      </c>
      <c r="AG31" s="32" t="s">
        <v>308</v>
      </c>
      <c r="AH31" s="32" t="s">
        <v>352</v>
      </c>
      <c r="AI31" s="32" t="s">
        <v>125</v>
      </c>
      <c r="AJ31" s="32" t="s">
        <v>125</v>
      </c>
      <c r="AK31" s="32" t="s">
        <v>125</v>
      </c>
      <c r="AL31" s="32" t="s">
        <v>125</v>
      </c>
      <c r="AM31" s="32" t="s">
        <v>125</v>
      </c>
      <c r="AN31" s="34">
        <v>40909</v>
      </c>
      <c r="AO31" s="34">
        <v>41274</v>
      </c>
      <c r="AP31" s="32" t="s">
        <v>128</v>
      </c>
      <c r="AQ31" s="31">
        <v>8784</v>
      </c>
      <c r="AR31" s="32" t="s">
        <v>125</v>
      </c>
      <c r="AS31" s="31"/>
      <c r="AT31" s="34"/>
      <c r="AU31" s="32" t="s">
        <v>125</v>
      </c>
      <c r="AV31" s="32" t="s">
        <v>125</v>
      </c>
      <c r="AW31" s="32" t="s">
        <v>310</v>
      </c>
      <c r="AX31" s="32" t="s">
        <v>129</v>
      </c>
      <c r="AY31" s="31">
        <v>0</v>
      </c>
      <c r="AZ31" s="31">
        <v>0</v>
      </c>
      <c r="BA31" s="32" t="s">
        <v>124</v>
      </c>
      <c r="BB31" s="31">
        <v>0</v>
      </c>
      <c r="BC31" s="31">
        <v>0</v>
      </c>
      <c r="BD31" s="32" t="s">
        <v>124</v>
      </c>
      <c r="BE31" s="31">
        <v>0</v>
      </c>
      <c r="BF31" s="31">
        <v>0</v>
      </c>
      <c r="BG31" s="32" t="s">
        <v>124</v>
      </c>
      <c r="BH31" s="31">
        <v>0</v>
      </c>
      <c r="BI31" s="31">
        <v>0</v>
      </c>
      <c r="BJ31" s="32" t="s">
        <v>124</v>
      </c>
      <c r="BK31" s="31"/>
      <c r="BL31" s="31"/>
      <c r="BM31" s="32" t="s">
        <v>130</v>
      </c>
      <c r="BN31" s="32" t="s">
        <v>125</v>
      </c>
      <c r="BO31" s="32" t="s">
        <v>125</v>
      </c>
      <c r="BP31" s="31"/>
      <c r="BQ31" s="31"/>
      <c r="BR31" s="32" t="s">
        <v>125</v>
      </c>
      <c r="BS31" s="32" t="s">
        <v>125</v>
      </c>
      <c r="BT31" s="32" t="s">
        <v>125</v>
      </c>
      <c r="BU31" s="32" t="s">
        <v>125</v>
      </c>
      <c r="BV31" s="32" t="s">
        <v>362</v>
      </c>
      <c r="BW31" s="32" t="s">
        <v>131</v>
      </c>
      <c r="BX31" s="32" t="s">
        <v>125</v>
      </c>
      <c r="BY31" s="32" t="s">
        <v>125</v>
      </c>
      <c r="BZ31" s="32" t="s">
        <v>125</v>
      </c>
      <c r="CA31" s="32" t="s">
        <v>125</v>
      </c>
      <c r="CB31" s="32" t="s">
        <v>125</v>
      </c>
      <c r="CC31" s="32" t="s">
        <v>125</v>
      </c>
      <c r="CD31" s="31">
        <v>0</v>
      </c>
      <c r="CE31" s="31">
        <v>0</v>
      </c>
      <c r="CF31" s="31">
        <v>0</v>
      </c>
      <c r="CG31" s="34"/>
      <c r="CH31" s="34"/>
      <c r="CI31" s="32" t="s">
        <v>125</v>
      </c>
      <c r="CJ31" s="35"/>
      <c r="CK31" s="31"/>
      <c r="CL31" s="32" t="s">
        <v>125</v>
      </c>
      <c r="CM31" s="31"/>
      <c r="CN31" s="31"/>
      <c r="CO31" s="32" t="s">
        <v>125</v>
      </c>
      <c r="CP31" s="31"/>
      <c r="CQ31" s="31"/>
      <c r="CR31" s="32" t="s">
        <v>125</v>
      </c>
      <c r="CS31" s="31"/>
      <c r="CT31" s="31"/>
      <c r="CU31" s="32" t="s">
        <v>125</v>
      </c>
      <c r="CV31" s="32" t="s">
        <v>125</v>
      </c>
      <c r="CW31" s="32" t="s">
        <v>125</v>
      </c>
      <c r="CX31" s="32" t="s">
        <v>125</v>
      </c>
      <c r="CY31" s="32" t="s">
        <v>125</v>
      </c>
      <c r="CZ31" s="32" t="s">
        <v>125</v>
      </c>
      <c r="DA31" s="34">
        <v>40544</v>
      </c>
      <c r="DB31" s="32" t="s">
        <v>352</v>
      </c>
      <c r="DC31" s="32" t="s">
        <v>125</v>
      </c>
      <c r="DD31" s="32" t="s">
        <v>313</v>
      </c>
      <c r="DE31" s="32" t="s">
        <v>314</v>
      </c>
      <c r="DF31" s="32" t="s">
        <v>125</v>
      </c>
      <c r="DG31" s="32" t="s">
        <v>125</v>
      </c>
      <c r="DH31" s="32" t="s">
        <v>125</v>
      </c>
      <c r="DI31" s="31">
        <v>0</v>
      </c>
      <c r="DJ31" s="32" t="s">
        <v>125</v>
      </c>
      <c r="DK31" s="32" t="s">
        <v>132</v>
      </c>
      <c r="DL31" s="32" t="s">
        <v>125</v>
      </c>
      <c r="DM31" s="32" t="s">
        <v>125</v>
      </c>
      <c r="DN31" s="32" t="s">
        <v>125</v>
      </c>
      <c r="DO31" s="32" t="s">
        <v>486</v>
      </c>
      <c r="DP31" s="32" t="s">
        <v>485</v>
      </c>
      <c r="DQ31" s="32" t="s">
        <v>125</v>
      </c>
      <c r="DR31" s="32" t="s">
        <v>125</v>
      </c>
      <c r="DS31" s="32" t="s">
        <v>125</v>
      </c>
      <c r="DT31" s="32" t="s">
        <v>125</v>
      </c>
      <c r="DU31" s="32" t="s">
        <v>125</v>
      </c>
      <c r="DV31" s="32" t="s">
        <v>363</v>
      </c>
      <c r="DW31" s="32" t="s">
        <v>125</v>
      </c>
      <c r="DX31" s="32" t="s">
        <v>125</v>
      </c>
    </row>
    <row r="32" spans="2:128" x14ac:dyDescent="0.25">
      <c r="B32" s="26">
        <v>12417</v>
      </c>
      <c r="C32" s="29">
        <v>40179</v>
      </c>
      <c r="D32" s="30">
        <v>0</v>
      </c>
      <c r="E32" s="27" t="s">
        <v>302</v>
      </c>
      <c r="F32" s="27" t="s">
        <v>303</v>
      </c>
      <c r="G32" s="27" t="s">
        <v>122</v>
      </c>
      <c r="H32" s="27" t="s">
        <v>361</v>
      </c>
      <c r="I32" s="27" t="s">
        <v>305</v>
      </c>
      <c r="J32" s="27" t="s">
        <v>315</v>
      </c>
      <c r="K32" s="27" t="s">
        <v>123</v>
      </c>
      <c r="L32" s="26">
        <v>41</v>
      </c>
      <c r="M32" s="27" t="s">
        <v>306</v>
      </c>
      <c r="N32" s="26">
        <v>360144</v>
      </c>
      <c r="O32" s="27" t="s">
        <v>485</v>
      </c>
      <c r="P32" s="26">
        <v>29</v>
      </c>
      <c r="Q32" s="26">
        <v>7</v>
      </c>
      <c r="R32" s="24">
        <f>'Price Book'!$G$12</f>
        <v>7</v>
      </c>
      <c r="S32" s="24" t="str">
        <f t="shared" ref="S32:S37" si="4">IF(Q32=R32,"OK","ERROR")</f>
        <v>OK</v>
      </c>
      <c r="T32" s="24" t="s">
        <v>501</v>
      </c>
      <c r="U32" s="31">
        <v>8784</v>
      </c>
      <c r="V32" s="31">
        <v>2521008</v>
      </c>
      <c r="W32" s="22">
        <f t="shared" si="2"/>
        <v>2521008</v>
      </c>
      <c r="Y32" s="31">
        <v>2521008</v>
      </c>
      <c r="Z32" s="32" t="s">
        <v>134</v>
      </c>
      <c r="AA32" s="31"/>
      <c r="AB32" s="31"/>
      <c r="AC32" s="32" t="s">
        <v>126</v>
      </c>
      <c r="AD32" s="32" t="s">
        <v>126</v>
      </c>
      <c r="AE32" s="32" t="s">
        <v>127</v>
      </c>
      <c r="AF32" s="32" t="s">
        <v>124</v>
      </c>
      <c r="AG32" s="32" t="s">
        <v>308</v>
      </c>
      <c r="AH32" s="32" t="s">
        <v>352</v>
      </c>
      <c r="AI32" s="32" t="s">
        <v>125</v>
      </c>
      <c r="AJ32" s="32" t="s">
        <v>125</v>
      </c>
      <c r="AK32" s="32" t="s">
        <v>125</v>
      </c>
      <c r="AL32" s="32" t="s">
        <v>125</v>
      </c>
      <c r="AM32" s="32" t="s">
        <v>125</v>
      </c>
      <c r="AN32" s="34">
        <v>40909</v>
      </c>
      <c r="AO32" s="34">
        <v>41274</v>
      </c>
      <c r="AP32" s="32" t="s">
        <v>128</v>
      </c>
      <c r="AQ32" s="31">
        <v>8784</v>
      </c>
      <c r="AR32" s="32" t="s">
        <v>125</v>
      </c>
      <c r="AS32" s="31"/>
      <c r="AT32" s="34"/>
      <c r="AU32" s="32" t="s">
        <v>125</v>
      </c>
      <c r="AV32" s="32" t="s">
        <v>125</v>
      </c>
      <c r="AW32" s="32" t="s">
        <v>310</v>
      </c>
      <c r="AX32" s="32" t="s">
        <v>129</v>
      </c>
      <c r="AY32" s="31">
        <v>0</v>
      </c>
      <c r="AZ32" s="31">
        <v>0</v>
      </c>
      <c r="BA32" s="32" t="s">
        <v>124</v>
      </c>
      <c r="BB32" s="31">
        <v>0</v>
      </c>
      <c r="BC32" s="31">
        <v>0</v>
      </c>
      <c r="BD32" s="32" t="s">
        <v>124</v>
      </c>
      <c r="BE32" s="31">
        <v>0</v>
      </c>
      <c r="BF32" s="31">
        <v>0</v>
      </c>
      <c r="BG32" s="32" t="s">
        <v>124</v>
      </c>
      <c r="BH32" s="31">
        <v>0</v>
      </c>
      <c r="BI32" s="31">
        <v>0</v>
      </c>
      <c r="BJ32" s="32" t="s">
        <v>124</v>
      </c>
      <c r="BK32" s="31"/>
      <c r="BL32" s="31"/>
      <c r="BM32" s="32" t="s">
        <v>130</v>
      </c>
      <c r="BN32" s="32" t="s">
        <v>125</v>
      </c>
      <c r="BO32" s="32" t="s">
        <v>125</v>
      </c>
      <c r="BP32" s="31"/>
      <c r="BQ32" s="31"/>
      <c r="BR32" s="32" t="s">
        <v>125</v>
      </c>
      <c r="BS32" s="32" t="s">
        <v>125</v>
      </c>
      <c r="BT32" s="32" t="s">
        <v>125</v>
      </c>
      <c r="BU32" s="32" t="s">
        <v>125</v>
      </c>
      <c r="BV32" s="32" t="s">
        <v>364</v>
      </c>
      <c r="BW32" s="32" t="s">
        <v>131</v>
      </c>
      <c r="BX32" s="32" t="s">
        <v>125</v>
      </c>
      <c r="BY32" s="32" t="s">
        <v>125</v>
      </c>
      <c r="BZ32" s="32" t="s">
        <v>125</v>
      </c>
      <c r="CA32" s="32" t="s">
        <v>125</v>
      </c>
      <c r="CB32" s="32" t="s">
        <v>125</v>
      </c>
      <c r="CC32" s="32" t="s">
        <v>125</v>
      </c>
      <c r="CD32" s="31">
        <v>0</v>
      </c>
      <c r="CE32" s="31">
        <v>0</v>
      </c>
      <c r="CF32" s="31">
        <v>0</v>
      </c>
      <c r="CG32" s="34"/>
      <c r="CH32" s="34"/>
      <c r="CI32" s="32" t="s">
        <v>125</v>
      </c>
      <c r="CJ32" s="35"/>
      <c r="CK32" s="31"/>
      <c r="CL32" s="32" t="s">
        <v>125</v>
      </c>
      <c r="CM32" s="31"/>
      <c r="CN32" s="31"/>
      <c r="CO32" s="32" t="s">
        <v>125</v>
      </c>
      <c r="CP32" s="31"/>
      <c r="CQ32" s="31"/>
      <c r="CR32" s="32" t="s">
        <v>125</v>
      </c>
      <c r="CS32" s="31"/>
      <c r="CT32" s="31"/>
      <c r="CU32" s="32" t="s">
        <v>125</v>
      </c>
      <c r="CV32" s="32" t="s">
        <v>125</v>
      </c>
      <c r="CW32" s="32" t="s">
        <v>125</v>
      </c>
      <c r="CX32" s="32" t="s">
        <v>125</v>
      </c>
      <c r="CY32" s="32" t="s">
        <v>125</v>
      </c>
      <c r="CZ32" s="32" t="s">
        <v>125</v>
      </c>
      <c r="DA32" s="34">
        <v>40544</v>
      </c>
      <c r="DB32" s="32" t="s">
        <v>352</v>
      </c>
      <c r="DC32" s="32" t="s">
        <v>125</v>
      </c>
      <c r="DD32" s="32" t="s">
        <v>313</v>
      </c>
      <c r="DE32" s="32" t="s">
        <v>314</v>
      </c>
      <c r="DF32" s="32" t="s">
        <v>125</v>
      </c>
      <c r="DG32" s="32" t="s">
        <v>125</v>
      </c>
      <c r="DH32" s="32" t="s">
        <v>125</v>
      </c>
      <c r="DI32" s="31">
        <v>0</v>
      </c>
      <c r="DJ32" s="32" t="s">
        <v>125</v>
      </c>
      <c r="DK32" s="32" t="s">
        <v>132</v>
      </c>
      <c r="DL32" s="32" t="s">
        <v>125</v>
      </c>
      <c r="DM32" s="32" t="s">
        <v>125</v>
      </c>
      <c r="DN32" s="32" t="s">
        <v>125</v>
      </c>
      <c r="DO32" s="32" t="s">
        <v>486</v>
      </c>
      <c r="DP32" s="32" t="s">
        <v>485</v>
      </c>
      <c r="DQ32" s="32" t="s">
        <v>125</v>
      </c>
      <c r="DR32" s="32" t="s">
        <v>125</v>
      </c>
      <c r="DS32" s="32" t="s">
        <v>125</v>
      </c>
      <c r="DT32" s="32" t="s">
        <v>125</v>
      </c>
      <c r="DU32" s="32" t="s">
        <v>125</v>
      </c>
      <c r="DV32" s="32" t="s">
        <v>363</v>
      </c>
      <c r="DW32" s="32" t="s">
        <v>125</v>
      </c>
      <c r="DX32" s="32" t="s">
        <v>125</v>
      </c>
    </row>
    <row r="33" spans="2:128" x14ac:dyDescent="0.25">
      <c r="B33" s="26">
        <v>12419</v>
      </c>
      <c r="C33" s="29">
        <v>40179</v>
      </c>
      <c r="D33" s="30">
        <v>0</v>
      </c>
      <c r="E33" s="27" t="s">
        <v>302</v>
      </c>
      <c r="F33" s="27" t="s">
        <v>303</v>
      </c>
      <c r="G33" s="27" t="s">
        <v>122</v>
      </c>
      <c r="H33" s="27" t="s">
        <v>361</v>
      </c>
      <c r="I33" s="27" t="s">
        <v>305</v>
      </c>
      <c r="J33" s="27" t="s">
        <v>315</v>
      </c>
      <c r="K33" s="27" t="s">
        <v>133</v>
      </c>
      <c r="L33" s="26">
        <v>-42</v>
      </c>
      <c r="M33" s="27" t="s">
        <v>306</v>
      </c>
      <c r="N33" s="26">
        <v>-368928</v>
      </c>
      <c r="O33" s="27" t="s">
        <v>485</v>
      </c>
      <c r="P33" s="26">
        <v>30</v>
      </c>
      <c r="Q33" s="26">
        <v>7</v>
      </c>
      <c r="R33" s="24">
        <f>'Price Book'!$G$12</f>
        <v>7</v>
      </c>
      <c r="S33" s="24" t="str">
        <f t="shared" si="4"/>
        <v>OK</v>
      </c>
      <c r="T33" s="24" t="s">
        <v>501</v>
      </c>
      <c r="U33" s="31">
        <v>8784</v>
      </c>
      <c r="V33" s="31">
        <v>-2582496</v>
      </c>
      <c r="W33" s="22">
        <f t="shared" si="2"/>
        <v>-2582496</v>
      </c>
      <c r="Y33" s="31">
        <v>-2582496</v>
      </c>
      <c r="Z33" s="32" t="s">
        <v>134</v>
      </c>
      <c r="AA33" s="31"/>
      <c r="AB33" s="31"/>
      <c r="AC33" s="32" t="s">
        <v>126</v>
      </c>
      <c r="AD33" s="32" t="s">
        <v>126</v>
      </c>
      <c r="AE33" s="32" t="s">
        <v>127</v>
      </c>
      <c r="AF33" s="32" t="s">
        <v>124</v>
      </c>
      <c r="AG33" s="32" t="s">
        <v>308</v>
      </c>
      <c r="AH33" s="32" t="s">
        <v>352</v>
      </c>
      <c r="AI33" s="32" t="s">
        <v>125</v>
      </c>
      <c r="AJ33" s="32" t="s">
        <v>125</v>
      </c>
      <c r="AK33" s="32" t="s">
        <v>125</v>
      </c>
      <c r="AL33" s="32" t="s">
        <v>125</v>
      </c>
      <c r="AM33" s="32" t="s">
        <v>125</v>
      </c>
      <c r="AN33" s="34">
        <v>40909</v>
      </c>
      <c r="AO33" s="34">
        <v>41274</v>
      </c>
      <c r="AP33" s="32" t="s">
        <v>128</v>
      </c>
      <c r="AQ33" s="31">
        <v>8784</v>
      </c>
      <c r="AR33" s="32" t="s">
        <v>125</v>
      </c>
      <c r="AS33" s="31"/>
      <c r="AT33" s="34"/>
      <c r="AU33" s="32" t="s">
        <v>125</v>
      </c>
      <c r="AV33" s="32" t="s">
        <v>125</v>
      </c>
      <c r="AW33" s="32" t="s">
        <v>310</v>
      </c>
      <c r="AX33" s="32" t="s">
        <v>129</v>
      </c>
      <c r="AY33" s="31">
        <v>0</v>
      </c>
      <c r="AZ33" s="31">
        <v>0</v>
      </c>
      <c r="BA33" s="32" t="s">
        <v>124</v>
      </c>
      <c r="BB33" s="31">
        <v>0</v>
      </c>
      <c r="BC33" s="31">
        <v>0</v>
      </c>
      <c r="BD33" s="32" t="s">
        <v>124</v>
      </c>
      <c r="BE33" s="31">
        <v>0</v>
      </c>
      <c r="BF33" s="31">
        <v>0</v>
      </c>
      <c r="BG33" s="32" t="s">
        <v>124</v>
      </c>
      <c r="BH33" s="31">
        <v>0</v>
      </c>
      <c r="BI33" s="31">
        <v>0</v>
      </c>
      <c r="BJ33" s="32" t="s">
        <v>124</v>
      </c>
      <c r="BK33" s="31"/>
      <c r="BL33" s="31"/>
      <c r="BM33" s="32" t="s">
        <v>130</v>
      </c>
      <c r="BN33" s="32" t="s">
        <v>125</v>
      </c>
      <c r="BO33" s="32" t="s">
        <v>125</v>
      </c>
      <c r="BP33" s="31"/>
      <c r="BQ33" s="31"/>
      <c r="BR33" s="32" t="s">
        <v>125</v>
      </c>
      <c r="BS33" s="32" t="s">
        <v>125</v>
      </c>
      <c r="BT33" s="32" t="s">
        <v>125</v>
      </c>
      <c r="BU33" s="32" t="s">
        <v>125</v>
      </c>
      <c r="BV33" s="32" t="s">
        <v>365</v>
      </c>
      <c r="BW33" s="32" t="s">
        <v>131</v>
      </c>
      <c r="BX33" s="32" t="s">
        <v>125</v>
      </c>
      <c r="BY33" s="32" t="s">
        <v>125</v>
      </c>
      <c r="BZ33" s="32" t="s">
        <v>125</v>
      </c>
      <c r="CA33" s="32" t="s">
        <v>125</v>
      </c>
      <c r="CB33" s="32" t="s">
        <v>125</v>
      </c>
      <c r="CC33" s="32" t="s">
        <v>125</v>
      </c>
      <c r="CD33" s="31">
        <v>0</v>
      </c>
      <c r="CE33" s="31">
        <v>0</v>
      </c>
      <c r="CF33" s="31">
        <v>0</v>
      </c>
      <c r="CG33" s="34"/>
      <c r="CH33" s="34"/>
      <c r="CI33" s="32" t="s">
        <v>125</v>
      </c>
      <c r="CJ33" s="35"/>
      <c r="CK33" s="31"/>
      <c r="CL33" s="32" t="s">
        <v>125</v>
      </c>
      <c r="CM33" s="31"/>
      <c r="CN33" s="31"/>
      <c r="CO33" s="32" t="s">
        <v>125</v>
      </c>
      <c r="CP33" s="31"/>
      <c r="CQ33" s="31"/>
      <c r="CR33" s="32" t="s">
        <v>125</v>
      </c>
      <c r="CS33" s="31"/>
      <c r="CT33" s="31"/>
      <c r="CU33" s="32" t="s">
        <v>125</v>
      </c>
      <c r="CV33" s="32" t="s">
        <v>125</v>
      </c>
      <c r="CW33" s="32" t="s">
        <v>125</v>
      </c>
      <c r="CX33" s="32" t="s">
        <v>125</v>
      </c>
      <c r="CY33" s="32" t="s">
        <v>125</v>
      </c>
      <c r="CZ33" s="32" t="s">
        <v>125</v>
      </c>
      <c r="DA33" s="34">
        <v>40544</v>
      </c>
      <c r="DB33" s="32" t="s">
        <v>352</v>
      </c>
      <c r="DC33" s="32" t="s">
        <v>125</v>
      </c>
      <c r="DD33" s="32" t="s">
        <v>313</v>
      </c>
      <c r="DE33" s="32" t="s">
        <v>314</v>
      </c>
      <c r="DF33" s="32" t="s">
        <v>125</v>
      </c>
      <c r="DG33" s="32" t="s">
        <v>125</v>
      </c>
      <c r="DH33" s="32" t="s">
        <v>125</v>
      </c>
      <c r="DI33" s="31">
        <v>0</v>
      </c>
      <c r="DJ33" s="32" t="s">
        <v>125</v>
      </c>
      <c r="DK33" s="32" t="s">
        <v>132</v>
      </c>
      <c r="DL33" s="32" t="s">
        <v>125</v>
      </c>
      <c r="DM33" s="32" t="s">
        <v>125</v>
      </c>
      <c r="DN33" s="32" t="s">
        <v>125</v>
      </c>
      <c r="DO33" s="32" t="s">
        <v>486</v>
      </c>
      <c r="DP33" s="32" t="s">
        <v>485</v>
      </c>
      <c r="DQ33" s="32" t="s">
        <v>125</v>
      </c>
      <c r="DR33" s="32" t="s">
        <v>125</v>
      </c>
      <c r="DS33" s="32" t="s">
        <v>125</v>
      </c>
      <c r="DT33" s="32" t="s">
        <v>125</v>
      </c>
      <c r="DU33" s="32" t="s">
        <v>125</v>
      </c>
      <c r="DV33" s="32" t="s">
        <v>363</v>
      </c>
      <c r="DW33" s="32" t="s">
        <v>125</v>
      </c>
      <c r="DX33" s="32" t="s">
        <v>125</v>
      </c>
    </row>
    <row r="34" spans="2:128" x14ac:dyDescent="0.25">
      <c r="B34" s="26">
        <v>12421</v>
      </c>
      <c r="C34" s="29">
        <v>40179</v>
      </c>
      <c r="D34" s="30">
        <v>0</v>
      </c>
      <c r="E34" s="27" t="s">
        <v>302</v>
      </c>
      <c r="F34" s="27" t="s">
        <v>303</v>
      </c>
      <c r="G34" s="27" t="s">
        <v>122</v>
      </c>
      <c r="H34" s="27" t="s">
        <v>361</v>
      </c>
      <c r="I34" s="27" t="s">
        <v>305</v>
      </c>
      <c r="J34" s="27" t="s">
        <v>315</v>
      </c>
      <c r="K34" s="27" t="s">
        <v>123</v>
      </c>
      <c r="L34" s="26">
        <v>40</v>
      </c>
      <c r="M34" s="27" t="s">
        <v>306</v>
      </c>
      <c r="N34" s="26">
        <v>351360</v>
      </c>
      <c r="O34" s="27" t="s">
        <v>485</v>
      </c>
      <c r="P34" s="26">
        <v>28</v>
      </c>
      <c r="Q34" s="26">
        <v>7</v>
      </c>
      <c r="R34" s="24">
        <f>'Price Book'!$G$12</f>
        <v>7</v>
      </c>
      <c r="S34" s="24" t="str">
        <f t="shared" si="4"/>
        <v>OK</v>
      </c>
      <c r="T34" s="24" t="s">
        <v>501</v>
      </c>
      <c r="U34" s="31">
        <v>8784</v>
      </c>
      <c r="V34" s="31">
        <v>2459520</v>
      </c>
      <c r="W34" s="22">
        <f t="shared" si="2"/>
        <v>2459520</v>
      </c>
      <c r="Y34" s="31">
        <v>2459520</v>
      </c>
      <c r="Z34" s="32" t="s">
        <v>134</v>
      </c>
      <c r="AA34" s="31"/>
      <c r="AB34" s="31"/>
      <c r="AC34" s="32" t="s">
        <v>126</v>
      </c>
      <c r="AD34" s="32" t="s">
        <v>126</v>
      </c>
      <c r="AE34" s="32" t="s">
        <v>127</v>
      </c>
      <c r="AF34" s="32" t="s">
        <v>124</v>
      </c>
      <c r="AG34" s="32" t="s">
        <v>308</v>
      </c>
      <c r="AH34" s="32" t="s">
        <v>352</v>
      </c>
      <c r="AI34" s="32" t="s">
        <v>125</v>
      </c>
      <c r="AJ34" s="32" t="s">
        <v>125</v>
      </c>
      <c r="AK34" s="32" t="s">
        <v>125</v>
      </c>
      <c r="AL34" s="32" t="s">
        <v>125</v>
      </c>
      <c r="AM34" s="32" t="s">
        <v>125</v>
      </c>
      <c r="AN34" s="34">
        <v>40909</v>
      </c>
      <c r="AO34" s="34">
        <v>41274</v>
      </c>
      <c r="AP34" s="32" t="s">
        <v>128</v>
      </c>
      <c r="AQ34" s="31">
        <v>8784</v>
      </c>
      <c r="AR34" s="32" t="s">
        <v>125</v>
      </c>
      <c r="AS34" s="31"/>
      <c r="AT34" s="34"/>
      <c r="AU34" s="32" t="s">
        <v>125</v>
      </c>
      <c r="AV34" s="32" t="s">
        <v>125</v>
      </c>
      <c r="AW34" s="32" t="s">
        <v>310</v>
      </c>
      <c r="AX34" s="32" t="s">
        <v>129</v>
      </c>
      <c r="AY34" s="31">
        <v>0</v>
      </c>
      <c r="AZ34" s="31">
        <v>0</v>
      </c>
      <c r="BA34" s="32" t="s">
        <v>124</v>
      </c>
      <c r="BB34" s="31">
        <v>0</v>
      </c>
      <c r="BC34" s="31">
        <v>0</v>
      </c>
      <c r="BD34" s="32" t="s">
        <v>124</v>
      </c>
      <c r="BE34" s="31">
        <v>0</v>
      </c>
      <c r="BF34" s="31">
        <v>0</v>
      </c>
      <c r="BG34" s="32" t="s">
        <v>124</v>
      </c>
      <c r="BH34" s="31">
        <v>0</v>
      </c>
      <c r="BI34" s="31">
        <v>0</v>
      </c>
      <c r="BJ34" s="32" t="s">
        <v>124</v>
      </c>
      <c r="BK34" s="31"/>
      <c r="BL34" s="31"/>
      <c r="BM34" s="32" t="s">
        <v>130</v>
      </c>
      <c r="BN34" s="32" t="s">
        <v>125</v>
      </c>
      <c r="BO34" s="32" t="s">
        <v>125</v>
      </c>
      <c r="BP34" s="31"/>
      <c r="BQ34" s="31"/>
      <c r="BR34" s="32" t="s">
        <v>125</v>
      </c>
      <c r="BS34" s="32" t="s">
        <v>125</v>
      </c>
      <c r="BT34" s="32" t="s">
        <v>125</v>
      </c>
      <c r="BU34" s="32" t="s">
        <v>125</v>
      </c>
      <c r="BV34" s="32" t="s">
        <v>366</v>
      </c>
      <c r="BW34" s="32" t="s">
        <v>131</v>
      </c>
      <c r="BX34" s="32" t="s">
        <v>125</v>
      </c>
      <c r="BY34" s="32" t="s">
        <v>125</v>
      </c>
      <c r="BZ34" s="32" t="s">
        <v>125</v>
      </c>
      <c r="CA34" s="32" t="s">
        <v>125</v>
      </c>
      <c r="CB34" s="32" t="s">
        <v>125</v>
      </c>
      <c r="CC34" s="32" t="s">
        <v>125</v>
      </c>
      <c r="CD34" s="31">
        <v>0</v>
      </c>
      <c r="CE34" s="31">
        <v>0</v>
      </c>
      <c r="CF34" s="31">
        <v>0</v>
      </c>
      <c r="CG34" s="34"/>
      <c r="CH34" s="34"/>
      <c r="CI34" s="32" t="s">
        <v>125</v>
      </c>
      <c r="CJ34" s="35"/>
      <c r="CK34" s="31"/>
      <c r="CL34" s="32" t="s">
        <v>125</v>
      </c>
      <c r="CM34" s="31"/>
      <c r="CN34" s="31"/>
      <c r="CO34" s="32" t="s">
        <v>125</v>
      </c>
      <c r="CP34" s="31"/>
      <c r="CQ34" s="31"/>
      <c r="CR34" s="32" t="s">
        <v>125</v>
      </c>
      <c r="CS34" s="31"/>
      <c r="CT34" s="31"/>
      <c r="CU34" s="32" t="s">
        <v>125</v>
      </c>
      <c r="CV34" s="32" t="s">
        <v>125</v>
      </c>
      <c r="CW34" s="32" t="s">
        <v>125</v>
      </c>
      <c r="CX34" s="32" t="s">
        <v>125</v>
      </c>
      <c r="CY34" s="32" t="s">
        <v>125</v>
      </c>
      <c r="CZ34" s="32" t="s">
        <v>125</v>
      </c>
      <c r="DA34" s="34">
        <v>40848</v>
      </c>
      <c r="DB34" s="32" t="s">
        <v>352</v>
      </c>
      <c r="DC34" s="32" t="s">
        <v>125</v>
      </c>
      <c r="DD34" s="32" t="s">
        <v>313</v>
      </c>
      <c r="DE34" s="32" t="s">
        <v>314</v>
      </c>
      <c r="DF34" s="32" t="s">
        <v>125</v>
      </c>
      <c r="DG34" s="32" t="s">
        <v>125</v>
      </c>
      <c r="DH34" s="32" t="s">
        <v>125</v>
      </c>
      <c r="DI34" s="31">
        <v>0</v>
      </c>
      <c r="DJ34" s="32" t="s">
        <v>125</v>
      </c>
      <c r="DK34" s="32" t="s">
        <v>132</v>
      </c>
      <c r="DL34" s="32" t="s">
        <v>125</v>
      </c>
      <c r="DM34" s="32" t="s">
        <v>125</v>
      </c>
      <c r="DN34" s="32" t="s">
        <v>125</v>
      </c>
      <c r="DO34" s="32" t="s">
        <v>486</v>
      </c>
      <c r="DP34" s="32" t="s">
        <v>485</v>
      </c>
      <c r="DQ34" s="32" t="s">
        <v>125</v>
      </c>
      <c r="DR34" s="32" t="s">
        <v>125</v>
      </c>
      <c r="DS34" s="32" t="s">
        <v>125</v>
      </c>
      <c r="DT34" s="32" t="s">
        <v>125</v>
      </c>
      <c r="DU34" s="32" t="s">
        <v>125</v>
      </c>
      <c r="DV34" s="32" t="s">
        <v>367</v>
      </c>
      <c r="DW34" s="32" t="s">
        <v>125</v>
      </c>
      <c r="DX34" s="32" t="s">
        <v>125</v>
      </c>
    </row>
    <row r="35" spans="2:128" x14ac:dyDescent="0.25">
      <c r="B35" s="26">
        <v>12423</v>
      </c>
      <c r="C35" s="29">
        <v>40483</v>
      </c>
      <c r="D35" s="30">
        <v>0</v>
      </c>
      <c r="E35" s="27" t="s">
        <v>302</v>
      </c>
      <c r="F35" s="27" t="s">
        <v>303</v>
      </c>
      <c r="G35" s="27" t="s">
        <v>122</v>
      </c>
      <c r="H35" s="27" t="s">
        <v>361</v>
      </c>
      <c r="I35" s="27" t="s">
        <v>305</v>
      </c>
      <c r="J35" s="27" t="s">
        <v>315</v>
      </c>
      <c r="K35" s="27" t="s">
        <v>123</v>
      </c>
      <c r="L35" s="26">
        <v>41</v>
      </c>
      <c r="M35" s="27" t="s">
        <v>306</v>
      </c>
      <c r="N35" s="26">
        <v>360144</v>
      </c>
      <c r="O35" s="27" t="s">
        <v>485</v>
      </c>
      <c r="P35" s="26">
        <v>29</v>
      </c>
      <c r="Q35" s="26">
        <v>7</v>
      </c>
      <c r="R35" s="24">
        <f>'Price Book'!$G$12</f>
        <v>7</v>
      </c>
      <c r="S35" s="24" t="str">
        <f t="shared" si="4"/>
        <v>OK</v>
      </c>
      <c r="T35" s="24" t="s">
        <v>501</v>
      </c>
      <c r="U35" s="31">
        <v>8784</v>
      </c>
      <c r="V35" s="31">
        <v>2521008</v>
      </c>
      <c r="W35" s="22">
        <f t="shared" si="2"/>
        <v>2521008</v>
      </c>
      <c r="Y35" s="31">
        <v>2521008</v>
      </c>
      <c r="Z35" s="32" t="s">
        <v>134</v>
      </c>
      <c r="AA35" s="31"/>
      <c r="AB35" s="31"/>
      <c r="AC35" s="32" t="s">
        <v>126</v>
      </c>
      <c r="AD35" s="32" t="s">
        <v>126</v>
      </c>
      <c r="AE35" s="32" t="s">
        <v>127</v>
      </c>
      <c r="AF35" s="32" t="s">
        <v>124</v>
      </c>
      <c r="AG35" s="32" t="s">
        <v>308</v>
      </c>
      <c r="AH35" s="32" t="s">
        <v>352</v>
      </c>
      <c r="AI35" s="32" t="s">
        <v>125</v>
      </c>
      <c r="AJ35" s="32" t="s">
        <v>125</v>
      </c>
      <c r="AK35" s="32" t="s">
        <v>125</v>
      </c>
      <c r="AL35" s="32" t="s">
        <v>125</v>
      </c>
      <c r="AM35" s="32" t="s">
        <v>125</v>
      </c>
      <c r="AN35" s="34">
        <v>40909</v>
      </c>
      <c r="AO35" s="34">
        <v>41274</v>
      </c>
      <c r="AP35" s="32" t="s">
        <v>128</v>
      </c>
      <c r="AQ35" s="31">
        <v>8784</v>
      </c>
      <c r="AR35" s="32" t="s">
        <v>125</v>
      </c>
      <c r="AS35" s="31"/>
      <c r="AT35" s="34"/>
      <c r="AU35" s="32" t="s">
        <v>125</v>
      </c>
      <c r="AV35" s="32" t="s">
        <v>125</v>
      </c>
      <c r="AW35" s="32" t="s">
        <v>310</v>
      </c>
      <c r="AX35" s="32" t="s">
        <v>129</v>
      </c>
      <c r="AY35" s="31">
        <v>0</v>
      </c>
      <c r="AZ35" s="31">
        <v>0</v>
      </c>
      <c r="BA35" s="32" t="s">
        <v>124</v>
      </c>
      <c r="BB35" s="31">
        <v>0</v>
      </c>
      <c r="BC35" s="31">
        <v>0</v>
      </c>
      <c r="BD35" s="32" t="s">
        <v>124</v>
      </c>
      <c r="BE35" s="31">
        <v>0</v>
      </c>
      <c r="BF35" s="31">
        <v>0</v>
      </c>
      <c r="BG35" s="32" t="s">
        <v>124</v>
      </c>
      <c r="BH35" s="31">
        <v>0</v>
      </c>
      <c r="BI35" s="31">
        <v>0</v>
      </c>
      <c r="BJ35" s="32" t="s">
        <v>124</v>
      </c>
      <c r="BK35" s="31"/>
      <c r="BL35" s="31"/>
      <c r="BM35" s="32" t="s">
        <v>130</v>
      </c>
      <c r="BN35" s="32" t="s">
        <v>125</v>
      </c>
      <c r="BO35" s="32" t="s">
        <v>125</v>
      </c>
      <c r="BP35" s="31"/>
      <c r="BQ35" s="31"/>
      <c r="BR35" s="32" t="s">
        <v>125</v>
      </c>
      <c r="BS35" s="32" t="s">
        <v>125</v>
      </c>
      <c r="BT35" s="32" t="s">
        <v>125</v>
      </c>
      <c r="BU35" s="32" t="s">
        <v>125</v>
      </c>
      <c r="BV35" s="32" t="s">
        <v>368</v>
      </c>
      <c r="BW35" s="32" t="s">
        <v>131</v>
      </c>
      <c r="BX35" s="32" t="s">
        <v>125</v>
      </c>
      <c r="BY35" s="32" t="s">
        <v>125</v>
      </c>
      <c r="BZ35" s="32" t="s">
        <v>125</v>
      </c>
      <c r="CA35" s="32" t="s">
        <v>125</v>
      </c>
      <c r="CB35" s="32" t="s">
        <v>125</v>
      </c>
      <c r="CC35" s="32" t="s">
        <v>125</v>
      </c>
      <c r="CD35" s="31">
        <v>0</v>
      </c>
      <c r="CE35" s="31">
        <v>0</v>
      </c>
      <c r="CF35" s="31">
        <v>0</v>
      </c>
      <c r="CG35" s="34"/>
      <c r="CH35" s="34"/>
      <c r="CI35" s="32" t="s">
        <v>125</v>
      </c>
      <c r="CJ35" s="35"/>
      <c r="CK35" s="31"/>
      <c r="CL35" s="32" t="s">
        <v>125</v>
      </c>
      <c r="CM35" s="31"/>
      <c r="CN35" s="31"/>
      <c r="CO35" s="32" t="s">
        <v>125</v>
      </c>
      <c r="CP35" s="31"/>
      <c r="CQ35" s="31"/>
      <c r="CR35" s="32" t="s">
        <v>125</v>
      </c>
      <c r="CS35" s="31"/>
      <c r="CT35" s="31"/>
      <c r="CU35" s="32" t="s">
        <v>125</v>
      </c>
      <c r="CV35" s="32" t="s">
        <v>125</v>
      </c>
      <c r="CW35" s="32" t="s">
        <v>125</v>
      </c>
      <c r="CX35" s="32" t="s">
        <v>125</v>
      </c>
      <c r="CY35" s="32" t="s">
        <v>125</v>
      </c>
      <c r="CZ35" s="32" t="s">
        <v>125</v>
      </c>
      <c r="DA35" s="34">
        <v>40848</v>
      </c>
      <c r="DB35" s="32" t="s">
        <v>352</v>
      </c>
      <c r="DC35" s="32" t="s">
        <v>125</v>
      </c>
      <c r="DD35" s="32" t="s">
        <v>313</v>
      </c>
      <c r="DE35" s="32" t="s">
        <v>314</v>
      </c>
      <c r="DF35" s="32" t="s">
        <v>125</v>
      </c>
      <c r="DG35" s="32" t="s">
        <v>125</v>
      </c>
      <c r="DH35" s="32" t="s">
        <v>125</v>
      </c>
      <c r="DI35" s="31">
        <v>0</v>
      </c>
      <c r="DJ35" s="32" t="s">
        <v>125</v>
      </c>
      <c r="DK35" s="32" t="s">
        <v>132</v>
      </c>
      <c r="DL35" s="32" t="s">
        <v>125</v>
      </c>
      <c r="DM35" s="32" t="s">
        <v>125</v>
      </c>
      <c r="DN35" s="32" t="s">
        <v>125</v>
      </c>
      <c r="DO35" s="32" t="s">
        <v>486</v>
      </c>
      <c r="DP35" s="32" t="s">
        <v>485</v>
      </c>
      <c r="DQ35" s="32" t="s">
        <v>125</v>
      </c>
      <c r="DR35" s="32" t="s">
        <v>125</v>
      </c>
      <c r="DS35" s="32" t="s">
        <v>125</v>
      </c>
      <c r="DT35" s="32" t="s">
        <v>125</v>
      </c>
      <c r="DU35" s="32" t="s">
        <v>125</v>
      </c>
      <c r="DV35" s="32" t="s">
        <v>367</v>
      </c>
      <c r="DW35" s="32" t="s">
        <v>125</v>
      </c>
      <c r="DX35" s="32" t="s">
        <v>125</v>
      </c>
    </row>
    <row r="36" spans="2:128" x14ac:dyDescent="0.25">
      <c r="B36" s="26">
        <v>12425</v>
      </c>
      <c r="C36" s="29">
        <v>40179</v>
      </c>
      <c r="D36" s="30">
        <v>0</v>
      </c>
      <c r="E36" s="27" t="s">
        <v>302</v>
      </c>
      <c r="F36" s="27" t="s">
        <v>303</v>
      </c>
      <c r="G36" s="27" t="s">
        <v>122</v>
      </c>
      <c r="H36" s="27" t="s">
        <v>361</v>
      </c>
      <c r="I36" s="27" t="s">
        <v>305</v>
      </c>
      <c r="J36" s="27" t="s">
        <v>315</v>
      </c>
      <c r="K36" s="27" t="s">
        <v>133</v>
      </c>
      <c r="L36" s="26">
        <v>-42</v>
      </c>
      <c r="M36" s="27" t="s">
        <v>306</v>
      </c>
      <c r="N36" s="26">
        <v>-368928</v>
      </c>
      <c r="O36" s="27" t="s">
        <v>485</v>
      </c>
      <c r="P36" s="26">
        <v>30</v>
      </c>
      <c r="Q36" s="26">
        <v>7</v>
      </c>
      <c r="R36" s="24">
        <f>'Price Book'!$G$12</f>
        <v>7</v>
      </c>
      <c r="S36" s="24" t="str">
        <f t="shared" si="4"/>
        <v>OK</v>
      </c>
      <c r="T36" s="24" t="s">
        <v>501</v>
      </c>
      <c r="U36" s="31">
        <v>8784</v>
      </c>
      <c r="V36" s="31">
        <v>-2582496</v>
      </c>
      <c r="W36" s="22">
        <f t="shared" si="2"/>
        <v>-2582496</v>
      </c>
      <c r="Y36" s="31">
        <v>-2582496</v>
      </c>
      <c r="Z36" s="32" t="s">
        <v>134</v>
      </c>
      <c r="AA36" s="31"/>
      <c r="AB36" s="31"/>
      <c r="AC36" s="32" t="s">
        <v>126</v>
      </c>
      <c r="AD36" s="32" t="s">
        <v>126</v>
      </c>
      <c r="AE36" s="32" t="s">
        <v>127</v>
      </c>
      <c r="AF36" s="32" t="s">
        <v>124</v>
      </c>
      <c r="AG36" s="32" t="s">
        <v>308</v>
      </c>
      <c r="AH36" s="32" t="s">
        <v>352</v>
      </c>
      <c r="AI36" s="32" t="s">
        <v>125</v>
      </c>
      <c r="AJ36" s="32" t="s">
        <v>125</v>
      </c>
      <c r="AK36" s="32" t="s">
        <v>125</v>
      </c>
      <c r="AL36" s="32" t="s">
        <v>125</v>
      </c>
      <c r="AM36" s="32" t="s">
        <v>125</v>
      </c>
      <c r="AN36" s="34">
        <v>40909</v>
      </c>
      <c r="AO36" s="34">
        <v>41274</v>
      </c>
      <c r="AP36" s="32" t="s">
        <v>128</v>
      </c>
      <c r="AQ36" s="31">
        <v>8784</v>
      </c>
      <c r="AR36" s="32" t="s">
        <v>125</v>
      </c>
      <c r="AS36" s="31"/>
      <c r="AT36" s="34"/>
      <c r="AU36" s="32" t="s">
        <v>125</v>
      </c>
      <c r="AV36" s="32" t="s">
        <v>125</v>
      </c>
      <c r="AW36" s="32" t="s">
        <v>310</v>
      </c>
      <c r="AX36" s="32" t="s">
        <v>129</v>
      </c>
      <c r="AY36" s="31">
        <v>0</v>
      </c>
      <c r="AZ36" s="31">
        <v>0</v>
      </c>
      <c r="BA36" s="32" t="s">
        <v>124</v>
      </c>
      <c r="BB36" s="31">
        <v>0</v>
      </c>
      <c r="BC36" s="31">
        <v>0</v>
      </c>
      <c r="BD36" s="32" t="s">
        <v>124</v>
      </c>
      <c r="BE36" s="31">
        <v>0</v>
      </c>
      <c r="BF36" s="31">
        <v>0</v>
      </c>
      <c r="BG36" s="32" t="s">
        <v>124</v>
      </c>
      <c r="BH36" s="31">
        <v>0</v>
      </c>
      <c r="BI36" s="31">
        <v>0</v>
      </c>
      <c r="BJ36" s="32" t="s">
        <v>124</v>
      </c>
      <c r="BK36" s="31"/>
      <c r="BL36" s="31"/>
      <c r="BM36" s="32" t="s">
        <v>130</v>
      </c>
      <c r="BN36" s="32" t="s">
        <v>125</v>
      </c>
      <c r="BO36" s="32" t="s">
        <v>125</v>
      </c>
      <c r="BP36" s="31"/>
      <c r="BQ36" s="31"/>
      <c r="BR36" s="32" t="s">
        <v>125</v>
      </c>
      <c r="BS36" s="32" t="s">
        <v>125</v>
      </c>
      <c r="BT36" s="32" t="s">
        <v>125</v>
      </c>
      <c r="BU36" s="32" t="s">
        <v>125</v>
      </c>
      <c r="BV36" s="32" t="s">
        <v>369</v>
      </c>
      <c r="BW36" s="32" t="s">
        <v>131</v>
      </c>
      <c r="BX36" s="32" t="s">
        <v>125</v>
      </c>
      <c r="BY36" s="32" t="s">
        <v>125</v>
      </c>
      <c r="BZ36" s="32" t="s">
        <v>125</v>
      </c>
      <c r="CA36" s="32" t="s">
        <v>125</v>
      </c>
      <c r="CB36" s="32" t="s">
        <v>125</v>
      </c>
      <c r="CC36" s="32" t="s">
        <v>125</v>
      </c>
      <c r="CD36" s="31">
        <v>0</v>
      </c>
      <c r="CE36" s="31">
        <v>0</v>
      </c>
      <c r="CF36" s="31">
        <v>0</v>
      </c>
      <c r="CG36" s="34"/>
      <c r="CH36" s="34"/>
      <c r="CI36" s="32" t="s">
        <v>125</v>
      </c>
      <c r="CJ36" s="35"/>
      <c r="CK36" s="31"/>
      <c r="CL36" s="32" t="s">
        <v>125</v>
      </c>
      <c r="CM36" s="31"/>
      <c r="CN36" s="31"/>
      <c r="CO36" s="32" t="s">
        <v>125</v>
      </c>
      <c r="CP36" s="31"/>
      <c r="CQ36" s="31"/>
      <c r="CR36" s="32" t="s">
        <v>125</v>
      </c>
      <c r="CS36" s="31"/>
      <c r="CT36" s="31"/>
      <c r="CU36" s="32" t="s">
        <v>125</v>
      </c>
      <c r="CV36" s="32" t="s">
        <v>125</v>
      </c>
      <c r="CW36" s="32" t="s">
        <v>125</v>
      </c>
      <c r="CX36" s="32" t="s">
        <v>125</v>
      </c>
      <c r="CY36" s="32" t="s">
        <v>125</v>
      </c>
      <c r="CZ36" s="32" t="s">
        <v>125</v>
      </c>
      <c r="DA36" s="34">
        <v>40848</v>
      </c>
      <c r="DB36" s="32" t="s">
        <v>352</v>
      </c>
      <c r="DC36" s="32" t="s">
        <v>125</v>
      </c>
      <c r="DD36" s="32" t="s">
        <v>313</v>
      </c>
      <c r="DE36" s="32" t="s">
        <v>314</v>
      </c>
      <c r="DF36" s="32" t="s">
        <v>125</v>
      </c>
      <c r="DG36" s="32" t="s">
        <v>125</v>
      </c>
      <c r="DH36" s="32" t="s">
        <v>125</v>
      </c>
      <c r="DI36" s="31">
        <v>0</v>
      </c>
      <c r="DJ36" s="32" t="s">
        <v>125</v>
      </c>
      <c r="DK36" s="32" t="s">
        <v>132</v>
      </c>
      <c r="DL36" s="32" t="s">
        <v>125</v>
      </c>
      <c r="DM36" s="32" t="s">
        <v>125</v>
      </c>
      <c r="DN36" s="32" t="s">
        <v>125</v>
      </c>
      <c r="DO36" s="32" t="s">
        <v>486</v>
      </c>
      <c r="DP36" s="32" t="s">
        <v>485</v>
      </c>
      <c r="DQ36" s="32" t="s">
        <v>125</v>
      </c>
      <c r="DR36" s="32" t="s">
        <v>125</v>
      </c>
      <c r="DS36" s="32" t="s">
        <v>125</v>
      </c>
      <c r="DT36" s="32" t="s">
        <v>125</v>
      </c>
      <c r="DU36" s="32" t="s">
        <v>125</v>
      </c>
      <c r="DV36" s="32" t="s">
        <v>367</v>
      </c>
      <c r="DW36" s="32" t="s">
        <v>125</v>
      </c>
      <c r="DX36" s="32" t="s">
        <v>125</v>
      </c>
    </row>
    <row r="37" spans="2:128" x14ac:dyDescent="0.25">
      <c r="B37" s="26">
        <v>12427</v>
      </c>
      <c r="C37" s="29">
        <v>40179</v>
      </c>
      <c r="D37" s="30">
        <v>0</v>
      </c>
      <c r="E37" s="27" t="s">
        <v>302</v>
      </c>
      <c r="F37" s="27" t="s">
        <v>303</v>
      </c>
      <c r="G37" s="27" t="s">
        <v>122</v>
      </c>
      <c r="H37" s="27" t="s">
        <v>351</v>
      </c>
      <c r="I37" s="27" t="s">
        <v>305</v>
      </c>
      <c r="J37" s="27" t="s">
        <v>315</v>
      </c>
      <c r="K37" s="27" t="s">
        <v>133</v>
      </c>
      <c r="L37" s="26">
        <v>-42</v>
      </c>
      <c r="M37" s="27" t="s">
        <v>306</v>
      </c>
      <c r="N37" s="26">
        <v>-367920</v>
      </c>
      <c r="O37" s="27" t="s">
        <v>485</v>
      </c>
      <c r="P37" s="37">
        <v>30</v>
      </c>
      <c r="Q37" s="26">
        <v>2.5</v>
      </c>
      <c r="R37" s="24">
        <f>AVERAGE(('Price Book'!$G$6),('Price Book'!$G$7),('Price Book'!$G$8),('Price Book'!$G$9))</f>
        <v>2.5</v>
      </c>
      <c r="S37" s="24" t="str">
        <f t="shared" si="4"/>
        <v>OK</v>
      </c>
      <c r="T37" s="24" t="s">
        <v>500</v>
      </c>
      <c r="U37" s="31">
        <v>8760</v>
      </c>
      <c r="V37" s="31">
        <v>8534394.5487073492</v>
      </c>
      <c r="W37" s="84">
        <f>L37*U37*(-P37*'Exchange Rates FWD'!$V$11+Q37)</f>
        <v>8534394.548682142</v>
      </c>
      <c r="X37" s="22">
        <f>(W37-V37)/V37</f>
        <v>-2.9535987187703331E-12</v>
      </c>
      <c r="Y37" s="31">
        <v>8534394.5487073492</v>
      </c>
      <c r="Z37" s="32" t="s">
        <v>134</v>
      </c>
      <c r="AA37" s="31"/>
      <c r="AB37" s="31"/>
      <c r="AC37" s="32" t="s">
        <v>126</v>
      </c>
      <c r="AD37" s="32" t="s">
        <v>126</v>
      </c>
      <c r="AE37" s="32" t="s">
        <v>127</v>
      </c>
      <c r="AF37" s="32" t="s">
        <v>124</v>
      </c>
      <c r="AG37" s="32" t="s">
        <v>308</v>
      </c>
      <c r="AH37" s="32" t="s">
        <v>352</v>
      </c>
      <c r="AI37" s="32" t="s">
        <v>125</v>
      </c>
      <c r="AJ37" s="32" t="s">
        <v>125</v>
      </c>
      <c r="AK37" s="32" t="s">
        <v>125</v>
      </c>
      <c r="AL37" s="32" t="s">
        <v>125</v>
      </c>
      <c r="AM37" s="32" t="s">
        <v>125</v>
      </c>
      <c r="AN37" s="34">
        <v>40179</v>
      </c>
      <c r="AO37" s="34">
        <v>40543</v>
      </c>
      <c r="AP37" s="32" t="s">
        <v>128</v>
      </c>
      <c r="AQ37" s="31">
        <v>8760</v>
      </c>
      <c r="AR37" s="32" t="s">
        <v>125</v>
      </c>
      <c r="AS37" s="31"/>
      <c r="AT37" s="34"/>
      <c r="AU37" s="32" t="s">
        <v>125</v>
      </c>
      <c r="AV37" s="32" t="s">
        <v>125</v>
      </c>
      <c r="AW37" s="32" t="s">
        <v>310</v>
      </c>
      <c r="AX37" s="32" t="s">
        <v>129</v>
      </c>
      <c r="AY37" s="31">
        <v>0</v>
      </c>
      <c r="AZ37" s="31">
        <v>0</v>
      </c>
      <c r="BA37" s="32" t="s">
        <v>124</v>
      </c>
      <c r="BB37" s="31">
        <v>0</v>
      </c>
      <c r="BC37" s="31">
        <v>0</v>
      </c>
      <c r="BD37" s="32" t="s">
        <v>124</v>
      </c>
      <c r="BE37" s="31">
        <v>0</v>
      </c>
      <c r="BF37" s="31">
        <v>0</v>
      </c>
      <c r="BG37" s="32" t="s">
        <v>124</v>
      </c>
      <c r="BH37" s="31">
        <v>0</v>
      </c>
      <c r="BI37" s="31">
        <v>0</v>
      </c>
      <c r="BJ37" s="32" t="s">
        <v>124</v>
      </c>
      <c r="BK37" s="31"/>
      <c r="BL37" s="31"/>
      <c r="BM37" s="32" t="s">
        <v>130</v>
      </c>
      <c r="BN37" s="32" t="s">
        <v>125</v>
      </c>
      <c r="BO37" s="32" t="s">
        <v>125</v>
      </c>
      <c r="BP37" s="31"/>
      <c r="BQ37" s="31"/>
      <c r="BR37" s="32" t="s">
        <v>125</v>
      </c>
      <c r="BS37" s="32" t="s">
        <v>125</v>
      </c>
      <c r="BT37" s="32" t="s">
        <v>125</v>
      </c>
      <c r="BU37" s="32" t="s">
        <v>125</v>
      </c>
      <c r="BV37" s="32" t="s">
        <v>370</v>
      </c>
      <c r="BW37" s="32" t="s">
        <v>131</v>
      </c>
      <c r="BX37" s="32" t="s">
        <v>125</v>
      </c>
      <c r="BY37" s="32" t="s">
        <v>125</v>
      </c>
      <c r="BZ37" s="32" t="s">
        <v>125</v>
      </c>
      <c r="CA37" s="32" t="s">
        <v>125</v>
      </c>
      <c r="CB37" s="32" t="s">
        <v>125</v>
      </c>
      <c r="CC37" s="32" t="s">
        <v>125</v>
      </c>
      <c r="CD37" s="31">
        <v>0</v>
      </c>
      <c r="CE37" s="31">
        <v>0</v>
      </c>
      <c r="CF37" s="31">
        <v>0</v>
      </c>
      <c r="CG37" s="34"/>
      <c r="CH37" s="34"/>
      <c r="CI37" s="32" t="s">
        <v>125</v>
      </c>
      <c r="CJ37" s="35"/>
      <c r="CK37" s="31"/>
      <c r="CL37" s="32" t="s">
        <v>125</v>
      </c>
      <c r="CM37" s="31"/>
      <c r="CN37" s="31"/>
      <c r="CO37" s="32" t="s">
        <v>125</v>
      </c>
      <c r="CP37" s="31"/>
      <c r="CQ37" s="31"/>
      <c r="CR37" s="32" t="s">
        <v>125</v>
      </c>
      <c r="CS37" s="31"/>
      <c r="CT37" s="31"/>
      <c r="CU37" s="32" t="s">
        <v>125</v>
      </c>
      <c r="CV37" s="32" t="s">
        <v>125</v>
      </c>
      <c r="CW37" s="32" t="s">
        <v>125</v>
      </c>
      <c r="CX37" s="32" t="s">
        <v>125</v>
      </c>
      <c r="CY37" s="32" t="s">
        <v>125</v>
      </c>
      <c r="CZ37" s="32" t="s">
        <v>125</v>
      </c>
      <c r="DA37" s="34">
        <v>40909</v>
      </c>
      <c r="DB37" s="32" t="s">
        <v>352</v>
      </c>
      <c r="DC37" s="32" t="s">
        <v>125</v>
      </c>
      <c r="DD37" s="32" t="s">
        <v>313</v>
      </c>
      <c r="DE37" s="32" t="s">
        <v>314</v>
      </c>
      <c r="DF37" s="32" t="s">
        <v>125</v>
      </c>
      <c r="DG37" s="32" t="s">
        <v>125</v>
      </c>
      <c r="DH37" s="32" t="s">
        <v>125</v>
      </c>
      <c r="DI37" s="31">
        <v>0</v>
      </c>
      <c r="DJ37" s="32" t="s">
        <v>125</v>
      </c>
      <c r="DK37" s="32" t="s">
        <v>132</v>
      </c>
      <c r="DL37" s="32" t="s">
        <v>125</v>
      </c>
      <c r="DM37" s="32" t="s">
        <v>125</v>
      </c>
      <c r="DN37" s="32" t="s">
        <v>125</v>
      </c>
      <c r="DO37" s="32" t="s">
        <v>486</v>
      </c>
      <c r="DP37" s="32" t="s">
        <v>485</v>
      </c>
      <c r="DQ37" s="32" t="s">
        <v>125</v>
      </c>
      <c r="DR37" s="32" t="s">
        <v>125</v>
      </c>
      <c r="DS37" s="32" t="s">
        <v>125</v>
      </c>
      <c r="DT37" s="32" t="s">
        <v>125</v>
      </c>
      <c r="DU37" s="32" t="s">
        <v>125</v>
      </c>
      <c r="DV37" s="32" t="s">
        <v>371</v>
      </c>
      <c r="DW37" s="32" t="s">
        <v>125</v>
      </c>
      <c r="DX37" s="32" t="s">
        <v>125</v>
      </c>
    </row>
    <row r="38" spans="2:128" x14ac:dyDescent="0.25">
      <c r="B38" s="26">
        <v>12429</v>
      </c>
      <c r="C38" s="29">
        <v>40179</v>
      </c>
      <c r="D38" s="30">
        <v>0</v>
      </c>
      <c r="E38" s="27" t="s">
        <v>302</v>
      </c>
      <c r="F38" s="27" t="s">
        <v>303</v>
      </c>
      <c r="G38" s="27" t="s">
        <v>122</v>
      </c>
      <c r="H38" s="27" t="s">
        <v>361</v>
      </c>
      <c r="I38" s="27" t="s">
        <v>305</v>
      </c>
      <c r="J38" s="27" t="s">
        <v>315</v>
      </c>
      <c r="K38" s="27" t="s">
        <v>133</v>
      </c>
      <c r="L38" s="26">
        <v>-42</v>
      </c>
      <c r="M38" s="27" t="s">
        <v>306</v>
      </c>
      <c r="N38" s="26">
        <v>-368928</v>
      </c>
      <c r="O38" s="27" t="s">
        <v>485</v>
      </c>
      <c r="P38" s="26">
        <v>30</v>
      </c>
      <c r="Q38" s="26">
        <v>7</v>
      </c>
      <c r="R38" s="24">
        <f>'Price Book'!$G$12</f>
        <v>7</v>
      </c>
      <c r="S38" s="24" t="str">
        <f t="shared" ref="S38:S39" si="5">IF(Q38=R38,"OK","ERROR")</f>
        <v>OK</v>
      </c>
      <c r="T38" s="24" t="s">
        <v>501</v>
      </c>
      <c r="U38" s="31">
        <v>8784</v>
      </c>
      <c r="V38" s="31">
        <v>6897600.4515805198</v>
      </c>
      <c r="W38" s="84">
        <f>L38*U38*(-P38*'Exchange Rates FWD'!$V$11+Q38)</f>
        <v>6897600.4515552446</v>
      </c>
      <c r="X38" s="22">
        <f>(W38-V38)/V38</f>
        <v>-3.664341466270043E-12</v>
      </c>
      <c r="Y38" s="31">
        <v>6897600.4515805198</v>
      </c>
      <c r="Z38" s="32" t="s">
        <v>134</v>
      </c>
      <c r="AA38" s="31"/>
      <c r="AB38" s="31"/>
      <c r="AC38" s="32" t="s">
        <v>126</v>
      </c>
      <c r="AD38" s="32" t="s">
        <v>126</v>
      </c>
      <c r="AE38" s="32" t="s">
        <v>127</v>
      </c>
      <c r="AF38" s="32" t="s">
        <v>124</v>
      </c>
      <c r="AG38" s="32" t="s">
        <v>308</v>
      </c>
      <c r="AH38" s="32" t="s">
        <v>352</v>
      </c>
      <c r="AI38" s="32" t="s">
        <v>125</v>
      </c>
      <c r="AJ38" s="32" t="s">
        <v>125</v>
      </c>
      <c r="AK38" s="32" t="s">
        <v>125</v>
      </c>
      <c r="AL38" s="32" t="s">
        <v>125</v>
      </c>
      <c r="AM38" s="32" t="s">
        <v>125</v>
      </c>
      <c r="AN38" s="34">
        <v>40909</v>
      </c>
      <c r="AO38" s="34">
        <v>41274</v>
      </c>
      <c r="AP38" s="32" t="s">
        <v>128</v>
      </c>
      <c r="AQ38" s="31">
        <v>8784</v>
      </c>
      <c r="AR38" s="32" t="s">
        <v>125</v>
      </c>
      <c r="AS38" s="31"/>
      <c r="AT38" s="34"/>
      <c r="AU38" s="32" t="s">
        <v>125</v>
      </c>
      <c r="AV38" s="32" t="s">
        <v>125</v>
      </c>
      <c r="AW38" s="32" t="s">
        <v>310</v>
      </c>
      <c r="AX38" s="32" t="s">
        <v>129</v>
      </c>
      <c r="AY38" s="31">
        <v>0</v>
      </c>
      <c r="AZ38" s="31">
        <v>0</v>
      </c>
      <c r="BA38" s="32" t="s">
        <v>124</v>
      </c>
      <c r="BB38" s="31">
        <v>0</v>
      </c>
      <c r="BC38" s="31">
        <v>0</v>
      </c>
      <c r="BD38" s="32" t="s">
        <v>124</v>
      </c>
      <c r="BE38" s="31">
        <v>0</v>
      </c>
      <c r="BF38" s="31">
        <v>0</v>
      </c>
      <c r="BG38" s="32" t="s">
        <v>124</v>
      </c>
      <c r="BH38" s="31">
        <v>0</v>
      </c>
      <c r="BI38" s="31">
        <v>0</v>
      </c>
      <c r="BJ38" s="32" t="s">
        <v>124</v>
      </c>
      <c r="BK38" s="31"/>
      <c r="BL38" s="31"/>
      <c r="BM38" s="32" t="s">
        <v>130</v>
      </c>
      <c r="BN38" s="32" t="s">
        <v>125</v>
      </c>
      <c r="BO38" s="32" t="s">
        <v>125</v>
      </c>
      <c r="BP38" s="31"/>
      <c r="BQ38" s="31"/>
      <c r="BR38" s="32" t="s">
        <v>125</v>
      </c>
      <c r="BS38" s="32" t="s">
        <v>125</v>
      </c>
      <c r="BT38" s="32" t="s">
        <v>125</v>
      </c>
      <c r="BU38" s="32" t="s">
        <v>125</v>
      </c>
      <c r="BV38" s="32" t="s">
        <v>372</v>
      </c>
      <c r="BW38" s="32" t="s">
        <v>131</v>
      </c>
      <c r="BX38" s="32" t="s">
        <v>125</v>
      </c>
      <c r="BY38" s="32" t="s">
        <v>125</v>
      </c>
      <c r="BZ38" s="32" t="s">
        <v>125</v>
      </c>
      <c r="CA38" s="32" t="s">
        <v>125</v>
      </c>
      <c r="CB38" s="32" t="s">
        <v>125</v>
      </c>
      <c r="CC38" s="32" t="s">
        <v>125</v>
      </c>
      <c r="CD38" s="31">
        <v>0</v>
      </c>
      <c r="CE38" s="31">
        <v>0</v>
      </c>
      <c r="CF38" s="31">
        <v>0</v>
      </c>
      <c r="CG38" s="34"/>
      <c r="CH38" s="34"/>
      <c r="CI38" s="32" t="s">
        <v>125</v>
      </c>
      <c r="CJ38" s="35"/>
      <c r="CK38" s="31"/>
      <c r="CL38" s="32" t="s">
        <v>125</v>
      </c>
      <c r="CM38" s="31"/>
      <c r="CN38" s="31"/>
      <c r="CO38" s="32" t="s">
        <v>125</v>
      </c>
      <c r="CP38" s="31"/>
      <c r="CQ38" s="31"/>
      <c r="CR38" s="32" t="s">
        <v>125</v>
      </c>
      <c r="CS38" s="31"/>
      <c r="CT38" s="31"/>
      <c r="CU38" s="32" t="s">
        <v>125</v>
      </c>
      <c r="CV38" s="32" t="s">
        <v>125</v>
      </c>
      <c r="CW38" s="32" t="s">
        <v>125</v>
      </c>
      <c r="CX38" s="32" t="s">
        <v>125</v>
      </c>
      <c r="CY38" s="32" t="s">
        <v>125</v>
      </c>
      <c r="CZ38" s="32" t="s">
        <v>125</v>
      </c>
      <c r="DA38" s="34">
        <v>40909</v>
      </c>
      <c r="DB38" s="32" t="s">
        <v>352</v>
      </c>
      <c r="DC38" s="32" t="s">
        <v>125</v>
      </c>
      <c r="DD38" s="32" t="s">
        <v>313</v>
      </c>
      <c r="DE38" s="32" t="s">
        <v>314</v>
      </c>
      <c r="DF38" s="32" t="s">
        <v>125</v>
      </c>
      <c r="DG38" s="32" t="s">
        <v>125</v>
      </c>
      <c r="DH38" s="32" t="s">
        <v>125</v>
      </c>
      <c r="DI38" s="31">
        <v>0</v>
      </c>
      <c r="DJ38" s="32" t="s">
        <v>125</v>
      </c>
      <c r="DK38" s="32" t="s">
        <v>132</v>
      </c>
      <c r="DL38" s="32" t="s">
        <v>125</v>
      </c>
      <c r="DM38" s="32" t="s">
        <v>125</v>
      </c>
      <c r="DN38" s="32" t="s">
        <v>125</v>
      </c>
      <c r="DO38" s="32" t="s">
        <v>486</v>
      </c>
      <c r="DP38" s="32" t="s">
        <v>485</v>
      </c>
      <c r="DQ38" s="32" t="s">
        <v>125</v>
      </c>
      <c r="DR38" s="32" t="s">
        <v>125</v>
      </c>
      <c r="DS38" s="32" t="s">
        <v>125</v>
      </c>
      <c r="DT38" s="32" t="s">
        <v>125</v>
      </c>
      <c r="DU38" s="32" t="s">
        <v>125</v>
      </c>
      <c r="DV38" s="32" t="s">
        <v>373</v>
      </c>
      <c r="DW38" s="32" t="s">
        <v>125</v>
      </c>
      <c r="DX38" s="32" t="s">
        <v>125</v>
      </c>
    </row>
    <row r="39" spans="2:128" x14ac:dyDescent="0.25">
      <c r="B39" s="26">
        <v>12431</v>
      </c>
      <c r="C39" s="29">
        <v>40179</v>
      </c>
      <c r="D39" s="30">
        <v>0</v>
      </c>
      <c r="E39" s="27" t="s">
        <v>302</v>
      </c>
      <c r="F39" s="27" t="s">
        <v>303</v>
      </c>
      <c r="G39" s="27" t="s">
        <v>122</v>
      </c>
      <c r="H39" s="27" t="s">
        <v>374</v>
      </c>
      <c r="I39" s="27" t="s">
        <v>305</v>
      </c>
      <c r="J39" s="27" t="s">
        <v>315</v>
      </c>
      <c r="K39" s="27" t="s">
        <v>133</v>
      </c>
      <c r="L39" s="26">
        <v>-42</v>
      </c>
      <c r="M39" s="27" t="s">
        <v>306</v>
      </c>
      <c r="N39" s="26">
        <v>-31248</v>
      </c>
      <c r="O39" s="27" t="s">
        <v>485</v>
      </c>
      <c r="P39" s="26">
        <v>30</v>
      </c>
      <c r="Q39" s="26">
        <v>1</v>
      </c>
      <c r="R39" s="24">
        <f>'Price Book'!$G$6</f>
        <v>1</v>
      </c>
      <c r="S39" s="24" t="str">
        <f t="shared" si="5"/>
        <v>OK</v>
      </c>
      <c r="T39" s="24" t="s">
        <v>502</v>
      </c>
      <c r="U39" s="31">
        <v>744</v>
      </c>
      <c r="V39" s="31">
        <v>-31248</v>
      </c>
      <c r="W39" s="22">
        <f t="shared" si="2"/>
        <v>-31248</v>
      </c>
      <c r="Y39" s="31">
        <v>-31248</v>
      </c>
      <c r="Z39" s="32" t="s">
        <v>134</v>
      </c>
      <c r="AA39" s="31"/>
      <c r="AB39" s="31"/>
      <c r="AC39" s="32" t="s">
        <v>126</v>
      </c>
      <c r="AD39" s="32" t="s">
        <v>126</v>
      </c>
      <c r="AE39" s="32" t="s">
        <v>127</v>
      </c>
      <c r="AF39" s="32" t="s">
        <v>124</v>
      </c>
      <c r="AG39" s="32" t="s">
        <v>308</v>
      </c>
      <c r="AH39" s="32" t="s">
        <v>352</v>
      </c>
      <c r="AI39" s="32" t="s">
        <v>125</v>
      </c>
      <c r="AJ39" s="32" t="s">
        <v>125</v>
      </c>
      <c r="AK39" s="32" t="s">
        <v>125</v>
      </c>
      <c r="AL39" s="32" t="s">
        <v>125</v>
      </c>
      <c r="AM39" s="32" t="s">
        <v>125</v>
      </c>
      <c r="AN39" s="34">
        <v>40179</v>
      </c>
      <c r="AO39" s="34">
        <v>40209</v>
      </c>
      <c r="AP39" s="32" t="s">
        <v>128</v>
      </c>
      <c r="AQ39" s="31">
        <v>744</v>
      </c>
      <c r="AR39" s="32" t="s">
        <v>125</v>
      </c>
      <c r="AS39" s="31"/>
      <c r="AT39" s="34"/>
      <c r="AU39" s="32" t="s">
        <v>125</v>
      </c>
      <c r="AV39" s="32" t="s">
        <v>125</v>
      </c>
      <c r="AW39" s="32" t="s">
        <v>310</v>
      </c>
      <c r="AX39" s="32" t="s">
        <v>129</v>
      </c>
      <c r="AY39" s="31">
        <v>0</v>
      </c>
      <c r="AZ39" s="31">
        <v>0</v>
      </c>
      <c r="BA39" s="32" t="s">
        <v>124</v>
      </c>
      <c r="BB39" s="31">
        <v>0</v>
      </c>
      <c r="BC39" s="31">
        <v>0</v>
      </c>
      <c r="BD39" s="32" t="s">
        <v>124</v>
      </c>
      <c r="BE39" s="31">
        <v>0</v>
      </c>
      <c r="BF39" s="31">
        <v>0</v>
      </c>
      <c r="BG39" s="32" t="s">
        <v>124</v>
      </c>
      <c r="BH39" s="31">
        <v>0</v>
      </c>
      <c r="BI39" s="31">
        <v>0</v>
      </c>
      <c r="BJ39" s="32" t="s">
        <v>124</v>
      </c>
      <c r="BK39" s="31"/>
      <c r="BL39" s="31"/>
      <c r="BM39" s="32" t="s">
        <v>130</v>
      </c>
      <c r="BN39" s="32" t="s">
        <v>125</v>
      </c>
      <c r="BO39" s="32" t="s">
        <v>125</v>
      </c>
      <c r="BP39" s="31"/>
      <c r="BQ39" s="31"/>
      <c r="BR39" s="32" t="s">
        <v>125</v>
      </c>
      <c r="BS39" s="32" t="s">
        <v>125</v>
      </c>
      <c r="BT39" s="32" t="s">
        <v>125</v>
      </c>
      <c r="BU39" s="32" t="s">
        <v>125</v>
      </c>
      <c r="BV39" s="32" t="s">
        <v>375</v>
      </c>
      <c r="BW39" s="32" t="s">
        <v>131</v>
      </c>
      <c r="BX39" s="32" t="s">
        <v>125</v>
      </c>
      <c r="BY39" s="32" t="s">
        <v>125</v>
      </c>
      <c r="BZ39" s="32" t="s">
        <v>125</v>
      </c>
      <c r="CA39" s="32" t="s">
        <v>125</v>
      </c>
      <c r="CB39" s="32" t="s">
        <v>125</v>
      </c>
      <c r="CC39" s="32" t="s">
        <v>125</v>
      </c>
      <c r="CD39" s="31">
        <v>0</v>
      </c>
      <c r="CE39" s="31">
        <v>0</v>
      </c>
      <c r="CF39" s="31">
        <v>0</v>
      </c>
      <c r="CG39" s="34"/>
      <c r="CH39" s="34"/>
      <c r="CI39" s="32" t="s">
        <v>125</v>
      </c>
      <c r="CJ39" s="35"/>
      <c r="CK39" s="31"/>
      <c r="CL39" s="32" t="s">
        <v>125</v>
      </c>
      <c r="CM39" s="31"/>
      <c r="CN39" s="31"/>
      <c r="CO39" s="32" t="s">
        <v>125</v>
      </c>
      <c r="CP39" s="31"/>
      <c r="CQ39" s="31"/>
      <c r="CR39" s="32" t="s">
        <v>125</v>
      </c>
      <c r="CS39" s="31"/>
      <c r="CT39" s="31"/>
      <c r="CU39" s="32" t="s">
        <v>125</v>
      </c>
      <c r="CV39" s="32" t="s">
        <v>125</v>
      </c>
      <c r="CW39" s="32" t="s">
        <v>125</v>
      </c>
      <c r="CX39" s="32" t="s">
        <v>125</v>
      </c>
      <c r="CY39" s="32" t="s">
        <v>125</v>
      </c>
      <c r="CZ39" s="32" t="s">
        <v>125</v>
      </c>
      <c r="DA39" s="34">
        <v>40544</v>
      </c>
      <c r="DB39" s="32" t="s">
        <v>352</v>
      </c>
      <c r="DC39" s="32" t="s">
        <v>125</v>
      </c>
      <c r="DD39" s="32" t="s">
        <v>313</v>
      </c>
      <c r="DE39" s="32" t="s">
        <v>314</v>
      </c>
      <c r="DF39" s="32" t="s">
        <v>125</v>
      </c>
      <c r="DG39" s="32" t="s">
        <v>125</v>
      </c>
      <c r="DH39" s="32" t="s">
        <v>125</v>
      </c>
      <c r="DI39" s="31">
        <v>0</v>
      </c>
      <c r="DJ39" s="32" t="s">
        <v>125</v>
      </c>
      <c r="DK39" s="32" t="s">
        <v>132</v>
      </c>
      <c r="DL39" s="32" t="s">
        <v>125</v>
      </c>
      <c r="DM39" s="32" t="s">
        <v>125</v>
      </c>
      <c r="DN39" s="32" t="s">
        <v>125</v>
      </c>
      <c r="DO39" s="32" t="s">
        <v>486</v>
      </c>
      <c r="DP39" s="32" t="s">
        <v>485</v>
      </c>
      <c r="DQ39" s="32" t="s">
        <v>125</v>
      </c>
      <c r="DR39" s="32" t="s">
        <v>125</v>
      </c>
      <c r="DS39" s="32" t="s">
        <v>125</v>
      </c>
      <c r="DT39" s="32" t="s">
        <v>125</v>
      </c>
      <c r="DU39" s="32" t="s">
        <v>125</v>
      </c>
      <c r="DV39" s="32" t="s">
        <v>376</v>
      </c>
      <c r="DW39" s="32" t="s">
        <v>125</v>
      </c>
      <c r="DX39" s="32" t="s">
        <v>125</v>
      </c>
    </row>
    <row r="40" spans="2:128" x14ac:dyDescent="0.25">
      <c r="B40" s="26">
        <v>12433</v>
      </c>
      <c r="C40" s="29">
        <v>40179</v>
      </c>
      <c r="D40" s="30">
        <v>0</v>
      </c>
      <c r="E40" s="27" t="s">
        <v>302</v>
      </c>
      <c r="F40" s="27" t="s">
        <v>303</v>
      </c>
      <c r="G40" s="27" t="s">
        <v>122</v>
      </c>
      <c r="H40" s="27" t="s">
        <v>377</v>
      </c>
      <c r="I40" s="27" t="s">
        <v>305</v>
      </c>
      <c r="J40" s="27" t="s">
        <v>315</v>
      </c>
      <c r="K40" s="27" t="s">
        <v>133</v>
      </c>
      <c r="L40" s="26">
        <v>-42</v>
      </c>
      <c r="M40" s="27" t="s">
        <v>306</v>
      </c>
      <c r="N40" s="26">
        <v>-31248</v>
      </c>
      <c r="O40" s="27" t="s">
        <v>485</v>
      </c>
      <c r="P40" s="26">
        <v>30</v>
      </c>
      <c r="Q40" s="26">
        <v>7</v>
      </c>
      <c r="R40" s="24">
        <f>'Price Book'!$G$12</f>
        <v>7</v>
      </c>
      <c r="S40" s="24" t="str">
        <f t="shared" ref="S40:S41" si="6">IF(Q40=R40,"OK","ERROR")</f>
        <v>OK</v>
      </c>
      <c r="T40" s="24" t="s">
        <v>501</v>
      </c>
      <c r="U40" s="31">
        <v>744</v>
      </c>
      <c r="V40" s="31">
        <v>-218736</v>
      </c>
      <c r="W40" s="22">
        <f t="shared" si="2"/>
        <v>-218736</v>
      </c>
      <c r="Y40" s="31">
        <v>-218736</v>
      </c>
      <c r="Z40" s="32" t="s">
        <v>134</v>
      </c>
      <c r="AA40" s="31"/>
      <c r="AB40" s="31"/>
      <c r="AC40" s="32" t="s">
        <v>126</v>
      </c>
      <c r="AD40" s="32" t="s">
        <v>126</v>
      </c>
      <c r="AE40" s="32" t="s">
        <v>127</v>
      </c>
      <c r="AF40" s="32" t="s">
        <v>124</v>
      </c>
      <c r="AG40" s="32" t="s">
        <v>308</v>
      </c>
      <c r="AH40" s="32" t="s">
        <v>352</v>
      </c>
      <c r="AI40" s="32" t="s">
        <v>125</v>
      </c>
      <c r="AJ40" s="32" t="s">
        <v>125</v>
      </c>
      <c r="AK40" s="32" t="s">
        <v>125</v>
      </c>
      <c r="AL40" s="32" t="s">
        <v>125</v>
      </c>
      <c r="AM40" s="32" t="s">
        <v>125</v>
      </c>
      <c r="AN40" s="34">
        <v>40909</v>
      </c>
      <c r="AO40" s="34">
        <v>40939</v>
      </c>
      <c r="AP40" s="32" t="s">
        <v>128</v>
      </c>
      <c r="AQ40" s="31">
        <v>744</v>
      </c>
      <c r="AR40" s="32" t="s">
        <v>125</v>
      </c>
      <c r="AS40" s="31"/>
      <c r="AT40" s="34"/>
      <c r="AU40" s="32" t="s">
        <v>125</v>
      </c>
      <c r="AV40" s="32" t="s">
        <v>125</v>
      </c>
      <c r="AW40" s="32" t="s">
        <v>310</v>
      </c>
      <c r="AX40" s="32" t="s">
        <v>129</v>
      </c>
      <c r="AY40" s="31">
        <v>0</v>
      </c>
      <c r="AZ40" s="31">
        <v>0</v>
      </c>
      <c r="BA40" s="32" t="s">
        <v>124</v>
      </c>
      <c r="BB40" s="31">
        <v>0</v>
      </c>
      <c r="BC40" s="31">
        <v>0</v>
      </c>
      <c r="BD40" s="32" t="s">
        <v>124</v>
      </c>
      <c r="BE40" s="31">
        <v>0</v>
      </c>
      <c r="BF40" s="31">
        <v>0</v>
      </c>
      <c r="BG40" s="32" t="s">
        <v>124</v>
      </c>
      <c r="BH40" s="31">
        <v>0</v>
      </c>
      <c r="BI40" s="31">
        <v>0</v>
      </c>
      <c r="BJ40" s="32" t="s">
        <v>124</v>
      </c>
      <c r="BK40" s="31"/>
      <c r="BL40" s="31"/>
      <c r="BM40" s="32" t="s">
        <v>130</v>
      </c>
      <c r="BN40" s="32" t="s">
        <v>125</v>
      </c>
      <c r="BO40" s="32" t="s">
        <v>125</v>
      </c>
      <c r="BP40" s="31"/>
      <c r="BQ40" s="31"/>
      <c r="BR40" s="32" t="s">
        <v>125</v>
      </c>
      <c r="BS40" s="32" t="s">
        <v>125</v>
      </c>
      <c r="BT40" s="32" t="s">
        <v>125</v>
      </c>
      <c r="BU40" s="32" t="s">
        <v>125</v>
      </c>
      <c r="BV40" s="32" t="s">
        <v>378</v>
      </c>
      <c r="BW40" s="32" t="s">
        <v>131</v>
      </c>
      <c r="BX40" s="32" t="s">
        <v>125</v>
      </c>
      <c r="BY40" s="32" t="s">
        <v>125</v>
      </c>
      <c r="BZ40" s="32" t="s">
        <v>125</v>
      </c>
      <c r="CA40" s="32" t="s">
        <v>125</v>
      </c>
      <c r="CB40" s="32" t="s">
        <v>125</v>
      </c>
      <c r="CC40" s="32" t="s">
        <v>125</v>
      </c>
      <c r="CD40" s="31">
        <v>0</v>
      </c>
      <c r="CE40" s="31">
        <v>0</v>
      </c>
      <c r="CF40" s="31">
        <v>0</v>
      </c>
      <c r="CG40" s="34"/>
      <c r="CH40" s="34"/>
      <c r="CI40" s="32" t="s">
        <v>125</v>
      </c>
      <c r="CJ40" s="35"/>
      <c r="CK40" s="31"/>
      <c r="CL40" s="32" t="s">
        <v>125</v>
      </c>
      <c r="CM40" s="31"/>
      <c r="CN40" s="31"/>
      <c r="CO40" s="32" t="s">
        <v>125</v>
      </c>
      <c r="CP40" s="31"/>
      <c r="CQ40" s="31"/>
      <c r="CR40" s="32" t="s">
        <v>125</v>
      </c>
      <c r="CS40" s="31"/>
      <c r="CT40" s="31"/>
      <c r="CU40" s="32" t="s">
        <v>125</v>
      </c>
      <c r="CV40" s="32" t="s">
        <v>125</v>
      </c>
      <c r="CW40" s="32" t="s">
        <v>125</v>
      </c>
      <c r="CX40" s="32" t="s">
        <v>125</v>
      </c>
      <c r="CY40" s="32" t="s">
        <v>125</v>
      </c>
      <c r="CZ40" s="32" t="s">
        <v>125</v>
      </c>
      <c r="DA40" s="34">
        <v>40544</v>
      </c>
      <c r="DB40" s="32" t="s">
        <v>352</v>
      </c>
      <c r="DC40" s="32" t="s">
        <v>125</v>
      </c>
      <c r="DD40" s="32" t="s">
        <v>313</v>
      </c>
      <c r="DE40" s="32" t="s">
        <v>314</v>
      </c>
      <c r="DF40" s="32" t="s">
        <v>125</v>
      </c>
      <c r="DG40" s="32" t="s">
        <v>125</v>
      </c>
      <c r="DH40" s="32" t="s">
        <v>125</v>
      </c>
      <c r="DI40" s="31">
        <v>0</v>
      </c>
      <c r="DJ40" s="32" t="s">
        <v>125</v>
      </c>
      <c r="DK40" s="32" t="s">
        <v>132</v>
      </c>
      <c r="DL40" s="32" t="s">
        <v>125</v>
      </c>
      <c r="DM40" s="32" t="s">
        <v>125</v>
      </c>
      <c r="DN40" s="32" t="s">
        <v>125</v>
      </c>
      <c r="DO40" s="32" t="s">
        <v>486</v>
      </c>
      <c r="DP40" s="32" t="s">
        <v>485</v>
      </c>
      <c r="DQ40" s="32" t="s">
        <v>125</v>
      </c>
      <c r="DR40" s="32" t="s">
        <v>125</v>
      </c>
      <c r="DS40" s="32" t="s">
        <v>125</v>
      </c>
      <c r="DT40" s="32" t="s">
        <v>125</v>
      </c>
      <c r="DU40" s="32" t="s">
        <v>125</v>
      </c>
      <c r="DV40" s="32" t="s">
        <v>379</v>
      </c>
      <c r="DW40" s="32" t="s">
        <v>125</v>
      </c>
      <c r="DX40" s="32" t="s">
        <v>125</v>
      </c>
    </row>
    <row r="41" spans="2:128" x14ac:dyDescent="0.25">
      <c r="B41" s="26">
        <v>12435</v>
      </c>
      <c r="C41" s="29">
        <v>40179</v>
      </c>
      <c r="D41" s="30">
        <v>0</v>
      </c>
      <c r="E41" s="27" t="s">
        <v>302</v>
      </c>
      <c r="F41" s="27" t="s">
        <v>303</v>
      </c>
      <c r="G41" s="27" t="s">
        <v>122</v>
      </c>
      <c r="H41" s="27" t="s">
        <v>374</v>
      </c>
      <c r="I41" s="27" t="s">
        <v>305</v>
      </c>
      <c r="J41" s="27" t="s">
        <v>315</v>
      </c>
      <c r="K41" s="27" t="s">
        <v>133</v>
      </c>
      <c r="L41" s="26">
        <v>-42</v>
      </c>
      <c r="M41" s="27" t="s">
        <v>306</v>
      </c>
      <c r="N41" s="26">
        <v>-31248</v>
      </c>
      <c r="O41" s="27" t="s">
        <v>485</v>
      </c>
      <c r="P41" s="26">
        <v>30</v>
      </c>
      <c r="Q41" s="26">
        <v>1</v>
      </c>
      <c r="R41" s="24">
        <f>'Price Book'!$G$6</f>
        <v>1</v>
      </c>
      <c r="S41" s="24" t="str">
        <f t="shared" si="6"/>
        <v>OK</v>
      </c>
      <c r="T41" s="24" t="s">
        <v>502</v>
      </c>
      <c r="U41" s="31">
        <v>744</v>
      </c>
      <c r="V41" s="31">
        <v>-31248</v>
      </c>
      <c r="W41" s="22">
        <f t="shared" si="2"/>
        <v>-31248</v>
      </c>
      <c r="Y41" s="31">
        <v>-31248</v>
      </c>
      <c r="Z41" s="32" t="s">
        <v>134</v>
      </c>
      <c r="AA41" s="31"/>
      <c r="AB41" s="31"/>
      <c r="AC41" s="32" t="s">
        <v>126</v>
      </c>
      <c r="AD41" s="32" t="s">
        <v>126</v>
      </c>
      <c r="AE41" s="32" t="s">
        <v>127</v>
      </c>
      <c r="AF41" s="32" t="s">
        <v>124</v>
      </c>
      <c r="AG41" s="32" t="s">
        <v>308</v>
      </c>
      <c r="AH41" s="32" t="s">
        <v>352</v>
      </c>
      <c r="AI41" s="32" t="s">
        <v>125</v>
      </c>
      <c r="AJ41" s="32" t="s">
        <v>125</v>
      </c>
      <c r="AK41" s="32" t="s">
        <v>125</v>
      </c>
      <c r="AL41" s="32" t="s">
        <v>125</v>
      </c>
      <c r="AM41" s="32" t="s">
        <v>125</v>
      </c>
      <c r="AN41" s="34">
        <v>40179</v>
      </c>
      <c r="AO41" s="34">
        <v>40209</v>
      </c>
      <c r="AP41" s="32" t="s">
        <v>128</v>
      </c>
      <c r="AQ41" s="31">
        <v>744</v>
      </c>
      <c r="AR41" s="32" t="s">
        <v>125</v>
      </c>
      <c r="AS41" s="31"/>
      <c r="AT41" s="34"/>
      <c r="AU41" s="32" t="s">
        <v>125</v>
      </c>
      <c r="AV41" s="32" t="s">
        <v>125</v>
      </c>
      <c r="AW41" s="32" t="s">
        <v>310</v>
      </c>
      <c r="AX41" s="32" t="s">
        <v>129</v>
      </c>
      <c r="AY41" s="31">
        <v>0</v>
      </c>
      <c r="AZ41" s="31">
        <v>0</v>
      </c>
      <c r="BA41" s="32" t="s">
        <v>124</v>
      </c>
      <c r="BB41" s="31">
        <v>0</v>
      </c>
      <c r="BC41" s="31">
        <v>0</v>
      </c>
      <c r="BD41" s="32" t="s">
        <v>124</v>
      </c>
      <c r="BE41" s="31">
        <v>0</v>
      </c>
      <c r="BF41" s="31">
        <v>0</v>
      </c>
      <c r="BG41" s="32" t="s">
        <v>124</v>
      </c>
      <c r="BH41" s="31">
        <v>0</v>
      </c>
      <c r="BI41" s="31">
        <v>0</v>
      </c>
      <c r="BJ41" s="32" t="s">
        <v>124</v>
      </c>
      <c r="BK41" s="31"/>
      <c r="BL41" s="31"/>
      <c r="BM41" s="32" t="s">
        <v>130</v>
      </c>
      <c r="BN41" s="32" t="s">
        <v>125</v>
      </c>
      <c r="BO41" s="32" t="s">
        <v>125</v>
      </c>
      <c r="BP41" s="31"/>
      <c r="BQ41" s="31"/>
      <c r="BR41" s="32" t="s">
        <v>125</v>
      </c>
      <c r="BS41" s="32" t="s">
        <v>125</v>
      </c>
      <c r="BT41" s="32" t="s">
        <v>125</v>
      </c>
      <c r="BU41" s="32" t="s">
        <v>125</v>
      </c>
      <c r="BV41" s="32" t="s">
        <v>380</v>
      </c>
      <c r="BW41" s="32" t="s">
        <v>131</v>
      </c>
      <c r="BX41" s="32" t="s">
        <v>125</v>
      </c>
      <c r="BY41" s="32" t="s">
        <v>125</v>
      </c>
      <c r="BZ41" s="32" t="s">
        <v>125</v>
      </c>
      <c r="CA41" s="32" t="s">
        <v>125</v>
      </c>
      <c r="CB41" s="32" t="s">
        <v>125</v>
      </c>
      <c r="CC41" s="32" t="s">
        <v>125</v>
      </c>
      <c r="CD41" s="31">
        <v>0</v>
      </c>
      <c r="CE41" s="31">
        <v>0</v>
      </c>
      <c r="CF41" s="31">
        <v>0</v>
      </c>
      <c r="CG41" s="34"/>
      <c r="CH41" s="34"/>
      <c r="CI41" s="32" t="s">
        <v>125</v>
      </c>
      <c r="CJ41" s="35"/>
      <c r="CK41" s="31"/>
      <c r="CL41" s="32" t="s">
        <v>125</v>
      </c>
      <c r="CM41" s="31"/>
      <c r="CN41" s="31"/>
      <c r="CO41" s="32" t="s">
        <v>125</v>
      </c>
      <c r="CP41" s="31"/>
      <c r="CQ41" s="31"/>
      <c r="CR41" s="32" t="s">
        <v>125</v>
      </c>
      <c r="CS41" s="31"/>
      <c r="CT41" s="31"/>
      <c r="CU41" s="32" t="s">
        <v>125</v>
      </c>
      <c r="CV41" s="32" t="s">
        <v>125</v>
      </c>
      <c r="CW41" s="32" t="s">
        <v>125</v>
      </c>
      <c r="CX41" s="32" t="s">
        <v>125</v>
      </c>
      <c r="CY41" s="32" t="s">
        <v>125</v>
      </c>
      <c r="CZ41" s="32" t="s">
        <v>125</v>
      </c>
      <c r="DA41" s="34">
        <v>40848</v>
      </c>
      <c r="DB41" s="32" t="s">
        <v>352</v>
      </c>
      <c r="DC41" s="32" t="s">
        <v>125</v>
      </c>
      <c r="DD41" s="32" t="s">
        <v>313</v>
      </c>
      <c r="DE41" s="32" t="s">
        <v>314</v>
      </c>
      <c r="DF41" s="32" t="s">
        <v>125</v>
      </c>
      <c r="DG41" s="32" t="s">
        <v>125</v>
      </c>
      <c r="DH41" s="32" t="s">
        <v>125</v>
      </c>
      <c r="DI41" s="31">
        <v>0</v>
      </c>
      <c r="DJ41" s="32" t="s">
        <v>125</v>
      </c>
      <c r="DK41" s="32" t="s">
        <v>132</v>
      </c>
      <c r="DL41" s="32" t="s">
        <v>125</v>
      </c>
      <c r="DM41" s="32" t="s">
        <v>125</v>
      </c>
      <c r="DN41" s="32" t="s">
        <v>125</v>
      </c>
      <c r="DO41" s="32" t="s">
        <v>486</v>
      </c>
      <c r="DP41" s="32" t="s">
        <v>485</v>
      </c>
      <c r="DQ41" s="32" t="s">
        <v>125</v>
      </c>
      <c r="DR41" s="32" t="s">
        <v>125</v>
      </c>
      <c r="DS41" s="32" t="s">
        <v>125</v>
      </c>
      <c r="DT41" s="32" t="s">
        <v>125</v>
      </c>
      <c r="DU41" s="32" t="s">
        <v>125</v>
      </c>
      <c r="DV41" s="32" t="s">
        <v>381</v>
      </c>
      <c r="DW41" s="32" t="s">
        <v>125</v>
      </c>
      <c r="DX41" s="32" t="s">
        <v>125</v>
      </c>
    </row>
    <row r="42" spans="2:128" x14ac:dyDescent="0.25">
      <c r="B42" s="26">
        <v>12437</v>
      </c>
      <c r="C42" s="29">
        <v>40179</v>
      </c>
      <c r="D42" s="30">
        <v>0</v>
      </c>
      <c r="E42" s="27" t="s">
        <v>302</v>
      </c>
      <c r="F42" s="27" t="s">
        <v>303</v>
      </c>
      <c r="G42" s="27" t="s">
        <v>122</v>
      </c>
      <c r="H42" s="27" t="s">
        <v>377</v>
      </c>
      <c r="I42" s="27" t="s">
        <v>305</v>
      </c>
      <c r="J42" s="27" t="s">
        <v>315</v>
      </c>
      <c r="K42" s="27" t="s">
        <v>133</v>
      </c>
      <c r="L42" s="26">
        <v>-42</v>
      </c>
      <c r="M42" s="27" t="s">
        <v>306</v>
      </c>
      <c r="N42" s="26">
        <v>-31248</v>
      </c>
      <c r="O42" s="27" t="s">
        <v>485</v>
      </c>
      <c r="P42" s="26">
        <v>30</v>
      </c>
      <c r="Q42" s="26">
        <v>7</v>
      </c>
      <c r="R42" s="24">
        <f>'Price Book'!$G$12</f>
        <v>7</v>
      </c>
      <c r="S42" s="24" t="str">
        <f t="shared" ref="S42:S43" si="7">IF(Q42=R42,"OK","ERROR")</f>
        <v>OK</v>
      </c>
      <c r="T42" s="24" t="s">
        <v>501</v>
      </c>
      <c r="U42" s="31">
        <v>744</v>
      </c>
      <c r="V42" s="31">
        <v>-218736</v>
      </c>
      <c r="W42" s="22">
        <f t="shared" si="2"/>
        <v>-218736</v>
      </c>
      <c r="Y42" s="31">
        <v>-218736</v>
      </c>
      <c r="Z42" s="32" t="s">
        <v>134</v>
      </c>
      <c r="AA42" s="31"/>
      <c r="AB42" s="31"/>
      <c r="AC42" s="32" t="s">
        <v>126</v>
      </c>
      <c r="AD42" s="32" t="s">
        <v>126</v>
      </c>
      <c r="AE42" s="32" t="s">
        <v>127</v>
      </c>
      <c r="AF42" s="32" t="s">
        <v>124</v>
      </c>
      <c r="AG42" s="32" t="s">
        <v>308</v>
      </c>
      <c r="AH42" s="32" t="s">
        <v>352</v>
      </c>
      <c r="AI42" s="32" t="s">
        <v>125</v>
      </c>
      <c r="AJ42" s="32" t="s">
        <v>125</v>
      </c>
      <c r="AK42" s="32" t="s">
        <v>125</v>
      </c>
      <c r="AL42" s="32" t="s">
        <v>125</v>
      </c>
      <c r="AM42" s="32" t="s">
        <v>125</v>
      </c>
      <c r="AN42" s="34">
        <v>40909</v>
      </c>
      <c r="AO42" s="34">
        <v>40939</v>
      </c>
      <c r="AP42" s="32" t="s">
        <v>128</v>
      </c>
      <c r="AQ42" s="31">
        <v>744</v>
      </c>
      <c r="AR42" s="32" t="s">
        <v>125</v>
      </c>
      <c r="AS42" s="31"/>
      <c r="AT42" s="34"/>
      <c r="AU42" s="32" t="s">
        <v>125</v>
      </c>
      <c r="AV42" s="32" t="s">
        <v>125</v>
      </c>
      <c r="AW42" s="32" t="s">
        <v>310</v>
      </c>
      <c r="AX42" s="32" t="s">
        <v>129</v>
      </c>
      <c r="AY42" s="31">
        <v>0</v>
      </c>
      <c r="AZ42" s="31">
        <v>0</v>
      </c>
      <c r="BA42" s="32" t="s">
        <v>124</v>
      </c>
      <c r="BB42" s="31">
        <v>0</v>
      </c>
      <c r="BC42" s="31">
        <v>0</v>
      </c>
      <c r="BD42" s="32" t="s">
        <v>124</v>
      </c>
      <c r="BE42" s="31">
        <v>0</v>
      </c>
      <c r="BF42" s="31">
        <v>0</v>
      </c>
      <c r="BG42" s="32" t="s">
        <v>124</v>
      </c>
      <c r="BH42" s="31">
        <v>0</v>
      </c>
      <c r="BI42" s="31">
        <v>0</v>
      </c>
      <c r="BJ42" s="32" t="s">
        <v>124</v>
      </c>
      <c r="BK42" s="31"/>
      <c r="BL42" s="31"/>
      <c r="BM42" s="32" t="s">
        <v>130</v>
      </c>
      <c r="BN42" s="32" t="s">
        <v>125</v>
      </c>
      <c r="BO42" s="32" t="s">
        <v>125</v>
      </c>
      <c r="BP42" s="31"/>
      <c r="BQ42" s="31"/>
      <c r="BR42" s="32" t="s">
        <v>125</v>
      </c>
      <c r="BS42" s="32" t="s">
        <v>125</v>
      </c>
      <c r="BT42" s="32" t="s">
        <v>125</v>
      </c>
      <c r="BU42" s="32" t="s">
        <v>125</v>
      </c>
      <c r="BV42" s="32" t="s">
        <v>382</v>
      </c>
      <c r="BW42" s="32" t="s">
        <v>131</v>
      </c>
      <c r="BX42" s="32" t="s">
        <v>125</v>
      </c>
      <c r="BY42" s="32" t="s">
        <v>125</v>
      </c>
      <c r="BZ42" s="32" t="s">
        <v>125</v>
      </c>
      <c r="CA42" s="32" t="s">
        <v>125</v>
      </c>
      <c r="CB42" s="32" t="s">
        <v>125</v>
      </c>
      <c r="CC42" s="32" t="s">
        <v>125</v>
      </c>
      <c r="CD42" s="31">
        <v>0</v>
      </c>
      <c r="CE42" s="31">
        <v>0</v>
      </c>
      <c r="CF42" s="31">
        <v>0</v>
      </c>
      <c r="CG42" s="34"/>
      <c r="CH42" s="34"/>
      <c r="CI42" s="32" t="s">
        <v>125</v>
      </c>
      <c r="CJ42" s="35"/>
      <c r="CK42" s="31"/>
      <c r="CL42" s="32" t="s">
        <v>125</v>
      </c>
      <c r="CM42" s="31"/>
      <c r="CN42" s="31"/>
      <c r="CO42" s="32" t="s">
        <v>125</v>
      </c>
      <c r="CP42" s="31"/>
      <c r="CQ42" s="31"/>
      <c r="CR42" s="32" t="s">
        <v>125</v>
      </c>
      <c r="CS42" s="31"/>
      <c r="CT42" s="31"/>
      <c r="CU42" s="32" t="s">
        <v>125</v>
      </c>
      <c r="CV42" s="32" t="s">
        <v>125</v>
      </c>
      <c r="CW42" s="32" t="s">
        <v>125</v>
      </c>
      <c r="CX42" s="32" t="s">
        <v>125</v>
      </c>
      <c r="CY42" s="32" t="s">
        <v>125</v>
      </c>
      <c r="CZ42" s="32" t="s">
        <v>125</v>
      </c>
      <c r="DA42" s="34">
        <v>40848</v>
      </c>
      <c r="DB42" s="32" t="s">
        <v>352</v>
      </c>
      <c r="DC42" s="32" t="s">
        <v>125</v>
      </c>
      <c r="DD42" s="32" t="s">
        <v>313</v>
      </c>
      <c r="DE42" s="32" t="s">
        <v>314</v>
      </c>
      <c r="DF42" s="32" t="s">
        <v>125</v>
      </c>
      <c r="DG42" s="32" t="s">
        <v>125</v>
      </c>
      <c r="DH42" s="32" t="s">
        <v>125</v>
      </c>
      <c r="DI42" s="31">
        <v>0</v>
      </c>
      <c r="DJ42" s="32" t="s">
        <v>125</v>
      </c>
      <c r="DK42" s="32" t="s">
        <v>132</v>
      </c>
      <c r="DL42" s="32" t="s">
        <v>125</v>
      </c>
      <c r="DM42" s="32" t="s">
        <v>125</v>
      </c>
      <c r="DN42" s="32" t="s">
        <v>125</v>
      </c>
      <c r="DO42" s="32" t="s">
        <v>486</v>
      </c>
      <c r="DP42" s="32" t="s">
        <v>485</v>
      </c>
      <c r="DQ42" s="32" t="s">
        <v>125</v>
      </c>
      <c r="DR42" s="32" t="s">
        <v>125</v>
      </c>
      <c r="DS42" s="32" t="s">
        <v>125</v>
      </c>
      <c r="DT42" s="32" t="s">
        <v>125</v>
      </c>
      <c r="DU42" s="32" t="s">
        <v>125</v>
      </c>
      <c r="DV42" s="32" t="s">
        <v>383</v>
      </c>
      <c r="DW42" s="32" t="s">
        <v>125</v>
      </c>
      <c r="DX42" s="32" t="s">
        <v>125</v>
      </c>
    </row>
    <row r="43" spans="2:128" x14ac:dyDescent="0.25">
      <c r="B43" s="26">
        <v>12439</v>
      </c>
      <c r="C43" s="29">
        <v>40179</v>
      </c>
      <c r="D43" s="30">
        <v>0</v>
      </c>
      <c r="E43" s="27" t="s">
        <v>302</v>
      </c>
      <c r="F43" s="27" t="s">
        <v>303</v>
      </c>
      <c r="G43" s="27" t="s">
        <v>122</v>
      </c>
      <c r="H43" s="27" t="s">
        <v>374</v>
      </c>
      <c r="I43" s="27" t="s">
        <v>305</v>
      </c>
      <c r="J43" s="27" t="s">
        <v>315</v>
      </c>
      <c r="K43" s="27" t="s">
        <v>133</v>
      </c>
      <c r="L43" s="26">
        <v>-42</v>
      </c>
      <c r="M43" s="27" t="s">
        <v>306</v>
      </c>
      <c r="N43" s="26">
        <v>-31248</v>
      </c>
      <c r="O43" s="27" t="s">
        <v>485</v>
      </c>
      <c r="P43" s="26">
        <v>30</v>
      </c>
      <c r="Q43" s="26">
        <v>1</v>
      </c>
      <c r="R43" s="24">
        <f>'Price Book'!$G$6</f>
        <v>1</v>
      </c>
      <c r="S43" s="24" t="str">
        <f t="shared" si="7"/>
        <v>OK</v>
      </c>
      <c r="T43" s="24" t="s">
        <v>502</v>
      </c>
      <c r="U43" s="31">
        <v>744</v>
      </c>
      <c r="V43" s="31">
        <v>771710.98906829499</v>
      </c>
      <c r="W43" s="84">
        <f>L43*U43*(-P43*'Exchange Rates FWD'!$V$11+Q43)</f>
        <v>771710.98906615458</v>
      </c>
      <c r="X43" s="22">
        <f t="shared" ref="X43:X44" si="8">(W43-V43)/V43</f>
        <v>-2.7735928831260961E-12</v>
      </c>
      <c r="Y43" s="31">
        <v>771710.98906829499</v>
      </c>
      <c r="Z43" s="32" t="s">
        <v>134</v>
      </c>
      <c r="AA43" s="31"/>
      <c r="AB43" s="31"/>
      <c r="AC43" s="32" t="s">
        <v>126</v>
      </c>
      <c r="AD43" s="32" t="s">
        <v>126</v>
      </c>
      <c r="AE43" s="32" t="s">
        <v>127</v>
      </c>
      <c r="AF43" s="32" t="s">
        <v>124</v>
      </c>
      <c r="AG43" s="32" t="s">
        <v>308</v>
      </c>
      <c r="AH43" s="32" t="s">
        <v>352</v>
      </c>
      <c r="AI43" s="32" t="s">
        <v>125</v>
      </c>
      <c r="AJ43" s="32" t="s">
        <v>125</v>
      </c>
      <c r="AK43" s="32" t="s">
        <v>125</v>
      </c>
      <c r="AL43" s="32" t="s">
        <v>125</v>
      </c>
      <c r="AM43" s="32" t="s">
        <v>125</v>
      </c>
      <c r="AN43" s="34">
        <v>40179</v>
      </c>
      <c r="AO43" s="34">
        <v>40209</v>
      </c>
      <c r="AP43" s="32" t="s">
        <v>128</v>
      </c>
      <c r="AQ43" s="31">
        <v>744</v>
      </c>
      <c r="AR43" s="32" t="s">
        <v>125</v>
      </c>
      <c r="AS43" s="31"/>
      <c r="AT43" s="34"/>
      <c r="AU43" s="32" t="s">
        <v>125</v>
      </c>
      <c r="AV43" s="32" t="s">
        <v>125</v>
      </c>
      <c r="AW43" s="32" t="s">
        <v>310</v>
      </c>
      <c r="AX43" s="32" t="s">
        <v>129</v>
      </c>
      <c r="AY43" s="31">
        <v>0</v>
      </c>
      <c r="AZ43" s="31">
        <v>0</v>
      </c>
      <c r="BA43" s="32" t="s">
        <v>124</v>
      </c>
      <c r="BB43" s="31">
        <v>0</v>
      </c>
      <c r="BC43" s="31">
        <v>0</v>
      </c>
      <c r="BD43" s="32" t="s">
        <v>124</v>
      </c>
      <c r="BE43" s="31">
        <v>0</v>
      </c>
      <c r="BF43" s="31">
        <v>0</v>
      </c>
      <c r="BG43" s="32" t="s">
        <v>124</v>
      </c>
      <c r="BH43" s="31">
        <v>0</v>
      </c>
      <c r="BI43" s="31">
        <v>0</v>
      </c>
      <c r="BJ43" s="32" t="s">
        <v>124</v>
      </c>
      <c r="BK43" s="31"/>
      <c r="BL43" s="31"/>
      <c r="BM43" s="32" t="s">
        <v>130</v>
      </c>
      <c r="BN43" s="32" t="s">
        <v>125</v>
      </c>
      <c r="BO43" s="32" t="s">
        <v>125</v>
      </c>
      <c r="BP43" s="31"/>
      <c r="BQ43" s="31"/>
      <c r="BR43" s="32" t="s">
        <v>125</v>
      </c>
      <c r="BS43" s="32" t="s">
        <v>125</v>
      </c>
      <c r="BT43" s="32" t="s">
        <v>125</v>
      </c>
      <c r="BU43" s="32" t="s">
        <v>125</v>
      </c>
      <c r="BV43" s="32" t="s">
        <v>384</v>
      </c>
      <c r="BW43" s="32" t="s">
        <v>131</v>
      </c>
      <c r="BX43" s="32" t="s">
        <v>125</v>
      </c>
      <c r="BY43" s="32" t="s">
        <v>125</v>
      </c>
      <c r="BZ43" s="32" t="s">
        <v>125</v>
      </c>
      <c r="CA43" s="32" t="s">
        <v>125</v>
      </c>
      <c r="CB43" s="32" t="s">
        <v>125</v>
      </c>
      <c r="CC43" s="32" t="s">
        <v>125</v>
      </c>
      <c r="CD43" s="31">
        <v>0</v>
      </c>
      <c r="CE43" s="31">
        <v>0</v>
      </c>
      <c r="CF43" s="31">
        <v>0</v>
      </c>
      <c r="CG43" s="34"/>
      <c r="CH43" s="34"/>
      <c r="CI43" s="32" t="s">
        <v>125</v>
      </c>
      <c r="CJ43" s="35"/>
      <c r="CK43" s="31"/>
      <c r="CL43" s="32" t="s">
        <v>125</v>
      </c>
      <c r="CM43" s="31"/>
      <c r="CN43" s="31"/>
      <c r="CO43" s="32" t="s">
        <v>125</v>
      </c>
      <c r="CP43" s="31"/>
      <c r="CQ43" s="31"/>
      <c r="CR43" s="32" t="s">
        <v>125</v>
      </c>
      <c r="CS43" s="31"/>
      <c r="CT43" s="31"/>
      <c r="CU43" s="32" t="s">
        <v>125</v>
      </c>
      <c r="CV43" s="32" t="s">
        <v>125</v>
      </c>
      <c r="CW43" s="32" t="s">
        <v>125</v>
      </c>
      <c r="CX43" s="32" t="s">
        <v>125</v>
      </c>
      <c r="CY43" s="32" t="s">
        <v>125</v>
      </c>
      <c r="CZ43" s="32" t="s">
        <v>125</v>
      </c>
      <c r="DA43" s="34">
        <v>40909</v>
      </c>
      <c r="DB43" s="32" t="s">
        <v>352</v>
      </c>
      <c r="DC43" s="32" t="s">
        <v>125</v>
      </c>
      <c r="DD43" s="32" t="s">
        <v>313</v>
      </c>
      <c r="DE43" s="32" t="s">
        <v>314</v>
      </c>
      <c r="DF43" s="32" t="s">
        <v>125</v>
      </c>
      <c r="DG43" s="32" t="s">
        <v>125</v>
      </c>
      <c r="DH43" s="32" t="s">
        <v>125</v>
      </c>
      <c r="DI43" s="31">
        <v>0</v>
      </c>
      <c r="DJ43" s="32" t="s">
        <v>125</v>
      </c>
      <c r="DK43" s="32" t="s">
        <v>132</v>
      </c>
      <c r="DL43" s="32" t="s">
        <v>125</v>
      </c>
      <c r="DM43" s="32" t="s">
        <v>125</v>
      </c>
      <c r="DN43" s="32" t="s">
        <v>125</v>
      </c>
      <c r="DO43" s="32" t="s">
        <v>486</v>
      </c>
      <c r="DP43" s="32" t="s">
        <v>485</v>
      </c>
      <c r="DQ43" s="32" t="s">
        <v>125</v>
      </c>
      <c r="DR43" s="32" t="s">
        <v>125</v>
      </c>
      <c r="DS43" s="32" t="s">
        <v>125</v>
      </c>
      <c r="DT43" s="32" t="s">
        <v>125</v>
      </c>
      <c r="DU43" s="32" t="s">
        <v>125</v>
      </c>
      <c r="DV43" s="32" t="s">
        <v>385</v>
      </c>
      <c r="DW43" s="32" t="s">
        <v>125</v>
      </c>
      <c r="DX43" s="32" t="s">
        <v>125</v>
      </c>
    </row>
    <row r="44" spans="2:128" x14ac:dyDescent="0.25">
      <c r="B44" s="26">
        <v>12441</v>
      </c>
      <c r="C44" s="29">
        <v>40179</v>
      </c>
      <c r="D44" s="30">
        <v>0</v>
      </c>
      <c r="E44" s="27" t="s">
        <v>302</v>
      </c>
      <c r="F44" s="27" t="s">
        <v>303</v>
      </c>
      <c r="G44" s="27" t="s">
        <v>122</v>
      </c>
      <c r="H44" s="27" t="s">
        <v>377</v>
      </c>
      <c r="I44" s="27" t="s">
        <v>305</v>
      </c>
      <c r="J44" s="27" t="s">
        <v>315</v>
      </c>
      <c r="K44" s="27" t="s">
        <v>133</v>
      </c>
      <c r="L44" s="26">
        <v>-42</v>
      </c>
      <c r="M44" s="27" t="s">
        <v>306</v>
      </c>
      <c r="N44" s="26">
        <v>-31248</v>
      </c>
      <c r="O44" s="27" t="s">
        <v>485</v>
      </c>
      <c r="P44" s="26">
        <v>30</v>
      </c>
      <c r="Q44" s="26">
        <v>7</v>
      </c>
      <c r="R44" s="24">
        <f>'Price Book'!$G$12</f>
        <v>7</v>
      </c>
      <c r="S44" s="24" t="str">
        <f t="shared" ref="S44" si="9">IF(Q44=R44,"OK","ERROR")</f>
        <v>OK</v>
      </c>
      <c r="T44" s="24" t="s">
        <v>501</v>
      </c>
      <c r="U44" s="31">
        <v>744</v>
      </c>
      <c r="V44" s="31">
        <v>584222.98906829499</v>
      </c>
      <c r="W44" s="84">
        <f>L44*U44*(-P44*'Exchange Rates FWD'!$V$11+Q44)</f>
        <v>584222.98906615458</v>
      </c>
      <c r="X44" s="22">
        <f t="shared" si="8"/>
        <v>-3.6636903154453097E-12</v>
      </c>
      <c r="Y44" s="31">
        <v>584222.98906829499</v>
      </c>
      <c r="Z44" s="32" t="s">
        <v>134</v>
      </c>
      <c r="AA44" s="31"/>
      <c r="AB44" s="31"/>
      <c r="AC44" s="32" t="s">
        <v>126</v>
      </c>
      <c r="AD44" s="32" t="s">
        <v>126</v>
      </c>
      <c r="AE44" s="32" t="s">
        <v>127</v>
      </c>
      <c r="AF44" s="32" t="s">
        <v>124</v>
      </c>
      <c r="AG44" s="32" t="s">
        <v>308</v>
      </c>
      <c r="AH44" s="32" t="s">
        <v>352</v>
      </c>
      <c r="AI44" s="32" t="s">
        <v>125</v>
      </c>
      <c r="AJ44" s="32" t="s">
        <v>125</v>
      </c>
      <c r="AK44" s="32" t="s">
        <v>125</v>
      </c>
      <c r="AL44" s="32" t="s">
        <v>125</v>
      </c>
      <c r="AM44" s="32" t="s">
        <v>125</v>
      </c>
      <c r="AN44" s="34">
        <v>40909</v>
      </c>
      <c r="AO44" s="34">
        <v>40939</v>
      </c>
      <c r="AP44" s="32" t="s">
        <v>128</v>
      </c>
      <c r="AQ44" s="31">
        <v>744</v>
      </c>
      <c r="AR44" s="32" t="s">
        <v>125</v>
      </c>
      <c r="AS44" s="31"/>
      <c r="AT44" s="34"/>
      <c r="AU44" s="32" t="s">
        <v>125</v>
      </c>
      <c r="AV44" s="32" t="s">
        <v>125</v>
      </c>
      <c r="AW44" s="32" t="s">
        <v>310</v>
      </c>
      <c r="AX44" s="32" t="s">
        <v>129</v>
      </c>
      <c r="AY44" s="31">
        <v>0</v>
      </c>
      <c r="AZ44" s="31">
        <v>0</v>
      </c>
      <c r="BA44" s="32" t="s">
        <v>124</v>
      </c>
      <c r="BB44" s="31">
        <v>0</v>
      </c>
      <c r="BC44" s="31">
        <v>0</v>
      </c>
      <c r="BD44" s="32" t="s">
        <v>124</v>
      </c>
      <c r="BE44" s="31">
        <v>0</v>
      </c>
      <c r="BF44" s="31">
        <v>0</v>
      </c>
      <c r="BG44" s="32" t="s">
        <v>124</v>
      </c>
      <c r="BH44" s="31">
        <v>0</v>
      </c>
      <c r="BI44" s="31">
        <v>0</v>
      </c>
      <c r="BJ44" s="32" t="s">
        <v>124</v>
      </c>
      <c r="BK44" s="31"/>
      <c r="BL44" s="31"/>
      <c r="BM44" s="32" t="s">
        <v>130</v>
      </c>
      <c r="BN44" s="32" t="s">
        <v>125</v>
      </c>
      <c r="BO44" s="32" t="s">
        <v>125</v>
      </c>
      <c r="BP44" s="31"/>
      <c r="BQ44" s="31"/>
      <c r="BR44" s="32" t="s">
        <v>125</v>
      </c>
      <c r="BS44" s="32" t="s">
        <v>125</v>
      </c>
      <c r="BT44" s="32" t="s">
        <v>125</v>
      </c>
      <c r="BU44" s="32" t="s">
        <v>125</v>
      </c>
      <c r="BV44" s="32" t="s">
        <v>386</v>
      </c>
      <c r="BW44" s="32" t="s">
        <v>131</v>
      </c>
      <c r="BX44" s="32" t="s">
        <v>125</v>
      </c>
      <c r="BY44" s="32" t="s">
        <v>125</v>
      </c>
      <c r="BZ44" s="32" t="s">
        <v>125</v>
      </c>
      <c r="CA44" s="32" t="s">
        <v>125</v>
      </c>
      <c r="CB44" s="32" t="s">
        <v>125</v>
      </c>
      <c r="CC44" s="32" t="s">
        <v>125</v>
      </c>
      <c r="CD44" s="31">
        <v>0</v>
      </c>
      <c r="CE44" s="31">
        <v>0</v>
      </c>
      <c r="CF44" s="31">
        <v>0</v>
      </c>
      <c r="CG44" s="34"/>
      <c r="CH44" s="34"/>
      <c r="CI44" s="32" t="s">
        <v>125</v>
      </c>
      <c r="CJ44" s="35"/>
      <c r="CK44" s="31"/>
      <c r="CL44" s="32" t="s">
        <v>125</v>
      </c>
      <c r="CM44" s="31"/>
      <c r="CN44" s="31"/>
      <c r="CO44" s="32" t="s">
        <v>125</v>
      </c>
      <c r="CP44" s="31"/>
      <c r="CQ44" s="31"/>
      <c r="CR44" s="32" t="s">
        <v>125</v>
      </c>
      <c r="CS44" s="31"/>
      <c r="CT44" s="31"/>
      <c r="CU44" s="32" t="s">
        <v>125</v>
      </c>
      <c r="CV44" s="32" t="s">
        <v>125</v>
      </c>
      <c r="CW44" s="32" t="s">
        <v>125</v>
      </c>
      <c r="CX44" s="32" t="s">
        <v>125</v>
      </c>
      <c r="CY44" s="32" t="s">
        <v>125</v>
      </c>
      <c r="CZ44" s="32" t="s">
        <v>125</v>
      </c>
      <c r="DA44" s="34">
        <v>40909</v>
      </c>
      <c r="DB44" s="32" t="s">
        <v>352</v>
      </c>
      <c r="DC44" s="32" t="s">
        <v>125</v>
      </c>
      <c r="DD44" s="32" t="s">
        <v>313</v>
      </c>
      <c r="DE44" s="32" t="s">
        <v>314</v>
      </c>
      <c r="DF44" s="32" t="s">
        <v>125</v>
      </c>
      <c r="DG44" s="32" t="s">
        <v>125</v>
      </c>
      <c r="DH44" s="32" t="s">
        <v>125</v>
      </c>
      <c r="DI44" s="31">
        <v>0</v>
      </c>
      <c r="DJ44" s="32" t="s">
        <v>125</v>
      </c>
      <c r="DK44" s="32" t="s">
        <v>132</v>
      </c>
      <c r="DL44" s="32" t="s">
        <v>125</v>
      </c>
      <c r="DM44" s="32" t="s">
        <v>125</v>
      </c>
      <c r="DN44" s="32" t="s">
        <v>125</v>
      </c>
      <c r="DO44" s="32" t="s">
        <v>486</v>
      </c>
      <c r="DP44" s="32" t="s">
        <v>485</v>
      </c>
      <c r="DQ44" s="32" t="s">
        <v>125</v>
      </c>
      <c r="DR44" s="32" t="s">
        <v>125</v>
      </c>
      <c r="DS44" s="32" t="s">
        <v>125</v>
      </c>
      <c r="DT44" s="32" t="s">
        <v>125</v>
      </c>
      <c r="DU44" s="32" t="s">
        <v>125</v>
      </c>
      <c r="DV44" s="32" t="s">
        <v>387</v>
      </c>
      <c r="DW44" s="32" t="s">
        <v>125</v>
      </c>
      <c r="DX44" s="32" t="s">
        <v>125</v>
      </c>
    </row>
    <row r="45" spans="2:128" x14ac:dyDescent="0.25">
      <c r="B45" s="26">
        <v>12443</v>
      </c>
      <c r="C45" s="29">
        <v>40179</v>
      </c>
      <c r="D45" s="30">
        <v>0</v>
      </c>
      <c r="E45" s="27" t="s">
        <v>302</v>
      </c>
      <c r="F45" s="27" t="s">
        <v>303</v>
      </c>
      <c r="G45" s="27" t="s">
        <v>122</v>
      </c>
      <c r="H45" s="27" t="s">
        <v>304</v>
      </c>
      <c r="I45" s="27" t="s">
        <v>305</v>
      </c>
      <c r="J45" s="27" t="s">
        <v>315</v>
      </c>
      <c r="K45" s="27" t="s">
        <v>123</v>
      </c>
      <c r="L45" s="26">
        <v>40</v>
      </c>
      <c r="M45" s="27" t="s">
        <v>306</v>
      </c>
      <c r="N45" s="26">
        <v>350400</v>
      </c>
      <c r="O45" s="27" t="s">
        <v>485</v>
      </c>
      <c r="P45" s="26">
        <v>28</v>
      </c>
      <c r="Q45" s="26">
        <v>0</v>
      </c>
      <c r="S45" s="24" t="str">
        <f t="shared" ref="S45:S50" si="10">IF(Q45=R45,"OK","ERROR")</f>
        <v>OK</v>
      </c>
      <c r="T45" s="24" t="s">
        <v>493</v>
      </c>
      <c r="U45" s="31">
        <v>0</v>
      </c>
      <c r="V45" s="31">
        <v>0</v>
      </c>
      <c r="Y45" s="31">
        <v>0</v>
      </c>
      <c r="Z45" s="32" t="s">
        <v>125</v>
      </c>
      <c r="AA45" s="31"/>
      <c r="AB45" s="31"/>
      <c r="AC45" s="32" t="s">
        <v>126</v>
      </c>
      <c r="AD45" s="32" t="s">
        <v>126</v>
      </c>
      <c r="AE45" s="32" t="s">
        <v>127</v>
      </c>
      <c r="AF45" s="32" t="s">
        <v>124</v>
      </c>
      <c r="AG45" s="32" t="s">
        <v>308</v>
      </c>
      <c r="AH45" s="32" t="s">
        <v>125</v>
      </c>
      <c r="AI45" s="32" t="s">
        <v>125</v>
      </c>
      <c r="AJ45" s="32" t="s">
        <v>125</v>
      </c>
      <c r="AK45" s="32" t="s">
        <v>125</v>
      </c>
      <c r="AL45" s="32" t="s">
        <v>125</v>
      </c>
      <c r="AM45" s="32" t="s">
        <v>125</v>
      </c>
      <c r="AN45" s="34">
        <v>40179</v>
      </c>
      <c r="AO45" s="34">
        <v>40543</v>
      </c>
      <c r="AP45" s="32" t="s">
        <v>128</v>
      </c>
      <c r="AQ45" s="31">
        <v>8760</v>
      </c>
      <c r="AR45" s="32" t="s">
        <v>125</v>
      </c>
      <c r="AS45" s="31"/>
      <c r="AT45" s="34"/>
      <c r="AU45" s="32" t="s">
        <v>125</v>
      </c>
      <c r="AV45" s="32" t="s">
        <v>125</v>
      </c>
      <c r="AW45" s="32" t="s">
        <v>310</v>
      </c>
      <c r="AX45" s="32" t="s">
        <v>129</v>
      </c>
      <c r="AY45" s="31">
        <v>0</v>
      </c>
      <c r="AZ45" s="31">
        <v>0</v>
      </c>
      <c r="BA45" s="32" t="s">
        <v>124</v>
      </c>
      <c r="BB45" s="31">
        <v>0</v>
      </c>
      <c r="BC45" s="31">
        <v>0</v>
      </c>
      <c r="BD45" s="32" t="s">
        <v>124</v>
      </c>
      <c r="BE45" s="31">
        <v>0</v>
      </c>
      <c r="BF45" s="31">
        <v>0</v>
      </c>
      <c r="BG45" s="32" t="s">
        <v>124</v>
      </c>
      <c r="BH45" s="31">
        <v>0</v>
      </c>
      <c r="BI45" s="31">
        <v>0</v>
      </c>
      <c r="BJ45" s="32" t="s">
        <v>124</v>
      </c>
      <c r="BK45" s="31"/>
      <c r="BL45" s="31"/>
      <c r="BM45" s="32" t="s">
        <v>130</v>
      </c>
      <c r="BN45" s="32" t="s">
        <v>125</v>
      </c>
      <c r="BO45" s="32" t="s">
        <v>125</v>
      </c>
      <c r="BP45" s="31"/>
      <c r="BQ45" s="31"/>
      <c r="BR45" s="32" t="s">
        <v>125</v>
      </c>
      <c r="BS45" s="32" t="s">
        <v>125</v>
      </c>
      <c r="BT45" s="32" t="s">
        <v>125</v>
      </c>
      <c r="BU45" s="32" t="s">
        <v>125</v>
      </c>
      <c r="BV45" s="32" t="s">
        <v>388</v>
      </c>
      <c r="BW45" s="32" t="s">
        <v>131</v>
      </c>
      <c r="BX45" s="32" t="s">
        <v>125</v>
      </c>
      <c r="BY45" s="32" t="s">
        <v>125</v>
      </c>
      <c r="BZ45" s="32" t="s">
        <v>125</v>
      </c>
      <c r="CA45" s="32" t="s">
        <v>125</v>
      </c>
      <c r="CB45" s="32" t="s">
        <v>125</v>
      </c>
      <c r="CC45" s="32" t="s">
        <v>125</v>
      </c>
      <c r="CD45" s="31">
        <v>0</v>
      </c>
      <c r="CE45" s="31">
        <v>0</v>
      </c>
      <c r="CF45" s="31">
        <v>0</v>
      </c>
      <c r="CG45" s="34"/>
      <c r="CH45" s="34"/>
      <c r="CI45" s="32" t="s">
        <v>125</v>
      </c>
      <c r="CJ45" s="35"/>
      <c r="CK45" s="31"/>
      <c r="CL45" s="32" t="s">
        <v>125</v>
      </c>
      <c r="CM45" s="31"/>
      <c r="CN45" s="31"/>
      <c r="CO45" s="32" t="s">
        <v>125</v>
      </c>
      <c r="CP45" s="31"/>
      <c r="CQ45" s="31"/>
      <c r="CR45" s="32" t="s">
        <v>125</v>
      </c>
      <c r="CS45" s="31"/>
      <c r="CT45" s="31"/>
      <c r="CU45" s="32" t="s">
        <v>125</v>
      </c>
      <c r="CV45" s="32" t="s">
        <v>125</v>
      </c>
      <c r="CW45" s="32" t="s">
        <v>125</v>
      </c>
      <c r="CX45" s="32" t="s">
        <v>125</v>
      </c>
      <c r="CY45" s="32" t="s">
        <v>125</v>
      </c>
      <c r="CZ45" s="32" t="s">
        <v>125</v>
      </c>
      <c r="DA45" s="34">
        <v>40544</v>
      </c>
      <c r="DB45" s="32" t="s">
        <v>317</v>
      </c>
      <c r="DC45" s="32" t="s">
        <v>125</v>
      </c>
      <c r="DD45" s="32" t="s">
        <v>313</v>
      </c>
      <c r="DE45" s="32" t="s">
        <v>314</v>
      </c>
      <c r="DF45" s="32" t="s">
        <v>125</v>
      </c>
      <c r="DG45" s="32" t="s">
        <v>125</v>
      </c>
      <c r="DH45" s="32" t="s">
        <v>125</v>
      </c>
      <c r="DI45" s="31">
        <v>0</v>
      </c>
      <c r="DJ45" s="32" t="s">
        <v>125</v>
      </c>
      <c r="DK45" s="32" t="s">
        <v>132</v>
      </c>
      <c r="DL45" s="32" t="s">
        <v>125</v>
      </c>
      <c r="DM45" s="32" t="s">
        <v>125</v>
      </c>
      <c r="DN45" s="32" t="s">
        <v>125</v>
      </c>
      <c r="DO45" s="32" t="s">
        <v>486</v>
      </c>
      <c r="DP45" s="32" t="s">
        <v>485</v>
      </c>
      <c r="DQ45" s="32" t="s">
        <v>125</v>
      </c>
      <c r="DR45" s="32" t="s">
        <v>125</v>
      </c>
      <c r="DS45" s="32" t="s">
        <v>125</v>
      </c>
      <c r="DT45" s="32" t="s">
        <v>125</v>
      </c>
      <c r="DU45" s="32" t="s">
        <v>125</v>
      </c>
      <c r="DV45" s="32" t="s">
        <v>389</v>
      </c>
      <c r="DW45" s="32" t="s">
        <v>125</v>
      </c>
      <c r="DX45" s="32" t="s">
        <v>125</v>
      </c>
    </row>
    <row r="46" spans="2:128" x14ac:dyDescent="0.25">
      <c r="B46" s="26">
        <v>12445</v>
      </c>
      <c r="C46" s="29">
        <v>40179</v>
      </c>
      <c r="D46" s="30">
        <v>0</v>
      </c>
      <c r="E46" s="27" t="s">
        <v>302</v>
      </c>
      <c r="F46" s="27" t="s">
        <v>303</v>
      </c>
      <c r="G46" s="27" t="s">
        <v>122</v>
      </c>
      <c r="H46" s="27" t="s">
        <v>324</v>
      </c>
      <c r="I46" s="27" t="s">
        <v>305</v>
      </c>
      <c r="J46" s="27" t="s">
        <v>315</v>
      </c>
      <c r="K46" s="27" t="s">
        <v>123</v>
      </c>
      <c r="L46" s="26">
        <v>40</v>
      </c>
      <c r="M46" s="27" t="s">
        <v>306</v>
      </c>
      <c r="N46" s="26">
        <v>351360</v>
      </c>
      <c r="O46" s="27" t="s">
        <v>485</v>
      </c>
      <c r="P46" s="26">
        <v>28</v>
      </c>
      <c r="Q46" s="26">
        <v>0</v>
      </c>
      <c r="S46" s="24" t="str">
        <f t="shared" si="10"/>
        <v>OK</v>
      </c>
      <c r="T46" s="24" t="s">
        <v>493</v>
      </c>
      <c r="U46" s="31">
        <v>8784</v>
      </c>
      <c r="V46" s="31">
        <v>0</v>
      </c>
      <c r="Y46" s="31">
        <v>0</v>
      </c>
      <c r="Z46" s="32" t="s">
        <v>125</v>
      </c>
      <c r="AA46" s="31"/>
      <c r="AB46" s="31"/>
      <c r="AC46" s="32" t="s">
        <v>126</v>
      </c>
      <c r="AD46" s="32" t="s">
        <v>126</v>
      </c>
      <c r="AE46" s="32" t="s">
        <v>127</v>
      </c>
      <c r="AF46" s="32" t="s">
        <v>124</v>
      </c>
      <c r="AG46" s="32" t="s">
        <v>308</v>
      </c>
      <c r="AH46" s="32" t="s">
        <v>125</v>
      </c>
      <c r="AI46" s="32" t="s">
        <v>125</v>
      </c>
      <c r="AJ46" s="32" t="s">
        <v>125</v>
      </c>
      <c r="AK46" s="32" t="s">
        <v>125</v>
      </c>
      <c r="AL46" s="32" t="s">
        <v>125</v>
      </c>
      <c r="AM46" s="32" t="s">
        <v>125</v>
      </c>
      <c r="AN46" s="34">
        <v>40909</v>
      </c>
      <c r="AO46" s="34">
        <v>41274</v>
      </c>
      <c r="AP46" s="32" t="s">
        <v>128</v>
      </c>
      <c r="AQ46" s="31">
        <v>8784</v>
      </c>
      <c r="AR46" s="32" t="s">
        <v>125</v>
      </c>
      <c r="AS46" s="31"/>
      <c r="AT46" s="34"/>
      <c r="AU46" s="32" t="s">
        <v>125</v>
      </c>
      <c r="AV46" s="32" t="s">
        <v>125</v>
      </c>
      <c r="AW46" s="32" t="s">
        <v>310</v>
      </c>
      <c r="AX46" s="32" t="s">
        <v>129</v>
      </c>
      <c r="AY46" s="31">
        <v>0</v>
      </c>
      <c r="AZ46" s="31">
        <v>0</v>
      </c>
      <c r="BA46" s="32" t="s">
        <v>124</v>
      </c>
      <c r="BB46" s="31">
        <v>0</v>
      </c>
      <c r="BC46" s="31">
        <v>0</v>
      </c>
      <c r="BD46" s="32" t="s">
        <v>124</v>
      </c>
      <c r="BE46" s="31">
        <v>0</v>
      </c>
      <c r="BF46" s="31">
        <v>0</v>
      </c>
      <c r="BG46" s="32" t="s">
        <v>124</v>
      </c>
      <c r="BH46" s="31">
        <v>0</v>
      </c>
      <c r="BI46" s="31">
        <v>0</v>
      </c>
      <c r="BJ46" s="32" t="s">
        <v>124</v>
      </c>
      <c r="BK46" s="31"/>
      <c r="BL46" s="31"/>
      <c r="BM46" s="32" t="s">
        <v>130</v>
      </c>
      <c r="BN46" s="32" t="s">
        <v>125</v>
      </c>
      <c r="BO46" s="32" t="s">
        <v>125</v>
      </c>
      <c r="BP46" s="31"/>
      <c r="BQ46" s="31"/>
      <c r="BR46" s="32" t="s">
        <v>125</v>
      </c>
      <c r="BS46" s="32" t="s">
        <v>125</v>
      </c>
      <c r="BT46" s="32" t="s">
        <v>125</v>
      </c>
      <c r="BU46" s="32" t="s">
        <v>125</v>
      </c>
      <c r="BV46" s="32" t="s">
        <v>390</v>
      </c>
      <c r="BW46" s="32" t="s">
        <v>131</v>
      </c>
      <c r="BX46" s="32" t="s">
        <v>125</v>
      </c>
      <c r="BY46" s="32" t="s">
        <v>125</v>
      </c>
      <c r="BZ46" s="32" t="s">
        <v>125</v>
      </c>
      <c r="CA46" s="32" t="s">
        <v>125</v>
      </c>
      <c r="CB46" s="32" t="s">
        <v>125</v>
      </c>
      <c r="CC46" s="32" t="s">
        <v>125</v>
      </c>
      <c r="CD46" s="31">
        <v>0</v>
      </c>
      <c r="CE46" s="31">
        <v>0</v>
      </c>
      <c r="CF46" s="31">
        <v>0</v>
      </c>
      <c r="CG46" s="34"/>
      <c r="CH46" s="34"/>
      <c r="CI46" s="32" t="s">
        <v>125</v>
      </c>
      <c r="CJ46" s="35"/>
      <c r="CK46" s="31"/>
      <c r="CL46" s="32" t="s">
        <v>125</v>
      </c>
      <c r="CM46" s="31"/>
      <c r="CN46" s="31"/>
      <c r="CO46" s="32" t="s">
        <v>125</v>
      </c>
      <c r="CP46" s="31"/>
      <c r="CQ46" s="31"/>
      <c r="CR46" s="32" t="s">
        <v>125</v>
      </c>
      <c r="CS46" s="31"/>
      <c r="CT46" s="31"/>
      <c r="CU46" s="32" t="s">
        <v>125</v>
      </c>
      <c r="CV46" s="32" t="s">
        <v>125</v>
      </c>
      <c r="CW46" s="32" t="s">
        <v>125</v>
      </c>
      <c r="CX46" s="32" t="s">
        <v>125</v>
      </c>
      <c r="CY46" s="32" t="s">
        <v>125</v>
      </c>
      <c r="CZ46" s="32" t="s">
        <v>125</v>
      </c>
      <c r="DA46" s="34">
        <v>40544</v>
      </c>
      <c r="DB46" s="32" t="s">
        <v>317</v>
      </c>
      <c r="DC46" s="32" t="s">
        <v>125</v>
      </c>
      <c r="DD46" s="32" t="s">
        <v>313</v>
      </c>
      <c r="DE46" s="32" t="s">
        <v>314</v>
      </c>
      <c r="DF46" s="32" t="s">
        <v>125</v>
      </c>
      <c r="DG46" s="32" t="s">
        <v>125</v>
      </c>
      <c r="DH46" s="32" t="s">
        <v>125</v>
      </c>
      <c r="DI46" s="31">
        <v>0</v>
      </c>
      <c r="DJ46" s="32" t="s">
        <v>125</v>
      </c>
      <c r="DK46" s="32" t="s">
        <v>132</v>
      </c>
      <c r="DL46" s="32" t="s">
        <v>125</v>
      </c>
      <c r="DM46" s="32" t="s">
        <v>125</v>
      </c>
      <c r="DN46" s="32" t="s">
        <v>125</v>
      </c>
      <c r="DO46" s="32" t="s">
        <v>486</v>
      </c>
      <c r="DP46" s="32" t="s">
        <v>485</v>
      </c>
      <c r="DQ46" s="32" t="s">
        <v>125</v>
      </c>
      <c r="DR46" s="32" t="s">
        <v>125</v>
      </c>
      <c r="DS46" s="32" t="s">
        <v>125</v>
      </c>
      <c r="DT46" s="32" t="s">
        <v>125</v>
      </c>
      <c r="DU46" s="32" t="s">
        <v>125</v>
      </c>
      <c r="DV46" s="32" t="s">
        <v>391</v>
      </c>
      <c r="DW46" s="32" t="s">
        <v>125</v>
      </c>
      <c r="DX46" s="32" t="s">
        <v>125</v>
      </c>
    </row>
    <row r="47" spans="2:128" x14ac:dyDescent="0.25">
      <c r="B47" s="26">
        <v>12447</v>
      </c>
      <c r="C47" s="29">
        <v>40179</v>
      </c>
      <c r="D47" s="30">
        <v>0</v>
      </c>
      <c r="E47" s="27" t="s">
        <v>302</v>
      </c>
      <c r="F47" s="27" t="s">
        <v>303</v>
      </c>
      <c r="G47" s="27" t="s">
        <v>122</v>
      </c>
      <c r="H47" s="27" t="s">
        <v>304</v>
      </c>
      <c r="I47" s="27" t="s">
        <v>305</v>
      </c>
      <c r="J47" s="27" t="s">
        <v>315</v>
      </c>
      <c r="K47" s="27" t="s">
        <v>123</v>
      </c>
      <c r="L47" s="26">
        <v>40</v>
      </c>
      <c r="M47" s="27" t="s">
        <v>306</v>
      </c>
      <c r="N47" s="26">
        <v>350400</v>
      </c>
      <c r="O47" s="27" t="s">
        <v>485</v>
      </c>
      <c r="P47" s="26">
        <v>28</v>
      </c>
      <c r="Q47" s="26">
        <v>0</v>
      </c>
      <c r="S47" s="24" t="str">
        <f t="shared" si="10"/>
        <v>OK</v>
      </c>
      <c r="T47" s="24" t="s">
        <v>493</v>
      </c>
      <c r="U47" s="31">
        <v>0</v>
      </c>
      <c r="V47" s="31">
        <v>0</v>
      </c>
      <c r="Y47" s="31">
        <v>0</v>
      </c>
      <c r="Z47" s="32" t="s">
        <v>125</v>
      </c>
      <c r="AA47" s="31"/>
      <c r="AB47" s="31"/>
      <c r="AC47" s="32" t="s">
        <v>126</v>
      </c>
      <c r="AD47" s="32" t="s">
        <v>126</v>
      </c>
      <c r="AE47" s="32" t="s">
        <v>127</v>
      </c>
      <c r="AF47" s="32" t="s">
        <v>124</v>
      </c>
      <c r="AG47" s="32" t="s">
        <v>308</v>
      </c>
      <c r="AH47" s="32" t="s">
        <v>125</v>
      </c>
      <c r="AI47" s="32" t="s">
        <v>125</v>
      </c>
      <c r="AJ47" s="32" t="s">
        <v>125</v>
      </c>
      <c r="AK47" s="32" t="s">
        <v>125</v>
      </c>
      <c r="AL47" s="32" t="s">
        <v>125</v>
      </c>
      <c r="AM47" s="32" t="s">
        <v>125</v>
      </c>
      <c r="AN47" s="34">
        <v>40179</v>
      </c>
      <c r="AO47" s="34">
        <v>40543</v>
      </c>
      <c r="AP47" s="32" t="s">
        <v>128</v>
      </c>
      <c r="AQ47" s="31">
        <v>8760</v>
      </c>
      <c r="AR47" s="32" t="s">
        <v>125</v>
      </c>
      <c r="AS47" s="31"/>
      <c r="AT47" s="34"/>
      <c r="AU47" s="32" t="s">
        <v>125</v>
      </c>
      <c r="AV47" s="32" t="s">
        <v>125</v>
      </c>
      <c r="AW47" s="32" t="s">
        <v>310</v>
      </c>
      <c r="AX47" s="32" t="s">
        <v>129</v>
      </c>
      <c r="AY47" s="31">
        <v>0</v>
      </c>
      <c r="AZ47" s="31">
        <v>0</v>
      </c>
      <c r="BA47" s="32" t="s">
        <v>124</v>
      </c>
      <c r="BB47" s="31">
        <v>0</v>
      </c>
      <c r="BC47" s="31">
        <v>0</v>
      </c>
      <c r="BD47" s="32" t="s">
        <v>124</v>
      </c>
      <c r="BE47" s="31">
        <v>0</v>
      </c>
      <c r="BF47" s="31">
        <v>0</v>
      </c>
      <c r="BG47" s="32" t="s">
        <v>124</v>
      </c>
      <c r="BH47" s="31">
        <v>0</v>
      </c>
      <c r="BI47" s="31">
        <v>0</v>
      </c>
      <c r="BJ47" s="32" t="s">
        <v>124</v>
      </c>
      <c r="BK47" s="31"/>
      <c r="BL47" s="31"/>
      <c r="BM47" s="32" t="s">
        <v>130</v>
      </c>
      <c r="BN47" s="32" t="s">
        <v>125</v>
      </c>
      <c r="BO47" s="32" t="s">
        <v>125</v>
      </c>
      <c r="BP47" s="31"/>
      <c r="BQ47" s="31"/>
      <c r="BR47" s="32" t="s">
        <v>125</v>
      </c>
      <c r="BS47" s="32" t="s">
        <v>125</v>
      </c>
      <c r="BT47" s="32" t="s">
        <v>125</v>
      </c>
      <c r="BU47" s="32" t="s">
        <v>125</v>
      </c>
      <c r="BV47" s="32" t="s">
        <v>392</v>
      </c>
      <c r="BW47" s="32" t="s">
        <v>131</v>
      </c>
      <c r="BX47" s="32" t="s">
        <v>125</v>
      </c>
      <c r="BY47" s="32" t="s">
        <v>125</v>
      </c>
      <c r="BZ47" s="32" t="s">
        <v>125</v>
      </c>
      <c r="CA47" s="32" t="s">
        <v>125</v>
      </c>
      <c r="CB47" s="32" t="s">
        <v>125</v>
      </c>
      <c r="CC47" s="32" t="s">
        <v>125</v>
      </c>
      <c r="CD47" s="31">
        <v>0</v>
      </c>
      <c r="CE47" s="31">
        <v>0</v>
      </c>
      <c r="CF47" s="31">
        <v>0</v>
      </c>
      <c r="CG47" s="34"/>
      <c r="CH47" s="34"/>
      <c r="CI47" s="32" t="s">
        <v>125</v>
      </c>
      <c r="CJ47" s="35"/>
      <c r="CK47" s="31"/>
      <c r="CL47" s="32" t="s">
        <v>125</v>
      </c>
      <c r="CM47" s="31"/>
      <c r="CN47" s="31"/>
      <c r="CO47" s="32" t="s">
        <v>125</v>
      </c>
      <c r="CP47" s="31"/>
      <c r="CQ47" s="31"/>
      <c r="CR47" s="32" t="s">
        <v>125</v>
      </c>
      <c r="CS47" s="31"/>
      <c r="CT47" s="31"/>
      <c r="CU47" s="32" t="s">
        <v>125</v>
      </c>
      <c r="CV47" s="32" t="s">
        <v>125</v>
      </c>
      <c r="CW47" s="32" t="s">
        <v>125</v>
      </c>
      <c r="CX47" s="32" t="s">
        <v>125</v>
      </c>
      <c r="CY47" s="32" t="s">
        <v>125</v>
      </c>
      <c r="CZ47" s="32" t="s">
        <v>125</v>
      </c>
      <c r="DA47" s="34">
        <v>40848</v>
      </c>
      <c r="DB47" s="32" t="s">
        <v>317</v>
      </c>
      <c r="DC47" s="32" t="s">
        <v>125</v>
      </c>
      <c r="DD47" s="32" t="s">
        <v>313</v>
      </c>
      <c r="DE47" s="32" t="s">
        <v>314</v>
      </c>
      <c r="DF47" s="32" t="s">
        <v>125</v>
      </c>
      <c r="DG47" s="32" t="s">
        <v>125</v>
      </c>
      <c r="DH47" s="32" t="s">
        <v>125</v>
      </c>
      <c r="DI47" s="31">
        <v>0</v>
      </c>
      <c r="DJ47" s="32" t="s">
        <v>125</v>
      </c>
      <c r="DK47" s="32" t="s">
        <v>132</v>
      </c>
      <c r="DL47" s="32" t="s">
        <v>125</v>
      </c>
      <c r="DM47" s="32" t="s">
        <v>125</v>
      </c>
      <c r="DN47" s="32" t="s">
        <v>125</v>
      </c>
      <c r="DO47" s="32" t="s">
        <v>486</v>
      </c>
      <c r="DP47" s="32" t="s">
        <v>485</v>
      </c>
      <c r="DQ47" s="32" t="s">
        <v>125</v>
      </c>
      <c r="DR47" s="32" t="s">
        <v>125</v>
      </c>
      <c r="DS47" s="32" t="s">
        <v>125</v>
      </c>
      <c r="DT47" s="32" t="s">
        <v>125</v>
      </c>
      <c r="DU47" s="32" t="s">
        <v>125</v>
      </c>
      <c r="DV47" s="32" t="s">
        <v>393</v>
      </c>
      <c r="DW47" s="32" t="s">
        <v>125</v>
      </c>
      <c r="DX47" s="32" t="s">
        <v>125</v>
      </c>
    </row>
    <row r="48" spans="2:128" x14ac:dyDescent="0.25">
      <c r="B48" s="26">
        <v>12449</v>
      </c>
      <c r="C48" s="29">
        <v>40179</v>
      </c>
      <c r="D48" s="30">
        <v>0</v>
      </c>
      <c r="E48" s="27" t="s">
        <v>302</v>
      </c>
      <c r="F48" s="27" t="s">
        <v>303</v>
      </c>
      <c r="G48" s="27" t="s">
        <v>122</v>
      </c>
      <c r="H48" s="27" t="s">
        <v>324</v>
      </c>
      <c r="I48" s="27" t="s">
        <v>305</v>
      </c>
      <c r="J48" s="27" t="s">
        <v>315</v>
      </c>
      <c r="K48" s="27" t="s">
        <v>123</v>
      </c>
      <c r="L48" s="26">
        <v>40</v>
      </c>
      <c r="M48" s="27" t="s">
        <v>306</v>
      </c>
      <c r="N48" s="26">
        <v>351360</v>
      </c>
      <c r="O48" s="27" t="s">
        <v>485</v>
      </c>
      <c r="P48" s="26">
        <v>28</v>
      </c>
      <c r="Q48" s="26">
        <v>0</v>
      </c>
      <c r="S48" s="24" t="str">
        <f t="shared" si="10"/>
        <v>OK</v>
      </c>
      <c r="T48" s="24" t="s">
        <v>493</v>
      </c>
      <c r="U48" s="31">
        <v>8784</v>
      </c>
      <c r="V48" s="31">
        <v>0</v>
      </c>
      <c r="Y48" s="31">
        <v>0</v>
      </c>
      <c r="Z48" s="32" t="s">
        <v>125</v>
      </c>
      <c r="AA48" s="31"/>
      <c r="AB48" s="31"/>
      <c r="AC48" s="32" t="s">
        <v>126</v>
      </c>
      <c r="AD48" s="32" t="s">
        <v>126</v>
      </c>
      <c r="AE48" s="32" t="s">
        <v>127</v>
      </c>
      <c r="AF48" s="32" t="s">
        <v>124</v>
      </c>
      <c r="AG48" s="32" t="s">
        <v>308</v>
      </c>
      <c r="AH48" s="32" t="s">
        <v>125</v>
      </c>
      <c r="AI48" s="32" t="s">
        <v>125</v>
      </c>
      <c r="AJ48" s="32" t="s">
        <v>125</v>
      </c>
      <c r="AK48" s="32" t="s">
        <v>125</v>
      </c>
      <c r="AL48" s="32" t="s">
        <v>125</v>
      </c>
      <c r="AM48" s="32" t="s">
        <v>125</v>
      </c>
      <c r="AN48" s="34">
        <v>40909</v>
      </c>
      <c r="AO48" s="34">
        <v>41274</v>
      </c>
      <c r="AP48" s="32" t="s">
        <v>128</v>
      </c>
      <c r="AQ48" s="31">
        <v>8784</v>
      </c>
      <c r="AR48" s="32" t="s">
        <v>125</v>
      </c>
      <c r="AS48" s="31"/>
      <c r="AT48" s="34"/>
      <c r="AU48" s="32" t="s">
        <v>125</v>
      </c>
      <c r="AV48" s="32" t="s">
        <v>125</v>
      </c>
      <c r="AW48" s="32" t="s">
        <v>310</v>
      </c>
      <c r="AX48" s="32" t="s">
        <v>129</v>
      </c>
      <c r="AY48" s="31">
        <v>0</v>
      </c>
      <c r="AZ48" s="31">
        <v>0</v>
      </c>
      <c r="BA48" s="32" t="s">
        <v>124</v>
      </c>
      <c r="BB48" s="31">
        <v>0</v>
      </c>
      <c r="BC48" s="31">
        <v>0</v>
      </c>
      <c r="BD48" s="32" t="s">
        <v>124</v>
      </c>
      <c r="BE48" s="31">
        <v>0</v>
      </c>
      <c r="BF48" s="31">
        <v>0</v>
      </c>
      <c r="BG48" s="32" t="s">
        <v>124</v>
      </c>
      <c r="BH48" s="31">
        <v>0</v>
      </c>
      <c r="BI48" s="31">
        <v>0</v>
      </c>
      <c r="BJ48" s="32" t="s">
        <v>124</v>
      </c>
      <c r="BK48" s="31"/>
      <c r="BL48" s="31"/>
      <c r="BM48" s="32" t="s">
        <v>130</v>
      </c>
      <c r="BN48" s="32" t="s">
        <v>125</v>
      </c>
      <c r="BO48" s="32" t="s">
        <v>125</v>
      </c>
      <c r="BP48" s="31"/>
      <c r="BQ48" s="31"/>
      <c r="BR48" s="32" t="s">
        <v>125</v>
      </c>
      <c r="BS48" s="32" t="s">
        <v>125</v>
      </c>
      <c r="BT48" s="32" t="s">
        <v>125</v>
      </c>
      <c r="BU48" s="32" t="s">
        <v>125</v>
      </c>
      <c r="BV48" s="32" t="s">
        <v>394</v>
      </c>
      <c r="BW48" s="32" t="s">
        <v>131</v>
      </c>
      <c r="BX48" s="32" t="s">
        <v>125</v>
      </c>
      <c r="BY48" s="32" t="s">
        <v>125</v>
      </c>
      <c r="BZ48" s="32" t="s">
        <v>125</v>
      </c>
      <c r="CA48" s="32" t="s">
        <v>125</v>
      </c>
      <c r="CB48" s="32" t="s">
        <v>125</v>
      </c>
      <c r="CC48" s="32" t="s">
        <v>125</v>
      </c>
      <c r="CD48" s="31">
        <v>0</v>
      </c>
      <c r="CE48" s="31">
        <v>0</v>
      </c>
      <c r="CF48" s="31">
        <v>0</v>
      </c>
      <c r="CG48" s="34"/>
      <c r="CH48" s="34"/>
      <c r="CI48" s="32" t="s">
        <v>125</v>
      </c>
      <c r="CJ48" s="35"/>
      <c r="CK48" s="31"/>
      <c r="CL48" s="32" t="s">
        <v>125</v>
      </c>
      <c r="CM48" s="31"/>
      <c r="CN48" s="31"/>
      <c r="CO48" s="32" t="s">
        <v>125</v>
      </c>
      <c r="CP48" s="31"/>
      <c r="CQ48" s="31"/>
      <c r="CR48" s="32" t="s">
        <v>125</v>
      </c>
      <c r="CS48" s="31"/>
      <c r="CT48" s="31"/>
      <c r="CU48" s="32" t="s">
        <v>125</v>
      </c>
      <c r="CV48" s="32" t="s">
        <v>125</v>
      </c>
      <c r="CW48" s="32" t="s">
        <v>125</v>
      </c>
      <c r="CX48" s="32" t="s">
        <v>125</v>
      </c>
      <c r="CY48" s="32" t="s">
        <v>125</v>
      </c>
      <c r="CZ48" s="32" t="s">
        <v>125</v>
      </c>
      <c r="DA48" s="34">
        <v>40848</v>
      </c>
      <c r="DB48" s="32" t="s">
        <v>317</v>
      </c>
      <c r="DC48" s="32" t="s">
        <v>125</v>
      </c>
      <c r="DD48" s="32" t="s">
        <v>313</v>
      </c>
      <c r="DE48" s="32" t="s">
        <v>314</v>
      </c>
      <c r="DF48" s="32" t="s">
        <v>125</v>
      </c>
      <c r="DG48" s="32" t="s">
        <v>125</v>
      </c>
      <c r="DH48" s="32" t="s">
        <v>125</v>
      </c>
      <c r="DI48" s="31">
        <v>0</v>
      </c>
      <c r="DJ48" s="32" t="s">
        <v>125</v>
      </c>
      <c r="DK48" s="32" t="s">
        <v>132</v>
      </c>
      <c r="DL48" s="32" t="s">
        <v>125</v>
      </c>
      <c r="DM48" s="32" t="s">
        <v>125</v>
      </c>
      <c r="DN48" s="32" t="s">
        <v>125</v>
      </c>
      <c r="DO48" s="32" t="s">
        <v>486</v>
      </c>
      <c r="DP48" s="32" t="s">
        <v>485</v>
      </c>
      <c r="DQ48" s="32" t="s">
        <v>125</v>
      </c>
      <c r="DR48" s="32" t="s">
        <v>125</v>
      </c>
      <c r="DS48" s="32" t="s">
        <v>125</v>
      </c>
      <c r="DT48" s="32" t="s">
        <v>125</v>
      </c>
      <c r="DU48" s="32" t="s">
        <v>125</v>
      </c>
      <c r="DV48" s="32" t="s">
        <v>395</v>
      </c>
      <c r="DW48" s="32" t="s">
        <v>125</v>
      </c>
      <c r="DX48" s="32" t="s">
        <v>125</v>
      </c>
    </row>
    <row r="49" spans="2:128" x14ac:dyDescent="0.25">
      <c r="B49" s="26">
        <v>12451</v>
      </c>
      <c r="C49" s="29">
        <v>40179</v>
      </c>
      <c r="D49" s="30">
        <v>0</v>
      </c>
      <c r="E49" s="27" t="s">
        <v>302</v>
      </c>
      <c r="F49" s="27" t="s">
        <v>303</v>
      </c>
      <c r="G49" s="27" t="s">
        <v>122</v>
      </c>
      <c r="H49" s="27" t="s">
        <v>304</v>
      </c>
      <c r="I49" s="27" t="s">
        <v>305</v>
      </c>
      <c r="J49" s="27" t="s">
        <v>315</v>
      </c>
      <c r="K49" s="27" t="s">
        <v>123</v>
      </c>
      <c r="L49" s="26">
        <v>40</v>
      </c>
      <c r="M49" s="27" t="s">
        <v>306</v>
      </c>
      <c r="N49" s="26">
        <v>350400</v>
      </c>
      <c r="O49" s="27" t="s">
        <v>485</v>
      </c>
      <c r="P49" s="26">
        <v>28</v>
      </c>
      <c r="Q49" s="26">
        <v>0</v>
      </c>
      <c r="S49" s="24" t="str">
        <f t="shared" si="10"/>
        <v>OK</v>
      </c>
      <c r="T49" s="24" t="s">
        <v>493</v>
      </c>
      <c r="U49" s="31">
        <v>0</v>
      </c>
      <c r="V49" s="31">
        <v>0</v>
      </c>
      <c r="Y49" s="31">
        <v>0</v>
      </c>
      <c r="Z49" s="32" t="s">
        <v>125</v>
      </c>
      <c r="AA49" s="31"/>
      <c r="AB49" s="31"/>
      <c r="AC49" s="32" t="s">
        <v>126</v>
      </c>
      <c r="AD49" s="32" t="s">
        <v>126</v>
      </c>
      <c r="AE49" s="32" t="s">
        <v>127</v>
      </c>
      <c r="AF49" s="32" t="s">
        <v>124</v>
      </c>
      <c r="AG49" s="32" t="s">
        <v>308</v>
      </c>
      <c r="AH49" s="32" t="s">
        <v>125</v>
      </c>
      <c r="AI49" s="32" t="s">
        <v>125</v>
      </c>
      <c r="AJ49" s="32" t="s">
        <v>125</v>
      </c>
      <c r="AK49" s="32" t="s">
        <v>125</v>
      </c>
      <c r="AL49" s="32" t="s">
        <v>125</v>
      </c>
      <c r="AM49" s="32" t="s">
        <v>125</v>
      </c>
      <c r="AN49" s="34">
        <v>40179</v>
      </c>
      <c r="AO49" s="34">
        <v>40543</v>
      </c>
      <c r="AP49" s="32" t="s">
        <v>128</v>
      </c>
      <c r="AQ49" s="31">
        <v>8760</v>
      </c>
      <c r="AR49" s="32" t="s">
        <v>125</v>
      </c>
      <c r="AS49" s="31"/>
      <c r="AT49" s="34"/>
      <c r="AU49" s="32" t="s">
        <v>125</v>
      </c>
      <c r="AV49" s="32" t="s">
        <v>125</v>
      </c>
      <c r="AW49" s="32" t="s">
        <v>310</v>
      </c>
      <c r="AX49" s="32" t="s">
        <v>129</v>
      </c>
      <c r="AY49" s="31">
        <v>0</v>
      </c>
      <c r="AZ49" s="31">
        <v>0</v>
      </c>
      <c r="BA49" s="32" t="s">
        <v>124</v>
      </c>
      <c r="BB49" s="31">
        <v>0</v>
      </c>
      <c r="BC49" s="31">
        <v>0</v>
      </c>
      <c r="BD49" s="32" t="s">
        <v>124</v>
      </c>
      <c r="BE49" s="31">
        <v>0</v>
      </c>
      <c r="BF49" s="31">
        <v>0</v>
      </c>
      <c r="BG49" s="32" t="s">
        <v>124</v>
      </c>
      <c r="BH49" s="31">
        <v>0</v>
      </c>
      <c r="BI49" s="31">
        <v>0</v>
      </c>
      <c r="BJ49" s="32" t="s">
        <v>124</v>
      </c>
      <c r="BK49" s="31"/>
      <c r="BL49" s="31"/>
      <c r="BM49" s="32" t="s">
        <v>130</v>
      </c>
      <c r="BN49" s="32" t="s">
        <v>125</v>
      </c>
      <c r="BO49" s="32" t="s">
        <v>125</v>
      </c>
      <c r="BP49" s="31"/>
      <c r="BQ49" s="31"/>
      <c r="BR49" s="32" t="s">
        <v>125</v>
      </c>
      <c r="BS49" s="32" t="s">
        <v>125</v>
      </c>
      <c r="BT49" s="32" t="s">
        <v>125</v>
      </c>
      <c r="BU49" s="32" t="s">
        <v>125</v>
      </c>
      <c r="BV49" s="32" t="s">
        <v>396</v>
      </c>
      <c r="BW49" s="32" t="s">
        <v>131</v>
      </c>
      <c r="BX49" s="32" t="s">
        <v>125</v>
      </c>
      <c r="BY49" s="32" t="s">
        <v>125</v>
      </c>
      <c r="BZ49" s="32" t="s">
        <v>125</v>
      </c>
      <c r="CA49" s="32" t="s">
        <v>125</v>
      </c>
      <c r="CB49" s="32" t="s">
        <v>125</v>
      </c>
      <c r="CC49" s="32" t="s">
        <v>125</v>
      </c>
      <c r="CD49" s="31">
        <v>0</v>
      </c>
      <c r="CE49" s="31">
        <v>0</v>
      </c>
      <c r="CF49" s="31">
        <v>0</v>
      </c>
      <c r="CG49" s="34"/>
      <c r="CH49" s="34"/>
      <c r="CI49" s="32" t="s">
        <v>125</v>
      </c>
      <c r="CJ49" s="35"/>
      <c r="CK49" s="31"/>
      <c r="CL49" s="32" t="s">
        <v>125</v>
      </c>
      <c r="CM49" s="31"/>
      <c r="CN49" s="31"/>
      <c r="CO49" s="32" t="s">
        <v>125</v>
      </c>
      <c r="CP49" s="31"/>
      <c r="CQ49" s="31"/>
      <c r="CR49" s="32" t="s">
        <v>125</v>
      </c>
      <c r="CS49" s="31"/>
      <c r="CT49" s="31"/>
      <c r="CU49" s="32" t="s">
        <v>125</v>
      </c>
      <c r="CV49" s="32" t="s">
        <v>125</v>
      </c>
      <c r="CW49" s="32" t="s">
        <v>125</v>
      </c>
      <c r="CX49" s="32" t="s">
        <v>125</v>
      </c>
      <c r="CY49" s="32" t="s">
        <v>125</v>
      </c>
      <c r="CZ49" s="32" t="s">
        <v>125</v>
      </c>
      <c r="DA49" s="34">
        <v>40909</v>
      </c>
      <c r="DB49" s="32" t="s">
        <v>317</v>
      </c>
      <c r="DC49" s="32" t="s">
        <v>125</v>
      </c>
      <c r="DD49" s="32" t="s">
        <v>313</v>
      </c>
      <c r="DE49" s="32" t="s">
        <v>314</v>
      </c>
      <c r="DF49" s="32" t="s">
        <v>125</v>
      </c>
      <c r="DG49" s="32" t="s">
        <v>125</v>
      </c>
      <c r="DH49" s="32" t="s">
        <v>125</v>
      </c>
      <c r="DI49" s="31">
        <v>0</v>
      </c>
      <c r="DJ49" s="32" t="s">
        <v>125</v>
      </c>
      <c r="DK49" s="32" t="s">
        <v>132</v>
      </c>
      <c r="DL49" s="32" t="s">
        <v>125</v>
      </c>
      <c r="DM49" s="32" t="s">
        <v>125</v>
      </c>
      <c r="DN49" s="32" t="s">
        <v>125</v>
      </c>
      <c r="DO49" s="32" t="s">
        <v>486</v>
      </c>
      <c r="DP49" s="32" t="s">
        <v>485</v>
      </c>
      <c r="DQ49" s="32" t="s">
        <v>125</v>
      </c>
      <c r="DR49" s="32" t="s">
        <v>125</v>
      </c>
      <c r="DS49" s="32" t="s">
        <v>125</v>
      </c>
      <c r="DT49" s="32" t="s">
        <v>125</v>
      </c>
      <c r="DU49" s="32" t="s">
        <v>125</v>
      </c>
      <c r="DV49" s="32" t="s">
        <v>397</v>
      </c>
      <c r="DW49" s="32" t="s">
        <v>125</v>
      </c>
      <c r="DX49" s="32" t="s">
        <v>125</v>
      </c>
    </row>
    <row r="50" spans="2:128" x14ac:dyDescent="0.25">
      <c r="B50" s="26">
        <v>12453</v>
      </c>
      <c r="C50" s="29">
        <v>40179</v>
      </c>
      <c r="D50" s="30">
        <v>0</v>
      </c>
      <c r="E50" s="27" t="s">
        <v>302</v>
      </c>
      <c r="F50" s="27" t="s">
        <v>303</v>
      </c>
      <c r="G50" s="27" t="s">
        <v>122</v>
      </c>
      <c r="H50" s="27" t="s">
        <v>324</v>
      </c>
      <c r="I50" s="27" t="s">
        <v>305</v>
      </c>
      <c r="J50" s="27" t="s">
        <v>315</v>
      </c>
      <c r="K50" s="27" t="s">
        <v>123</v>
      </c>
      <c r="L50" s="26">
        <v>40</v>
      </c>
      <c r="M50" s="27" t="s">
        <v>306</v>
      </c>
      <c r="N50" s="26">
        <v>351360</v>
      </c>
      <c r="O50" s="27" t="s">
        <v>485</v>
      </c>
      <c r="P50" s="26">
        <v>28</v>
      </c>
      <c r="Q50" s="26">
        <v>0</v>
      </c>
      <c r="S50" s="24" t="str">
        <f t="shared" si="10"/>
        <v>OK</v>
      </c>
      <c r="T50" s="24" t="s">
        <v>493</v>
      </c>
      <c r="U50" s="31">
        <v>8784</v>
      </c>
      <c r="V50" s="31">
        <v>0</v>
      </c>
      <c r="Y50" s="31">
        <v>0</v>
      </c>
      <c r="Z50" s="32" t="s">
        <v>125</v>
      </c>
      <c r="AA50" s="31"/>
      <c r="AB50" s="31"/>
      <c r="AC50" s="32" t="s">
        <v>126</v>
      </c>
      <c r="AD50" s="32" t="s">
        <v>126</v>
      </c>
      <c r="AE50" s="32" t="s">
        <v>127</v>
      </c>
      <c r="AF50" s="32" t="s">
        <v>124</v>
      </c>
      <c r="AG50" s="32" t="s">
        <v>308</v>
      </c>
      <c r="AH50" s="32" t="s">
        <v>125</v>
      </c>
      <c r="AI50" s="32" t="s">
        <v>125</v>
      </c>
      <c r="AJ50" s="32" t="s">
        <v>125</v>
      </c>
      <c r="AK50" s="32" t="s">
        <v>125</v>
      </c>
      <c r="AL50" s="32" t="s">
        <v>125</v>
      </c>
      <c r="AM50" s="32" t="s">
        <v>125</v>
      </c>
      <c r="AN50" s="34">
        <v>40909</v>
      </c>
      <c r="AO50" s="34">
        <v>41274</v>
      </c>
      <c r="AP50" s="32" t="s">
        <v>128</v>
      </c>
      <c r="AQ50" s="31">
        <v>8784</v>
      </c>
      <c r="AR50" s="32" t="s">
        <v>125</v>
      </c>
      <c r="AS50" s="31"/>
      <c r="AT50" s="34"/>
      <c r="AU50" s="32" t="s">
        <v>125</v>
      </c>
      <c r="AV50" s="32" t="s">
        <v>125</v>
      </c>
      <c r="AW50" s="32" t="s">
        <v>310</v>
      </c>
      <c r="AX50" s="32" t="s">
        <v>129</v>
      </c>
      <c r="AY50" s="31">
        <v>0</v>
      </c>
      <c r="AZ50" s="31">
        <v>0</v>
      </c>
      <c r="BA50" s="32" t="s">
        <v>124</v>
      </c>
      <c r="BB50" s="31">
        <v>0</v>
      </c>
      <c r="BC50" s="31">
        <v>0</v>
      </c>
      <c r="BD50" s="32" t="s">
        <v>124</v>
      </c>
      <c r="BE50" s="31">
        <v>0</v>
      </c>
      <c r="BF50" s="31">
        <v>0</v>
      </c>
      <c r="BG50" s="32" t="s">
        <v>124</v>
      </c>
      <c r="BH50" s="31">
        <v>0</v>
      </c>
      <c r="BI50" s="31">
        <v>0</v>
      </c>
      <c r="BJ50" s="32" t="s">
        <v>124</v>
      </c>
      <c r="BK50" s="31"/>
      <c r="BL50" s="31"/>
      <c r="BM50" s="32" t="s">
        <v>130</v>
      </c>
      <c r="BN50" s="32" t="s">
        <v>125</v>
      </c>
      <c r="BO50" s="32" t="s">
        <v>125</v>
      </c>
      <c r="BP50" s="31"/>
      <c r="BQ50" s="31"/>
      <c r="BR50" s="32" t="s">
        <v>125</v>
      </c>
      <c r="BS50" s="32" t="s">
        <v>125</v>
      </c>
      <c r="BT50" s="32" t="s">
        <v>125</v>
      </c>
      <c r="BU50" s="32" t="s">
        <v>125</v>
      </c>
      <c r="BV50" s="32" t="s">
        <v>398</v>
      </c>
      <c r="BW50" s="32" t="s">
        <v>131</v>
      </c>
      <c r="BX50" s="32" t="s">
        <v>125</v>
      </c>
      <c r="BY50" s="32" t="s">
        <v>125</v>
      </c>
      <c r="BZ50" s="32" t="s">
        <v>125</v>
      </c>
      <c r="CA50" s="32" t="s">
        <v>125</v>
      </c>
      <c r="CB50" s="32" t="s">
        <v>125</v>
      </c>
      <c r="CC50" s="32" t="s">
        <v>125</v>
      </c>
      <c r="CD50" s="31">
        <v>0</v>
      </c>
      <c r="CE50" s="31">
        <v>0</v>
      </c>
      <c r="CF50" s="31">
        <v>0</v>
      </c>
      <c r="CG50" s="34"/>
      <c r="CH50" s="34"/>
      <c r="CI50" s="32" t="s">
        <v>125</v>
      </c>
      <c r="CJ50" s="35"/>
      <c r="CK50" s="31"/>
      <c r="CL50" s="32" t="s">
        <v>125</v>
      </c>
      <c r="CM50" s="31"/>
      <c r="CN50" s="31"/>
      <c r="CO50" s="32" t="s">
        <v>125</v>
      </c>
      <c r="CP50" s="31"/>
      <c r="CQ50" s="31"/>
      <c r="CR50" s="32" t="s">
        <v>125</v>
      </c>
      <c r="CS50" s="31"/>
      <c r="CT50" s="31"/>
      <c r="CU50" s="32" t="s">
        <v>125</v>
      </c>
      <c r="CV50" s="32" t="s">
        <v>125</v>
      </c>
      <c r="CW50" s="32" t="s">
        <v>125</v>
      </c>
      <c r="CX50" s="32" t="s">
        <v>125</v>
      </c>
      <c r="CY50" s="32" t="s">
        <v>125</v>
      </c>
      <c r="CZ50" s="32" t="s">
        <v>125</v>
      </c>
      <c r="DA50" s="34">
        <v>40909</v>
      </c>
      <c r="DB50" s="32" t="s">
        <v>317</v>
      </c>
      <c r="DC50" s="32" t="s">
        <v>125</v>
      </c>
      <c r="DD50" s="32" t="s">
        <v>313</v>
      </c>
      <c r="DE50" s="32" t="s">
        <v>314</v>
      </c>
      <c r="DF50" s="32" t="s">
        <v>125</v>
      </c>
      <c r="DG50" s="32" t="s">
        <v>125</v>
      </c>
      <c r="DH50" s="32" t="s">
        <v>125</v>
      </c>
      <c r="DI50" s="31">
        <v>0</v>
      </c>
      <c r="DJ50" s="32" t="s">
        <v>125</v>
      </c>
      <c r="DK50" s="32" t="s">
        <v>132</v>
      </c>
      <c r="DL50" s="32" t="s">
        <v>125</v>
      </c>
      <c r="DM50" s="32" t="s">
        <v>125</v>
      </c>
      <c r="DN50" s="32" t="s">
        <v>125</v>
      </c>
      <c r="DO50" s="32" t="s">
        <v>486</v>
      </c>
      <c r="DP50" s="32" t="s">
        <v>485</v>
      </c>
      <c r="DQ50" s="32" t="s">
        <v>125</v>
      </c>
      <c r="DR50" s="32" t="s">
        <v>125</v>
      </c>
      <c r="DS50" s="32" t="s">
        <v>125</v>
      </c>
      <c r="DT50" s="32" t="s">
        <v>125</v>
      </c>
      <c r="DU50" s="32" t="s">
        <v>125</v>
      </c>
      <c r="DV50" s="32" t="s">
        <v>399</v>
      </c>
      <c r="DW50" s="32" t="s">
        <v>125</v>
      </c>
      <c r="DX50" s="32" t="s">
        <v>125</v>
      </c>
    </row>
    <row r="51" spans="2:128" x14ac:dyDescent="0.25">
      <c r="B51" s="26">
        <v>12455</v>
      </c>
      <c r="C51" s="29">
        <v>40483</v>
      </c>
      <c r="D51" s="30">
        <v>0</v>
      </c>
      <c r="E51" s="27" t="s">
        <v>302</v>
      </c>
      <c r="F51" s="27" t="s">
        <v>303</v>
      </c>
      <c r="G51" s="27" t="s">
        <v>122</v>
      </c>
      <c r="H51" s="27" t="s">
        <v>324</v>
      </c>
      <c r="I51" s="27" t="s">
        <v>305</v>
      </c>
      <c r="J51" s="27" t="s">
        <v>315</v>
      </c>
      <c r="K51" s="27" t="s">
        <v>123</v>
      </c>
      <c r="L51" s="26">
        <v>41</v>
      </c>
      <c r="M51" s="27" t="s">
        <v>306</v>
      </c>
      <c r="N51" s="26">
        <v>360144</v>
      </c>
      <c r="O51" s="27" t="s">
        <v>485</v>
      </c>
      <c r="P51" s="26">
        <v>29</v>
      </c>
      <c r="Q51" s="26">
        <v>6.0023007429764403</v>
      </c>
      <c r="S51" s="24" t="s">
        <v>499</v>
      </c>
      <c r="U51" s="31">
        <v>8784</v>
      </c>
      <c r="V51" s="31">
        <v>2161692.59877851</v>
      </c>
      <c r="Y51" s="31">
        <v>2161692.59877851</v>
      </c>
      <c r="Z51" s="32" t="s">
        <v>134</v>
      </c>
      <c r="AA51" s="31"/>
      <c r="AB51" s="31"/>
      <c r="AC51" s="32" t="s">
        <v>126</v>
      </c>
      <c r="AD51" s="32" t="s">
        <v>126</v>
      </c>
      <c r="AE51" s="32" t="s">
        <v>127</v>
      </c>
      <c r="AF51" s="32" t="s">
        <v>124</v>
      </c>
      <c r="AG51" s="32" t="s">
        <v>308</v>
      </c>
      <c r="AH51" s="32" t="s">
        <v>185</v>
      </c>
      <c r="AI51" s="32" t="s">
        <v>125</v>
      </c>
      <c r="AJ51" s="32" t="s">
        <v>125</v>
      </c>
      <c r="AK51" s="32" t="s">
        <v>125</v>
      </c>
      <c r="AL51" s="32" t="s">
        <v>125</v>
      </c>
      <c r="AM51" s="32" t="s">
        <v>125</v>
      </c>
      <c r="AN51" s="34">
        <v>40909</v>
      </c>
      <c r="AO51" s="34">
        <v>41274</v>
      </c>
      <c r="AP51" s="32" t="s">
        <v>128</v>
      </c>
      <c r="AQ51" s="31">
        <v>8784</v>
      </c>
      <c r="AR51" s="32" t="s">
        <v>125</v>
      </c>
      <c r="AS51" s="31"/>
      <c r="AT51" s="34"/>
      <c r="AU51" s="32" t="s">
        <v>125</v>
      </c>
      <c r="AV51" s="32" t="s">
        <v>125</v>
      </c>
      <c r="AW51" s="32" t="s">
        <v>310</v>
      </c>
      <c r="AX51" s="32" t="s">
        <v>129</v>
      </c>
      <c r="AY51" s="31">
        <v>0</v>
      </c>
      <c r="AZ51" s="31">
        <v>0</v>
      </c>
      <c r="BA51" s="32" t="s">
        <v>124</v>
      </c>
      <c r="BB51" s="31">
        <v>0</v>
      </c>
      <c r="BC51" s="31">
        <v>0</v>
      </c>
      <c r="BD51" s="32" t="s">
        <v>124</v>
      </c>
      <c r="BE51" s="31">
        <v>0</v>
      </c>
      <c r="BF51" s="31">
        <v>0</v>
      </c>
      <c r="BG51" s="32" t="s">
        <v>124</v>
      </c>
      <c r="BH51" s="31">
        <v>0</v>
      </c>
      <c r="BI51" s="31">
        <v>0</v>
      </c>
      <c r="BJ51" s="32" t="s">
        <v>124</v>
      </c>
      <c r="BK51" s="31"/>
      <c r="BL51" s="31"/>
      <c r="BM51" s="32" t="s">
        <v>130</v>
      </c>
      <c r="BN51" s="32" t="s">
        <v>125</v>
      </c>
      <c r="BO51" s="32" t="s">
        <v>125</v>
      </c>
      <c r="BP51" s="31"/>
      <c r="BQ51" s="31"/>
      <c r="BR51" s="32" t="s">
        <v>125</v>
      </c>
      <c r="BS51" s="32" t="s">
        <v>125</v>
      </c>
      <c r="BT51" s="32" t="s">
        <v>125</v>
      </c>
      <c r="BU51" s="32" t="s">
        <v>125</v>
      </c>
      <c r="BV51" s="32" t="s">
        <v>400</v>
      </c>
      <c r="BW51" s="32" t="s">
        <v>131</v>
      </c>
      <c r="BX51" s="32" t="s">
        <v>125</v>
      </c>
      <c r="BY51" s="32" t="s">
        <v>125</v>
      </c>
      <c r="BZ51" s="32" t="s">
        <v>125</v>
      </c>
      <c r="CA51" s="32" t="s">
        <v>125</v>
      </c>
      <c r="CB51" s="32" t="s">
        <v>125</v>
      </c>
      <c r="CC51" s="32" t="s">
        <v>125</v>
      </c>
      <c r="CD51" s="31">
        <v>0</v>
      </c>
      <c r="CE51" s="31">
        <v>0</v>
      </c>
      <c r="CF51" s="31">
        <v>0</v>
      </c>
      <c r="CG51" s="34"/>
      <c r="CH51" s="34"/>
      <c r="CI51" s="32" t="s">
        <v>125</v>
      </c>
      <c r="CJ51" s="35"/>
      <c r="CK51" s="31"/>
      <c r="CL51" s="32" t="s">
        <v>125</v>
      </c>
      <c r="CM51" s="31"/>
      <c r="CN51" s="31"/>
      <c r="CO51" s="32" t="s">
        <v>125</v>
      </c>
      <c r="CP51" s="31"/>
      <c r="CQ51" s="31"/>
      <c r="CR51" s="32" t="s">
        <v>125</v>
      </c>
      <c r="CS51" s="31"/>
      <c r="CT51" s="31"/>
      <c r="CU51" s="32" t="s">
        <v>125</v>
      </c>
      <c r="CV51" s="32" t="s">
        <v>125</v>
      </c>
      <c r="CW51" s="32" t="s">
        <v>125</v>
      </c>
      <c r="CX51" s="32" t="s">
        <v>125</v>
      </c>
      <c r="CY51" s="32" t="s">
        <v>125</v>
      </c>
      <c r="CZ51" s="32" t="s">
        <v>125</v>
      </c>
      <c r="DA51" s="34">
        <v>40848</v>
      </c>
      <c r="DB51" s="32" t="s">
        <v>317</v>
      </c>
      <c r="DC51" s="32" t="s">
        <v>125</v>
      </c>
      <c r="DD51" s="32" t="s">
        <v>125</v>
      </c>
      <c r="DE51" s="32" t="s">
        <v>314</v>
      </c>
      <c r="DF51" s="32" t="s">
        <v>125</v>
      </c>
      <c r="DG51" s="32" t="s">
        <v>125</v>
      </c>
      <c r="DH51" s="32" t="s">
        <v>125</v>
      </c>
      <c r="DI51" s="31">
        <v>0</v>
      </c>
      <c r="DJ51" s="32" t="s">
        <v>125</v>
      </c>
      <c r="DK51" s="32" t="s">
        <v>132</v>
      </c>
      <c r="DL51" s="32" t="s">
        <v>125</v>
      </c>
      <c r="DM51" s="32" t="s">
        <v>125</v>
      </c>
      <c r="DN51" s="32" t="s">
        <v>125</v>
      </c>
      <c r="DO51" s="32" t="s">
        <v>486</v>
      </c>
      <c r="DP51" s="32" t="s">
        <v>485</v>
      </c>
      <c r="DQ51" s="32" t="s">
        <v>125</v>
      </c>
      <c r="DR51" s="32" t="s">
        <v>125</v>
      </c>
      <c r="DS51" s="32" t="s">
        <v>125</v>
      </c>
      <c r="DT51" s="32" t="s">
        <v>125</v>
      </c>
      <c r="DU51" s="32" t="s">
        <v>125</v>
      </c>
      <c r="DV51" s="32" t="s">
        <v>401</v>
      </c>
      <c r="DW51" s="32" t="s">
        <v>125</v>
      </c>
      <c r="DX51" s="32" t="s">
        <v>125</v>
      </c>
    </row>
    <row r="52" spans="2:128" x14ac:dyDescent="0.25">
      <c r="B52" s="26">
        <v>12457</v>
      </c>
      <c r="C52" s="29">
        <v>40483</v>
      </c>
      <c r="D52" s="30">
        <v>0</v>
      </c>
      <c r="E52" s="27" t="s">
        <v>302</v>
      </c>
      <c r="F52" s="27" t="s">
        <v>303</v>
      </c>
      <c r="G52" s="27" t="s">
        <v>122</v>
      </c>
      <c r="H52" s="27" t="s">
        <v>324</v>
      </c>
      <c r="I52" s="27" t="s">
        <v>305</v>
      </c>
      <c r="J52" s="27" t="s">
        <v>315</v>
      </c>
      <c r="K52" s="27" t="s">
        <v>123</v>
      </c>
      <c r="L52" s="26">
        <v>41</v>
      </c>
      <c r="M52" s="27" t="s">
        <v>306</v>
      </c>
      <c r="N52" s="26">
        <v>360144</v>
      </c>
      <c r="O52" s="27" t="s">
        <v>485</v>
      </c>
      <c r="P52" s="26">
        <v>29</v>
      </c>
      <c r="Q52" s="26">
        <v>15.434487624796599</v>
      </c>
      <c r="S52" s="24" t="s">
        <v>499</v>
      </c>
      <c r="U52" s="31">
        <v>8784</v>
      </c>
      <c r="V52" s="31">
        <v>5558638.1111447299</v>
      </c>
      <c r="Y52" s="31">
        <v>5558638.1111447299</v>
      </c>
      <c r="Z52" s="32" t="s">
        <v>134</v>
      </c>
      <c r="AA52" s="31"/>
      <c r="AB52" s="31"/>
      <c r="AC52" s="32" t="s">
        <v>126</v>
      </c>
      <c r="AD52" s="32" t="s">
        <v>126</v>
      </c>
      <c r="AE52" s="32" t="s">
        <v>127</v>
      </c>
      <c r="AF52" s="32" t="s">
        <v>124</v>
      </c>
      <c r="AG52" s="32" t="s">
        <v>308</v>
      </c>
      <c r="AH52" s="32" t="s">
        <v>185</v>
      </c>
      <c r="AI52" s="32" t="s">
        <v>125</v>
      </c>
      <c r="AJ52" s="32" t="s">
        <v>125</v>
      </c>
      <c r="AK52" s="32" t="s">
        <v>125</v>
      </c>
      <c r="AL52" s="32" t="s">
        <v>125</v>
      </c>
      <c r="AM52" s="32" t="s">
        <v>125</v>
      </c>
      <c r="AN52" s="34">
        <v>40909</v>
      </c>
      <c r="AO52" s="34">
        <v>41274</v>
      </c>
      <c r="AP52" s="32" t="s">
        <v>128</v>
      </c>
      <c r="AQ52" s="31">
        <v>8784</v>
      </c>
      <c r="AR52" s="32" t="s">
        <v>125</v>
      </c>
      <c r="AS52" s="31"/>
      <c r="AT52" s="34"/>
      <c r="AU52" s="32" t="s">
        <v>125</v>
      </c>
      <c r="AV52" s="32" t="s">
        <v>125</v>
      </c>
      <c r="AW52" s="32" t="s">
        <v>310</v>
      </c>
      <c r="AX52" s="32" t="s">
        <v>129</v>
      </c>
      <c r="AY52" s="31">
        <v>0</v>
      </c>
      <c r="AZ52" s="31">
        <v>0</v>
      </c>
      <c r="BA52" s="32" t="s">
        <v>124</v>
      </c>
      <c r="BB52" s="31">
        <v>0</v>
      </c>
      <c r="BC52" s="31">
        <v>0</v>
      </c>
      <c r="BD52" s="32" t="s">
        <v>124</v>
      </c>
      <c r="BE52" s="31">
        <v>0</v>
      </c>
      <c r="BF52" s="31">
        <v>0</v>
      </c>
      <c r="BG52" s="32" t="s">
        <v>124</v>
      </c>
      <c r="BH52" s="31">
        <v>0</v>
      </c>
      <c r="BI52" s="31">
        <v>0</v>
      </c>
      <c r="BJ52" s="32" t="s">
        <v>124</v>
      </c>
      <c r="BK52" s="31"/>
      <c r="BL52" s="31"/>
      <c r="BM52" s="32" t="s">
        <v>130</v>
      </c>
      <c r="BN52" s="32" t="s">
        <v>125</v>
      </c>
      <c r="BO52" s="32" t="s">
        <v>125</v>
      </c>
      <c r="BP52" s="31"/>
      <c r="BQ52" s="31"/>
      <c r="BR52" s="32" t="s">
        <v>125</v>
      </c>
      <c r="BS52" s="32" t="s">
        <v>125</v>
      </c>
      <c r="BT52" s="32" t="s">
        <v>125</v>
      </c>
      <c r="BU52" s="32" t="s">
        <v>125</v>
      </c>
      <c r="BV52" s="32" t="s">
        <v>402</v>
      </c>
      <c r="BW52" s="32" t="s">
        <v>131</v>
      </c>
      <c r="BX52" s="32" t="s">
        <v>125</v>
      </c>
      <c r="BY52" s="32" t="s">
        <v>125</v>
      </c>
      <c r="BZ52" s="32" t="s">
        <v>125</v>
      </c>
      <c r="CA52" s="32" t="s">
        <v>125</v>
      </c>
      <c r="CB52" s="32" t="s">
        <v>125</v>
      </c>
      <c r="CC52" s="32" t="s">
        <v>125</v>
      </c>
      <c r="CD52" s="31">
        <v>0</v>
      </c>
      <c r="CE52" s="31">
        <v>0</v>
      </c>
      <c r="CF52" s="31">
        <v>0</v>
      </c>
      <c r="CG52" s="34"/>
      <c r="CH52" s="34"/>
      <c r="CI52" s="32" t="s">
        <v>125</v>
      </c>
      <c r="CJ52" s="35"/>
      <c r="CK52" s="31"/>
      <c r="CL52" s="32" t="s">
        <v>125</v>
      </c>
      <c r="CM52" s="31"/>
      <c r="CN52" s="31"/>
      <c r="CO52" s="32" t="s">
        <v>125</v>
      </c>
      <c r="CP52" s="31"/>
      <c r="CQ52" s="31"/>
      <c r="CR52" s="32" t="s">
        <v>125</v>
      </c>
      <c r="CS52" s="31"/>
      <c r="CT52" s="31"/>
      <c r="CU52" s="32" t="s">
        <v>125</v>
      </c>
      <c r="CV52" s="32" t="s">
        <v>125</v>
      </c>
      <c r="CW52" s="32" t="s">
        <v>404</v>
      </c>
      <c r="CX52" s="32" t="s">
        <v>405</v>
      </c>
      <c r="CY52" s="32" t="s">
        <v>406</v>
      </c>
      <c r="CZ52" s="32" t="s">
        <v>125</v>
      </c>
      <c r="DA52" s="34">
        <v>40848</v>
      </c>
      <c r="DB52" s="32" t="s">
        <v>317</v>
      </c>
      <c r="DC52" s="32" t="s">
        <v>125</v>
      </c>
      <c r="DD52" s="32" t="s">
        <v>125</v>
      </c>
      <c r="DE52" s="32" t="s">
        <v>314</v>
      </c>
      <c r="DF52" s="32" t="s">
        <v>125</v>
      </c>
      <c r="DG52" s="32" t="s">
        <v>125</v>
      </c>
      <c r="DH52" s="32" t="s">
        <v>125</v>
      </c>
      <c r="DI52" s="31">
        <v>0</v>
      </c>
      <c r="DJ52" s="32" t="s">
        <v>125</v>
      </c>
      <c r="DK52" s="32" t="s">
        <v>132</v>
      </c>
      <c r="DL52" s="32" t="s">
        <v>125</v>
      </c>
      <c r="DM52" s="32" t="s">
        <v>125</v>
      </c>
      <c r="DN52" s="32" t="s">
        <v>125</v>
      </c>
      <c r="DO52" s="32" t="s">
        <v>486</v>
      </c>
      <c r="DP52" s="32" t="s">
        <v>485</v>
      </c>
      <c r="DQ52" s="32" t="s">
        <v>125</v>
      </c>
      <c r="DR52" s="32" t="s">
        <v>125</v>
      </c>
      <c r="DS52" s="32" t="s">
        <v>125</v>
      </c>
      <c r="DT52" s="32" t="s">
        <v>125</v>
      </c>
      <c r="DU52" s="32" t="s">
        <v>125</v>
      </c>
      <c r="DV52" s="32" t="s">
        <v>403</v>
      </c>
      <c r="DW52" s="32" t="s">
        <v>125</v>
      </c>
      <c r="DX52" s="32" t="s">
        <v>125</v>
      </c>
    </row>
    <row r="53" spans="2:128" x14ac:dyDescent="0.25">
      <c r="B53" s="26">
        <v>12459</v>
      </c>
      <c r="C53" s="29">
        <v>40179</v>
      </c>
      <c r="D53" s="30">
        <v>0</v>
      </c>
      <c r="E53" s="27" t="s">
        <v>302</v>
      </c>
      <c r="F53" s="27" t="s">
        <v>303</v>
      </c>
      <c r="G53" s="27" t="s">
        <v>122</v>
      </c>
      <c r="H53" s="27" t="s">
        <v>304</v>
      </c>
      <c r="I53" s="27" t="s">
        <v>305</v>
      </c>
      <c r="J53" s="27" t="s">
        <v>315</v>
      </c>
      <c r="K53" s="27" t="s">
        <v>123</v>
      </c>
      <c r="L53" s="26">
        <v>40</v>
      </c>
      <c r="M53" s="27" t="s">
        <v>306</v>
      </c>
      <c r="N53" s="26">
        <v>350400</v>
      </c>
      <c r="O53" s="27" t="s">
        <v>485</v>
      </c>
      <c r="P53" s="26">
        <v>28</v>
      </c>
      <c r="Q53" s="26">
        <v>2.57241460413276</v>
      </c>
      <c r="S53" s="24" t="s">
        <v>499</v>
      </c>
      <c r="U53" s="31">
        <v>8760</v>
      </c>
      <c r="V53" s="31">
        <v>901374.07728811901</v>
      </c>
      <c r="Y53" s="31">
        <v>901374.07728811901</v>
      </c>
      <c r="Z53" s="32" t="s">
        <v>134</v>
      </c>
      <c r="AA53" s="31"/>
      <c r="AB53" s="31"/>
      <c r="AC53" s="32" t="s">
        <v>126</v>
      </c>
      <c r="AD53" s="32" t="s">
        <v>126</v>
      </c>
      <c r="AE53" s="32" t="s">
        <v>127</v>
      </c>
      <c r="AF53" s="32" t="s">
        <v>408</v>
      </c>
      <c r="AG53" s="32" t="s">
        <v>308</v>
      </c>
      <c r="AH53" s="32" t="s">
        <v>185</v>
      </c>
      <c r="AI53" s="32" t="s">
        <v>125</v>
      </c>
      <c r="AJ53" s="32" t="s">
        <v>125</v>
      </c>
      <c r="AK53" s="32" t="s">
        <v>125</v>
      </c>
      <c r="AL53" s="32" t="s">
        <v>125</v>
      </c>
      <c r="AM53" s="32" t="s">
        <v>125</v>
      </c>
      <c r="AN53" s="34">
        <v>40179</v>
      </c>
      <c r="AO53" s="34">
        <v>40543</v>
      </c>
      <c r="AP53" s="32" t="s">
        <v>128</v>
      </c>
      <c r="AQ53" s="31">
        <v>8760</v>
      </c>
      <c r="AR53" s="32" t="s">
        <v>125</v>
      </c>
      <c r="AS53" s="31"/>
      <c r="AT53" s="34"/>
      <c r="AU53" s="32" t="s">
        <v>125</v>
      </c>
      <c r="AV53" s="32" t="s">
        <v>125</v>
      </c>
      <c r="AW53" s="32" t="s">
        <v>310</v>
      </c>
      <c r="AX53" s="32" t="s">
        <v>129</v>
      </c>
      <c r="AY53" s="31">
        <v>0</v>
      </c>
      <c r="AZ53" s="31">
        <v>0</v>
      </c>
      <c r="BA53" s="32" t="s">
        <v>408</v>
      </c>
      <c r="BB53" s="31">
        <v>0</v>
      </c>
      <c r="BC53" s="31">
        <v>0</v>
      </c>
      <c r="BD53" s="32" t="s">
        <v>408</v>
      </c>
      <c r="BE53" s="31">
        <v>0</v>
      </c>
      <c r="BF53" s="31">
        <v>0</v>
      </c>
      <c r="BG53" s="32" t="s">
        <v>408</v>
      </c>
      <c r="BH53" s="31">
        <v>0</v>
      </c>
      <c r="BI53" s="31">
        <v>0</v>
      </c>
      <c r="BJ53" s="32" t="s">
        <v>408</v>
      </c>
      <c r="BK53" s="31"/>
      <c r="BL53" s="31"/>
      <c r="BM53" s="32" t="s">
        <v>130</v>
      </c>
      <c r="BN53" s="32" t="s">
        <v>125</v>
      </c>
      <c r="BO53" s="32" t="s">
        <v>125</v>
      </c>
      <c r="BP53" s="31"/>
      <c r="BQ53" s="31"/>
      <c r="BR53" s="32" t="s">
        <v>125</v>
      </c>
      <c r="BS53" s="32" t="s">
        <v>125</v>
      </c>
      <c r="BT53" s="32" t="s">
        <v>125</v>
      </c>
      <c r="BU53" s="32" t="s">
        <v>125</v>
      </c>
      <c r="BV53" s="32" t="s">
        <v>409</v>
      </c>
      <c r="BW53" s="32" t="s">
        <v>131</v>
      </c>
      <c r="BX53" s="32" t="s">
        <v>125</v>
      </c>
      <c r="BY53" s="32" t="s">
        <v>125</v>
      </c>
      <c r="BZ53" s="32" t="s">
        <v>125</v>
      </c>
      <c r="CA53" s="32" t="s">
        <v>125</v>
      </c>
      <c r="CB53" s="32" t="s">
        <v>125</v>
      </c>
      <c r="CC53" s="32" t="s">
        <v>125</v>
      </c>
      <c r="CD53" s="31">
        <v>0</v>
      </c>
      <c r="CE53" s="31">
        <v>0</v>
      </c>
      <c r="CF53" s="31">
        <v>0</v>
      </c>
      <c r="CG53" s="34"/>
      <c r="CH53" s="34"/>
      <c r="CI53" s="32" t="s">
        <v>125</v>
      </c>
      <c r="CJ53" s="35"/>
      <c r="CK53" s="31"/>
      <c r="CL53" s="32" t="s">
        <v>125</v>
      </c>
      <c r="CM53" s="31"/>
      <c r="CN53" s="31"/>
      <c r="CO53" s="32" t="s">
        <v>125</v>
      </c>
      <c r="CP53" s="31"/>
      <c r="CQ53" s="31"/>
      <c r="CR53" s="32" t="s">
        <v>125</v>
      </c>
      <c r="CS53" s="31"/>
      <c r="CT53" s="31"/>
      <c r="CU53" s="32" t="s">
        <v>125</v>
      </c>
      <c r="CV53" s="32" t="s">
        <v>125</v>
      </c>
      <c r="CW53" s="32" t="s">
        <v>125</v>
      </c>
      <c r="CX53" s="32" t="s">
        <v>125</v>
      </c>
      <c r="CY53" s="32" t="s">
        <v>125</v>
      </c>
      <c r="CZ53" s="32" t="s">
        <v>125</v>
      </c>
      <c r="DA53" s="34">
        <v>40544</v>
      </c>
      <c r="DB53" s="32" t="s">
        <v>317</v>
      </c>
      <c r="DC53" s="32" t="s">
        <v>125</v>
      </c>
      <c r="DD53" s="32" t="s">
        <v>313</v>
      </c>
      <c r="DE53" s="32" t="s">
        <v>314</v>
      </c>
      <c r="DF53" s="32" t="s">
        <v>125</v>
      </c>
      <c r="DG53" s="32" t="s">
        <v>125</v>
      </c>
      <c r="DH53" s="32" t="s">
        <v>125</v>
      </c>
      <c r="DI53" s="31">
        <v>0</v>
      </c>
      <c r="DJ53" s="32" t="s">
        <v>125</v>
      </c>
      <c r="DK53" s="32" t="s">
        <v>132</v>
      </c>
      <c r="DL53" s="32" t="s">
        <v>125</v>
      </c>
      <c r="DM53" s="32" t="s">
        <v>125</v>
      </c>
      <c r="DN53" s="32" t="s">
        <v>125</v>
      </c>
      <c r="DO53" s="32" t="s">
        <v>486</v>
      </c>
      <c r="DP53" s="32" t="s">
        <v>485</v>
      </c>
      <c r="DQ53" s="32" t="s">
        <v>125</v>
      </c>
      <c r="DR53" s="32" t="s">
        <v>125</v>
      </c>
      <c r="DS53" s="32" t="s">
        <v>125</v>
      </c>
      <c r="DT53" s="32" t="s">
        <v>125</v>
      </c>
      <c r="DU53" s="32" t="s">
        <v>125</v>
      </c>
      <c r="DV53" s="32" t="s">
        <v>410</v>
      </c>
      <c r="DW53" s="32" t="s">
        <v>125</v>
      </c>
      <c r="DX53" s="32" t="s">
        <v>125</v>
      </c>
    </row>
    <row r="54" spans="2:128" x14ac:dyDescent="0.25">
      <c r="B54" s="26">
        <v>12461</v>
      </c>
      <c r="C54" s="29">
        <v>40179</v>
      </c>
      <c r="D54" s="30">
        <v>0</v>
      </c>
      <c r="E54" s="27" t="s">
        <v>302</v>
      </c>
      <c r="F54" s="27" t="s">
        <v>303</v>
      </c>
      <c r="G54" s="27" t="s">
        <v>122</v>
      </c>
      <c r="H54" s="27" t="s">
        <v>304</v>
      </c>
      <c r="I54" s="27" t="s">
        <v>305</v>
      </c>
      <c r="J54" s="27" t="s">
        <v>315</v>
      </c>
      <c r="K54" s="27" t="s">
        <v>123</v>
      </c>
      <c r="L54" s="26">
        <v>41</v>
      </c>
      <c r="M54" s="27" t="s">
        <v>306</v>
      </c>
      <c r="N54" s="26">
        <v>359160</v>
      </c>
      <c r="O54" s="27" t="s">
        <v>485</v>
      </c>
      <c r="P54" s="26">
        <v>29</v>
      </c>
      <c r="Q54" s="26">
        <v>2.57241460413276</v>
      </c>
      <c r="S54" s="24" t="s">
        <v>499</v>
      </c>
      <c r="U54" s="31">
        <v>8760</v>
      </c>
      <c r="V54" s="31">
        <v>923908.42922032205</v>
      </c>
      <c r="Y54" s="31">
        <v>923908.42922032205</v>
      </c>
      <c r="Z54" s="32" t="s">
        <v>134</v>
      </c>
      <c r="AA54" s="31"/>
      <c r="AB54" s="31"/>
      <c r="AC54" s="32" t="s">
        <v>126</v>
      </c>
      <c r="AD54" s="32" t="s">
        <v>126</v>
      </c>
      <c r="AE54" s="32" t="s">
        <v>127</v>
      </c>
      <c r="AF54" s="32" t="s">
        <v>408</v>
      </c>
      <c r="AG54" s="32" t="s">
        <v>308</v>
      </c>
      <c r="AH54" s="32" t="s">
        <v>185</v>
      </c>
      <c r="AI54" s="32" t="s">
        <v>125</v>
      </c>
      <c r="AJ54" s="32" t="s">
        <v>125</v>
      </c>
      <c r="AK54" s="32" t="s">
        <v>125</v>
      </c>
      <c r="AL54" s="32" t="s">
        <v>125</v>
      </c>
      <c r="AM54" s="32" t="s">
        <v>125</v>
      </c>
      <c r="AN54" s="34">
        <v>40179</v>
      </c>
      <c r="AO54" s="34">
        <v>40543</v>
      </c>
      <c r="AP54" s="32" t="s">
        <v>128</v>
      </c>
      <c r="AQ54" s="31">
        <v>8760</v>
      </c>
      <c r="AR54" s="32" t="s">
        <v>125</v>
      </c>
      <c r="AS54" s="31"/>
      <c r="AT54" s="34"/>
      <c r="AU54" s="32" t="s">
        <v>125</v>
      </c>
      <c r="AV54" s="32" t="s">
        <v>125</v>
      </c>
      <c r="AW54" s="32" t="s">
        <v>310</v>
      </c>
      <c r="AX54" s="32" t="s">
        <v>129</v>
      </c>
      <c r="AY54" s="31">
        <v>0</v>
      </c>
      <c r="AZ54" s="31">
        <v>0</v>
      </c>
      <c r="BA54" s="32" t="s">
        <v>408</v>
      </c>
      <c r="BB54" s="31">
        <v>0</v>
      </c>
      <c r="BC54" s="31">
        <v>0</v>
      </c>
      <c r="BD54" s="32" t="s">
        <v>408</v>
      </c>
      <c r="BE54" s="31">
        <v>0</v>
      </c>
      <c r="BF54" s="31">
        <v>0</v>
      </c>
      <c r="BG54" s="32" t="s">
        <v>408</v>
      </c>
      <c r="BH54" s="31">
        <v>0</v>
      </c>
      <c r="BI54" s="31">
        <v>0</v>
      </c>
      <c r="BJ54" s="32" t="s">
        <v>408</v>
      </c>
      <c r="BK54" s="31"/>
      <c r="BL54" s="31"/>
      <c r="BM54" s="32" t="s">
        <v>130</v>
      </c>
      <c r="BN54" s="32" t="s">
        <v>125</v>
      </c>
      <c r="BO54" s="32" t="s">
        <v>125</v>
      </c>
      <c r="BP54" s="31"/>
      <c r="BQ54" s="31"/>
      <c r="BR54" s="32" t="s">
        <v>125</v>
      </c>
      <c r="BS54" s="32" t="s">
        <v>125</v>
      </c>
      <c r="BT54" s="32" t="s">
        <v>125</v>
      </c>
      <c r="BU54" s="32" t="s">
        <v>125</v>
      </c>
      <c r="BV54" s="32" t="s">
        <v>411</v>
      </c>
      <c r="BW54" s="32" t="s">
        <v>131</v>
      </c>
      <c r="BX54" s="32" t="s">
        <v>125</v>
      </c>
      <c r="BY54" s="32" t="s">
        <v>125</v>
      </c>
      <c r="BZ54" s="32" t="s">
        <v>125</v>
      </c>
      <c r="CA54" s="32" t="s">
        <v>125</v>
      </c>
      <c r="CB54" s="32" t="s">
        <v>125</v>
      </c>
      <c r="CC54" s="32" t="s">
        <v>125</v>
      </c>
      <c r="CD54" s="31">
        <v>0</v>
      </c>
      <c r="CE54" s="31">
        <v>0</v>
      </c>
      <c r="CF54" s="31">
        <v>0</v>
      </c>
      <c r="CG54" s="34"/>
      <c r="CH54" s="34"/>
      <c r="CI54" s="32" t="s">
        <v>125</v>
      </c>
      <c r="CJ54" s="35"/>
      <c r="CK54" s="31"/>
      <c r="CL54" s="32" t="s">
        <v>125</v>
      </c>
      <c r="CM54" s="31"/>
      <c r="CN54" s="31"/>
      <c r="CO54" s="32" t="s">
        <v>125</v>
      </c>
      <c r="CP54" s="31"/>
      <c r="CQ54" s="31"/>
      <c r="CR54" s="32" t="s">
        <v>125</v>
      </c>
      <c r="CS54" s="31"/>
      <c r="CT54" s="31"/>
      <c r="CU54" s="32" t="s">
        <v>125</v>
      </c>
      <c r="CV54" s="32" t="s">
        <v>125</v>
      </c>
      <c r="CW54" s="32" t="s">
        <v>125</v>
      </c>
      <c r="CX54" s="32" t="s">
        <v>125</v>
      </c>
      <c r="CY54" s="32" t="s">
        <v>125</v>
      </c>
      <c r="CZ54" s="32" t="s">
        <v>125</v>
      </c>
      <c r="DA54" s="34">
        <v>40544</v>
      </c>
      <c r="DB54" s="32" t="s">
        <v>317</v>
      </c>
      <c r="DC54" s="32" t="s">
        <v>125</v>
      </c>
      <c r="DD54" s="32" t="s">
        <v>313</v>
      </c>
      <c r="DE54" s="32" t="s">
        <v>314</v>
      </c>
      <c r="DF54" s="32" t="s">
        <v>125</v>
      </c>
      <c r="DG54" s="32" t="s">
        <v>125</v>
      </c>
      <c r="DH54" s="32" t="s">
        <v>125</v>
      </c>
      <c r="DI54" s="31">
        <v>0</v>
      </c>
      <c r="DJ54" s="32" t="s">
        <v>125</v>
      </c>
      <c r="DK54" s="32" t="s">
        <v>132</v>
      </c>
      <c r="DL54" s="32" t="s">
        <v>125</v>
      </c>
      <c r="DM54" s="32" t="s">
        <v>125</v>
      </c>
      <c r="DN54" s="32" t="s">
        <v>125</v>
      </c>
      <c r="DO54" s="32" t="s">
        <v>486</v>
      </c>
      <c r="DP54" s="32" t="s">
        <v>485</v>
      </c>
      <c r="DQ54" s="32" t="s">
        <v>125</v>
      </c>
      <c r="DR54" s="32" t="s">
        <v>125</v>
      </c>
      <c r="DS54" s="32" t="s">
        <v>125</v>
      </c>
      <c r="DT54" s="32" t="s">
        <v>125</v>
      </c>
      <c r="DU54" s="32" t="s">
        <v>125</v>
      </c>
      <c r="DV54" s="32" t="s">
        <v>410</v>
      </c>
      <c r="DW54" s="32" t="s">
        <v>125</v>
      </c>
      <c r="DX54" s="32" t="s">
        <v>125</v>
      </c>
    </row>
    <row r="55" spans="2:128" x14ac:dyDescent="0.25">
      <c r="B55" s="26">
        <v>12463</v>
      </c>
      <c r="C55" s="29">
        <v>40179</v>
      </c>
      <c r="D55" s="30">
        <v>0</v>
      </c>
      <c r="E55" s="27" t="s">
        <v>302</v>
      </c>
      <c r="F55" s="27" t="s">
        <v>303</v>
      </c>
      <c r="G55" s="27" t="s">
        <v>122</v>
      </c>
      <c r="H55" s="27" t="s">
        <v>304</v>
      </c>
      <c r="I55" s="27" t="s">
        <v>305</v>
      </c>
      <c r="J55" s="27" t="s">
        <v>315</v>
      </c>
      <c r="K55" s="27" t="s">
        <v>133</v>
      </c>
      <c r="L55" s="26">
        <v>-42</v>
      </c>
      <c r="M55" s="27" t="s">
        <v>306</v>
      </c>
      <c r="N55" s="26">
        <v>-367920</v>
      </c>
      <c r="O55" s="27" t="s">
        <v>485</v>
      </c>
      <c r="P55" s="26">
        <v>30</v>
      </c>
      <c r="Q55" s="26">
        <v>2.57241460413276</v>
      </c>
      <c r="S55" s="24" t="s">
        <v>499</v>
      </c>
      <c r="U55" s="31">
        <v>8760</v>
      </c>
      <c r="V55" s="31">
        <v>-946442.78115252499</v>
      </c>
      <c r="Y55" s="31">
        <v>-946442.78115252499</v>
      </c>
      <c r="Z55" s="32" t="s">
        <v>134</v>
      </c>
      <c r="AA55" s="31"/>
      <c r="AB55" s="31"/>
      <c r="AC55" s="32" t="s">
        <v>126</v>
      </c>
      <c r="AD55" s="32" t="s">
        <v>126</v>
      </c>
      <c r="AE55" s="32" t="s">
        <v>127</v>
      </c>
      <c r="AF55" s="32" t="s">
        <v>408</v>
      </c>
      <c r="AG55" s="32" t="s">
        <v>308</v>
      </c>
      <c r="AH55" s="32" t="s">
        <v>185</v>
      </c>
      <c r="AI55" s="32" t="s">
        <v>125</v>
      </c>
      <c r="AJ55" s="32" t="s">
        <v>125</v>
      </c>
      <c r="AK55" s="32" t="s">
        <v>125</v>
      </c>
      <c r="AL55" s="32" t="s">
        <v>125</v>
      </c>
      <c r="AM55" s="32" t="s">
        <v>125</v>
      </c>
      <c r="AN55" s="34">
        <v>40179</v>
      </c>
      <c r="AO55" s="34">
        <v>40543</v>
      </c>
      <c r="AP55" s="32" t="s">
        <v>128</v>
      </c>
      <c r="AQ55" s="31">
        <v>8760</v>
      </c>
      <c r="AR55" s="32" t="s">
        <v>125</v>
      </c>
      <c r="AS55" s="31"/>
      <c r="AT55" s="34"/>
      <c r="AU55" s="32" t="s">
        <v>125</v>
      </c>
      <c r="AV55" s="32" t="s">
        <v>125</v>
      </c>
      <c r="AW55" s="32" t="s">
        <v>310</v>
      </c>
      <c r="AX55" s="32" t="s">
        <v>129</v>
      </c>
      <c r="AY55" s="31">
        <v>0</v>
      </c>
      <c r="AZ55" s="31">
        <v>0</v>
      </c>
      <c r="BA55" s="32" t="s">
        <v>408</v>
      </c>
      <c r="BB55" s="31">
        <v>0</v>
      </c>
      <c r="BC55" s="31">
        <v>0</v>
      </c>
      <c r="BD55" s="32" t="s">
        <v>408</v>
      </c>
      <c r="BE55" s="31">
        <v>0</v>
      </c>
      <c r="BF55" s="31">
        <v>0</v>
      </c>
      <c r="BG55" s="32" t="s">
        <v>408</v>
      </c>
      <c r="BH55" s="31">
        <v>0</v>
      </c>
      <c r="BI55" s="31">
        <v>0</v>
      </c>
      <c r="BJ55" s="32" t="s">
        <v>408</v>
      </c>
      <c r="BK55" s="31"/>
      <c r="BL55" s="31"/>
      <c r="BM55" s="32" t="s">
        <v>130</v>
      </c>
      <c r="BN55" s="32" t="s">
        <v>125</v>
      </c>
      <c r="BO55" s="32" t="s">
        <v>125</v>
      </c>
      <c r="BP55" s="31"/>
      <c r="BQ55" s="31"/>
      <c r="BR55" s="32" t="s">
        <v>125</v>
      </c>
      <c r="BS55" s="32" t="s">
        <v>125</v>
      </c>
      <c r="BT55" s="32" t="s">
        <v>125</v>
      </c>
      <c r="BU55" s="32" t="s">
        <v>125</v>
      </c>
      <c r="BV55" s="32" t="s">
        <v>412</v>
      </c>
      <c r="BW55" s="32" t="s">
        <v>131</v>
      </c>
      <c r="BX55" s="32" t="s">
        <v>125</v>
      </c>
      <c r="BY55" s="32" t="s">
        <v>125</v>
      </c>
      <c r="BZ55" s="32" t="s">
        <v>125</v>
      </c>
      <c r="CA55" s="32" t="s">
        <v>125</v>
      </c>
      <c r="CB55" s="32" t="s">
        <v>125</v>
      </c>
      <c r="CC55" s="32" t="s">
        <v>125</v>
      </c>
      <c r="CD55" s="31">
        <v>0</v>
      </c>
      <c r="CE55" s="31">
        <v>0</v>
      </c>
      <c r="CF55" s="31">
        <v>0</v>
      </c>
      <c r="CG55" s="34"/>
      <c r="CH55" s="34"/>
      <c r="CI55" s="32" t="s">
        <v>125</v>
      </c>
      <c r="CJ55" s="35"/>
      <c r="CK55" s="31"/>
      <c r="CL55" s="32" t="s">
        <v>125</v>
      </c>
      <c r="CM55" s="31"/>
      <c r="CN55" s="31"/>
      <c r="CO55" s="32" t="s">
        <v>125</v>
      </c>
      <c r="CP55" s="31"/>
      <c r="CQ55" s="31"/>
      <c r="CR55" s="32" t="s">
        <v>125</v>
      </c>
      <c r="CS55" s="31"/>
      <c r="CT55" s="31"/>
      <c r="CU55" s="32" t="s">
        <v>125</v>
      </c>
      <c r="CV55" s="32" t="s">
        <v>125</v>
      </c>
      <c r="CW55" s="32" t="s">
        <v>125</v>
      </c>
      <c r="CX55" s="32" t="s">
        <v>125</v>
      </c>
      <c r="CY55" s="32" t="s">
        <v>125</v>
      </c>
      <c r="CZ55" s="32" t="s">
        <v>125</v>
      </c>
      <c r="DA55" s="34">
        <v>40544</v>
      </c>
      <c r="DB55" s="32" t="s">
        <v>317</v>
      </c>
      <c r="DC55" s="32" t="s">
        <v>125</v>
      </c>
      <c r="DD55" s="32" t="s">
        <v>313</v>
      </c>
      <c r="DE55" s="32" t="s">
        <v>314</v>
      </c>
      <c r="DF55" s="32" t="s">
        <v>125</v>
      </c>
      <c r="DG55" s="32" t="s">
        <v>125</v>
      </c>
      <c r="DH55" s="32" t="s">
        <v>125</v>
      </c>
      <c r="DI55" s="31">
        <v>0</v>
      </c>
      <c r="DJ55" s="32" t="s">
        <v>125</v>
      </c>
      <c r="DK55" s="32" t="s">
        <v>132</v>
      </c>
      <c r="DL55" s="32" t="s">
        <v>125</v>
      </c>
      <c r="DM55" s="32" t="s">
        <v>125</v>
      </c>
      <c r="DN55" s="32" t="s">
        <v>125</v>
      </c>
      <c r="DO55" s="32" t="s">
        <v>486</v>
      </c>
      <c r="DP55" s="32" t="s">
        <v>485</v>
      </c>
      <c r="DQ55" s="32" t="s">
        <v>125</v>
      </c>
      <c r="DR55" s="32" t="s">
        <v>125</v>
      </c>
      <c r="DS55" s="32" t="s">
        <v>125</v>
      </c>
      <c r="DT55" s="32" t="s">
        <v>125</v>
      </c>
      <c r="DU55" s="32" t="s">
        <v>125</v>
      </c>
      <c r="DV55" s="32" t="s">
        <v>410</v>
      </c>
      <c r="DW55" s="32" t="s">
        <v>125</v>
      </c>
      <c r="DX55" s="32" t="s">
        <v>125</v>
      </c>
    </row>
    <row r="56" spans="2:128" x14ac:dyDescent="0.25">
      <c r="B56" s="26">
        <v>12465</v>
      </c>
      <c r="C56" s="29">
        <v>40179</v>
      </c>
      <c r="D56" s="30">
        <v>0</v>
      </c>
      <c r="E56" s="27" t="s">
        <v>302</v>
      </c>
      <c r="F56" s="27" t="s">
        <v>303</v>
      </c>
      <c r="G56" s="27" t="s">
        <v>122</v>
      </c>
      <c r="H56" s="27" t="s">
        <v>304</v>
      </c>
      <c r="I56" s="27" t="s">
        <v>305</v>
      </c>
      <c r="J56" s="27" t="s">
        <v>315</v>
      </c>
      <c r="K56" s="27" t="s">
        <v>123</v>
      </c>
      <c r="L56" s="26">
        <v>40</v>
      </c>
      <c r="M56" s="27" t="s">
        <v>306</v>
      </c>
      <c r="N56" s="26">
        <v>350400</v>
      </c>
      <c r="O56" s="27" t="s">
        <v>485</v>
      </c>
      <c r="P56" s="26">
        <v>28</v>
      </c>
      <c r="Q56" s="26">
        <v>2.57241460413276</v>
      </c>
      <c r="S56" s="24" t="s">
        <v>499</v>
      </c>
      <c r="U56" s="31">
        <v>8760</v>
      </c>
      <c r="V56" s="31">
        <v>901374.07728811901</v>
      </c>
      <c r="Y56" s="31">
        <v>901374.07728811901</v>
      </c>
      <c r="Z56" s="32" t="s">
        <v>134</v>
      </c>
      <c r="AA56" s="31"/>
      <c r="AB56" s="31"/>
      <c r="AC56" s="32" t="s">
        <v>126</v>
      </c>
      <c r="AD56" s="32" t="s">
        <v>126</v>
      </c>
      <c r="AE56" s="32" t="s">
        <v>127</v>
      </c>
      <c r="AF56" s="32" t="s">
        <v>408</v>
      </c>
      <c r="AG56" s="32" t="s">
        <v>308</v>
      </c>
      <c r="AH56" s="32" t="s">
        <v>185</v>
      </c>
      <c r="AI56" s="32" t="s">
        <v>125</v>
      </c>
      <c r="AJ56" s="32" t="s">
        <v>125</v>
      </c>
      <c r="AK56" s="32" t="s">
        <v>125</v>
      </c>
      <c r="AL56" s="32" t="s">
        <v>125</v>
      </c>
      <c r="AM56" s="32" t="s">
        <v>125</v>
      </c>
      <c r="AN56" s="34">
        <v>40179</v>
      </c>
      <c r="AO56" s="34">
        <v>40543</v>
      </c>
      <c r="AP56" s="32" t="s">
        <v>128</v>
      </c>
      <c r="AQ56" s="31">
        <v>8760</v>
      </c>
      <c r="AR56" s="32" t="s">
        <v>125</v>
      </c>
      <c r="AS56" s="31"/>
      <c r="AT56" s="34"/>
      <c r="AU56" s="32" t="s">
        <v>125</v>
      </c>
      <c r="AV56" s="32" t="s">
        <v>125</v>
      </c>
      <c r="AW56" s="32" t="s">
        <v>310</v>
      </c>
      <c r="AX56" s="32" t="s">
        <v>129</v>
      </c>
      <c r="AY56" s="31">
        <v>0</v>
      </c>
      <c r="AZ56" s="31">
        <v>0</v>
      </c>
      <c r="BA56" s="32" t="s">
        <v>408</v>
      </c>
      <c r="BB56" s="31">
        <v>0</v>
      </c>
      <c r="BC56" s="31">
        <v>0</v>
      </c>
      <c r="BD56" s="32" t="s">
        <v>408</v>
      </c>
      <c r="BE56" s="31">
        <v>0</v>
      </c>
      <c r="BF56" s="31">
        <v>0</v>
      </c>
      <c r="BG56" s="32" t="s">
        <v>408</v>
      </c>
      <c r="BH56" s="31">
        <v>0</v>
      </c>
      <c r="BI56" s="31">
        <v>0</v>
      </c>
      <c r="BJ56" s="32" t="s">
        <v>408</v>
      </c>
      <c r="BK56" s="31"/>
      <c r="BL56" s="31"/>
      <c r="BM56" s="32" t="s">
        <v>130</v>
      </c>
      <c r="BN56" s="32" t="s">
        <v>125</v>
      </c>
      <c r="BO56" s="32" t="s">
        <v>125</v>
      </c>
      <c r="BP56" s="31"/>
      <c r="BQ56" s="31"/>
      <c r="BR56" s="32" t="s">
        <v>125</v>
      </c>
      <c r="BS56" s="32" t="s">
        <v>125</v>
      </c>
      <c r="BT56" s="32" t="s">
        <v>125</v>
      </c>
      <c r="BU56" s="32" t="s">
        <v>125</v>
      </c>
      <c r="BV56" s="32" t="s">
        <v>413</v>
      </c>
      <c r="BW56" s="32" t="s">
        <v>131</v>
      </c>
      <c r="BX56" s="32" t="s">
        <v>125</v>
      </c>
      <c r="BY56" s="32" t="s">
        <v>125</v>
      </c>
      <c r="BZ56" s="32" t="s">
        <v>125</v>
      </c>
      <c r="CA56" s="32" t="s">
        <v>125</v>
      </c>
      <c r="CB56" s="32" t="s">
        <v>125</v>
      </c>
      <c r="CC56" s="32" t="s">
        <v>125</v>
      </c>
      <c r="CD56" s="31">
        <v>0</v>
      </c>
      <c r="CE56" s="31">
        <v>0</v>
      </c>
      <c r="CF56" s="31">
        <v>0</v>
      </c>
      <c r="CG56" s="34"/>
      <c r="CH56" s="34"/>
      <c r="CI56" s="32" t="s">
        <v>125</v>
      </c>
      <c r="CJ56" s="35"/>
      <c r="CK56" s="31"/>
      <c r="CL56" s="32" t="s">
        <v>125</v>
      </c>
      <c r="CM56" s="31"/>
      <c r="CN56" s="31"/>
      <c r="CO56" s="32" t="s">
        <v>125</v>
      </c>
      <c r="CP56" s="31"/>
      <c r="CQ56" s="31"/>
      <c r="CR56" s="32" t="s">
        <v>125</v>
      </c>
      <c r="CS56" s="31"/>
      <c r="CT56" s="31"/>
      <c r="CU56" s="32" t="s">
        <v>125</v>
      </c>
      <c r="CV56" s="32" t="s">
        <v>125</v>
      </c>
      <c r="CW56" s="32" t="s">
        <v>125</v>
      </c>
      <c r="CX56" s="32" t="s">
        <v>125</v>
      </c>
      <c r="CY56" s="32" t="s">
        <v>125</v>
      </c>
      <c r="CZ56" s="32" t="s">
        <v>125</v>
      </c>
      <c r="DA56" s="34">
        <v>40848</v>
      </c>
      <c r="DB56" s="32" t="s">
        <v>317</v>
      </c>
      <c r="DC56" s="32" t="s">
        <v>125</v>
      </c>
      <c r="DD56" s="32" t="s">
        <v>313</v>
      </c>
      <c r="DE56" s="32" t="s">
        <v>314</v>
      </c>
      <c r="DF56" s="32" t="s">
        <v>125</v>
      </c>
      <c r="DG56" s="32" t="s">
        <v>125</v>
      </c>
      <c r="DH56" s="32" t="s">
        <v>125</v>
      </c>
      <c r="DI56" s="31">
        <v>0</v>
      </c>
      <c r="DJ56" s="32" t="s">
        <v>125</v>
      </c>
      <c r="DK56" s="32" t="s">
        <v>132</v>
      </c>
      <c r="DL56" s="32" t="s">
        <v>125</v>
      </c>
      <c r="DM56" s="32" t="s">
        <v>125</v>
      </c>
      <c r="DN56" s="32" t="s">
        <v>125</v>
      </c>
      <c r="DO56" s="32" t="s">
        <v>486</v>
      </c>
      <c r="DP56" s="32" t="s">
        <v>485</v>
      </c>
      <c r="DQ56" s="32" t="s">
        <v>125</v>
      </c>
      <c r="DR56" s="32" t="s">
        <v>125</v>
      </c>
      <c r="DS56" s="32" t="s">
        <v>125</v>
      </c>
      <c r="DT56" s="32" t="s">
        <v>125</v>
      </c>
      <c r="DU56" s="32" t="s">
        <v>125</v>
      </c>
      <c r="DV56" s="32" t="s">
        <v>414</v>
      </c>
      <c r="DW56" s="32" t="s">
        <v>125</v>
      </c>
      <c r="DX56" s="32" t="s">
        <v>125</v>
      </c>
    </row>
    <row r="57" spans="2:128" x14ac:dyDescent="0.25">
      <c r="B57" s="26">
        <v>12467</v>
      </c>
      <c r="C57" s="29">
        <v>40483</v>
      </c>
      <c r="D57" s="30">
        <v>0</v>
      </c>
      <c r="E57" s="27" t="s">
        <v>302</v>
      </c>
      <c r="F57" s="27" t="s">
        <v>303</v>
      </c>
      <c r="G57" s="27" t="s">
        <v>122</v>
      </c>
      <c r="H57" s="27" t="s">
        <v>304</v>
      </c>
      <c r="I57" s="27" t="s">
        <v>305</v>
      </c>
      <c r="J57" s="27" t="s">
        <v>315</v>
      </c>
      <c r="K57" s="27" t="s">
        <v>123</v>
      </c>
      <c r="L57" s="26">
        <v>41</v>
      </c>
      <c r="M57" s="27" t="s">
        <v>306</v>
      </c>
      <c r="N57" s="26">
        <v>359160</v>
      </c>
      <c r="O57" s="27" t="s">
        <v>485</v>
      </c>
      <c r="P57" s="26">
        <v>29</v>
      </c>
      <c r="Q57" s="26">
        <v>2.57241460413276</v>
      </c>
      <c r="S57" s="24" t="s">
        <v>499</v>
      </c>
      <c r="U57" s="31">
        <v>8760</v>
      </c>
      <c r="V57" s="31">
        <v>923908.42922032205</v>
      </c>
      <c r="Y57" s="31">
        <v>923908.42922032205</v>
      </c>
      <c r="Z57" s="32" t="s">
        <v>134</v>
      </c>
      <c r="AA57" s="31"/>
      <c r="AB57" s="31"/>
      <c r="AC57" s="32" t="s">
        <v>126</v>
      </c>
      <c r="AD57" s="32" t="s">
        <v>126</v>
      </c>
      <c r="AE57" s="32" t="s">
        <v>127</v>
      </c>
      <c r="AF57" s="32" t="s">
        <v>408</v>
      </c>
      <c r="AG57" s="32" t="s">
        <v>308</v>
      </c>
      <c r="AH57" s="32" t="s">
        <v>185</v>
      </c>
      <c r="AI57" s="32" t="s">
        <v>125</v>
      </c>
      <c r="AJ57" s="32" t="s">
        <v>125</v>
      </c>
      <c r="AK57" s="32" t="s">
        <v>125</v>
      </c>
      <c r="AL57" s="32" t="s">
        <v>125</v>
      </c>
      <c r="AM57" s="32" t="s">
        <v>125</v>
      </c>
      <c r="AN57" s="34">
        <v>40179</v>
      </c>
      <c r="AO57" s="34">
        <v>40543</v>
      </c>
      <c r="AP57" s="32" t="s">
        <v>128</v>
      </c>
      <c r="AQ57" s="31">
        <v>8760</v>
      </c>
      <c r="AR57" s="32" t="s">
        <v>125</v>
      </c>
      <c r="AS57" s="31"/>
      <c r="AT57" s="34"/>
      <c r="AU57" s="32" t="s">
        <v>125</v>
      </c>
      <c r="AV57" s="32" t="s">
        <v>125</v>
      </c>
      <c r="AW57" s="32" t="s">
        <v>310</v>
      </c>
      <c r="AX57" s="32" t="s">
        <v>129</v>
      </c>
      <c r="AY57" s="31">
        <v>0</v>
      </c>
      <c r="AZ57" s="31">
        <v>0</v>
      </c>
      <c r="BA57" s="32" t="s">
        <v>408</v>
      </c>
      <c r="BB57" s="31">
        <v>0</v>
      </c>
      <c r="BC57" s="31">
        <v>0</v>
      </c>
      <c r="BD57" s="32" t="s">
        <v>408</v>
      </c>
      <c r="BE57" s="31">
        <v>0</v>
      </c>
      <c r="BF57" s="31">
        <v>0</v>
      </c>
      <c r="BG57" s="32" t="s">
        <v>408</v>
      </c>
      <c r="BH57" s="31">
        <v>0</v>
      </c>
      <c r="BI57" s="31">
        <v>0</v>
      </c>
      <c r="BJ57" s="32" t="s">
        <v>408</v>
      </c>
      <c r="BK57" s="31"/>
      <c r="BL57" s="31"/>
      <c r="BM57" s="32" t="s">
        <v>130</v>
      </c>
      <c r="BN57" s="32" t="s">
        <v>125</v>
      </c>
      <c r="BO57" s="32" t="s">
        <v>125</v>
      </c>
      <c r="BP57" s="31"/>
      <c r="BQ57" s="31"/>
      <c r="BR57" s="32" t="s">
        <v>125</v>
      </c>
      <c r="BS57" s="32" t="s">
        <v>125</v>
      </c>
      <c r="BT57" s="32" t="s">
        <v>125</v>
      </c>
      <c r="BU57" s="32" t="s">
        <v>125</v>
      </c>
      <c r="BV57" s="32" t="s">
        <v>415</v>
      </c>
      <c r="BW57" s="32" t="s">
        <v>131</v>
      </c>
      <c r="BX57" s="32" t="s">
        <v>125</v>
      </c>
      <c r="BY57" s="32" t="s">
        <v>125</v>
      </c>
      <c r="BZ57" s="32" t="s">
        <v>125</v>
      </c>
      <c r="CA57" s="32" t="s">
        <v>125</v>
      </c>
      <c r="CB57" s="32" t="s">
        <v>125</v>
      </c>
      <c r="CC57" s="32" t="s">
        <v>125</v>
      </c>
      <c r="CD57" s="31">
        <v>0</v>
      </c>
      <c r="CE57" s="31">
        <v>0</v>
      </c>
      <c r="CF57" s="31">
        <v>0</v>
      </c>
      <c r="CG57" s="34"/>
      <c r="CH57" s="34"/>
      <c r="CI57" s="32" t="s">
        <v>125</v>
      </c>
      <c r="CJ57" s="35"/>
      <c r="CK57" s="31"/>
      <c r="CL57" s="32" t="s">
        <v>125</v>
      </c>
      <c r="CM57" s="31"/>
      <c r="CN57" s="31"/>
      <c r="CO57" s="32" t="s">
        <v>125</v>
      </c>
      <c r="CP57" s="31"/>
      <c r="CQ57" s="31"/>
      <c r="CR57" s="32" t="s">
        <v>125</v>
      </c>
      <c r="CS57" s="31"/>
      <c r="CT57" s="31"/>
      <c r="CU57" s="32" t="s">
        <v>125</v>
      </c>
      <c r="CV57" s="32" t="s">
        <v>125</v>
      </c>
      <c r="CW57" s="32" t="s">
        <v>125</v>
      </c>
      <c r="CX57" s="32" t="s">
        <v>125</v>
      </c>
      <c r="CY57" s="32" t="s">
        <v>125</v>
      </c>
      <c r="CZ57" s="32" t="s">
        <v>125</v>
      </c>
      <c r="DA57" s="34">
        <v>40848</v>
      </c>
      <c r="DB57" s="32" t="s">
        <v>317</v>
      </c>
      <c r="DC57" s="32" t="s">
        <v>125</v>
      </c>
      <c r="DD57" s="32" t="s">
        <v>313</v>
      </c>
      <c r="DE57" s="32" t="s">
        <v>314</v>
      </c>
      <c r="DF57" s="32" t="s">
        <v>125</v>
      </c>
      <c r="DG57" s="32" t="s">
        <v>125</v>
      </c>
      <c r="DH57" s="32" t="s">
        <v>125</v>
      </c>
      <c r="DI57" s="31">
        <v>0</v>
      </c>
      <c r="DJ57" s="32" t="s">
        <v>125</v>
      </c>
      <c r="DK57" s="32" t="s">
        <v>132</v>
      </c>
      <c r="DL57" s="32" t="s">
        <v>125</v>
      </c>
      <c r="DM57" s="32" t="s">
        <v>125</v>
      </c>
      <c r="DN57" s="32" t="s">
        <v>125</v>
      </c>
      <c r="DO57" s="32" t="s">
        <v>486</v>
      </c>
      <c r="DP57" s="32" t="s">
        <v>485</v>
      </c>
      <c r="DQ57" s="32" t="s">
        <v>125</v>
      </c>
      <c r="DR57" s="32" t="s">
        <v>125</v>
      </c>
      <c r="DS57" s="32" t="s">
        <v>125</v>
      </c>
      <c r="DT57" s="32" t="s">
        <v>125</v>
      </c>
      <c r="DU57" s="32" t="s">
        <v>125</v>
      </c>
      <c r="DV57" s="32" t="s">
        <v>414</v>
      </c>
      <c r="DW57" s="32" t="s">
        <v>125</v>
      </c>
      <c r="DX57" s="32" t="s">
        <v>125</v>
      </c>
    </row>
    <row r="58" spans="2:128" x14ac:dyDescent="0.25">
      <c r="B58" s="26">
        <v>12469</v>
      </c>
      <c r="C58" s="29">
        <v>40179</v>
      </c>
      <c r="D58" s="30">
        <v>0</v>
      </c>
      <c r="E58" s="27" t="s">
        <v>302</v>
      </c>
      <c r="F58" s="27" t="s">
        <v>303</v>
      </c>
      <c r="G58" s="27" t="s">
        <v>122</v>
      </c>
      <c r="H58" s="27" t="s">
        <v>304</v>
      </c>
      <c r="I58" s="27" t="s">
        <v>305</v>
      </c>
      <c r="J58" s="27" t="s">
        <v>315</v>
      </c>
      <c r="K58" s="27" t="s">
        <v>133</v>
      </c>
      <c r="L58" s="26">
        <v>-42</v>
      </c>
      <c r="M58" s="27" t="s">
        <v>306</v>
      </c>
      <c r="N58" s="26">
        <v>-367920</v>
      </c>
      <c r="O58" s="27" t="s">
        <v>485</v>
      </c>
      <c r="P58" s="26">
        <v>30</v>
      </c>
      <c r="Q58" s="26">
        <v>2.57241460413276</v>
      </c>
      <c r="S58" s="24" t="s">
        <v>499</v>
      </c>
      <c r="U58" s="31">
        <v>8760</v>
      </c>
      <c r="V58" s="31">
        <v>-946442.78115252499</v>
      </c>
      <c r="Y58" s="31">
        <v>-946442.78115252499</v>
      </c>
      <c r="Z58" s="32" t="s">
        <v>134</v>
      </c>
      <c r="AA58" s="31"/>
      <c r="AB58" s="31"/>
      <c r="AC58" s="32" t="s">
        <v>126</v>
      </c>
      <c r="AD58" s="32" t="s">
        <v>126</v>
      </c>
      <c r="AE58" s="32" t="s">
        <v>127</v>
      </c>
      <c r="AF58" s="32" t="s">
        <v>408</v>
      </c>
      <c r="AG58" s="32" t="s">
        <v>308</v>
      </c>
      <c r="AH58" s="32" t="s">
        <v>185</v>
      </c>
      <c r="AI58" s="32" t="s">
        <v>125</v>
      </c>
      <c r="AJ58" s="32" t="s">
        <v>125</v>
      </c>
      <c r="AK58" s="32" t="s">
        <v>125</v>
      </c>
      <c r="AL58" s="32" t="s">
        <v>125</v>
      </c>
      <c r="AM58" s="32" t="s">
        <v>125</v>
      </c>
      <c r="AN58" s="34">
        <v>40179</v>
      </c>
      <c r="AO58" s="34">
        <v>40543</v>
      </c>
      <c r="AP58" s="32" t="s">
        <v>128</v>
      </c>
      <c r="AQ58" s="31">
        <v>8760</v>
      </c>
      <c r="AR58" s="32" t="s">
        <v>125</v>
      </c>
      <c r="AS58" s="31"/>
      <c r="AT58" s="34"/>
      <c r="AU58" s="32" t="s">
        <v>125</v>
      </c>
      <c r="AV58" s="32" t="s">
        <v>125</v>
      </c>
      <c r="AW58" s="32" t="s">
        <v>310</v>
      </c>
      <c r="AX58" s="32" t="s">
        <v>129</v>
      </c>
      <c r="AY58" s="31">
        <v>0</v>
      </c>
      <c r="AZ58" s="31">
        <v>0</v>
      </c>
      <c r="BA58" s="32" t="s">
        <v>408</v>
      </c>
      <c r="BB58" s="31">
        <v>0</v>
      </c>
      <c r="BC58" s="31">
        <v>0</v>
      </c>
      <c r="BD58" s="32" t="s">
        <v>408</v>
      </c>
      <c r="BE58" s="31">
        <v>0</v>
      </c>
      <c r="BF58" s="31">
        <v>0</v>
      </c>
      <c r="BG58" s="32" t="s">
        <v>408</v>
      </c>
      <c r="BH58" s="31">
        <v>0</v>
      </c>
      <c r="BI58" s="31">
        <v>0</v>
      </c>
      <c r="BJ58" s="32" t="s">
        <v>408</v>
      </c>
      <c r="BK58" s="31"/>
      <c r="BL58" s="31"/>
      <c r="BM58" s="32" t="s">
        <v>130</v>
      </c>
      <c r="BN58" s="32" t="s">
        <v>125</v>
      </c>
      <c r="BO58" s="32" t="s">
        <v>125</v>
      </c>
      <c r="BP58" s="31"/>
      <c r="BQ58" s="31"/>
      <c r="BR58" s="32" t="s">
        <v>125</v>
      </c>
      <c r="BS58" s="32" t="s">
        <v>125</v>
      </c>
      <c r="BT58" s="32" t="s">
        <v>125</v>
      </c>
      <c r="BU58" s="32" t="s">
        <v>125</v>
      </c>
      <c r="BV58" s="32" t="s">
        <v>416</v>
      </c>
      <c r="BW58" s="32" t="s">
        <v>131</v>
      </c>
      <c r="BX58" s="32" t="s">
        <v>125</v>
      </c>
      <c r="BY58" s="32" t="s">
        <v>125</v>
      </c>
      <c r="BZ58" s="32" t="s">
        <v>125</v>
      </c>
      <c r="CA58" s="32" t="s">
        <v>125</v>
      </c>
      <c r="CB58" s="32" t="s">
        <v>125</v>
      </c>
      <c r="CC58" s="32" t="s">
        <v>125</v>
      </c>
      <c r="CD58" s="31">
        <v>0</v>
      </c>
      <c r="CE58" s="31">
        <v>0</v>
      </c>
      <c r="CF58" s="31">
        <v>0</v>
      </c>
      <c r="CG58" s="34"/>
      <c r="CH58" s="34"/>
      <c r="CI58" s="32" t="s">
        <v>125</v>
      </c>
      <c r="CJ58" s="35"/>
      <c r="CK58" s="31"/>
      <c r="CL58" s="32" t="s">
        <v>125</v>
      </c>
      <c r="CM58" s="31"/>
      <c r="CN58" s="31"/>
      <c r="CO58" s="32" t="s">
        <v>125</v>
      </c>
      <c r="CP58" s="31"/>
      <c r="CQ58" s="31"/>
      <c r="CR58" s="32" t="s">
        <v>125</v>
      </c>
      <c r="CS58" s="31"/>
      <c r="CT58" s="31"/>
      <c r="CU58" s="32" t="s">
        <v>125</v>
      </c>
      <c r="CV58" s="32" t="s">
        <v>125</v>
      </c>
      <c r="CW58" s="32" t="s">
        <v>125</v>
      </c>
      <c r="CX58" s="32" t="s">
        <v>125</v>
      </c>
      <c r="CY58" s="32" t="s">
        <v>125</v>
      </c>
      <c r="CZ58" s="32" t="s">
        <v>125</v>
      </c>
      <c r="DA58" s="34">
        <v>40848</v>
      </c>
      <c r="DB58" s="32" t="s">
        <v>317</v>
      </c>
      <c r="DC58" s="32" t="s">
        <v>125</v>
      </c>
      <c r="DD58" s="32" t="s">
        <v>313</v>
      </c>
      <c r="DE58" s="32" t="s">
        <v>314</v>
      </c>
      <c r="DF58" s="32" t="s">
        <v>125</v>
      </c>
      <c r="DG58" s="32" t="s">
        <v>125</v>
      </c>
      <c r="DH58" s="32" t="s">
        <v>125</v>
      </c>
      <c r="DI58" s="31">
        <v>0</v>
      </c>
      <c r="DJ58" s="32" t="s">
        <v>125</v>
      </c>
      <c r="DK58" s="32" t="s">
        <v>132</v>
      </c>
      <c r="DL58" s="32" t="s">
        <v>125</v>
      </c>
      <c r="DM58" s="32" t="s">
        <v>125</v>
      </c>
      <c r="DN58" s="32" t="s">
        <v>125</v>
      </c>
      <c r="DO58" s="32" t="s">
        <v>486</v>
      </c>
      <c r="DP58" s="32" t="s">
        <v>485</v>
      </c>
      <c r="DQ58" s="32" t="s">
        <v>125</v>
      </c>
      <c r="DR58" s="32" t="s">
        <v>125</v>
      </c>
      <c r="DS58" s="32" t="s">
        <v>125</v>
      </c>
      <c r="DT58" s="32" t="s">
        <v>125</v>
      </c>
      <c r="DU58" s="32" t="s">
        <v>125</v>
      </c>
      <c r="DV58" s="32" t="s">
        <v>414</v>
      </c>
      <c r="DW58" s="32" t="s">
        <v>125</v>
      </c>
      <c r="DX58" s="32" t="s">
        <v>125</v>
      </c>
    </row>
    <row r="59" spans="2:128" x14ac:dyDescent="0.25">
      <c r="B59" s="26">
        <v>12471</v>
      </c>
      <c r="C59" s="29">
        <v>40179</v>
      </c>
      <c r="D59" s="30">
        <v>0</v>
      </c>
      <c r="E59" s="27" t="s">
        <v>302</v>
      </c>
      <c r="F59" s="27" t="s">
        <v>303</v>
      </c>
      <c r="G59" s="27" t="s">
        <v>122</v>
      </c>
      <c r="H59" s="27" t="s">
        <v>324</v>
      </c>
      <c r="I59" s="27" t="s">
        <v>305</v>
      </c>
      <c r="J59" s="27" t="s">
        <v>315</v>
      </c>
      <c r="K59" s="27" t="s">
        <v>123</v>
      </c>
      <c r="L59" s="26">
        <v>40</v>
      </c>
      <c r="M59" s="27" t="s">
        <v>306</v>
      </c>
      <c r="N59" s="26">
        <v>351360</v>
      </c>
      <c r="O59" s="27" t="s">
        <v>485</v>
      </c>
      <c r="P59" s="26">
        <v>28</v>
      </c>
      <c r="Q59" s="26">
        <v>6.8597722776873598</v>
      </c>
      <c r="S59" s="24" t="s">
        <v>499</v>
      </c>
      <c r="U59" s="31">
        <v>8784</v>
      </c>
      <c r="V59" s="31">
        <v>2410249.5874882299</v>
      </c>
      <c r="Y59" s="31">
        <v>2410249.5874882299</v>
      </c>
      <c r="Z59" s="32" t="s">
        <v>134</v>
      </c>
      <c r="AA59" s="31"/>
      <c r="AB59" s="31"/>
      <c r="AC59" s="32" t="s">
        <v>126</v>
      </c>
      <c r="AD59" s="32" t="s">
        <v>126</v>
      </c>
      <c r="AE59" s="32" t="s">
        <v>127</v>
      </c>
      <c r="AF59" s="32" t="s">
        <v>408</v>
      </c>
      <c r="AG59" s="32" t="s">
        <v>308</v>
      </c>
      <c r="AH59" s="32" t="s">
        <v>185</v>
      </c>
      <c r="AI59" s="32" t="s">
        <v>125</v>
      </c>
      <c r="AJ59" s="32" t="s">
        <v>125</v>
      </c>
      <c r="AK59" s="32" t="s">
        <v>125</v>
      </c>
      <c r="AL59" s="32" t="s">
        <v>125</v>
      </c>
      <c r="AM59" s="32" t="s">
        <v>125</v>
      </c>
      <c r="AN59" s="34">
        <v>40909</v>
      </c>
      <c r="AO59" s="34">
        <v>41274</v>
      </c>
      <c r="AP59" s="32" t="s">
        <v>128</v>
      </c>
      <c r="AQ59" s="31">
        <v>8784</v>
      </c>
      <c r="AR59" s="32" t="s">
        <v>125</v>
      </c>
      <c r="AS59" s="31"/>
      <c r="AT59" s="34"/>
      <c r="AU59" s="32" t="s">
        <v>125</v>
      </c>
      <c r="AV59" s="32" t="s">
        <v>125</v>
      </c>
      <c r="AW59" s="32" t="s">
        <v>310</v>
      </c>
      <c r="AX59" s="32" t="s">
        <v>129</v>
      </c>
      <c r="AY59" s="31">
        <v>0</v>
      </c>
      <c r="AZ59" s="31">
        <v>0</v>
      </c>
      <c r="BA59" s="32" t="s">
        <v>408</v>
      </c>
      <c r="BB59" s="31">
        <v>0</v>
      </c>
      <c r="BC59" s="31">
        <v>0</v>
      </c>
      <c r="BD59" s="32" t="s">
        <v>408</v>
      </c>
      <c r="BE59" s="31">
        <v>0</v>
      </c>
      <c r="BF59" s="31">
        <v>0</v>
      </c>
      <c r="BG59" s="32" t="s">
        <v>408</v>
      </c>
      <c r="BH59" s="31">
        <v>0</v>
      </c>
      <c r="BI59" s="31">
        <v>0</v>
      </c>
      <c r="BJ59" s="32" t="s">
        <v>408</v>
      </c>
      <c r="BK59" s="31"/>
      <c r="BL59" s="31"/>
      <c r="BM59" s="32" t="s">
        <v>130</v>
      </c>
      <c r="BN59" s="32" t="s">
        <v>125</v>
      </c>
      <c r="BO59" s="32" t="s">
        <v>125</v>
      </c>
      <c r="BP59" s="31"/>
      <c r="BQ59" s="31"/>
      <c r="BR59" s="32" t="s">
        <v>125</v>
      </c>
      <c r="BS59" s="32" t="s">
        <v>125</v>
      </c>
      <c r="BT59" s="32" t="s">
        <v>125</v>
      </c>
      <c r="BU59" s="32" t="s">
        <v>125</v>
      </c>
      <c r="BV59" s="32" t="s">
        <v>417</v>
      </c>
      <c r="BW59" s="32" t="s">
        <v>131</v>
      </c>
      <c r="BX59" s="32" t="s">
        <v>125</v>
      </c>
      <c r="BY59" s="32" t="s">
        <v>125</v>
      </c>
      <c r="BZ59" s="32" t="s">
        <v>125</v>
      </c>
      <c r="CA59" s="32" t="s">
        <v>125</v>
      </c>
      <c r="CB59" s="32" t="s">
        <v>125</v>
      </c>
      <c r="CC59" s="32" t="s">
        <v>125</v>
      </c>
      <c r="CD59" s="31">
        <v>0</v>
      </c>
      <c r="CE59" s="31">
        <v>0</v>
      </c>
      <c r="CF59" s="31">
        <v>0</v>
      </c>
      <c r="CG59" s="34"/>
      <c r="CH59" s="34"/>
      <c r="CI59" s="32" t="s">
        <v>125</v>
      </c>
      <c r="CJ59" s="35"/>
      <c r="CK59" s="31"/>
      <c r="CL59" s="32" t="s">
        <v>125</v>
      </c>
      <c r="CM59" s="31"/>
      <c r="CN59" s="31"/>
      <c r="CO59" s="32" t="s">
        <v>125</v>
      </c>
      <c r="CP59" s="31"/>
      <c r="CQ59" s="31"/>
      <c r="CR59" s="32" t="s">
        <v>125</v>
      </c>
      <c r="CS59" s="31"/>
      <c r="CT59" s="31"/>
      <c r="CU59" s="32" t="s">
        <v>125</v>
      </c>
      <c r="CV59" s="32" t="s">
        <v>125</v>
      </c>
      <c r="CW59" s="32" t="s">
        <v>125</v>
      </c>
      <c r="CX59" s="32" t="s">
        <v>125</v>
      </c>
      <c r="CY59" s="32" t="s">
        <v>125</v>
      </c>
      <c r="CZ59" s="32" t="s">
        <v>125</v>
      </c>
      <c r="DA59" s="34">
        <v>40544</v>
      </c>
      <c r="DB59" s="32" t="s">
        <v>317</v>
      </c>
      <c r="DC59" s="32" t="s">
        <v>125</v>
      </c>
      <c r="DD59" s="32" t="s">
        <v>313</v>
      </c>
      <c r="DE59" s="32" t="s">
        <v>314</v>
      </c>
      <c r="DF59" s="32" t="s">
        <v>125</v>
      </c>
      <c r="DG59" s="32" t="s">
        <v>125</v>
      </c>
      <c r="DH59" s="32" t="s">
        <v>125</v>
      </c>
      <c r="DI59" s="31">
        <v>0</v>
      </c>
      <c r="DJ59" s="32" t="s">
        <v>125</v>
      </c>
      <c r="DK59" s="32" t="s">
        <v>132</v>
      </c>
      <c r="DL59" s="32" t="s">
        <v>125</v>
      </c>
      <c r="DM59" s="32" t="s">
        <v>125</v>
      </c>
      <c r="DN59" s="32" t="s">
        <v>125</v>
      </c>
      <c r="DO59" s="32" t="s">
        <v>486</v>
      </c>
      <c r="DP59" s="32" t="s">
        <v>485</v>
      </c>
      <c r="DQ59" s="32" t="s">
        <v>125</v>
      </c>
      <c r="DR59" s="32" t="s">
        <v>125</v>
      </c>
      <c r="DS59" s="32" t="s">
        <v>125</v>
      </c>
      <c r="DT59" s="32" t="s">
        <v>125</v>
      </c>
      <c r="DU59" s="32" t="s">
        <v>125</v>
      </c>
      <c r="DV59" s="32" t="s">
        <v>418</v>
      </c>
      <c r="DW59" s="32" t="s">
        <v>125</v>
      </c>
      <c r="DX59" s="32" t="s">
        <v>125</v>
      </c>
    </row>
    <row r="60" spans="2:128" x14ac:dyDescent="0.25">
      <c r="B60" s="26">
        <v>12473</v>
      </c>
      <c r="C60" s="29">
        <v>40179</v>
      </c>
      <c r="D60" s="30">
        <v>0</v>
      </c>
      <c r="E60" s="27" t="s">
        <v>302</v>
      </c>
      <c r="F60" s="27" t="s">
        <v>303</v>
      </c>
      <c r="G60" s="27" t="s">
        <v>122</v>
      </c>
      <c r="H60" s="27" t="s">
        <v>324</v>
      </c>
      <c r="I60" s="27" t="s">
        <v>305</v>
      </c>
      <c r="J60" s="27" t="s">
        <v>315</v>
      </c>
      <c r="K60" s="27" t="s">
        <v>123</v>
      </c>
      <c r="L60" s="26">
        <v>41</v>
      </c>
      <c r="M60" s="27" t="s">
        <v>306</v>
      </c>
      <c r="N60" s="26">
        <v>360144</v>
      </c>
      <c r="O60" s="27" t="s">
        <v>485</v>
      </c>
      <c r="P60" s="26">
        <v>29</v>
      </c>
      <c r="Q60" s="26">
        <v>6.8597722776873598</v>
      </c>
      <c r="S60" s="24" t="s">
        <v>499</v>
      </c>
      <c r="U60" s="31">
        <v>8784</v>
      </c>
      <c r="V60" s="31">
        <v>2470505.8271754398</v>
      </c>
      <c r="Y60" s="31">
        <v>2470505.8271754398</v>
      </c>
      <c r="Z60" s="32" t="s">
        <v>134</v>
      </c>
      <c r="AA60" s="31"/>
      <c r="AB60" s="31"/>
      <c r="AC60" s="32" t="s">
        <v>126</v>
      </c>
      <c r="AD60" s="32" t="s">
        <v>126</v>
      </c>
      <c r="AE60" s="32" t="s">
        <v>127</v>
      </c>
      <c r="AF60" s="32" t="s">
        <v>408</v>
      </c>
      <c r="AG60" s="32" t="s">
        <v>308</v>
      </c>
      <c r="AH60" s="32" t="s">
        <v>185</v>
      </c>
      <c r="AI60" s="32" t="s">
        <v>125</v>
      </c>
      <c r="AJ60" s="32" t="s">
        <v>125</v>
      </c>
      <c r="AK60" s="32" t="s">
        <v>125</v>
      </c>
      <c r="AL60" s="32" t="s">
        <v>125</v>
      </c>
      <c r="AM60" s="32" t="s">
        <v>125</v>
      </c>
      <c r="AN60" s="34">
        <v>40909</v>
      </c>
      <c r="AO60" s="34">
        <v>41274</v>
      </c>
      <c r="AP60" s="32" t="s">
        <v>128</v>
      </c>
      <c r="AQ60" s="31">
        <v>8784</v>
      </c>
      <c r="AR60" s="32" t="s">
        <v>125</v>
      </c>
      <c r="AS60" s="31"/>
      <c r="AT60" s="34"/>
      <c r="AU60" s="32" t="s">
        <v>125</v>
      </c>
      <c r="AV60" s="32" t="s">
        <v>125</v>
      </c>
      <c r="AW60" s="32" t="s">
        <v>310</v>
      </c>
      <c r="AX60" s="32" t="s">
        <v>129</v>
      </c>
      <c r="AY60" s="31">
        <v>0</v>
      </c>
      <c r="AZ60" s="31">
        <v>0</v>
      </c>
      <c r="BA60" s="32" t="s">
        <v>408</v>
      </c>
      <c r="BB60" s="31">
        <v>0</v>
      </c>
      <c r="BC60" s="31">
        <v>0</v>
      </c>
      <c r="BD60" s="32" t="s">
        <v>408</v>
      </c>
      <c r="BE60" s="31">
        <v>0</v>
      </c>
      <c r="BF60" s="31">
        <v>0</v>
      </c>
      <c r="BG60" s="32" t="s">
        <v>408</v>
      </c>
      <c r="BH60" s="31">
        <v>0</v>
      </c>
      <c r="BI60" s="31">
        <v>0</v>
      </c>
      <c r="BJ60" s="32" t="s">
        <v>408</v>
      </c>
      <c r="BK60" s="31"/>
      <c r="BL60" s="31"/>
      <c r="BM60" s="32" t="s">
        <v>130</v>
      </c>
      <c r="BN60" s="32" t="s">
        <v>125</v>
      </c>
      <c r="BO60" s="32" t="s">
        <v>125</v>
      </c>
      <c r="BP60" s="31"/>
      <c r="BQ60" s="31"/>
      <c r="BR60" s="32" t="s">
        <v>125</v>
      </c>
      <c r="BS60" s="32" t="s">
        <v>125</v>
      </c>
      <c r="BT60" s="32" t="s">
        <v>125</v>
      </c>
      <c r="BU60" s="32" t="s">
        <v>125</v>
      </c>
      <c r="BV60" s="32" t="s">
        <v>419</v>
      </c>
      <c r="BW60" s="32" t="s">
        <v>131</v>
      </c>
      <c r="BX60" s="32" t="s">
        <v>125</v>
      </c>
      <c r="BY60" s="32" t="s">
        <v>125</v>
      </c>
      <c r="BZ60" s="32" t="s">
        <v>125</v>
      </c>
      <c r="CA60" s="32" t="s">
        <v>125</v>
      </c>
      <c r="CB60" s="32" t="s">
        <v>125</v>
      </c>
      <c r="CC60" s="32" t="s">
        <v>125</v>
      </c>
      <c r="CD60" s="31">
        <v>0</v>
      </c>
      <c r="CE60" s="31">
        <v>0</v>
      </c>
      <c r="CF60" s="31">
        <v>0</v>
      </c>
      <c r="CG60" s="34"/>
      <c r="CH60" s="34"/>
      <c r="CI60" s="32" t="s">
        <v>125</v>
      </c>
      <c r="CJ60" s="35"/>
      <c r="CK60" s="31"/>
      <c r="CL60" s="32" t="s">
        <v>125</v>
      </c>
      <c r="CM60" s="31"/>
      <c r="CN60" s="31"/>
      <c r="CO60" s="32" t="s">
        <v>125</v>
      </c>
      <c r="CP60" s="31"/>
      <c r="CQ60" s="31"/>
      <c r="CR60" s="32" t="s">
        <v>125</v>
      </c>
      <c r="CS60" s="31"/>
      <c r="CT60" s="31"/>
      <c r="CU60" s="32" t="s">
        <v>125</v>
      </c>
      <c r="CV60" s="32" t="s">
        <v>125</v>
      </c>
      <c r="CW60" s="32" t="s">
        <v>125</v>
      </c>
      <c r="CX60" s="32" t="s">
        <v>125</v>
      </c>
      <c r="CY60" s="32" t="s">
        <v>125</v>
      </c>
      <c r="CZ60" s="32" t="s">
        <v>125</v>
      </c>
      <c r="DA60" s="34">
        <v>40544</v>
      </c>
      <c r="DB60" s="32" t="s">
        <v>317</v>
      </c>
      <c r="DC60" s="32" t="s">
        <v>125</v>
      </c>
      <c r="DD60" s="32" t="s">
        <v>313</v>
      </c>
      <c r="DE60" s="32" t="s">
        <v>314</v>
      </c>
      <c r="DF60" s="32" t="s">
        <v>125</v>
      </c>
      <c r="DG60" s="32" t="s">
        <v>125</v>
      </c>
      <c r="DH60" s="32" t="s">
        <v>125</v>
      </c>
      <c r="DI60" s="31">
        <v>0</v>
      </c>
      <c r="DJ60" s="32" t="s">
        <v>125</v>
      </c>
      <c r="DK60" s="32" t="s">
        <v>132</v>
      </c>
      <c r="DL60" s="32" t="s">
        <v>125</v>
      </c>
      <c r="DM60" s="32" t="s">
        <v>125</v>
      </c>
      <c r="DN60" s="32" t="s">
        <v>125</v>
      </c>
      <c r="DO60" s="32" t="s">
        <v>486</v>
      </c>
      <c r="DP60" s="32" t="s">
        <v>485</v>
      </c>
      <c r="DQ60" s="32" t="s">
        <v>125</v>
      </c>
      <c r="DR60" s="32" t="s">
        <v>125</v>
      </c>
      <c r="DS60" s="32" t="s">
        <v>125</v>
      </c>
      <c r="DT60" s="32" t="s">
        <v>125</v>
      </c>
      <c r="DU60" s="32" t="s">
        <v>125</v>
      </c>
      <c r="DV60" s="32" t="s">
        <v>418</v>
      </c>
      <c r="DW60" s="32" t="s">
        <v>125</v>
      </c>
      <c r="DX60" s="32" t="s">
        <v>125</v>
      </c>
    </row>
    <row r="61" spans="2:128" x14ac:dyDescent="0.25">
      <c r="B61" s="26">
        <v>12475</v>
      </c>
      <c r="C61" s="29">
        <v>40179</v>
      </c>
      <c r="D61" s="30">
        <v>0</v>
      </c>
      <c r="E61" s="27" t="s">
        <v>302</v>
      </c>
      <c r="F61" s="27" t="s">
        <v>303</v>
      </c>
      <c r="G61" s="27" t="s">
        <v>122</v>
      </c>
      <c r="H61" s="27" t="s">
        <v>324</v>
      </c>
      <c r="I61" s="27" t="s">
        <v>305</v>
      </c>
      <c r="J61" s="27" t="s">
        <v>315</v>
      </c>
      <c r="K61" s="27" t="s">
        <v>133</v>
      </c>
      <c r="L61" s="26">
        <v>-42</v>
      </c>
      <c r="M61" s="27" t="s">
        <v>306</v>
      </c>
      <c r="N61" s="26">
        <v>-368928</v>
      </c>
      <c r="O61" s="27" t="s">
        <v>485</v>
      </c>
      <c r="P61" s="26">
        <v>30</v>
      </c>
      <c r="Q61" s="26">
        <v>6.8597722776873598</v>
      </c>
      <c r="S61" s="24" t="s">
        <v>499</v>
      </c>
      <c r="U61" s="31">
        <v>8784</v>
      </c>
      <c r="V61" s="31">
        <v>-2530762.06686264</v>
      </c>
      <c r="Y61" s="31">
        <v>-2530762.06686264</v>
      </c>
      <c r="Z61" s="32" t="s">
        <v>134</v>
      </c>
      <c r="AA61" s="31"/>
      <c r="AB61" s="31"/>
      <c r="AC61" s="32" t="s">
        <v>126</v>
      </c>
      <c r="AD61" s="32" t="s">
        <v>126</v>
      </c>
      <c r="AE61" s="32" t="s">
        <v>127</v>
      </c>
      <c r="AF61" s="32" t="s">
        <v>408</v>
      </c>
      <c r="AG61" s="32" t="s">
        <v>308</v>
      </c>
      <c r="AH61" s="32" t="s">
        <v>185</v>
      </c>
      <c r="AI61" s="32" t="s">
        <v>125</v>
      </c>
      <c r="AJ61" s="32" t="s">
        <v>125</v>
      </c>
      <c r="AK61" s="32" t="s">
        <v>125</v>
      </c>
      <c r="AL61" s="32" t="s">
        <v>125</v>
      </c>
      <c r="AM61" s="32" t="s">
        <v>125</v>
      </c>
      <c r="AN61" s="34">
        <v>40909</v>
      </c>
      <c r="AO61" s="34">
        <v>41274</v>
      </c>
      <c r="AP61" s="32" t="s">
        <v>128</v>
      </c>
      <c r="AQ61" s="31">
        <v>8784</v>
      </c>
      <c r="AR61" s="32" t="s">
        <v>125</v>
      </c>
      <c r="AS61" s="31"/>
      <c r="AT61" s="34"/>
      <c r="AU61" s="32" t="s">
        <v>125</v>
      </c>
      <c r="AV61" s="32" t="s">
        <v>125</v>
      </c>
      <c r="AW61" s="32" t="s">
        <v>310</v>
      </c>
      <c r="AX61" s="32" t="s">
        <v>129</v>
      </c>
      <c r="AY61" s="31">
        <v>0</v>
      </c>
      <c r="AZ61" s="31">
        <v>0</v>
      </c>
      <c r="BA61" s="32" t="s">
        <v>408</v>
      </c>
      <c r="BB61" s="31">
        <v>0</v>
      </c>
      <c r="BC61" s="31">
        <v>0</v>
      </c>
      <c r="BD61" s="32" t="s">
        <v>408</v>
      </c>
      <c r="BE61" s="31">
        <v>0</v>
      </c>
      <c r="BF61" s="31">
        <v>0</v>
      </c>
      <c r="BG61" s="32" t="s">
        <v>408</v>
      </c>
      <c r="BH61" s="31">
        <v>0</v>
      </c>
      <c r="BI61" s="31">
        <v>0</v>
      </c>
      <c r="BJ61" s="32" t="s">
        <v>408</v>
      </c>
      <c r="BK61" s="31"/>
      <c r="BL61" s="31"/>
      <c r="BM61" s="32" t="s">
        <v>130</v>
      </c>
      <c r="BN61" s="32" t="s">
        <v>125</v>
      </c>
      <c r="BO61" s="32" t="s">
        <v>125</v>
      </c>
      <c r="BP61" s="31"/>
      <c r="BQ61" s="31"/>
      <c r="BR61" s="32" t="s">
        <v>125</v>
      </c>
      <c r="BS61" s="32" t="s">
        <v>125</v>
      </c>
      <c r="BT61" s="32" t="s">
        <v>125</v>
      </c>
      <c r="BU61" s="32" t="s">
        <v>125</v>
      </c>
      <c r="BV61" s="32" t="s">
        <v>420</v>
      </c>
      <c r="BW61" s="32" t="s">
        <v>131</v>
      </c>
      <c r="BX61" s="32" t="s">
        <v>125</v>
      </c>
      <c r="BY61" s="32" t="s">
        <v>125</v>
      </c>
      <c r="BZ61" s="32" t="s">
        <v>125</v>
      </c>
      <c r="CA61" s="32" t="s">
        <v>125</v>
      </c>
      <c r="CB61" s="32" t="s">
        <v>125</v>
      </c>
      <c r="CC61" s="32" t="s">
        <v>125</v>
      </c>
      <c r="CD61" s="31">
        <v>0</v>
      </c>
      <c r="CE61" s="31">
        <v>0</v>
      </c>
      <c r="CF61" s="31">
        <v>0</v>
      </c>
      <c r="CG61" s="34"/>
      <c r="CH61" s="34"/>
      <c r="CI61" s="32" t="s">
        <v>125</v>
      </c>
      <c r="CJ61" s="35"/>
      <c r="CK61" s="31"/>
      <c r="CL61" s="32" t="s">
        <v>125</v>
      </c>
      <c r="CM61" s="31"/>
      <c r="CN61" s="31"/>
      <c r="CO61" s="32" t="s">
        <v>125</v>
      </c>
      <c r="CP61" s="31"/>
      <c r="CQ61" s="31"/>
      <c r="CR61" s="32" t="s">
        <v>125</v>
      </c>
      <c r="CS61" s="31"/>
      <c r="CT61" s="31"/>
      <c r="CU61" s="32" t="s">
        <v>125</v>
      </c>
      <c r="CV61" s="32" t="s">
        <v>125</v>
      </c>
      <c r="CW61" s="32" t="s">
        <v>125</v>
      </c>
      <c r="CX61" s="32" t="s">
        <v>125</v>
      </c>
      <c r="CY61" s="32" t="s">
        <v>125</v>
      </c>
      <c r="CZ61" s="32" t="s">
        <v>125</v>
      </c>
      <c r="DA61" s="34">
        <v>40544</v>
      </c>
      <c r="DB61" s="32" t="s">
        <v>317</v>
      </c>
      <c r="DC61" s="32" t="s">
        <v>125</v>
      </c>
      <c r="DD61" s="32" t="s">
        <v>313</v>
      </c>
      <c r="DE61" s="32" t="s">
        <v>314</v>
      </c>
      <c r="DF61" s="32" t="s">
        <v>125</v>
      </c>
      <c r="DG61" s="32" t="s">
        <v>125</v>
      </c>
      <c r="DH61" s="32" t="s">
        <v>125</v>
      </c>
      <c r="DI61" s="31">
        <v>0</v>
      </c>
      <c r="DJ61" s="32" t="s">
        <v>125</v>
      </c>
      <c r="DK61" s="32" t="s">
        <v>132</v>
      </c>
      <c r="DL61" s="32" t="s">
        <v>125</v>
      </c>
      <c r="DM61" s="32" t="s">
        <v>125</v>
      </c>
      <c r="DN61" s="32" t="s">
        <v>125</v>
      </c>
      <c r="DO61" s="32" t="s">
        <v>486</v>
      </c>
      <c r="DP61" s="32" t="s">
        <v>485</v>
      </c>
      <c r="DQ61" s="32" t="s">
        <v>125</v>
      </c>
      <c r="DR61" s="32" t="s">
        <v>125</v>
      </c>
      <c r="DS61" s="32" t="s">
        <v>125</v>
      </c>
      <c r="DT61" s="32" t="s">
        <v>125</v>
      </c>
      <c r="DU61" s="32" t="s">
        <v>125</v>
      </c>
      <c r="DV61" s="32" t="s">
        <v>418</v>
      </c>
      <c r="DW61" s="32" t="s">
        <v>125</v>
      </c>
      <c r="DX61" s="32" t="s">
        <v>125</v>
      </c>
    </row>
    <row r="62" spans="2:128" x14ac:dyDescent="0.25">
      <c r="B62" s="26">
        <v>12477</v>
      </c>
      <c r="C62" s="29">
        <v>40179</v>
      </c>
      <c r="D62" s="30">
        <v>0</v>
      </c>
      <c r="E62" s="27" t="s">
        <v>302</v>
      </c>
      <c r="F62" s="27" t="s">
        <v>303</v>
      </c>
      <c r="G62" s="27" t="s">
        <v>122</v>
      </c>
      <c r="H62" s="27" t="s">
        <v>324</v>
      </c>
      <c r="I62" s="27" t="s">
        <v>305</v>
      </c>
      <c r="J62" s="27" t="s">
        <v>315</v>
      </c>
      <c r="K62" s="27" t="s">
        <v>123</v>
      </c>
      <c r="L62" s="26">
        <v>40</v>
      </c>
      <c r="M62" s="27" t="s">
        <v>306</v>
      </c>
      <c r="N62" s="26">
        <v>351360</v>
      </c>
      <c r="O62" s="27" t="s">
        <v>485</v>
      </c>
      <c r="P62" s="26">
        <v>28</v>
      </c>
      <c r="Q62" s="26">
        <v>6.8597722776873598</v>
      </c>
      <c r="S62" s="24" t="s">
        <v>499</v>
      </c>
      <c r="U62" s="31">
        <v>8784</v>
      </c>
      <c r="V62" s="31">
        <v>2410249.5874882299</v>
      </c>
      <c r="Y62" s="31">
        <v>2410249.5874882299</v>
      </c>
      <c r="Z62" s="32" t="s">
        <v>134</v>
      </c>
      <c r="AA62" s="31"/>
      <c r="AB62" s="31"/>
      <c r="AC62" s="32" t="s">
        <v>126</v>
      </c>
      <c r="AD62" s="32" t="s">
        <v>126</v>
      </c>
      <c r="AE62" s="32" t="s">
        <v>127</v>
      </c>
      <c r="AF62" s="32" t="s">
        <v>408</v>
      </c>
      <c r="AG62" s="32" t="s">
        <v>308</v>
      </c>
      <c r="AH62" s="32" t="s">
        <v>185</v>
      </c>
      <c r="AI62" s="32" t="s">
        <v>125</v>
      </c>
      <c r="AJ62" s="32" t="s">
        <v>125</v>
      </c>
      <c r="AK62" s="32" t="s">
        <v>125</v>
      </c>
      <c r="AL62" s="32" t="s">
        <v>125</v>
      </c>
      <c r="AM62" s="32" t="s">
        <v>125</v>
      </c>
      <c r="AN62" s="34">
        <v>40909</v>
      </c>
      <c r="AO62" s="34">
        <v>41274</v>
      </c>
      <c r="AP62" s="32" t="s">
        <v>128</v>
      </c>
      <c r="AQ62" s="31">
        <v>8784</v>
      </c>
      <c r="AR62" s="32" t="s">
        <v>125</v>
      </c>
      <c r="AS62" s="31"/>
      <c r="AT62" s="34"/>
      <c r="AU62" s="32" t="s">
        <v>125</v>
      </c>
      <c r="AV62" s="32" t="s">
        <v>125</v>
      </c>
      <c r="AW62" s="32" t="s">
        <v>310</v>
      </c>
      <c r="AX62" s="32" t="s">
        <v>129</v>
      </c>
      <c r="AY62" s="31">
        <v>0</v>
      </c>
      <c r="AZ62" s="31">
        <v>0</v>
      </c>
      <c r="BA62" s="32" t="s">
        <v>408</v>
      </c>
      <c r="BB62" s="31">
        <v>0</v>
      </c>
      <c r="BC62" s="31">
        <v>0</v>
      </c>
      <c r="BD62" s="32" t="s">
        <v>408</v>
      </c>
      <c r="BE62" s="31">
        <v>0</v>
      </c>
      <c r="BF62" s="31">
        <v>0</v>
      </c>
      <c r="BG62" s="32" t="s">
        <v>408</v>
      </c>
      <c r="BH62" s="31">
        <v>0</v>
      </c>
      <c r="BI62" s="31">
        <v>0</v>
      </c>
      <c r="BJ62" s="32" t="s">
        <v>408</v>
      </c>
      <c r="BK62" s="31"/>
      <c r="BL62" s="31"/>
      <c r="BM62" s="32" t="s">
        <v>130</v>
      </c>
      <c r="BN62" s="32" t="s">
        <v>125</v>
      </c>
      <c r="BO62" s="32" t="s">
        <v>125</v>
      </c>
      <c r="BP62" s="31"/>
      <c r="BQ62" s="31"/>
      <c r="BR62" s="32" t="s">
        <v>125</v>
      </c>
      <c r="BS62" s="32" t="s">
        <v>125</v>
      </c>
      <c r="BT62" s="32" t="s">
        <v>125</v>
      </c>
      <c r="BU62" s="32" t="s">
        <v>125</v>
      </c>
      <c r="BV62" s="32" t="s">
        <v>421</v>
      </c>
      <c r="BW62" s="32" t="s">
        <v>131</v>
      </c>
      <c r="BX62" s="32" t="s">
        <v>125</v>
      </c>
      <c r="BY62" s="32" t="s">
        <v>125</v>
      </c>
      <c r="BZ62" s="32" t="s">
        <v>125</v>
      </c>
      <c r="CA62" s="32" t="s">
        <v>125</v>
      </c>
      <c r="CB62" s="32" t="s">
        <v>125</v>
      </c>
      <c r="CC62" s="32" t="s">
        <v>125</v>
      </c>
      <c r="CD62" s="31">
        <v>0</v>
      </c>
      <c r="CE62" s="31">
        <v>0</v>
      </c>
      <c r="CF62" s="31">
        <v>0</v>
      </c>
      <c r="CG62" s="34"/>
      <c r="CH62" s="34"/>
      <c r="CI62" s="32" t="s">
        <v>125</v>
      </c>
      <c r="CJ62" s="35"/>
      <c r="CK62" s="31"/>
      <c r="CL62" s="32" t="s">
        <v>125</v>
      </c>
      <c r="CM62" s="31"/>
      <c r="CN62" s="31"/>
      <c r="CO62" s="32" t="s">
        <v>125</v>
      </c>
      <c r="CP62" s="31"/>
      <c r="CQ62" s="31"/>
      <c r="CR62" s="32" t="s">
        <v>125</v>
      </c>
      <c r="CS62" s="31"/>
      <c r="CT62" s="31"/>
      <c r="CU62" s="32" t="s">
        <v>125</v>
      </c>
      <c r="CV62" s="32" t="s">
        <v>125</v>
      </c>
      <c r="CW62" s="32" t="s">
        <v>125</v>
      </c>
      <c r="CX62" s="32" t="s">
        <v>125</v>
      </c>
      <c r="CY62" s="32" t="s">
        <v>125</v>
      </c>
      <c r="CZ62" s="32" t="s">
        <v>125</v>
      </c>
      <c r="DA62" s="34">
        <v>40848</v>
      </c>
      <c r="DB62" s="32" t="s">
        <v>317</v>
      </c>
      <c r="DC62" s="32" t="s">
        <v>125</v>
      </c>
      <c r="DD62" s="32" t="s">
        <v>313</v>
      </c>
      <c r="DE62" s="32" t="s">
        <v>314</v>
      </c>
      <c r="DF62" s="32" t="s">
        <v>125</v>
      </c>
      <c r="DG62" s="32" t="s">
        <v>125</v>
      </c>
      <c r="DH62" s="32" t="s">
        <v>125</v>
      </c>
      <c r="DI62" s="31">
        <v>0</v>
      </c>
      <c r="DJ62" s="32" t="s">
        <v>125</v>
      </c>
      <c r="DK62" s="32" t="s">
        <v>132</v>
      </c>
      <c r="DL62" s="32" t="s">
        <v>125</v>
      </c>
      <c r="DM62" s="32" t="s">
        <v>125</v>
      </c>
      <c r="DN62" s="32" t="s">
        <v>125</v>
      </c>
      <c r="DO62" s="32" t="s">
        <v>486</v>
      </c>
      <c r="DP62" s="32" t="s">
        <v>485</v>
      </c>
      <c r="DQ62" s="32" t="s">
        <v>125</v>
      </c>
      <c r="DR62" s="32" t="s">
        <v>125</v>
      </c>
      <c r="DS62" s="32" t="s">
        <v>125</v>
      </c>
      <c r="DT62" s="32" t="s">
        <v>125</v>
      </c>
      <c r="DU62" s="32" t="s">
        <v>125</v>
      </c>
      <c r="DV62" s="32" t="s">
        <v>422</v>
      </c>
      <c r="DW62" s="32" t="s">
        <v>125</v>
      </c>
      <c r="DX62" s="32" t="s">
        <v>125</v>
      </c>
    </row>
    <row r="63" spans="2:128" x14ac:dyDescent="0.25">
      <c r="B63" s="26">
        <v>12479</v>
      </c>
      <c r="C63" s="29">
        <v>40483</v>
      </c>
      <c r="D63" s="30">
        <v>0</v>
      </c>
      <c r="E63" s="27" t="s">
        <v>302</v>
      </c>
      <c r="F63" s="27" t="s">
        <v>303</v>
      </c>
      <c r="G63" s="27" t="s">
        <v>122</v>
      </c>
      <c r="H63" s="27" t="s">
        <v>324</v>
      </c>
      <c r="I63" s="27" t="s">
        <v>305</v>
      </c>
      <c r="J63" s="27" t="s">
        <v>315</v>
      </c>
      <c r="K63" s="27" t="s">
        <v>123</v>
      </c>
      <c r="L63" s="26">
        <v>41</v>
      </c>
      <c r="M63" s="27" t="s">
        <v>306</v>
      </c>
      <c r="N63" s="26">
        <v>360144</v>
      </c>
      <c r="O63" s="27" t="s">
        <v>485</v>
      </c>
      <c r="P63" s="26">
        <v>29</v>
      </c>
      <c r="Q63" s="26">
        <v>6.8597722776873598</v>
      </c>
      <c r="S63" s="24" t="s">
        <v>499</v>
      </c>
      <c r="U63" s="31">
        <v>8784</v>
      </c>
      <c r="V63" s="31">
        <v>2470505.8271754398</v>
      </c>
      <c r="Y63" s="31">
        <v>2470505.8271754398</v>
      </c>
      <c r="Z63" s="32" t="s">
        <v>134</v>
      </c>
      <c r="AA63" s="31"/>
      <c r="AB63" s="31"/>
      <c r="AC63" s="32" t="s">
        <v>126</v>
      </c>
      <c r="AD63" s="32" t="s">
        <v>126</v>
      </c>
      <c r="AE63" s="32" t="s">
        <v>127</v>
      </c>
      <c r="AF63" s="32" t="s">
        <v>408</v>
      </c>
      <c r="AG63" s="32" t="s">
        <v>308</v>
      </c>
      <c r="AH63" s="32" t="s">
        <v>185</v>
      </c>
      <c r="AI63" s="32" t="s">
        <v>125</v>
      </c>
      <c r="AJ63" s="32" t="s">
        <v>125</v>
      </c>
      <c r="AK63" s="32" t="s">
        <v>125</v>
      </c>
      <c r="AL63" s="32" t="s">
        <v>125</v>
      </c>
      <c r="AM63" s="32" t="s">
        <v>125</v>
      </c>
      <c r="AN63" s="34">
        <v>40909</v>
      </c>
      <c r="AO63" s="34">
        <v>41274</v>
      </c>
      <c r="AP63" s="32" t="s">
        <v>128</v>
      </c>
      <c r="AQ63" s="31">
        <v>8784</v>
      </c>
      <c r="AR63" s="32" t="s">
        <v>125</v>
      </c>
      <c r="AS63" s="31"/>
      <c r="AT63" s="34"/>
      <c r="AU63" s="32" t="s">
        <v>125</v>
      </c>
      <c r="AV63" s="32" t="s">
        <v>125</v>
      </c>
      <c r="AW63" s="32" t="s">
        <v>310</v>
      </c>
      <c r="AX63" s="32" t="s">
        <v>129</v>
      </c>
      <c r="AY63" s="31">
        <v>0</v>
      </c>
      <c r="AZ63" s="31">
        <v>0</v>
      </c>
      <c r="BA63" s="32" t="s">
        <v>408</v>
      </c>
      <c r="BB63" s="31">
        <v>0</v>
      </c>
      <c r="BC63" s="31">
        <v>0</v>
      </c>
      <c r="BD63" s="32" t="s">
        <v>408</v>
      </c>
      <c r="BE63" s="31">
        <v>0</v>
      </c>
      <c r="BF63" s="31">
        <v>0</v>
      </c>
      <c r="BG63" s="32" t="s">
        <v>408</v>
      </c>
      <c r="BH63" s="31">
        <v>0</v>
      </c>
      <c r="BI63" s="31">
        <v>0</v>
      </c>
      <c r="BJ63" s="32" t="s">
        <v>408</v>
      </c>
      <c r="BK63" s="31"/>
      <c r="BL63" s="31"/>
      <c r="BM63" s="32" t="s">
        <v>130</v>
      </c>
      <c r="BN63" s="32" t="s">
        <v>125</v>
      </c>
      <c r="BO63" s="32" t="s">
        <v>125</v>
      </c>
      <c r="BP63" s="31"/>
      <c r="BQ63" s="31"/>
      <c r="BR63" s="32" t="s">
        <v>125</v>
      </c>
      <c r="BS63" s="32" t="s">
        <v>125</v>
      </c>
      <c r="BT63" s="32" t="s">
        <v>125</v>
      </c>
      <c r="BU63" s="32" t="s">
        <v>125</v>
      </c>
      <c r="BV63" s="32" t="s">
        <v>423</v>
      </c>
      <c r="BW63" s="32" t="s">
        <v>131</v>
      </c>
      <c r="BX63" s="32" t="s">
        <v>125</v>
      </c>
      <c r="BY63" s="32" t="s">
        <v>125</v>
      </c>
      <c r="BZ63" s="32" t="s">
        <v>125</v>
      </c>
      <c r="CA63" s="32" t="s">
        <v>125</v>
      </c>
      <c r="CB63" s="32" t="s">
        <v>125</v>
      </c>
      <c r="CC63" s="32" t="s">
        <v>125</v>
      </c>
      <c r="CD63" s="31">
        <v>0</v>
      </c>
      <c r="CE63" s="31">
        <v>0</v>
      </c>
      <c r="CF63" s="31">
        <v>0</v>
      </c>
      <c r="CG63" s="34"/>
      <c r="CH63" s="34"/>
      <c r="CI63" s="32" t="s">
        <v>125</v>
      </c>
      <c r="CJ63" s="35"/>
      <c r="CK63" s="31"/>
      <c r="CL63" s="32" t="s">
        <v>125</v>
      </c>
      <c r="CM63" s="31"/>
      <c r="CN63" s="31"/>
      <c r="CO63" s="32" t="s">
        <v>125</v>
      </c>
      <c r="CP63" s="31"/>
      <c r="CQ63" s="31"/>
      <c r="CR63" s="32" t="s">
        <v>125</v>
      </c>
      <c r="CS63" s="31"/>
      <c r="CT63" s="31"/>
      <c r="CU63" s="32" t="s">
        <v>125</v>
      </c>
      <c r="CV63" s="32" t="s">
        <v>125</v>
      </c>
      <c r="CW63" s="32" t="s">
        <v>125</v>
      </c>
      <c r="CX63" s="32" t="s">
        <v>125</v>
      </c>
      <c r="CY63" s="32" t="s">
        <v>125</v>
      </c>
      <c r="CZ63" s="32" t="s">
        <v>125</v>
      </c>
      <c r="DA63" s="34">
        <v>40848</v>
      </c>
      <c r="DB63" s="32" t="s">
        <v>317</v>
      </c>
      <c r="DC63" s="32" t="s">
        <v>125</v>
      </c>
      <c r="DD63" s="32" t="s">
        <v>313</v>
      </c>
      <c r="DE63" s="32" t="s">
        <v>314</v>
      </c>
      <c r="DF63" s="32" t="s">
        <v>125</v>
      </c>
      <c r="DG63" s="32" t="s">
        <v>125</v>
      </c>
      <c r="DH63" s="32" t="s">
        <v>125</v>
      </c>
      <c r="DI63" s="31">
        <v>0</v>
      </c>
      <c r="DJ63" s="32" t="s">
        <v>125</v>
      </c>
      <c r="DK63" s="32" t="s">
        <v>132</v>
      </c>
      <c r="DL63" s="32" t="s">
        <v>125</v>
      </c>
      <c r="DM63" s="32" t="s">
        <v>125</v>
      </c>
      <c r="DN63" s="32" t="s">
        <v>125</v>
      </c>
      <c r="DO63" s="32" t="s">
        <v>486</v>
      </c>
      <c r="DP63" s="32" t="s">
        <v>485</v>
      </c>
      <c r="DQ63" s="32" t="s">
        <v>125</v>
      </c>
      <c r="DR63" s="32" t="s">
        <v>125</v>
      </c>
      <c r="DS63" s="32" t="s">
        <v>125</v>
      </c>
      <c r="DT63" s="32" t="s">
        <v>125</v>
      </c>
      <c r="DU63" s="32" t="s">
        <v>125</v>
      </c>
      <c r="DV63" s="32" t="s">
        <v>422</v>
      </c>
      <c r="DW63" s="32" t="s">
        <v>125</v>
      </c>
      <c r="DX63" s="32" t="s">
        <v>125</v>
      </c>
    </row>
    <row r="64" spans="2:128" x14ac:dyDescent="0.25">
      <c r="B64" s="26">
        <v>12481</v>
      </c>
      <c r="C64" s="29">
        <v>40179</v>
      </c>
      <c r="D64" s="30">
        <v>0</v>
      </c>
      <c r="E64" s="27" t="s">
        <v>302</v>
      </c>
      <c r="F64" s="27" t="s">
        <v>303</v>
      </c>
      <c r="G64" s="27" t="s">
        <v>122</v>
      </c>
      <c r="H64" s="27" t="s">
        <v>324</v>
      </c>
      <c r="I64" s="27" t="s">
        <v>305</v>
      </c>
      <c r="J64" s="27" t="s">
        <v>315</v>
      </c>
      <c r="K64" s="27" t="s">
        <v>133</v>
      </c>
      <c r="L64" s="26">
        <v>-42</v>
      </c>
      <c r="M64" s="27" t="s">
        <v>306</v>
      </c>
      <c r="N64" s="26">
        <v>-368928</v>
      </c>
      <c r="O64" s="27" t="s">
        <v>485</v>
      </c>
      <c r="P64" s="26">
        <v>30</v>
      </c>
      <c r="Q64" s="26">
        <v>6.8597722776873598</v>
      </c>
      <c r="S64" s="24" t="s">
        <v>499</v>
      </c>
      <c r="U64" s="31">
        <v>8784</v>
      </c>
      <c r="V64" s="31">
        <v>-2530762.06686264</v>
      </c>
      <c r="Y64" s="31">
        <v>-2530762.06686264</v>
      </c>
      <c r="Z64" s="32" t="s">
        <v>134</v>
      </c>
      <c r="AA64" s="31"/>
      <c r="AB64" s="31"/>
      <c r="AC64" s="32" t="s">
        <v>126</v>
      </c>
      <c r="AD64" s="32" t="s">
        <v>126</v>
      </c>
      <c r="AE64" s="32" t="s">
        <v>127</v>
      </c>
      <c r="AF64" s="32" t="s">
        <v>408</v>
      </c>
      <c r="AG64" s="32" t="s">
        <v>308</v>
      </c>
      <c r="AH64" s="32" t="s">
        <v>185</v>
      </c>
      <c r="AI64" s="32" t="s">
        <v>125</v>
      </c>
      <c r="AJ64" s="32" t="s">
        <v>125</v>
      </c>
      <c r="AK64" s="32" t="s">
        <v>125</v>
      </c>
      <c r="AL64" s="32" t="s">
        <v>125</v>
      </c>
      <c r="AM64" s="32" t="s">
        <v>125</v>
      </c>
      <c r="AN64" s="34">
        <v>40909</v>
      </c>
      <c r="AO64" s="34">
        <v>41274</v>
      </c>
      <c r="AP64" s="32" t="s">
        <v>128</v>
      </c>
      <c r="AQ64" s="31">
        <v>8784</v>
      </c>
      <c r="AR64" s="32" t="s">
        <v>125</v>
      </c>
      <c r="AS64" s="31"/>
      <c r="AT64" s="34"/>
      <c r="AU64" s="32" t="s">
        <v>125</v>
      </c>
      <c r="AV64" s="32" t="s">
        <v>125</v>
      </c>
      <c r="AW64" s="32" t="s">
        <v>310</v>
      </c>
      <c r="AX64" s="32" t="s">
        <v>129</v>
      </c>
      <c r="AY64" s="31">
        <v>0</v>
      </c>
      <c r="AZ64" s="31">
        <v>0</v>
      </c>
      <c r="BA64" s="32" t="s">
        <v>408</v>
      </c>
      <c r="BB64" s="31">
        <v>0</v>
      </c>
      <c r="BC64" s="31">
        <v>0</v>
      </c>
      <c r="BD64" s="32" t="s">
        <v>408</v>
      </c>
      <c r="BE64" s="31">
        <v>0</v>
      </c>
      <c r="BF64" s="31">
        <v>0</v>
      </c>
      <c r="BG64" s="32" t="s">
        <v>408</v>
      </c>
      <c r="BH64" s="31">
        <v>0</v>
      </c>
      <c r="BI64" s="31">
        <v>0</v>
      </c>
      <c r="BJ64" s="32" t="s">
        <v>408</v>
      </c>
      <c r="BK64" s="31"/>
      <c r="BL64" s="31"/>
      <c r="BM64" s="32" t="s">
        <v>130</v>
      </c>
      <c r="BN64" s="32" t="s">
        <v>125</v>
      </c>
      <c r="BO64" s="32" t="s">
        <v>125</v>
      </c>
      <c r="BP64" s="31"/>
      <c r="BQ64" s="31"/>
      <c r="BR64" s="32" t="s">
        <v>125</v>
      </c>
      <c r="BS64" s="32" t="s">
        <v>125</v>
      </c>
      <c r="BT64" s="32" t="s">
        <v>125</v>
      </c>
      <c r="BU64" s="32" t="s">
        <v>125</v>
      </c>
      <c r="BV64" s="32" t="s">
        <v>424</v>
      </c>
      <c r="BW64" s="32" t="s">
        <v>131</v>
      </c>
      <c r="BX64" s="32" t="s">
        <v>125</v>
      </c>
      <c r="BY64" s="32" t="s">
        <v>125</v>
      </c>
      <c r="BZ64" s="32" t="s">
        <v>125</v>
      </c>
      <c r="CA64" s="32" t="s">
        <v>125</v>
      </c>
      <c r="CB64" s="32" t="s">
        <v>125</v>
      </c>
      <c r="CC64" s="32" t="s">
        <v>125</v>
      </c>
      <c r="CD64" s="31">
        <v>0</v>
      </c>
      <c r="CE64" s="31">
        <v>0</v>
      </c>
      <c r="CF64" s="31">
        <v>0</v>
      </c>
      <c r="CG64" s="34"/>
      <c r="CH64" s="34"/>
      <c r="CI64" s="32" t="s">
        <v>125</v>
      </c>
      <c r="CJ64" s="35"/>
      <c r="CK64" s="31"/>
      <c r="CL64" s="32" t="s">
        <v>125</v>
      </c>
      <c r="CM64" s="31"/>
      <c r="CN64" s="31"/>
      <c r="CO64" s="32" t="s">
        <v>125</v>
      </c>
      <c r="CP64" s="31"/>
      <c r="CQ64" s="31"/>
      <c r="CR64" s="32" t="s">
        <v>125</v>
      </c>
      <c r="CS64" s="31"/>
      <c r="CT64" s="31"/>
      <c r="CU64" s="32" t="s">
        <v>125</v>
      </c>
      <c r="CV64" s="32" t="s">
        <v>125</v>
      </c>
      <c r="CW64" s="32" t="s">
        <v>125</v>
      </c>
      <c r="CX64" s="32" t="s">
        <v>125</v>
      </c>
      <c r="CY64" s="32" t="s">
        <v>125</v>
      </c>
      <c r="CZ64" s="32" t="s">
        <v>125</v>
      </c>
      <c r="DA64" s="34">
        <v>40848</v>
      </c>
      <c r="DB64" s="32" t="s">
        <v>317</v>
      </c>
      <c r="DC64" s="32" t="s">
        <v>125</v>
      </c>
      <c r="DD64" s="32" t="s">
        <v>313</v>
      </c>
      <c r="DE64" s="32" t="s">
        <v>314</v>
      </c>
      <c r="DF64" s="32" t="s">
        <v>125</v>
      </c>
      <c r="DG64" s="32" t="s">
        <v>125</v>
      </c>
      <c r="DH64" s="32" t="s">
        <v>125</v>
      </c>
      <c r="DI64" s="31">
        <v>0</v>
      </c>
      <c r="DJ64" s="32" t="s">
        <v>125</v>
      </c>
      <c r="DK64" s="32" t="s">
        <v>132</v>
      </c>
      <c r="DL64" s="32" t="s">
        <v>125</v>
      </c>
      <c r="DM64" s="32" t="s">
        <v>125</v>
      </c>
      <c r="DN64" s="32" t="s">
        <v>125</v>
      </c>
      <c r="DO64" s="32" t="s">
        <v>486</v>
      </c>
      <c r="DP64" s="32" t="s">
        <v>485</v>
      </c>
      <c r="DQ64" s="32" t="s">
        <v>125</v>
      </c>
      <c r="DR64" s="32" t="s">
        <v>125</v>
      </c>
      <c r="DS64" s="32" t="s">
        <v>125</v>
      </c>
      <c r="DT64" s="32" t="s">
        <v>125</v>
      </c>
      <c r="DU64" s="32" t="s">
        <v>125</v>
      </c>
      <c r="DV64" s="32" t="s">
        <v>422</v>
      </c>
      <c r="DW64" s="32" t="s">
        <v>125</v>
      </c>
      <c r="DX64" s="32" t="s">
        <v>125</v>
      </c>
    </row>
    <row r="65" spans="2:128" x14ac:dyDescent="0.25">
      <c r="B65" s="26">
        <v>12483</v>
      </c>
      <c r="C65" s="29">
        <v>40179</v>
      </c>
      <c r="D65" s="30">
        <v>0</v>
      </c>
      <c r="E65" s="27" t="s">
        <v>302</v>
      </c>
      <c r="F65" s="27" t="s">
        <v>303</v>
      </c>
      <c r="G65" s="27" t="s">
        <v>122</v>
      </c>
      <c r="H65" s="27" t="s">
        <v>304</v>
      </c>
      <c r="I65" s="27" t="s">
        <v>305</v>
      </c>
      <c r="J65" s="27" t="s">
        <v>315</v>
      </c>
      <c r="K65" s="27" t="s">
        <v>133</v>
      </c>
      <c r="L65" s="26">
        <v>-42</v>
      </c>
      <c r="M65" s="27" t="s">
        <v>306</v>
      </c>
      <c r="N65" s="26">
        <v>-367920</v>
      </c>
      <c r="O65" s="27" t="s">
        <v>485</v>
      </c>
      <c r="P65" s="26">
        <v>30</v>
      </c>
      <c r="Q65" s="26">
        <v>2.57241460413276</v>
      </c>
      <c r="S65" s="24" t="s">
        <v>499</v>
      </c>
      <c r="U65" s="31">
        <v>8760</v>
      </c>
      <c r="V65" s="31">
        <v>271325.17012146901</v>
      </c>
      <c r="Y65" s="31">
        <v>271325.17012146901</v>
      </c>
      <c r="Z65" s="32" t="s">
        <v>134</v>
      </c>
      <c r="AA65" s="31"/>
      <c r="AB65" s="31"/>
      <c r="AC65" s="32" t="s">
        <v>126</v>
      </c>
      <c r="AD65" s="32" t="s">
        <v>126</v>
      </c>
      <c r="AE65" s="32" t="s">
        <v>127</v>
      </c>
      <c r="AF65" s="32" t="s">
        <v>408</v>
      </c>
      <c r="AG65" s="32" t="s">
        <v>308</v>
      </c>
      <c r="AH65" s="32" t="s">
        <v>185</v>
      </c>
      <c r="AI65" s="32" t="s">
        <v>125</v>
      </c>
      <c r="AJ65" s="32" t="s">
        <v>125</v>
      </c>
      <c r="AK65" s="32" t="s">
        <v>125</v>
      </c>
      <c r="AL65" s="32" t="s">
        <v>125</v>
      </c>
      <c r="AM65" s="32" t="s">
        <v>125</v>
      </c>
      <c r="AN65" s="34">
        <v>40179</v>
      </c>
      <c r="AO65" s="34">
        <v>40543</v>
      </c>
      <c r="AP65" s="32" t="s">
        <v>128</v>
      </c>
      <c r="AQ65" s="31">
        <v>8760</v>
      </c>
      <c r="AR65" s="32" t="s">
        <v>125</v>
      </c>
      <c r="AS65" s="31"/>
      <c r="AT65" s="34"/>
      <c r="AU65" s="32" t="s">
        <v>125</v>
      </c>
      <c r="AV65" s="32" t="s">
        <v>125</v>
      </c>
      <c r="AW65" s="32" t="s">
        <v>310</v>
      </c>
      <c r="AX65" s="32" t="s">
        <v>129</v>
      </c>
      <c r="AY65" s="31">
        <v>0</v>
      </c>
      <c r="AZ65" s="31">
        <v>0</v>
      </c>
      <c r="BA65" s="32" t="s">
        <v>408</v>
      </c>
      <c r="BB65" s="31">
        <v>0</v>
      </c>
      <c r="BC65" s="31">
        <v>0</v>
      </c>
      <c r="BD65" s="32" t="s">
        <v>408</v>
      </c>
      <c r="BE65" s="31">
        <v>0</v>
      </c>
      <c r="BF65" s="31">
        <v>0</v>
      </c>
      <c r="BG65" s="32" t="s">
        <v>408</v>
      </c>
      <c r="BH65" s="31">
        <v>0</v>
      </c>
      <c r="BI65" s="31">
        <v>0</v>
      </c>
      <c r="BJ65" s="32" t="s">
        <v>408</v>
      </c>
      <c r="BK65" s="31"/>
      <c r="BL65" s="31"/>
      <c r="BM65" s="32" t="s">
        <v>130</v>
      </c>
      <c r="BN65" s="32" t="s">
        <v>125</v>
      </c>
      <c r="BO65" s="32" t="s">
        <v>125</v>
      </c>
      <c r="BP65" s="31"/>
      <c r="BQ65" s="31"/>
      <c r="BR65" s="32" t="s">
        <v>125</v>
      </c>
      <c r="BS65" s="32" t="s">
        <v>125</v>
      </c>
      <c r="BT65" s="32" t="s">
        <v>125</v>
      </c>
      <c r="BU65" s="32" t="s">
        <v>125</v>
      </c>
      <c r="BV65" s="32" t="s">
        <v>425</v>
      </c>
      <c r="BW65" s="32" t="s">
        <v>131</v>
      </c>
      <c r="BX65" s="32" t="s">
        <v>125</v>
      </c>
      <c r="BY65" s="32" t="s">
        <v>125</v>
      </c>
      <c r="BZ65" s="32" t="s">
        <v>125</v>
      </c>
      <c r="CA65" s="32" t="s">
        <v>125</v>
      </c>
      <c r="CB65" s="32" t="s">
        <v>125</v>
      </c>
      <c r="CC65" s="32" t="s">
        <v>125</v>
      </c>
      <c r="CD65" s="31">
        <v>0</v>
      </c>
      <c r="CE65" s="31">
        <v>0</v>
      </c>
      <c r="CF65" s="31">
        <v>0</v>
      </c>
      <c r="CG65" s="34"/>
      <c r="CH65" s="34"/>
      <c r="CI65" s="32" t="s">
        <v>125</v>
      </c>
      <c r="CJ65" s="35"/>
      <c r="CK65" s="31"/>
      <c r="CL65" s="32" t="s">
        <v>125</v>
      </c>
      <c r="CM65" s="31"/>
      <c r="CN65" s="31"/>
      <c r="CO65" s="32" t="s">
        <v>125</v>
      </c>
      <c r="CP65" s="31"/>
      <c r="CQ65" s="31"/>
      <c r="CR65" s="32" t="s">
        <v>125</v>
      </c>
      <c r="CS65" s="31"/>
      <c r="CT65" s="31"/>
      <c r="CU65" s="32" t="s">
        <v>125</v>
      </c>
      <c r="CV65" s="32" t="s">
        <v>125</v>
      </c>
      <c r="CW65" s="32" t="s">
        <v>125</v>
      </c>
      <c r="CX65" s="32" t="s">
        <v>125</v>
      </c>
      <c r="CY65" s="32" t="s">
        <v>125</v>
      </c>
      <c r="CZ65" s="32" t="s">
        <v>125</v>
      </c>
      <c r="DA65" s="34">
        <v>40909</v>
      </c>
      <c r="DB65" s="32" t="s">
        <v>317</v>
      </c>
      <c r="DC65" s="32" t="s">
        <v>125</v>
      </c>
      <c r="DD65" s="32" t="s">
        <v>313</v>
      </c>
      <c r="DE65" s="32" t="s">
        <v>314</v>
      </c>
      <c r="DF65" s="32" t="s">
        <v>125</v>
      </c>
      <c r="DG65" s="32" t="s">
        <v>125</v>
      </c>
      <c r="DH65" s="32" t="s">
        <v>125</v>
      </c>
      <c r="DI65" s="31">
        <v>0</v>
      </c>
      <c r="DJ65" s="32" t="s">
        <v>125</v>
      </c>
      <c r="DK65" s="32" t="s">
        <v>132</v>
      </c>
      <c r="DL65" s="32" t="s">
        <v>125</v>
      </c>
      <c r="DM65" s="32" t="s">
        <v>125</v>
      </c>
      <c r="DN65" s="32" t="s">
        <v>125</v>
      </c>
      <c r="DO65" s="32" t="s">
        <v>486</v>
      </c>
      <c r="DP65" s="32" t="s">
        <v>485</v>
      </c>
      <c r="DQ65" s="32" t="s">
        <v>125</v>
      </c>
      <c r="DR65" s="32" t="s">
        <v>125</v>
      </c>
      <c r="DS65" s="32" t="s">
        <v>125</v>
      </c>
      <c r="DT65" s="32" t="s">
        <v>125</v>
      </c>
      <c r="DU65" s="32" t="s">
        <v>125</v>
      </c>
      <c r="DV65" s="32" t="s">
        <v>426</v>
      </c>
      <c r="DW65" s="32" t="s">
        <v>125</v>
      </c>
      <c r="DX65" s="32" t="s">
        <v>125</v>
      </c>
    </row>
    <row r="66" spans="2:128" x14ac:dyDescent="0.25">
      <c r="B66" s="26">
        <v>12485</v>
      </c>
      <c r="C66" s="29">
        <v>40179</v>
      </c>
      <c r="D66" s="30">
        <v>0</v>
      </c>
      <c r="E66" s="27" t="s">
        <v>302</v>
      </c>
      <c r="F66" s="27" t="s">
        <v>303</v>
      </c>
      <c r="G66" s="27" t="s">
        <v>122</v>
      </c>
      <c r="H66" s="27" t="s">
        <v>324</v>
      </c>
      <c r="I66" s="27" t="s">
        <v>305</v>
      </c>
      <c r="J66" s="27" t="s">
        <v>315</v>
      </c>
      <c r="K66" s="27" t="s">
        <v>133</v>
      </c>
      <c r="L66" s="26">
        <v>-42</v>
      </c>
      <c r="M66" s="27" t="s">
        <v>306</v>
      </c>
      <c r="N66" s="26">
        <v>-368928</v>
      </c>
      <c r="O66" s="27" t="s">
        <v>485</v>
      </c>
      <c r="P66" s="26">
        <v>30</v>
      </c>
      <c r="Q66" s="26">
        <v>6.8597722776873598</v>
      </c>
      <c r="S66" s="24" t="s">
        <v>499</v>
      </c>
      <c r="U66" s="31">
        <v>8784</v>
      </c>
      <c r="V66" s="31">
        <v>-1309657.76503721</v>
      </c>
      <c r="Y66" s="31">
        <v>-1309657.76503721</v>
      </c>
      <c r="Z66" s="32" t="s">
        <v>134</v>
      </c>
      <c r="AA66" s="31"/>
      <c r="AB66" s="31"/>
      <c r="AC66" s="32" t="s">
        <v>126</v>
      </c>
      <c r="AD66" s="32" t="s">
        <v>126</v>
      </c>
      <c r="AE66" s="32" t="s">
        <v>127</v>
      </c>
      <c r="AF66" s="32" t="s">
        <v>408</v>
      </c>
      <c r="AG66" s="32" t="s">
        <v>308</v>
      </c>
      <c r="AH66" s="32" t="s">
        <v>185</v>
      </c>
      <c r="AI66" s="32" t="s">
        <v>125</v>
      </c>
      <c r="AJ66" s="32" t="s">
        <v>125</v>
      </c>
      <c r="AK66" s="32" t="s">
        <v>125</v>
      </c>
      <c r="AL66" s="32" t="s">
        <v>125</v>
      </c>
      <c r="AM66" s="32" t="s">
        <v>125</v>
      </c>
      <c r="AN66" s="34">
        <v>40909</v>
      </c>
      <c r="AO66" s="34">
        <v>41274</v>
      </c>
      <c r="AP66" s="32" t="s">
        <v>128</v>
      </c>
      <c r="AQ66" s="31">
        <v>8784</v>
      </c>
      <c r="AR66" s="32" t="s">
        <v>125</v>
      </c>
      <c r="AS66" s="31"/>
      <c r="AT66" s="34"/>
      <c r="AU66" s="32" t="s">
        <v>125</v>
      </c>
      <c r="AV66" s="32" t="s">
        <v>125</v>
      </c>
      <c r="AW66" s="32" t="s">
        <v>310</v>
      </c>
      <c r="AX66" s="32" t="s">
        <v>129</v>
      </c>
      <c r="AY66" s="31">
        <v>0</v>
      </c>
      <c r="AZ66" s="31">
        <v>0</v>
      </c>
      <c r="BA66" s="32" t="s">
        <v>408</v>
      </c>
      <c r="BB66" s="31">
        <v>0</v>
      </c>
      <c r="BC66" s="31">
        <v>0</v>
      </c>
      <c r="BD66" s="32" t="s">
        <v>408</v>
      </c>
      <c r="BE66" s="31">
        <v>0</v>
      </c>
      <c r="BF66" s="31">
        <v>0</v>
      </c>
      <c r="BG66" s="32" t="s">
        <v>408</v>
      </c>
      <c r="BH66" s="31">
        <v>0</v>
      </c>
      <c r="BI66" s="31">
        <v>0</v>
      </c>
      <c r="BJ66" s="32" t="s">
        <v>408</v>
      </c>
      <c r="BK66" s="31"/>
      <c r="BL66" s="31"/>
      <c r="BM66" s="32" t="s">
        <v>130</v>
      </c>
      <c r="BN66" s="32" t="s">
        <v>125</v>
      </c>
      <c r="BO66" s="32" t="s">
        <v>125</v>
      </c>
      <c r="BP66" s="31"/>
      <c r="BQ66" s="31"/>
      <c r="BR66" s="32" t="s">
        <v>125</v>
      </c>
      <c r="BS66" s="32" t="s">
        <v>125</v>
      </c>
      <c r="BT66" s="32" t="s">
        <v>125</v>
      </c>
      <c r="BU66" s="32" t="s">
        <v>125</v>
      </c>
      <c r="BV66" s="32" t="s">
        <v>427</v>
      </c>
      <c r="BW66" s="32" t="s">
        <v>131</v>
      </c>
      <c r="BX66" s="32" t="s">
        <v>125</v>
      </c>
      <c r="BY66" s="32" t="s">
        <v>125</v>
      </c>
      <c r="BZ66" s="32" t="s">
        <v>125</v>
      </c>
      <c r="CA66" s="32" t="s">
        <v>125</v>
      </c>
      <c r="CB66" s="32" t="s">
        <v>125</v>
      </c>
      <c r="CC66" s="32" t="s">
        <v>125</v>
      </c>
      <c r="CD66" s="31">
        <v>0</v>
      </c>
      <c r="CE66" s="31">
        <v>0</v>
      </c>
      <c r="CF66" s="31">
        <v>0</v>
      </c>
      <c r="CG66" s="34"/>
      <c r="CH66" s="34"/>
      <c r="CI66" s="32" t="s">
        <v>125</v>
      </c>
      <c r="CJ66" s="35"/>
      <c r="CK66" s="31"/>
      <c r="CL66" s="32" t="s">
        <v>125</v>
      </c>
      <c r="CM66" s="31"/>
      <c r="CN66" s="31"/>
      <c r="CO66" s="32" t="s">
        <v>125</v>
      </c>
      <c r="CP66" s="31"/>
      <c r="CQ66" s="31"/>
      <c r="CR66" s="32" t="s">
        <v>125</v>
      </c>
      <c r="CS66" s="31"/>
      <c r="CT66" s="31"/>
      <c r="CU66" s="32" t="s">
        <v>125</v>
      </c>
      <c r="CV66" s="32" t="s">
        <v>125</v>
      </c>
      <c r="CW66" s="32" t="s">
        <v>125</v>
      </c>
      <c r="CX66" s="32" t="s">
        <v>125</v>
      </c>
      <c r="CY66" s="32" t="s">
        <v>125</v>
      </c>
      <c r="CZ66" s="32" t="s">
        <v>125</v>
      </c>
      <c r="DA66" s="34">
        <v>40909</v>
      </c>
      <c r="DB66" s="32" t="s">
        <v>317</v>
      </c>
      <c r="DC66" s="32" t="s">
        <v>125</v>
      </c>
      <c r="DD66" s="32" t="s">
        <v>313</v>
      </c>
      <c r="DE66" s="32" t="s">
        <v>314</v>
      </c>
      <c r="DF66" s="32" t="s">
        <v>125</v>
      </c>
      <c r="DG66" s="32" t="s">
        <v>125</v>
      </c>
      <c r="DH66" s="32" t="s">
        <v>125</v>
      </c>
      <c r="DI66" s="31">
        <v>0</v>
      </c>
      <c r="DJ66" s="32" t="s">
        <v>125</v>
      </c>
      <c r="DK66" s="32" t="s">
        <v>132</v>
      </c>
      <c r="DL66" s="32" t="s">
        <v>125</v>
      </c>
      <c r="DM66" s="32" t="s">
        <v>125</v>
      </c>
      <c r="DN66" s="32" t="s">
        <v>125</v>
      </c>
      <c r="DO66" s="32" t="s">
        <v>486</v>
      </c>
      <c r="DP66" s="32" t="s">
        <v>485</v>
      </c>
      <c r="DQ66" s="32" t="s">
        <v>125</v>
      </c>
      <c r="DR66" s="32" t="s">
        <v>125</v>
      </c>
      <c r="DS66" s="32" t="s">
        <v>125</v>
      </c>
      <c r="DT66" s="32" t="s">
        <v>125</v>
      </c>
      <c r="DU66" s="32" t="s">
        <v>125</v>
      </c>
      <c r="DV66" s="32" t="s">
        <v>428</v>
      </c>
      <c r="DW66" s="32" t="s">
        <v>125</v>
      </c>
      <c r="DX66" s="32" t="s">
        <v>125</v>
      </c>
    </row>
    <row r="67" spans="2:128" x14ac:dyDescent="0.25">
      <c r="B67" s="26">
        <v>12487</v>
      </c>
      <c r="C67" s="29">
        <v>40179</v>
      </c>
      <c r="D67" s="30">
        <v>0</v>
      </c>
      <c r="E67" s="27" t="s">
        <v>302</v>
      </c>
      <c r="F67" s="27" t="s">
        <v>303</v>
      </c>
      <c r="G67" s="27" t="s">
        <v>122</v>
      </c>
      <c r="H67" s="27" t="s">
        <v>337</v>
      </c>
      <c r="I67" s="27" t="s">
        <v>305</v>
      </c>
      <c r="J67" s="27" t="s">
        <v>315</v>
      </c>
      <c r="K67" s="27" t="s">
        <v>133</v>
      </c>
      <c r="L67" s="26">
        <v>-42</v>
      </c>
      <c r="M67" s="27" t="s">
        <v>306</v>
      </c>
      <c r="N67" s="26">
        <v>-31248</v>
      </c>
      <c r="O67" s="27" t="s">
        <v>485</v>
      </c>
      <c r="P67" s="26">
        <v>30</v>
      </c>
      <c r="Q67" s="26">
        <v>2.57241460413276</v>
      </c>
      <c r="S67" s="24" t="s">
        <v>499</v>
      </c>
      <c r="U67" s="31">
        <v>744</v>
      </c>
      <c r="V67" s="31">
        <v>-80382.811549940496</v>
      </c>
      <c r="Y67" s="31">
        <v>-80382.811549940496</v>
      </c>
      <c r="Z67" s="32" t="s">
        <v>134</v>
      </c>
      <c r="AA67" s="31"/>
      <c r="AB67" s="31"/>
      <c r="AC67" s="32" t="s">
        <v>126</v>
      </c>
      <c r="AD67" s="32" t="s">
        <v>126</v>
      </c>
      <c r="AE67" s="32" t="s">
        <v>127</v>
      </c>
      <c r="AF67" s="32" t="s">
        <v>408</v>
      </c>
      <c r="AG67" s="32" t="s">
        <v>308</v>
      </c>
      <c r="AH67" s="32" t="s">
        <v>185</v>
      </c>
      <c r="AI67" s="32" t="s">
        <v>125</v>
      </c>
      <c r="AJ67" s="32" t="s">
        <v>125</v>
      </c>
      <c r="AK67" s="32" t="s">
        <v>125</v>
      </c>
      <c r="AL67" s="32" t="s">
        <v>125</v>
      </c>
      <c r="AM67" s="32" t="s">
        <v>125</v>
      </c>
      <c r="AN67" s="34">
        <v>40179</v>
      </c>
      <c r="AO67" s="34">
        <v>40209</v>
      </c>
      <c r="AP67" s="32" t="s">
        <v>128</v>
      </c>
      <c r="AQ67" s="31">
        <v>744</v>
      </c>
      <c r="AR67" s="32" t="s">
        <v>125</v>
      </c>
      <c r="AS67" s="31"/>
      <c r="AT67" s="34"/>
      <c r="AU67" s="32" t="s">
        <v>125</v>
      </c>
      <c r="AV67" s="32" t="s">
        <v>125</v>
      </c>
      <c r="AW67" s="32" t="s">
        <v>310</v>
      </c>
      <c r="AX67" s="32" t="s">
        <v>129</v>
      </c>
      <c r="AY67" s="31">
        <v>0</v>
      </c>
      <c r="AZ67" s="31">
        <v>0</v>
      </c>
      <c r="BA67" s="32" t="s">
        <v>408</v>
      </c>
      <c r="BB67" s="31">
        <v>0</v>
      </c>
      <c r="BC67" s="31">
        <v>0</v>
      </c>
      <c r="BD67" s="32" t="s">
        <v>408</v>
      </c>
      <c r="BE67" s="31">
        <v>0</v>
      </c>
      <c r="BF67" s="31">
        <v>0</v>
      </c>
      <c r="BG67" s="32" t="s">
        <v>408</v>
      </c>
      <c r="BH67" s="31">
        <v>0</v>
      </c>
      <c r="BI67" s="31">
        <v>0</v>
      </c>
      <c r="BJ67" s="32" t="s">
        <v>408</v>
      </c>
      <c r="BK67" s="31"/>
      <c r="BL67" s="31"/>
      <c r="BM67" s="32" t="s">
        <v>130</v>
      </c>
      <c r="BN67" s="32" t="s">
        <v>125</v>
      </c>
      <c r="BO67" s="32" t="s">
        <v>125</v>
      </c>
      <c r="BP67" s="31"/>
      <c r="BQ67" s="31"/>
      <c r="BR67" s="32" t="s">
        <v>125</v>
      </c>
      <c r="BS67" s="32" t="s">
        <v>125</v>
      </c>
      <c r="BT67" s="32" t="s">
        <v>125</v>
      </c>
      <c r="BU67" s="32" t="s">
        <v>125</v>
      </c>
      <c r="BV67" s="32" t="s">
        <v>429</v>
      </c>
      <c r="BW67" s="32" t="s">
        <v>131</v>
      </c>
      <c r="BX67" s="32" t="s">
        <v>125</v>
      </c>
      <c r="BY67" s="32" t="s">
        <v>125</v>
      </c>
      <c r="BZ67" s="32" t="s">
        <v>125</v>
      </c>
      <c r="CA67" s="32" t="s">
        <v>125</v>
      </c>
      <c r="CB67" s="32" t="s">
        <v>125</v>
      </c>
      <c r="CC67" s="32" t="s">
        <v>125</v>
      </c>
      <c r="CD67" s="31">
        <v>0</v>
      </c>
      <c r="CE67" s="31">
        <v>0</v>
      </c>
      <c r="CF67" s="31">
        <v>0</v>
      </c>
      <c r="CG67" s="34"/>
      <c r="CH67" s="34"/>
      <c r="CI67" s="32" t="s">
        <v>125</v>
      </c>
      <c r="CJ67" s="35"/>
      <c r="CK67" s="31"/>
      <c r="CL67" s="32" t="s">
        <v>125</v>
      </c>
      <c r="CM67" s="31"/>
      <c r="CN67" s="31"/>
      <c r="CO67" s="32" t="s">
        <v>125</v>
      </c>
      <c r="CP67" s="31"/>
      <c r="CQ67" s="31"/>
      <c r="CR67" s="32" t="s">
        <v>125</v>
      </c>
      <c r="CS67" s="31"/>
      <c r="CT67" s="31"/>
      <c r="CU67" s="32" t="s">
        <v>125</v>
      </c>
      <c r="CV67" s="32" t="s">
        <v>125</v>
      </c>
      <c r="CW67" s="32" t="s">
        <v>125</v>
      </c>
      <c r="CX67" s="32" t="s">
        <v>125</v>
      </c>
      <c r="CY67" s="32" t="s">
        <v>125</v>
      </c>
      <c r="CZ67" s="32" t="s">
        <v>125</v>
      </c>
      <c r="DA67" s="34">
        <v>40544</v>
      </c>
      <c r="DB67" s="32" t="s">
        <v>317</v>
      </c>
      <c r="DC67" s="32" t="s">
        <v>125</v>
      </c>
      <c r="DD67" s="32" t="s">
        <v>313</v>
      </c>
      <c r="DE67" s="32" t="s">
        <v>314</v>
      </c>
      <c r="DF67" s="32" t="s">
        <v>125</v>
      </c>
      <c r="DG67" s="32" t="s">
        <v>125</v>
      </c>
      <c r="DH67" s="32" t="s">
        <v>125</v>
      </c>
      <c r="DI67" s="31">
        <v>0</v>
      </c>
      <c r="DJ67" s="32" t="s">
        <v>125</v>
      </c>
      <c r="DK67" s="32" t="s">
        <v>132</v>
      </c>
      <c r="DL67" s="32" t="s">
        <v>125</v>
      </c>
      <c r="DM67" s="32" t="s">
        <v>125</v>
      </c>
      <c r="DN67" s="32" t="s">
        <v>125</v>
      </c>
      <c r="DO67" s="32" t="s">
        <v>486</v>
      </c>
      <c r="DP67" s="32" t="s">
        <v>485</v>
      </c>
      <c r="DQ67" s="32" t="s">
        <v>125</v>
      </c>
      <c r="DR67" s="32" t="s">
        <v>125</v>
      </c>
      <c r="DS67" s="32" t="s">
        <v>125</v>
      </c>
      <c r="DT67" s="32" t="s">
        <v>125</v>
      </c>
      <c r="DU67" s="32" t="s">
        <v>125</v>
      </c>
      <c r="DV67" s="32" t="s">
        <v>430</v>
      </c>
      <c r="DW67" s="32" t="s">
        <v>125</v>
      </c>
      <c r="DX67" s="32" t="s">
        <v>125</v>
      </c>
    </row>
    <row r="68" spans="2:128" x14ac:dyDescent="0.25">
      <c r="B68" s="26">
        <v>12489</v>
      </c>
      <c r="C68" s="29">
        <v>40179</v>
      </c>
      <c r="D68" s="30">
        <v>0</v>
      </c>
      <c r="E68" s="27" t="s">
        <v>302</v>
      </c>
      <c r="F68" s="27" t="s">
        <v>303</v>
      </c>
      <c r="G68" s="27" t="s">
        <v>122</v>
      </c>
      <c r="H68" s="27" t="s">
        <v>340</v>
      </c>
      <c r="I68" s="27" t="s">
        <v>305</v>
      </c>
      <c r="J68" s="27" t="s">
        <v>315</v>
      </c>
      <c r="K68" s="27" t="s">
        <v>133</v>
      </c>
      <c r="L68" s="26">
        <v>-42</v>
      </c>
      <c r="M68" s="27" t="s">
        <v>306</v>
      </c>
      <c r="N68" s="26">
        <v>-31248</v>
      </c>
      <c r="O68" s="27" t="s">
        <v>485</v>
      </c>
      <c r="P68" s="26">
        <v>30</v>
      </c>
      <c r="Q68" s="26">
        <v>6.8597722776873598</v>
      </c>
      <c r="S68" s="24" t="s">
        <v>499</v>
      </c>
      <c r="U68" s="31">
        <v>744</v>
      </c>
      <c r="V68" s="31">
        <v>-214354.16413317501</v>
      </c>
      <c r="Y68" s="31">
        <v>-214354.16413317501</v>
      </c>
      <c r="Z68" s="32" t="s">
        <v>134</v>
      </c>
      <c r="AA68" s="31"/>
      <c r="AB68" s="31"/>
      <c r="AC68" s="32" t="s">
        <v>126</v>
      </c>
      <c r="AD68" s="32" t="s">
        <v>126</v>
      </c>
      <c r="AE68" s="32" t="s">
        <v>127</v>
      </c>
      <c r="AF68" s="32" t="s">
        <v>408</v>
      </c>
      <c r="AG68" s="32" t="s">
        <v>308</v>
      </c>
      <c r="AH68" s="32" t="s">
        <v>185</v>
      </c>
      <c r="AI68" s="32" t="s">
        <v>125</v>
      </c>
      <c r="AJ68" s="32" t="s">
        <v>125</v>
      </c>
      <c r="AK68" s="32" t="s">
        <v>125</v>
      </c>
      <c r="AL68" s="32" t="s">
        <v>125</v>
      </c>
      <c r="AM68" s="32" t="s">
        <v>125</v>
      </c>
      <c r="AN68" s="34">
        <v>40909</v>
      </c>
      <c r="AO68" s="34">
        <v>40939</v>
      </c>
      <c r="AP68" s="32" t="s">
        <v>128</v>
      </c>
      <c r="AQ68" s="31">
        <v>744</v>
      </c>
      <c r="AR68" s="32" t="s">
        <v>125</v>
      </c>
      <c r="AS68" s="31"/>
      <c r="AT68" s="34"/>
      <c r="AU68" s="32" t="s">
        <v>125</v>
      </c>
      <c r="AV68" s="32" t="s">
        <v>125</v>
      </c>
      <c r="AW68" s="32" t="s">
        <v>310</v>
      </c>
      <c r="AX68" s="32" t="s">
        <v>129</v>
      </c>
      <c r="AY68" s="31">
        <v>0</v>
      </c>
      <c r="AZ68" s="31">
        <v>0</v>
      </c>
      <c r="BA68" s="32" t="s">
        <v>408</v>
      </c>
      <c r="BB68" s="31">
        <v>0</v>
      </c>
      <c r="BC68" s="31">
        <v>0</v>
      </c>
      <c r="BD68" s="32" t="s">
        <v>408</v>
      </c>
      <c r="BE68" s="31">
        <v>0</v>
      </c>
      <c r="BF68" s="31">
        <v>0</v>
      </c>
      <c r="BG68" s="32" t="s">
        <v>408</v>
      </c>
      <c r="BH68" s="31">
        <v>0</v>
      </c>
      <c r="BI68" s="31">
        <v>0</v>
      </c>
      <c r="BJ68" s="32" t="s">
        <v>408</v>
      </c>
      <c r="BK68" s="31"/>
      <c r="BL68" s="31"/>
      <c r="BM68" s="32" t="s">
        <v>130</v>
      </c>
      <c r="BN68" s="32" t="s">
        <v>125</v>
      </c>
      <c r="BO68" s="32" t="s">
        <v>125</v>
      </c>
      <c r="BP68" s="31"/>
      <c r="BQ68" s="31"/>
      <c r="BR68" s="32" t="s">
        <v>125</v>
      </c>
      <c r="BS68" s="32" t="s">
        <v>125</v>
      </c>
      <c r="BT68" s="32" t="s">
        <v>125</v>
      </c>
      <c r="BU68" s="32" t="s">
        <v>125</v>
      </c>
      <c r="BV68" s="32" t="s">
        <v>431</v>
      </c>
      <c r="BW68" s="32" t="s">
        <v>131</v>
      </c>
      <c r="BX68" s="32" t="s">
        <v>125</v>
      </c>
      <c r="BY68" s="32" t="s">
        <v>125</v>
      </c>
      <c r="BZ68" s="32" t="s">
        <v>125</v>
      </c>
      <c r="CA68" s="32" t="s">
        <v>125</v>
      </c>
      <c r="CB68" s="32" t="s">
        <v>125</v>
      </c>
      <c r="CC68" s="32" t="s">
        <v>125</v>
      </c>
      <c r="CD68" s="31">
        <v>0</v>
      </c>
      <c r="CE68" s="31">
        <v>0</v>
      </c>
      <c r="CF68" s="31">
        <v>0</v>
      </c>
      <c r="CG68" s="34"/>
      <c r="CH68" s="34"/>
      <c r="CI68" s="32" t="s">
        <v>125</v>
      </c>
      <c r="CJ68" s="35"/>
      <c r="CK68" s="31"/>
      <c r="CL68" s="32" t="s">
        <v>125</v>
      </c>
      <c r="CM68" s="31"/>
      <c r="CN68" s="31"/>
      <c r="CO68" s="32" t="s">
        <v>125</v>
      </c>
      <c r="CP68" s="31"/>
      <c r="CQ68" s="31"/>
      <c r="CR68" s="32" t="s">
        <v>125</v>
      </c>
      <c r="CS68" s="31"/>
      <c r="CT68" s="31"/>
      <c r="CU68" s="32" t="s">
        <v>125</v>
      </c>
      <c r="CV68" s="32" t="s">
        <v>125</v>
      </c>
      <c r="CW68" s="32" t="s">
        <v>125</v>
      </c>
      <c r="CX68" s="32" t="s">
        <v>125</v>
      </c>
      <c r="CY68" s="32" t="s">
        <v>125</v>
      </c>
      <c r="CZ68" s="32" t="s">
        <v>125</v>
      </c>
      <c r="DA68" s="34">
        <v>40544</v>
      </c>
      <c r="DB68" s="32" t="s">
        <v>317</v>
      </c>
      <c r="DC68" s="32" t="s">
        <v>125</v>
      </c>
      <c r="DD68" s="32" t="s">
        <v>313</v>
      </c>
      <c r="DE68" s="32" t="s">
        <v>314</v>
      </c>
      <c r="DF68" s="32" t="s">
        <v>125</v>
      </c>
      <c r="DG68" s="32" t="s">
        <v>125</v>
      </c>
      <c r="DH68" s="32" t="s">
        <v>125</v>
      </c>
      <c r="DI68" s="31">
        <v>0</v>
      </c>
      <c r="DJ68" s="32" t="s">
        <v>125</v>
      </c>
      <c r="DK68" s="32" t="s">
        <v>132</v>
      </c>
      <c r="DL68" s="32" t="s">
        <v>125</v>
      </c>
      <c r="DM68" s="32" t="s">
        <v>125</v>
      </c>
      <c r="DN68" s="32" t="s">
        <v>125</v>
      </c>
      <c r="DO68" s="32" t="s">
        <v>486</v>
      </c>
      <c r="DP68" s="32" t="s">
        <v>485</v>
      </c>
      <c r="DQ68" s="32" t="s">
        <v>125</v>
      </c>
      <c r="DR68" s="32" t="s">
        <v>125</v>
      </c>
      <c r="DS68" s="32" t="s">
        <v>125</v>
      </c>
      <c r="DT68" s="32" t="s">
        <v>125</v>
      </c>
      <c r="DU68" s="32" t="s">
        <v>125</v>
      </c>
      <c r="DV68" s="32" t="s">
        <v>432</v>
      </c>
      <c r="DW68" s="32" t="s">
        <v>125</v>
      </c>
      <c r="DX68" s="32" t="s">
        <v>125</v>
      </c>
    </row>
    <row r="69" spans="2:128" x14ac:dyDescent="0.25">
      <c r="B69" s="26">
        <v>12491</v>
      </c>
      <c r="C69" s="29">
        <v>40179</v>
      </c>
      <c r="D69" s="30">
        <v>0</v>
      </c>
      <c r="E69" s="27" t="s">
        <v>302</v>
      </c>
      <c r="F69" s="27" t="s">
        <v>303</v>
      </c>
      <c r="G69" s="27" t="s">
        <v>122</v>
      </c>
      <c r="H69" s="27" t="s">
        <v>337</v>
      </c>
      <c r="I69" s="27" t="s">
        <v>305</v>
      </c>
      <c r="J69" s="27" t="s">
        <v>315</v>
      </c>
      <c r="K69" s="27" t="s">
        <v>133</v>
      </c>
      <c r="L69" s="26">
        <v>-42</v>
      </c>
      <c r="M69" s="27" t="s">
        <v>306</v>
      </c>
      <c r="N69" s="26">
        <v>-31248</v>
      </c>
      <c r="O69" s="27" t="s">
        <v>485</v>
      </c>
      <c r="P69" s="26">
        <v>30</v>
      </c>
      <c r="Q69" s="26">
        <v>2.57241460413276</v>
      </c>
      <c r="S69" s="24" t="s">
        <v>499</v>
      </c>
      <c r="U69" s="31">
        <v>744</v>
      </c>
      <c r="V69" s="31">
        <v>-80382.811549940496</v>
      </c>
      <c r="Y69" s="31">
        <v>-80382.811549940496</v>
      </c>
      <c r="Z69" s="32" t="s">
        <v>134</v>
      </c>
      <c r="AA69" s="31"/>
      <c r="AB69" s="31"/>
      <c r="AC69" s="32" t="s">
        <v>126</v>
      </c>
      <c r="AD69" s="32" t="s">
        <v>126</v>
      </c>
      <c r="AE69" s="32" t="s">
        <v>127</v>
      </c>
      <c r="AF69" s="32" t="s">
        <v>408</v>
      </c>
      <c r="AG69" s="32" t="s">
        <v>308</v>
      </c>
      <c r="AH69" s="32" t="s">
        <v>185</v>
      </c>
      <c r="AI69" s="32" t="s">
        <v>125</v>
      </c>
      <c r="AJ69" s="32" t="s">
        <v>125</v>
      </c>
      <c r="AK69" s="32" t="s">
        <v>125</v>
      </c>
      <c r="AL69" s="32" t="s">
        <v>125</v>
      </c>
      <c r="AM69" s="32" t="s">
        <v>125</v>
      </c>
      <c r="AN69" s="34">
        <v>40179</v>
      </c>
      <c r="AO69" s="34">
        <v>40209</v>
      </c>
      <c r="AP69" s="32" t="s">
        <v>128</v>
      </c>
      <c r="AQ69" s="31">
        <v>744</v>
      </c>
      <c r="AR69" s="32" t="s">
        <v>125</v>
      </c>
      <c r="AS69" s="31"/>
      <c r="AT69" s="34"/>
      <c r="AU69" s="32" t="s">
        <v>125</v>
      </c>
      <c r="AV69" s="32" t="s">
        <v>125</v>
      </c>
      <c r="AW69" s="32" t="s">
        <v>310</v>
      </c>
      <c r="AX69" s="32" t="s">
        <v>129</v>
      </c>
      <c r="AY69" s="31">
        <v>0</v>
      </c>
      <c r="AZ69" s="31">
        <v>0</v>
      </c>
      <c r="BA69" s="32" t="s">
        <v>408</v>
      </c>
      <c r="BB69" s="31">
        <v>0</v>
      </c>
      <c r="BC69" s="31">
        <v>0</v>
      </c>
      <c r="BD69" s="32" t="s">
        <v>408</v>
      </c>
      <c r="BE69" s="31">
        <v>0</v>
      </c>
      <c r="BF69" s="31">
        <v>0</v>
      </c>
      <c r="BG69" s="32" t="s">
        <v>408</v>
      </c>
      <c r="BH69" s="31">
        <v>0</v>
      </c>
      <c r="BI69" s="31">
        <v>0</v>
      </c>
      <c r="BJ69" s="32" t="s">
        <v>408</v>
      </c>
      <c r="BK69" s="31"/>
      <c r="BL69" s="31"/>
      <c r="BM69" s="32" t="s">
        <v>130</v>
      </c>
      <c r="BN69" s="32" t="s">
        <v>125</v>
      </c>
      <c r="BO69" s="32" t="s">
        <v>125</v>
      </c>
      <c r="BP69" s="31"/>
      <c r="BQ69" s="31"/>
      <c r="BR69" s="32" t="s">
        <v>125</v>
      </c>
      <c r="BS69" s="32" t="s">
        <v>125</v>
      </c>
      <c r="BT69" s="32" t="s">
        <v>125</v>
      </c>
      <c r="BU69" s="32" t="s">
        <v>125</v>
      </c>
      <c r="BV69" s="32" t="s">
        <v>433</v>
      </c>
      <c r="BW69" s="32" t="s">
        <v>131</v>
      </c>
      <c r="BX69" s="32" t="s">
        <v>125</v>
      </c>
      <c r="BY69" s="32" t="s">
        <v>125</v>
      </c>
      <c r="BZ69" s="32" t="s">
        <v>125</v>
      </c>
      <c r="CA69" s="32" t="s">
        <v>125</v>
      </c>
      <c r="CB69" s="32" t="s">
        <v>125</v>
      </c>
      <c r="CC69" s="32" t="s">
        <v>125</v>
      </c>
      <c r="CD69" s="31">
        <v>0</v>
      </c>
      <c r="CE69" s="31">
        <v>0</v>
      </c>
      <c r="CF69" s="31">
        <v>0</v>
      </c>
      <c r="CG69" s="34"/>
      <c r="CH69" s="34"/>
      <c r="CI69" s="32" t="s">
        <v>125</v>
      </c>
      <c r="CJ69" s="35"/>
      <c r="CK69" s="31"/>
      <c r="CL69" s="32" t="s">
        <v>125</v>
      </c>
      <c r="CM69" s="31"/>
      <c r="CN69" s="31"/>
      <c r="CO69" s="32" t="s">
        <v>125</v>
      </c>
      <c r="CP69" s="31"/>
      <c r="CQ69" s="31"/>
      <c r="CR69" s="32" t="s">
        <v>125</v>
      </c>
      <c r="CS69" s="31"/>
      <c r="CT69" s="31"/>
      <c r="CU69" s="32" t="s">
        <v>125</v>
      </c>
      <c r="CV69" s="32" t="s">
        <v>125</v>
      </c>
      <c r="CW69" s="32" t="s">
        <v>125</v>
      </c>
      <c r="CX69" s="32" t="s">
        <v>125</v>
      </c>
      <c r="CY69" s="32" t="s">
        <v>125</v>
      </c>
      <c r="CZ69" s="32" t="s">
        <v>125</v>
      </c>
      <c r="DA69" s="34">
        <v>40848</v>
      </c>
      <c r="DB69" s="32" t="s">
        <v>317</v>
      </c>
      <c r="DC69" s="32" t="s">
        <v>125</v>
      </c>
      <c r="DD69" s="32" t="s">
        <v>313</v>
      </c>
      <c r="DE69" s="32" t="s">
        <v>314</v>
      </c>
      <c r="DF69" s="32" t="s">
        <v>125</v>
      </c>
      <c r="DG69" s="32" t="s">
        <v>125</v>
      </c>
      <c r="DH69" s="32" t="s">
        <v>125</v>
      </c>
      <c r="DI69" s="31">
        <v>0</v>
      </c>
      <c r="DJ69" s="32" t="s">
        <v>125</v>
      </c>
      <c r="DK69" s="32" t="s">
        <v>132</v>
      </c>
      <c r="DL69" s="32" t="s">
        <v>125</v>
      </c>
      <c r="DM69" s="32" t="s">
        <v>125</v>
      </c>
      <c r="DN69" s="32" t="s">
        <v>125</v>
      </c>
      <c r="DO69" s="32" t="s">
        <v>486</v>
      </c>
      <c r="DP69" s="32" t="s">
        <v>485</v>
      </c>
      <c r="DQ69" s="32" t="s">
        <v>125</v>
      </c>
      <c r="DR69" s="32" t="s">
        <v>125</v>
      </c>
      <c r="DS69" s="32" t="s">
        <v>125</v>
      </c>
      <c r="DT69" s="32" t="s">
        <v>125</v>
      </c>
      <c r="DU69" s="32" t="s">
        <v>125</v>
      </c>
      <c r="DV69" s="32" t="s">
        <v>434</v>
      </c>
      <c r="DW69" s="32" t="s">
        <v>125</v>
      </c>
      <c r="DX69" s="32" t="s">
        <v>125</v>
      </c>
    </row>
    <row r="70" spans="2:128" x14ac:dyDescent="0.25">
      <c r="B70" s="26">
        <v>12493</v>
      </c>
      <c r="C70" s="29">
        <v>40179</v>
      </c>
      <c r="D70" s="30">
        <v>0</v>
      </c>
      <c r="E70" s="27" t="s">
        <v>302</v>
      </c>
      <c r="F70" s="27" t="s">
        <v>303</v>
      </c>
      <c r="G70" s="27" t="s">
        <v>122</v>
      </c>
      <c r="H70" s="27" t="s">
        <v>340</v>
      </c>
      <c r="I70" s="27" t="s">
        <v>305</v>
      </c>
      <c r="J70" s="27" t="s">
        <v>315</v>
      </c>
      <c r="K70" s="27" t="s">
        <v>133</v>
      </c>
      <c r="L70" s="26">
        <v>-42</v>
      </c>
      <c r="M70" s="27" t="s">
        <v>306</v>
      </c>
      <c r="N70" s="26">
        <v>-31248</v>
      </c>
      <c r="O70" s="27" t="s">
        <v>485</v>
      </c>
      <c r="P70" s="26">
        <v>30</v>
      </c>
      <c r="Q70" s="26">
        <v>6.8597722776873598</v>
      </c>
      <c r="S70" s="24" t="s">
        <v>499</v>
      </c>
      <c r="U70" s="31">
        <v>744</v>
      </c>
      <c r="V70" s="31">
        <v>-214354.16413317501</v>
      </c>
      <c r="Y70" s="31">
        <v>-214354.16413317501</v>
      </c>
      <c r="Z70" s="32" t="s">
        <v>134</v>
      </c>
      <c r="AA70" s="31"/>
      <c r="AB70" s="31"/>
      <c r="AC70" s="32" t="s">
        <v>126</v>
      </c>
      <c r="AD70" s="32" t="s">
        <v>126</v>
      </c>
      <c r="AE70" s="32" t="s">
        <v>127</v>
      </c>
      <c r="AF70" s="32" t="s">
        <v>408</v>
      </c>
      <c r="AG70" s="32" t="s">
        <v>308</v>
      </c>
      <c r="AH70" s="32" t="s">
        <v>185</v>
      </c>
      <c r="AI70" s="32" t="s">
        <v>125</v>
      </c>
      <c r="AJ70" s="32" t="s">
        <v>125</v>
      </c>
      <c r="AK70" s="32" t="s">
        <v>125</v>
      </c>
      <c r="AL70" s="32" t="s">
        <v>125</v>
      </c>
      <c r="AM70" s="32" t="s">
        <v>125</v>
      </c>
      <c r="AN70" s="34">
        <v>40909</v>
      </c>
      <c r="AO70" s="34">
        <v>40939</v>
      </c>
      <c r="AP70" s="32" t="s">
        <v>128</v>
      </c>
      <c r="AQ70" s="31">
        <v>744</v>
      </c>
      <c r="AR70" s="32" t="s">
        <v>125</v>
      </c>
      <c r="AS70" s="31"/>
      <c r="AT70" s="34"/>
      <c r="AU70" s="32" t="s">
        <v>125</v>
      </c>
      <c r="AV70" s="32" t="s">
        <v>125</v>
      </c>
      <c r="AW70" s="32" t="s">
        <v>310</v>
      </c>
      <c r="AX70" s="32" t="s">
        <v>129</v>
      </c>
      <c r="AY70" s="31">
        <v>0</v>
      </c>
      <c r="AZ70" s="31">
        <v>0</v>
      </c>
      <c r="BA70" s="32" t="s">
        <v>408</v>
      </c>
      <c r="BB70" s="31">
        <v>0</v>
      </c>
      <c r="BC70" s="31">
        <v>0</v>
      </c>
      <c r="BD70" s="32" t="s">
        <v>408</v>
      </c>
      <c r="BE70" s="31">
        <v>0</v>
      </c>
      <c r="BF70" s="31">
        <v>0</v>
      </c>
      <c r="BG70" s="32" t="s">
        <v>408</v>
      </c>
      <c r="BH70" s="31">
        <v>0</v>
      </c>
      <c r="BI70" s="31">
        <v>0</v>
      </c>
      <c r="BJ70" s="32" t="s">
        <v>408</v>
      </c>
      <c r="BK70" s="31"/>
      <c r="BL70" s="31"/>
      <c r="BM70" s="32" t="s">
        <v>130</v>
      </c>
      <c r="BN70" s="32" t="s">
        <v>125</v>
      </c>
      <c r="BO70" s="32" t="s">
        <v>125</v>
      </c>
      <c r="BP70" s="31"/>
      <c r="BQ70" s="31"/>
      <c r="BR70" s="32" t="s">
        <v>125</v>
      </c>
      <c r="BS70" s="32" t="s">
        <v>125</v>
      </c>
      <c r="BT70" s="32" t="s">
        <v>125</v>
      </c>
      <c r="BU70" s="32" t="s">
        <v>125</v>
      </c>
      <c r="BV70" s="32" t="s">
        <v>435</v>
      </c>
      <c r="BW70" s="32" t="s">
        <v>131</v>
      </c>
      <c r="BX70" s="32" t="s">
        <v>125</v>
      </c>
      <c r="BY70" s="32" t="s">
        <v>125</v>
      </c>
      <c r="BZ70" s="32" t="s">
        <v>125</v>
      </c>
      <c r="CA70" s="32" t="s">
        <v>125</v>
      </c>
      <c r="CB70" s="32" t="s">
        <v>125</v>
      </c>
      <c r="CC70" s="32" t="s">
        <v>125</v>
      </c>
      <c r="CD70" s="31">
        <v>0</v>
      </c>
      <c r="CE70" s="31">
        <v>0</v>
      </c>
      <c r="CF70" s="31">
        <v>0</v>
      </c>
      <c r="CG70" s="34"/>
      <c r="CH70" s="34"/>
      <c r="CI70" s="32" t="s">
        <v>125</v>
      </c>
      <c r="CJ70" s="35"/>
      <c r="CK70" s="31"/>
      <c r="CL70" s="32" t="s">
        <v>125</v>
      </c>
      <c r="CM70" s="31"/>
      <c r="CN70" s="31"/>
      <c r="CO70" s="32" t="s">
        <v>125</v>
      </c>
      <c r="CP70" s="31"/>
      <c r="CQ70" s="31"/>
      <c r="CR70" s="32" t="s">
        <v>125</v>
      </c>
      <c r="CS70" s="31"/>
      <c r="CT70" s="31"/>
      <c r="CU70" s="32" t="s">
        <v>125</v>
      </c>
      <c r="CV70" s="32" t="s">
        <v>125</v>
      </c>
      <c r="CW70" s="32" t="s">
        <v>125</v>
      </c>
      <c r="CX70" s="32" t="s">
        <v>125</v>
      </c>
      <c r="CY70" s="32" t="s">
        <v>125</v>
      </c>
      <c r="CZ70" s="32" t="s">
        <v>125</v>
      </c>
      <c r="DA70" s="34">
        <v>40848</v>
      </c>
      <c r="DB70" s="32" t="s">
        <v>317</v>
      </c>
      <c r="DC70" s="32" t="s">
        <v>125</v>
      </c>
      <c r="DD70" s="32" t="s">
        <v>313</v>
      </c>
      <c r="DE70" s="32" t="s">
        <v>314</v>
      </c>
      <c r="DF70" s="32" t="s">
        <v>125</v>
      </c>
      <c r="DG70" s="32" t="s">
        <v>125</v>
      </c>
      <c r="DH70" s="32" t="s">
        <v>125</v>
      </c>
      <c r="DI70" s="31">
        <v>0</v>
      </c>
      <c r="DJ70" s="32" t="s">
        <v>125</v>
      </c>
      <c r="DK70" s="32" t="s">
        <v>132</v>
      </c>
      <c r="DL70" s="32" t="s">
        <v>125</v>
      </c>
      <c r="DM70" s="32" t="s">
        <v>125</v>
      </c>
      <c r="DN70" s="32" t="s">
        <v>125</v>
      </c>
      <c r="DO70" s="32" t="s">
        <v>486</v>
      </c>
      <c r="DP70" s="32" t="s">
        <v>485</v>
      </c>
      <c r="DQ70" s="32" t="s">
        <v>125</v>
      </c>
      <c r="DR70" s="32" t="s">
        <v>125</v>
      </c>
      <c r="DS70" s="32" t="s">
        <v>125</v>
      </c>
      <c r="DT70" s="32" t="s">
        <v>125</v>
      </c>
      <c r="DU70" s="32" t="s">
        <v>125</v>
      </c>
      <c r="DV70" s="32" t="s">
        <v>436</v>
      </c>
      <c r="DW70" s="32" t="s">
        <v>125</v>
      </c>
      <c r="DX70" s="32" t="s">
        <v>125</v>
      </c>
    </row>
    <row r="71" spans="2:128" x14ac:dyDescent="0.25">
      <c r="B71" s="26">
        <v>12495</v>
      </c>
      <c r="C71" s="29">
        <v>40179</v>
      </c>
      <c r="D71" s="30">
        <v>0</v>
      </c>
      <c r="E71" s="27" t="s">
        <v>302</v>
      </c>
      <c r="F71" s="27" t="s">
        <v>303</v>
      </c>
      <c r="G71" s="27" t="s">
        <v>122</v>
      </c>
      <c r="H71" s="27" t="s">
        <v>337</v>
      </c>
      <c r="I71" s="27" t="s">
        <v>305</v>
      </c>
      <c r="J71" s="27" t="s">
        <v>315</v>
      </c>
      <c r="K71" s="27" t="s">
        <v>133</v>
      </c>
      <c r="L71" s="26">
        <v>-42</v>
      </c>
      <c r="M71" s="27" t="s">
        <v>306</v>
      </c>
      <c r="N71" s="26">
        <v>-31248</v>
      </c>
      <c r="O71" s="27" t="s">
        <v>485</v>
      </c>
      <c r="P71" s="26">
        <v>30</v>
      </c>
      <c r="Q71" s="26">
        <v>2.57241460413276</v>
      </c>
      <c r="S71" s="24" t="s">
        <v>499</v>
      </c>
      <c r="U71" s="31">
        <v>744</v>
      </c>
      <c r="V71" s="31">
        <v>23044.0555445631</v>
      </c>
      <c r="Y71" s="31">
        <v>23044.0555445631</v>
      </c>
      <c r="Z71" s="32" t="s">
        <v>134</v>
      </c>
      <c r="AA71" s="31"/>
      <c r="AB71" s="31"/>
      <c r="AC71" s="32" t="s">
        <v>126</v>
      </c>
      <c r="AD71" s="32" t="s">
        <v>126</v>
      </c>
      <c r="AE71" s="32" t="s">
        <v>127</v>
      </c>
      <c r="AF71" s="32" t="s">
        <v>408</v>
      </c>
      <c r="AG71" s="32" t="s">
        <v>308</v>
      </c>
      <c r="AH71" s="32" t="s">
        <v>185</v>
      </c>
      <c r="AI71" s="32" t="s">
        <v>125</v>
      </c>
      <c r="AJ71" s="32" t="s">
        <v>125</v>
      </c>
      <c r="AK71" s="32" t="s">
        <v>125</v>
      </c>
      <c r="AL71" s="32" t="s">
        <v>125</v>
      </c>
      <c r="AM71" s="32" t="s">
        <v>125</v>
      </c>
      <c r="AN71" s="34">
        <v>40179</v>
      </c>
      <c r="AO71" s="34">
        <v>40209</v>
      </c>
      <c r="AP71" s="32" t="s">
        <v>128</v>
      </c>
      <c r="AQ71" s="31">
        <v>744</v>
      </c>
      <c r="AR71" s="32" t="s">
        <v>125</v>
      </c>
      <c r="AS71" s="31"/>
      <c r="AT71" s="34"/>
      <c r="AU71" s="32" t="s">
        <v>125</v>
      </c>
      <c r="AV71" s="32" t="s">
        <v>125</v>
      </c>
      <c r="AW71" s="32" t="s">
        <v>310</v>
      </c>
      <c r="AX71" s="32" t="s">
        <v>129</v>
      </c>
      <c r="AY71" s="31">
        <v>0</v>
      </c>
      <c r="AZ71" s="31">
        <v>0</v>
      </c>
      <c r="BA71" s="32" t="s">
        <v>408</v>
      </c>
      <c r="BB71" s="31">
        <v>0</v>
      </c>
      <c r="BC71" s="31">
        <v>0</v>
      </c>
      <c r="BD71" s="32" t="s">
        <v>408</v>
      </c>
      <c r="BE71" s="31">
        <v>0</v>
      </c>
      <c r="BF71" s="31">
        <v>0</v>
      </c>
      <c r="BG71" s="32" t="s">
        <v>408</v>
      </c>
      <c r="BH71" s="31">
        <v>0</v>
      </c>
      <c r="BI71" s="31">
        <v>0</v>
      </c>
      <c r="BJ71" s="32" t="s">
        <v>408</v>
      </c>
      <c r="BK71" s="31"/>
      <c r="BL71" s="31"/>
      <c r="BM71" s="32" t="s">
        <v>130</v>
      </c>
      <c r="BN71" s="32" t="s">
        <v>125</v>
      </c>
      <c r="BO71" s="32" t="s">
        <v>125</v>
      </c>
      <c r="BP71" s="31"/>
      <c r="BQ71" s="31"/>
      <c r="BR71" s="32" t="s">
        <v>125</v>
      </c>
      <c r="BS71" s="32" t="s">
        <v>125</v>
      </c>
      <c r="BT71" s="32" t="s">
        <v>125</v>
      </c>
      <c r="BU71" s="32" t="s">
        <v>125</v>
      </c>
      <c r="BV71" s="32" t="s">
        <v>437</v>
      </c>
      <c r="BW71" s="32" t="s">
        <v>131</v>
      </c>
      <c r="BX71" s="32" t="s">
        <v>125</v>
      </c>
      <c r="BY71" s="32" t="s">
        <v>125</v>
      </c>
      <c r="BZ71" s="32" t="s">
        <v>125</v>
      </c>
      <c r="CA71" s="32" t="s">
        <v>125</v>
      </c>
      <c r="CB71" s="32" t="s">
        <v>125</v>
      </c>
      <c r="CC71" s="32" t="s">
        <v>125</v>
      </c>
      <c r="CD71" s="31">
        <v>0</v>
      </c>
      <c r="CE71" s="31">
        <v>0</v>
      </c>
      <c r="CF71" s="31">
        <v>0</v>
      </c>
      <c r="CG71" s="34"/>
      <c r="CH71" s="34"/>
      <c r="CI71" s="32" t="s">
        <v>125</v>
      </c>
      <c r="CJ71" s="35"/>
      <c r="CK71" s="31"/>
      <c r="CL71" s="32" t="s">
        <v>125</v>
      </c>
      <c r="CM71" s="31"/>
      <c r="CN71" s="31"/>
      <c r="CO71" s="32" t="s">
        <v>125</v>
      </c>
      <c r="CP71" s="31"/>
      <c r="CQ71" s="31"/>
      <c r="CR71" s="32" t="s">
        <v>125</v>
      </c>
      <c r="CS71" s="31"/>
      <c r="CT71" s="31"/>
      <c r="CU71" s="32" t="s">
        <v>125</v>
      </c>
      <c r="CV71" s="32" t="s">
        <v>125</v>
      </c>
      <c r="CW71" s="32" t="s">
        <v>125</v>
      </c>
      <c r="CX71" s="32" t="s">
        <v>125</v>
      </c>
      <c r="CY71" s="32" t="s">
        <v>125</v>
      </c>
      <c r="CZ71" s="32" t="s">
        <v>125</v>
      </c>
      <c r="DA71" s="34">
        <v>40909</v>
      </c>
      <c r="DB71" s="32" t="s">
        <v>317</v>
      </c>
      <c r="DC71" s="32" t="s">
        <v>125</v>
      </c>
      <c r="DD71" s="32" t="s">
        <v>313</v>
      </c>
      <c r="DE71" s="32" t="s">
        <v>314</v>
      </c>
      <c r="DF71" s="32" t="s">
        <v>125</v>
      </c>
      <c r="DG71" s="32" t="s">
        <v>125</v>
      </c>
      <c r="DH71" s="32" t="s">
        <v>125</v>
      </c>
      <c r="DI71" s="31">
        <v>0</v>
      </c>
      <c r="DJ71" s="32" t="s">
        <v>125</v>
      </c>
      <c r="DK71" s="32" t="s">
        <v>132</v>
      </c>
      <c r="DL71" s="32" t="s">
        <v>125</v>
      </c>
      <c r="DM71" s="32" t="s">
        <v>125</v>
      </c>
      <c r="DN71" s="32" t="s">
        <v>125</v>
      </c>
      <c r="DO71" s="32" t="s">
        <v>486</v>
      </c>
      <c r="DP71" s="32" t="s">
        <v>485</v>
      </c>
      <c r="DQ71" s="32" t="s">
        <v>125</v>
      </c>
      <c r="DR71" s="32" t="s">
        <v>125</v>
      </c>
      <c r="DS71" s="32" t="s">
        <v>125</v>
      </c>
      <c r="DT71" s="32" t="s">
        <v>125</v>
      </c>
      <c r="DU71" s="32" t="s">
        <v>125</v>
      </c>
      <c r="DV71" s="32" t="s">
        <v>438</v>
      </c>
      <c r="DW71" s="32" t="s">
        <v>125</v>
      </c>
      <c r="DX71" s="32" t="s">
        <v>125</v>
      </c>
    </row>
    <row r="72" spans="2:128" x14ac:dyDescent="0.25">
      <c r="B72" s="26">
        <v>12497</v>
      </c>
      <c r="C72" s="29">
        <v>40179</v>
      </c>
      <c r="D72" s="30">
        <v>0</v>
      </c>
      <c r="E72" s="27" t="s">
        <v>302</v>
      </c>
      <c r="F72" s="27" t="s">
        <v>303</v>
      </c>
      <c r="G72" s="27" t="s">
        <v>122</v>
      </c>
      <c r="H72" s="27" t="s">
        <v>340</v>
      </c>
      <c r="I72" s="27" t="s">
        <v>305</v>
      </c>
      <c r="J72" s="27" t="s">
        <v>315</v>
      </c>
      <c r="K72" s="27" t="s">
        <v>133</v>
      </c>
      <c r="L72" s="26">
        <v>-42</v>
      </c>
      <c r="M72" s="27" t="s">
        <v>306</v>
      </c>
      <c r="N72" s="26">
        <v>-31248</v>
      </c>
      <c r="O72" s="27" t="s">
        <v>485</v>
      </c>
      <c r="P72" s="26">
        <v>30</v>
      </c>
      <c r="Q72" s="26">
        <v>6.8597722776873598</v>
      </c>
      <c r="S72" s="24" t="s">
        <v>499</v>
      </c>
      <c r="U72" s="31">
        <v>744</v>
      </c>
      <c r="V72" s="31">
        <v>-110927.29703867099</v>
      </c>
      <c r="Y72" s="31">
        <v>-110927.29703867099</v>
      </c>
      <c r="Z72" s="32" t="s">
        <v>134</v>
      </c>
      <c r="AA72" s="31"/>
      <c r="AB72" s="31"/>
      <c r="AC72" s="32" t="s">
        <v>126</v>
      </c>
      <c r="AD72" s="32" t="s">
        <v>126</v>
      </c>
      <c r="AE72" s="32" t="s">
        <v>127</v>
      </c>
      <c r="AF72" s="32" t="s">
        <v>408</v>
      </c>
      <c r="AG72" s="32" t="s">
        <v>308</v>
      </c>
      <c r="AH72" s="32" t="s">
        <v>185</v>
      </c>
      <c r="AI72" s="32" t="s">
        <v>125</v>
      </c>
      <c r="AJ72" s="32" t="s">
        <v>125</v>
      </c>
      <c r="AK72" s="32" t="s">
        <v>125</v>
      </c>
      <c r="AL72" s="32" t="s">
        <v>125</v>
      </c>
      <c r="AM72" s="32" t="s">
        <v>125</v>
      </c>
      <c r="AN72" s="34">
        <v>40909</v>
      </c>
      <c r="AO72" s="34">
        <v>40939</v>
      </c>
      <c r="AP72" s="32" t="s">
        <v>128</v>
      </c>
      <c r="AQ72" s="31">
        <v>744</v>
      </c>
      <c r="AR72" s="32" t="s">
        <v>125</v>
      </c>
      <c r="AS72" s="31"/>
      <c r="AT72" s="34"/>
      <c r="AU72" s="32" t="s">
        <v>125</v>
      </c>
      <c r="AV72" s="32" t="s">
        <v>125</v>
      </c>
      <c r="AW72" s="32" t="s">
        <v>310</v>
      </c>
      <c r="AX72" s="32" t="s">
        <v>129</v>
      </c>
      <c r="AY72" s="31">
        <v>0</v>
      </c>
      <c r="AZ72" s="31">
        <v>0</v>
      </c>
      <c r="BA72" s="32" t="s">
        <v>408</v>
      </c>
      <c r="BB72" s="31">
        <v>0</v>
      </c>
      <c r="BC72" s="31">
        <v>0</v>
      </c>
      <c r="BD72" s="32" t="s">
        <v>408</v>
      </c>
      <c r="BE72" s="31">
        <v>0</v>
      </c>
      <c r="BF72" s="31">
        <v>0</v>
      </c>
      <c r="BG72" s="32" t="s">
        <v>408</v>
      </c>
      <c r="BH72" s="31">
        <v>0</v>
      </c>
      <c r="BI72" s="31">
        <v>0</v>
      </c>
      <c r="BJ72" s="32" t="s">
        <v>408</v>
      </c>
      <c r="BK72" s="31"/>
      <c r="BL72" s="31"/>
      <c r="BM72" s="32" t="s">
        <v>130</v>
      </c>
      <c r="BN72" s="32" t="s">
        <v>125</v>
      </c>
      <c r="BO72" s="32" t="s">
        <v>125</v>
      </c>
      <c r="BP72" s="31"/>
      <c r="BQ72" s="31"/>
      <c r="BR72" s="32" t="s">
        <v>125</v>
      </c>
      <c r="BS72" s="32" t="s">
        <v>125</v>
      </c>
      <c r="BT72" s="32" t="s">
        <v>125</v>
      </c>
      <c r="BU72" s="32" t="s">
        <v>125</v>
      </c>
      <c r="BV72" s="32" t="s">
        <v>439</v>
      </c>
      <c r="BW72" s="32" t="s">
        <v>131</v>
      </c>
      <c r="BX72" s="32" t="s">
        <v>125</v>
      </c>
      <c r="BY72" s="32" t="s">
        <v>125</v>
      </c>
      <c r="BZ72" s="32" t="s">
        <v>125</v>
      </c>
      <c r="CA72" s="32" t="s">
        <v>125</v>
      </c>
      <c r="CB72" s="32" t="s">
        <v>125</v>
      </c>
      <c r="CC72" s="32" t="s">
        <v>125</v>
      </c>
      <c r="CD72" s="31">
        <v>0</v>
      </c>
      <c r="CE72" s="31">
        <v>0</v>
      </c>
      <c r="CF72" s="31">
        <v>0</v>
      </c>
      <c r="CG72" s="34"/>
      <c r="CH72" s="34"/>
      <c r="CI72" s="32" t="s">
        <v>125</v>
      </c>
      <c r="CJ72" s="35"/>
      <c r="CK72" s="31"/>
      <c r="CL72" s="32" t="s">
        <v>125</v>
      </c>
      <c r="CM72" s="31"/>
      <c r="CN72" s="31"/>
      <c r="CO72" s="32" t="s">
        <v>125</v>
      </c>
      <c r="CP72" s="31"/>
      <c r="CQ72" s="31"/>
      <c r="CR72" s="32" t="s">
        <v>125</v>
      </c>
      <c r="CS72" s="31"/>
      <c r="CT72" s="31"/>
      <c r="CU72" s="32" t="s">
        <v>125</v>
      </c>
      <c r="CV72" s="32" t="s">
        <v>125</v>
      </c>
      <c r="CW72" s="32" t="s">
        <v>125</v>
      </c>
      <c r="CX72" s="32" t="s">
        <v>125</v>
      </c>
      <c r="CY72" s="32" t="s">
        <v>125</v>
      </c>
      <c r="CZ72" s="32" t="s">
        <v>125</v>
      </c>
      <c r="DA72" s="34">
        <v>40909</v>
      </c>
      <c r="DB72" s="32" t="s">
        <v>317</v>
      </c>
      <c r="DC72" s="32" t="s">
        <v>125</v>
      </c>
      <c r="DD72" s="32" t="s">
        <v>313</v>
      </c>
      <c r="DE72" s="32" t="s">
        <v>314</v>
      </c>
      <c r="DF72" s="32" t="s">
        <v>125</v>
      </c>
      <c r="DG72" s="32" t="s">
        <v>125</v>
      </c>
      <c r="DH72" s="32" t="s">
        <v>125</v>
      </c>
      <c r="DI72" s="31">
        <v>0</v>
      </c>
      <c r="DJ72" s="32" t="s">
        <v>125</v>
      </c>
      <c r="DK72" s="32" t="s">
        <v>132</v>
      </c>
      <c r="DL72" s="32" t="s">
        <v>125</v>
      </c>
      <c r="DM72" s="32" t="s">
        <v>125</v>
      </c>
      <c r="DN72" s="32" t="s">
        <v>125</v>
      </c>
      <c r="DO72" s="32" t="s">
        <v>486</v>
      </c>
      <c r="DP72" s="32" t="s">
        <v>485</v>
      </c>
      <c r="DQ72" s="32" t="s">
        <v>125</v>
      </c>
      <c r="DR72" s="32" t="s">
        <v>125</v>
      </c>
      <c r="DS72" s="32" t="s">
        <v>125</v>
      </c>
      <c r="DT72" s="32" t="s">
        <v>125</v>
      </c>
      <c r="DU72" s="32" t="s">
        <v>125</v>
      </c>
      <c r="DV72" s="32" t="s">
        <v>440</v>
      </c>
      <c r="DW72" s="32" t="s">
        <v>125</v>
      </c>
      <c r="DX72" s="32" t="s">
        <v>125</v>
      </c>
    </row>
    <row r="73" spans="2:128" x14ac:dyDescent="0.25">
      <c r="B73" s="26">
        <v>12499</v>
      </c>
      <c r="C73" s="29">
        <v>40179</v>
      </c>
      <c r="D73" s="30">
        <v>0</v>
      </c>
      <c r="E73" s="27" t="s">
        <v>302</v>
      </c>
      <c r="F73" s="27" t="s">
        <v>303</v>
      </c>
      <c r="G73" s="27" t="s">
        <v>122</v>
      </c>
      <c r="H73" s="27" t="s">
        <v>351</v>
      </c>
      <c r="I73" s="27" t="s">
        <v>305</v>
      </c>
      <c r="J73" s="27" t="s">
        <v>315</v>
      </c>
      <c r="K73" s="27" t="s">
        <v>123</v>
      </c>
      <c r="L73" s="26">
        <v>40</v>
      </c>
      <c r="M73" s="27" t="s">
        <v>306</v>
      </c>
      <c r="N73" s="26">
        <v>350400</v>
      </c>
      <c r="O73" s="27" t="s">
        <v>485</v>
      </c>
      <c r="P73" s="26">
        <v>28</v>
      </c>
      <c r="Q73" s="26">
        <v>2.5</v>
      </c>
      <c r="R73" s="24">
        <f>AVERAGE(('Price Book'!$G$6),('Price Book'!$G$7),('Price Book'!$G$8),('Price Book'!$G$9))</f>
        <v>2.5</v>
      </c>
      <c r="S73" s="24" t="str">
        <f t="shared" ref="S73:S84" si="11">IF(Q73=R73,"OK","ERROR")</f>
        <v>OK</v>
      </c>
      <c r="T73" s="24" t="s">
        <v>500</v>
      </c>
      <c r="U73" s="31">
        <v>8760</v>
      </c>
      <c r="V73" s="31">
        <v>876000</v>
      </c>
      <c r="W73" s="22">
        <f t="shared" ref="W73:W90" si="12">L73*U73*Q73</f>
        <v>876000</v>
      </c>
      <c r="Y73" s="31">
        <v>876000</v>
      </c>
      <c r="Z73" s="32" t="s">
        <v>134</v>
      </c>
      <c r="AA73" s="31"/>
      <c r="AB73" s="31"/>
      <c r="AC73" s="32" t="s">
        <v>126</v>
      </c>
      <c r="AD73" s="32" t="s">
        <v>126</v>
      </c>
      <c r="AE73" s="32" t="s">
        <v>127</v>
      </c>
      <c r="AF73" s="32" t="s">
        <v>408</v>
      </c>
      <c r="AG73" s="32" t="s">
        <v>308</v>
      </c>
      <c r="AH73" s="32" t="s">
        <v>352</v>
      </c>
      <c r="AI73" s="32" t="s">
        <v>125</v>
      </c>
      <c r="AJ73" s="32" t="s">
        <v>125</v>
      </c>
      <c r="AK73" s="32" t="s">
        <v>125</v>
      </c>
      <c r="AL73" s="32" t="s">
        <v>125</v>
      </c>
      <c r="AM73" s="32" t="s">
        <v>125</v>
      </c>
      <c r="AN73" s="34">
        <v>40179</v>
      </c>
      <c r="AO73" s="34">
        <v>40543</v>
      </c>
      <c r="AP73" s="32" t="s">
        <v>128</v>
      </c>
      <c r="AQ73" s="31">
        <v>8760</v>
      </c>
      <c r="AR73" s="32" t="s">
        <v>125</v>
      </c>
      <c r="AS73" s="31"/>
      <c r="AT73" s="34"/>
      <c r="AU73" s="32" t="s">
        <v>125</v>
      </c>
      <c r="AV73" s="32" t="s">
        <v>125</v>
      </c>
      <c r="AW73" s="32" t="s">
        <v>310</v>
      </c>
      <c r="AX73" s="32" t="s">
        <v>129</v>
      </c>
      <c r="AY73" s="31">
        <v>0</v>
      </c>
      <c r="AZ73" s="31">
        <v>0</v>
      </c>
      <c r="BA73" s="32" t="s">
        <v>408</v>
      </c>
      <c r="BB73" s="31">
        <v>0</v>
      </c>
      <c r="BC73" s="31">
        <v>0</v>
      </c>
      <c r="BD73" s="32" t="s">
        <v>408</v>
      </c>
      <c r="BE73" s="31">
        <v>0</v>
      </c>
      <c r="BF73" s="31">
        <v>0</v>
      </c>
      <c r="BG73" s="32" t="s">
        <v>408</v>
      </c>
      <c r="BH73" s="31">
        <v>0</v>
      </c>
      <c r="BI73" s="31">
        <v>0</v>
      </c>
      <c r="BJ73" s="32" t="s">
        <v>408</v>
      </c>
      <c r="BK73" s="31"/>
      <c r="BL73" s="31"/>
      <c r="BM73" s="32" t="s">
        <v>130</v>
      </c>
      <c r="BN73" s="32" t="s">
        <v>125</v>
      </c>
      <c r="BO73" s="32" t="s">
        <v>125</v>
      </c>
      <c r="BP73" s="31"/>
      <c r="BQ73" s="31"/>
      <c r="BR73" s="32" t="s">
        <v>125</v>
      </c>
      <c r="BS73" s="32" t="s">
        <v>125</v>
      </c>
      <c r="BT73" s="32" t="s">
        <v>125</v>
      </c>
      <c r="BU73" s="32" t="s">
        <v>125</v>
      </c>
      <c r="BV73" s="32" t="s">
        <v>441</v>
      </c>
      <c r="BW73" s="32" t="s">
        <v>131</v>
      </c>
      <c r="BX73" s="32" t="s">
        <v>125</v>
      </c>
      <c r="BY73" s="32" t="s">
        <v>125</v>
      </c>
      <c r="BZ73" s="32" t="s">
        <v>125</v>
      </c>
      <c r="CA73" s="32" t="s">
        <v>125</v>
      </c>
      <c r="CB73" s="32" t="s">
        <v>125</v>
      </c>
      <c r="CC73" s="32" t="s">
        <v>125</v>
      </c>
      <c r="CD73" s="31">
        <v>0</v>
      </c>
      <c r="CE73" s="31">
        <v>0</v>
      </c>
      <c r="CF73" s="31">
        <v>0</v>
      </c>
      <c r="CG73" s="34"/>
      <c r="CH73" s="34"/>
      <c r="CI73" s="32" t="s">
        <v>125</v>
      </c>
      <c r="CJ73" s="35"/>
      <c r="CK73" s="31"/>
      <c r="CL73" s="32" t="s">
        <v>125</v>
      </c>
      <c r="CM73" s="31"/>
      <c r="CN73" s="31"/>
      <c r="CO73" s="32" t="s">
        <v>125</v>
      </c>
      <c r="CP73" s="31"/>
      <c r="CQ73" s="31"/>
      <c r="CR73" s="32" t="s">
        <v>125</v>
      </c>
      <c r="CS73" s="31"/>
      <c r="CT73" s="31"/>
      <c r="CU73" s="32" t="s">
        <v>125</v>
      </c>
      <c r="CV73" s="32" t="s">
        <v>125</v>
      </c>
      <c r="CW73" s="32" t="s">
        <v>125</v>
      </c>
      <c r="CX73" s="32" t="s">
        <v>125</v>
      </c>
      <c r="CY73" s="32" t="s">
        <v>125</v>
      </c>
      <c r="CZ73" s="32" t="s">
        <v>125</v>
      </c>
      <c r="DA73" s="34">
        <v>40544</v>
      </c>
      <c r="DB73" s="32" t="s">
        <v>352</v>
      </c>
      <c r="DC73" s="32" t="s">
        <v>125</v>
      </c>
      <c r="DD73" s="32" t="s">
        <v>313</v>
      </c>
      <c r="DE73" s="32" t="s">
        <v>314</v>
      </c>
      <c r="DF73" s="32" t="s">
        <v>125</v>
      </c>
      <c r="DG73" s="32" t="s">
        <v>125</v>
      </c>
      <c r="DH73" s="32" t="s">
        <v>125</v>
      </c>
      <c r="DI73" s="31">
        <v>0</v>
      </c>
      <c r="DJ73" s="32" t="s">
        <v>125</v>
      </c>
      <c r="DK73" s="32" t="s">
        <v>132</v>
      </c>
      <c r="DL73" s="32" t="s">
        <v>125</v>
      </c>
      <c r="DM73" s="32" t="s">
        <v>125</v>
      </c>
      <c r="DN73" s="32" t="s">
        <v>125</v>
      </c>
      <c r="DO73" s="32" t="s">
        <v>486</v>
      </c>
      <c r="DP73" s="32" t="s">
        <v>485</v>
      </c>
      <c r="DQ73" s="32" t="s">
        <v>125</v>
      </c>
      <c r="DR73" s="32" t="s">
        <v>125</v>
      </c>
      <c r="DS73" s="32" t="s">
        <v>125</v>
      </c>
      <c r="DT73" s="32" t="s">
        <v>125</v>
      </c>
      <c r="DU73" s="32" t="s">
        <v>125</v>
      </c>
      <c r="DV73" s="32" t="s">
        <v>442</v>
      </c>
      <c r="DW73" s="32" t="s">
        <v>125</v>
      </c>
      <c r="DX73" s="32" t="s">
        <v>125</v>
      </c>
    </row>
    <row r="74" spans="2:128" x14ac:dyDescent="0.25">
      <c r="B74" s="26">
        <v>12501</v>
      </c>
      <c r="C74" s="29">
        <v>40179</v>
      </c>
      <c r="D74" s="30">
        <v>0</v>
      </c>
      <c r="E74" s="27" t="s">
        <v>302</v>
      </c>
      <c r="F74" s="27" t="s">
        <v>303</v>
      </c>
      <c r="G74" s="27" t="s">
        <v>122</v>
      </c>
      <c r="H74" s="27" t="s">
        <v>351</v>
      </c>
      <c r="I74" s="27" t="s">
        <v>305</v>
      </c>
      <c r="J74" s="27" t="s">
        <v>315</v>
      </c>
      <c r="K74" s="27" t="s">
        <v>123</v>
      </c>
      <c r="L74" s="26">
        <v>41</v>
      </c>
      <c r="M74" s="27" t="s">
        <v>306</v>
      </c>
      <c r="N74" s="26">
        <v>359160</v>
      </c>
      <c r="O74" s="27" t="s">
        <v>485</v>
      </c>
      <c r="P74" s="26">
        <v>29</v>
      </c>
      <c r="Q74" s="26">
        <v>2.5</v>
      </c>
      <c r="R74" s="24">
        <f>AVERAGE(('Price Book'!$G$6),('Price Book'!$G$7),('Price Book'!$G$8),('Price Book'!$G$9))</f>
        <v>2.5</v>
      </c>
      <c r="S74" s="24" t="str">
        <f t="shared" si="11"/>
        <v>OK</v>
      </c>
      <c r="T74" s="24" t="s">
        <v>500</v>
      </c>
      <c r="U74" s="31">
        <v>8760</v>
      </c>
      <c r="V74" s="31">
        <v>897900</v>
      </c>
      <c r="W74" s="22">
        <f t="shared" si="12"/>
        <v>897900</v>
      </c>
      <c r="Y74" s="31">
        <v>897900</v>
      </c>
      <c r="Z74" s="32" t="s">
        <v>134</v>
      </c>
      <c r="AA74" s="31"/>
      <c r="AB74" s="31"/>
      <c r="AC74" s="32" t="s">
        <v>126</v>
      </c>
      <c r="AD74" s="32" t="s">
        <v>126</v>
      </c>
      <c r="AE74" s="32" t="s">
        <v>127</v>
      </c>
      <c r="AF74" s="32" t="s">
        <v>408</v>
      </c>
      <c r="AG74" s="32" t="s">
        <v>308</v>
      </c>
      <c r="AH74" s="32" t="s">
        <v>352</v>
      </c>
      <c r="AI74" s="32" t="s">
        <v>125</v>
      </c>
      <c r="AJ74" s="32" t="s">
        <v>125</v>
      </c>
      <c r="AK74" s="32" t="s">
        <v>125</v>
      </c>
      <c r="AL74" s="32" t="s">
        <v>125</v>
      </c>
      <c r="AM74" s="32" t="s">
        <v>125</v>
      </c>
      <c r="AN74" s="34">
        <v>40179</v>
      </c>
      <c r="AO74" s="34">
        <v>40543</v>
      </c>
      <c r="AP74" s="32" t="s">
        <v>128</v>
      </c>
      <c r="AQ74" s="31">
        <v>8760</v>
      </c>
      <c r="AR74" s="32" t="s">
        <v>125</v>
      </c>
      <c r="AS74" s="31"/>
      <c r="AT74" s="34"/>
      <c r="AU74" s="32" t="s">
        <v>125</v>
      </c>
      <c r="AV74" s="32" t="s">
        <v>125</v>
      </c>
      <c r="AW74" s="32" t="s">
        <v>310</v>
      </c>
      <c r="AX74" s="32" t="s">
        <v>129</v>
      </c>
      <c r="AY74" s="31">
        <v>0</v>
      </c>
      <c r="AZ74" s="31">
        <v>0</v>
      </c>
      <c r="BA74" s="32" t="s">
        <v>408</v>
      </c>
      <c r="BB74" s="31">
        <v>0</v>
      </c>
      <c r="BC74" s="31">
        <v>0</v>
      </c>
      <c r="BD74" s="32" t="s">
        <v>408</v>
      </c>
      <c r="BE74" s="31">
        <v>0</v>
      </c>
      <c r="BF74" s="31">
        <v>0</v>
      </c>
      <c r="BG74" s="32" t="s">
        <v>408</v>
      </c>
      <c r="BH74" s="31">
        <v>0</v>
      </c>
      <c r="BI74" s="31">
        <v>0</v>
      </c>
      <c r="BJ74" s="32" t="s">
        <v>408</v>
      </c>
      <c r="BK74" s="31"/>
      <c r="BL74" s="31"/>
      <c r="BM74" s="32" t="s">
        <v>130</v>
      </c>
      <c r="BN74" s="32" t="s">
        <v>125</v>
      </c>
      <c r="BO74" s="32" t="s">
        <v>125</v>
      </c>
      <c r="BP74" s="31"/>
      <c r="BQ74" s="31"/>
      <c r="BR74" s="32" t="s">
        <v>125</v>
      </c>
      <c r="BS74" s="32" t="s">
        <v>125</v>
      </c>
      <c r="BT74" s="32" t="s">
        <v>125</v>
      </c>
      <c r="BU74" s="32" t="s">
        <v>125</v>
      </c>
      <c r="BV74" s="32" t="s">
        <v>443</v>
      </c>
      <c r="BW74" s="32" t="s">
        <v>131</v>
      </c>
      <c r="BX74" s="32" t="s">
        <v>125</v>
      </c>
      <c r="BY74" s="32" t="s">
        <v>125</v>
      </c>
      <c r="BZ74" s="32" t="s">
        <v>125</v>
      </c>
      <c r="CA74" s="32" t="s">
        <v>125</v>
      </c>
      <c r="CB74" s="32" t="s">
        <v>125</v>
      </c>
      <c r="CC74" s="32" t="s">
        <v>125</v>
      </c>
      <c r="CD74" s="31">
        <v>0</v>
      </c>
      <c r="CE74" s="31">
        <v>0</v>
      </c>
      <c r="CF74" s="31">
        <v>0</v>
      </c>
      <c r="CG74" s="34"/>
      <c r="CH74" s="34"/>
      <c r="CI74" s="32" t="s">
        <v>125</v>
      </c>
      <c r="CJ74" s="35"/>
      <c r="CK74" s="31"/>
      <c r="CL74" s="32" t="s">
        <v>125</v>
      </c>
      <c r="CM74" s="31"/>
      <c r="CN74" s="31"/>
      <c r="CO74" s="32" t="s">
        <v>125</v>
      </c>
      <c r="CP74" s="31"/>
      <c r="CQ74" s="31"/>
      <c r="CR74" s="32" t="s">
        <v>125</v>
      </c>
      <c r="CS74" s="31"/>
      <c r="CT74" s="31"/>
      <c r="CU74" s="32" t="s">
        <v>125</v>
      </c>
      <c r="CV74" s="32" t="s">
        <v>125</v>
      </c>
      <c r="CW74" s="32" t="s">
        <v>125</v>
      </c>
      <c r="CX74" s="32" t="s">
        <v>125</v>
      </c>
      <c r="CY74" s="32" t="s">
        <v>125</v>
      </c>
      <c r="CZ74" s="32" t="s">
        <v>125</v>
      </c>
      <c r="DA74" s="34">
        <v>40544</v>
      </c>
      <c r="DB74" s="32" t="s">
        <v>352</v>
      </c>
      <c r="DC74" s="32" t="s">
        <v>125</v>
      </c>
      <c r="DD74" s="32" t="s">
        <v>313</v>
      </c>
      <c r="DE74" s="32" t="s">
        <v>314</v>
      </c>
      <c r="DF74" s="32" t="s">
        <v>125</v>
      </c>
      <c r="DG74" s="32" t="s">
        <v>125</v>
      </c>
      <c r="DH74" s="32" t="s">
        <v>125</v>
      </c>
      <c r="DI74" s="31">
        <v>0</v>
      </c>
      <c r="DJ74" s="32" t="s">
        <v>125</v>
      </c>
      <c r="DK74" s="32" t="s">
        <v>132</v>
      </c>
      <c r="DL74" s="32" t="s">
        <v>125</v>
      </c>
      <c r="DM74" s="32" t="s">
        <v>125</v>
      </c>
      <c r="DN74" s="32" t="s">
        <v>125</v>
      </c>
      <c r="DO74" s="32" t="s">
        <v>486</v>
      </c>
      <c r="DP74" s="32" t="s">
        <v>485</v>
      </c>
      <c r="DQ74" s="32" t="s">
        <v>125</v>
      </c>
      <c r="DR74" s="32" t="s">
        <v>125</v>
      </c>
      <c r="DS74" s="32" t="s">
        <v>125</v>
      </c>
      <c r="DT74" s="32" t="s">
        <v>125</v>
      </c>
      <c r="DU74" s="32" t="s">
        <v>125</v>
      </c>
      <c r="DV74" s="32" t="s">
        <v>442</v>
      </c>
      <c r="DW74" s="32" t="s">
        <v>125</v>
      </c>
      <c r="DX74" s="32" t="s">
        <v>125</v>
      </c>
    </row>
    <row r="75" spans="2:128" x14ac:dyDescent="0.25">
      <c r="B75" s="26">
        <v>12503</v>
      </c>
      <c r="C75" s="29">
        <v>40179</v>
      </c>
      <c r="D75" s="30">
        <v>0</v>
      </c>
      <c r="E75" s="27" t="s">
        <v>302</v>
      </c>
      <c r="F75" s="27" t="s">
        <v>303</v>
      </c>
      <c r="G75" s="27" t="s">
        <v>122</v>
      </c>
      <c r="H75" s="27" t="s">
        <v>351</v>
      </c>
      <c r="I75" s="27" t="s">
        <v>305</v>
      </c>
      <c r="J75" s="27" t="s">
        <v>315</v>
      </c>
      <c r="K75" s="27" t="s">
        <v>133</v>
      </c>
      <c r="L75" s="26">
        <v>-42</v>
      </c>
      <c r="M75" s="27" t="s">
        <v>306</v>
      </c>
      <c r="N75" s="26">
        <v>-367920</v>
      </c>
      <c r="O75" s="27" t="s">
        <v>485</v>
      </c>
      <c r="P75" s="26">
        <v>30</v>
      </c>
      <c r="Q75" s="26">
        <v>2.5</v>
      </c>
      <c r="R75" s="24">
        <f>AVERAGE(('Price Book'!$G$6),('Price Book'!$G$7),('Price Book'!$G$8),('Price Book'!$G$9))</f>
        <v>2.5</v>
      </c>
      <c r="S75" s="24" t="str">
        <f t="shared" si="11"/>
        <v>OK</v>
      </c>
      <c r="T75" s="24" t="s">
        <v>500</v>
      </c>
      <c r="U75" s="31">
        <v>8760</v>
      </c>
      <c r="V75" s="31">
        <v>-919800</v>
      </c>
      <c r="W75" s="22">
        <f>L75*U75*Q75</f>
        <v>-919800</v>
      </c>
      <c r="Y75" s="31">
        <v>-919800</v>
      </c>
      <c r="Z75" s="32" t="s">
        <v>134</v>
      </c>
      <c r="AA75" s="31"/>
      <c r="AB75" s="31"/>
      <c r="AC75" s="32" t="s">
        <v>126</v>
      </c>
      <c r="AD75" s="32" t="s">
        <v>126</v>
      </c>
      <c r="AE75" s="32" t="s">
        <v>127</v>
      </c>
      <c r="AF75" s="32" t="s">
        <v>408</v>
      </c>
      <c r="AG75" s="32" t="s">
        <v>308</v>
      </c>
      <c r="AH75" s="32" t="s">
        <v>352</v>
      </c>
      <c r="AI75" s="32" t="s">
        <v>125</v>
      </c>
      <c r="AJ75" s="32" t="s">
        <v>125</v>
      </c>
      <c r="AK75" s="32" t="s">
        <v>125</v>
      </c>
      <c r="AL75" s="32" t="s">
        <v>125</v>
      </c>
      <c r="AM75" s="32" t="s">
        <v>125</v>
      </c>
      <c r="AN75" s="34">
        <v>40179</v>
      </c>
      <c r="AO75" s="34">
        <v>40543</v>
      </c>
      <c r="AP75" s="32" t="s">
        <v>128</v>
      </c>
      <c r="AQ75" s="31">
        <v>8760</v>
      </c>
      <c r="AR75" s="32" t="s">
        <v>125</v>
      </c>
      <c r="AS75" s="31"/>
      <c r="AT75" s="34"/>
      <c r="AU75" s="32" t="s">
        <v>125</v>
      </c>
      <c r="AV75" s="32" t="s">
        <v>125</v>
      </c>
      <c r="AW75" s="32" t="s">
        <v>310</v>
      </c>
      <c r="AX75" s="32" t="s">
        <v>129</v>
      </c>
      <c r="AY75" s="31">
        <v>0</v>
      </c>
      <c r="AZ75" s="31">
        <v>0</v>
      </c>
      <c r="BA75" s="32" t="s">
        <v>408</v>
      </c>
      <c r="BB75" s="31">
        <v>0</v>
      </c>
      <c r="BC75" s="31">
        <v>0</v>
      </c>
      <c r="BD75" s="32" t="s">
        <v>408</v>
      </c>
      <c r="BE75" s="31">
        <v>0</v>
      </c>
      <c r="BF75" s="31">
        <v>0</v>
      </c>
      <c r="BG75" s="32" t="s">
        <v>408</v>
      </c>
      <c r="BH75" s="31">
        <v>0</v>
      </c>
      <c r="BI75" s="31">
        <v>0</v>
      </c>
      <c r="BJ75" s="32" t="s">
        <v>408</v>
      </c>
      <c r="BK75" s="31"/>
      <c r="BL75" s="31"/>
      <c r="BM75" s="32" t="s">
        <v>130</v>
      </c>
      <c r="BN75" s="32" t="s">
        <v>125</v>
      </c>
      <c r="BO75" s="32" t="s">
        <v>125</v>
      </c>
      <c r="BP75" s="31"/>
      <c r="BQ75" s="31"/>
      <c r="BR75" s="32" t="s">
        <v>125</v>
      </c>
      <c r="BS75" s="32" t="s">
        <v>125</v>
      </c>
      <c r="BT75" s="32" t="s">
        <v>125</v>
      </c>
      <c r="BU75" s="32" t="s">
        <v>125</v>
      </c>
      <c r="BV75" s="32" t="s">
        <v>444</v>
      </c>
      <c r="BW75" s="32" t="s">
        <v>131</v>
      </c>
      <c r="BX75" s="32" t="s">
        <v>125</v>
      </c>
      <c r="BY75" s="32" t="s">
        <v>125</v>
      </c>
      <c r="BZ75" s="32" t="s">
        <v>125</v>
      </c>
      <c r="CA75" s="32" t="s">
        <v>125</v>
      </c>
      <c r="CB75" s="32" t="s">
        <v>125</v>
      </c>
      <c r="CC75" s="32" t="s">
        <v>125</v>
      </c>
      <c r="CD75" s="31">
        <v>0</v>
      </c>
      <c r="CE75" s="31">
        <v>0</v>
      </c>
      <c r="CF75" s="31">
        <v>0</v>
      </c>
      <c r="CG75" s="34"/>
      <c r="CH75" s="34"/>
      <c r="CI75" s="32" t="s">
        <v>125</v>
      </c>
      <c r="CJ75" s="35"/>
      <c r="CK75" s="31"/>
      <c r="CL75" s="32" t="s">
        <v>125</v>
      </c>
      <c r="CM75" s="31"/>
      <c r="CN75" s="31"/>
      <c r="CO75" s="32" t="s">
        <v>125</v>
      </c>
      <c r="CP75" s="31"/>
      <c r="CQ75" s="31"/>
      <c r="CR75" s="32" t="s">
        <v>125</v>
      </c>
      <c r="CS75" s="31"/>
      <c r="CT75" s="31"/>
      <c r="CU75" s="32" t="s">
        <v>125</v>
      </c>
      <c r="CV75" s="32" t="s">
        <v>125</v>
      </c>
      <c r="CW75" s="32" t="s">
        <v>125</v>
      </c>
      <c r="CX75" s="32" t="s">
        <v>125</v>
      </c>
      <c r="CY75" s="32" t="s">
        <v>125</v>
      </c>
      <c r="CZ75" s="32" t="s">
        <v>125</v>
      </c>
      <c r="DA75" s="34">
        <v>40544</v>
      </c>
      <c r="DB75" s="32" t="s">
        <v>352</v>
      </c>
      <c r="DC75" s="32" t="s">
        <v>125</v>
      </c>
      <c r="DD75" s="32" t="s">
        <v>313</v>
      </c>
      <c r="DE75" s="32" t="s">
        <v>314</v>
      </c>
      <c r="DF75" s="32" t="s">
        <v>125</v>
      </c>
      <c r="DG75" s="32" t="s">
        <v>125</v>
      </c>
      <c r="DH75" s="32" t="s">
        <v>125</v>
      </c>
      <c r="DI75" s="31">
        <v>0</v>
      </c>
      <c r="DJ75" s="32" t="s">
        <v>125</v>
      </c>
      <c r="DK75" s="32" t="s">
        <v>132</v>
      </c>
      <c r="DL75" s="32" t="s">
        <v>125</v>
      </c>
      <c r="DM75" s="32" t="s">
        <v>125</v>
      </c>
      <c r="DN75" s="32" t="s">
        <v>125</v>
      </c>
      <c r="DO75" s="32" t="s">
        <v>486</v>
      </c>
      <c r="DP75" s="32" t="s">
        <v>485</v>
      </c>
      <c r="DQ75" s="32" t="s">
        <v>125</v>
      </c>
      <c r="DR75" s="32" t="s">
        <v>125</v>
      </c>
      <c r="DS75" s="32" t="s">
        <v>125</v>
      </c>
      <c r="DT75" s="32" t="s">
        <v>125</v>
      </c>
      <c r="DU75" s="32" t="s">
        <v>125</v>
      </c>
      <c r="DV75" s="32" t="s">
        <v>442</v>
      </c>
      <c r="DW75" s="32" t="s">
        <v>125</v>
      </c>
      <c r="DX75" s="32" t="s">
        <v>125</v>
      </c>
    </row>
    <row r="76" spans="2:128" x14ac:dyDescent="0.25">
      <c r="B76" s="26">
        <v>12505</v>
      </c>
      <c r="C76" s="29">
        <v>40179</v>
      </c>
      <c r="D76" s="30">
        <v>0</v>
      </c>
      <c r="E76" s="27" t="s">
        <v>302</v>
      </c>
      <c r="F76" s="27" t="s">
        <v>303</v>
      </c>
      <c r="G76" s="27" t="s">
        <v>122</v>
      </c>
      <c r="H76" s="27" t="s">
        <v>351</v>
      </c>
      <c r="I76" s="27" t="s">
        <v>305</v>
      </c>
      <c r="J76" s="27" t="s">
        <v>315</v>
      </c>
      <c r="K76" s="27" t="s">
        <v>123</v>
      </c>
      <c r="L76" s="26">
        <v>40</v>
      </c>
      <c r="M76" s="27" t="s">
        <v>306</v>
      </c>
      <c r="N76" s="26">
        <v>350400</v>
      </c>
      <c r="O76" s="27" t="s">
        <v>485</v>
      </c>
      <c r="P76" s="26">
        <v>28</v>
      </c>
      <c r="Q76" s="26">
        <v>2.5</v>
      </c>
      <c r="R76" s="24">
        <f>AVERAGE(('Price Book'!$G$6),('Price Book'!$G$7),('Price Book'!$G$8),('Price Book'!$G$9))</f>
        <v>2.5</v>
      </c>
      <c r="S76" s="24" t="str">
        <f t="shared" si="11"/>
        <v>OK</v>
      </c>
      <c r="T76" s="24" t="s">
        <v>500</v>
      </c>
      <c r="U76" s="31">
        <v>8760</v>
      </c>
      <c r="V76" s="31">
        <v>876000</v>
      </c>
      <c r="W76" s="22">
        <f t="shared" si="12"/>
        <v>876000</v>
      </c>
      <c r="Y76" s="31">
        <v>876000</v>
      </c>
      <c r="Z76" s="32" t="s">
        <v>134</v>
      </c>
      <c r="AA76" s="31"/>
      <c r="AB76" s="31"/>
      <c r="AC76" s="32" t="s">
        <v>126</v>
      </c>
      <c r="AD76" s="32" t="s">
        <v>126</v>
      </c>
      <c r="AE76" s="32" t="s">
        <v>127</v>
      </c>
      <c r="AF76" s="32" t="s">
        <v>408</v>
      </c>
      <c r="AG76" s="32" t="s">
        <v>308</v>
      </c>
      <c r="AH76" s="32" t="s">
        <v>352</v>
      </c>
      <c r="AI76" s="32" t="s">
        <v>125</v>
      </c>
      <c r="AJ76" s="32" t="s">
        <v>125</v>
      </c>
      <c r="AK76" s="32" t="s">
        <v>125</v>
      </c>
      <c r="AL76" s="32" t="s">
        <v>125</v>
      </c>
      <c r="AM76" s="32" t="s">
        <v>125</v>
      </c>
      <c r="AN76" s="34">
        <v>40179</v>
      </c>
      <c r="AO76" s="34">
        <v>40543</v>
      </c>
      <c r="AP76" s="32" t="s">
        <v>128</v>
      </c>
      <c r="AQ76" s="31">
        <v>8760</v>
      </c>
      <c r="AR76" s="32" t="s">
        <v>125</v>
      </c>
      <c r="AS76" s="31"/>
      <c r="AT76" s="34"/>
      <c r="AU76" s="32" t="s">
        <v>125</v>
      </c>
      <c r="AV76" s="32" t="s">
        <v>125</v>
      </c>
      <c r="AW76" s="32" t="s">
        <v>310</v>
      </c>
      <c r="AX76" s="32" t="s">
        <v>129</v>
      </c>
      <c r="AY76" s="31">
        <v>0</v>
      </c>
      <c r="AZ76" s="31">
        <v>0</v>
      </c>
      <c r="BA76" s="32" t="s">
        <v>408</v>
      </c>
      <c r="BB76" s="31">
        <v>0</v>
      </c>
      <c r="BC76" s="31">
        <v>0</v>
      </c>
      <c r="BD76" s="32" t="s">
        <v>408</v>
      </c>
      <c r="BE76" s="31">
        <v>0</v>
      </c>
      <c r="BF76" s="31">
        <v>0</v>
      </c>
      <c r="BG76" s="32" t="s">
        <v>408</v>
      </c>
      <c r="BH76" s="31">
        <v>0</v>
      </c>
      <c r="BI76" s="31">
        <v>0</v>
      </c>
      <c r="BJ76" s="32" t="s">
        <v>408</v>
      </c>
      <c r="BK76" s="31"/>
      <c r="BL76" s="31"/>
      <c r="BM76" s="32" t="s">
        <v>130</v>
      </c>
      <c r="BN76" s="32" t="s">
        <v>125</v>
      </c>
      <c r="BO76" s="32" t="s">
        <v>125</v>
      </c>
      <c r="BP76" s="31"/>
      <c r="BQ76" s="31"/>
      <c r="BR76" s="32" t="s">
        <v>125</v>
      </c>
      <c r="BS76" s="32" t="s">
        <v>125</v>
      </c>
      <c r="BT76" s="32" t="s">
        <v>125</v>
      </c>
      <c r="BU76" s="32" t="s">
        <v>125</v>
      </c>
      <c r="BV76" s="32" t="s">
        <v>445</v>
      </c>
      <c r="BW76" s="32" t="s">
        <v>131</v>
      </c>
      <c r="BX76" s="32" t="s">
        <v>125</v>
      </c>
      <c r="BY76" s="32" t="s">
        <v>125</v>
      </c>
      <c r="BZ76" s="32" t="s">
        <v>125</v>
      </c>
      <c r="CA76" s="32" t="s">
        <v>125</v>
      </c>
      <c r="CB76" s="32" t="s">
        <v>125</v>
      </c>
      <c r="CC76" s="32" t="s">
        <v>125</v>
      </c>
      <c r="CD76" s="31">
        <v>0</v>
      </c>
      <c r="CE76" s="31">
        <v>0</v>
      </c>
      <c r="CF76" s="31">
        <v>0</v>
      </c>
      <c r="CG76" s="34"/>
      <c r="CH76" s="34"/>
      <c r="CI76" s="32" t="s">
        <v>125</v>
      </c>
      <c r="CJ76" s="35"/>
      <c r="CK76" s="31"/>
      <c r="CL76" s="32" t="s">
        <v>125</v>
      </c>
      <c r="CM76" s="31"/>
      <c r="CN76" s="31"/>
      <c r="CO76" s="32" t="s">
        <v>125</v>
      </c>
      <c r="CP76" s="31"/>
      <c r="CQ76" s="31"/>
      <c r="CR76" s="32" t="s">
        <v>125</v>
      </c>
      <c r="CS76" s="31"/>
      <c r="CT76" s="31"/>
      <c r="CU76" s="32" t="s">
        <v>125</v>
      </c>
      <c r="CV76" s="32" t="s">
        <v>125</v>
      </c>
      <c r="CW76" s="32" t="s">
        <v>125</v>
      </c>
      <c r="CX76" s="32" t="s">
        <v>125</v>
      </c>
      <c r="CY76" s="32" t="s">
        <v>125</v>
      </c>
      <c r="CZ76" s="32" t="s">
        <v>125</v>
      </c>
      <c r="DA76" s="34">
        <v>40848</v>
      </c>
      <c r="DB76" s="32" t="s">
        <v>352</v>
      </c>
      <c r="DC76" s="32" t="s">
        <v>125</v>
      </c>
      <c r="DD76" s="32" t="s">
        <v>313</v>
      </c>
      <c r="DE76" s="32" t="s">
        <v>314</v>
      </c>
      <c r="DF76" s="32" t="s">
        <v>125</v>
      </c>
      <c r="DG76" s="32" t="s">
        <v>125</v>
      </c>
      <c r="DH76" s="32" t="s">
        <v>125</v>
      </c>
      <c r="DI76" s="31">
        <v>0</v>
      </c>
      <c r="DJ76" s="32" t="s">
        <v>125</v>
      </c>
      <c r="DK76" s="32" t="s">
        <v>132</v>
      </c>
      <c r="DL76" s="32" t="s">
        <v>125</v>
      </c>
      <c r="DM76" s="32" t="s">
        <v>125</v>
      </c>
      <c r="DN76" s="32" t="s">
        <v>125</v>
      </c>
      <c r="DO76" s="32" t="s">
        <v>486</v>
      </c>
      <c r="DP76" s="32" t="s">
        <v>485</v>
      </c>
      <c r="DQ76" s="32" t="s">
        <v>125</v>
      </c>
      <c r="DR76" s="32" t="s">
        <v>125</v>
      </c>
      <c r="DS76" s="32" t="s">
        <v>125</v>
      </c>
      <c r="DT76" s="32" t="s">
        <v>125</v>
      </c>
      <c r="DU76" s="32" t="s">
        <v>125</v>
      </c>
      <c r="DV76" s="32" t="s">
        <v>446</v>
      </c>
      <c r="DW76" s="32" t="s">
        <v>125</v>
      </c>
      <c r="DX76" s="32" t="s">
        <v>125</v>
      </c>
    </row>
    <row r="77" spans="2:128" x14ac:dyDescent="0.25">
      <c r="B77" s="26">
        <v>12507</v>
      </c>
      <c r="C77" s="29">
        <v>40483</v>
      </c>
      <c r="D77" s="30">
        <v>0</v>
      </c>
      <c r="E77" s="27" t="s">
        <v>302</v>
      </c>
      <c r="F77" s="27" t="s">
        <v>303</v>
      </c>
      <c r="G77" s="27" t="s">
        <v>122</v>
      </c>
      <c r="H77" s="27" t="s">
        <v>351</v>
      </c>
      <c r="I77" s="27" t="s">
        <v>305</v>
      </c>
      <c r="J77" s="27" t="s">
        <v>315</v>
      </c>
      <c r="K77" s="27" t="s">
        <v>123</v>
      </c>
      <c r="L77" s="26">
        <v>41</v>
      </c>
      <c r="M77" s="27" t="s">
        <v>306</v>
      </c>
      <c r="N77" s="26">
        <v>359160</v>
      </c>
      <c r="O77" s="27" t="s">
        <v>485</v>
      </c>
      <c r="P77" s="26">
        <v>29</v>
      </c>
      <c r="Q77" s="26">
        <v>2.5</v>
      </c>
      <c r="R77" s="24">
        <f>AVERAGE(('Price Book'!$G$6),('Price Book'!$G$7),('Price Book'!$G$8),('Price Book'!$G$9))</f>
        <v>2.5</v>
      </c>
      <c r="S77" s="24" t="str">
        <f t="shared" si="11"/>
        <v>OK</v>
      </c>
      <c r="T77" s="24" t="s">
        <v>500</v>
      </c>
      <c r="U77" s="31">
        <v>8760</v>
      </c>
      <c r="V77" s="31">
        <v>897900</v>
      </c>
      <c r="W77" s="22">
        <f t="shared" si="12"/>
        <v>897900</v>
      </c>
      <c r="Y77" s="31">
        <v>897900</v>
      </c>
      <c r="Z77" s="32" t="s">
        <v>134</v>
      </c>
      <c r="AA77" s="31"/>
      <c r="AB77" s="31"/>
      <c r="AC77" s="32" t="s">
        <v>126</v>
      </c>
      <c r="AD77" s="32" t="s">
        <v>126</v>
      </c>
      <c r="AE77" s="32" t="s">
        <v>127</v>
      </c>
      <c r="AF77" s="32" t="s">
        <v>408</v>
      </c>
      <c r="AG77" s="32" t="s">
        <v>308</v>
      </c>
      <c r="AH77" s="32" t="s">
        <v>352</v>
      </c>
      <c r="AI77" s="32" t="s">
        <v>125</v>
      </c>
      <c r="AJ77" s="32" t="s">
        <v>125</v>
      </c>
      <c r="AK77" s="32" t="s">
        <v>125</v>
      </c>
      <c r="AL77" s="32" t="s">
        <v>125</v>
      </c>
      <c r="AM77" s="32" t="s">
        <v>125</v>
      </c>
      <c r="AN77" s="34">
        <v>40179</v>
      </c>
      <c r="AO77" s="34">
        <v>40543</v>
      </c>
      <c r="AP77" s="32" t="s">
        <v>128</v>
      </c>
      <c r="AQ77" s="31">
        <v>8760</v>
      </c>
      <c r="AR77" s="32" t="s">
        <v>125</v>
      </c>
      <c r="AS77" s="31"/>
      <c r="AT77" s="34"/>
      <c r="AU77" s="32" t="s">
        <v>125</v>
      </c>
      <c r="AV77" s="32" t="s">
        <v>125</v>
      </c>
      <c r="AW77" s="32" t="s">
        <v>310</v>
      </c>
      <c r="AX77" s="32" t="s">
        <v>129</v>
      </c>
      <c r="AY77" s="31">
        <v>0</v>
      </c>
      <c r="AZ77" s="31">
        <v>0</v>
      </c>
      <c r="BA77" s="32" t="s">
        <v>408</v>
      </c>
      <c r="BB77" s="31">
        <v>0</v>
      </c>
      <c r="BC77" s="31">
        <v>0</v>
      </c>
      <c r="BD77" s="32" t="s">
        <v>408</v>
      </c>
      <c r="BE77" s="31">
        <v>0</v>
      </c>
      <c r="BF77" s="31">
        <v>0</v>
      </c>
      <c r="BG77" s="32" t="s">
        <v>408</v>
      </c>
      <c r="BH77" s="31">
        <v>0</v>
      </c>
      <c r="BI77" s="31">
        <v>0</v>
      </c>
      <c r="BJ77" s="32" t="s">
        <v>408</v>
      </c>
      <c r="BK77" s="31"/>
      <c r="BL77" s="31"/>
      <c r="BM77" s="32" t="s">
        <v>130</v>
      </c>
      <c r="BN77" s="32" t="s">
        <v>125</v>
      </c>
      <c r="BO77" s="32" t="s">
        <v>125</v>
      </c>
      <c r="BP77" s="31"/>
      <c r="BQ77" s="31"/>
      <c r="BR77" s="32" t="s">
        <v>125</v>
      </c>
      <c r="BS77" s="32" t="s">
        <v>125</v>
      </c>
      <c r="BT77" s="32" t="s">
        <v>125</v>
      </c>
      <c r="BU77" s="32" t="s">
        <v>125</v>
      </c>
      <c r="BV77" s="32" t="s">
        <v>447</v>
      </c>
      <c r="BW77" s="32" t="s">
        <v>131</v>
      </c>
      <c r="BX77" s="32" t="s">
        <v>125</v>
      </c>
      <c r="BY77" s="32" t="s">
        <v>125</v>
      </c>
      <c r="BZ77" s="32" t="s">
        <v>125</v>
      </c>
      <c r="CA77" s="32" t="s">
        <v>125</v>
      </c>
      <c r="CB77" s="32" t="s">
        <v>125</v>
      </c>
      <c r="CC77" s="32" t="s">
        <v>125</v>
      </c>
      <c r="CD77" s="31">
        <v>0</v>
      </c>
      <c r="CE77" s="31">
        <v>0</v>
      </c>
      <c r="CF77" s="31">
        <v>0</v>
      </c>
      <c r="CG77" s="34"/>
      <c r="CH77" s="34"/>
      <c r="CI77" s="32" t="s">
        <v>125</v>
      </c>
      <c r="CJ77" s="35"/>
      <c r="CK77" s="31"/>
      <c r="CL77" s="32" t="s">
        <v>125</v>
      </c>
      <c r="CM77" s="31"/>
      <c r="CN77" s="31"/>
      <c r="CO77" s="32" t="s">
        <v>125</v>
      </c>
      <c r="CP77" s="31"/>
      <c r="CQ77" s="31"/>
      <c r="CR77" s="32" t="s">
        <v>125</v>
      </c>
      <c r="CS77" s="31"/>
      <c r="CT77" s="31"/>
      <c r="CU77" s="32" t="s">
        <v>125</v>
      </c>
      <c r="CV77" s="32" t="s">
        <v>125</v>
      </c>
      <c r="CW77" s="32" t="s">
        <v>125</v>
      </c>
      <c r="CX77" s="32" t="s">
        <v>125</v>
      </c>
      <c r="CY77" s="32" t="s">
        <v>125</v>
      </c>
      <c r="CZ77" s="32" t="s">
        <v>125</v>
      </c>
      <c r="DA77" s="34">
        <v>40848</v>
      </c>
      <c r="DB77" s="32" t="s">
        <v>352</v>
      </c>
      <c r="DC77" s="32" t="s">
        <v>125</v>
      </c>
      <c r="DD77" s="32" t="s">
        <v>313</v>
      </c>
      <c r="DE77" s="32" t="s">
        <v>314</v>
      </c>
      <c r="DF77" s="32" t="s">
        <v>125</v>
      </c>
      <c r="DG77" s="32" t="s">
        <v>125</v>
      </c>
      <c r="DH77" s="32" t="s">
        <v>125</v>
      </c>
      <c r="DI77" s="31">
        <v>0</v>
      </c>
      <c r="DJ77" s="32" t="s">
        <v>125</v>
      </c>
      <c r="DK77" s="32" t="s">
        <v>132</v>
      </c>
      <c r="DL77" s="32" t="s">
        <v>125</v>
      </c>
      <c r="DM77" s="32" t="s">
        <v>125</v>
      </c>
      <c r="DN77" s="32" t="s">
        <v>125</v>
      </c>
      <c r="DO77" s="32" t="s">
        <v>486</v>
      </c>
      <c r="DP77" s="32" t="s">
        <v>485</v>
      </c>
      <c r="DQ77" s="32" t="s">
        <v>125</v>
      </c>
      <c r="DR77" s="32" t="s">
        <v>125</v>
      </c>
      <c r="DS77" s="32" t="s">
        <v>125</v>
      </c>
      <c r="DT77" s="32" t="s">
        <v>125</v>
      </c>
      <c r="DU77" s="32" t="s">
        <v>125</v>
      </c>
      <c r="DV77" s="32" t="s">
        <v>446</v>
      </c>
      <c r="DW77" s="32" t="s">
        <v>125</v>
      </c>
      <c r="DX77" s="32" t="s">
        <v>125</v>
      </c>
    </row>
    <row r="78" spans="2:128" x14ac:dyDescent="0.25">
      <c r="B78" s="26">
        <v>12509</v>
      </c>
      <c r="C78" s="29">
        <v>40179</v>
      </c>
      <c r="D78" s="30">
        <v>0</v>
      </c>
      <c r="E78" s="27" t="s">
        <v>302</v>
      </c>
      <c r="F78" s="27" t="s">
        <v>303</v>
      </c>
      <c r="G78" s="27" t="s">
        <v>122</v>
      </c>
      <c r="H78" s="27" t="s">
        <v>351</v>
      </c>
      <c r="I78" s="27" t="s">
        <v>305</v>
      </c>
      <c r="J78" s="27" t="s">
        <v>315</v>
      </c>
      <c r="K78" s="27" t="s">
        <v>133</v>
      </c>
      <c r="L78" s="26">
        <v>-42</v>
      </c>
      <c r="M78" s="27" t="s">
        <v>306</v>
      </c>
      <c r="N78" s="26">
        <v>-367920</v>
      </c>
      <c r="O78" s="27" t="s">
        <v>485</v>
      </c>
      <c r="P78" s="26">
        <v>30</v>
      </c>
      <c r="Q78" s="26">
        <v>2.5</v>
      </c>
      <c r="R78" s="24">
        <f>AVERAGE(('Price Book'!$G$6),('Price Book'!$G$7),('Price Book'!$G$8),('Price Book'!$G$9))</f>
        <v>2.5</v>
      </c>
      <c r="S78" s="24" t="str">
        <f t="shared" si="11"/>
        <v>OK</v>
      </c>
      <c r="T78" s="24" t="s">
        <v>500</v>
      </c>
      <c r="U78" s="31">
        <v>8760</v>
      </c>
      <c r="V78" s="31">
        <v>-919800</v>
      </c>
      <c r="W78" s="22">
        <f t="shared" si="12"/>
        <v>-919800</v>
      </c>
      <c r="Y78" s="31">
        <v>-919800</v>
      </c>
      <c r="Z78" s="32" t="s">
        <v>134</v>
      </c>
      <c r="AA78" s="31"/>
      <c r="AB78" s="31"/>
      <c r="AC78" s="32" t="s">
        <v>126</v>
      </c>
      <c r="AD78" s="32" t="s">
        <v>126</v>
      </c>
      <c r="AE78" s="32" t="s">
        <v>127</v>
      </c>
      <c r="AF78" s="32" t="s">
        <v>408</v>
      </c>
      <c r="AG78" s="32" t="s">
        <v>308</v>
      </c>
      <c r="AH78" s="32" t="s">
        <v>352</v>
      </c>
      <c r="AI78" s="32" t="s">
        <v>125</v>
      </c>
      <c r="AJ78" s="32" t="s">
        <v>125</v>
      </c>
      <c r="AK78" s="32" t="s">
        <v>125</v>
      </c>
      <c r="AL78" s="32" t="s">
        <v>125</v>
      </c>
      <c r="AM78" s="32" t="s">
        <v>125</v>
      </c>
      <c r="AN78" s="34">
        <v>40179</v>
      </c>
      <c r="AO78" s="34">
        <v>40543</v>
      </c>
      <c r="AP78" s="32" t="s">
        <v>128</v>
      </c>
      <c r="AQ78" s="31">
        <v>8760</v>
      </c>
      <c r="AR78" s="32" t="s">
        <v>125</v>
      </c>
      <c r="AS78" s="31"/>
      <c r="AT78" s="34"/>
      <c r="AU78" s="32" t="s">
        <v>125</v>
      </c>
      <c r="AV78" s="32" t="s">
        <v>125</v>
      </c>
      <c r="AW78" s="32" t="s">
        <v>310</v>
      </c>
      <c r="AX78" s="32" t="s">
        <v>129</v>
      </c>
      <c r="AY78" s="31">
        <v>0</v>
      </c>
      <c r="AZ78" s="31">
        <v>0</v>
      </c>
      <c r="BA78" s="32" t="s">
        <v>408</v>
      </c>
      <c r="BB78" s="31">
        <v>0</v>
      </c>
      <c r="BC78" s="31">
        <v>0</v>
      </c>
      <c r="BD78" s="32" t="s">
        <v>408</v>
      </c>
      <c r="BE78" s="31">
        <v>0</v>
      </c>
      <c r="BF78" s="31">
        <v>0</v>
      </c>
      <c r="BG78" s="32" t="s">
        <v>408</v>
      </c>
      <c r="BH78" s="31">
        <v>0</v>
      </c>
      <c r="BI78" s="31">
        <v>0</v>
      </c>
      <c r="BJ78" s="32" t="s">
        <v>408</v>
      </c>
      <c r="BK78" s="31"/>
      <c r="BL78" s="31"/>
      <c r="BM78" s="32" t="s">
        <v>130</v>
      </c>
      <c r="BN78" s="32" t="s">
        <v>125</v>
      </c>
      <c r="BO78" s="32" t="s">
        <v>125</v>
      </c>
      <c r="BP78" s="31"/>
      <c r="BQ78" s="31"/>
      <c r="BR78" s="32" t="s">
        <v>125</v>
      </c>
      <c r="BS78" s="32" t="s">
        <v>125</v>
      </c>
      <c r="BT78" s="32" t="s">
        <v>125</v>
      </c>
      <c r="BU78" s="32" t="s">
        <v>125</v>
      </c>
      <c r="BV78" s="32" t="s">
        <v>448</v>
      </c>
      <c r="BW78" s="32" t="s">
        <v>131</v>
      </c>
      <c r="BX78" s="32" t="s">
        <v>125</v>
      </c>
      <c r="BY78" s="32" t="s">
        <v>125</v>
      </c>
      <c r="BZ78" s="32" t="s">
        <v>125</v>
      </c>
      <c r="CA78" s="32" t="s">
        <v>125</v>
      </c>
      <c r="CB78" s="32" t="s">
        <v>125</v>
      </c>
      <c r="CC78" s="32" t="s">
        <v>125</v>
      </c>
      <c r="CD78" s="31">
        <v>0</v>
      </c>
      <c r="CE78" s="31">
        <v>0</v>
      </c>
      <c r="CF78" s="31">
        <v>0</v>
      </c>
      <c r="CG78" s="34"/>
      <c r="CH78" s="34"/>
      <c r="CI78" s="32" t="s">
        <v>125</v>
      </c>
      <c r="CJ78" s="35"/>
      <c r="CK78" s="31"/>
      <c r="CL78" s="32" t="s">
        <v>125</v>
      </c>
      <c r="CM78" s="31"/>
      <c r="CN78" s="31"/>
      <c r="CO78" s="32" t="s">
        <v>125</v>
      </c>
      <c r="CP78" s="31"/>
      <c r="CQ78" s="31"/>
      <c r="CR78" s="32" t="s">
        <v>125</v>
      </c>
      <c r="CS78" s="31"/>
      <c r="CT78" s="31"/>
      <c r="CU78" s="32" t="s">
        <v>125</v>
      </c>
      <c r="CV78" s="32" t="s">
        <v>125</v>
      </c>
      <c r="CW78" s="32" t="s">
        <v>125</v>
      </c>
      <c r="CX78" s="32" t="s">
        <v>125</v>
      </c>
      <c r="CY78" s="32" t="s">
        <v>125</v>
      </c>
      <c r="CZ78" s="32" t="s">
        <v>125</v>
      </c>
      <c r="DA78" s="34">
        <v>40848</v>
      </c>
      <c r="DB78" s="32" t="s">
        <v>352</v>
      </c>
      <c r="DC78" s="32" t="s">
        <v>125</v>
      </c>
      <c r="DD78" s="32" t="s">
        <v>313</v>
      </c>
      <c r="DE78" s="32" t="s">
        <v>314</v>
      </c>
      <c r="DF78" s="32" t="s">
        <v>125</v>
      </c>
      <c r="DG78" s="32" t="s">
        <v>125</v>
      </c>
      <c r="DH78" s="32" t="s">
        <v>125</v>
      </c>
      <c r="DI78" s="31">
        <v>0</v>
      </c>
      <c r="DJ78" s="32" t="s">
        <v>125</v>
      </c>
      <c r="DK78" s="32" t="s">
        <v>132</v>
      </c>
      <c r="DL78" s="32" t="s">
        <v>125</v>
      </c>
      <c r="DM78" s="32" t="s">
        <v>125</v>
      </c>
      <c r="DN78" s="32" t="s">
        <v>125</v>
      </c>
      <c r="DO78" s="32" t="s">
        <v>486</v>
      </c>
      <c r="DP78" s="32" t="s">
        <v>485</v>
      </c>
      <c r="DQ78" s="32" t="s">
        <v>125</v>
      </c>
      <c r="DR78" s="32" t="s">
        <v>125</v>
      </c>
      <c r="DS78" s="32" t="s">
        <v>125</v>
      </c>
      <c r="DT78" s="32" t="s">
        <v>125</v>
      </c>
      <c r="DU78" s="32" t="s">
        <v>125</v>
      </c>
      <c r="DV78" s="32" t="s">
        <v>446</v>
      </c>
      <c r="DW78" s="32" t="s">
        <v>125</v>
      </c>
      <c r="DX78" s="32" t="s">
        <v>125</v>
      </c>
    </row>
    <row r="79" spans="2:128" x14ac:dyDescent="0.25">
      <c r="B79" s="26">
        <v>12511</v>
      </c>
      <c r="C79" s="29">
        <v>40179</v>
      </c>
      <c r="D79" s="30">
        <v>0</v>
      </c>
      <c r="E79" s="27" t="s">
        <v>302</v>
      </c>
      <c r="F79" s="27" t="s">
        <v>303</v>
      </c>
      <c r="G79" s="27" t="s">
        <v>122</v>
      </c>
      <c r="H79" s="27" t="s">
        <v>361</v>
      </c>
      <c r="I79" s="27" t="s">
        <v>305</v>
      </c>
      <c r="J79" s="27" t="s">
        <v>315</v>
      </c>
      <c r="K79" s="27" t="s">
        <v>123</v>
      </c>
      <c r="L79" s="26">
        <v>40</v>
      </c>
      <c r="M79" s="27" t="s">
        <v>306</v>
      </c>
      <c r="N79" s="26">
        <v>351360</v>
      </c>
      <c r="O79" s="27" t="s">
        <v>485</v>
      </c>
      <c r="P79" s="26">
        <v>28</v>
      </c>
      <c r="Q79" s="26">
        <v>7</v>
      </c>
      <c r="R79" s="24">
        <f>'Price Book'!$G$12</f>
        <v>7</v>
      </c>
      <c r="S79" s="24" t="str">
        <f t="shared" si="11"/>
        <v>OK</v>
      </c>
      <c r="T79" s="24" t="s">
        <v>501</v>
      </c>
      <c r="U79" s="31">
        <v>8784</v>
      </c>
      <c r="V79" s="31">
        <v>2459520</v>
      </c>
      <c r="W79" s="22">
        <f t="shared" si="12"/>
        <v>2459520</v>
      </c>
      <c r="Y79" s="31">
        <v>2459520</v>
      </c>
      <c r="Z79" s="32" t="s">
        <v>134</v>
      </c>
      <c r="AA79" s="31"/>
      <c r="AB79" s="31"/>
      <c r="AC79" s="32" t="s">
        <v>126</v>
      </c>
      <c r="AD79" s="32" t="s">
        <v>126</v>
      </c>
      <c r="AE79" s="32" t="s">
        <v>127</v>
      </c>
      <c r="AF79" s="32" t="s">
        <v>408</v>
      </c>
      <c r="AG79" s="32" t="s">
        <v>308</v>
      </c>
      <c r="AH79" s="32" t="s">
        <v>352</v>
      </c>
      <c r="AI79" s="32" t="s">
        <v>125</v>
      </c>
      <c r="AJ79" s="32" t="s">
        <v>125</v>
      </c>
      <c r="AK79" s="32" t="s">
        <v>125</v>
      </c>
      <c r="AL79" s="32" t="s">
        <v>125</v>
      </c>
      <c r="AM79" s="32" t="s">
        <v>125</v>
      </c>
      <c r="AN79" s="34">
        <v>40909</v>
      </c>
      <c r="AO79" s="34">
        <v>41274</v>
      </c>
      <c r="AP79" s="32" t="s">
        <v>128</v>
      </c>
      <c r="AQ79" s="31">
        <v>8784</v>
      </c>
      <c r="AR79" s="32" t="s">
        <v>125</v>
      </c>
      <c r="AS79" s="31"/>
      <c r="AT79" s="34"/>
      <c r="AU79" s="32" t="s">
        <v>125</v>
      </c>
      <c r="AV79" s="32" t="s">
        <v>125</v>
      </c>
      <c r="AW79" s="32" t="s">
        <v>310</v>
      </c>
      <c r="AX79" s="32" t="s">
        <v>129</v>
      </c>
      <c r="AY79" s="31">
        <v>0</v>
      </c>
      <c r="AZ79" s="31">
        <v>0</v>
      </c>
      <c r="BA79" s="32" t="s">
        <v>408</v>
      </c>
      <c r="BB79" s="31">
        <v>0</v>
      </c>
      <c r="BC79" s="31">
        <v>0</v>
      </c>
      <c r="BD79" s="32" t="s">
        <v>408</v>
      </c>
      <c r="BE79" s="31">
        <v>0</v>
      </c>
      <c r="BF79" s="31">
        <v>0</v>
      </c>
      <c r="BG79" s="32" t="s">
        <v>408</v>
      </c>
      <c r="BH79" s="31">
        <v>0</v>
      </c>
      <c r="BI79" s="31">
        <v>0</v>
      </c>
      <c r="BJ79" s="32" t="s">
        <v>408</v>
      </c>
      <c r="BK79" s="31"/>
      <c r="BL79" s="31"/>
      <c r="BM79" s="32" t="s">
        <v>130</v>
      </c>
      <c r="BN79" s="32" t="s">
        <v>125</v>
      </c>
      <c r="BO79" s="32" t="s">
        <v>125</v>
      </c>
      <c r="BP79" s="31"/>
      <c r="BQ79" s="31"/>
      <c r="BR79" s="32" t="s">
        <v>125</v>
      </c>
      <c r="BS79" s="32" t="s">
        <v>125</v>
      </c>
      <c r="BT79" s="32" t="s">
        <v>125</v>
      </c>
      <c r="BU79" s="32" t="s">
        <v>125</v>
      </c>
      <c r="BV79" s="32" t="s">
        <v>449</v>
      </c>
      <c r="BW79" s="32" t="s">
        <v>131</v>
      </c>
      <c r="BX79" s="32" t="s">
        <v>125</v>
      </c>
      <c r="BY79" s="32" t="s">
        <v>125</v>
      </c>
      <c r="BZ79" s="32" t="s">
        <v>125</v>
      </c>
      <c r="CA79" s="32" t="s">
        <v>125</v>
      </c>
      <c r="CB79" s="32" t="s">
        <v>125</v>
      </c>
      <c r="CC79" s="32" t="s">
        <v>125</v>
      </c>
      <c r="CD79" s="31">
        <v>0</v>
      </c>
      <c r="CE79" s="31">
        <v>0</v>
      </c>
      <c r="CF79" s="31">
        <v>0</v>
      </c>
      <c r="CG79" s="34"/>
      <c r="CH79" s="34"/>
      <c r="CI79" s="32" t="s">
        <v>125</v>
      </c>
      <c r="CJ79" s="35"/>
      <c r="CK79" s="31"/>
      <c r="CL79" s="32" t="s">
        <v>125</v>
      </c>
      <c r="CM79" s="31"/>
      <c r="CN79" s="31"/>
      <c r="CO79" s="32" t="s">
        <v>125</v>
      </c>
      <c r="CP79" s="31"/>
      <c r="CQ79" s="31"/>
      <c r="CR79" s="32" t="s">
        <v>125</v>
      </c>
      <c r="CS79" s="31"/>
      <c r="CT79" s="31"/>
      <c r="CU79" s="32" t="s">
        <v>125</v>
      </c>
      <c r="CV79" s="32" t="s">
        <v>125</v>
      </c>
      <c r="CW79" s="32" t="s">
        <v>125</v>
      </c>
      <c r="CX79" s="32" t="s">
        <v>125</v>
      </c>
      <c r="CY79" s="32" t="s">
        <v>125</v>
      </c>
      <c r="CZ79" s="32" t="s">
        <v>125</v>
      </c>
      <c r="DA79" s="34">
        <v>40544</v>
      </c>
      <c r="DB79" s="32" t="s">
        <v>352</v>
      </c>
      <c r="DC79" s="32" t="s">
        <v>125</v>
      </c>
      <c r="DD79" s="32" t="s">
        <v>313</v>
      </c>
      <c r="DE79" s="32" t="s">
        <v>314</v>
      </c>
      <c r="DF79" s="32" t="s">
        <v>125</v>
      </c>
      <c r="DG79" s="32" t="s">
        <v>125</v>
      </c>
      <c r="DH79" s="32" t="s">
        <v>125</v>
      </c>
      <c r="DI79" s="31">
        <v>0</v>
      </c>
      <c r="DJ79" s="32" t="s">
        <v>125</v>
      </c>
      <c r="DK79" s="32" t="s">
        <v>132</v>
      </c>
      <c r="DL79" s="32" t="s">
        <v>125</v>
      </c>
      <c r="DM79" s="32" t="s">
        <v>125</v>
      </c>
      <c r="DN79" s="32" t="s">
        <v>125</v>
      </c>
      <c r="DO79" s="32" t="s">
        <v>486</v>
      </c>
      <c r="DP79" s="32" t="s">
        <v>485</v>
      </c>
      <c r="DQ79" s="32" t="s">
        <v>125</v>
      </c>
      <c r="DR79" s="32" t="s">
        <v>125</v>
      </c>
      <c r="DS79" s="32" t="s">
        <v>125</v>
      </c>
      <c r="DT79" s="32" t="s">
        <v>125</v>
      </c>
      <c r="DU79" s="32" t="s">
        <v>125</v>
      </c>
      <c r="DV79" s="32" t="s">
        <v>450</v>
      </c>
      <c r="DW79" s="32" t="s">
        <v>125</v>
      </c>
      <c r="DX79" s="32" t="s">
        <v>125</v>
      </c>
    </row>
    <row r="80" spans="2:128" x14ac:dyDescent="0.25">
      <c r="B80" s="26">
        <v>12513</v>
      </c>
      <c r="C80" s="29">
        <v>40179</v>
      </c>
      <c r="D80" s="30">
        <v>0</v>
      </c>
      <c r="E80" s="27" t="s">
        <v>302</v>
      </c>
      <c r="F80" s="27" t="s">
        <v>303</v>
      </c>
      <c r="G80" s="27" t="s">
        <v>122</v>
      </c>
      <c r="H80" s="27" t="s">
        <v>361</v>
      </c>
      <c r="I80" s="27" t="s">
        <v>305</v>
      </c>
      <c r="J80" s="27" t="s">
        <v>315</v>
      </c>
      <c r="K80" s="27" t="s">
        <v>123</v>
      </c>
      <c r="L80" s="26">
        <v>41</v>
      </c>
      <c r="M80" s="27" t="s">
        <v>306</v>
      </c>
      <c r="N80" s="26">
        <v>360144</v>
      </c>
      <c r="O80" s="27" t="s">
        <v>485</v>
      </c>
      <c r="P80" s="26">
        <v>29</v>
      </c>
      <c r="Q80" s="26">
        <v>7</v>
      </c>
      <c r="R80" s="24">
        <f>'Price Book'!$G$12</f>
        <v>7</v>
      </c>
      <c r="S80" s="24" t="str">
        <f t="shared" si="11"/>
        <v>OK</v>
      </c>
      <c r="T80" s="24" t="s">
        <v>501</v>
      </c>
      <c r="U80" s="31">
        <v>8784</v>
      </c>
      <c r="V80" s="31">
        <v>2521008</v>
      </c>
      <c r="W80" s="22">
        <f t="shared" si="12"/>
        <v>2521008</v>
      </c>
      <c r="Y80" s="31">
        <v>2521008</v>
      </c>
      <c r="Z80" s="32" t="s">
        <v>134</v>
      </c>
      <c r="AA80" s="31"/>
      <c r="AB80" s="31"/>
      <c r="AC80" s="32" t="s">
        <v>126</v>
      </c>
      <c r="AD80" s="32" t="s">
        <v>126</v>
      </c>
      <c r="AE80" s="32" t="s">
        <v>127</v>
      </c>
      <c r="AF80" s="32" t="s">
        <v>408</v>
      </c>
      <c r="AG80" s="32" t="s">
        <v>308</v>
      </c>
      <c r="AH80" s="32" t="s">
        <v>352</v>
      </c>
      <c r="AI80" s="32" t="s">
        <v>125</v>
      </c>
      <c r="AJ80" s="32" t="s">
        <v>125</v>
      </c>
      <c r="AK80" s="32" t="s">
        <v>125</v>
      </c>
      <c r="AL80" s="32" t="s">
        <v>125</v>
      </c>
      <c r="AM80" s="32" t="s">
        <v>125</v>
      </c>
      <c r="AN80" s="34">
        <v>40909</v>
      </c>
      <c r="AO80" s="34">
        <v>41274</v>
      </c>
      <c r="AP80" s="32" t="s">
        <v>128</v>
      </c>
      <c r="AQ80" s="31">
        <v>8784</v>
      </c>
      <c r="AR80" s="32" t="s">
        <v>125</v>
      </c>
      <c r="AS80" s="31"/>
      <c r="AT80" s="34"/>
      <c r="AU80" s="32" t="s">
        <v>125</v>
      </c>
      <c r="AV80" s="32" t="s">
        <v>125</v>
      </c>
      <c r="AW80" s="32" t="s">
        <v>310</v>
      </c>
      <c r="AX80" s="32" t="s">
        <v>129</v>
      </c>
      <c r="AY80" s="31">
        <v>0</v>
      </c>
      <c r="AZ80" s="31">
        <v>0</v>
      </c>
      <c r="BA80" s="32" t="s">
        <v>408</v>
      </c>
      <c r="BB80" s="31">
        <v>0</v>
      </c>
      <c r="BC80" s="31">
        <v>0</v>
      </c>
      <c r="BD80" s="32" t="s">
        <v>408</v>
      </c>
      <c r="BE80" s="31">
        <v>0</v>
      </c>
      <c r="BF80" s="31">
        <v>0</v>
      </c>
      <c r="BG80" s="32" t="s">
        <v>408</v>
      </c>
      <c r="BH80" s="31">
        <v>0</v>
      </c>
      <c r="BI80" s="31">
        <v>0</v>
      </c>
      <c r="BJ80" s="32" t="s">
        <v>408</v>
      </c>
      <c r="BK80" s="31"/>
      <c r="BL80" s="31"/>
      <c r="BM80" s="32" t="s">
        <v>130</v>
      </c>
      <c r="BN80" s="32" t="s">
        <v>125</v>
      </c>
      <c r="BO80" s="32" t="s">
        <v>125</v>
      </c>
      <c r="BP80" s="31"/>
      <c r="BQ80" s="31"/>
      <c r="BR80" s="32" t="s">
        <v>125</v>
      </c>
      <c r="BS80" s="32" t="s">
        <v>125</v>
      </c>
      <c r="BT80" s="32" t="s">
        <v>125</v>
      </c>
      <c r="BU80" s="32" t="s">
        <v>125</v>
      </c>
      <c r="BV80" s="32" t="s">
        <v>451</v>
      </c>
      <c r="BW80" s="32" t="s">
        <v>131</v>
      </c>
      <c r="BX80" s="32" t="s">
        <v>125</v>
      </c>
      <c r="BY80" s="32" t="s">
        <v>125</v>
      </c>
      <c r="BZ80" s="32" t="s">
        <v>125</v>
      </c>
      <c r="CA80" s="32" t="s">
        <v>125</v>
      </c>
      <c r="CB80" s="32" t="s">
        <v>125</v>
      </c>
      <c r="CC80" s="32" t="s">
        <v>125</v>
      </c>
      <c r="CD80" s="31">
        <v>0</v>
      </c>
      <c r="CE80" s="31">
        <v>0</v>
      </c>
      <c r="CF80" s="31">
        <v>0</v>
      </c>
      <c r="CG80" s="34"/>
      <c r="CH80" s="34"/>
      <c r="CI80" s="32" t="s">
        <v>125</v>
      </c>
      <c r="CJ80" s="35"/>
      <c r="CK80" s="31"/>
      <c r="CL80" s="32" t="s">
        <v>125</v>
      </c>
      <c r="CM80" s="31"/>
      <c r="CN80" s="31"/>
      <c r="CO80" s="32" t="s">
        <v>125</v>
      </c>
      <c r="CP80" s="31"/>
      <c r="CQ80" s="31"/>
      <c r="CR80" s="32" t="s">
        <v>125</v>
      </c>
      <c r="CS80" s="31"/>
      <c r="CT80" s="31"/>
      <c r="CU80" s="32" t="s">
        <v>125</v>
      </c>
      <c r="CV80" s="32" t="s">
        <v>125</v>
      </c>
      <c r="CW80" s="32" t="s">
        <v>125</v>
      </c>
      <c r="CX80" s="32" t="s">
        <v>125</v>
      </c>
      <c r="CY80" s="32" t="s">
        <v>125</v>
      </c>
      <c r="CZ80" s="32" t="s">
        <v>125</v>
      </c>
      <c r="DA80" s="34">
        <v>40544</v>
      </c>
      <c r="DB80" s="32" t="s">
        <v>352</v>
      </c>
      <c r="DC80" s="32" t="s">
        <v>125</v>
      </c>
      <c r="DD80" s="32" t="s">
        <v>313</v>
      </c>
      <c r="DE80" s="32" t="s">
        <v>314</v>
      </c>
      <c r="DF80" s="32" t="s">
        <v>125</v>
      </c>
      <c r="DG80" s="32" t="s">
        <v>125</v>
      </c>
      <c r="DH80" s="32" t="s">
        <v>125</v>
      </c>
      <c r="DI80" s="31">
        <v>0</v>
      </c>
      <c r="DJ80" s="32" t="s">
        <v>125</v>
      </c>
      <c r="DK80" s="32" t="s">
        <v>132</v>
      </c>
      <c r="DL80" s="32" t="s">
        <v>125</v>
      </c>
      <c r="DM80" s="32" t="s">
        <v>125</v>
      </c>
      <c r="DN80" s="32" t="s">
        <v>125</v>
      </c>
      <c r="DO80" s="32" t="s">
        <v>486</v>
      </c>
      <c r="DP80" s="32" t="s">
        <v>485</v>
      </c>
      <c r="DQ80" s="32" t="s">
        <v>125</v>
      </c>
      <c r="DR80" s="32" t="s">
        <v>125</v>
      </c>
      <c r="DS80" s="32" t="s">
        <v>125</v>
      </c>
      <c r="DT80" s="32" t="s">
        <v>125</v>
      </c>
      <c r="DU80" s="32" t="s">
        <v>125</v>
      </c>
      <c r="DV80" s="32" t="s">
        <v>450</v>
      </c>
      <c r="DW80" s="32" t="s">
        <v>125</v>
      </c>
      <c r="DX80" s="32" t="s">
        <v>125</v>
      </c>
    </row>
    <row r="81" spans="2:128" x14ac:dyDescent="0.25">
      <c r="B81" s="26">
        <v>12515</v>
      </c>
      <c r="C81" s="29">
        <v>40179</v>
      </c>
      <c r="D81" s="30">
        <v>0</v>
      </c>
      <c r="E81" s="27" t="s">
        <v>302</v>
      </c>
      <c r="F81" s="27" t="s">
        <v>303</v>
      </c>
      <c r="G81" s="27" t="s">
        <v>122</v>
      </c>
      <c r="H81" s="27" t="s">
        <v>361</v>
      </c>
      <c r="I81" s="27" t="s">
        <v>305</v>
      </c>
      <c r="J81" s="27" t="s">
        <v>315</v>
      </c>
      <c r="K81" s="27" t="s">
        <v>133</v>
      </c>
      <c r="L81" s="26">
        <v>-42</v>
      </c>
      <c r="M81" s="27" t="s">
        <v>306</v>
      </c>
      <c r="N81" s="26">
        <v>-368928</v>
      </c>
      <c r="O81" s="27" t="s">
        <v>485</v>
      </c>
      <c r="P81" s="26">
        <v>30</v>
      </c>
      <c r="Q81" s="26">
        <v>7</v>
      </c>
      <c r="R81" s="24">
        <f>'Price Book'!$G$12</f>
        <v>7</v>
      </c>
      <c r="S81" s="24" t="str">
        <f t="shared" si="11"/>
        <v>OK</v>
      </c>
      <c r="T81" s="24" t="s">
        <v>501</v>
      </c>
      <c r="U81" s="31">
        <v>8784</v>
      </c>
      <c r="V81" s="31">
        <v>-2582496</v>
      </c>
      <c r="W81" s="22">
        <f t="shared" si="12"/>
        <v>-2582496</v>
      </c>
      <c r="Y81" s="31">
        <v>-2582496</v>
      </c>
      <c r="Z81" s="32" t="s">
        <v>134</v>
      </c>
      <c r="AA81" s="31"/>
      <c r="AB81" s="31"/>
      <c r="AC81" s="32" t="s">
        <v>126</v>
      </c>
      <c r="AD81" s="32" t="s">
        <v>126</v>
      </c>
      <c r="AE81" s="32" t="s">
        <v>127</v>
      </c>
      <c r="AF81" s="32" t="s">
        <v>408</v>
      </c>
      <c r="AG81" s="32" t="s">
        <v>308</v>
      </c>
      <c r="AH81" s="32" t="s">
        <v>352</v>
      </c>
      <c r="AI81" s="32" t="s">
        <v>125</v>
      </c>
      <c r="AJ81" s="32" t="s">
        <v>125</v>
      </c>
      <c r="AK81" s="32" t="s">
        <v>125</v>
      </c>
      <c r="AL81" s="32" t="s">
        <v>125</v>
      </c>
      <c r="AM81" s="32" t="s">
        <v>125</v>
      </c>
      <c r="AN81" s="34">
        <v>40909</v>
      </c>
      <c r="AO81" s="34">
        <v>41274</v>
      </c>
      <c r="AP81" s="32" t="s">
        <v>128</v>
      </c>
      <c r="AQ81" s="31">
        <v>8784</v>
      </c>
      <c r="AR81" s="32" t="s">
        <v>125</v>
      </c>
      <c r="AS81" s="31"/>
      <c r="AT81" s="34"/>
      <c r="AU81" s="32" t="s">
        <v>125</v>
      </c>
      <c r="AV81" s="32" t="s">
        <v>125</v>
      </c>
      <c r="AW81" s="32" t="s">
        <v>310</v>
      </c>
      <c r="AX81" s="32" t="s">
        <v>129</v>
      </c>
      <c r="AY81" s="31">
        <v>0</v>
      </c>
      <c r="AZ81" s="31">
        <v>0</v>
      </c>
      <c r="BA81" s="32" t="s">
        <v>408</v>
      </c>
      <c r="BB81" s="31">
        <v>0</v>
      </c>
      <c r="BC81" s="31">
        <v>0</v>
      </c>
      <c r="BD81" s="32" t="s">
        <v>408</v>
      </c>
      <c r="BE81" s="31">
        <v>0</v>
      </c>
      <c r="BF81" s="31">
        <v>0</v>
      </c>
      <c r="BG81" s="32" t="s">
        <v>408</v>
      </c>
      <c r="BH81" s="31">
        <v>0</v>
      </c>
      <c r="BI81" s="31">
        <v>0</v>
      </c>
      <c r="BJ81" s="32" t="s">
        <v>408</v>
      </c>
      <c r="BK81" s="31"/>
      <c r="BL81" s="31"/>
      <c r="BM81" s="32" t="s">
        <v>130</v>
      </c>
      <c r="BN81" s="32" t="s">
        <v>125</v>
      </c>
      <c r="BO81" s="32" t="s">
        <v>125</v>
      </c>
      <c r="BP81" s="31"/>
      <c r="BQ81" s="31"/>
      <c r="BR81" s="32" t="s">
        <v>125</v>
      </c>
      <c r="BS81" s="32" t="s">
        <v>125</v>
      </c>
      <c r="BT81" s="32" t="s">
        <v>125</v>
      </c>
      <c r="BU81" s="32" t="s">
        <v>125</v>
      </c>
      <c r="BV81" s="32" t="s">
        <v>452</v>
      </c>
      <c r="BW81" s="32" t="s">
        <v>131</v>
      </c>
      <c r="BX81" s="32" t="s">
        <v>125</v>
      </c>
      <c r="BY81" s="32" t="s">
        <v>125</v>
      </c>
      <c r="BZ81" s="32" t="s">
        <v>125</v>
      </c>
      <c r="CA81" s="32" t="s">
        <v>125</v>
      </c>
      <c r="CB81" s="32" t="s">
        <v>125</v>
      </c>
      <c r="CC81" s="32" t="s">
        <v>125</v>
      </c>
      <c r="CD81" s="31">
        <v>0</v>
      </c>
      <c r="CE81" s="31">
        <v>0</v>
      </c>
      <c r="CF81" s="31">
        <v>0</v>
      </c>
      <c r="CG81" s="34"/>
      <c r="CH81" s="34"/>
      <c r="CI81" s="32" t="s">
        <v>125</v>
      </c>
      <c r="CJ81" s="35"/>
      <c r="CK81" s="31"/>
      <c r="CL81" s="32" t="s">
        <v>125</v>
      </c>
      <c r="CM81" s="31"/>
      <c r="CN81" s="31"/>
      <c r="CO81" s="32" t="s">
        <v>125</v>
      </c>
      <c r="CP81" s="31"/>
      <c r="CQ81" s="31"/>
      <c r="CR81" s="32" t="s">
        <v>125</v>
      </c>
      <c r="CS81" s="31"/>
      <c r="CT81" s="31"/>
      <c r="CU81" s="32" t="s">
        <v>125</v>
      </c>
      <c r="CV81" s="32" t="s">
        <v>125</v>
      </c>
      <c r="CW81" s="32" t="s">
        <v>125</v>
      </c>
      <c r="CX81" s="32" t="s">
        <v>125</v>
      </c>
      <c r="CY81" s="32" t="s">
        <v>125</v>
      </c>
      <c r="CZ81" s="32" t="s">
        <v>125</v>
      </c>
      <c r="DA81" s="34">
        <v>40544</v>
      </c>
      <c r="DB81" s="32" t="s">
        <v>352</v>
      </c>
      <c r="DC81" s="32" t="s">
        <v>125</v>
      </c>
      <c r="DD81" s="32" t="s">
        <v>313</v>
      </c>
      <c r="DE81" s="32" t="s">
        <v>314</v>
      </c>
      <c r="DF81" s="32" t="s">
        <v>125</v>
      </c>
      <c r="DG81" s="32" t="s">
        <v>125</v>
      </c>
      <c r="DH81" s="32" t="s">
        <v>125</v>
      </c>
      <c r="DI81" s="31">
        <v>0</v>
      </c>
      <c r="DJ81" s="32" t="s">
        <v>125</v>
      </c>
      <c r="DK81" s="32" t="s">
        <v>132</v>
      </c>
      <c r="DL81" s="32" t="s">
        <v>125</v>
      </c>
      <c r="DM81" s="32" t="s">
        <v>125</v>
      </c>
      <c r="DN81" s="32" t="s">
        <v>125</v>
      </c>
      <c r="DO81" s="32" t="s">
        <v>486</v>
      </c>
      <c r="DP81" s="32" t="s">
        <v>485</v>
      </c>
      <c r="DQ81" s="32" t="s">
        <v>125</v>
      </c>
      <c r="DR81" s="32" t="s">
        <v>125</v>
      </c>
      <c r="DS81" s="32" t="s">
        <v>125</v>
      </c>
      <c r="DT81" s="32" t="s">
        <v>125</v>
      </c>
      <c r="DU81" s="32" t="s">
        <v>125</v>
      </c>
      <c r="DV81" s="32" t="s">
        <v>450</v>
      </c>
      <c r="DW81" s="32" t="s">
        <v>125</v>
      </c>
      <c r="DX81" s="32" t="s">
        <v>125</v>
      </c>
    </row>
    <row r="82" spans="2:128" x14ac:dyDescent="0.25">
      <c r="B82" s="26">
        <v>12517</v>
      </c>
      <c r="C82" s="29">
        <v>40179</v>
      </c>
      <c r="D82" s="30">
        <v>0</v>
      </c>
      <c r="E82" s="27" t="s">
        <v>302</v>
      </c>
      <c r="F82" s="27" t="s">
        <v>303</v>
      </c>
      <c r="G82" s="27" t="s">
        <v>122</v>
      </c>
      <c r="H82" s="27" t="s">
        <v>361</v>
      </c>
      <c r="I82" s="27" t="s">
        <v>305</v>
      </c>
      <c r="J82" s="27" t="s">
        <v>315</v>
      </c>
      <c r="K82" s="27" t="s">
        <v>123</v>
      </c>
      <c r="L82" s="26">
        <v>40</v>
      </c>
      <c r="M82" s="27" t="s">
        <v>306</v>
      </c>
      <c r="N82" s="26">
        <v>351360</v>
      </c>
      <c r="O82" s="27" t="s">
        <v>485</v>
      </c>
      <c r="P82" s="26">
        <v>28</v>
      </c>
      <c r="Q82" s="26">
        <v>7</v>
      </c>
      <c r="R82" s="24">
        <f>'Price Book'!$G$12</f>
        <v>7</v>
      </c>
      <c r="S82" s="24" t="str">
        <f t="shared" si="11"/>
        <v>OK</v>
      </c>
      <c r="T82" s="24" t="s">
        <v>501</v>
      </c>
      <c r="U82" s="31">
        <v>8784</v>
      </c>
      <c r="V82" s="31">
        <v>2459520</v>
      </c>
      <c r="W82" s="22">
        <f t="shared" si="12"/>
        <v>2459520</v>
      </c>
      <c r="Y82" s="31">
        <v>2459520</v>
      </c>
      <c r="Z82" s="32" t="s">
        <v>134</v>
      </c>
      <c r="AA82" s="31"/>
      <c r="AB82" s="31"/>
      <c r="AC82" s="32" t="s">
        <v>126</v>
      </c>
      <c r="AD82" s="32" t="s">
        <v>126</v>
      </c>
      <c r="AE82" s="32" t="s">
        <v>127</v>
      </c>
      <c r="AF82" s="32" t="s">
        <v>408</v>
      </c>
      <c r="AG82" s="32" t="s">
        <v>308</v>
      </c>
      <c r="AH82" s="32" t="s">
        <v>352</v>
      </c>
      <c r="AI82" s="32" t="s">
        <v>125</v>
      </c>
      <c r="AJ82" s="32" t="s">
        <v>125</v>
      </c>
      <c r="AK82" s="32" t="s">
        <v>125</v>
      </c>
      <c r="AL82" s="32" t="s">
        <v>125</v>
      </c>
      <c r="AM82" s="32" t="s">
        <v>125</v>
      </c>
      <c r="AN82" s="34">
        <v>40909</v>
      </c>
      <c r="AO82" s="34">
        <v>41274</v>
      </c>
      <c r="AP82" s="32" t="s">
        <v>128</v>
      </c>
      <c r="AQ82" s="31">
        <v>8784</v>
      </c>
      <c r="AR82" s="32" t="s">
        <v>125</v>
      </c>
      <c r="AS82" s="31"/>
      <c r="AT82" s="34"/>
      <c r="AU82" s="32" t="s">
        <v>125</v>
      </c>
      <c r="AV82" s="32" t="s">
        <v>125</v>
      </c>
      <c r="AW82" s="32" t="s">
        <v>310</v>
      </c>
      <c r="AX82" s="32" t="s">
        <v>129</v>
      </c>
      <c r="AY82" s="31">
        <v>0</v>
      </c>
      <c r="AZ82" s="31">
        <v>0</v>
      </c>
      <c r="BA82" s="32" t="s">
        <v>408</v>
      </c>
      <c r="BB82" s="31">
        <v>0</v>
      </c>
      <c r="BC82" s="31">
        <v>0</v>
      </c>
      <c r="BD82" s="32" t="s">
        <v>408</v>
      </c>
      <c r="BE82" s="31">
        <v>0</v>
      </c>
      <c r="BF82" s="31">
        <v>0</v>
      </c>
      <c r="BG82" s="32" t="s">
        <v>408</v>
      </c>
      <c r="BH82" s="31">
        <v>0</v>
      </c>
      <c r="BI82" s="31">
        <v>0</v>
      </c>
      <c r="BJ82" s="32" t="s">
        <v>408</v>
      </c>
      <c r="BK82" s="31"/>
      <c r="BL82" s="31"/>
      <c r="BM82" s="32" t="s">
        <v>130</v>
      </c>
      <c r="BN82" s="32" t="s">
        <v>125</v>
      </c>
      <c r="BO82" s="32" t="s">
        <v>125</v>
      </c>
      <c r="BP82" s="31"/>
      <c r="BQ82" s="31"/>
      <c r="BR82" s="32" t="s">
        <v>125</v>
      </c>
      <c r="BS82" s="32" t="s">
        <v>125</v>
      </c>
      <c r="BT82" s="32" t="s">
        <v>125</v>
      </c>
      <c r="BU82" s="32" t="s">
        <v>125</v>
      </c>
      <c r="BV82" s="32" t="s">
        <v>453</v>
      </c>
      <c r="BW82" s="32" t="s">
        <v>131</v>
      </c>
      <c r="BX82" s="32" t="s">
        <v>125</v>
      </c>
      <c r="BY82" s="32" t="s">
        <v>125</v>
      </c>
      <c r="BZ82" s="32" t="s">
        <v>125</v>
      </c>
      <c r="CA82" s="32" t="s">
        <v>125</v>
      </c>
      <c r="CB82" s="32" t="s">
        <v>125</v>
      </c>
      <c r="CC82" s="32" t="s">
        <v>125</v>
      </c>
      <c r="CD82" s="31">
        <v>0</v>
      </c>
      <c r="CE82" s="31">
        <v>0</v>
      </c>
      <c r="CF82" s="31">
        <v>0</v>
      </c>
      <c r="CG82" s="34"/>
      <c r="CH82" s="34"/>
      <c r="CI82" s="32" t="s">
        <v>125</v>
      </c>
      <c r="CJ82" s="35"/>
      <c r="CK82" s="31"/>
      <c r="CL82" s="32" t="s">
        <v>125</v>
      </c>
      <c r="CM82" s="31"/>
      <c r="CN82" s="31"/>
      <c r="CO82" s="32" t="s">
        <v>125</v>
      </c>
      <c r="CP82" s="31"/>
      <c r="CQ82" s="31"/>
      <c r="CR82" s="32" t="s">
        <v>125</v>
      </c>
      <c r="CS82" s="31"/>
      <c r="CT82" s="31"/>
      <c r="CU82" s="32" t="s">
        <v>125</v>
      </c>
      <c r="CV82" s="32" t="s">
        <v>125</v>
      </c>
      <c r="CW82" s="32" t="s">
        <v>125</v>
      </c>
      <c r="CX82" s="32" t="s">
        <v>125</v>
      </c>
      <c r="CY82" s="32" t="s">
        <v>125</v>
      </c>
      <c r="CZ82" s="32" t="s">
        <v>125</v>
      </c>
      <c r="DA82" s="34">
        <v>40848</v>
      </c>
      <c r="DB82" s="32" t="s">
        <v>352</v>
      </c>
      <c r="DC82" s="32" t="s">
        <v>125</v>
      </c>
      <c r="DD82" s="32" t="s">
        <v>313</v>
      </c>
      <c r="DE82" s="32" t="s">
        <v>314</v>
      </c>
      <c r="DF82" s="32" t="s">
        <v>125</v>
      </c>
      <c r="DG82" s="32" t="s">
        <v>125</v>
      </c>
      <c r="DH82" s="32" t="s">
        <v>125</v>
      </c>
      <c r="DI82" s="31">
        <v>0</v>
      </c>
      <c r="DJ82" s="32" t="s">
        <v>125</v>
      </c>
      <c r="DK82" s="32" t="s">
        <v>132</v>
      </c>
      <c r="DL82" s="32" t="s">
        <v>125</v>
      </c>
      <c r="DM82" s="32" t="s">
        <v>125</v>
      </c>
      <c r="DN82" s="32" t="s">
        <v>125</v>
      </c>
      <c r="DO82" s="32" t="s">
        <v>486</v>
      </c>
      <c r="DP82" s="32" t="s">
        <v>485</v>
      </c>
      <c r="DQ82" s="32" t="s">
        <v>125</v>
      </c>
      <c r="DR82" s="32" t="s">
        <v>125</v>
      </c>
      <c r="DS82" s="32" t="s">
        <v>125</v>
      </c>
      <c r="DT82" s="32" t="s">
        <v>125</v>
      </c>
      <c r="DU82" s="32" t="s">
        <v>125</v>
      </c>
      <c r="DV82" s="32" t="s">
        <v>454</v>
      </c>
      <c r="DW82" s="32" t="s">
        <v>125</v>
      </c>
      <c r="DX82" s="32" t="s">
        <v>125</v>
      </c>
    </row>
    <row r="83" spans="2:128" x14ac:dyDescent="0.25">
      <c r="B83" s="26">
        <v>12519</v>
      </c>
      <c r="C83" s="29">
        <v>40483</v>
      </c>
      <c r="D83" s="30">
        <v>0</v>
      </c>
      <c r="E83" s="27" t="s">
        <v>302</v>
      </c>
      <c r="F83" s="27" t="s">
        <v>303</v>
      </c>
      <c r="G83" s="27" t="s">
        <v>122</v>
      </c>
      <c r="H83" s="27" t="s">
        <v>361</v>
      </c>
      <c r="I83" s="27" t="s">
        <v>305</v>
      </c>
      <c r="J83" s="27" t="s">
        <v>315</v>
      </c>
      <c r="K83" s="27" t="s">
        <v>123</v>
      </c>
      <c r="L83" s="26">
        <v>41</v>
      </c>
      <c r="M83" s="27" t="s">
        <v>306</v>
      </c>
      <c r="N83" s="26">
        <v>360144</v>
      </c>
      <c r="O83" s="27" t="s">
        <v>485</v>
      </c>
      <c r="P83" s="26">
        <v>29</v>
      </c>
      <c r="Q83" s="26">
        <v>7</v>
      </c>
      <c r="R83" s="24">
        <f>'Price Book'!$G$12</f>
        <v>7</v>
      </c>
      <c r="S83" s="24" t="str">
        <f t="shared" si="11"/>
        <v>OK</v>
      </c>
      <c r="T83" s="24" t="s">
        <v>501</v>
      </c>
      <c r="U83" s="31">
        <v>8784</v>
      </c>
      <c r="V83" s="31">
        <v>2521008</v>
      </c>
      <c r="W83" s="22">
        <f t="shared" si="12"/>
        <v>2521008</v>
      </c>
      <c r="Y83" s="31">
        <v>2521008</v>
      </c>
      <c r="Z83" s="32" t="s">
        <v>134</v>
      </c>
      <c r="AA83" s="31"/>
      <c r="AB83" s="31"/>
      <c r="AC83" s="32" t="s">
        <v>126</v>
      </c>
      <c r="AD83" s="32" t="s">
        <v>126</v>
      </c>
      <c r="AE83" s="32" t="s">
        <v>127</v>
      </c>
      <c r="AF83" s="32" t="s">
        <v>408</v>
      </c>
      <c r="AG83" s="32" t="s">
        <v>308</v>
      </c>
      <c r="AH83" s="32" t="s">
        <v>352</v>
      </c>
      <c r="AI83" s="32" t="s">
        <v>125</v>
      </c>
      <c r="AJ83" s="32" t="s">
        <v>125</v>
      </c>
      <c r="AK83" s="32" t="s">
        <v>125</v>
      </c>
      <c r="AL83" s="32" t="s">
        <v>125</v>
      </c>
      <c r="AM83" s="32" t="s">
        <v>125</v>
      </c>
      <c r="AN83" s="34">
        <v>40909</v>
      </c>
      <c r="AO83" s="34">
        <v>41274</v>
      </c>
      <c r="AP83" s="32" t="s">
        <v>128</v>
      </c>
      <c r="AQ83" s="31">
        <v>8784</v>
      </c>
      <c r="AR83" s="32" t="s">
        <v>125</v>
      </c>
      <c r="AS83" s="31"/>
      <c r="AT83" s="34"/>
      <c r="AU83" s="32" t="s">
        <v>125</v>
      </c>
      <c r="AV83" s="32" t="s">
        <v>125</v>
      </c>
      <c r="AW83" s="32" t="s">
        <v>310</v>
      </c>
      <c r="AX83" s="32" t="s">
        <v>129</v>
      </c>
      <c r="AY83" s="31">
        <v>0</v>
      </c>
      <c r="AZ83" s="31">
        <v>0</v>
      </c>
      <c r="BA83" s="32" t="s">
        <v>408</v>
      </c>
      <c r="BB83" s="31">
        <v>0</v>
      </c>
      <c r="BC83" s="31">
        <v>0</v>
      </c>
      <c r="BD83" s="32" t="s">
        <v>408</v>
      </c>
      <c r="BE83" s="31">
        <v>0</v>
      </c>
      <c r="BF83" s="31">
        <v>0</v>
      </c>
      <c r="BG83" s="32" t="s">
        <v>408</v>
      </c>
      <c r="BH83" s="31">
        <v>0</v>
      </c>
      <c r="BI83" s="31">
        <v>0</v>
      </c>
      <c r="BJ83" s="32" t="s">
        <v>408</v>
      </c>
      <c r="BK83" s="31"/>
      <c r="BL83" s="31"/>
      <c r="BM83" s="32" t="s">
        <v>130</v>
      </c>
      <c r="BN83" s="32" t="s">
        <v>125</v>
      </c>
      <c r="BO83" s="32" t="s">
        <v>125</v>
      </c>
      <c r="BP83" s="31"/>
      <c r="BQ83" s="31"/>
      <c r="BR83" s="32" t="s">
        <v>125</v>
      </c>
      <c r="BS83" s="32" t="s">
        <v>125</v>
      </c>
      <c r="BT83" s="32" t="s">
        <v>125</v>
      </c>
      <c r="BU83" s="32" t="s">
        <v>125</v>
      </c>
      <c r="BV83" s="32" t="s">
        <v>455</v>
      </c>
      <c r="BW83" s="32" t="s">
        <v>131</v>
      </c>
      <c r="BX83" s="32" t="s">
        <v>125</v>
      </c>
      <c r="BY83" s="32" t="s">
        <v>125</v>
      </c>
      <c r="BZ83" s="32" t="s">
        <v>125</v>
      </c>
      <c r="CA83" s="32" t="s">
        <v>125</v>
      </c>
      <c r="CB83" s="32" t="s">
        <v>125</v>
      </c>
      <c r="CC83" s="32" t="s">
        <v>125</v>
      </c>
      <c r="CD83" s="31">
        <v>0</v>
      </c>
      <c r="CE83" s="31">
        <v>0</v>
      </c>
      <c r="CF83" s="31">
        <v>0</v>
      </c>
      <c r="CG83" s="34"/>
      <c r="CH83" s="34"/>
      <c r="CI83" s="32" t="s">
        <v>125</v>
      </c>
      <c r="CJ83" s="35"/>
      <c r="CK83" s="31"/>
      <c r="CL83" s="32" t="s">
        <v>125</v>
      </c>
      <c r="CM83" s="31"/>
      <c r="CN83" s="31"/>
      <c r="CO83" s="32" t="s">
        <v>125</v>
      </c>
      <c r="CP83" s="31"/>
      <c r="CQ83" s="31"/>
      <c r="CR83" s="32" t="s">
        <v>125</v>
      </c>
      <c r="CS83" s="31"/>
      <c r="CT83" s="31"/>
      <c r="CU83" s="32" t="s">
        <v>125</v>
      </c>
      <c r="CV83" s="32" t="s">
        <v>125</v>
      </c>
      <c r="CW83" s="32" t="s">
        <v>125</v>
      </c>
      <c r="CX83" s="32" t="s">
        <v>125</v>
      </c>
      <c r="CY83" s="32" t="s">
        <v>125</v>
      </c>
      <c r="CZ83" s="32" t="s">
        <v>125</v>
      </c>
      <c r="DA83" s="34">
        <v>40848</v>
      </c>
      <c r="DB83" s="32" t="s">
        <v>352</v>
      </c>
      <c r="DC83" s="32" t="s">
        <v>125</v>
      </c>
      <c r="DD83" s="32" t="s">
        <v>313</v>
      </c>
      <c r="DE83" s="32" t="s">
        <v>314</v>
      </c>
      <c r="DF83" s="32" t="s">
        <v>125</v>
      </c>
      <c r="DG83" s="32" t="s">
        <v>125</v>
      </c>
      <c r="DH83" s="32" t="s">
        <v>125</v>
      </c>
      <c r="DI83" s="31">
        <v>0</v>
      </c>
      <c r="DJ83" s="32" t="s">
        <v>125</v>
      </c>
      <c r="DK83" s="32" t="s">
        <v>132</v>
      </c>
      <c r="DL83" s="32" t="s">
        <v>125</v>
      </c>
      <c r="DM83" s="32" t="s">
        <v>125</v>
      </c>
      <c r="DN83" s="32" t="s">
        <v>125</v>
      </c>
      <c r="DO83" s="32" t="s">
        <v>486</v>
      </c>
      <c r="DP83" s="32" t="s">
        <v>485</v>
      </c>
      <c r="DQ83" s="32" t="s">
        <v>125</v>
      </c>
      <c r="DR83" s="32" t="s">
        <v>125</v>
      </c>
      <c r="DS83" s="32" t="s">
        <v>125</v>
      </c>
      <c r="DT83" s="32" t="s">
        <v>125</v>
      </c>
      <c r="DU83" s="32" t="s">
        <v>125</v>
      </c>
      <c r="DV83" s="32" t="s">
        <v>454</v>
      </c>
      <c r="DW83" s="32" t="s">
        <v>125</v>
      </c>
      <c r="DX83" s="32" t="s">
        <v>125</v>
      </c>
    </row>
    <row r="84" spans="2:128" x14ac:dyDescent="0.25">
      <c r="B84" s="26">
        <v>12521</v>
      </c>
      <c r="C84" s="29">
        <v>40179</v>
      </c>
      <c r="D84" s="30">
        <v>0</v>
      </c>
      <c r="E84" s="27" t="s">
        <v>302</v>
      </c>
      <c r="F84" s="27" t="s">
        <v>303</v>
      </c>
      <c r="G84" s="27" t="s">
        <v>122</v>
      </c>
      <c r="H84" s="27" t="s">
        <v>361</v>
      </c>
      <c r="I84" s="27" t="s">
        <v>305</v>
      </c>
      <c r="J84" s="27" t="s">
        <v>315</v>
      </c>
      <c r="K84" s="27" t="s">
        <v>133</v>
      </c>
      <c r="L84" s="26">
        <v>-42</v>
      </c>
      <c r="M84" s="27" t="s">
        <v>306</v>
      </c>
      <c r="N84" s="26">
        <v>-368928</v>
      </c>
      <c r="O84" s="27" t="s">
        <v>485</v>
      </c>
      <c r="P84" s="26">
        <v>30</v>
      </c>
      <c r="Q84" s="26">
        <v>7</v>
      </c>
      <c r="R84" s="24">
        <f>'Price Book'!$G$12</f>
        <v>7</v>
      </c>
      <c r="S84" s="24" t="str">
        <f t="shared" si="11"/>
        <v>OK</v>
      </c>
      <c r="T84" s="24" t="s">
        <v>501</v>
      </c>
      <c r="U84" s="31">
        <v>8784</v>
      </c>
      <c r="V84" s="31">
        <v>-2582496</v>
      </c>
      <c r="W84" s="22">
        <f t="shared" si="12"/>
        <v>-2582496</v>
      </c>
      <c r="Y84" s="31">
        <v>-2582496</v>
      </c>
      <c r="Z84" s="32" t="s">
        <v>134</v>
      </c>
      <c r="AA84" s="31"/>
      <c r="AB84" s="31"/>
      <c r="AC84" s="32" t="s">
        <v>126</v>
      </c>
      <c r="AD84" s="32" t="s">
        <v>126</v>
      </c>
      <c r="AE84" s="32" t="s">
        <v>127</v>
      </c>
      <c r="AF84" s="32" t="s">
        <v>408</v>
      </c>
      <c r="AG84" s="32" t="s">
        <v>308</v>
      </c>
      <c r="AH84" s="32" t="s">
        <v>352</v>
      </c>
      <c r="AI84" s="32" t="s">
        <v>125</v>
      </c>
      <c r="AJ84" s="32" t="s">
        <v>125</v>
      </c>
      <c r="AK84" s="32" t="s">
        <v>125</v>
      </c>
      <c r="AL84" s="32" t="s">
        <v>125</v>
      </c>
      <c r="AM84" s="32" t="s">
        <v>125</v>
      </c>
      <c r="AN84" s="34">
        <v>40909</v>
      </c>
      <c r="AO84" s="34">
        <v>41274</v>
      </c>
      <c r="AP84" s="32" t="s">
        <v>128</v>
      </c>
      <c r="AQ84" s="31">
        <v>8784</v>
      </c>
      <c r="AR84" s="32" t="s">
        <v>125</v>
      </c>
      <c r="AS84" s="31"/>
      <c r="AT84" s="34"/>
      <c r="AU84" s="32" t="s">
        <v>125</v>
      </c>
      <c r="AV84" s="32" t="s">
        <v>125</v>
      </c>
      <c r="AW84" s="32" t="s">
        <v>310</v>
      </c>
      <c r="AX84" s="32" t="s">
        <v>129</v>
      </c>
      <c r="AY84" s="31">
        <v>0</v>
      </c>
      <c r="AZ84" s="31">
        <v>0</v>
      </c>
      <c r="BA84" s="32" t="s">
        <v>408</v>
      </c>
      <c r="BB84" s="31">
        <v>0</v>
      </c>
      <c r="BC84" s="31">
        <v>0</v>
      </c>
      <c r="BD84" s="32" t="s">
        <v>408</v>
      </c>
      <c r="BE84" s="31">
        <v>0</v>
      </c>
      <c r="BF84" s="31">
        <v>0</v>
      </c>
      <c r="BG84" s="32" t="s">
        <v>408</v>
      </c>
      <c r="BH84" s="31">
        <v>0</v>
      </c>
      <c r="BI84" s="31">
        <v>0</v>
      </c>
      <c r="BJ84" s="32" t="s">
        <v>408</v>
      </c>
      <c r="BK84" s="31"/>
      <c r="BL84" s="31"/>
      <c r="BM84" s="32" t="s">
        <v>130</v>
      </c>
      <c r="BN84" s="32" t="s">
        <v>125</v>
      </c>
      <c r="BO84" s="32" t="s">
        <v>125</v>
      </c>
      <c r="BP84" s="31"/>
      <c r="BQ84" s="31"/>
      <c r="BR84" s="32" t="s">
        <v>125</v>
      </c>
      <c r="BS84" s="32" t="s">
        <v>125</v>
      </c>
      <c r="BT84" s="32" t="s">
        <v>125</v>
      </c>
      <c r="BU84" s="32" t="s">
        <v>125</v>
      </c>
      <c r="BV84" s="32" t="s">
        <v>456</v>
      </c>
      <c r="BW84" s="32" t="s">
        <v>131</v>
      </c>
      <c r="BX84" s="32" t="s">
        <v>125</v>
      </c>
      <c r="BY84" s="32" t="s">
        <v>125</v>
      </c>
      <c r="BZ84" s="32" t="s">
        <v>125</v>
      </c>
      <c r="CA84" s="32" t="s">
        <v>125</v>
      </c>
      <c r="CB84" s="32" t="s">
        <v>125</v>
      </c>
      <c r="CC84" s="32" t="s">
        <v>125</v>
      </c>
      <c r="CD84" s="31">
        <v>0</v>
      </c>
      <c r="CE84" s="31">
        <v>0</v>
      </c>
      <c r="CF84" s="31">
        <v>0</v>
      </c>
      <c r="CG84" s="34"/>
      <c r="CH84" s="34"/>
      <c r="CI84" s="32" t="s">
        <v>125</v>
      </c>
      <c r="CJ84" s="35"/>
      <c r="CK84" s="31"/>
      <c r="CL84" s="32" t="s">
        <v>125</v>
      </c>
      <c r="CM84" s="31"/>
      <c r="CN84" s="31"/>
      <c r="CO84" s="32" t="s">
        <v>125</v>
      </c>
      <c r="CP84" s="31"/>
      <c r="CQ84" s="31"/>
      <c r="CR84" s="32" t="s">
        <v>125</v>
      </c>
      <c r="CS84" s="31"/>
      <c r="CT84" s="31"/>
      <c r="CU84" s="32" t="s">
        <v>125</v>
      </c>
      <c r="CV84" s="32" t="s">
        <v>125</v>
      </c>
      <c r="CW84" s="32" t="s">
        <v>125</v>
      </c>
      <c r="CX84" s="32" t="s">
        <v>125</v>
      </c>
      <c r="CY84" s="32" t="s">
        <v>125</v>
      </c>
      <c r="CZ84" s="32" t="s">
        <v>125</v>
      </c>
      <c r="DA84" s="34">
        <v>40848</v>
      </c>
      <c r="DB84" s="32" t="s">
        <v>352</v>
      </c>
      <c r="DC84" s="32" t="s">
        <v>125</v>
      </c>
      <c r="DD84" s="32" t="s">
        <v>313</v>
      </c>
      <c r="DE84" s="32" t="s">
        <v>314</v>
      </c>
      <c r="DF84" s="32" t="s">
        <v>125</v>
      </c>
      <c r="DG84" s="32" t="s">
        <v>125</v>
      </c>
      <c r="DH84" s="32" t="s">
        <v>125</v>
      </c>
      <c r="DI84" s="31">
        <v>0</v>
      </c>
      <c r="DJ84" s="32" t="s">
        <v>125</v>
      </c>
      <c r="DK84" s="32" t="s">
        <v>132</v>
      </c>
      <c r="DL84" s="32" t="s">
        <v>125</v>
      </c>
      <c r="DM84" s="32" t="s">
        <v>125</v>
      </c>
      <c r="DN84" s="32" t="s">
        <v>125</v>
      </c>
      <c r="DO84" s="32" t="s">
        <v>486</v>
      </c>
      <c r="DP84" s="32" t="s">
        <v>485</v>
      </c>
      <c r="DQ84" s="32" t="s">
        <v>125</v>
      </c>
      <c r="DR84" s="32" t="s">
        <v>125</v>
      </c>
      <c r="DS84" s="32" t="s">
        <v>125</v>
      </c>
      <c r="DT84" s="32" t="s">
        <v>125</v>
      </c>
      <c r="DU84" s="32" t="s">
        <v>125</v>
      </c>
      <c r="DV84" s="32" t="s">
        <v>454</v>
      </c>
      <c r="DW84" s="32" t="s">
        <v>125</v>
      </c>
      <c r="DX84" s="32" t="s">
        <v>125</v>
      </c>
    </row>
    <row r="85" spans="2:128" x14ac:dyDescent="0.25">
      <c r="B85" s="26">
        <v>12523</v>
      </c>
      <c r="C85" s="29">
        <v>40179</v>
      </c>
      <c r="D85" s="30">
        <v>0</v>
      </c>
      <c r="E85" s="27" t="s">
        <v>302</v>
      </c>
      <c r="F85" s="27" t="s">
        <v>303</v>
      </c>
      <c r="G85" s="27" t="s">
        <v>122</v>
      </c>
      <c r="H85" s="27" t="s">
        <v>351</v>
      </c>
      <c r="I85" s="27" t="s">
        <v>305</v>
      </c>
      <c r="J85" s="27" t="s">
        <v>315</v>
      </c>
      <c r="K85" s="27" t="s">
        <v>133</v>
      </c>
      <c r="L85" s="26">
        <v>-42</v>
      </c>
      <c r="M85" s="27" t="s">
        <v>306</v>
      </c>
      <c r="N85" s="26">
        <v>-367920</v>
      </c>
      <c r="O85" s="27" t="s">
        <v>485</v>
      </c>
      <c r="P85" s="26">
        <v>30</v>
      </c>
      <c r="Q85" s="26">
        <v>2.5</v>
      </c>
      <c r="R85" s="24">
        <f>AVERAGE(('Price Book'!$G$6),('Price Book'!$G$7),('Price Book'!$G$8),('Price Book'!$G$9))</f>
        <v>2.5</v>
      </c>
      <c r="S85" s="24" t="str">
        <f t="shared" ref="S85:S87" si="13">IF(Q85=R85,"OK","ERROR")</f>
        <v>OK</v>
      </c>
      <c r="T85" s="24" t="s">
        <v>500</v>
      </c>
      <c r="U85" s="31">
        <v>8760</v>
      </c>
      <c r="V85" s="31">
        <v>297967.951273994</v>
      </c>
      <c r="W85" s="22">
        <f>L85*U85*(-P85*'Exchange Rates FWD'!$N$11+Q85)</f>
        <v>297967.95127399807</v>
      </c>
      <c r="X85" s="22">
        <f t="shared" ref="X85:X86" si="14">(W85-V85)/V85</f>
        <v>1.3674411112072962E-14</v>
      </c>
      <c r="Y85" s="31">
        <v>297967.951273994</v>
      </c>
      <c r="Z85" s="32" t="s">
        <v>134</v>
      </c>
      <c r="AA85" s="31"/>
      <c r="AB85" s="31"/>
      <c r="AC85" s="32" t="s">
        <v>126</v>
      </c>
      <c r="AD85" s="32" t="s">
        <v>126</v>
      </c>
      <c r="AE85" s="32" t="s">
        <v>127</v>
      </c>
      <c r="AF85" s="32" t="s">
        <v>408</v>
      </c>
      <c r="AG85" s="32" t="s">
        <v>308</v>
      </c>
      <c r="AH85" s="32" t="s">
        <v>352</v>
      </c>
      <c r="AI85" s="32" t="s">
        <v>125</v>
      </c>
      <c r="AJ85" s="32" t="s">
        <v>125</v>
      </c>
      <c r="AK85" s="32" t="s">
        <v>125</v>
      </c>
      <c r="AL85" s="32" t="s">
        <v>125</v>
      </c>
      <c r="AM85" s="32" t="s">
        <v>125</v>
      </c>
      <c r="AN85" s="34">
        <v>40179</v>
      </c>
      <c r="AO85" s="34">
        <v>40543</v>
      </c>
      <c r="AP85" s="32" t="s">
        <v>128</v>
      </c>
      <c r="AQ85" s="31">
        <v>8760</v>
      </c>
      <c r="AR85" s="32" t="s">
        <v>125</v>
      </c>
      <c r="AS85" s="31"/>
      <c r="AT85" s="34"/>
      <c r="AU85" s="32" t="s">
        <v>125</v>
      </c>
      <c r="AV85" s="32" t="s">
        <v>125</v>
      </c>
      <c r="AW85" s="32" t="s">
        <v>310</v>
      </c>
      <c r="AX85" s="32" t="s">
        <v>129</v>
      </c>
      <c r="AY85" s="31">
        <v>0</v>
      </c>
      <c r="AZ85" s="31">
        <v>0</v>
      </c>
      <c r="BA85" s="32" t="s">
        <v>408</v>
      </c>
      <c r="BB85" s="31">
        <v>0</v>
      </c>
      <c r="BC85" s="31">
        <v>0</v>
      </c>
      <c r="BD85" s="32" t="s">
        <v>408</v>
      </c>
      <c r="BE85" s="31">
        <v>0</v>
      </c>
      <c r="BF85" s="31">
        <v>0</v>
      </c>
      <c r="BG85" s="32" t="s">
        <v>408</v>
      </c>
      <c r="BH85" s="31">
        <v>0</v>
      </c>
      <c r="BI85" s="31">
        <v>0</v>
      </c>
      <c r="BJ85" s="32" t="s">
        <v>408</v>
      </c>
      <c r="BK85" s="31"/>
      <c r="BL85" s="31"/>
      <c r="BM85" s="32" t="s">
        <v>130</v>
      </c>
      <c r="BN85" s="32" t="s">
        <v>125</v>
      </c>
      <c r="BO85" s="32" t="s">
        <v>125</v>
      </c>
      <c r="BP85" s="31"/>
      <c r="BQ85" s="31"/>
      <c r="BR85" s="32" t="s">
        <v>125</v>
      </c>
      <c r="BS85" s="32" t="s">
        <v>125</v>
      </c>
      <c r="BT85" s="32" t="s">
        <v>125</v>
      </c>
      <c r="BU85" s="32" t="s">
        <v>125</v>
      </c>
      <c r="BV85" s="32" t="s">
        <v>457</v>
      </c>
      <c r="BW85" s="32" t="s">
        <v>131</v>
      </c>
      <c r="BX85" s="32" t="s">
        <v>125</v>
      </c>
      <c r="BY85" s="32" t="s">
        <v>125</v>
      </c>
      <c r="BZ85" s="32" t="s">
        <v>125</v>
      </c>
      <c r="CA85" s="32" t="s">
        <v>125</v>
      </c>
      <c r="CB85" s="32" t="s">
        <v>125</v>
      </c>
      <c r="CC85" s="32" t="s">
        <v>125</v>
      </c>
      <c r="CD85" s="31">
        <v>0</v>
      </c>
      <c r="CE85" s="31">
        <v>0</v>
      </c>
      <c r="CF85" s="31">
        <v>0</v>
      </c>
      <c r="CG85" s="34"/>
      <c r="CH85" s="34"/>
      <c r="CI85" s="32" t="s">
        <v>125</v>
      </c>
      <c r="CJ85" s="35"/>
      <c r="CK85" s="31"/>
      <c r="CL85" s="32" t="s">
        <v>125</v>
      </c>
      <c r="CM85" s="31"/>
      <c r="CN85" s="31"/>
      <c r="CO85" s="32" t="s">
        <v>125</v>
      </c>
      <c r="CP85" s="31"/>
      <c r="CQ85" s="31"/>
      <c r="CR85" s="32" t="s">
        <v>125</v>
      </c>
      <c r="CS85" s="31"/>
      <c r="CT85" s="31"/>
      <c r="CU85" s="32" t="s">
        <v>125</v>
      </c>
      <c r="CV85" s="32" t="s">
        <v>125</v>
      </c>
      <c r="CW85" s="32" t="s">
        <v>125</v>
      </c>
      <c r="CX85" s="32" t="s">
        <v>125</v>
      </c>
      <c r="CY85" s="32" t="s">
        <v>125</v>
      </c>
      <c r="CZ85" s="32" t="s">
        <v>125</v>
      </c>
      <c r="DA85" s="34">
        <v>40909</v>
      </c>
      <c r="DB85" s="32" t="s">
        <v>352</v>
      </c>
      <c r="DC85" s="32" t="s">
        <v>125</v>
      </c>
      <c r="DD85" s="32" t="s">
        <v>313</v>
      </c>
      <c r="DE85" s="32" t="s">
        <v>314</v>
      </c>
      <c r="DF85" s="32" t="s">
        <v>125</v>
      </c>
      <c r="DG85" s="32" t="s">
        <v>125</v>
      </c>
      <c r="DH85" s="32" t="s">
        <v>125</v>
      </c>
      <c r="DI85" s="31">
        <v>0</v>
      </c>
      <c r="DJ85" s="32" t="s">
        <v>125</v>
      </c>
      <c r="DK85" s="32" t="s">
        <v>132</v>
      </c>
      <c r="DL85" s="32" t="s">
        <v>125</v>
      </c>
      <c r="DM85" s="32" t="s">
        <v>125</v>
      </c>
      <c r="DN85" s="32" t="s">
        <v>125</v>
      </c>
      <c r="DO85" s="32" t="s">
        <v>486</v>
      </c>
      <c r="DP85" s="32" t="s">
        <v>485</v>
      </c>
      <c r="DQ85" s="32" t="s">
        <v>125</v>
      </c>
      <c r="DR85" s="32" t="s">
        <v>125</v>
      </c>
      <c r="DS85" s="32" t="s">
        <v>125</v>
      </c>
      <c r="DT85" s="32" t="s">
        <v>125</v>
      </c>
      <c r="DU85" s="32" t="s">
        <v>125</v>
      </c>
      <c r="DV85" s="32" t="s">
        <v>458</v>
      </c>
      <c r="DW85" s="32" t="s">
        <v>125</v>
      </c>
      <c r="DX85" s="32" t="s">
        <v>125</v>
      </c>
    </row>
    <row r="86" spans="2:128" x14ac:dyDescent="0.25">
      <c r="B86" s="26">
        <v>12525</v>
      </c>
      <c r="C86" s="29">
        <v>40179</v>
      </c>
      <c r="D86" s="30">
        <v>0</v>
      </c>
      <c r="E86" s="27" t="s">
        <v>302</v>
      </c>
      <c r="F86" s="27" t="s">
        <v>303</v>
      </c>
      <c r="G86" s="27" t="s">
        <v>122</v>
      </c>
      <c r="H86" s="27" t="s">
        <v>361</v>
      </c>
      <c r="I86" s="27" t="s">
        <v>305</v>
      </c>
      <c r="J86" s="27" t="s">
        <v>315</v>
      </c>
      <c r="K86" s="27" t="s">
        <v>133</v>
      </c>
      <c r="L86" s="26">
        <v>-42</v>
      </c>
      <c r="M86" s="27" t="s">
        <v>306</v>
      </c>
      <c r="N86" s="26">
        <v>-368928</v>
      </c>
      <c r="O86" s="27" t="s">
        <v>485</v>
      </c>
      <c r="P86" s="26">
        <v>30</v>
      </c>
      <c r="Q86" s="26">
        <v>7</v>
      </c>
      <c r="R86" s="24">
        <f>'Price Book'!$G$12</f>
        <v>7</v>
      </c>
      <c r="S86" s="24" t="str">
        <f t="shared" si="13"/>
        <v>OK</v>
      </c>
      <c r="T86" s="24" t="s">
        <v>501</v>
      </c>
      <c r="U86" s="31">
        <v>8784</v>
      </c>
      <c r="V86" s="31">
        <v>-1361391.69817457</v>
      </c>
      <c r="W86" s="22">
        <f>L86*U86*(-P86*'Exchange Rates FWD'!$N$11+Q86)</f>
        <v>-1361391.6981745663</v>
      </c>
      <c r="X86" s="22">
        <f t="shared" si="14"/>
        <v>-2.7363838808896744E-15</v>
      </c>
      <c r="Y86" s="31">
        <v>-1361391.69817457</v>
      </c>
      <c r="Z86" s="32" t="s">
        <v>134</v>
      </c>
      <c r="AA86" s="31"/>
      <c r="AB86" s="31"/>
      <c r="AC86" s="32" t="s">
        <v>126</v>
      </c>
      <c r="AD86" s="32" t="s">
        <v>126</v>
      </c>
      <c r="AE86" s="32" t="s">
        <v>127</v>
      </c>
      <c r="AF86" s="32" t="s">
        <v>408</v>
      </c>
      <c r="AG86" s="32" t="s">
        <v>308</v>
      </c>
      <c r="AH86" s="32" t="s">
        <v>352</v>
      </c>
      <c r="AI86" s="32" t="s">
        <v>125</v>
      </c>
      <c r="AJ86" s="32" t="s">
        <v>125</v>
      </c>
      <c r="AK86" s="32" t="s">
        <v>125</v>
      </c>
      <c r="AL86" s="32" t="s">
        <v>125</v>
      </c>
      <c r="AM86" s="32" t="s">
        <v>125</v>
      </c>
      <c r="AN86" s="34">
        <v>40909</v>
      </c>
      <c r="AO86" s="34">
        <v>41274</v>
      </c>
      <c r="AP86" s="32" t="s">
        <v>128</v>
      </c>
      <c r="AQ86" s="31">
        <v>8784</v>
      </c>
      <c r="AR86" s="32" t="s">
        <v>125</v>
      </c>
      <c r="AS86" s="31"/>
      <c r="AT86" s="34"/>
      <c r="AU86" s="32" t="s">
        <v>125</v>
      </c>
      <c r="AV86" s="32" t="s">
        <v>125</v>
      </c>
      <c r="AW86" s="32" t="s">
        <v>310</v>
      </c>
      <c r="AX86" s="32" t="s">
        <v>129</v>
      </c>
      <c r="AY86" s="31">
        <v>0</v>
      </c>
      <c r="AZ86" s="31">
        <v>0</v>
      </c>
      <c r="BA86" s="32" t="s">
        <v>408</v>
      </c>
      <c r="BB86" s="31">
        <v>0</v>
      </c>
      <c r="BC86" s="31">
        <v>0</v>
      </c>
      <c r="BD86" s="32" t="s">
        <v>408</v>
      </c>
      <c r="BE86" s="31">
        <v>0</v>
      </c>
      <c r="BF86" s="31">
        <v>0</v>
      </c>
      <c r="BG86" s="32" t="s">
        <v>408</v>
      </c>
      <c r="BH86" s="31">
        <v>0</v>
      </c>
      <c r="BI86" s="31">
        <v>0</v>
      </c>
      <c r="BJ86" s="32" t="s">
        <v>408</v>
      </c>
      <c r="BK86" s="31"/>
      <c r="BL86" s="31"/>
      <c r="BM86" s="32" t="s">
        <v>130</v>
      </c>
      <c r="BN86" s="32" t="s">
        <v>125</v>
      </c>
      <c r="BO86" s="32" t="s">
        <v>125</v>
      </c>
      <c r="BP86" s="31"/>
      <c r="BQ86" s="31"/>
      <c r="BR86" s="32" t="s">
        <v>125</v>
      </c>
      <c r="BS86" s="32" t="s">
        <v>125</v>
      </c>
      <c r="BT86" s="32" t="s">
        <v>125</v>
      </c>
      <c r="BU86" s="32" t="s">
        <v>125</v>
      </c>
      <c r="BV86" s="32" t="s">
        <v>459</v>
      </c>
      <c r="BW86" s="32" t="s">
        <v>131</v>
      </c>
      <c r="BX86" s="32" t="s">
        <v>125</v>
      </c>
      <c r="BY86" s="32" t="s">
        <v>125</v>
      </c>
      <c r="BZ86" s="32" t="s">
        <v>125</v>
      </c>
      <c r="CA86" s="32" t="s">
        <v>125</v>
      </c>
      <c r="CB86" s="32" t="s">
        <v>125</v>
      </c>
      <c r="CC86" s="32" t="s">
        <v>125</v>
      </c>
      <c r="CD86" s="31">
        <v>0</v>
      </c>
      <c r="CE86" s="31">
        <v>0</v>
      </c>
      <c r="CF86" s="31">
        <v>0</v>
      </c>
      <c r="CG86" s="34"/>
      <c r="CH86" s="34"/>
      <c r="CI86" s="32" t="s">
        <v>125</v>
      </c>
      <c r="CJ86" s="35"/>
      <c r="CK86" s="31"/>
      <c r="CL86" s="32" t="s">
        <v>125</v>
      </c>
      <c r="CM86" s="31"/>
      <c r="CN86" s="31"/>
      <c r="CO86" s="32" t="s">
        <v>125</v>
      </c>
      <c r="CP86" s="31"/>
      <c r="CQ86" s="31"/>
      <c r="CR86" s="32" t="s">
        <v>125</v>
      </c>
      <c r="CS86" s="31"/>
      <c r="CT86" s="31"/>
      <c r="CU86" s="32" t="s">
        <v>125</v>
      </c>
      <c r="CV86" s="32" t="s">
        <v>125</v>
      </c>
      <c r="CW86" s="32" t="s">
        <v>125</v>
      </c>
      <c r="CX86" s="32" t="s">
        <v>125</v>
      </c>
      <c r="CY86" s="32" t="s">
        <v>125</v>
      </c>
      <c r="CZ86" s="32" t="s">
        <v>125</v>
      </c>
      <c r="DA86" s="34">
        <v>40909</v>
      </c>
      <c r="DB86" s="32" t="s">
        <v>352</v>
      </c>
      <c r="DC86" s="32" t="s">
        <v>125</v>
      </c>
      <c r="DD86" s="32" t="s">
        <v>313</v>
      </c>
      <c r="DE86" s="32" t="s">
        <v>314</v>
      </c>
      <c r="DF86" s="32" t="s">
        <v>125</v>
      </c>
      <c r="DG86" s="32" t="s">
        <v>125</v>
      </c>
      <c r="DH86" s="32" t="s">
        <v>125</v>
      </c>
      <c r="DI86" s="31">
        <v>0</v>
      </c>
      <c r="DJ86" s="32" t="s">
        <v>125</v>
      </c>
      <c r="DK86" s="32" t="s">
        <v>132</v>
      </c>
      <c r="DL86" s="32" t="s">
        <v>125</v>
      </c>
      <c r="DM86" s="32" t="s">
        <v>125</v>
      </c>
      <c r="DN86" s="32" t="s">
        <v>125</v>
      </c>
      <c r="DO86" s="32" t="s">
        <v>486</v>
      </c>
      <c r="DP86" s="32" t="s">
        <v>485</v>
      </c>
      <c r="DQ86" s="32" t="s">
        <v>125</v>
      </c>
      <c r="DR86" s="32" t="s">
        <v>125</v>
      </c>
      <c r="DS86" s="32" t="s">
        <v>125</v>
      </c>
      <c r="DT86" s="32" t="s">
        <v>125</v>
      </c>
      <c r="DU86" s="32" t="s">
        <v>125</v>
      </c>
      <c r="DV86" s="32" t="s">
        <v>460</v>
      </c>
      <c r="DW86" s="32" t="s">
        <v>125</v>
      </c>
      <c r="DX86" s="32" t="s">
        <v>125</v>
      </c>
    </row>
    <row r="87" spans="2:128" x14ac:dyDescent="0.25">
      <c r="B87" s="26">
        <v>12527</v>
      </c>
      <c r="C87" s="29">
        <v>40179</v>
      </c>
      <c r="D87" s="30">
        <v>0</v>
      </c>
      <c r="E87" s="27" t="s">
        <v>302</v>
      </c>
      <c r="F87" s="27" t="s">
        <v>303</v>
      </c>
      <c r="G87" s="27" t="s">
        <v>122</v>
      </c>
      <c r="H87" s="27" t="s">
        <v>374</v>
      </c>
      <c r="I87" s="27" t="s">
        <v>305</v>
      </c>
      <c r="J87" s="27" t="s">
        <v>315</v>
      </c>
      <c r="K87" s="27" t="s">
        <v>133</v>
      </c>
      <c r="L87" s="26">
        <v>-42</v>
      </c>
      <c r="M87" s="27" t="s">
        <v>306</v>
      </c>
      <c r="N87" s="26">
        <v>-31248</v>
      </c>
      <c r="O87" s="27" t="s">
        <v>485</v>
      </c>
      <c r="P87" s="26">
        <v>30</v>
      </c>
      <c r="Q87" s="26">
        <v>1</v>
      </c>
      <c r="R87" s="24">
        <f>'Price Book'!$G$6</f>
        <v>1</v>
      </c>
      <c r="S87" s="24" t="str">
        <f t="shared" si="13"/>
        <v>OK</v>
      </c>
      <c r="T87" s="24" t="s">
        <v>502</v>
      </c>
      <c r="U87" s="31">
        <v>744</v>
      </c>
      <c r="V87" s="31">
        <v>-31248</v>
      </c>
      <c r="W87" s="22">
        <f t="shared" si="12"/>
        <v>-31248</v>
      </c>
      <c r="Y87" s="31">
        <v>-31248</v>
      </c>
      <c r="Z87" s="32" t="s">
        <v>134</v>
      </c>
      <c r="AA87" s="31"/>
      <c r="AB87" s="31"/>
      <c r="AC87" s="32" t="s">
        <v>126</v>
      </c>
      <c r="AD87" s="32" t="s">
        <v>126</v>
      </c>
      <c r="AE87" s="32" t="s">
        <v>127</v>
      </c>
      <c r="AF87" s="32" t="s">
        <v>408</v>
      </c>
      <c r="AG87" s="32" t="s">
        <v>308</v>
      </c>
      <c r="AH87" s="32" t="s">
        <v>352</v>
      </c>
      <c r="AI87" s="32" t="s">
        <v>125</v>
      </c>
      <c r="AJ87" s="32" t="s">
        <v>125</v>
      </c>
      <c r="AK87" s="32" t="s">
        <v>125</v>
      </c>
      <c r="AL87" s="32" t="s">
        <v>125</v>
      </c>
      <c r="AM87" s="32" t="s">
        <v>125</v>
      </c>
      <c r="AN87" s="34">
        <v>40179</v>
      </c>
      <c r="AO87" s="34">
        <v>40209</v>
      </c>
      <c r="AP87" s="32" t="s">
        <v>128</v>
      </c>
      <c r="AQ87" s="31">
        <v>744</v>
      </c>
      <c r="AR87" s="32" t="s">
        <v>125</v>
      </c>
      <c r="AS87" s="31"/>
      <c r="AT87" s="34"/>
      <c r="AU87" s="32" t="s">
        <v>125</v>
      </c>
      <c r="AV87" s="32" t="s">
        <v>125</v>
      </c>
      <c r="AW87" s="32" t="s">
        <v>310</v>
      </c>
      <c r="AX87" s="32" t="s">
        <v>129</v>
      </c>
      <c r="AY87" s="31">
        <v>0</v>
      </c>
      <c r="AZ87" s="31">
        <v>0</v>
      </c>
      <c r="BA87" s="32" t="s">
        <v>408</v>
      </c>
      <c r="BB87" s="31">
        <v>0</v>
      </c>
      <c r="BC87" s="31">
        <v>0</v>
      </c>
      <c r="BD87" s="32" t="s">
        <v>408</v>
      </c>
      <c r="BE87" s="31">
        <v>0</v>
      </c>
      <c r="BF87" s="31">
        <v>0</v>
      </c>
      <c r="BG87" s="32" t="s">
        <v>408</v>
      </c>
      <c r="BH87" s="31">
        <v>0</v>
      </c>
      <c r="BI87" s="31">
        <v>0</v>
      </c>
      <c r="BJ87" s="32" t="s">
        <v>408</v>
      </c>
      <c r="BK87" s="31"/>
      <c r="BL87" s="31"/>
      <c r="BM87" s="32" t="s">
        <v>130</v>
      </c>
      <c r="BN87" s="32" t="s">
        <v>125</v>
      </c>
      <c r="BO87" s="32" t="s">
        <v>125</v>
      </c>
      <c r="BP87" s="31"/>
      <c r="BQ87" s="31"/>
      <c r="BR87" s="32" t="s">
        <v>125</v>
      </c>
      <c r="BS87" s="32" t="s">
        <v>125</v>
      </c>
      <c r="BT87" s="32" t="s">
        <v>125</v>
      </c>
      <c r="BU87" s="32" t="s">
        <v>125</v>
      </c>
      <c r="BV87" s="32" t="s">
        <v>461</v>
      </c>
      <c r="BW87" s="32" t="s">
        <v>131</v>
      </c>
      <c r="BX87" s="32" t="s">
        <v>125</v>
      </c>
      <c r="BY87" s="32" t="s">
        <v>125</v>
      </c>
      <c r="BZ87" s="32" t="s">
        <v>125</v>
      </c>
      <c r="CA87" s="32" t="s">
        <v>125</v>
      </c>
      <c r="CB87" s="32" t="s">
        <v>125</v>
      </c>
      <c r="CC87" s="32" t="s">
        <v>125</v>
      </c>
      <c r="CD87" s="31">
        <v>0</v>
      </c>
      <c r="CE87" s="31">
        <v>0</v>
      </c>
      <c r="CF87" s="31">
        <v>0</v>
      </c>
      <c r="CG87" s="34"/>
      <c r="CH87" s="34"/>
      <c r="CI87" s="32" t="s">
        <v>125</v>
      </c>
      <c r="CJ87" s="35"/>
      <c r="CK87" s="31"/>
      <c r="CL87" s="32" t="s">
        <v>125</v>
      </c>
      <c r="CM87" s="31"/>
      <c r="CN87" s="31"/>
      <c r="CO87" s="32" t="s">
        <v>125</v>
      </c>
      <c r="CP87" s="31"/>
      <c r="CQ87" s="31"/>
      <c r="CR87" s="32" t="s">
        <v>125</v>
      </c>
      <c r="CS87" s="31"/>
      <c r="CT87" s="31"/>
      <c r="CU87" s="32" t="s">
        <v>125</v>
      </c>
      <c r="CV87" s="32" t="s">
        <v>125</v>
      </c>
      <c r="CW87" s="32" t="s">
        <v>125</v>
      </c>
      <c r="CX87" s="32" t="s">
        <v>125</v>
      </c>
      <c r="CY87" s="32" t="s">
        <v>125</v>
      </c>
      <c r="CZ87" s="32" t="s">
        <v>125</v>
      </c>
      <c r="DA87" s="34">
        <v>40544</v>
      </c>
      <c r="DB87" s="32" t="s">
        <v>352</v>
      </c>
      <c r="DC87" s="32" t="s">
        <v>125</v>
      </c>
      <c r="DD87" s="32" t="s">
        <v>313</v>
      </c>
      <c r="DE87" s="32" t="s">
        <v>314</v>
      </c>
      <c r="DF87" s="32" t="s">
        <v>125</v>
      </c>
      <c r="DG87" s="32" t="s">
        <v>125</v>
      </c>
      <c r="DH87" s="32" t="s">
        <v>125</v>
      </c>
      <c r="DI87" s="31">
        <v>0</v>
      </c>
      <c r="DJ87" s="32" t="s">
        <v>125</v>
      </c>
      <c r="DK87" s="32" t="s">
        <v>132</v>
      </c>
      <c r="DL87" s="32" t="s">
        <v>125</v>
      </c>
      <c r="DM87" s="32" t="s">
        <v>125</v>
      </c>
      <c r="DN87" s="32" t="s">
        <v>125</v>
      </c>
      <c r="DO87" s="32" t="s">
        <v>486</v>
      </c>
      <c r="DP87" s="32" t="s">
        <v>485</v>
      </c>
      <c r="DQ87" s="32" t="s">
        <v>125</v>
      </c>
      <c r="DR87" s="32" t="s">
        <v>125</v>
      </c>
      <c r="DS87" s="32" t="s">
        <v>125</v>
      </c>
      <c r="DT87" s="32" t="s">
        <v>125</v>
      </c>
      <c r="DU87" s="32" t="s">
        <v>125</v>
      </c>
      <c r="DV87" s="32" t="s">
        <v>462</v>
      </c>
      <c r="DW87" s="32" t="s">
        <v>125</v>
      </c>
      <c r="DX87" s="32" t="s">
        <v>125</v>
      </c>
    </row>
    <row r="88" spans="2:128" x14ac:dyDescent="0.25">
      <c r="B88" s="26">
        <v>12529</v>
      </c>
      <c r="C88" s="29">
        <v>40179</v>
      </c>
      <c r="D88" s="30">
        <v>0</v>
      </c>
      <c r="E88" s="27" t="s">
        <v>302</v>
      </c>
      <c r="F88" s="27" t="s">
        <v>303</v>
      </c>
      <c r="G88" s="27" t="s">
        <v>122</v>
      </c>
      <c r="H88" s="27" t="s">
        <v>377</v>
      </c>
      <c r="I88" s="27" t="s">
        <v>305</v>
      </c>
      <c r="J88" s="27" t="s">
        <v>315</v>
      </c>
      <c r="K88" s="27" t="s">
        <v>133</v>
      </c>
      <c r="L88" s="26">
        <v>-42</v>
      </c>
      <c r="M88" s="27" t="s">
        <v>306</v>
      </c>
      <c r="N88" s="26">
        <v>-31248</v>
      </c>
      <c r="O88" s="27" t="s">
        <v>485</v>
      </c>
      <c r="P88" s="26">
        <v>30</v>
      </c>
      <c r="Q88" s="26">
        <v>7</v>
      </c>
      <c r="R88" s="24">
        <f>'Price Book'!$G$12</f>
        <v>7</v>
      </c>
      <c r="S88" s="24" t="str">
        <f t="shared" ref="S88:S89" si="15">IF(Q88=R88,"OK","ERROR")</f>
        <v>OK</v>
      </c>
      <c r="T88" s="24" t="s">
        <v>501</v>
      </c>
      <c r="U88" s="31">
        <v>744</v>
      </c>
      <c r="V88" s="31">
        <v>-218736</v>
      </c>
      <c r="W88" s="22">
        <f t="shared" si="12"/>
        <v>-218736</v>
      </c>
      <c r="Y88" s="31">
        <v>-218736</v>
      </c>
      <c r="Z88" s="32" t="s">
        <v>134</v>
      </c>
      <c r="AA88" s="31"/>
      <c r="AB88" s="31"/>
      <c r="AC88" s="32" t="s">
        <v>126</v>
      </c>
      <c r="AD88" s="32" t="s">
        <v>126</v>
      </c>
      <c r="AE88" s="32" t="s">
        <v>127</v>
      </c>
      <c r="AF88" s="32" t="s">
        <v>408</v>
      </c>
      <c r="AG88" s="32" t="s">
        <v>308</v>
      </c>
      <c r="AH88" s="32" t="s">
        <v>352</v>
      </c>
      <c r="AI88" s="32" t="s">
        <v>125</v>
      </c>
      <c r="AJ88" s="32" t="s">
        <v>125</v>
      </c>
      <c r="AK88" s="32" t="s">
        <v>125</v>
      </c>
      <c r="AL88" s="32" t="s">
        <v>125</v>
      </c>
      <c r="AM88" s="32" t="s">
        <v>125</v>
      </c>
      <c r="AN88" s="34">
        <v>40909</v>
      </c>
      <c r="AO88" s="34">
        <v>40939</v>
      </c>
      <c r="AP88" s="32" t="s">
        <v>128</v>
      </c>
      <c r="AQ88" s="31">
        <v>744</v>
      </c>
      <c r="AR88" s="32" t="s">
        <v>125</v>
      </c>
      <c r="AS88" s="31"/>
      <c r="AT88" s="34"/>
      <c r="AU88" s="32" t="s">
        <v>125</v>
      </c>
      <c r="AV88" s="32" t="s">
        <v>125</v>
      </c>
      <c r="AW88" s="32" t="s">
        <v>310</v>
      </c>
      <c r="AX88" s="32" t="s">
        <v>129</v>
      </c>
      <c r="AY88" s="31">
        <v>0</v>
      </c>
      <c r="AZ88" s="31">
        <v>0</v>
      </c>
      <c r="BA88" s="32" t="s">
        <v>408</v>
      </c>
      <c r="BB88" s="31">
        <v>0</v>
      </c>
      <c r="BC88" s="31">
        <v>0</v>
      </c>
      <c r="BD88" s="32" t="s">
        <v>408</v>
      </c>
      <c r="BE88" s="31">
        <v>0</v>
      </c>
      <c r="BF88" s="31">
        <v>0</v>
      </c>
      <c r="BG88" s="32" t="s">
        <v>408</v>
      </c>
      <c r="BH88" s="31">
        <v>0</v>
      </c>
      <c r="BI88" s="31">
        <v>0</v>
      </c>
      <c r="BJ88" s="32" t="s">
        <v>408</v>
      </c>
      <c r="BK88" s="31"/>
      <c r="BL88" s="31"/>
      <c r="BM88" s="32" t="s">
        <v>130</v>
      </c>
      <c r="BN88" s="32" t="s">
        <v>125</v>
      </c>
      <c r="BO88" s="32" t="s">
        <v>125</v>
      </c>
      <c r="BP88" s="31"/>
      <c r="BQ88" s="31"/>
      <c r="BR88" s="32" t="s">
        <v>125</v>
      </c>
      <c r="BS88" s="32" t="s">
        <v>125</v>
      </c>
      <c r="BT88" s="32" t="s">
        <v>125</v>
      </c>
      <c r="BU88" s="32" t="s">
        <v>125</v>
      </c>
      <c r="BV88" s="32" t="s">
        <v>463</v>
      </c>
      <c r="BW88" s="32" t="s">
        <v>131</v>
      </c>
      <c r="BX88" s="32" t="s">
        <v>125</v>
      </c>
      <c r="BY88" s="32" t="s">
        <v>125</v>
      </c>
      <c r="BZ88" s="32" t="s">
        <v>125</v>
      </c>
      <c r="CA88" s="32" t="s">
        <v>125</v>
      </c>
      <c r="CB88" s="32" t="s">
        <v>125</v>
      </c>
      <c r="CC88" s="32" t="s">
        <v>125</v>
      </c>
      <c r="CD88" s="31">
        <v>0</v>
      </c>
      <c r="CE88" s="31">
        <v>0</v>
      </c>
      <c r="CF88" s="31">
        <v>0</v>
      </c>
      <c r="CG88" s="34"/>
      <c r="CH88" s="34"/>
      <c r="CI88" s="32" t="s">
        <v>125</v>
      </c>
      <c r="CJ88" s="35"/>
      <c r="CK88" s="31"/>
      <c r="CL88" s="32" t="s">
        <v>125</v>
      </c>
      <c r="CM88" s="31"/>
      <c r="CN88" s="31"/>
      <c r="CO88" s="32" t="s">
        <v>125</v>
      </c>
      <c r="CP88" s="31"/>
      <c r="CQ88" s="31"/>
      <c r="CR88" s="32" t="s">
        <v>125</v>
      </c>
      <c r="CS88" s="31"/>
      <c r="CT88" s="31"/>
      <c r="CU88" s="32" t="s">
        <v>125</v>
      </c>
      <c r="CV88" s="32" t="s">
        <v>125</v>
      </c>
      <c r="CW88" s="32" t="s">
        <v>125</v>
      </c>
      <c r="CX88" s="32" t="s">
        <v>125</v>
      </c>
      <c r="CY88" s="32" t="s">
        <v>125</v>
      </c>
      <c r="CZ88" s="32" t="s">
        <v>125</v>
      </c>
      <c r="DA88" s="34">
        <v>40544</v>
      </c>
      <c r="DB88" s="32" t="s">
        <v>352</v>
      </c>
      <c r="DC88" s="32" t="s">
        <v>125</v>
      </c>
      <c r="DD88" s="32" t="s">
        <v>313</v>
      </c>
      <c r="DE88" s="32" t="s">
        <v>314</v>
      </c>
      <c r="DF88" s="32" t="s">
        <v>125</v>
      </c>
      <c r="DG88" s="32" t="s">
        <v>125</v>
      </c>
      <c r="DH88" s="32" t="s">
        <v>125</v>
      </c>
      <c r="DI88" s="31">
        <v>0</v>
      </c>
      <c r="DJ88" s="32" t="s">
        <v>125</v>
      </c>
      <c r="DK88" s="32" t="s">
        <v>132</v>
      </c>
      <c r="DL88" s="32" t="s">
        <v>125</v>
      </c>
      <c r="DM88" s="32" t="s">
        <v>125</v>
      </c>
      <c r="DN88" s="32" t="s">
        <v>125</v>
      </c>
      <c r="DO88" s="32" t="s">
        <v>486</v>
      </c>
      <c r="DP88" s="32" t="s">
        <v>485</v>
      </c>
      <c r="DQ88" s="32" t="s">
        <v>125</v>
      </c>
      <c r="DR88" s="32" t="s">
        <v>125</v>
      </c>
      <c r="DS88" s="32" t="s">
        <v>125</v>
      </c>
      <c r="DT88" s="32" t="s">
        <v>125</v>
      </c>
      <c r="DU88" s="32" t="s">
        <v>125</v>
      </c>
      <c r="DV88" s="32" t="s">
        <v>464</v>
      </c>
      <c r="DW88" s="32" t="s">
        <v>125</v>
      </c>
      <c r="DX88" s="32" t="s">
        <v>125</v>
      </c>
    </row>
    <row r="89" spans="2:128" x14ac:dyDescent="0.25">
      <c r="B89" s="26">
        <v>12531</v>
      </c>
      <c r="C89" s="29">
        <v>40179</v>
      </c>
      <c r="D89" s="30">
        <v>0</v>
      </c>
      <c r="E89" s="27" t="s">
        <v>302</v>
      </c>
      <c r="F89" s="27" t="s">
        <v>303</v>
      </c>
      <c r="G89" s="27" t="s">
        <v>122</v>
      </c>
      <c r="H89" s="27" t="s">
        <v>374</v>
      </c>
      <c r="I89" s="27" t="s">
        <v>305</v>
      </c>
      <c r="J89" s="27" t="s">
        <v>315</v>
      </c>
      <c r="K89" s="27" t="s">
        <v>133</v>
      </c>
      <c r="L89" s="26">
        <v>-42</v>
      </c>
      <c r="M89" s="27" t="s">
        <v>306</v>
      </c>
      <c r="N89" s="26">
        <v>-31248</v>
      </c>
      <c r="O89" s="27" t="s">
        <v>485</v>
      </c>
      <c r="P89" s="26">
        <v>30</v>
      </c>
      <c r="Q89" s="26">
        <v>1</v>
      </c>
      <c r="R89" s="24">
        <f>'Price Book'!$G$6</f>
        <v>1</v>
      </c>
      <c r="S89" s="24" t="str">
        <f t="shared" si="15"/>
        <v>OK</v>
      </c>
      <c r="T89" s="24" t="s">
        <v>502</v>
      </c>
      <c r="U89" s="31">
        <v>744</v>
      </c>
      <c r="V89" s="31">
        <v>-31248</v>
      </c>
      <c r="W89" s="22">
        <f t="shared" si="12"/>
        <v>-31248</v>
      </c>
      <c r="Y89" s="31">
        <v>-31248</v>
      </c>
      <c r="Z89" s="32" t="s">
        <v>134</v>
      </c>
      <c r="AA89" s="31"/>
      <c r="AB89" s="31"/>
      <c r="AC89" s="32" t="s">
        <v>126</v>
      </c>
      <c r="AD89" s="32" t="s">
        <v>126</v>
      </c>
      <c r="AE89" s="32" t="s">
        <v>127</v>
      </c>
      <c r="AF89" s="32" t="s">
        <v>408</v>
      </c>
      <c r="AG89" s="32" t="s">
        <v>308</v>
      </c>
      <c r="AH89" s="32" t="s">
        <v>352</v>
      </c>
      <c r="AI89" s="32" t="s">
        <v>125</v>
      </c>
      <c r="AJ89" s="32" t="s">
        <v>125</v>
      </c>
      <c r="AK89" s="32" t="s">
        <v>125</v>
      </c>
      <c r="AL89" s="32" t="s">
        <v>125</v>
      </c>
      <c r="AM89" s="32" t="s">
        <v>125</v>
      </c>
      <c r="AN89" s="34">
        <v>40179</v>
      </c>
      <c r="AO89" s="34">
        <v>40209</v>
      </c>
      <c r="AP89" s="32" t="s">
        <v>128</v>
      </c>
      <c r="AQ89" s="31">
        <v>744</v>
      </c>
      <c r="AR89" s="32" t="s">
        <v>125</v>
      </c>
      <c r="AS89" s="31"/>
      <c r="AT89" s="34"/>
      <c r="AU89" s="32" t="s">
        <v>125</v>
      </c>
      <c r="AV89" s="32" t="s">
        <v>125</v>
      </c>
      <c r="AW89" s="32" t="s">
        <v>310</v>
      </c>
      <c r="AX89" s="32" t="s">
        <v>129</v>
      </c>
      <c r="AY89" s="31">
        <v>0</v>
      </c>
      <c r="AZ89" s="31">
        <v>0</v>
      </c>
      <c r="BA89" s="32" t="s">
        <v>408</v>
      </c>
      <c r="BB89" s="31">
        <v>0</v>
      </c>
      <c r="BC89" s="31">
        <v>0</v>
      </c>
      <c r="BD89" s="32" t="s">
        <v>408</v>
      </c>
      <c r="BE89" s="31">
        <v>0</v>
      </c>
      <c r="BF89" s="31">
        <v>0</v>
      </c>
      <c r="BG89" s="32" t="s">
        <v>408</v>
      </c>
      <c r="BH89" s="31">
        <v>0</v>
      </c>
      <c r="BI89" s="31">
        <v>0</v>
      </c>
      <c r="BJ89" s="32" t="s">
        <v>408</v>
      </c>
      <c r="BK89" s="31"/>
      <c r="BL89" s="31"/>
      <c r="BM89" s="32" t="s">
        <v>130</v>
      </c>
      <c r="BN89" s="32" t="s">
        <v>125</v>
      </c>
      <c r="BO89" s="32" t="s">
        <v>125</v>
      </c>
      <c r="BP89" s="31"/>
      <c r="BQ89" s="31"/>
      <c r="BR89" s="32" t="s">
        <v>125</v>
      </c>
      <c r="BS89" s="32" t="s">
        <v>125</v>
      </c>
      <c r="BT89" s="32" t="s">
        <v>125</v>
      </c>
      <c r="BU89" s="32" t="s">
        <v>125</v>
      </c>
      <c r="BV89" s="32" t="s">
        <v>465</v>
      </c>
      <c r="BW89" s="32" t="s">
        <v>131</v>
      </c>
      <c r="BX89" s="32" t="s">
        <v>125</v>
      </c>
      <c r="BY89" s="32" t="s">
        <v>125</v>
      </c>
      <c r="BZ89" s="32" t="s">
        <v>125</v>
      </c>
      <c r="CA89" s="32" t="s">
        <v>125</v>
      </c>
      <c r="CB89" s="32" t="s">
        <v>125</v>
      </c>
      <c r="CC89" s="32" t="s">
        <v>125</v>
      </c>
      <c r="CD89" s="31">
        <v>0</v>
      </c>
      <c r="CE89" s="31">
        <v>0</v>
      </c>
      <c r="CF89" s="31">
        <v>0</v>
      </c>
      <c r="CG89" s="34"/>
      <c r="CH89" s="34"/>
      <c r="CI89" s="32" t="s">
        <v>125</v>
      </c>
      <c r="CJ89" s="35"/>
      <c r="CK89" s="31"/>
      <c r="CL89" s="32" t="s">
        <v>125</v>
      </c>
      <c r="CM89" s="31"/>
      <c r="CN89" s="31"/>
      <c r="CO89" s="32" t="s">
        <v>125</v>
      </c>
      <c r="CP89" s="31"/>
      <c r="CQ89" s="31"/>
      <c r="CR89" s="32" t="s">
        <v>125</v>
      </c>
      <c r="CS89" s="31"/>
      <c r="CT89" s="31"/>
      <c r="CU89" s="32" t="s">
        <v>125</v>
      </c>
      <c r="CV89" s="32" t="s">
        <v>125</v>
      </c>
      <c r="CW89" s="32" t="s">
        <v>125</v>
      </c>
      <c r="CX89" s="32" t="s">
        <v>125</v>
      </c>
      <c r="CY89" s="32" t="s">
        <v>125</v>
      </c>
      <c r="CZ89" s="32" t="s">
        <v>125</v>
      </c>
      <c r="DA89" s="34">
        <v>40848</v>
      </c>
      <c r="DB89" s="32" t="s">
        <v>352</v>
      </c>
      <c r="DC89" s="32" t="s">
        <v>125</v>
      </c>
      <c r="DD89" s="32" t="s">
        <v>313</v>
      </c>
      <c r="DE89" s="32" t="s">
        <v>314</v>
      </c>
      <c r="DF89" s="32" t="s">
        <v>125</v>
      </c>
      <c r="DG89" s="32" t="s">
        <v>125</v>
      </c>
      <c r="DH89" s="32" t="s">
        <v>125</v>
      </c>
      <c r="DI89" s="31">
        <v>0</v>
      </c>
      <c r="DJ89" s="32" t="s">
        <v>125</v>
      </c>
      <c r="DK89" s="32" t="s">
        <v>132</v>
      </c>
      <c r="DL89" s="32" t="s">
        <v>125</v>
      </c>
      <c r="DM89" s="32" t="s">
        <v>125</v>
      </c>
      <c r="DN89" s="32" t="s">
        <v>125</v>
      </c>
      <c r="DO89" s="32" t="s">
        <v>486</v>
      </c>
      <c r="DP89" s="32" t="s">
        <v>485</v>
      </c>
      <c r="DQ89" s="32" t="s">
        <v>125</v>
      </c>
      <c r="DR89" s="32" t="s">
        <v>125</v>
      </c>
      <c r="DS89" s="32" t="s">
        <v>125</v>
      </c>
      <c r="DT89" s="32" t="s">
        <v>125</v>
      </c>
      <c r="DU89" s="32" t="s">
        <v>125</v>
      </c>
      <c r="DV89" s="32" t="s">
        <v>466</v>
      </c>
      <c r="DW89" s="32" t="s">
        <v>125</v>
      </c>
      <c r="DX89" s="32" t="s">
        <v>125</v>
      </c>
    </row>
    <row r="90" spans="2:128" x14ac:dyDescent="0.25">
      <c r="B90" s="26">
        <v>12533</v>
      </c>
      <c r="C90" s="29">
        <v>40179</v>
      </c>
      <c r="D90" s="30">
        <v>0</v>
      </c>
      <c r="E90" s="27" t="s">
        <v>302</v>
      </c>
      <c r="F90" s="27" t="s">
        <v>303</v>
      </c>
      <c r="G90" s="27" t="s">
        <v>122</v>
      </c>
      <c r="H90" s="27" t="s">
        <v>377</v>
      </c>
      <c r="I90" s="27" t="s">
        <v>305</v>
      </c>
      <c r="J90" s="27" t="s">
        <v>315</v>
      </c>
      <c r="K90" s="27" t="s">
        <v>133</v>
      </c>
      <c r="L90" s="26">
        <v>-42</v>
      </c>
      <c r="M90" s="27" t="s">
        <v>306</v>
      </c>
      <c r="N90" s="26">
        <v>-31248</v>
      </c>
      <c r="O90" s="27" t="s">
        <v>485</v>
      </c>
      <c r="P90" s="26">
        <v>30</v>
      </c>
      <c r="Q90" s="26">
        <v>7</v>
      </c>
      <c r="R90" s="24">
        <f>'Price Book'!$G$12</f>
        <v>7</v>
      </c>
      <c r="S90" s="24" t="str">
        <f t="shared" ref="S90:S91" si="16">IF(Q90=R90,"OK","ERROR")</f>
        <v>OK</v>
      </c>
      <c r="T90" s="24" t="s">
        <v>501</v>
      </c>
      <c r="U90" s="31">
        <v>744</v>
      </c>
      <c r="V90" s="31">
        <v>-218736</v>
      </c>
      <c r="W90" s="22">
        <f t="shared" si="12"/>
        <v>-218736</v>
      </c>
      <c r="Y90" s="31">
        <v>-218736</v>
      </c>
      <c r="Z90" s="32" t="s">
        <v>134</v>
      </c>
      <c r="AA90" s="31"/>
      <c r="AB90" s="31"/>
      <c r="AC90" s="32" t="s">
        <v>126</v>
      </c>
      <c r="AD90" s="32" t="s">
        <v>126</v>
      </c>
      <c r="AE90" s="32" t="s">
        <v>127</v>
      </c>
      <c r="AF90" s="32" t="s">
        <v>408</v>
      </c>
      <c r="AG90" s="32" t="s">
        <v>308</v>
      </c>
      <c r="AH90" s="32" t="s">
        <v>352</v>
      </c>
      <c r="AI90" s="32" t="s">
        <v>125</v>
      </c>
      <c r="AJ90" s="32" t="s">
        <v>125</v>
      </c>
      <c r="AK90" s="32" t="s">
        <v>125</v>
      </c>
      <c r="AL90" s="32" t="s">
        <v>125</v>
      </c>
      <c r="AM90" s="32" t="s">
        <v>125</v>
      </c>
      <c r="AN90" s="34">
        <v>40909</v>
      </c>
      <c r="AO90" s="34">
        <v>40939</v>
      </c>
      <c r="AP90" s="32" t="s">
        <v>128</v>
      </c>
      <c r="AQ90" s="31">
        <v>744</v>
      </c>
      <c r="AR90" s="32" t="s">
        <v>125</v>
      </c>
      <c r="AS90" s="31"/>
      <c r="AT90" s="34"/>
      <c r="AU90" s="32" t="s">
        <v>125</v>
      </c>
      <c r="AV90" s="32" t="s">
        <v>125</v>
      </c>
      <c r="AW90" s="32" t="s">
        <v>310</v>
      </c>
      <c r="AX90" s="32" t="s">
        <v>129</v>
      </c>
      <c r="AY90" s="31">
        <v>0</v>
      </c>
      <c r="AZ90" s="31">
        <v>0</v>
      </c>
      <c r="BA90" s="32" t="s">
        <v>408</v>
      </c>
      <c r="BB90" s="31">
        <v>0</v>
      </c>
      <c r="BC90" s="31">
        <v>0</v>
      </c>
      <c r="BD90" s="32" t="s">
        <v>408</v>
      </c>
      <c r="BE90" s="31">
        <v>0</v>
      </c>
      <c r="BF90" s="31">
        <v>0</v>
      </c>
      <c r="BG90" s="32" t="s">
        <v>408</v>
      </c>
      <c r="BH90" s="31">
        <v>0</v>
      </c>
      <c r="BI90" s="31">
        <v>0</v>
      </c>
      <c r="BJ90" s="32" t="s">
        <v>408</v>
      </c>
      <c r="BK90" s="31"/>
      <c r="BL90" s="31"/>
      <c r="BM90" s="32" t="s">
        <v>130</v>
      </c>
      <c r="BN90" s="32" t="s">
        <v>125</v>
      </c>
      <c r="BO90" s="32" t="s">
        <v>125</v>
      </c>
      <c r="BP90" s="31"/>
      <c r="BQ90" s="31"/>
      <c r="BR90" s="32" t="s">
        <v>125</v>
      </c>
      <c r="BS90" s="32" t="s">
        <v>125</v>
      </c>
      <c r="BT90" s="32" t="s">
        <v>125</v>
      </c>
      <c r="BU90" s="32" t="s">
        <v>125</v>
      </c>
      <c r="BV90" s="32" t="s">
        <v>467</v>
      </c>
      <c r="BW90" s="32" t="s">
        <v>131</v>
      </c>
      <c r="BX90" s="32" t="s">
        <v>125</v>
      </c>
      <c r="BY90" s="32" t="s">
        <v>125</v>
      </c>
      <c r="BZ90" s="32" t="s">
        <v>125</v>
      </c>
      <c r="CA90" s="32" t="s">
        <v>125</v>
      </c>
      <c r="CB90" s="32" t="s">
        <v>125</v>
      </c>
      <c r="CC90" s="32" t="s">
        <v>125</v>
      </c>
      <c r="CD90" s="31">
        <v>0</v>
      </c>
      <c r="CE90" s="31">
        <v>0</v>
      </c>
      <c r="CF90" s="31">
        <v>0</v>
      </c>
      <c r="CG90" s="34"/>
      <c r="CH90" s="34"/>
      <c r="CI90" s="32" t="s">
        <v>125</v>
      </c>
      <c r="CJ90" s="35"/>
      <c r="CK90" s="31"/>
      <c r="CL90" s="32" t="s">
        <v>125</v>
      </c>
      <c r="CM90" s="31"/>
      <c r="CN90" s="31"/>
      <c r="CO90" s="32" t="s">
        <v>125</v>
      </c>
      <c r="CP90" s="31"/>
      <c r="CQ90" s="31"/>
      <c r="CR90" s="32" t="s">
        <v>125</v>
      </c>
      <c r="CS90" s="31"/>
      <c r="CT90" s="31"/>
      <c r="CU90" s="32" t="s">
        <v>125</v>
      </c>
      <c r="CV90" s="32" t="s">
        <v>125</v>
      </c>
      <c r="CW90" s="32" t="s">
        <v>125</v>
      </c>
      <c r="CX90" s="32" t="s">
        <v>125</v>
      </c>
      <c r="CY90" s="32" t="s">
        <v>125</v>
      </c>
      <c r="CZ90" s="32" t="s">
        <v>125</v>
      </c>
      <c r="DA90" s="34">
        <v>40848</v>
      </c>
      <c r="DB90" s="32" t="s">
        <v>352</v>
      </c>
      <c r="DC90" s="32" t="s">
        <v>125</v>
      </c>
      <c r="DD90" s="32" t="s">
        <v>313</v>
      </c>
      <c r="DE90" s="32" t="s">
        <v>314</v>
      </c>
      <c r="DF90" s="32" t="s">
        <v>125</v>
      </c>
      <c r="DG90" s="32" t="s">
        <v>125</v>
      </c>
      <c r="DH90" s="32" t="s">
        <v>125</v>
      </c>
      <c r="DI90" s="31">
        <v>0</v>
      </c>
      <c r="DJ90" s="32" t="s">
        <v>125</v>
      </c>
      <c r="DK90" s="32" t="s">
        <v>132</v>
      </c>
      <c r="DL90" s="32" t="s">
        <v>125</v>
      </c>
      <c r="DM90" s="32" t="s">
        <v>125</v>
      </c>
      <c r="DN90" s="32" t="s">
        <v>125</v>
      </c>
      <c r="DO90" s="32" t="s">
        <v>486</v>
      </c>
      <c r="DP90" s="32" t="s">
        <v>485</v>
      </c>
      <c r="DQ90" s="32" t="s">
        <v>125</v>
      </c>
      <c r="DR90" s="32" t="s">
        <v>125</v>
      </c>
      <c r="DS90" s="32" t="s">
        <v>125</v>
      </c>
      <c r="DT90" s="32" t="s">
        <v>125</v>
      </c>
      <c r="DU90" s="32" t="s">
        <v>125</v>
      </c>
      <c r="DV90" s="32" t="s">
        <v>468</v>
      </c>
      <c r="DW90" s="32" t="s">
        <v>125</v>
      </c>
      <c r="DX90" s="32" t="s">
        <v>125</v>
      </c>
    </row>
    <row r="91" spans="2:128" x14ac:dyDescent="0.25">
      <c r="B91" s="26">
        <v>12535</v>
      </c>
      <c r="C91" s="29">
        <v>40179</v>
      </c>
      <c r="D91" s="30">
        <v>0</v>
      </c>
      <c r="E91" s="27" t="s">
        <v>302</v>
      </c>
      <c r="F91" s="27" t="s">
        <v>303</v>
      </c>
      <c r="G91" s="27" t="s">
        <v>122</v>
      </c>
      <c r="H91" s="27" t="s">
        <v>374</v>
      </c>
      <c r="I91" s="27" t="s">
        <v>305</v>
      </c>
      <c r="J91" s="27" t="s">
        <v>315</v>
      </c>
      <c r="K91" s="27" t="s">
        <v>133</v>
      </c>
      <c r="L91" s="26">
        <v>-42</v>
      </c>
      <c r="M91" s="27" t="s">
        <v>306</v>
      </c>
      <c r="N91" s="26">
        <v>-31248</v>
      </c>
      <c r="O91" s="27" t="s">
        <v>485</v>
      </c>
      <c r="P91" s="26">
        <v>30</v>
      </c>
      <c r="Q91" s="26">
        <v>1</v>
      </c>
      <c r="R91" s="24">
        <f>'Price Book'!$G$6</f>
        <v>1</v>
      </c>
      <c r="S91" s="24" t="str">
        <f t="shared" si="16"/>
        <v>OK</v>
      </c>
      <c r="T91" s="24" t="s">
        <v>502</v>
      </c>
      <c r="U91" s="31">
        <v>744</v>
      </c>
      <c r="V91" s="31">
        <v>72178.867094503599</v>
      </c>
      <c r="W91" s="22">
        <f>L91*U91*(-P91*'Exchange Rates FWD'!$N$11+Q91)</f>
        <v>72178.867094503948</v>
      </c>
      <c r="X91" s="22">
        <f t="shared" ref="X91:X92" si="17">(W91-V91)/V91</f>
        <v>4.838617999137305E-15</v>
      </c>
      <c r="Y91" s="31">
        <v>72178.867094503599</v>
      </c>
      <c r="Z91" s="32" t="s">
        <v>134</v>
      </c>
      <c r="AA91" s="31"/>
      <c r="AB91" s="31"/>
      <c r="AC91" s="32" t="s">
        <v>126</v>
      </c>
      <c r="AD91" s="32" t="s">
        <v>126</v>
      </c>
      <c r="AE91" s="32" t="s">
        <v>127</v>
      </c>
      <c r="AF91" s="32" t="s">
        <v>408</v>
      </c>
      <c r="AG91" s="32" t="s">
        <v>308</v>
      </c>
      <c r="AH91" s="32" t="s">
        <v>352</v>
      </c>
      <c r="AI91" s="32" t="s">
        <v>125</v>
      </c>
      <c r="AJ91" s="32" t="s">
        <v>125</v>
      </c>
      <c r="AK91" s="32" t="s">
        <v>125</v>
      </c>
      <c r="AL91" s="32" t="s">
        <v>125</v>
      </c>
      <c r="AM91" s="32" t="s">
        <v>125</v>
      </c>
      <c r="AN91" s="34">
        <v>40179</v>
      </c>
      <c r="AO91" s="34">
        <v>40209</v>
      </c>
      <c r="AP91" s="32" t="s">
        <v>128</v>
      </c>
      <c r="AQ91" s="31">
        <v>744</v>
      </c>
      <c r="AR91" s="32" t="s">
        <v>125</v>
      </c>
      <c r="AS91" s="31"/>
      <c r="AT91" s="34"/>
      <c r="AU91" s="32" t="s">
        <v>125</v>
      </c>
      <c r="AV91" s="32" t="s">
        <v>125</v>
      </c>
      <c r="AW91" s="32" t="s">
        <v>310</v>
      </c>
      <c r="AX91" s="32" t="s">
        <v>129</v>
      </c>
      <c r="AY91" s="31">
        <v>0</v>
      </c>
      <c r="AZ91" s="31">
        <v>0</v>
      </c>
      <c r="BA91" s="32" t="s">
        <v>408</v>
      </c>
      <c r="BB91" s="31">
        <v>0</v>
      </c>
      <c r="BC91" s="31">
        <v>0</v>
      </c>
      <c r="BD91" s="32" t="s">
        <v>408</v>
      </c>
      <c r="BE91" s="31">
        <v>0</v>
      </c>
      <c r="BF91" s="31">
        <v>0</v>
      </c>
      <c r="BG91" s="32" t="s">
        <v>408</v>
      </c>
      <c r="BH91" s="31">
        <v>0</v>
      </c>
      <c r="BI91" s="31">
        <v>0</v>
      </c>
      <c r="BJ91" s="32" t="s">
        <v>408</v>
      </c>
      <c r="BK91" s="31"/>
      <c r="BL91" s="31"/>
      <c r="BM91" s="32" t="s">
        <v>130</v>
      </c>
      <c r="BN91" s="32" t="s">
        <v>125</v>
      </c>
      <c r="BO91" s="32" t="s">
        <v>125</v>
      </c>
      <c r="BP91" s="31"/>
      <c r="BQ91" s="31"/>
      <c r="BR91" s="32" t="s">
        <v>125</v>
      </c>
      <c r="BS91" s="32" t="s">
        <v>125</v>
      </c>
      <c r="BT91" s="32" t="s">
        <v>125</v>
      </c>
      <c r="BU91" s="32" t="s">
        <v>125</v>
      </c>
      <c r="BV91" s="32" t="s">
        <v>469</v>
      </c>
      <c r="BW91" s="32" t="s">
        <v>131</v>
      </c>
      <c r="BX91" s="32" t="s">
        <v>125</v>
      </c>
      <c r="BY91" s="32" t="s">
        <v>125</v>
      </c>
      <c r="BZ91" s="32" t="s">
        <v>125</v>
      </c>
      <c r="CA91" s="32" t="s">
        <v>125</v>
      </c>
      <c r="CB91" s="32" t="s">
        <v>125</v>
      </c>
      <c r="CC91" s="32" t="s">
        <v>125</v>
      </c>
      <c r="CD91" s="31">
        <v>0</v>
      </c>
      <c r="CE91" s="31">
        <v>0</v>
      </c>
      <c r="CF91" s="31">
        <v>0</v>
      </c>
      <c r="CG91" s="34"/>
      <c r="CH91" s="34"/>
      <c r="CI91" s="32" t="s">
        <v>125</v>
      </c>
      <c r="CJ91" s="35"/>
      <c r="CK91" s="31"/>
      <c r="CL91" s="32" t="s">
        <v>125</v>
      </c>
      <c r="CM91" s="31"/>
      <c r="CN91" s="31"/>
      <c r="CO91" s="32" t="s">
        <v>125</v>
      </c>
      <c r="CP91" s="31"/>
      <c r="CQ91" s="31"/>
      <c r="CR91" s="32" t="s">
        <v>125</v>
      </c>
      <c r="CS91" s="31"/>
      <c r="CT91" s="31"/>
      <c r="CU91" s="32" t="s">
        <v>125</v>
      </c>
      <c r="CV91" s="32" t="s">
        <v>125</v>
      </c>
      <c r="CW91" s="32" t="s">
        <v>125</v>
      </c>
      <c r="CX91" s="32" t="s">
        <v>125</v>
      </c>
      <c r="CY91" s="32" t="s">
        <v>125</v>
      </c>
      <c r="CZ91" s="32" t="s">
        <v>125</v>
      </c>
      <c r="DA91" s="34">
        <v>40909</v>
      </c>
      <c r="DB91" s="32" t="s">
        <v>352</v>
      </c>
      <c r="DC91" s="32" t="s">
        <v>125</v>
      </c>
      <c r="DD91" s="32" t="s">
        <v>313</v>
      </c>
      <c r="DE91" s="32" t="s">
        <v>314</v>
      </c>
      <c r="DF91" s="32" t="s">
        <v>125</v>
      </c>
      <c r="DG91" s="32" t="s">
        <v>125</v>
      </c>
      <c r="DH91" s="32" t="s">
        <v>125</v>
      </c>
      <c r="DI91" s="31">
        <v>0</v>
      </c>
      <c r="DJ91" s="32" t="s">
        <v>125</v>
      </c>
      <c r="DK91" s="32" t="s">
        <v>132</v>
      </c>
      <c r="DL91" s="32" t="s">
        <v>125</v>
      </c>
      <c r="DM91" s="32" t="s">
        <v>125</v>
      </c>
      <c r="DN91" s="32" t="s">
        <v>125</v>
      </c>
      <c r="DO91" s="32" t="s">
        <v>486</v>
      </c>
      <c r="DP91" s="32" t="s">
        <v>485</v>
      </c>
      <c r="DQ91" s="32" t="s">
        <v>125</v>
      </c>
      <c r="DR91" s="32" t="s">
        <v>125</v>
      </c>
      <c r="DS91" s="32" t="s">
        <v>125</v>
      </c>
      <c r="DT91" s="32" t="s">
        <v>125</v>
      </c>
      <c r="DU91" s="32" t="s">
        <v>125</v>
      </c>
      <c r="DV91" s="32" t="s">
        <v>470</v>
      </c>
      <c r="DW91" s="32" t="s">
        <v>125</v>
      </c>
      <c r="DX91" s="32" t="s">
        <v>125</v>
      </c>
    </row>
    <row r="92" spans="2:128" x14ac:dyDescent="0.25">
      <c r="B92" s="26">
        <v>12537</v>
      </c>
      <c r="C92" s="29">
        <v>40179</v>
      </c>
      <c r="D92" s="30">
        <v>0</v>
      </c>
      <c r="E92" s="27" t="s">
        <v>302</v>
      </c>
      <c r="F92" s="27" t="s">
        <v>303</v>
      </c>
      <c r="G92" s="27" t="s">
        <v>122</v>
      </c>
      <c r="H92" s="27" t="s">
        <v>377</v>
      </c>
      <c r="I92" s="27" t="s">
        <v>305</v>
      </c>
      <c r="J92" s="27" t="s">
        <v>315</v>
      </c>
      <c r="K92" s="27" t="s">
        <v>133</v>
      </c>
      <c r="L92" s="26">
        <v>-42</v>
      </c>
      <c r="M92" s="27" t="s">
        <v>306</v>
      </c>
      <c r="N92" s="26">
        <v>-31248</v>
      </c>
      <c r="O92" s="27" t="s">
        <v>485</v>
      </c>
      <c r="P92" s="26">
        <v>30</v>
      </c>
      <c r="Q92" s="26">
        <v>7</v>
      </c>
      <c r="R92" s="24">
        <f>'Price Book'!$G$12</f>
        <v>7</v>
      </c>
      <c r="S92" s="24" t="str">
        <f t="shared" ref="S92" si="18">IF(Q92=R92,"OK","ERROR")</f>
        <v>OK</v>
      </c>
      <c r="T92" s="24" t="s">
        <v>501</v>
      </c>
      <c r="U92" s="31">
        <v>744</v>
      </c>
      <c r="V92" s="31">
        <v>-115309.13290549599</v>
      </c>
      <c r="W92" s="22">
        <f>L92*U92*(-P92*'Exchange Rates FWD'!$N$11+Q92)</f>
        <v>-115309.13290549605</v>
      </c>
      <c r="X92" s="22">
        <f t="shared" si="17"/>
        <v>5.0479662318831857E-16</v>
      </c>
      <c r="Y92" s="31">
        <v>-115309.13290549599</v>
      </c>
      <c r="Z92" s="32" t="s">
        <v>134</v>
      </c>
      <c r="AA92" s="31"/>
      <c r="AB92" s="31"/>
      <c r="AC92" s="32" t="s">
        <v>126</v>
      </c>
      <c r="AD92" s="32" t="s">
        <v>126</v>
      </c>
      <c r="AE92" s="32" t="s">
        <v>127</v>
      </c>
      <c r="AF92" s="32" t="s">
        <v>408</v>
      </c>
      <c r="AG92" s="32" t="s">
        <v>308</v>
      </c>
      <c r="AH92" s="32" t="s">
        <v>352</v>
      </c>
      <c r="AI92" s="32" t="s">
        <v>125</v>
      </c>
      <c r="AJ92" s="32" t="s">
        <v>125</v>
      </c>
      <c r="AK92" s="32" t="s">
        <v>125</v>
      </c>
      <c r="AL92" s="32" t="s">
        <v>125</v>
      </c>
      <c r="AM92" s="32" t="s">
        <v>125</v>
      </c>
      <c r="AN92" s="34">
        <v>40909</v>
      </c>
      <c r="AO92" s="34">
        <v>40939</v>
      </c>
      <c r="AP92" s="32" t="s">
        <v>128</v>
      </c>
      <c r="AQ92" s="31">
        <v>744</v>
      </c>
      <c r="AR92" s="32" t="s">
        <v>125</v>
      </c>
      <c r="AS92" s="31"/>
      <c r="AT92" s="34"/>
      <c r="AU92" s="32" t="s">
        <v>125</v>
      </c>
      <c r="AV92" s="32" t="s">
        <v>125</v>
      </c>
      <c r="AW92" s="32" t="s">
        <v>310</v>
      </c>
      <c r="AX92" s="32" t="s">
        <v>129</v>
      </c>
      <c r="AY92" s="31">
        <v>0</v>
      </c>
      <c r="AZ92" s="31">
        <v>0</v>
      </c>
      <c r="BA92" s="32" t="s">
        <v>408</v>
      </c>
      <c r="BB92" s="31">
        <v>0</v>
      </c>
      <c r="BC92" s="31">
        <v>0</v>
      </c>
      <c r="BD92" s="32" t="s">
        <v>408</v>
      </c>
      <c r="BE92" s="31">
        <v>0</v>
      </c>
      <c r="BF92" s="31">
        <v>0</v>
      </c>
      <c r="BG92" s="32" t="s">
        <v>408</v>
      </c>
      <c r="BH92" s="31">
        <v>0</v>
      </c>
      <c r="BI92" s="31">
        <v>0</v>
      </c>
      <c r="BJ92" s="32" t="s">
        <v>408</v>
      </c>
      <c r="BK92" s="31"/>
      <c r="BL92" s="31"/>
      <c r="BM92" s="32" t="s">
        <v>130</v>
      </c>
      <c r="BN92" s="32" t="s">
        <v>125</v>
      </c>
      <c r="BO92" s="32" t="s">
        <v>125</v>
      </c>
      <c r="BP92" s="31"/>
      <c r="BQ92" s="31"/>
      <c r="BR92" s="32" t="s">
        <v>125</v>
      </c>
      <c r="BS92" s="32" t="s">
        <v>125</v>
      </c>
      <c r="BT92" s="32" t="s">
        <v>125</v>
      </c>
      <c r="BU92" s="32" t="s">
        <v>125</v>
      </c>
      <c r="BV92" s="32" t="s">
        <v>471</v>
      </c>
      <c r="BW92" s="32" t="s">
        <v>131</v>
      </c>
      <c r="BX92" s="32" t="s">
        <v>125</v>
      </c>
      <c r="BY92" s="32" t="s">
        <v>125</v>
      </c>
      <c r="BZ92" s="32" t="s">
        <v>125</v>
      </c>
      <c r="CA92" s="32" t="s">
        <v>125</v>
      </c>
      <c r="CB92" s="32" t="s">
        <v>125</v>
      </c>
      <c r="CC92" s="32" t="s">
        <v>125</v>
      </c>
      <c r="CD92" s="31">
        <v>0</v>
      </c>
      <c r="CE92" s="31">
        <v>0</v>
      </c>
      <c r="CF92" s="31">
        <v>0</v>
      </c>
      <c r="CG92" s="34"/>
      <c r="CH92" s="34"/>
      <c r="CI92" s="32" t="s">
        <v>125</v>
      </c>
      <c r="CJ92" s="35"/>
      <c r="CK92" s="31"/>
      <c r="CL92" s="32" t="s">
        <v>125</v>
      </c>
      <c r="CM92" s="31"/>
      <c r="CN92" s="31"/>
      <c r="CO92" s="32" t="s">
        <v>125</v>
      </c>
      <c r="CP92" s="31"/>
      <c r="CQ92" s="31"/>
      <c r="CR92" s="32" t="s">
        <v>125</v>
      </c>
      <c r="CS92" s="31"/>
      <c r="CT92" s="31"/>
      <c r="CU92" s="32" t="s">
        <v>125</v>
      </c>
      <c r="CV92" s="32" t="s">
        <v>125</v>
      </c>
      <c r="CW92" s="32" t="s">
        <v>125</v>
      </c>
      <c r="CX92" s="32" t="s">
        <v>125</v>
      </c>
      <c r="CY92" s="32" t="s">
        <v>125</v>
      </c>
      <c r="CZ92" s="32" t="s">
        <v>125</v>
      </c>
      <c r="DA92" s="34">
        <v>40909</v>
      </c>
      <c r="DB92" s="32" t="s">
        <v>352</v>
      </c>
      <c r="DC92" s="32" t="s">
        <v>125</v>
      </c>
      <c r="DD92" s="32" t="s">
        <v>313</v>
      </c>
      <c r="DE92" s="32" t="s">
        <v>314</v>
      </c>
      <c r="DF92" s="32" t="s">
        <v>125</v>
      </c>
      <c r="DG92" s="32" t="s">
        <v>125</v>
      </c>
      <c r="DH92" s="32" t="s">
        <v>125</v>
      </c>
      <c r="DI92" s="31">
        <v>0</v>
      </c>
      <c r="DJ92" s="32" t="s">
        <v>125</v>
      </c>
      <c r="DK92" s="32" t="s">
        <v>132</v>
      </c>
      <c r="DL92" s="32" t="s">
        <v>125</v>
      </c>
      <c r="DM92" s="32" t="s">
        <v>125</v>
      </c>
      <c r="DN92" s="32" t="s">
        <v>125</v>
      </c>
      <c r="DO92" s="32" t="s">
        <v>486</v>
      </c>
      <c r="DP92" s="32" t="s">
        <v>485</v>
      </c>
      <c r="DQ92" s="32" t="s">
        <v>125</v>
      </c>
      <c r="DR92" s="32" t="s">
        <v>125</v>
      </c>
      <c r="DS92" s="32" t="s">
        <v>125</v>
      </c>
      <c r="DT92" s="32" t="s">
        <v>125</v>
      </c>
      <c r="DU92" s="32" t="s">
        <v>125</v>
      </c>
      <c r="DV92" s="32" t="s">
        <v>472</v>
      </c>
      <c r="DW92" s="32" t="s">
        <v>125</v>
      </c>
      <c r="DX92" s="32" t="s">
        <v>125</v>
      </c>
    </row>
    <row r="93" spans="2:128" x14ac:dyDescent="0.25">
      <c r="B93" s="26">
        <v>12539</v>
      </c>
      <c r="C93" s="29">
        <v>40179</v>
      </c>
      <c r="D93" s="30">
        <v>0</v>
      </c>
      <c r="E93" s="27" t="s">
        <v>302</v>
      </c>
      <c r="F93" s="27" t="s">
        <v>303</v>
      </c>
      <c r="G93" s="27" t="s">
        <v>122</v>
      </c>
      <c r="H93" s="27" t="s">
        <v>304</v>
      </c>
      <c r="I93" s="27" t="s">
        <v>305</v>
      </c>
      <c r="J93" s="27" t="s">
        <v>315</v>
      </c>
      <c r="K93" s="27" t="s">
        <v>123</v>
      </c>
      <c r="L93" s="26">
        <v>40</v>
      </c>
      <c r="M93" s="27" t="s">
        <v>306</v>
      </c>
      <c r="N93" s="26">
        <v>350400</v>
      </c>
      <c r="O93" s="27" t="s">
        <v>485</v>
      </c>
      <c r="P93" s="26">
        <v>28</v>
      </c>
      <c r="Q93" s="26">
        <v>0</v>
      </c>
      <c r="S93" s="24" t="str">
        <f t="shared" ref="S93:S98" si="19">IF(Q93=R93,"OK","ERROR")</f>
        <v>OK</v>
      </c>
      <c r="T93" s="24" t="s">
        <v>493</v>
      </c>
      <c r="U93" s="31">
        <v>0</v>
      </c>
      <c r="V93" s="31">
        <v>0</v>
      </c>
      <c r="Y93" s="31">
        <v>0</v>
      </c>
      <c r="Z93" s="32" t="s">
        <v>125</v>
      </c>
      <c r="AA93" s="31"/>
      <c r="AB93" s="31"/>
      <c r="AC93" s="32" t="s">
        <v>126</v>
      </c>
      <c r="AD93" s="32" t="s">
        <v>126</v>
      </c>
      <c r="AE93" s="32" t="s">
        <v>127</v>
      </c>
      <c r="AF93" s="32" t="s">
        <v>408</v>
      </c>
      <c r="AG93" s="32" t="s">
        <v>308</v>
      </c>
      <c r="AH93" s="32" t="s">
        <v>125</v>
      </c>
      <c r="AI93" s="32" t="s">
        <v>125</v>
      </c>
      <c r="AJ93" s="32" t="s">
        <v>125</v>
      </c>
      <c r="AK93" s="32" t="s">
        <v>125</v>
      </c>
      <c r="AL93" s="32" t="s">
        <v>125</v>
      </c>
      <c r="AM93" s="32" t="s">
        <v>125</v>
      </c>
      <c r="AN93" s="34">
        <v>40179</v>
      </c>
      <c r="AO93" s="34">
        <v>40543</v>
      </c>
      <c r="AP93" s="32" t="s">
        <v>128</v>
      </c>
      <c r="AQ93" s="31">
        <v>8760</v>
      </c>
      <c r="AR93" s="32" t="s">
        <v>125</v>
      </c>
      <c r="AS93" s="31"/>
      <c r="AT93" s="34"/>
      <c r="AU93" s="32" t="s">
        <v>125</v>
      </c>
      <c r="AV93" s="32" t="s">
        <v>125</v>
      </c>
      <c r="AW93" s="32" t="s">
        <v>310</v>
      </c>
      <c r="AX93" s="32" t="s">
        <v>129</v>
      </c>
      <c r="AY93" s="31">
        <v>0</v>
      </c>
      <c r="AZ93" s="31">
        <v>0</v>
      </c>
      <c r="BA93" s="32" t="s">
        <v>408</v>
      </c>
      <c r="BB93" s="31">
        <v>0</v>
      </c>
      <c r="BC93" s="31">
        <v>0</v>
      </c>
      <c r="BD93" s="32" t="s">
        <v>408</v>
      </c>
      <c r="BE93" s="31">
        <v>0</v>
      </c>
      <c r="BF93" s="31">
        <v>0</v>
      </c>
      <c r="BG93" s="32" t="s">
        <v>408</v>
      </c>
      <c r="BH93" s="31">
        <v>0</v>
      </c>
      <c r="BI93" s="31">
        <v>0</v>
      </c>
      <c r="BJ93" s="32" t="s">
        <v>408</v>
      </c>
      <c r="BK93" s="31"/>
      <c r="BL93" s="31"/>
      <c r="BM93" s="32" t="s">
        <v>130</v>
      </c>
      <c r="BN93" s="32" t="s">
        <v>125</v>
      </c>
      <c r="BO93" s="32" t="s">
        <v>125</v>
      </c>
      <c r="BP93" s="31"/>
      <c r="BQ93" s="31"/>
      <c r="BR93" s="32" t="s">
        <v>125</v>
      </c>
      <c r="BS93" s="32" t="s">
        <v>125</v>
      </c>
      <c r="BT93" s="32" t="s">
        <v>125</v>
      </c>
      <c r="BU93" s="32" t="s">
        <v>125</v>
      </c>
      <c r="BV93" s="32" t="s">
        <v>473</v>
      </c>
      <c r="BW93" s="32" t="s">
        <v>131</v>
      </c>
      <c r="BX93" s="32" t="s">
        <v>125</v>
      </c>
      <c r="BY93" s="32" t="s">
        <v>125</v>
      </c>
      <c r="BZ93" s="32" t="s">
        <v>125</v>
      </c>
      <c r="CA93" s="32" t="s">
        <v>125</v>
      </c>
      <c r="CB93" s="32" t="s">
        <v>125</v>
      </c>
      <c r="CC93" s="32" t="s">
        <v>125</v>
      </c>
      <c r="CD93" s="31">
        <v>0</v>
      </c>
      <c r="CE93" s="31">
        <v>0</v>
      </c>
      <c r="CF93" s="31">
        <v>0</v>
      </c>
      <c r="CG93" s="34"/>
      <c r="CH93" s="34"/>
      <c r="CI93" s="32" t="s">
        <v>125</v>
      </c>
      <c r="CJ93" s="35"/>
      <c r="CK93" s="31"/>
      <c r="CL93" s="32" t="s">
        <v>125</v>
      </c>
      <c r="CM93" s="31"/>
      <c r="CN93" s="31"/>
      <c r="CO93" s="32" t="s">
        <v>125</v>
      </c>
      <c r="CP93" s="31"/>
      <c r="CQ93" s="31"/>
      <c r="CR93" s="32" t="s">
        <v>125</v>
      </c>
      <c r="CS93" s="31"/>
      <c r="CT93" s="31"/>
      <c r="CU93" s="32" t="s">
        <v>125</v>
      </c>
      <c r="CV93" s="32" t="s">
        <v>125</v>
      </c>
      <c r="CW93" s="32" t="s">
        <v>125</v>
      </c>
      <c r="CX93" s="32" t="s">
        <v>125</v>
      </c>
      <c r="CY93" s="32" t="s">
        <v>125</v>
      </c>
      <c r="CZ93" s="32" t="s">
        <v>125</v>
      </c>
      <c r="DA93" s="34">
        <v>40544</v>
      </c>
      <c r="DB93" s="32" t="s">
        <v>317</v>
      </c>
      <c r="DC93" s="32" t="s">
        <v>125</v>
      </c>
      <c r="DD93" s="32" t="s">
        <v>313</v>
      </c>
      <c r="DE93" s="32" t="s">
        <v>314</v>
      </c>
      <c r="DF93" s="32" t="s">
        <v>125</v>
      </c>
      <c r="DG93" s="32" t="s">
        <v>125</v>
      </c>
      <c r="DH93" s="32" t="s">
        <v>125</v>
      </c>
      <c r="DI93" s="31">
        <v>0</v>
      </c>
      <c r="DJ93" s="32" t="s">
        <v>125</v>
      </c>
      <c r="DK93" s="32" t="s">
        <v>132</v>
      </c>
      <c r="DL93" s="32" t="s">
        <v>125</v>
      </c>
      <c r="DM93" s="32" t="s">
        <v>125</v>
      </c>
      <c r="DN93" s="32" t="s">
        <v>125</v>
      </c>
      <c r="DO93" s="32" t="s">
        <v>486</v>
      </c>
      <c r="DP93" s="32" t="s">
        <v>485</v>
      </c>
      <c r="DQ93" s="32" t="s">
        <v>125</v>
      </c>
      <c r="DR93" s="32" t="s">
        <v>125</v>
      </c>
      <c r="DS93" s="32" t="s">
        <v>125</v>
      </c>
      <c r="DT93" s="32" t="s">
        <v>125</v>
      </c>
      <c r="DU93" s="32" t="s">
        <v>125</v>
      </c>
      <c r="DV93" s="32" t="s">
        <v>474</v>
      </c>
      <c r="DW93" s="32" t="s">
        <v>125</v>
      </c>
      <c r="DX93" s="32" t="s">
        <v>125</v>
      </c>
    </row>
    <row r="94" spans="2:128" x14ac:dyDescent="0.25">
      <c r="B94" s="26">
        <v>12541</v>
      </c>
      <c r="C94" s="29">
        <v>40179</v>
      </c>
      <c r="D94" s="30">
        <v>0</v>
      </c>
      <c r="E94" s="27" t="s">
        <v>302</v>
      </c>
      <c r="F94" s="27" t="s">
        <v>303</v>
      </c>
      <c r="G94" s="27" t="s">
        <v>122</v>
      </c>
      <c r="H94" s="27" t="s">
        <v>324</v>
      </c>
      <c r="I94" s="27" t="s">
        <v>305</v>
      </c>
      <c r="J94" s="27" t="s">
        <v>315</v>
      </c>
      <c r="K94" s="27" t="s">
        <v>123</v>
      </c>
      <c r="L94" s="26">
        <v>40</v>
      </c>
      <c r="M94" s="27" t="s">
        <v>306</v>
      </c>
      <c r="N94" s="26">
        <v>351360</v>
      </c>
      <c r="O94" s="27" t="s">
        <v>485</v>
      </c>
      <c r="P94" s="26">
        <v>28</v>
      </c>
      <c r="Q94" s="26">
        <v>0</v>
      </c>
      <c r="S94" s="24" t="str">
        <f t="shared" si="19"/>
        <v>OK</v>
      </c>
      <c r="T94" s="24" t="s">
        <v>493</v>
      </c>
      <c r="U94" s="31">
        <v>8784</v>
      </c>
      <c r="V94" s="31">
        <v>0</v>
      </c>
      <c r="Y94" s="31">
        <v>0</v>
      </c>
      <c r="Z94" s="32" t="s">
        <v>125</v>
      </c>
      <c r="AA94" s="31"/>
      <c r="AB94" s="31"/>
      <c r="AC94" s="32" t="s">
        <v>126</v>
      </c>
      <c r="AD94" s="32" t="s">
        <v>126</v>
      </c>
      <c r="AE94" s="32" t="s">
        <v>127</v>
      </c>
      <c r="AF94" s="32" t="s">
        <v>408</v>
      </c>
      <c r="AG94" s="32" t="s">
        <v>308</v>
      </c>
      <c r="AH94" s="32" t="s">
        <v>125</v>
      </c>
      <c r="AI94" s="32" t="s">
        <v>125</v>
      </c>
      <c r="AJ94" s="32" t="s">
        <v>125</v>
      </c>
      <c r="AK94" s="32" t="s">
        <v>125</v>
      </c>
      <c r="AL94" s="32" t="s">
        <v>125</v>
      </c>
      <c r="AM94" s="32" t="s">
        <v>125</v>
      </c>
      <c r="AN94" s="34">
        <v>40909</v>
      </c>
      <c r="AO94" s="34">
        <v>41274</v>
      </c>
      <c r="AP94" s="32" t="s">
        <v>128</v>
      </c>
      <c r="AQ94" s="31">
        <v>8784</v>
      </c>
      <c r="AR94" s="32" t="s">
        <v>125</v>
      </c>
      <c r="AS94" s="31"/>
      <c r="AT94" s="34"/>
      <c r="AU94" s="32" t="s">
        <v>125</v>
      </c>
      <c r="AV94" s="32" t="s">
        <v>125</v>
      </c>
      <c r="AW94" s="32" t="s">
        <v>310</v>
      </c>
      <c r="AX94" s="32" t="s">
        <v>129</v>
      </c>
      <c r="AY94" s="31">
        <v>0</v>
      </c>
      <c r="AZ94" s="31">
        <v>0</v>
      </c>
      <c r="BA94" s="32" t="s">
        <v>408</v>
      </c>
      <c r="BB94" s="31">
        <v>0</v>
      </c>
      <c r="BC94" s="31">
        <v>0</v>
      </c>
      <c r="BD94" s="32" t="s">
        <v>408</v>
      </c>
      <c r="BE94" s="31">
        <v>0</v>
      </c>
      <c r="BF94" s="31">
        <v>0</v>
      </c>
      <c r="BG94" s="32" t="s">
        <v>408</v>
      </c>
      <c r="BH94" s="31">
        <v>0</v>
      </c>
      <c r="BI94" s="31">
        <v>0</v>
      </c>
      <c r="BJ94" s="32" t="s">
        <v>408</v>
      </c>
      <c r="BK94" s="31"/>
      <c r="BL94" s="31"/>
      <c r="BM94" s="32" t="s">
        <v>130</v>
      </c>
      <c r="BN94" s="32" t="s">
        <v>125</v>
      </c>
      <c r="BO94" s="32" t="s">
        <v>125</v>
      </c>
      <c r="BP94" s="31"/>
      <c r="BQ94" s="31"/>
      <c r="BR94" s="32" t="s">
        <v>125</v>
      </c>
      <c r="BS94" s="32" t="s">
        <v>125</v>
      </c>
      <c r="BT94" s="32" t="s">
        <v>125</v>
      </c>
      <c r="BU94" s="32" t="s">
        <v>125</v>
      </c>
      <c r="BV94" s="32" t="s">
        <v>475</v>
      </c>
      <c r="BW94" s="32" t="s">
        <v>131</v>
      </c>
      <c r="BX94" s="32" t="s">
        <v>125</v>
      </c>
      <c r="BY94" s="32" t="s">
        <v>125</v>
      </c>
      <c r="BZ94" s="32" t="s">
        <v>125</v>
      </c>
      <c r="CA94" s="32" t="s">
        <v>125</v>
      </c>
      <c r="CB94" s="32" t="s">
        <v>125</v>
      </c>
      <c r="CC94" s="32" t="s">
        <v>125</v>
      </c>
      <c r="CD94" s="31">
        <v>0</v>
      </c>
      <c r="CE94" s="31">
        <v>0</v>
      </c>
      <c r="CF94" s="31">
        <v>0</v>
      </c>
      <c r="CG94" s="34"/>
      <c r="CH94" s="34"/>
      <c r="CI94" s="32" t="s">
        <v>125</v>
      </c>
      <c r="CJ94" s="35"/>
      <c r="CK94" s="31"/>
      <c r="CL94" s="32" t="s">
        <v>125</v>
      </c>
      <c r="CM94" s="31"/>
      <c r="CN94" s="31"/>
      <c r="CO94" s="32" t="s">
        <v>125</v>
      </c>
      <c r="CP94" s="31"/>
      <c r="CQ94" s="31"/>
      <c r="CR94" s="32" t="s">
        <v>125</v>
      </c>
      <c r="CS94" s="31"/>
      <c r="CT94" s="31"/>
      <c r="CU94" s="32" t="s">
        <v>125</v>
      </c>
      <c r="CV94" s="32" t="s">
        <v>125</v>
      </c>
      <c r="CW94" s="32" t="s">
        <v>125</v>
      </c>
      <c r="CX94" s="32" t="s">
        <v>125</v>
      </c>
      <c r="CY94" s="32" t="s">
        <v>125</v>
      </c>
      <c r="CZ94" s="32" t="s">
        <v>125</v>
      </c>
      <c r="DA94" s="34">
        <v>40544</v>
      </c>
      <c r="DB94" s="32" t="s">
        <v>317</v>
      </c>
      <c r="DC94" s="32" t="s">
        <v>125</v>
      </c>
      <c r="DD94" s="32" t="s">
        <v>313</v>
      </c>
      <c r="DE94" s="32" t="s">
        <v>314</v>
      </c>
      <c r="DF94" s="32" t="s">
        <v>125</v>
      </c>
      <c r="DG94" s="32" t="s">
        <v>125</v>
      </c>
      <c r="DH94" s="32" t="s">
        <v>125</v>
      </c>
      <c r="DI94" s="31">
        <v>0</v>
      </c>
      <c r="DJ94" s="32" t="s">
        <v>125</v>
      </c>
      <c r="DK94" s="32" t="s">
        <v>132</v>
      </c>
      <c r="DL94" s="32" t="s">
        <v>125</v>
      </c>
      <c r="DM94" s="32" t="s">
        <v>125</v>
      </c>
      <c r="DN94" s="32" t="s">
        <v>125</v>
      </c>
      <c r="DO94" s="32" t="s">
        <v>486</v>
      </c>
      <c r="DP94" s="32" t="s">
        <v>485</v>
      </c>
      <c r="DQ94" s="32" t="s">
        <v>125</v>
      </c>
      <c r="DR94" s="32" t="s">
        <v>125</v>
      </c>
      <c r="DS94" s="32" t="s">
        <v>125</v>
      </c>
      <c r="DT94" s="32" t="s">
        <v>125</v>
      </c>
      <c r="DU94" s="32" t="s">
        <v>125</v>
      </c>
      <c r="DV94" s="32" t="s">
        <v>476</v>
      </c>
      <c r="DW94" s="32" t="s">
        <v>125</v>
      </c>
      <c r="DX94" s="32" t="s">
        <v>125</v>
      </c>
    </row>
    <row r="95" spans="2:128" x14ac:dyDescent="0.25">
      <c r="B95" s="26">
        <v>12543</v>
      </c>
      <c r="C95" s="29">
        <v>40179</v>
      </c>
      <c r="D95" s="30">
        <v>0</v>
      </c>
      <c r="E95" s="27" t="s">
        <v>302</v>
      </c>
      <c r="F95" s="27" t="s">
        <v>303</v>
      </c>
      <c r="G95" s="27" t="s">
        <v>122</v>
      </c>
      <c r="H95" s="27" t="s">
        <v>304</v>
      </c>
      <c r="I95" s="27" t="s">
        <v>305</v>
      </c>
      <c r="J95" s="27" t="s">
        <v>315</v>
      </c>
      <c r="K95" s="27" t="s">
        <v>123</v>
      </c>
      <c r="L95" s="26">
        <v>40</v>
      </c>
      <c r="M95" s="27" t="s">
        <v>306</v>
      </c>
      <c r="N95" s="26">
        <v>350400</v>
      </c>
      <c r="O95" s="27" t="s">
        <v>485</v>
      </c>
      <c r="P95" s="26">
        <v>28</v>
      </c>
      <c r="Q95" s="26">
        <v>0</v>
      </c>
      <c r="S95" s="24" t="str">
        <f t="shared" si="19"/>
        <v>OK</v>
      </c>
      <c r="T95" s="24" t="s">
        <v>493</v>
      </c>
      <c r="U95" s="31">
        <v>0</v>
      </c>
      <c r="V95" s="31">
        <v>0</v>
      </c>
      <c r="Y95" s="31">
        <v>0</v>
      </c>
      <c r="Z95" s="32" t="s">
        <v>125</v>
      </c>
      <c r="AA95" s="31"/>
      <c r="AB95" s="31"/>
      <c r="AC95" s="32" t="s">
        <v>126</v>
      </c>
      <c r="AD95" s="32" t="s">
        <v>126</v>
      </c>
      <c r="AE95" s="32" t="s">
        <v>127</v>
      </c>
      <c r="AF95" s="32" t="s">
        <v>408</v>
      </c>
      <c r="AG95" s="32" t="s">
        <v>308</v>
      </c>
      <c r="AH95" s="32" t="s">
        <v>125</v>
      </c>
      <c r="AI95" s="32" t="s">
        <v>125</v>
      </c>
      <c r="AJ95" s="32" t="s">
        <v>125</v>
      </c>
      <c r="AK95" s="32" t="s">
        <v>125</v>
      </c>
      <c r="AL95" s="32" t="s">
        <v>125</v>
      </c>
      <c r="AM95" s="32" t="s">
        <v>125</v>
      </c>
      <c r="AN95" s="34">
        <v>40179</v>
      </c>
      <c r="AO95" s="34">
        <v>40543</v>
      </c>
      <c r="AP95" s="32" t="s">
        <v>128</v>
      </c>
      <c r="AQ95" s="31">
        <v>8760</v>
      </c>
      <c r="AR95" s="32" t="s">
        <v>125</v>
      </c>
      <c r="AS95" s="31"/>
      <c r="AT95" s="34"/>
      <c r="AU95" s="32" t="s">
        <v>125</v>
      </c>
      <c r="AV95" s="32" t="s">
        <v>125</v>
      </c>
      <c r="AW95" s="32" t="s">
        <v>310</v>
      </c>
      <c r="AX95" s="32" t="s">
        <v>129</v>
      </c>
      <c r="AY95" s="31">
        <v>0</v>
      </c>
      <c r="AZ95" s="31">
        <v>0</v>
      </c>
      <c r="BA95" s="32" t="s">
        <v>408</v>
      </c>
      <c r="BB95" s="31">
        <v>0</v>
      </c>
      <c r="BC95" s="31">
        <v>0</v>
      </c>
      <c r="BD95" s="32" t="s">
        <v>408</v>
      </c>
      <c r="BE95" s="31">
        <v>0</v>
      </c>
      <c r="BF95" s="31">
        <v>0</v>
      </c>
      <c r="BG95" s="32" t="s">
        <v>408</v>
      </c>
      <c r="BH95" s="31">
        <v>0</v>
      </c>
      <c r="BI95" s="31">
        <v>0</v>
      </c>
      <c r="BJ95" s="32" t="s">
        <v>408</v>
      </c>
      <c r="BK95" s="31"/>
      <c r="BL95" s="31"/>
      <c r="BM95" s="32" t="s">
        <v>130</v>
      </c>
      <c r="BN95" s="32" t="s">
        <v>125</v>
      </c>
      <c r="BO95" s="32" t="s">
        <v>125</v>
      </c>
      <c r="BP95" s="31"/>
      <c r="BQ95" s="31"/>
      <c r="BR95" s="32" t="s">
        <v>125</v>
      </c>
      <c r="BS95" s="32" t="s">
        <v>125</v>
      </c>
      <c r="BT95" s="32" t="s">
        <v>125</v>
      </c>
      <c r="BU95" s="32" t="s">
        <v>125</v>
      </c>
      <c r="BV95" s="32" t="s">
        <v>477</v>
      </c>
      <c r="BW95" s="32" t="s">
        <v>131</v>
      </c>
      <c r="BX95" s="32" t="s">
        <v>125</v>
      </c>
      <c r="BY95" s="32" t="s">
        <v>125</v>
      </c>
      <c r="BZ95" s="32" t="s">
        <v>125</v>
      </c>
      <c r="CA95" s="32" t="s">
        <v>125</v>
      </c>
      <c r="CB95" s="32" t="s">
        <v>125</v>
      </c>
      <c r="CC95" s="32" t="s">
        <v>125</v>
      </c>
      <c r="CD95" s="31">
        <v>0</v>
      </c>
      <c r="CE95" s="31">
        <v>0</v>
      </c>
      <c r="CF95" s="31">
        <v>0</v>
      </c>
      <c r="CG95" s="34"/>
      <c r="CH95" s="34"/>
      <c r="CI95" s="32" t="s">
        <v>125</v>
      </c>
      <c r="CJ95" s="35"/>
      <c r="CK95" s="31"/>
      <c r="CL95" s="32" t="s">
        <v>125</v>
      </c>
      <c r="CM95" s="31"/>
      <c r="CN95" s="31"/>
      <c r="CO95" s="32" t="s">
        <v>125</v>
      </c>
      <c r="CP95" s="31"/>
      <c r="CQ95" s="31"/>
      <c r="CR95" s="32" t="s">
        <v>125</v>
      </c>
      <c r="CS95" s="31"/>
      <c r="CT95" s="31"/>
      <c r="CU95" s="32" t="s">
        <v>125</v>
      </c>
      <c r="CV95" s="32" t="s">
        <v>125</v>
      </c>
      <c r="CW95" s="32" t="s">
        <v>125</v>
      </c>
      <c r="CX95" s="32" t="s">
        <v>125</v>
      </c>
      <c r="CY95" s="32" t="s">
        <v>125</v>
      </c>
      <c r="CZ95" s="32" t="s">
        <v>125</v>
      </c>
      <c r="DA95" s="34">
        <v>40848</v>
      </c>
      <c r="DB95" s="32" t="s">
        <v>317</v>
      </c>
      <c r="DC95" s="32" t="s">
        <v>125</v>
      </c>
      <c r="DD95" s="32" t="s">
        <v>313</v>
      </c>
      <c r="DE95" s="32" t="s">
        <v>314</v>
      </c>
      <c r="DF95" s="32" t="s">
        <v>125</v>
      </c>
      <c r="DG95" s="32" t="s">
        <v>125</v>
      </c>
      <c r="DH95" s="32" t="s">
        <v>125</v>
      </c>
      <c r="DI95" s="31">
        <v>0</v>
      </c>
      <c r="DJ95" s="32" t="s">
        <v>125</v>
      </c>
      <c r="DK95" s="32" t="s">
        <v>132</v>
      </c>
      <c r="DL95" s="32" t="s">
        <v>125</v>
      </c>
      <c r="DM95" s="32" t="s">
        <v>125</v>
      </c>
      <c r="DN95" s="32" t="s">
        <v>125</v>
      </c>
      <c r="DO95" s="32" t="s">
        <v>486</v>
      </c>
      <c r="DP95" s="32" t="s">
        <v>485</v>
      </c>
      <c r="DQ95" s="32" t="s">
        <v>125</v>
      </c>
      <c r="DR95" s="32" t="s">
        <v>125</v>
      </c>
      <c r="DS95" s="32" t="s">
        <v>125</v>
      </c>
      <c r="DT95" s="32" t="s">
        <v>125</v>
      </c>
      <c r="DU95" s="32" t="s">
        <v>125</v>
      </c>
      <c r="DV95" s="32" t="s">
        <v>478</v>
      </c>
      <c r="DW95" s="32" t="s">
        <v>125</v>
      </c>
      <c r="DX95" s="32" t="s">
        <v>125</v>
      </c>
    </row>
    <row r="96" spans="2:128" x14ac:dyDescent="0.25">
      <c r="B96" s="26">
        <v>12545</v>
      </c>
      <c r="C96" s="29">
        <v>40179</v>
      </c>
      <c r="D96" s="30">
        <v>0</v>
      </c>
      <c r="E96" s="27" t="s">
        <v>302</v>
      </c>
      <c r="F96" s="27" t="s">
        <v>303</v>
      </c>
      <c r="G96" s="27" t="s">
        <v>122</v>
      </c>
      <c r="H96" s="27" t="s">
        <v>324</v>
      </c>
      <c r="I96" s="27" t="s">
        <v>305</v>
      </c>
      <c r="J96" s="27" t="s">
        <v>315</v>
      </c>
      <c r="K96" s="27" t="s">
        <v>123</v>
      </c>
      <c r="L96" s="26">
        <v>40</v>
      </c>
      <c r="M96" s="27" t="s">
        <v>306</v>
      </c>
      <c r="N96" s="26">
        <v>351360</v>
      </c>
      <c r="O96" s="27" t="s">
        <v>485</v>
      </c>
      <c r="P96" s="26">
        <v>28</v>
      </c>
      <c r="Q96" s="26">
        <v>0</v>
      </c>
      <c r="S96" s="24" t="str">
        <f t="shared" si="19"/>
        <v>OK</v>
      </c>
      <c r="T96" s="24" t="s">
        <v>493</v>
      </c>
      <c r="U96" s="31">
        <v>8784</v>
      </c>
      <c r="V96" s="31">
        <v>0</v>
      </c>
      <c r="Y96" s="31">
        <v>0</v>
      </c>
      <c r="Z96" s="32" t="s">
        <v>125</v>
      </c>
      <c r="AA96" s="31"/>
      <c r="AB96" s="31"/>
      <c r="AC96" s="32" t="s">
        <v>126</v>
      </c>
      <c r="AD96" s="32" t="s">
        <v>126</v>
      </c>
      <c r="AE96" s="32" t="s">
        <v>127</v>
      </c>
      <c r="AF96" s="32" t="s">
        <v>408</v>
      </c>
      <c r="AG96" s="32" t="s">
        <v>308</v>
      </c>
      <c r="AH96" s="32" t="s">
        <v>125</v>
      </c>
      <c r="AI96" s="32" t="s">
        <v>125</v>
      </c>
      <c r="AJ96" s="32" t="s">
        <v>125</v>
      </c>
      <c r="AK96" s="32" t="s">
        <v>125</v>
      </c>
      <c r="AL96" s="32" t="s">
        <v>125</v>
      </c>
      <c r="AM96" s="32" t="s">
        <v>125</v>
      </c>
      <c r="AN96" s="34">
        <v>40909</v>
      </c>
      <c r="AO96" s="34">
        <v>41274</v>
      </c>
      <c r="AP96" s="32" t="s">
        <v>128</v>
      </c>
      <c r="AQ96" s="31">
        <v>8784</v>
      </c>
      <c r="AR96" s="32" t="s">
        <v>125</v>
      </c>
      <c r="AS96" s="31"/>
      <c r="AT96" s="34"/>
      <c r="AU96" s="32" t="s">
        <v>125</v>
      </c>
      <c r="AV96" s="32" t="s">
        <v>125</v>
      </c>
      <c r="AW96" s="32" t="s">
        <v>310</v>
      </c>
      <c r="AX96" s="32" t="s">
        <v>129</v>
      </c>
      <c r="AY96" s="31">
        <v>0</v>
      </c>
      <c r="AZ96" s="31">
        <v>0</v>
      </c>
      <c r="BA96" s="32" t="s">
        <v>408</v>
      </c>
      <c r="BB96" s="31">
        <v>0</v>
      </c>
      <c r="BC96" s="31">
        <v>0</v>
      </c>
      <c r="BD96" s="32" t="s">
        <v>408</v>
      </c>
      <c r="BE96" s="31">
        <v>0</v>
      </c>
      <c r="BF96" s="31">
        <v>0</v>
      </c>
      <c r="BG96" s="32" t="s">
        <v>408</v>
      </c>
      <c r="BH96" s="31">
        <v>0</v>
      </c>
      <c r="BI96" s="31">
        <v>0</v>
      </c>
      <c r="BJ96" s="32" t="s">
        <v>408</v>
      </c>
      <c r="BK96" s="31"/>
      <c r="BL96" s="31"/>
      <c r="BM96" s="32" t="s">
        <v>130</v>
      </c>
      <c r="BN96" s="32" t="s">
        <v>125</v>
      </c>
      <c r="BO96" s="32" t="s">
        <v>125</v>
      </c>
      <c r="BP96" s="31"/>
      <c r="BQ96" s="31"/>
      <c r="BR96" s="32" t="s">
        <v>125</v>
      </c>
      <c r="BS96" s="32" t="s">
        <v>125</v>
      </c>
      <c r="BT96" s="32" t="s">
        <v>125</v>
      </c>
      <c r="BU96" s="32" t="s">
        <v>125</v>
      </c>
      <c r="BV96" s="32" t="s">
        <v>479</v>
      </c>
      <c r="BW96" s="32" t="s">
        <v>131</v>
      </c>
      <c r="BX96" s="32" t="s">
        <v>125</v>
      </c>
      <c r="BY96" s="32" t="s">
        <v>125</v>
      </c>
      <c r="BZ96" s="32" t="s">
        <v>125</v>
      </c>
      <c r="CA96" s="32" t="s">
        <v>125</v>
      </c>
      <c r="CB96" s="32" t="s">
        <v>125</v>
      </c>
      <c r="CC96" s="32" t="s">
        <v>125</v>
      </c>
      <c r="CD96" s="31">
        <v>0</v>
      </c>
      <c r="CE96" s="31">
        <v>0</v>
      </c>
      <c r="CF96" s="31">
        <v>0</v>
      </c>
      <c r="CG96" s="34"/>
      <c r="CH96" s="34"/>
      <c r="CI96" s="32" t="s">
        <v>125</v>
      </c>
      <c r="CJ96" s="35"/>
      <c r="CK96" s="31"/>
      <c r="CL96" s="32" t="s">
        <v>125</v>
      </c>
      <c r="CM96" s="31"/>
      <c r="CN96" s="31"/>
      <c r="CO96" s="32" t="s">
        <v>125</v>
      </c>
      <c r="CP96" s="31"/>
      <c r="CQ96" s="31"/>
      <c r="CR96" s="32" t="s">
        <v>125</v>
      </c>
      <c r="CS96" s="31"/>
      <c r="CT96" s="31"/>
      <c r="CU96" s="32" t="s">
        <v>125</v>
      </c>
      <c r="CV96" s="32" t="s">
        <v>125</v>
      </c>
      <c r="CW96" s="32" t="s">
        <v>125</v>
      </c>
      <c r="CX96" s="32" t="s">
        <v>125</v>
      </c>
      <c r="CY96" s="32" t="s">
        <v>125</v>
      </c>
      <c r="CZ96" s="32" t="s">
        <v>125</v>
      </c>
      <c r="DA96" s="34">
        <v>40848</v>
      </c>
      <c r="DB96" s="32" t="s">
        <v>317</v>
      </c>
      <c r="DC96" s="32" t="s">
        <v>125</v>
      </c>
      <c r="DD96" s="32" t="s">
        <v>313</v>
      </c>
      <c r="DE96" s="32" t="s">
        <v>314</v>
      </c>
      <c r="DF96" s="32" t="s">
        <v>125</v>
      </c>
      <c r="DG96" s="32" t="s">
        <v>125</v>
      </c>
      <c r="DH96" s="32" t="s">
        <v>125</v>
      </c>
      <c r="DI96" s="31">
        <v>0</v>
      </c>
      <c r="DJ96" s="32" t="s">
        <v>125</v>
      </c>
      <c r="DK96" s="32" t="s">
        <v>132</v>
      </c>
      <c r="DL96" s="32" t="s">
        <v>125</v>
      </c>
      <c r="DM96" s="32" t="s">
        <v>125</v>
      </c>
      <c r="DN96" s="32" t="s">
        <v>125</v>
      </c>
      <c r="DO96" s="32" t="s">
        <v>486</v>
      </c>
      <c r="DP96" s="32" t="s">
        <v>485</v>
      </c>
      <c r="DQ96" s="32" t="s">
        <v>125</v>
      </c>
      <c r="DR96" s="32" t="s">
        <v>125</v>
      </c>
      <c r="DS96" s="32" t="s">
        <v>125</v>
      </c>
      <c r="DT96" s="32" t="s">
        <v>125</v>
      </c>
      <c r="DU96" s="32" t="s">
        <v>125</v>
      </c>
      <c r="DV96" s="32" t="s">
        <v>480</v>
      </c>
      <c r="DW96" s="32" t="s">
        <v>125</v>
      </c>
      <c r="DX96" s="32" t="s">
        <v>125</v>
      </c>
    </row>
    <row r="97" spans="2:128" x14ac:dyDescent="0.25">
      <c r="B97" s="26">
        <v>12547</v>
      </c>
      <c r="C97" s="29">
        <v>40179</v>
      </c>
      <c r="D97" s="30">
        <v>0</v>
      </c>
      <c r="E97" s="27" t="s">
        <v>302</v>
      </c>
      <c r="F97" s="27" t="s">
        <v>303</v>
      </c>
      <c r="G97" s="27" t="s">
        <v>122</v>
      </c>
      <c r="H97" s="27" t="s">
        <v>304</v>
      </c>
      <c r="I97" s="27" t="s">
        <v>305</v>
      </c>
      <c r="J97" s="27" t="s">
        <v>315</v>
      </c>
      <c r="K97" s="27" t="s">
        <v>123</v>
      </c>
      <c r="L97" s="26">
        <v>40</v>
      </c>
      <c r="M97" s="27" t="s">
        <v>306</v>
      </c>
      <c r="N97" s="26">
        <v>350400</v>
      </c>
      <c r="O97" s="27" t="s">
        <v>485</v>
      </c>
      <c r="P97" s="26">
        <v>28</v>
      </c>
      <c r="Q97" s="26">
        <v>0</v>
      </c>
      <c r="S97" s="24" t="str">
        <f t="shared" si="19"/>
        <v>OK</v>
      </c>
      <c r="T97" s="24" t="s">
        <v>493</v>
      </c>
      <c r="U97" s="31">
        <v>0</v>
      </c>
      <c r="V97" s="31">
        <v>0</v>
      </c>
      <c r="Y97" s="31">
        <v>0</v>
      </c>
      <c r="Z97" s="32" t="s">
        <v>125</v>
      </c>
      <c r="AA97" s="31"/>
      <c r="AB97" s="31"/>
      <c r="AC97" s="32" t="s">
        <v>126</v>
      </c>
      <c r="AD97" s="32" t="s">
        <v>126</v>
      </c>
      <c r="AE97" s="32" t="s">
        <v>127</v>
      </c>
      <c r="AF97" s="32" t="s">
        <v>408</v>
      </c>
      <c r="AG97" s="32" t="s">
        <v>308</v>
      </c>
      <c r="AH97" s="32" t="s">
        <v>125</v>
      </c>
      <c r="AI97" s="32" t="s">
        <v>125</v>
      </c>
      <c r="AJ97" s="32" t="s">
        <v>125</v>
      </c>
      <c r="AK97" s="32" t="s">
        <v>125</v>
      </c>
      <c r="AL97" s="32" t="s">
        <v>125</v>
      </c>
      <c r="AM97" s="32" t="s">
        <v>125</v>
      </c>
      <c r="AN97" s="34">
        <v>40179</v>
      </c>
      <c r="AO97" s="34">
        <v>40543</v>
      </c>
      <c r="AP97" s="32" t="s">
        <v>128</v>
      </c>
      <c r="AQ97" s="31">
        <v>8760</v>
      </c>
      <c r="AR97" s="32" t="s">
        <v>125</v>
      </c>
      <c r="AS97" s="31"/>
      <c r="AT97" s="34"/>
      <c r="AU97" s="32" t="s">
        <v>125</v>
      </c>
      <c r="AV97" s="32" t="s">
        <v>125</v>
      </c>
      <c r="AW97" s="32" t="s">
        <v>310</v>
      </c>
      <c r="AX97" s="32" t="s">
        <v>129</v>
      </c>
      <c r="AY97" s="31">
        <v>0</v>
      </c>
      <c r="AZ97" s="31">
        <v>0</v>
      </c>
      <c r="BA97" s="32" t="s">
        <v>408</v>
      </c>
      <c r="BB97" s="31">
        <v>0</v>
      </c>
      <c r="BC97" s="31">
        <v>0</v>
      </c>
      <c r="BD97" s="32" t="s">
        <v>408</v>
      </c>
      <c r="BE97" s="31">
        <v>0</v>
      </c>
      <c r="BF97" s="31">
        <v>0</v>
      </c>
      <c r="BG97" s="32" t="s">
        <v>408</v>
      </c>
      <c r="BH97" s="31">
        <v>0</v>
      </c>
      <c r="BI97" s="31">
        <v>0</v>
      </c>
      <c r="BJ97" s="32" t="s">
        <v>408</v>
      </c>
      <c r="BK97" s="31"/>
      <c r="BL97" s="31"/>
      <c r="BM97" s="32" t="s">
        <v>130</v>
      </c>
      <c r="BN97" s="32" t="s">
        <v>125</v>
      </c>
      <c r="BO97" s="32" t="s">
        <v>125</v>
      </c>
      <c r="BP97" s="31"/>
      <c r="BQ97" s="31"/>
      <c r="BR97" s="32" t="s">
        <v>125</v>
      </c>
      <c r="BS97" s="32" t="s">
        <v>125</v>
      </c>
      <c r="BT97" s="32" t="s">
        <v>125</v>
      </c>
      <c r="BU97" s="32" t="s">
        <v>125</v>
      </c>
      <c r="BV97" s="32" t="s">
        <v>481</v>
      </c>
      <c r="BW97" s="32" t="s">
        <v>131</v>
      </c>
      <c r="BX97" s="32" t="s">
        <v>125</v>
      </c>
      <c r="BY97" s="32" t="s">
        <v>125</v>
      </c>
      <c r="BZ97" s="32" t="s">
        <v>125</v>
      </c>
      <c r="CA97" s="32" t="s">
        <v>125</v>
      </c>
      <c r="CB97" s="32" t="s">
        <v>125</v>
      </c>
      <c r="CC97" s="32" t="s">
        <v>125</v>
      </c>
      <c r="CD97" s="31">
        <v>0</v>
      </c>
      <c r="CE97" s="31">
        <v>0</v>
      </c>
      <c r="CF97" s="31">
        <v>0</v>
      </c>
      <c r="CG97" s="34"/>
      <c r="CH97" s="34"/>
      <c r="CI97" s="32" t="s">
        <v>125</v>
      </c>
      <c r="CJ97" s="35"/>
      <c r="CK97" s="31"/>
      <c r="CL97" s="32" t="s">
        <v>125</v>
      </c>
      <c r="CM97" s="31"/>
      <c r="CN97" s="31"/>
      <c r="CO97" s="32" t="s">
        <v>125</v>
      </c>
      <c r="CP97" s="31"/>
      <c r="CQ97" s="31"/>
      <c r="CR97" s="32" t="s">
        <v>125</v>
      </c>
      <c r="CS97" s="31"/>
      <c r="CT97" s="31"/>
      <c r="CU97" s="32" t="s">
        <v>125</v>
      </c>
      <c r="CV97" s="32" t="s">
        <v>125</v>
      </c>
      <c r="CW97" s="32" t="s">
        <v>125</v>
      </c>
      <c r="CX97" s="32" t="s">
        <v>125</v>
      </c>
      <c r="CY97" s="32" t="s">
        <v>125</v>
      </c>
      <c r="CZ97" s="32" t="s">
        <v>125</v>
      </c>
      <c r="DA97" s="34">
        <v>40909</v>
      </c>
      <c r="DB97" s="32" t="s">
        <v>317</v>
      </c>
      <c r="DC97" s="32" t="s">
        <v>125</v>
      </c>
      <c r="DD97" s="32" t="s">
        <v>313</v>
      </c>
      <c r="DE97" s="32" t="s">
        <v>314</v>
      </c>
      <c r="DF97" s="32" t="s">
        <v>125</v>
      </c>
      <c r="DG97" s="32" t="s">
        <v>125</v>
      </c>
      <c r="DH97" s="32" t="s">
        <v>125</v>
      </c>
      <c r="DI97" s="31">
        <v>0</v>
      </c>
      <c r="DJ97" s="32" t="s">
        <v>125</v>
      </c>
      <c r="DK97" s="32" t="s">
        <v>132</v>
      </c>
      <c r="DL97" s="32" t="s">
        <v>125</v>
      </c>
      <c r="DM97" s="32" t="s">
        <v>125</v>
      </c>
      <c r="DN97" s="32" t="s">
        <v>125</v>
      </c>
      <c r="DO97" s="32" t="s">
        <v>486</v>
      </c>
      <c r="DP97" s="32" t="s">
        <v>485</v>
      </c>
      <c r="DQ97" s="32" t="s">
        <v>125</v>
      </c>
      <c r="DR97" s="32" t="s">
        <v>125</v>
      </c>
      <c r="DS97" s="32" t="s">
        <v>125</v>
      </c>
      <c r="DT97" s="32" t="s">
        <v>125</v>
      </c>
      <c r="DU97" s="32" t="s">
        <v>125</v>
      </c>
      <c r="DV97" s="32" t="s">
        <v>482</v>
      </c>
      <c r="DW97" s="32" t="s">
        <v>125</v>
      </c>
      <c r="DX97" s="32" t="s">
        <v>125</v>
      </c>
    </row>
    <row r="98" spans="2:128" x14ac:dyDescent="0.25">
      <c r="B98" s="26">
        <v>12549</v>
      </c>
      <c r="C98" s="29">
        <v>40179</v>
      </c>
      <c r="D98" s="30">
        <v>0</v>
      </c>
      <c r="E98" s="27" t="s">
        <v>302</v>
      </c>
      <c r="F98" s="27" t="s">
        <v>303</v>
      </c>
      <c r="G98" s="27" t="s">
        <v>122</v>
      </c>
      <c r="H98" s="27" t="s">
        <v>324</v>
      </c>
      <c r="I98" s="27" t="s">
        <v>305</v>
      </c>
      <c r="J98" s="27" t="s">
        <v>315</v>
      </c>
      <c r="K98" s="27" t="s">
        <v>123</v>
      </c>
      <c r="L98" s="26">
        <v>40</v>
      </c>
      <c r="M98" s="27" t="s">
        <v>306</v>
      </c>
      <c r="N98" s="26">
        <v>351360</v>
      </c>
      <c r="O98" s="27" t="s">
        <v>485</v>
      </c>
      <c r="P98" s="26">
        <v>28</v>
      </c>
      <c r="Q98" s="26">
        <v>0</v>
      </c>
      <c r="S98" s="24" t="str">
        <f t="shared" si="19"/>
        <v>OK</v>
      </c>
      <c r="T98" s="24" t="s">
        <v>493</v>
      </c>
      <c r="U98" s="31">
        <v>8784</v>
      </c>
      <c r="V98" s="31">
        <v>0</v>
      </c>
      <c r="Y98" s="31">
        <v>0</v>
      </c>
      <c r="Z98" s="32" t="s">
        <v>125</v>
      </c>
      <c r="AA98" s="31"/>
      <c r="AB98" s="31"/>
      <c r="AC98" s="32" t="s">
        <v>126</v>
      </c>
      <c r="AD98" s="32" t="s">
        <v>126</v>
      </c>
      <c r="AE98" s="32" t="s">
        <v>127</v>
      </c>
      <c r="AF98" s="32" t="s">
        <v>408</v>
      </c>
      <c r="AG98" s="32" t="s">
        <v>308</v>
      </c>
      <c r="AH98" s="32" t="s">
        <v>125</v>
      </c>
      <c r="AI98" s="32" t="s">
        <v>125</v>
      </c>
      <c r="AJ98" s="32" t="s">
        <v>125</v>
      </c>
      <c r="AK98" s="32" t="s">
        <v>125</v>
      </c>
      <c r="AL98" s="32" t="s">
        <v>125</v>
      </c>
      <c r="AM98" s="32" t="s">
        <v>125</v>
      </c>
      <c r="AN98" s="34">
        <v>40909</v>
      </c>
      <c r="AO98" s="34">
        <v>41274</v>
      </c>
      <c r="AP98" s="32" t="s">
        <v>128</v>
      </c>
      <c r="AQ98" s="31">
        <v>8784</v>
      </c>
      <c r="AR98" s="32" t="s">
        <v>125</v>
      </c>
      <c r="AS98" s="31"/>
      <c r="AT98" s="34"/>
      <c r="AU98" s="32" t="s">
        <v>125</v>
      </c>
      <c r="AV98" s="32" t="s">
        <v>125</v>
      </c>
      <c r="AW98" s="32" t="s">
        <v>310</v>
      </c>
      <c r="AX98" s="32" t="s">
        <v>129</v>
      </c>
      <c r="AY98" s="31">
        <v>0</v>
      </c>
      <c r="AZ98" s="31">
        <v>0</v>
      </c>
      <c r="BA98" s="32" t="s">
        <v>408</v>
      </c>
      <c r="BB98" s="31">
        <v>0</v>
      </c>
      <c r="BC98" s="31">
        <v>0</v>
      </c>
      <c r="BD98" s="32" t="s">
        <v>408</v>
      </c>
      <c r="BE98" s="31">
        <v>0</v>
      </c>
      <c r="BF98" s="31">
        <v>0</v>
      </c>
      <c r="BG98" s="32" t="s">
        <v>408</v>
      </c>
      <c r="BH98" s="31">
        <v>0</v>
      </c>
      <c r="BI98" s="31">
        <v>0</v>
      </c>
      <c r="BJ98" s="32" t="s">
        <v>408</v>
      </c>
      <c r="BK98" s="31"/>
      <c r="BL98" s="31"/>
      <c r="BM98" s="32" t="s">
        <v>130</v>
      </c>
      <c r="BN98" s="32" t="s">
        <v>125</v>
      </c>
      <c r="BO98" s="32" t="s">
        <v>125</v>
      </c>
      <c r="BP98" s="31"/>
      <c r="BQ98" s="31"/>
      <c r="BR98" s="32" t="s">
        <v>125</v>
      </c>
      <c r="BS98" s="32" t="s">
        <v>125</v>
      </c>
      <c r="BT98" s="32" t="s">
        <v>125</v>
      </c>
      <c r="BU98" s="32" t="s">
        <v>125</v>
      </c>
      <c r="BV98" s="32" t="s">
        <v>483</v>
      </c>
      <c r="BW98" s="32" t="s">
        <v>131</v>
      </c>
      <c r="BX98" s="32" t="s">
        <v>125</v>
      </c>
      <c r="BY98" s="32" t="s">
        <v>125</v>
      </c>
      <c r="BZ98" s="32" t="s">
        <v>125</v>
      </c>
      <c r="CA98" s="32" t="s">
        <v>125</v>
      </c>
      <c r="CB98" s="32" t="s">
        <v>125</v>
      </c>
      <c r="CC98" s="32" t="s">
        <v>125</v>
      </c>
      <c r="CD98" s="31">
        <v>0</v>
      </c>
      <c r="CE98" s="31">
        <v>0</v>
      </c>
      <c r="CF98" s="31">
        <v>0</v>
      </c>
      <c r="CG98" s="34"/>
      <c r="CH98" s="34"/>
      <c r="CI98" s="32" t="s">
        <v>125</v>
      </c>
      <c r="CJ98" s="35"/>
      <c r="CK98" s="31"/>
      <c r="CL98" s="32" t="s">
        <v>125</v>
      </c>
      <c r="CM98" s="31"/>
      <c r="CN98" s="31"/>
      <c r="CO98" s="32" t="s">
        <v>125</v>
      </c>
      <c r="CP98" s="31"/>
      <c r="CQ98" s="31"/>
      <c r="CR98" s="32" t="s">
        <v>125</v>
      </c>
      <c r="CS98" s="31"/>
      <c r="CT98" s="31"/>
      <c r="CU98" s="32" t="s">
        <v>125</v>
      </c>
      <c r="CV98" s="32" t="s">
        <v>125</v>
      </c>
      <c r="CW98" s="32" t="s">
        <v>125</v>
      </c>
      <c r="CX98" s="32" t="s">
        <v>125</v>
      </c>
      <c r="CY98" s="32" t="s">
        <v>125</v>
      </c>
      <c r="CZ98" s="32" t="s">
        <v>125</v>
      </c>
      <c r="DA98" s="34">
        <v>40909</v>
      </c>
      <c r="DB98" s="32" t="s">
        <v>317</v>
      </c>
      <c r="DC98" s="32" t="s">
        <v>125</v>
      </c>
      <c r="DD98" s="32" t="s">
        <v>313</v>
      </c>
      <c r="DE98" s="32" t="s">
        <v>314</v>
      </c>
      <c r="DF98" s="32" t="s">
        <v>125</v>
      </c>
      <c r="DG98" s="32" t="s">
        <v>125</v>
      </c>
      <c r="DH98" s="32" t="s">
        <v>125</v>
      </c>
      <c r="DI98" s="31">
        <v>0</v>
      </c>
      <c r="DJ98" s="32" t="s">
        <v>125</v>
      </c>
      <c r="DK98" s="32" t="s">
        <v>132</v>
      </c>
      <c r="DL98" s="32" t="s">
        <v>125</v>
      </c>
      <c r="DM98" s="32" t="s">
        <v>125</v>
      </c>
      <c r="DN98" s="32" t="s">
        <v>125</v>
      </c>
      <c r="DO98" s="32" t="s">
        <v>486</v>
      </c>
      <c r="DP98" s="32" t="s">
        <v>485</v>
      </c>
      <c r="DQ98" s="32" t="s">
        <v>125</v>
      </c>
      <c r="DR98" s="32" t="s">
        <v>125</v>
      </c>
      <c r="DS98" s="32" t="s">
        <v>125</v>
      </c>
      <c r="DT98" s="32" t="s">
        <v>125</v>
      </c>
      <c r="DU98" s="32" t="s">
        <v>125</v>
      </c>
      <c r="DV98" s="32" t="s">
        <v>484</v>
      </c>
      <c r="DW98" s="32" t="s">
        <v>125</v>
      </c>
      <c r="DX98" s="32" t="s">
        <v>125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038"/>
  <sheetViews>
    <sheetView zoomScale="96" zoomScaleNormal="96" workbookViewId="0">
      <selection activeCell="F11" sqref="F11"/>
    </sheetView>
  </sheetViews>
  <sheetFormatPr defaultRowHeight="15" x14ac:dyDescent="0.25"/>
  <cols>
    <col min="1" max="1" width="10.5703125" style="70" bestFit="1" customWidth="1"/>
    <col min="2" max="2" width="7.28515625" style="70" bestFit="1" customWidth="1"/>
    <col min="3" max="3" width="8.28515625" style="70" bestFit="1" customWidth="1"/>
    <col min="4" max="4" width="13.7109375" style="70" bestFit="1" customWidth="1"/>
    <col min="5" max="5" width="10.5703125" style="70" bestFit="1" customWidth="1"/>
    <col min="6" max="6" width="12.42578125" style="70" bestFit="1" customWidth="1"/>
    <col min="7" max="7" width="12.42578125" style="70" customWidth="1"/>
    <col min="8" max="8" width="13.7109375" style="70" bestFit="1" customWidth="1"/>
    <col min="9" max="10" width="10.5703125" style="70" bestFit="1" customWidth="1"/>
    <col min="11" max="11" width="12.42578125" style="70" bestFit="1" customWidth="1"/>
    <col min="12" max="12" width="13.7109375" style="70" bestFit="1" customWidth="1"/>
    <col min="13" max="13" width="10.5703125" style="70" bestFit="1" customWidth="1"/>
    <col min="14" max="14" width="18.5703125" style="70" bestFit="1" customWidth="1"/>
    <col min="15" max="15" width="18.5703125" style="70" customWidth="1"/>
    <col min="16" max="16" width="10.5703125" style="70" bestFit="1" customWidth="1"/>
    <col min="17" max="17" width="12.42578125" style="70" bestFit="1" customWidth="1"/>
    <col min="18" max="18" width="12.42578125" style="70" customWidth="1"/>
    <col min="19" max="19" width="13.42578125" style="70" bestFit="1" customWidth="1"/>
    <col min="20" max="20" width="13.7109375" style="70" bestFit="1" customWidth="1"/>
    <col min="21" max="21" width="10.5703125" style="70" bestFit="1" customWidth="1"/>
    <col min="22" max="22" width="20.5703125" style="70" customWidth="1"/>
    <col min="23" max="24" width="13.7109375" style="70" bestFit="1" customWidth="1"/>
    <col min="25" max="25" width="13.42578125" style="70" bestFit="1" customWidth="1"/>
    <col min="26" max="26" width="10.5703125" style="72" bestFit="1" customWidth="1"/>
    <col min="27" max="28" width="12.42578125" style="70" bestFit="1" customWidth="1"/>
    <col min="29" max="29" width="13.42578125" style="70" bestFit="1" customWidth="1"/>
    <col min="30" max="30" width="19.28515625" style="70" customWidth="1"/>
    <col min="31" max="31" width="12.42578125" style="70" bestFit="1" customWidth="1"/>
    <col min="32" max="32" width="9.140625" style="70"/>
    <col min="33" max="33" width="13.42578125" style="70" bestFit="1" customWidth="1"/>
    <col min="34" max="34" width="10.5703125" style="70" bestFit="1" customWidth="1"/>
    <col min="35" max="35" width="12.42578125" style="70" bestFit="1" customWidth="1"/>
    <col min="36" max="16384" width="9.140625" style="70"/>
  </cols>
  <sheetData>
    <row r="1" spans="1:35" x14ac:dyDescent="0.25">
      <c r="N1" s="71"/>
      <c r="O1" s="71"/>
      <c r="P1" s="71"/>
      <c r="Q1" s="71"/>
      <c r="S1" s="71"/>
      <c r="T1" s="71"/>
      <c r="V1" s="71"/>
      <c r="W1" s="103"/>
      <c r="AA1" s="71"/>
      <c r="AC1" s="71"/>
      <c r="AD1" s="71"/>
      <c r="AE1" s="71"/>
      <c r="AG1" s="71"/>
      <c r="AH1" s="71"/>
      <c r="AI1" s="71"/>
    </row>
    <row r="2" spans="1:35" x14ac:dyDescent="0.25">
      <c r="C2" s="91"/>
      <c r="D2" s="70" t="s">
        <v>522</v>
      </c>
      <c r="E2" s="70" t="s">
        <v>408</v>
      </c>
      <c r="F2" s="90"/>
      <c r="G2" s="91"/>
      <c r="H2" s="86" t="s">
        <v>522</v>
      </c>
      <c r="I2" s="86" t="s">
        <v>408</v>
      </c>
      <c r="J2" s="86"/>
      <c r="K2" s="89"/>
      <c r="L2" s="70" t="s">
        <v>522</v>
      </c>
      <c r="M2" s="70" t="s">
        <v>408</v>
      </c>
      <c r="N2" s="88"/>
      <c r="O2" s="89"/>
      <c r="P2" s="73" t="s">
        <v>522</v>
      </c>
      <c r="Q2" s="70" t="s">
        <v>124</v>
      </c>
      <c r="S2" s="72"/>
      <c r="T2" s="70" t="s">
        <v>522</v>
      </c>
      <c r="U2" s="70" t="s">
        <v>124</v>
      </c>
      <c r="V2" s="72"/>
      <c r="W2" s="103"/>
      <c r="X2" s="70" t="s">
        <v>522</v>
      </c>
      <c r="Y2" s="98" t="s">
        <v>200</v>
      </c>
      <c r="AB2" s="106" t="s">
        <v>522</v>
      </c>
      <c r="AC2" s="106" t="s">
        <v>200</v>
      </c>
      <c r="AD2" s="106"/>
      <c r="AE2" s="106"/>
      <c r="AF2" s="106"/>
      <c r="AG2" s="72"/>
      <c r="AH2" s="73"/>
    </row>
    <row r="3" spans="1:35" x14ac:dyDescent="0.25">
      <c r="A3" s="74"/>
      <c r="C3" s="91"/>
      <c r="D3" s="70" t="s">
        <v>523</v>
      </c>
      <c r="E3" s="70" t="s">
        <v>124</v>
      </c>
      <c r="F3" s="90"/>
      <c r="G3" s="91"/>
      <c r="H3" s="86" t="s">
        <v>523</v>
      </c>
      <c r="I3" s="86" t="s">
        <v>135</v>
      </c>
      <c r="J3" s="86"/>
      <c r="K3" s="89"/>
      <c r="L3" s="70" t="s">
        <v>523</v>
      </c>
      <c r="M3" s="70" t="s">
        <v>200</v>
      </c>
      <c r="N3" s="88"/>
      <c r="O3" s="89"/>
      <c r="P3" s="73" t="s">
        <v>523</v>
      </c>
      <c r="Q3" s="70" t="s">
        <v>135</v>
      </c>
      <c r="S3" s="72"/>
      <c r="T3" s="70" t="s">
        <v>523</v>
      </c>
      <c r="U3" s="70" t="s">
        <v>200</v>
      </c>
      <c r="V3" s="72"/>
      <c r="W3" s="103"/>
      <c r="X3" s="70" t="s">
        <v>523</v>
      </c>
      <c r="Y3" s="72" t="s">
        <v>135</v>
      </c>
      <c r="AB3" s="106" t="s">
        <v>523</v>
      </c>
      <c r="AC3" s="106" t="s">
        <v>124</v>
      </c>
      <c r="AD3" s="106"/>
      <c r="AE3" s="106"/>
      <c r="AF3" s="106"/>
      <c r="AG3" s="72"/>
      <c r="AH3" s="73"/>
    </row>
    <row r="4" spans="1:35" x14ac:dyDescent="0.25">
      <c r="C4" s="91"/>
      <c r="D4" s="70" t="s">
        <v>524</v>
      </c>
      <c r="E4" s="74">
        <v>40848</v>
      </c>
      <c r="F4" s="90"/>
      <c r="G4" s="91"/>
      <c r="H4" s="86" t="s">
        <v>524</v>
      </c>
      <c r="I4" s="87">
        <v>40848</v>
      </c>
      <c r="J4" s="86"/>
      <c r="K4" s="89"/>
      <c r="L4" s="70" t="s">
        <v>524</v>
      </c>
      <c r="M4" s="74">
        <v>40848</v>
      </c>
      <c r="N4" s="88"/>
      <c r="O4" s="89"/>
      <c r="P4" s="73" t="s">
        <v>524</v>
      </c>
      <c r="Q4" s="74">
        <v>40848</v>
      </c>
      <c r="S4" s="72"/>
      <c r="T4" s="70" t="s">
        <v>524</v>
      </c>
      <c r="U4" s="74">
        <v>40848</v>
      </c>
      <c r="V4" s="72"/>
      <c r="W4" s="103"/>
      <c r="X4" s="70" t="s">
        <v>524</v>
      </c>
      <c r="Y4" s="74">
        <v>40848</v>
      </c>
      <c r="AB4" s="106" t="s">
        <v>524</v>
      </c>
      <c r="AC4" s="87">
        <v>40848</v>
      </c>
      <c r="AD4" s="106"/>
      <c r="AE4" s="106"/>
      <c r="AF4" s="106"/>
      <c r="AG4" s="72"/>
      <c r="AH4" s="73"/>
    </row>
    <row r="5" spans="1:35" x14ac:dyDescent="0.25">
      <c r="C5" s="91"/>
      <c r="D5" s="70" t="s">
        <v>525</v>
      </c>
      <c r="E5" s="74">
        <v>40910</v>
      </c>
      <c r="F5" s="90"/>
      <c r="G5" s="91"/>
      <c r="H5" s="86" t="s">
        <v>525</v>
      </c>
      <c r="I5" s="87">
        <v>40910</v>
      </c>
      <c r="J5" s="86"/>
      <c r="K5" s="89"/>
      <c r="L5" s="70" t="s">
        <v>525</v>
      </c>
      <c r="M5" s="74">
        <v>40910</v>
      </c>
      <c r="N5" s="88"/>
      <c r="O5" s="89"/>
      <c r="P5" s="73" t="s">
        <v>525</v>
      </c>
      <c r="Q5" s="74">
        <v>40910</v>
      </c>
      <c r="S5" s="72"/>
      <c r="T5" s="70" t="s">
        <v>525</v>
      </c>
      <c r="U5" s="74">
        <v>40910</v>
      </c>
      <c r="V5" s="72"/>
      <c r="W5" s="103"/>
      <c r="X5" s="74" t="s">
        <v>525</v>
      </c>
      <c r="Y5" s="74">
        <v>40910</v>
      </c>
      <c r="AB5" s="106" t="s">
        <v>525</v>
      </c>
      <c r="AC5" s="87">
        <v>40910</v>
      </c>
      <c r="AD5" s="106"/>
      <c r="AE5" s="106"/>
      <c r="AF5" s="106"/>
      <c r="AG5" s="72"/>
      <c r="AH5" s="73"/>
    </row>
    <row r="6" spans="1:35" x14ac:dyDescent="0.25">
      <c r="C6" s="91"/>
      <c r="D6" s="70" t="s">
        <v>526</v>
      </c>
      <c r="E6" s="70" t="s">
        <v>527</v>
      </c>
      <c r="F6" s="90"/>
      <c r="G6" s="91"/>
      <c r="H6" s="86" t="s">
        <v>526</v>
      </c>
      <c r="I6" s="86" t="s">
        <v>527</v>
      </c>
      <c r="J6" s="86"/>
      <c r="K6" s="89"/>
      <c r="L6" s="70" t="s">
        <v>526</v>
      </c>
      <c r="M6" s="70" t="s">
        <v>527</v>
      </c>
      <c r="N6" s="88"/>
      <c r="O6" s="89"/>
      <c r="P6" s="73" t="s">
        <v>526</v>
      </c>
      <c r="Q6" s="70" t="s">
        <v>527</v>
      </c>
      <c r="S6" s="72"/>
      <c r="T6" s="70" t="s">
        <v>526</v>
      </c>
      <c r="U6" s="70" t="s">
        <v>527</v>
      </c>
      <c r="V6" s="72"/>
      <c r="X6" s="74" t="s">
        <v>526</v>
      </c>
      <c r="Y6" s="72" t="s">
        <v>527</v>
      </c>
      <c r="AB6" s="106" t="s">
        <v>526</v>
      </c>
      <c r="AC6" s="106" t="s">
        <v>527</v>
      </c>
      <c r="AD6" s="106"/>
      <c r="AE6" s="106"/>
      <c r="AF6" s="106"/>
      <c r="AG6" s="72"/>
      <c r="AH6" s="73"/>
    </row>
    <row r="7" spans="1:35" x14ac:dyDescent="0.25">
      <c r="I7" s="72"/>
      <c r="J7" s="73"/>
      <c r="N7" s="72"/>
      <c r="O7" s="72"/>
      <c r="P7" s="73"/>
      <c r="S7" s="72"/>
      <c r="V7" s="72"/>
      <c r="W7" s="103"/>
      <c r="Y7" s="72"/>
      <c r="AB7" s="106"/>
      <c r="AC7" s="106"/>
      <c r="AD7" s="106"/>
      <c r="AE7" s="106"/>
      <c r="AF7" s="106"/>
      <c r="AG7" s="72"/>
      <c r="AH7" s="73"/>
    </row>
    <row r="8" spans="1:35" x14ac:dyDescent="0.25">
      <c r="C8" s="91"/>
      <c r="D8" s="70" t="s">
        <v>33</v>
      </c>
      <c r="E8" s="70" t="s">
        <v>528</v>
      </c>
      <c r="F8" s="90"/>
      <c r="G8" s="91"/>
      <c r="H8" s="86" t="s">
        <v>33</v>
      </c>
      <c r="I8" s="86" t="s">
        <v>528</v>
      </c>
      <c r="J8" s="86"/>
      <c r="K8" s="89"/>
      <c r="L8" s="70" t="s">
        <v>33</v>
      </c>
      <c r="M8" s="70" t="s">
        <v>528</v>
      </c>
      <c r="N8" s="88"/>
      <c r="O8" s="89"/>
      <c r="P8" s="73" t="s">
        <v>33</v>
      </c>
      <c r="Q8" s="70" t="s">
        <v>528</v>
      </c>
      <c r="S8" s="72"/>
      <c r="T8" s="70" t="s">
        <v>33</v>
      </c>
      <c r="U8" s="70" t="s">
        <v>528</v>
      </c>
      <c r="V8" s="72"/>
      <c r="W8" s="103"/>
      <c r="X8" s="70" t="s">
        <v>33</v>
      </c>
      <c r="Y8" s="72" t="s">
        <v>528</v>
      </c>
      <c r="AB8" s="106" t="s">
        <v>33</v>
      </c>
      <c r="AC8" s="106" t="s">
        <v>528</v>
      </c>
      <c r="AD8" s="106"/>
      <c r="AE8" s="106"/>
      <c r="AF8" s="106"/>
      <c r="AG8" s="72"/>
      <c r="AH8" s="73"/>
    </row>
    <row r="9" spans="1:35" x14ac:dyDescent="0.25">
      <c r="C9" s="91"/>
      <c r="D9" s="74">
        <v>40848</v>
      </c>
      <c r="E9" s="74">
        <v>40849</v>
      </c>
      <c r="F9" s="90">
        <v>0.12911768616515501</v>
      </c>
      <c r="G9" s="91"/>
      <c r="H9" s="87">
        <v>40848</v>
      </c>
      <c r="I9" s="87">
        <v>40849</v>
      </c>
      <c r="J9" s="86">
        <v>1.1689072533504199</v>
      </c>
      <c r="K9" s="89"/>
      <c r="L9" s="74">
        <v>40848</v>
      </c>
      <c r="M9" s="74">
        <v>40849</v>
      </c>
      <c r="N9" s="88">
        <v>0.11071474051435801</v>
      </c>
      <c r="O9" s="89"/>
      <c r="P9" s="73">
        <v>40848</v>
      </c>
      <c r="Q9" s="74">
        <v>40849</v>
      </c>
      <c r="R9" s="70">
        <v>9.05303748903364</v>
      </c>
      <c r="S9" s="72"/>
      <c r="T9" s="74">
        <v>40848</v>
      </c>
      <c r="U9" s="74">
        <v>40849</v>
      </c>
      <c r="V9" s="72">
        <v>0.85747153471092197</v>
      </c>
      <c r="W9" s="103"/>
      <c r="X9" s="74">
        <v>40848</v>
      </c>
      <c r="Y9" s="74">
        <v>40849</v>
      </c>
      <c r="Z9" s="72">
        <v>10.5578285955413</v>
      </c>
      <c r="AB9" s="87">
        <v>40848</v>
      </c>
      <c r="AC9" s="87">
        <v>40849</v>
      </c>
      <c r="AD9" s="106">
        <v>1.16621947145701</v>
      </c>
      <c r="AE9" s="106"/>
      <c r="AF9" s="106"/>
      <c r="AG9" s="72"/>
      <c r="AH9" s="73"/>
    </row>
    <row r="10" spans="1:35" x14ac:dyDescent="0.25">
      <c r="C10" s="91"/>
      <c r="D10" s="74">
        <v>40849</v>
      </c>
      <c r="E10" s="74">
        <v>40850</v>
      </c>
      <c r="F10" s="90">
        <v>0.129113123432647</v>
      </c>
      <c r="G10" s="91"/>
      <c r="H10" s="87">
        <v>40849</v>
      </c>
      <c r="I10" s="87">
        <v>40850</v>
      </c>
      <c r="J10" s="86">
        <v>1.16890288015406</v>
      </c>
      <c r="K10" s="89"/>
      <c r="L10" s="74">
        <v>40849</v>
      </c>
      <c r="M10" s="74">
        <v>40850</v>
      </c>
      <c r="N10" s="88">
        <v>0.110709406006449</v>
      </c>
      <c r="O10" s="89"/>
      <c r="P10" s="73">
        <v>40849</v>
      </c>
      <c r="Q10" s="74">
        <v>40850</v>
      </c>
      <c r="R10" s="70">
        <v>9.0533235435500004</v>
      </c>
      <c r="S10" s="72"/>
      <c r="T10" s="74">
        <v>40849</v>
      </c>
      <c r="U10" s="74">
        <v>40850</v>
      </c>
      <c r="V10" s="72">
        <v>0.85746052038003695</v>
      </c>
      <c r="W10" s="103"/>
      <c r="X10" s="74">
        <v>40849</v>
      </c>
      <c r="Y10" s="74">
        <v>40850</v>
      </c>
      <c r="Z10" s="72">
        <v>10.5582978205661</v>
      </c>
      <c r="AB10" s="87">
        <v>40849</v>
      </c>
      <c r="AC10" s="87">
        <v>40850</v>
      </c>
      <c r="AD10" s="106">
        <v>1.16623445188682</v>
      </c>
      <c r="AE10" s="106"/>
      <c r="AF10" s="106"/>
      <c r="AG10" s="72"/>
      <c r="AH10" s="73"/>
    </row>
    <row r="11" spans="1:35" x14ac:dyDescent="0.25">
      <c r="C11" s="91"/>
      <c r="D11" s="74">
        <v>40909</v>
      </c>
      <c r="E11" s="74">
        <v>40910</v>
      </c>
      <c r="F11" s="90">
        <v>0.128807160144991</v>
      </c>
      <c r="G11" s="91"/>
      <c r="H11" s="74">
        <v>40909</v>
      </c>
      <c r="I11" s="74">
        <v>40910</v>
      </c>
      <c r="J11" s="96">
        <v>1.1679767448376499</v>
      </c>
      <c r="K11" s="89"/>
      <c r="L11" s="74">
        <v>40909</v>
      </c>
      <c r="M11" s="74">
        <v>40910</v>
      </c>
      <c r="N11" s="88">
        <v>0.11032905262683899</v>
      </c>
      <c r="O11" s="89"/>
      <c r="P11" s="73">
        <v>40909</v>
      </c>
      <c r="Q11" s="74">
        <v>40910</v>
      </c>
      <c r="R11" s="70">
        <v>9.0676383480772902</v>
      </c>
      <c r="S11" s="72"/>
      <c r="T11" s="74">
        <v>40909</v>
      </c>
      <c r="U11" s="74">
        <v>40910</v>
      </c>
      <c r="V11" s="72">
        <v>0.85654440717929103</v>
      </c>
      <c r="W11" s="103"/>
      <c r="X11" s="74">
        <v>40909</v>
      </c>
      <c r="Y11" s="74">
        <v>40910</v>
      </c>
      <c r="Z11" s="72">
        <v>10.5863026739479</v>
      </c>
      <c r="AB11" s="87">
        <v>40909</v>
      </c>
      <c r="AC11" s="87">
        <v>40910</v>
      </c>
      <c r="AD11" s="106">
        <v>1.16748179267567</v>
      </c>
      <c r="AE11" s="106"/>
      <c r="AF11" s="106"/>
      <c r="AG11" s="72"/>
      <c r="AH11" s="73"/>
    </row>
    <row r="12" spans="1:35" x14ac:dyDescent="0.25">
      <c r="I12" s="72"/>
      <c r="J12" s="73"/>
      <c r="N12" s="72"/>
      <c r="O12" s="72"/>
      <c r="P12" s="73"/>
      <c r="S12" s="72"/>
      <c r="V12" s="72"/>
      <c r="W12" s="103"/>
      <c r="Y12" s="72"/>
      <c r="AC12" s="72"/>
      <c r="AD12" s="73"/>
      <c r="AG12" s="72"/>
      <c r="AH12" s="73"/>
    </row>
    <row r="13" spans="1:35" x14ac:dyDescent="0.25">
      <c r="I13" s="72"/>
      <c r="J13" s="73"/>
      <c r="N13" s="72"/>
      <c r="O13" s="72"/>
      <c r="P13" s="73"/>
      <c r="S13" s="72"/>
      <c r="V13" s="72"/>
      <c r="W13" s="103"/>
      <c r="Y13" s="72"/>
      <c r="AC13" s="72"/>
      <c r="AD13" s="73"/>
      <c r="AG13" s="72"/>
      <c r="AH13" s="73"/>
    </row>
    <row r="14" spans="1:35" x14ac:dyDescent="0.25">
      <c r="I14" s="72"/>
      <c r="J14" s="73"/>
      <c r="N14" s="72"/>
      <c r="O14" s="72"/>
      <c r="P14" s="73"/>
      <c r="S14" s="72"/>
      <c r="V14" s="72"/>
      <c r="W14" s="103"/>
      <c r="Y14" s="72"/>
      <c r="AC14" s="72"/>
      <c r="AD14" s="73"/>
      <c r="AG14" s="72"/>
      <c r="AH14" s="73"/>
    </row>
    <row r="15" spans="1:35" x14ac:dyDescent="0.25">
      <c r="I15" s="72"/>
      <c r="J15" s="73"/>
      <c r="N15" s="72"/>
      <c r="O15" s="72"/>
      <c r="P15" s="73"/>
      <c r="S15" s="72"/>
      <c r="V15" s="72"/>
      <c r="W15" s="103"/>
      <c r="Y15" s="72"/>
      <c r="AC15" s="72"/>
      <c r="AD15" s="73"/>
      <c r="AG15" s="72"/>
      <c r="AH15" s="73"/>
    </row>
    <row r="16" spans="1:35" x14ac:dyDescent="0.25">
      <c r="I16" s="72"/>
      <c r="J16" s="73"/>
      <c r="N16" s="72"/>
      <c r="O16" s="72"/>
      <c r="P16" s="73"/>
      <c r="S16" s="72"/>
      <c r="V16" s="72"/>
      <c r="W16" s="103"/>
      <c r="Y16" s="72"/>
      <c r="AC16" s="72"/>
      <c r="AD16" s="73"/>
      <c r="AG16" s="72"/>
      <c r="AH16" s="73"/>
    </row>
    <row r="17" spans="9:34" x14ac:dyDescent="0.25">
      <c r="I17" s="72"/>
      <c r="J17" s="73"/>
      <c r="N17" s="72"/>
      <c r="O17" s="72"/>
      <c r="P17" s="73"/>
      <c r="S17" s="72"/>
      <c r="V17" s="72"/>
      <c r="W17" s="103"/>
      <c r="Y17" s="72"/>
      <c r="AC17" s="72"/>
      <c r="AD17" s="73"/>
      <c r="AG17" s="72"/>
      <c r="AH17" s="73"/>
    </row>
    <row r="18" spans="9:34" x14ac:dyDescent="0.25">
      <c r="I18" s="72"/>
      <c r="J18" s="73"/>
      <c r="N18" s="72"/>
      <c r="O18" s="72"/>
      <c r="P18" s="73"/>
      <c r="S18" s="72"/>
      <c r="V18" s="72"/>
      <c r="W18" s="103"/>
      <c r="Y18" s="72"/>
      <c r="AC18" s="72"/>
      <c r="AD18" s="73"/>
      <c r="AG18" s="72"/>
      <c r="AH18" s="73"/>
    </row>
    <row r="19" spans="9:34" x14ac:dyDescent="0.25">
      <c r="I19" s="72"/>
      <c r="J19" s="73"/>
      <c r="N19" s="72"/>
      <c r="O19" s="72"/>
      <c r="P19" s="73"/>
      <c r="S19" s="72"/>
      <c r="V19" s="72"/>
      <c r="W19" s="103"/>
      <c r="Y19" s="72"/>
      <c r="AC19" s="72"/>
      <c r="AD19" s="73"/>
      <c r="AG19" s="72"/>
      <c r="AH19" s="73"/>
    </row>
    <row r="20" spans="9:34" x14ac:dyDescent="0.25">
      <c r="I20" s="72"/>
      <c r="J20" s="73"/>
      <c r="N20" s="72"/>
      <c r="O20" s="72"/>
      <c r="P20" s="73"/>
      <c r="S20" s="72"/>
      <c r="V20" s="72"/>
      <c r="W20" s="103"/>
      <c r="Y20" s="72"/>
      <c r="AC20" s="72"/>
      <c r="AD20" s="73"/>
      <c r="AG20" s="72"/>
      <c r="AH20" s="73"/>
    </row>
    <row r="21" spans="9:34" x14ac:dyDescent="0.25">
      <c r="I21" s="72"/>
      <c r="J21" s="73"/>
      <c r="N21" s="72"/>
      <c r="O21" s="72"/>
      <c r="P21" s="73"/>
      <c r="S21" s="72"/>
      <c r="V21" s="72"/>
      <c r="W21" s="103"/>
      <c r="Y21" s="72"/>
      <c r="AC21" s="72"/>
      <c r="AD21" s="73"/>
      <c r="AG21" s="72"/>
      <c r="AH21" s="73"/>
    </row>
    <row r="22" spans="9:34" x14ac:dyDescent="0.25">
      <c r="I22" s="72"/>
      <c r="J22" s="73"/>
      <c r="N22" s="72"/>
      <c r="O22" s="72"/>
      <c r="P22" s="73"/>
      <c r="S22" s="72"/>
      <c r="V22" s="72"/>
      <c r="W22" s="103"/>
      <c r="Y22" s="72"/>
      <c r="AC22" s="72"/>
      <c r="AD22" s="73"/>
      <c r="AG22" s="72"/>
      <c r="AH22" s="73"/>
    </row>
    <row r="23" spans="9:34" x14ac:dyDescent="0.25">
      <c r="I23" s="72"/>
      <c r="J23" s="73"/>
      <c r="N23" s="72"/>
      <c r="O23" s="72"/>
      <c r="P23" s="73"/>
      <c r="S23" s="72"/>
      <c r="V23" s="72"/>
      <c r="W23" s="103"/>
      <c r="Y23" s="72"/>
      <c r="AC23" s="72"/>
      <c r="AD23" s="73"/>
      <c r="AG23" s="72"/>
      <c r="AH23" s="73"/>
    </row>
    <row r="24" spans="9:34" x14ac:dyDescent="0.25">
      <c r="I24" s="72"/>
      <c r="J24" s="73"/>
      <c r="N24" s="72"/>
      <c r="O24" s="72"/>
      <c r="P24" s="73"/>
      <c r="S24" s="72"/>
      <c r="V24" s="72"/>
      <c r="W24" s="103"/>
      <c r="Y24" s="72"/>
      <c r="AC24" s="72"/>
      <c r="AD24" s="73"/>
      <c r="AG24" s="72"/>
      <c r="AH24" s="73"/>
    </row>
    <row r="25" spans="9:34" x14ac:dyDescent="0.25">
      <c r="I25" s="72"/>
      <c r="J25" s="73"/>
      <c r="N25" s="72"/>
      <c r="O25" s="72"/>
      <c r="P25" s="73"/>
      <c r="S25" s="72"/>
      <c r="V25" s="72"/>
      <c r="W25" s="103"/>
      <c r="Y25" s="72"/>
      <c r="AC25" s="72"/>
      <c r="AD25" s="73"/>
      <c r="AG25" s="72"/>
      <c r="AH25" s="73"/>
    </row>
    <row r="26" spans="9:34" x14ac:dyDescent="0.25">
      <c r="I26" s="72"/>
      <c r="J26" s="73"/>
      <c r="N26" s="72"/>
      <c r="O26" s="72"/>
      <c r="P26" s="73"/>
      <c r="S26" s="72"/>
      <c r="V26" s="72"/>
      <c r="W26" s="103"/>
      <c r="Y26" s="72"/>
      <c r="AC26" s="72"/>
      <c r="AD26" s="73"/>
      <c r="AG26" s="72"/>
      <c r="AH26" s="73"/>
    </row>
    <row r="27" spans="9:34" x14ac:dyDescent="0.25">
      <c r="I27" s="72"/>
      <c r="J27" s="73"/>
      <c r="N27" s="72"/>
      <c r="O27" s="72"/>
      <c r="P27" s="73"/>
      <c r="S27" s="72"/>
      <c r="V27" s="72"/>
      <c r="W27" s="103"/>
      <c r="Y27" s="72"/>
      <c r="AC27" s="72"/>
      <c r="AD27" s="73"/>
      <c r="AG27" s="72"/>
      <c r="AH27" s="73"/>
    </row>
    <row r="28" spans="9:34" x14ac:dyDescent="0.25">
      <c r="I28" s="72"/>
      <c r="J28" s="73"/>
      <c r="N28" s="72"/>
      <c r="O28" s="72"/>
      <c r="P28" s="73"/>
      <c r="S28" s="72"/>
      <c r="V28" s="72"/>
      <c r="W28" s="103"/>
      <c r="Y28" s="72"/>
      <c r="AC28" s="72"/>
      <c r="AD28" s="73"/>
      <c r="AG28" s="72"/>
      <c r="AH28" s="73"/>
    </row>
    <row r="29" spans="9:34" x14ac:dyDescent="0.25">
      <c r="I29" s="72"/>
      <c r="J29" s="73"/>
      <c r="N29" s="72"/>
      <c r="O29" s="72"/>
      <c r="P29" s="73"/>
      <c r="S29" s="72"/>
      <c r="V29" s="72"/>
      <c r="W29" s="103"/>
      <c r="Y29" s="72"/>
      <c r="AC29" s="72"/>
      <c r="AD29" s="73"/>
      <c r="AG29" s="72"/>
      <c r="AH29" s="73"/>
    </row>
    <row r="30" spans="9:34" x14ac:dyDescent="0.25">
      <c r="I30" s="72"/>
      <c r="J30" s="73"/>
      <c r="N30" s="72"/>
      <c r="O30" s="72"/>
      <c r="P30" s="73"/>
      <c r="S30" s="72"/>
      <c r="V30" s="72"/>
      <c r="W30" s="103"/>
      <c r="Y30" s="72"/>
      <c r="AC30" s="72"/>
      <c r="AD30" s="73"/>
      <c r="AG30" s="72"/>
      <c r="AH30" s="73"/>
    </row>
    <row r="31" spans="9:34" x14ac:dyDescent="0.25">
      <c r="I31" s="72"/>
      <c r="J31" s="73"/>
      <c r="N31" s="72"/>
      <c r="O31" s="72"/>
      <c r="P31" s="73"/>
      <c r="S31" s="72"/>
      <c r="V31" s="72"/>
      <c r="W31" s="103"/>
      <c r="Y31" s="72"/>
      <c r="AC31" s="72"/>
      <c r="AD31" s="73"/>
      <c r="AG31" s="72"/>
      <c r="AH31" s="73"/>
    </row>
    <row r="32" spans="9:34" x14ac:dyDescent="0.25">
      <c r="I32" s="72"/>
      <c r="J32" s="73"/>
      <c r="N32" s="72"/>
      <c r="O32" s="72"/>
      <c r="P32" s="73"/>
      <c r="S32" s="72"/>
      <c r="V32" s="72"/>
      <c r="W32" s="103"/>
      <c r="Y32" s="72"/>
      <c r="AC32" s="72"/>
      <c r="AD32" s="73"/>
      <c r="AG32" s="72"/>
      <c r="AH32" s="73"/>
    </row>
    <row r="33" spans="9:34" x14ac:dyDescent="0.25">
      <c r="I33" s="72"/>
      <c r="J33" s="73"/>
      <c r="N33" s="72"/>
      <c r="O33" s="72"/>
      <c r="P33" s="73"/>
      <c r="S33" s="72"/>
      <c r="V33" s="72"/>
      <c r="W33" s="103"/>
      <c r="Y33" s="72"/>
      <c r="AC33" s="72"/>
      <c r="AD33" s="73"/>
      <c r="AG33" s="72"/>
      <c r="AH33" s="73"/>
    </row>
    <row r="34" spans="9:34" x14ac:dyDescent="0.25">
      <c r="I34" s="72"/>
      <c r="J34" s="73"/>
      <c r="N34" s="72"/>
      <c r="O34" s="72"/>
      <c r="P34" s="73"/>
      <c r="S34" s="72"/>
      <c r="V34" s="72"/>
      <c r="W34" s="103"/>
      <c r="Y34" s="72"/>
      <c r="AC34" s="72"/>
      <c r="AD34" s="73"/>
      <c r="AG34" s="72"/>
      <c r="AH34" s="73"/>
    </row>
    <row r="35" spans="9:34" x14ac:dyDescent="0.25">
      <c r="I35" s="72"/>
      <c r="J35" s="73"/>
      <c r="N35" s="72"/>
      <c r="O35" s="72"/>
      <c r="P35" s="73"/>
      <c r="S35" s="72"/>
      <c r="V35" s="72"/>
      <c r="W35" s="103"/>
      <c r="Y35" s="72"/>
      <c r="AC35" s="72"/>
      <c r="AD35" s="73"/>
      <c r="AG35" s="72"/>
      <c r="AH35" s="73"/>
    </row>
    <row r="36" spans="9:34" x14ac:dyDescent="0.25">
      <c r="I36" s="72"/>
      <c r="J36" s="73"/>
      <c r="N36" s="72"/>
      <c r="O36" s="72"/>
      <c r="P36" s="73"/>
      <c r="S36" s="72"/>
      <c r="V36" s="72"/>
      <c r="W36" s="103"/>
      <c r="Y36" s="72"/>
      <c r="AC36" s="72"/>
      <c r="AD36" s="73"/>
      <c r="AG36" s="72"/>
      <c r="AH36" s="73"/>
    </row>
    <row r="37" spans="9:34" x14ac:dyDescent="0.25">
      <c r="I37" s="72"/>
      <c r="J37" s="73"/>
      <c r="N37" s="72"/>
      <c r="O37" s="72"/>
      <c r="P37" s="73"/>
      <c r="S37" s="72"/>
      <c r="V37" s="72"/>
      <c r="W37" s="103"/>
      <c r="Y37" s="72"/>
      <c r="AC37" s="72"/>
      <c r="AD37" s="73"/>
      <c r="AG37" s="72"/>
      <c r="AH37" s="73"/>
    </row>
    <row r="38" spans="9:34" x14ac:dyDescent="0.25">
      <c r="I38" s="72"/>
      <c r="J38" s="73"/>
      <c r="N38" s="72"/>
      <c r="O38" s="72"/>
      <c r="P38" s="73"/>
      <c r="S38" s="72"/>
      <c r="V38" s="72"/>
      <c r="W38" s="103"/>
      <c r="Y38" s="72"/>
      <c r="AC38" s="72"/>
      <c r="AD38" s="73"/>
      <c r="AG38" s="72"/>
      <c r="AH38" s="73"/>
    </row>
    <row r="39" spans="9:34" x14ac:dyDescent="0.25">
      <c r="I39" s="72"/>
      <c r="J39" s="73"/>
      <c r="N39" s="72"/>
      <c r="O39" s="72"/>
      <c r="P39" s="73"/>
      <c r="S39" s="72"/>
      <c r="V39" s="72"/>
      <c r="W39" s="103"/>
      <c r="Y39" s="72"/>
      <c r="AC39" s="72"/>
      <c r="AD39" s="73"/>
      <c r="AG39" s="72"/>
      <c r="AH39" s="73"/>
    </row>
    <row r="40" spans="9:34" x14ac:dyDescent="0.25">
      <c r="I40" s="72"/>
      <c r="J40" s="73"/>
      <c r="N40" s="72"/>
      <c r="O40" s="72"/>
      <c r="P40" s="73"/>
      <c r="S40" s="72"/>
      <c r="V40" s="72"/>
      <c r="W40" s="103"/>
      <c r="Y40" s="72"/>
      <c r="AC40" s="72"/>
      <c r="AD40" s="73"/>
      <c r="AG40" s="72"/>
      <c r="AH40" s="73"/>
    </row>
    <row r="41" spans="9:34" x14ac:dyDescent="0.25">
      <c r="I41" s="72"/>
      <c r="J41" s="73"/>
      <c r="N41" s="72"/>
      <c r="O41" s="72"/>
      <c r="P41" s="73"/>
      <c r="S41" s="72"/>
      <c r="V41" s="72"/>
      <c r="W41" s="103"/>
      <c r="Y41" s="72"/>
      <c r="AC41" s="72"/>
      <c r="AD41" s="73"/>
      <c r="AG41" s="72"/>
      <c r="AH41" s="73"/>
    </row>
    <row r="42" spans="9:34" x14ac:dyDescent="0.25">
      <c r="I42" s="72"/>
      <c r="J42" s="73"/>
      <c r="N42" s="72"/>
      <c r="O42" s="72"/>
      <c r="P42" s="73"/>
      <c r="S42" s="72"/>
      <c r="V42" s="72"/>
      <c r="W42" s="103"/>
      <c r="Y42" s="72"/>
      <c r="AC42" s="72"/>
      <c r="AD42" s="73"/>
      <c r="AG42" s="72"/>
      <c r="AH42" s="73"/>
    </row>
    <row r="43" spans="9:34" x14ac:dyDescent="0.25">
      <c r="I43" s="72"/>
      <c r="J43" s="73"/>
      <c r="N43" s="72"/>
      <c r="O43" s="72"/>
      <c r="P43" s="73"/>
      <c r="S43" s="72"/>
      <c r="V43" s="72"/>
      <c r="W43" s="103"/>
      <c r="Y43" s="72"/>
      <c r="AC43" s="72"/>
      <c r="AD43" s="73"/>
      <c r="AG43" s="72"/>
      <c r="AH43" s="73"/>
    </row>
    <row r="44" spans="9:34" x14ac:dyDescent="0.25">
      <c r="I44" s="72"/>
      <c r="J44" s="73"/>
      <c r="N44" s="72"/>
      <c r="O44" s="72"/>
      <c r="P44" s="73"/>
      <c r="S44" s="72"/>
      <c r="V44" s="72"/>
      <c r="W44" s="103"/>
      <c r="Y44" s="72"/>
      <c r="AC44" s="72"/>
      <c r="AD44" s="73"/>
      <c r="AG44" s="72"/>
      <c r="AH44" s="73"/>
    </row>
    <row r="45" spans="9:34" x14ac:dyDescent="0.25">
      <c r="I45" s="72"/>
      <c r="J45" s="73"/>
      <c r="N45" s="72"/>
      <c r="O45" s="72"/>
      <c r="P45" s="73"/>
      <c r="S45" s="72"/>
      <c r="V45" s="72"/>
      <c r="W45" s="103"/>
      <c r="Y45" s="72"/>
      <c r="AC45" s="72"/>
      <c r="AD45" s="73"/>
      <c r="AG45" s="72"/>
      <c r="AH45" s="73"/>
    </row>
    <row r="46" spans="9:34" x14ac:dyDescent="0.25">
      <c r="I46" s="72"/>
      <c r="J46" s="73"/>
      <c r="N46" s="72"/>
      <c r="O46" s="72"/>
      <c r="P46" s="73"/>
      <c r="S46" s="72"/>
      <c r="V46" s="72"/>
      <c r="W46" s="103"/>
      <c r="Y46" s="72"/>
      <c r="AC46" s="72"/>
      <c r="AD46" s="73"/>
      <c r="AG46" s="72"/>
      <c r="AH46" s="73"/>
    </row>
    <row r="47" spans="9:34" x14ac:dyDescent="0.25">
      <c r="I47" s="72"/>
      <c r="J47" s="73"/>
      <c r="N47" s="72"/>
      <c r="O47" s="72"/>
      <c r="P47" s="73"/>
      <c r="S47" s="72"/>
      <c r="V47" s="72"/>
      <c r="W47" s="103"/>
      <c r="Y47" s="72"/>
      <c r="AC47" s="72"/>
      <c r="AD47" s="73"/>
      <c r="AG47" s="72"/>
      <c r="AH47" s="73"/>
    </row>
    <row r="48" spans="9:34" x14ac:dyDescent="0.25">
      <c r="I48" s="72"/>
      <c r="J48" s="73"/>
      <c r="N48" s="72"/>
      <c r="O48" s="72"/>
      <c r="P48" s="73"/>
      <c r="S48" s="72"/>
      <c r="V48" s="72"/>
      <c r="W48" s="103"/>
      <c r="Y48" s="72"/>
      <c r="AC48" s="72"/>
      <c r="AD48" s="73"/>
      <c r="AG48" s="72"/>
      <c r="AH48" s="73"/>
    </row>
    <row r="49" spans="9:34" x14ac:dyDescent="0.25">
      <c r="I49" s="72"/>
      <c r="J49" s="73"/>
      <c r="N49" s="72"/>
      <c r="O49" s="72"/>
      <c r="P49" s="73"/>
      <c r="S49" s="72"/>
      <c r="V49" s="72"/>
      <c r="W49" s="103"/>
      <c r="Y49" s="72"/>
      <c r="AC49" s="72"/>
      <c r="AD49" s="73"/>
      <c r="AG49" s="72"/>
      <c r="AH49" s="73"/>
    </row>
    <row r="50" spans="9:34" x14ac:dyDescent="0.25">
      <c r="I50" s="72"/>
      <c r="J50" s="73"/>
      <c r="N50" s="72"/>
      <c r="O50" s="72"/>
      <c r="P50" s="73"/>
      <c r="S50" s="72"/>
      <c r="V50" s="72"/>
      <c r="W50" s="103"/>
      <c r="Y50" s="72"/>
      <c r="AC50" s="72"/>
      <c r="AD50" s="73"/>
      <c r="AG50" s="72"/>
      <c r="AH50" s="73"/>
    </row>
    <row r="51" spans="9:34" x14ac:dyDescent="0.25">
      <c r="I51" s="72"/>
      <c r="J51" s="73"/>
      <c r="N51" s="72"/>
      <c r="O51" s="72"/>
      <c r="P51" s="73"/>
      <c r="S51" s="72"/>
      <c r="V51" s="72"/>
      <c r="W51" s="103"/>
      <c r="Y51" s="72"/>
      <c r="AC51" s="72"/>
      <c r="AD51" s="73"/>
      <c r="AG51" s="72"/>
      <c r="AH51" s="73"/>
    </row>
    <row r="52" spans="9:34" x14ac:dyDescent="0.25">
      <c r="I52" s="72"/>
      <c r="J52" s="73"/>
      <c r="N52" s="72"/>
      <c r="O52" s="72"/>
      <c r="P52" s="73"/>
      <c r="S52" s="72"/>
      <c r="V52" s="72"/>
      <c r="W52" s="103"/>
      <c r="Y52" s="72"/>
      <c r="AC52" s="72"/>
      <c r="AD52" s="73"/>
      <c r="AG52" s="72"/>
      <c r="AH52" s="73"/>
    </row>
    <row r="53" spans="9:34" x14ac:dyDescent="0.25">
      <c r="I53" s="72"/>
      <c r="J53" s="73"/>
      <c r="N53" s="72"/>
      <c r="O53" s="72"/>
      <c r="P53" s="73"/>
      <c r="S53" s="72"/>
      <c r="V53" s="72"/>
      <c r="W53" s="103"/>
      <c r="Y53" s="72"/>
      <c r="AC53" s="72"/>
      <c r="AD53" s="73"/>
      <c r="AG53" s="72"/>
      <c r="AH53" s="73"/>
    </row>
    <row r="54" spans="9:34" x14ac:dyDescent="0.25">
      <c r="I54" s="72"/>
      <c r="J54" s="73"/>
      <c r="N54" s="72"/>
      <c r="O54" s="72"/>
      <c r="P54" s="73"/>
      <c r="S54" s="72"/>
      <c r="V54" s="72"/>
      <c r="W54" s="103"/>
      <c r="Y54" s="72"/>
      <c r="AC54" s="72"/>
      <c r="AD54" s="73"/>
      <c r="AG54" s="72"/>
      <c r="AH54" s="73"/>
    </row>
    <row r="55" spans="9:34" x14ac:dyDescent="0.25">
      <c r="I55" s="72"/>
      <c r="J55" s="73"/>
      <c r="N55" s="72"/>
      <c r="O55" s="72"/>
      <c r="P55" s="73"/>
      <c r="S55" s="72"/>
      <c r="V55" s="72"/>
      <c r="W55" s="103"/>
      <c r="Y55" s="72"/>
      <c r="AC55" s="72"/>
      <c r="AD55" s="73"/>
      <c r="AG55" s="72"/>
      <c r="AH55" s="73"/>
    </row>
    <row r="56" spans="9:34" x14ac:dyDescent="0.25">
      <c r="I56" s="72"/>
      <c r="J56" s="73"/>
      <c r="N56" s="72"/>
      <c r="O56" s="72"/>
      <c r="P56" s="73"/>
      <c r="S56" s="72"/>
      <c r="V56" s="72"/>
      <c r="W56" s="103"/>
      <c r="Y56" s="72"/>
      <c r="AC56" s="72"/>
      <c r="AD56" s="73"/>
      <c r="AG56" s="72"/>
      <c r="AH56" s="73"/>
    </row>
    <row r="57" spans="9:34" x14ac:dyDescent="0.25">
      <c r="I57" s="72"/>
      <c r="J57" s="73"/>
      <c r="N57" s="72"/>
      <c r="O57" s="72"/>
      <c r="P57" s="73"/>
      <c r="S57" s="72"/>
      <c r="V57" s="72"/>
      <c r="W57" s="103"/>
      <c r="Y57" s="72"/>
      <c r="AC57" s="72"/>
      <c r="AD57" s="73"/>
      <c r="AG57" s="72"/>
      <c r="AH57" s="73"/>
    </row>
    <row r="58" spans="9:34" x14ac:dyDescent="0.25">
      <c r="I58" s="72"/>
      <c r="J58" s="73"/>
      <c r="N58" s="72"/>
      <c r="O58" s="72"/>
      <c r="P58" s="73"/>
      <c r="S58" s="72"/>
      <c r="V58" s="72"/>
      <c r="W58" s="103"/>
      <c r="Y58" s="72"/>
      <c r="AC58" s="72"/>
      <c r="AD58" s="73"/>
      <c r="AG58" s="72"/>
      <c r="AH58" s="73"/>
    </row>
    <row r="59" spans="9:34" x14ac:dyDescent="0.25">
      <c r="I59" s="72"/>
      <c r="J59" s="73"/>
      <c r="N59" s="72"/>
      <c r="O59" s="72"/>
      <c r="P59" s="73"/>
      <c r="S59" s="72"/>
      <c r="V59" s="72"/>
      <c r="W59" s="103"/>
      <c r="Y59" s="72"/>
      <c r="AC59" s="72"/>
      <c r="AD59" s="73"/>
      <c r="AG59" s="72"/>
      <c r="AH59" s="73"/>
    </row>
    <row r="60" spans="9:34" x14ac:dyDescent="0.25">
      <c r="I60" s="72"/>
      <c r="J60" s="73"/>
      <c r="N60" s="72"/>
      <c r="O60" s="72"/>
      <c r="P60" s="73"/>
      <c r="S60" s="72"/>
      <c r="V60" s="72"/>
      <c r="W60" s="103"/>
      <c r="Y60" s="72"/>
      <c r="AC60" s="72"/>
      <c r="AD60" s="73"/>
      <c r="AG60" s="72"/>
      <c r="AH60" s="73"/>
    </row>
    <row r="61" spans="9:34" x14ac:dyDescent="0.25">
      <c r="I61" s="72"/>
      <c r="J61" s="73"/>
      <c r="N61" s="72"/>
      <c r="O61" s="72"/>
      <c r="P61" s="73"/>
      <c r="S61" s="72"/>
      <c r="V61" s="72"/>
      <c r="W61" s="103"/>
      <c r="Y61" s="72"/>
      <c r="AC61" s="72"/>
      <c r="AD61" s="73"/>
      <c r="AG61" s="72"/>
      <c r="AH61" s="73"/>
    </row>
    <row r="62" spans="9:34" x14ac:dyDescent="0.25">
      <c r="I62" s="72"/>
      <c r="J62" s="73"/>
      <c r="N62" s="72"/>
      <c r="O62" s="72"/>
      <c r="P62" s="73"/>
      <c r="S62" s="72"/>
      <c r="V62" s="72"/>
      <c r="W62" s="103"/>
      <c r="Y62" s="72"/>
      <c r="AC62" s="72"/>
      <c r="AD62" s="73"/>
      <c r="AG62" s="72"/>
      <c r="AH62" s="73"/>
    </row>
    <row r="63" spans="9:34" x14ac:dyDescent="0.25">
      <c r="I63" s="72"/>
      <c r="J63" s="73"/>
      <c r="N63" s="72"/>
      <c r="O63" s="72"/>
      <c r="P63" s="73"/>
      <c r="S63" s="72"/>
      <c r="V63" s="72"/>
      <c r="W63" s="103"/>
      <c r="Y63" s="72"/>
      <c r="AC63" s="72"/>
      <c r="AD63" s="73"/>
      <c r="AG63" s="72"/>
      <c r="AH63" s="73"/>
    </row>
    <row r="64" spans="9:34" x14ac:dyDescent="0.25">
      <c r="I64" s="72"/>
      <c r="J64" s="73"/>
      <c r="N64" s="72"/>
      <c r="O64" s="72"/>
      <c r="P64" s="73"/>
      <c r="S64" s="72"/>
      <c r="V64" s="72"/>
      <c r="W64" s="103"/>
      <c r="Y64" s="72"/>
      <c r="AC64" s="72"/>
      <c r="AD64" s="73"/>
      <c r="AG64" s="72"/>
      <c r="AH64" s="73"/>
    </row>
    <row r="65" spans="9:34" x14ac:dyDescent="0.25">
      <c r="I65" s="72"/>
      <c r="J65" s="73"/>
      <c r="N65" s="72"/>
      <c r="O65" s="72"/>
      <c r="P65" s="73"/>
      <c r="S65" s="72"/>
      <c r="V65" s="72"/>
      <c r="W65" s="103"/>
      <c r="Y65" s="72"/>
      <c r="AC65" s="72"/>
      <c r="AD65" s="73"/>
      <c r="AG65" s="72"/>
      <c r="AH65" s="73"/>
    </row>
    <row r="66" spans="9:34" x14ac:dyDescent="0.25">
      <c r="I66" s="72"/>
      <c r="J66" s="73"/>
      <c r="N66" s="72"/>
      <c r="O66" s="72"/>
      <c r="P66" s="73"/>
      <c r="S66" s="72"/>
      <c r="V66" s="72"/>
      <c r="W66" s="103"/>
      <c r="Y66" s="72"/>
      <c r="AC66" s="72"/>
      <c r="AD66" s="73"/>
      <c r="AG66" s="72"/>
      <c r="AH66" s="73"/>
    </row>
    <row r="67" spans="9:34" x14ac:dyDescent="0.25">
      <c r="I67" s="72"/>
      <c r="J67" s="73"/>
      <c r="N67" s="72"/>
      <c r="O67" s="72"/>
      <c r="P67" s="73"/>
      <c r="S67" s="72"/>
      <c r="V67" s="72"/>
      <c r="W67" s="103"/>
      <c r="Y67" s="72"/>
      <c r="AC67" s="72"/>
      <c r="AD67" s="73"/>
      <c r="AG67" s="72"/>
      <c r="AH67" s="73"/>
    </row>
    <row r="68" spans="9:34" x14ac:dyDescent="0.25">
      <c r="I68" s="72"/>
      <c r="J68" s="73"/>
      <c r="N68" s="72"/>
      <c r="O68" s="72"/>
      <c r="P68" s="73"/>
      <c r="S68" s="72"/>
      <c r="V68" s="72"/>
      <c r="W68" s="103"/>
      <c r="Y68" s="72"/>
      <c r="AC68" s="72"/>
      <c r="AD68" s="73"/>
      <c r="AG68" s="72"/>
      <c r="AH68" s="73"/>
    </row>
    <row r="69" spans="9:34" x14ac:dyDescent="0.25">
      <c r="I69" s="72"/>
      <c r="J69" s="73"/>
      <c r="N69" s="72"/>
      <c r="O69" s="72"/>
      <c r="P69" s="73"/>
      <c r="S69" s="72"/>
      <c r="V69" s="72"/>
      <c r="W69" s="103"/>
      <c r="Y69" s="72"/>
      <c r="AC69" s="72"/>
      <c r="AD69" s="73"/>
      <c r="AG69" s="72"/>
      <c r="AH69" s="73"/>
    </row>
    <row r="70" spans="9:34" x14ac:dyDescent="0.25">
      <c r="I70" s="72"/>
      <c r="J70" s="73"/>
      <c r="N70" s="72"/>
      <c r="O70" s="72"/>
      <c r="P70" s="73"/>
      <c r="S70" s="72"/>
      <c r="V70" s="72"/>
      <c r="Y70" s="72"/>
      <c r="AC70" s="72"/>
      <c r="AD70" s="73"/>
      <c r="AG70" s="72"/>
      <c r="AH70" s="73"/>
    </row>
    <row r="71" spans="9:34" x14ac:dyDescent="0.25">
      <c r="I71" s="72"/>
      <c r="J71" s="73"/>
      <c r="N71" s="72"/>
      <c r="O71" s="72"/>
      <c r="P71" s="73"/>
      <c r="S71" s="72"/>
      <c r="V71" s="72"/>
      <c r="Y71" s="72"/>
      <c r="AC71" s="72"/>
      <c r="AD71" s="73"/>
      <c r="AG71" s="72"/>
      <c r="AH71" s="73"/>
    </row>
    <row r="72" spans="9:34" x14ac:dyDescent="0.25">
      <c r="I72" s="72"/>
      <c r="J72" s="73"/>
      <c r="N72" s="72"/>
      <c r="O72" s="72"/>
      <c r="P72" s="73"/>
      <c r="S72" s="72"/>
      <c r="V72" s="72"/>
      <c r="Y72" s="72"/>
      <c r="AC72" s="72"/>
      <c r="AD72" s="73"/>
      <c r="AG72" s="72"/>
      <c r="AH72" s="73"/>
    </row>
    <row r="73" spans="9:34" x14ac:dyDescent="0.25">
      <c r="I73" s="72"/>
      <c r="J73" s="73"/>
      <c r="N73" s="72"/>
      <c r="O73" s="72"/>
      <c r="P73" s="73"/>
      <c r="S73" s="72"/>
      <c r="V73" s="72"/>
      <c r="Y73" s="72"/>
      <c r="AC73" s="72"/>
      <c r="AD73" s="73"/>
      <c r="AG73" s="72"/>
      <c r="AH73" s="73"/>
    </row>
    <row r="74" spans="9:34" x14ac:dyDescent="0.25">
      <c r="I74" s="72"/>
      <c r="J74" s="73"/>
      <c r="N74" s="72"/>
      <c r="O74" s="72"/>
      <c r="P74" s="73"/>
      <c r="S74" s="72"/>
      <c r="V74" s="72"/>
      <c r="Y74" s="72"/>
      <c r="AC74" s="72"/>
      <c r="AD74" s="73"/>
      <c r="AG74" s="72"/>
      <c r="AH74" s="73"/>
    </row>
    <row r="75" spans="9:34" x14ac:dyDescent="0.25">
      <c r="I75" s="72"/>
      <c r="J75" s="73"/>
      <c r="N75" s="72"/>
      <c r="O75" s="72"/>
      <c r="P75" s="73"/>
      <c r="S75" s="72"/>
      <c r="V75" s="72"/>
      <c r="Y75" s="72"/>
      <c r="AC75" s="72"/>
      <c r="AD75" s="73"/>
      <c r="AG75" s="72"/>
      <c r="AH75" s="73"/>
    </row>
    <row r="76" spans="9:34" x14ac:dyDescent="0.25">
      <c r="I76" s="72"/>
      <c r="J76" s="73"/>
      <c r="N76" s="72"/>
      <c r="O76" s="72"/>
      <c r="P76" s="73"/>
      <c r="S76" s="72"/>
      <c r="V76" s="72"/>
      <c r="Y76" s="72"/>
      <c r="AC76" s="72"/>
      <c r="AD76" s="73"/>
      <c r="AG76" s="72"/>
      <c r="AH76" s="73"/>
    </row>
    <row r="77" spans="9:34" x14ac:dyDescent="0.25">
      <c r="I77" s="72"/>
      <c r="J77" s="73"/>
      <c r="N77" s="72"/>
      <c r="O77" s="72"/>
      <c r="P77" s="73"/>
      <c r="S77" s="72"/>
      <c r="V77" s="72"/>
      <c r="Y77" s="72"/>
      <c r="AC77" s="72"/>
      <c r="AD77" s="73"/>
      <c r="AG77" s="72"/>
      <c r="AH77" s="73"/>
    </row>
    <row r="78" spans="9:34" x14ac:dyDescent="0.25">
      <c r="I78" s="72"/>
      <c r="J78" s="73"/>
      <c r="N78" s="72"/>
      <c r="O78" s="72"/>
      <c r="P78" s="73"/>
      <c r="S78" s="72"/>
      <c r="V78" s="72"/>
      <c r="Y78" s="72"/>
      <c r="AC78" s="72"/>
      <c r="AD78" s="73"/>
      <c r="AG78" s="72"/>
      <c r="AH78" s="73"/>
    </row>
    <row r="79" spans="9:34" x14ac:dyDescent="0.25">
      <c r="I79" s="72"/>
      <c r="J79" s="73"/>
      <c r="N79" s="72"/>
      <c r="O79" s="72"/>
      <c r="P79" s="73"/>
      <c r="S79" s="72"/>
      <c r="V79" s="72"/>
      <c r="Y79" s="72"/>
      <c r="AC79" s="72"/>
      <c r="AD79" s="73"/>
      <c r="AG79" s="72"/>
      <c r="AH79" s="73"/>
    </row>
    <row r="80" spans="9:34" x14ac:dyDescent="0.25">
      <c r="I80" s="72"/>
      <c r="J80" s="73"/>
      <c r="N80" s="72"/>
      <c r="O80" s="72"/>
      <c r="P80" s="73"/>
      <c r="S80" s="72"/>
      <c r="V80" s="72"/>
      <c r="Y80" s="72"/>
      <c r="AC80" s="72"/>
      <c r="AD80" s="73"/>
      <c r="AG80" s="72"/>
      <c r="AH80" s="73"/>
    </row>
    <row r="81" spans="9:34" x14ac:dyDescent="0.25">
      <c r="I81" s="72"/>
      <c r="J81" s="73"/>
      <c r="N81" s="72"/>
      <c r="O81" s="72"/>
      <c r="P81" s="73"/>
      <c r="S81" s="72"/>
      <c r="V81" s="72"/>
      <c r="Y81" s="72"/>
      <c r="AC81" s="72"/>
      <c r="AD81" s="73"/>
      <c r="AG81" s="72"/>
      <c r="AH81" s="73"/>
    </row>
    <row r="82" spans="9:34" x14ac:dyDescent="0.25">
      <c r="I82" s="72"/>
      <c r="J82" s="73"/>
      <c r="N82" s="72"/>
      <c r="O82" s="72"/>
      <c r="P82" s="73"/>
      <c r="S82" s="72"/>
      <c r="V82" s="72"/>
      <c r="Y82" s="72"/>
      <c r="AC82" s="72"/>
      <c r="AD82" s="73"/>
      <c r="AG82" s="72"/>
      <c r="AH82" s="73"/>
    </row>
    <row r="83" spans="9:34" x14ac:dyDescent="0.25">
      <c r="I83" s="72"/>
      <c r="J83" s="73"/>
      <c r="N83" s="72"/>
      <c r="O83" s="72"/>
      <c r="P83" s="73"/>
      <c r="S83" s="72"/>
      <c r="V83" s="72"/>
      <c r="Y83" s="72"/>
      <c r="AC83" s="72"/>
      <c r="AD83" s="73"/>
      <c r="AG83" s="72"/>
      <c r="AH83" s="73"/>
    </row>
    <row r="84" spans="9:34" x14ac:dyDescent="0.25">
      <c r="I84" s="72"/>
      <c r="J84" s="73"/>
      <c r="N84" s="72"/>
      <c r="O84" s="72"/>
      <c r="P84" s="73"/>
      <c r="S84" s="72"/>
      <c r="V84" s="72"/>
      <c r="Y84" s="72"/>
      <c r="AC84" s="72"/>
      <c r="AD84" s="73"/>
      <c r="AG84" s="72"/>
      <c r="AH84" s="73"/>
    </row>
    <row r="85" spans="9:34" x14ac:dyDescent="0.25">
      <c r="I85" s="72"/>
      <c r="J85" s="73"/>
      <c r="N85" s="72"/>
      <c r="O85" s="72"/>
      <c r="P85" s="73"/>
      <c r="S85" s="72"/>
      <c r="V85" s="72"/>
      <c r="Y85" s="72"/>
      <c r="AC85" s="72"/>
      <c r="AD85" s="73"/>
      <c r="AG85" s="72"/>
      <c r="AH85" s="73"/>
    </row>
    <row r="86" spans="9:34" x14ac:dyDescent="0.25">
      <c r="I86" s="72"/>
      <c r="J86" s="73"/>
      <c r="N86" s="72"/>
      <c r="O86" s="72"/>
      <c r="P86" s="73"/>
      <c r="S86" s="72"/>
      <c r="V86" s="72"/>
      <c r="Y86" s="72"/>
      <c r="AC86" s="72"/>
      <c r="AD86" s="73"/>
      <c r="AG86" s="72"/>
      <c r="AH86" s="73"/>
    </row>
    <row r="87" spans="9:34" x14ac:dyDescent="0.25">
      <c r="I87" s="72"/>
      <c r="J87" s="73"/>
      <c r="N87" s="72"/>
      <c r="O87" s="72"/>
      <c r="P87" s="73"/>
      <c r="S87" s="72"/>
      <c r="V87" s="72"/>
      <c r="Y87" s="72"/>
      <c r="AC87" s="72"/>
      <c r="AD87" s="73"/>
      <c r="AG87" s="72"/>
      <c r="AH87" s="73"/>
    </row>
    <row r="88" spans="9:34" x14ac:dyDescent="0.25">
      <c r="I88" s="72"/>
      <c r="J88" s="73"/>
      <c r="N88" s="72"/>
      <c r="O88" s="72"/>
      <c r="P88" s="73"/>
      <c r="S88" s="72"/>
      <c r="V88" s="72"/>
      <c r="Y88" s="72"/>
      <c r="AC88" s="72"/>
      <c r="AD88" s="73"/>
      <c r="AG88" s="72"/>
      <c r="AH88" s="73"/>
    </row>
    <row r="89" spans="9:34" x14ac:dyDescent="0.25">
      <c r="I89" s="72"/>
      <c r="J89" s="73"/>
      <c r="N89" s="72"/>
      <c r="O89" s="72"/>
      <c r="P89" s="73"/>
      <c r="S89" s="72"/>
      <c r="V89" s="72"/>
      <c r="Y89" s="72"/>
      <c r="AC89" s="72"/>
      <c r="AD89" s="73"/>
      <c r="AG89" s="72"/>
      <c r="AH89" s="73"/>
    </row>
    <row r="90" spans="9:34" x14ac:dyDescent="0.25">
      <c r="I90" s="72"/>
      <c r="J90" s="73"/>
      <c r="N90" s="72"/>
      <c r="O90" s="72"/>
      <c r="P90" s="73"/>
      <c r="S90" s="72"/>
      <c r="V90" s="72"/>
      <c r="Y90" s="72"/>
      <c r="AC90" s="72"/>
      <c r="AD90" s="73"/>
      <c r="AG90" s="72"/>
      <c r="AH90" s="73"/>
    </row>
    <row r="91" spans="9:34" x14ac:dyDescent="0.25">
      <c r="I91" s="72"/>
      <c r="J91" s="73"/>
      <c r="N91" s="72"/>
      <c r="O91" s="72"/>
      <c r="P91" s="73"/>
      <c r="S91" s="72"/>
      <c r="V91" s="72"/>
      <c r="Y91" s="72"/>
      <c r="AC91" s="72"/>
      <c r="AD91" s="73"/>
      <c r="AG91" s="72"/>
      <c r="AH91" s="73"/>
    </row>
    <row r="92" spans="9:34" x14ac:dyDescent="0.25">
      <c r="I92" s="72"/>
      <c r="J92" s="73"/>
      <c r="N92" s="72"/>
      <c r="O92" s="72"/>
      <c r="P92" s="73"/>
      <c r="S92" s="72"/>
      <c r="V92" s="72"/>
      <c r="Y92" s="72"/>
      <c r="AC92" s="72"/>
      <c r="AD92" s="73"/>
      <c r="AG92" s="72"/>
      <c r="AH92" s="73"/>
    </row>
    <row r="93" spans="9:34" x14ac:dyDescent="0.25">
      <c r="I93" s="72"/>
      <c r="J93" s="73"/>
      <c r="N93" s="72"/>
      <c r="O93" s="72"/>
      <c r="P93" s="73"/>
      <c r="S93" s="72"/>
      <c r="V93" s="72"/>
      <c r="Y93" s="72"/>
      <c r="AC93" s="72"/>
      <c r="AD93" s="73"/>
      <c r="AG93" s="72"/>
      <c r="AH93" s="73"/>
    </row>
    <row r="94" spans="9:34" x14ac:dyDescent="0.25">
      <c r="I94" s="72"/>
      <c r="J94" s="73"/>
      <c r="N94" s="72"/>
      <c r="O94" s="72"/>
      <c r="P94" s="73"/>
      <c r="S94" s="72"/>
      <c r="V94" s="72"/>
      <c r="Y94" s="72"/>
      <c r="AC94" s="72"/>
      <c r="AD94" s="73"/>
      <c r="AG94" s="72"/>
      <c r="AH94" s="73"/>
    </row>
    <row r="95" spans="9:34" x14ac:dyDescent="0.25">
      <c r="I95" s="72"/>
      <c r="J95" s="73"/>
      <c r="N95" s="72"/>
      <c r="O95" s="72"/>
      <c r="P95" s="73"/>
      <c r="S95" s="72"/>
      <c r="V95" s="72"/>
      <c r="Y95" s="72"/>
      <c r="AC95" s="72"/>
      <c r="AD95" s="73"/>
      <c r="AG95" s="72"/>
      <c r="AH95" s="73"/>
    </row>
    <row r="96" spans="9:34" x14ac:dyDescent="0.25">
      <c r="I96" s="72"/>
      <c r="J96" s="73"/>
      <c r="N96" s="72"/>
      <c r="O96" s="72"/>
      <c r="P96" s="73"/>
      <c r="S96" s="72"/>
      <c r="V96" s="72"/>
      <c r="Y96" s="72"/>
      <c r="AC96" s="72"/>
      <c r="AD96" s="73"/>
      <c r="AG96" s="72"/>
      <c r="AH96" s="73"/>
    </row>
    <row r="97" spans="9:34" x14ac:dyDescent="0.25">
      <c r="I97" s="72"/>
      <c r="J97" s="73"/>
      <c r="N97" s="72"/>
      <c r="O97" s="72"/>
      <c r="P97" s="73"/>
      <c r="S97" s="72"/>
      <c r="V97" s="72"/>
      <c r="Y97" s="72"/>
      <c r="AC97" s="72"/>
      <c r="AD97" s="73"/>
      <c r="AG97" s="72"/>
      <c r="AH97" s="73"/>
    </row>
    <row r="98" spans="9:34" x14ac:dyDescent="0.25">
      <c r="I98" s="72"/>
      <c r="J98" s="73"/>
      <c r="N98" s="72"/>
      <c r="O98" s="72"/>
      <c r="P98" s="73"/>
      <c r="S98" s="72"/>
      <c r="V98" s="72"/>
      <c r="Y98" s="72"/>
      <c r="AC98" s="72"/>
      <c r="AD98" s="73"/>
      <c r="AG98" s="72"/>
      <c r="AH98" s="73"/>
    </row>
    <row r="99" spans="9:34" x14ac:dyDescent="0.25">
      <c r="I99" s="72"/>
      <c r="J99" s="73"/>
      <c r="N99" s="72"/>
      <c r="O99" s="72"/>
      <c r="P99" s="73"/>
      <c r="S99" s="72"/>
      <c r="V99" s="72"/>
      <c r="Y99" s="72"/>
      <c r="AC99" s="72"/>
      <c r="AD99" s="73"/>
      <c r="AG99" s="72"/>
      <c r="AH99" s="73"/>
    </row>
    <row r="100" spans="9:34" x14ac:dyDescent="0.25">
      <c r="I100" s="72"/>
      <c r="J100" s="73"/>
      <c r="N100" s="72"/>
      <c r="O100" s="72"/>
      <c r="P100" s="73"/>
      <c r="S100" s="72"/>
      <c r="V100" s="72"/>
      <c r="Y100" s="72"/>
      <c r="AC100" s="72"/>
      <c r="AD100" s="73"/>
      <c r="AG100" s="72"/>
      <c r="AH100" s="73"/>
    </row>
    <row r="101" spans="9:34" x14ac:dyDescent="0.25">
      <c r="I101" s="72"/>
      <c r="J101" s="73"/>
      <c r="N101" s="72"/>
      <c r="O101" s="72"/>
      <c r="P101" s="73"/>
      <c r="S101" s="72"/>
      <c r="V101" s="72"/>
      <c r="Y101" s="72"/>
      <c r="AC101" s="72"/>
      <c r="AD101" s="73"/>
      <c r="AG101" s="72"/>
      <c r="AH101" s="73"/>
    </row>
    <row r="102" spans="9:34" x14ac:dyDescent="0.25">
      <c r="I102" s="72"/>
      <c r="J102" s="73"/>
      <c r="N102" s="72"/>
      <c r="O102" s="72"/>
      <c r="P102" s="73"/>
      <c r="S102" s="72"/>
      <c r="V102" s="72"/>
      <c r="Y102" s="72"/>
      <c r="AC102" s="72"/>
      <c r="AD102" s="73"/>
      <c r="AG102" s="72"/>
      <c r="AH102" s="73"/>
    </row>
    <row r="103" spans="9:34" x14ac:dyDescent="0.25">
      <c r="I103" s="72"/>
      <c r="J103" s="73"/>
      <c r="N103" s="72"/>
      <c r="O103" s="72"/>
      <c r="P103" s="73"/>
      <c r="S103" s="72"/>
      <c r="V103" s="72"/>
      <c r="Y103" s="72"/>
      <c r="AC103" s="72"/>
      <c r="AD103" s="73"/>
      <c r="AG103" s="72"/>
      <c r="AH103" s="73"/>
    </row>
    <row r="104" spans="9:34" x14ac:dyDescent="0.25">
      <c r="I104" s="72"/>
      <c r="J104" s="73"/>
      <c r="N104" s="72"/>
      <c r="O104" s="72"/>
      <c r="P104" s="73"/>
      <c r="S104" s="72"/>
      <c r="V104" s="72"/>
      <c r="Y104" s="72"/>
      <c r="AC104" s="72"/>
      <c r="AD104" s="73"/>
      <c r="AG104" s="72"/>
      <c r="AH104" s="73"/>
    </row>
    <row r="105" spans="9:34" x14ac:dyDescent="0.25">
      <c r="I105" s="72"/>
      <c r="J105" s="73"/>
      <c r="N105" s="72"/>
      <c r="O105" s="72"/>
      <c r="P105" s="73"/>
      <c r="S105" s="72"/>
      <c r="V105" s="72"/>
      <c r="Y105" s="72"/>
      <c r="AC105" s="72"/>
      <c r="AD105" s="73"/>
      <c r="AG105" s="72"/>
      <c r="AH105" s="73"/>
    </row>
    <row r="106" spans="9:34" x14ac:dyDescent="0.25">
      <c r="I106" s="72"/>
      <c r="J106" s="73"/>
      <c r="N106" s="72"/>
      <c r="O106" s="72"/>
      <c r="P106" s="73"/>
      <c r="S106" s="72"/>
      <c r="V106" s="72"/>
      <c r="Y106" s="72"/>
      <c r="AC106" s="72"/>
      <c r="AD106" s="73"/>
      <c r="AG106" s="72"/>
      <c r="AH106" s="73"/>
    </row>
    <row r="107" spans="9:34" x14ac:dyDescent="0.25">
      <c r="I107" s="72"/>
      <c r="J107" s="73"/>
      <c r="N107" s="72"/>
      <c r="O107" s="72"/>
      <c r="P107" s="73"/>
      <c r="S107" s="72"/>
      <c r="V107" s="72"/>
      <c r="Y107" s="72"/>
      <c r="AC107" s="72"/>
      <c r="AD107" s="73"/>
      <c r="AG107" s="72"/>
      <c r="AH107" s="73"/>
    </row>
    <row r="108" spans="9:34" x14ac:dyDescent="0.25">
      <c r="I108" s="72"/>
      <c r="J108" s="73"/>
      <c r="N108" s="72"/>
      <c r="O108" s="72"/>
      <c r="P108" s="73"/>
      <c r="S108" s="72"/>
      <c r="V108" s="72"/>
      <c r="Y108" s="72"/>
      <c r="AC108" s="72"/>
      <c r="AD108" s="73"/>
      <c r="AG108" s="72"/>
      <c r="AH108" s="73"/>
    </row>
    <row r="109" spans="9:34" x14ac:dyDescent="0.25">
      <c r="I109" s="72"/>
      <c r="J109" s="73"/>
      <c r="N109" s="72"/>
      <c r="O109" s="72"/>
      <c r="P109" s="73"/>
      <c r="S109" s="72"/>
      <c r="V109" s="72"/>
      <c r="Y109" s="72"/>
      <c r="AC109" s="72"/>
      <c r="AD109" s="73"/>
      <c r="AG109" s="72"/>
      <c r="AH109" s="73"/>
    </row>
    <row r="110" spans="9:34" x14ac:dyDescent="0.25">
      <c r="I110" s="72"/>
      <c r="J110" s="73"/>
      <c r="N110" s="72"/>
      <c r="O110" s="72"/>
      <c r="P110" s="73"/>
      <c r="S110" s="72"/>
      <c r="V110" s="72"/>
      <c r="Y110" s="72"/>
      <c r="AC110" s="72"/>
      <c r="AD110" s="73"/>
      <c r="AG110" s="72"/>
      <c r="AH110" s="73"/>
    </row>
    <row r="111" spans="9:34" x14ac:dyDescent="0.25">
      <c r="I111" s="72"/>
      <c r="J111" s="73"/>
      <c r="N111" s="72"/>
      <c r="O111" s="72"/>
      <c r="P111" s="73"/>
      <c r="S111" s="72"/>
      <c r="V111" s="72"/>
      <c r="Y111" s="72"/>
      <c r="AC111" s="72"/>
      <c r="AD111" s="73"/>
      <c r="AG111" s="72"/>
      <c r="AH111" s="73"/>
    </row>
    <row r="112" spans="9:34" x14ac:dyDescent="0.25">
      <c r="I112" s="72"/>
      <c r="J112" s="73"/>
      <c r="N112" s="72"/>
      <c r="O112" s="72"/>
      <c r="P112" s="73"/>
      <c r="S112" s="72"/>
      <c r="V112" s="72"/>
      <c r="Y112" s="72"/>
      <c r="AC112" s="72"/>
      <c r="AD112" s="73"/>
      <c r="AG112" s="72"/>
      <c r="AH112" s="73"/>
    </row>
    <row r="113" spans="9:34" x14ac:dyDescent="0.25">
      <c r="I113" s="72"/>
      <c r="J113" s="73"/>
      <c r="N113" s="72"/>
      <c r="O113" s="72"/>
      <c r="P113" s="73"/>
      <c r="S113" s="72"/>
      <c r="V113" s="72"/>
      <c r="Y113" s="72"/>
      <c r="AC113" s="72"/>
      <c r="AD113" s="73"/>
      <c r="AG113" s="72"/>
      <c r="AH113" s="73"/>
    </row>
    <row r="114" spans="9:34" x14ac:dyDescent="0.25">
      <c r="I114" s="72"/>
      <c r="J114" s="73"/>
      <c r="N114" s="72"/>
      <c r="O114" s="72"/>
      <c r="P114" s="73"/>
      <c r="S114" s="72"/>
      <c r="V114" s="72"/>
      <c r="Y114" s="72"/>
      <c r="AC114" s="72"/>
      <c r="AD114" s="73"/>
      <c r="AG114" s="72"/>
      <c r="AH114" s="73"/>
    </row>
    <row r="115" spans="9:34" x14ac:dyDescent="0.25">
      <c r="I115" s="72"/>
      <c r="J115" s="73"/>
      <c r="N115" s="72"/>
      <c r="O115" s="72"/>
      <c r="P115" s="73"/>
      <c r="S115" s="72"/>
      <c r="V115" s="72"/>
      <c r="Y115" s="72"/>
      <c r="AC115" s="72"/>
      <c r="AD115" s="73"/>
      <c r="AG115" s="72"/>
      <c r="AH115" s="73"/>
    </row>
    <row r="116" spans="9:34" x14ac:dyDescent="0.25">
      <c r="I116" s="72"/>
      <c r="J116" s="73"/>
      <c r="N116" s="72"/>
      <c r="O116" s="72"/>
      <c r="P116" s="73"/>
      <c r="S116" s="72"/>
      <c r="V116" s="72"/>
      <c r="Y116" s="72"/>
      <c r="AC116" s="72"/>
      <c r="AD116" s="73"/>
      <c r="AG116" s="72"/>
      <c r="AH116" s="73"/>
    </row>
    <row r="117" spans="9:34" x14ac:dyDescent="0.25">
      <c r="I117" s="72"/>
      <c r="J117" s="73"/>
      <c r="N117" s="72"/>
      <c r="O117" s="72"/>
      <c r="P117" s="73"/>
      <c r="S117" s="72"/>
      <c r="V117" s="72"/>
      <c r="Y117" s="72"/>
      <c r="AC117" s="72"/>
      <c r="AD117" s="73"/>
      <c r="AG117" s="72"/>
      <c r="AH117" s="73"/>
    </row>
    <row r="118" spans="9:34" x14ac:dyDescent="0.25">
      <c r="I118" s="72"/>
      <c r="J118" s="73"/>
      <c r="N118" s="72"/>
      <c r="O118" s="72"/>
      <c r="P118" s="73"/>
      <c r="S118" s="72"/>
      <c r="V118" s="72"/>
      <c r="Y118" s="72"/>
      <c r="AC118" s="72"/>
      <c r="AD118" s="73"/>
      <c r="AG118" s="72"/>
      <c r="AH118" s="73"/>
    </row>
    <row r="119" spans="9:34" x14ac:dyDescent="0.25">
      <c r="I119" s="72"/>
      <c r="J119" s="73"/>
      <c r="N119" s="72"/>
      <c r="O119" s="72"/>
      <c r="P119" s="73"/>
      <c r="S119" s="72"/>
      <c r="V119" s="72"/>
      <c r="Y119" s="72"/>
      <c r="AC119" s="72"/>
      <c r="AD119" s="73"/>
      <c r="AG119" s="72"/>
      <c r="AH119" s="73"/>
    </row>
    <row r="120" spans="9:34" x14ac:dyDescent="0.25">
      <c r="I120" s="72"/>
      <c r="J120" s="73"/>
      <c r="N120" s="72"/>
      <c r="O120" s="72"/>
      <c r="P120" s="73"/>
      <c r="S120" s="72"/>
      <c r="V120" s="72"/>
      <c r="Y120" s="72"/>
      <c r="AC120" s="72"/>
      <c r="AD120" s="73"/>
      <c r="AG120" s="72"/>
      <c r="AH120" s="73"/>
    </row>
    <row r="121" spans="9:34" x14ac:dyDescent="0.25">
      <c r="I121" s="72"/>
      <c r="J121" s="73"/>
      <c r="N121" s="72"/>
      <c r="O121" s="72"/>
      <c r="P121" s="73"/>
      <c r="S121" s="72"/>
      <c r="V121" s="72"/>
      <c r="Y121" s="72"/>
      <c r="AC121" s="72"/>
      <c r="AD121" s="73"/>
      <c r="AG121" s="72"/>
      <c r="AH121" s="73"/>
    </row>
    <row r="122" spans="9:34" x14ac:dyDescent="0.25">
      <c r="I122" s="72"/>
      <c r="J122" s="73"/>
      <c r="N122" s="72"/>
      <c r="O122" s="72"/>
      <c r="P122" s="73"/>
      <c r="S122" s="72"/>
      <c r="V122" s="72"/>
      <c r="Y122" s="72"/>
      <c r="AC122" s="72"/>
      <c r="AD122" s="73"/>
      <c r="AG122" s="72"/>
      <c r="AH122" s="73"/>
    </row>
    <row r="123" spans="9:34" x14ac:dyDescent="0.25">
      <c r="I123" s="72"/>
      <c r="J123" s="73"/>
      <c r="N123" s="72"/>
      <c r="O123" s="72"/>
      <c r="P123" s="73"/>
      <c r="S123" s="72"/>
      <c r="V123" s="72"/>
      <c r="Y123" s="72"/>
      <c r="AC123" s="72"/>
      <c r="AD123" s="73"/>
      <c r="AG123" s="72"/>
      <c r="AH123" s="73"/>
    </row>
    <row r="124" spans="9:34" x14ac:dyDescent="0.25">
      <c r="I124" s="72"/>
      <c r="J124" s="73"/>
      <c r="N124" s="72"/>
      <c r="O124" s="72"/>
      <c r="P124" s="73"/>
      <c r="S124" s="72"/>
      <c r="V124" s="72"/>
      <c r="Y124" s="72"/>
      <c r="AC124" s="72"/>
      <c r="AD124" s="73"/>
      <c r="AG124" s="72"/>
      <c r="AH124" s="73"/>
    </row>
    <row r="125" spans="9:34" x14ac:dyDescent="0.25">
      <c r="I125" s="72"/>
      <c r="J125" s="73"/>
      <c r="N125" s="72"/>
      <c r="O125" s="72"/>
      <c r="P125" s="73"/>
      <c r="S125" s="72"/>
      <c r="V125" s="72"/>
      <c r="Y125" s="72"/>
      <c r="AC125" s="72"/>
      <c r="AD125" s="73"/>
      <c r="AG125" s="72"/>
      <c r="AH125" s="73"/>
    </row>
    <row r="126" spans="9:34" x14ac:dyDescent="0.25">
      <c r="I126" s="72"/>
      <c r="J126" s="73"/>
      <c r="N126" s="72"/>
      <c r="O126" s="72"/>
      <c r="P126" s="73"/>
      <c r="S126" s="72"/>
      <c r="V126" s="72"/>
      <c r="Y126" s="72"/>
      <c r="AC126" s="72"/>
      <c r="AD126" s="73"/>
      <c r="AG126" s="72"/>
      <c r="AH126" s="73"/>
    </row>
    <row r="127" spans="9:34" x14ac:dyDescent="0.25">
      <c r="I127" s="72"/>
      <c r="J127" s="73"/>
      <c r="N127" s="72"/>
      <c r="O127" s="72"/>
      <c r="P127" s="73"/>
      <c r="S127" s="72"/>
      <c r="V127" s="72"/>
      <c r="Y127" s="72"/>
      <c r="AC127" s="72"/>
      <c r="AD127" s="73"/>
      <c r="AG127" s="72"/>
      <c r="AH127" s="73"/>
    </row>
    <row r="128" spans="9:34" x14ac:dyDescent="0.25">
      <c r="I128" s="72"/>
      <c r="J128" s="73"/>
      <c r="N128" s="72"/>
      <c r="O128" s="72"/>
      <c r="P128" s="73"/>
      <c r="S128" s="72"/>
      <c r="V128" s="72"/>
      <c r="Y128" s="72"/>
      <c r="AC128" s="72"/>
      <c r="AD128" s="73"/>
      <c r="AG128" s="72"/>
      <c r="AH128" s="73"/>
    </row>
    <row r="129" spans="9:34" x14ac:dyDescent="0.25">
      <c r="I129" s="72"/>
      <c r="J129" s="73"/>
      <c r="N129" s="72"/>
      <c r="O129" s="72"/>
      <c r="P129" s="73"/>
      <c r="S129" s="72"/>
      <c r="V129" s="72"/>
      <c r="Y129" s="72"/>
      <c r="AC129" s="72"/>
      <c r="AD129" s="73"/>
      <c r="AG129" s="72"/>
      <c r="AH129" s="73"/>
    </row>
    <row r="130" spans="9:34" x14ac:dyDescent="0.25">
      <c r="I130" s="72"/>
      <c r="J130" s="73"/>
      <c r="N130" s="72"/>
      <c r="O130" s="72"/>
      <c r="P130" s="73"/>
      <c r="S130" s="72"/>
      <c r="V130" s="72"/>
      <c r="Y130" s="72"/>
      <c r="AC130" s="72"/>
      <c r="AD130" s="73"/>
      <c r="AG130" s="72"/>
      <c r="AH130" s="73"/>
    </row>
    <row r="131" spans="9:34" x14ac:dyDescent="0.25">
      <c r="I131" s="72"/>
      <c r="J131" s="73"/>
      <c r="N131" s="72"/>
      <c r="O131" s="72"/>
      <c r="P131" s="73"/>
      <c r="S131" s="72"/>
      <c r="V131" s="72"/>
      <c r="Y131" s="72"/>
      <c r="AC131" s="72"/>
      <c r="AD131" s="73"/>
      <c r="AG131" s="72"/>
      <c r="AH131" s="73"/>
    </row>
    <row r="132" spans="9:34" x14ac:dyDescent="0.25">
      <c r="I132" s="72"/>
      <c r="J132" s="73"/>
      <c r="N132" s="72"/>
      <c r="O132" s="72"/>
      <c r="P132" s="73"/>
      <c r="S132" s="72"/>
      <c r="V132" s="72"/>
      <c r="Y132" s="72"/>
      <c r="AC132" s="72"/>
      <c r="AD132" s="73"/>
      <c r="AG132" s="72"/>
      <c r="AH132" s="73"/>
    </row>
    <row r="133" spans="9:34" x14ac:dyDescent="0.25">
      <c r="I133" s="72"/>
      <c r="J133" s="73"/>
      <c r="N133" s="72"/>
      <c r="O133" s="72"/>
      <c r="P133" s="73"/>
      <c r="S133" s="72"/>
      <c r="V133" s="72"/>
      <c r="Y133" s="72"/>
      <c r="AC133" s="72"/>
      <c r="AD133" s="73"/>
      <c r="AG133" s="72"/>
      <c r="AH133" s="73"/>
    </row>
    <row r="134" spans="9:34" x14ac:dyDescent="0.25">
      <c r="I134" s="72"/>
      <c r="J134" s="73"/>
      <c r="N134" s="72"/>
      <c r="O134" s="72"/>
      <c r="P134" s="73"/>
      <c r="S134" s="72"/>
      <c r="V134" s="72"/>
      <c r="Y134" s="72"/>
      <c r="AC134" s="72"/>
      <c r="AD134" s="73"/>
      <c r="AG134" s="72"/>
      <c r="AH134" s="73"/>
    </row>
    <row r="135" spans="9:34" x14ac:dyDescent="0.25">
      <c r="I135" s="72"/>
      <c r="J135" s="73"/>
      <c r="N135" s="72"/>
      <c r="O135" s="72"/>
      <c r="P135" s="73"/>
      <c r="S135" s="72"/>
      <c r="V135" s="72"/>
      <c r="Y135" s="72"/>
      <c r="AC135" s="72"/>
      <c r="AD135" s="73"/>
      <c r="AG135" s="72"/>
      <c r="AH135" s="73"/>
    </row>
    <row r="136" spans="9:34" x14ac:dyDescent="0.25">
      <c r="I136" s="72"/>
      <c r="J136" s="73"/>
      <c r="N136" s="72"/>
      <c r="O136" s="72"/>
      <c r="P136" s="73"/>
      <c r="S136" s="72"/>
      <c r="V136" s="72"/>
      <c r="Y136" s="72"/>
      <c r="AC136" s="72"/>
      <c r="AD136" s="73"/>
      <c r="AG136" s="72"/>
      <c r="AH136" s="73"/>
    </row>
    <row r="137" spans="9:34" x14ac:dyDescent="0.25">
      <c r="I137" s="72"/>
      <c r="J137" s="73"/>
      <c r="N137" s="72"/>
      <c r="O137" s="72"/>
      <c r="P137" s="73"/>
      <c r="S137" s="72"/>
      <c r="V137" s="72"/>
      <c r="Y137" s="72"/>
      <c r="AC137" s="72"/>
      <c r="AD137" s="73"/>
      <c r="AG137" s="72"/>
      <c r="AH137" s="73"/>
    </row>
    <row r="138" spans="9:34" x14ac:dyDescent="0.25">
      <c r="I138" s="72"/>
      <c r="J138" s="73"/>
      <c r="N138" s="72"/>
      <c r="O138" s="72"/>
      <c r="P138" s="73"/>
      <c r="S138" s="72"/>
      <c r="V138" s="72"/>
      <c r="Y138" s="72"/>
      <c r="AC138" s="72"/>
      <c r="AD138" s="73"/>
      <c r="AG138" s="72"/>
      <c r="AH138" s="73"/>
    </row>
    <row r="139" spans="9:34" x14ac:dyDescent="0.25">
      <c r="I139" s="72"/>
      <c r="J139" s="73"/>
      <c r="N139" s="72"/>
      <c r="O139" s="72"/>
      <c r="P139" s="73"/>
      <c r="S139" s="72"/>
      <c r="V139" s="72"/>
      <c r="Y139" s="72"/>
      <c r="AC139" s="72"/>
      <c r="AD139" s="73"/>
      <c r="AG139" s="72"/>
      <c r="AH139" s="73"/>
    </row>
    <row r="140" spans="9:34" x14ac:dyDescent="0.25">
      <c r="I140" s="72"/>
      <c r="J140" s="73"/>
      <c r="N140" s="72"/>
      <c r="O140" s="72"/>
      <c r="P140" s="73"/>
      <c r="S140" s="72"/>
      <c r="V140" s="72"/>
      <c r="Y140" s="72"/>
      <c r="AC140" s="72"/>
      <c r="AD140" s="73"/>
      <c r="AG140" s="72"/>
      <c r="AH140" s="73"/>
    </row>
    <row r="141" spans="9:34" x14ac:dyDescent="0.25">
      <c r="I141" s="72"/>
      <c r="J141" s="73"/>
      <c r="N141" s="72"/>
      <c r="O141" s="72"/>
      <c r="P141" s="73"/>
      <c r="S141" s="72"/>
      <c r="V141" s="72"/>
      <c r="Y141" s="72"/>
      <c r="AC141" s="72"/>
      <c r="AD141" s="73"/>
      <c r="AG141" s="72"/>
      <c r="AH141" s="73"/>
    </row>
    <row r="142" spans="9:34" x14ac:dyDescent="0.25">
      <c r="I142" s="72"/>
      <c r="J142" s="73"/>
      <c r="N142" s="72"/>
      <c r="O142" s="72"/>
      <c r="P142" s="73"/>
      <c r="S142" s="72"/>
      <c r="V142" s="72"/>
      <c r="Y142" s="72"/>
      <c r="AC142" s="72"/>
      <c r="AD142" s="73"/>
      <c r="AG142" s="72"/>
      <c r="AH142" s="73"/>
    </row>
    <row r="143" spans="9:34" x14ac:dyDescent="0.25">
      <c r="I143" s="72"/>
      <c r="J143" s="73"/>
      <c r="N143" s="72"/>
      <c r="O143" s="72"/>
      <c r="P143" s="73"/>
      <c r="S143" s="72"/>
      <c r="V143" s="72"/>
      <c r="Y143" s="72"/>
      <c r="AC143" s="72"/>
      <c r="AD143" s="73"/>
      <c r="AG143" s="72"/>
      <c r="AH143" s="73"/>
    </row>
    <row r="144" spans="9:34" x14ac:dyDescent="0.25">
      <c r="I144" s="72"/>
      <c r="J144" s="73"/>
      <c r="N144" s="72"/>
      <c r="O144" s="72"/>
      <c r="P144" s="73"/>
      <c r="S144" s="72"/>
      <c r="V144" s="72"/>
      <c r="Y144" s="72"/>
      <c r="AC144" s="72"/>
      <c r="AD144" s="73"/>
      <c r="AG144" s="72"/>
      <c r="AH144" s="73"/>
    </row>
    <row r="145" spans="9:34" x14ac:dyDescent="0.25">
      <c r="I145" s="72"/>
      <c r="J145" s="73"/>
      <c r="N145" s="72"/>
      <c r="O145" s="72"/>
      <c r="P145" s="73"/>
      <c r="S145" s="72"/>
      <c r="V145" s="72"/>
      <c r="Y145" s="72"/>
      <c r="AC145" s="72"/>
      <c r="AD145" s="73"/>
      <c r="AG145" s="72"/>
      <c r="AH145" s="73"/>
    </row>
    <row r="146" spans="9:34" x14ac:dyDescent="0.25">
      <c r="I146" s="72"/>
      <c r="J146" s="73"/>
      <c r="N146" s="72"/>
      <c r="O146" s="72"/>
      <c r="P146" s="73"/>
      <c r="S146" s="72"/>
      <c r="V146" s="72"/>
      <c r="Y146" s="72"/>
      <c r="AC146" s="72"/>
      <c r="AD146" s="73"/>
      <c r="AG146" s="72"/>
      <c r="AH146" s="73"/>
    </row>
    <row r="147" spans="9:34" x14ac:dyDescent="0.25">
      <c r="I147" s="72"/>
      <c r="J147" s="73"/>
      <c r="N147" s="72"/>
      <c r="O147" s="72"/>
      <c r="P147" s="73"/>
      <c r="S147" s="72"/>
      <c r="V147" s="72"/>
      <c r="Y147" s="72"/>
      <c r="AC147" s="72"/>
      <c r="AD147" s="73"/>
      <c r="AG147" s="72"/>
      <c r="AH147" s="73"/>
    </row>
    <row r="148" spans="9:34" x14ac:dyDescent="0.25">
      <c r="I148" s="72"/>
      <c r="J148" s="73"/>
      <c r="N148" s="72"/>
      <c r="O148" s="72"/>
      <c r="P148" s="73"/>
      <c r="S148" s="72"/>
      <c r="V148" s="72"/>
      <c r="Y148" s="72"/>
      <c r="AC148" s="72"/>
      <c r="AD148" s="73"/>
      <c r="AG148" s="72"/>
      <c r="AH148" s="73"/>
    </row>
    <row r="149" spans="9:34" x14ac:dyDescent="0.25">
      <c r="I149" s="72"/>
      <c r="J149" s="73"/>
      <c r="N149" s="72"/>
      <c r="O149" s="72"/>
      <c r="P149" s="73"/>
      <c r="S149" s="72"/>
      <c r="V149" s="72"/>
      <c r="Y149" s="72"/>
      <c r="AC149" s="72"/>
      <c r="AD149" s="73"/>
      <c r="AG149" s="72"/>
      <c r="AH149" s="73"/>
    </row>
    <row r="150" spans="9:34" x14ac:dyDescent="0.25">
      <c r="I150" s="72"/>
      <c r="J150" s="73"/>
      <c r="N150" s="72"/>
      <c r="O150" s="72"/>
      <c r="P150" s="73"/>
      <c r="S150" s="72"/>
      <c r="V150" s="72"/>
      <c r="Y150" s="72"/>
      <c r="AC150" s="72"/>
      <c r="AD150" s="73"/>
      <c r="AG150" s="72"/>
      <c r="AH150" s="73"/>
    </row>
    <row r="151" spans="9:34" x14ac:dyDescent="0.25">
      <c r="I151" s="72"/>
      <c r="J151" s="73"/>
      <c r="N151" s="72"/>
      <c r="O151" s="72"/>
      <c r="P151" s="73"/>
      <c r="S151" s="72"/>
      <c r="V151" s="72"/>
      <c r="Y151" s="72"/>
      <c r="AC151" s="72"/>
      <c r="AD151" s="73"/>
      <c r="AG151" s="72"/>
      <c r="AH151" s="73"/>
    </row>
    <row r="152" spans="9:34" x14ac:dyDescent="0.25">
      <c r="I152" s="72"/>
      <c r="J152" s="73"/>
      <c r="N152" s="72"/>
      <c r="O152" s="72"/>
      <c r="P152" s="73"/>
      <c r="S152" s="72"/>
      <c r="V152" s="72"/>
      <c r="Y152" s="72"/>
      <c r="AC152" s="72"/>
      <c r="AD152" s="73"/>
      <c r="AG152" s="72"/>
      <c r="AH152" s="73"/>
    </row>
    <row r="153" spans="9:34" x14ac:dyDescent="0.25">
      <c r="I153" s="72"/>
      <c r="J153" s="73"/>
      <c r="N153" s="72"/>
      <c r="O153" s="72"/>
      <c r="P153" s="73"/>
      <c r="S153" s="72"/>
      <c r="V153" s="72"/>
      <c r="Y153" s="72"/>
      <c r="AC153" s="72"/>
      <c r="AD153" s="73"/>
      <c r="AG153" s="72"/>
      <c r="AH153" s="73"/>
    </row>
    <row r="154" spans="9:34" x14ac:dyDescent="0.25">
      <c r="I154" s="72"/>
      <c r="J154" s="73"/>
      <c r="N154" s="72"/>
      <c r="O154" s="72"/>
      <c r="P154" s="73"/>
      <c r="S154" s="72"/>
      <c r="V154" s="72"/>
      <c r="Y154" s="72"/>
      <c r="AC154" s="72"/>
      <c r="AD154" s="73"/>
      <c r="AG154" s="72"/>
      <c r="AH154" s="73"/>
    </row>
    <row r="155" spans="9:34" x14ac:dyDescent="0.25">
      <c r="I155" s="72"/>
      <c r="J155" s="73"/>
      <c r="N155" s="72"/>
      <c r="O155" s="72"/>
      <c r="P155" s="73"/>
      <c r="S155" s="72"/>
      <c r="V155" s="72"/>
      <c r="Y155" s="72"/>
      <c r="AC155" s="72"/>
      <c r="AD155" s="73"/>
      <c r="AG155" s="72"/>
      <c r="AH155" s="73"/>
    </row>
    <row r="156" spans="9:34" x14ac:dyDescent="0.25">
      <c r="I156" s="72"/>
      <c r="J156" s="73"/>
      <c r="N156" s="72"/>
      <c r="O156" s="72"/>
      <c r="P156" s="73"/>
      <c r="S156" s="72"/>
      <c r="V156" s="72"/>
      <c r="Y156" s="72"/>
      <c r="AC156" s="72"/>
      <c r="AD156" s="73"/>
      <c r="AG156" s="72"/>
      <c r="AH156" s="73"/>
    </row>
    <row r="157" spans="9:34" x14ac:dyDescent="0.25">
      <c r="I157" s="72"/>
      <c r="J157" s="73"/>
      <c r="N157" s="72"/>
      <c r="O157" s="72"/>
      <c r="P157" s="73"/>
      <c r="S157" s="72"/>
      <c r="V157" s="72"/>
      <c r="Y157" s="72"/>
      <c r="AC157" s="72"/>
      <c r="AD157" s="73"/>
      <c r="AG157" s="72"/>
      <c r="AH157" s="73"/>
    </row>
    <row r="158" spans="9:34" x14ac:dyDescent="0.25">
      <c r="I158" s="72"/>
      <c r="J158" s="73"/>
      <c r="N158" s="72"/>
      <c r="O158" s="72"/>
      <c r="P158" s="73"/>
      <c r="S158" s="72"/>
      <c r="V158" s="72"/>
      <c r="Y158" s="72"/>
      <c r="AC158" s="72"/>
      <c r="AD158" s="73"/>
      <c r="AG158" s="72"/>
      <c r="AH158" s="73"/>
    </row>
    <row r="159" spans="9:34" x14ac:dyDescent="0.25">
      <c r="I159" s="72"/>
      <c r="J159" s="73"/>
      <c r="N159" s="72"/>
      <c r="O159" s="72"/>
      <c r="P159" s="73"/>
      <c r="S159" s="72"/>
      <c r="V159" s="72"/>
      <c r="Y159" s="72"/>
      <c r="AC159" s="72"/>
      <c r="AD159" s="73"/>
      <c r="AG159" s="72"/>
      <c r="AH159" s="73"/>
    </row>
    <row r="160" spans="9:34" x14ac:dyDescent="0.25">
      <c r="I160" s="72"/>
      <c r="J160" s="73"/>
      <c r="N160" s="72"/>
      <c r="O160" s="72"/>
      <c r="P160" s="73"/>
      <c r="S160" s="72"/>
      <c r="V160" s="72"/>
      <c r="Y160" s="72"/>
      <c r="AC160" s="72"/>
      <c r="AD160" s="73"/>
      <c r="AG160" s="72"/>
      <c r="AH160" s="73"/>
    </row>
    <row r="161" spans="9:34" x14ac:dyDescent="0.25">
      <c r="I161" s="72"/>
      <c r="J161" s="73"/>
      <c r="N161" s="72"/>
      <c r="O161" s="72"/>
      <c r="P161" s="73"/>
      <c r="S161" s="72"/>
      <c r="V161" s="72"/>
      <c r="Y161" s="72"/>
      <c r="AC161" s="72"/>
      <c r="AD161" s="73"/>
      <c r="AG161" s="72"/>
      <c r="AH161" s="73"/>
    </row>
    <row r="162" spans="9:34" x14ac:dyDescent="0.25">
      <c r="I162" s="72"/>
      <c r="J162" s="73"/>
      <c r="N162" s="72"/>
      <c r="O162" s="72"/>
      <c r="P162" s="73"/>
      <c r="S162" s="72"/>
      <c r="V162" s="72"/>
      <c r="Y162" s="72"/>
      <c r="AC162" s="72"/>
      <c r="AD162" s="73"/>
      <c r="AG162" s="72"/>
      <c r="AH162" s="73"/>
    </row>
    <row r="163" spans="9:34" x14ac:dyDescent="0.25">
      <c r="I163" s="72"/>
      <c r="J163" s="73"/>
      <c r="N163" s="72"/>
      <c r="O163" s="72"/>
      <c r="P163" s="73"/>
      <c r="S163" s="72"/>
      <c r="V163" s="72"/>
      <c r="Y163" s="72"/>
      <c r="AC163" s="72"/>
      <c r="AD163" s="73"/>
      <c r="AG163" s="72"/>
      <c r="AH163" s="73"/>
    </row>
    <row r="164" spans="9:34" x14ac:dyDescent="0.25">
      <c r="I164" s="72"/>
      <c r="J164" s="73"/>
      <c r="N164" s="72"/>
      <c r="O164" s="72"/>
      <c r="P164" s="73"/>
      <c r="S164" s="72"/>
      <c r="V164" s="72"/>
      <c r="Y164" s="72"/>
      <c r="AC164" s="72"/>
      <c r="AD164" s="73"/>
      <c r="AG164" s="72"/>
      <c r="AH164" s="73"/>
    </row>
    <row r="165" spans="9:34" x14ac:dyDescent="0.25">
      <c r="I165" s="72"/>
      <c r="J165" s="73"/>
      <c r="N165" s="72"/>
      <c r="O165" s="72"/>
      <c r="P165" s="73"/>
      <c r="S165" s="72"/>
      <c r="V165" s="72"/>
      <c r="Y165" s="72"/>
      <c r="AC165" s="72"/>
      <c r="AD165" s="73"/>
      <c r="AG165" s="72"/>
      <c r="AH165" s="73"/>
    </row>
    <row r="166" spans="9:34" x14ac:dyDescent="0.25">
      <c r="I166" s="72"/>
      <c r="J166" s="73"/>
      <c r="N166" s="72"/>
      <c r="O166" s="72"/>
      <c r="P166" s="73"/>
      <c r="S166" s="72"/>
      <c r="V166" s="72"/>
      <c r="Y166" s="72"/>
      <c r="AC166" s="72"/>
      <c r="AD166" s="73"/>
      <c r="AG166" s="72"/>
      <c r="AH166" s="73"/>
    </row>
    <row r="167" spans="9:34" x14ac:dyDescent="0.25">
      <c r="I167" s="72"/>
      <c r="J167" s="73"/>
      <c r="N167" s="72"/>
      <c r="O167" s="72"/>
      <c r="P167" s="73"/>
      <c r="S167" s="72"/>
      <c r="V167" s="72"/>
      <c r="Y167" s="72"/>
      <c r="AC167" s="72"/>
      <c r="AD167" s="73"/>
      <c r="AG167" s="72"/>
      <c r="AH167" s="73"/>
    </row>
    <row r="168" spans="9:34" x14ac:dyDescent="0.25">
      <c r="I168" s="72"/>
      <c r="J168" s="73"/>
      <c r="N168" s="72"/>
      <c r="O168" s="72"/>
      <c r="P168" s="73"/>
      <c r="S168" s="72"/>
      <c r="V168" s="72"/>
      <c r="Y168" s="72"/>
      <c r="AC168" s="72"/>
      <c r="AD168" s="73"/>
      <c r="AG168" s="72"/>
      <c r="AH168" s="73"/>
    </row>
    <row r="169" spans="9:34" x14ac:dyDescent="0.25">
      <c r="I169" s="72"/>
      <c r="J169" s="73"/>
      <c r="N169" s="72"/>
      <c r="O169" s="72"/>
      <c r="P169" s="73"/>
      <c r="S169" s="72"/>
      <c r="V169" s="72"/>
      <c r="Y169" s="72"/>
      <c r="AC169" s="72"/>
      <c r="AD169" s="73"/>
      <c r="AG169" s="72"/>
      <c r="AH169" s="73"/>
    </row>
    <row r="170" spans="9:34" x14ac:dyDescent="0.25">
      <c r="I170" s="72"/>
      <c r="J170" s="73"/>
      <c r="N170" s="72"/>
      <c r="O170" s="72"/>
      <c r="P170" s="73"/>
      <c r="S170" s="72"/>
      <c r="V170" s="72"/>
      <c r="Y170" s="72"/>
      <c r="AC170" s="72"/>
      <c r="AD170" s="73"/>
      <c r="AG170" s="72"/>
      <c r="AH170" s="73"/>
    </row>
    <row r="171" spans="9:34" x14ac:dyDescent="0.25">
      <c r="I171" s="72"/>
      <c r="J171" s="73"/>
      <c r="N171" s="72"/>
      <c r="O171" s="72"/>
      <c r="P171" s="73"/>
      <c r="S171" s="72"/>
      <c r="V171" s="72"/>
      <c r="Y171" s="72"/>
      <c r="AC171" s="72"/>
      <c r="AD171" s="73"/>
      <c r="AG171" s="72"/>
      <c r="AH171" s="73"/>
    </row>
    <row r="172" spans="9:34" x14ac:dyDescent="0.25">
      <c r="I172" s="72"/>
      <c r="J172" s="73"/>
      <c r="N172" s="72"/>
      <c r="O172" s="72"/>
      <c r="P172" s="73"/>
      <c r="S172" s="72"/>
      <c r="V172" s="72"/>
      <c r="Y172" s="72"/>
      <c r="AC172" s="72"/>
      <c r="AD172" s="73"/>
      <c r="AG172" s="72"/>
      <c r="AH172" s="73"/>
    </row>
    <row r="173" spans="9:34" x14ac:dyDescent="0.25">
      <c r="I173" s="72"/>
      <c r="J173" s="73"/>
      <c r="N173" s="72"/>
      <c r="O173" s="72"/>
      <c r="P173" s="73"/>
      <c r="S173" s="72"/>
      <c r="V173" s="72"/>
      <c r="Y173" s="72"/>
      <c r="AC173" s="72"/>
      <c r="AD173" s="73"/>
      <c r="AG173" s="72"/>
      <c r="AH173" s="73"/>
    </row>
    <row r="174" spans="9:34" x14ac:dyDescent="0.25">
      <c r="I174" s="72"/>
      <c r="J174" s="73"/>
      <c r="N174" s="72"/>
      <c r="O174" s="72"/>
      <c r="P174" s="73"/>
      <c r="S174" s="72"/>
      <c r="V174" s="72"/>
      <c r="Y174" s="72"/>
      <c r="AC174" s="72"/>
      <c r="AD174" s="73"/>
      <c r="AG174" s="72"/>
      <c r="AH174" s="73"/>
    </row>
    <row r="175" spans="9:34" x14ac:dyDescent="0.25">
      <c r="I175" s="72"/>
      <c r="J175" s="73"/>
      <c r="N175" s="72"/>
      <c r="O175" s="72"/>
      <c r="P175" s="73"/>
      <c r="S175" s="72"/>
      <c r="V175" s="72"/>
      <c r="Y175" s="72"/>
      <c r="AC175" s="72"/>
      <c r="AD175" s="73"/>
      <c r="AG175" s="72"/>
      <c r="AH175" s="73"/>
    </row>
    <row r="176" spans="9:34" x14ac:dyDescent="0.25">
      <c r="I176" s="72"/>
      <c r="J176" s="73"/>
      <c r="N176" s="72"/>
      <c r="O176" s="72"/>
      <c r="P176" s="73"/>
      <c r="S176" s="72"/>
      <c r="V176" s="72"/>
      <c r="Y176" s="72"/>
      <c r="AC176" s="72"/>
      <c r="AD176" s="73"/>
      <c r="AG176" s="72"/>
      <c r="AH176" s="73"/>
    </row>
    <row r="177" spans="9:34" x14ac:dyDescent="0.25">
      <c r="I177" s="72"/>
      <c r="J177" s="73"/>
      <c r="N177" s="72"/>
      <c r="O177" s="72"/>
      <c r="P177" s="73"/>
      <c r="S177" s="72"/>
      <c r="V177" s="72"/>
      <c r="Y177" s="72"/>
      <c r="AC177" s="72"/>
      <c r="AD177" s="73"/>
      <c r="AG177" s="72"/>
      <c r="AH177" s="73"/>
    </row>
    <row r="178" spans="9:34" x14ac:dyDescent="0.25">
      <c r="I178" s="72"/>
      <c r="J178" s="73"/>
      <c r="N178" s="72"/>
      <c r="O178" s="72"/>
      <c r="P178" s="73"/>
      <c r="S178" s="72"/>
      <c r="V178" s="72"/>
      <c r="Y178" s="72"/>
      <c r="AC178" s="72"/>
      <c r="AD178" s="73"/>
      <c r="AG178" s="72"/>
      <c r="AH178" s="73"/>
    </row>
    <row r="179" spans="9:34" x14ac:dyDescent="0.25">
      <c r="I179" s="72"/>
      <c r="J179" s="73"/>
      <c r="N179" s="72"/>
      <c r="O179" s="72"/>
      <c r="P179" s="73"/>
      <c r="S179" s="72"/>
      <c r="V179" s="72"/>
      <c r="Y179" s="72"/>
      <c r="AC179" s="72"/>
      <c r="AD179" s="73"/>
      <c r="AG179" s="72"/>
      <c r="AH179" s="73"/>
    </row>
    <row r="180" spans="9:34" x14ac:dyDescent="0.25">
      <c r="I180" s="72"/>
      <c r="J180" s="73"/>
      <c r="N180" s="72"/>
      <c r="O180" s="72"/>
      <c r="P180" s="73"/>
      <c r="S180" s="72"/>
      <c r="V180" s="72"/>
      <c r="Y180" s="72"/>
      <c r="AC180" s="72"/>
      <c r="AD180" s="73"/>
      <c r="AG180" s="72"/>
      <c r="AH180" s="73"/>
    </row>
    <row r="181" spans="9:34" x14ac:dyDescent="0.25">
      <c r="I181" s="72"/>
      <c r="J181" s="73"/>
      <c r="N181" s="72"/>
      <c r="O181" s="72"/>
      <c r="P181" s="73"/>
      <c r="S181" s="72"/>
      <c r="V181" s="72"/>
      <c r="Y181" s="72"/>
      <c r="AC181" s="72"/>
      <c r="AD181" s="73"/>
      <c r="AG181" s="72"/>
      <c r="AH181" s="73"/>
    </row>
    <row r="182" spans="9:34" x14ac:dyDescent="0.25">
      <c r="I182" s="72"/>
      <c r="J182" s="73"/>
      <c r="N182" s="72"/>
      <c r="O182" s="72"/>
      <c r="P182" s="73"/>
      <c r="S182" s="72"/>
      <c r="V182" s="72"/>
      <c r="Y182" s="72"/>
      <c r="AC182" s="72"/>
      <c r="AD182" s="73"/>
      <c r="AG182" s="72"/>
      <c r="AH182" s="73"/>
    </row>
    <row r="183" spans="9:34" x14ac:dyDescent="0.25">
      <c r="I183" s="72"/>
      <c r="J183" s="73"/>
      <c r="N183" s="72"/>
      <c r="O183" s="72"/>
      <c r="P183" s="73"/>
      <c r="S183" s="72"/>
      <c r="V183" s="72"/>
      <c r="Y183" s="72"/>
      <c r="AC183" s="72"/>
      <c r="AD183" s="73"/>
      <c r="AG183" s="72"/>
      <c r="AH183" s="73"/>
    </row>
    <row r="184" spans="9:34" x14ac:dyDescent="0.25">
      <c r="I184" s="72"/>
      <c r="J184" s="73"/>
      <c r="N184" s="72"/>
      <c r="O184" s="72"/>
      <c r="P184" s="73"/>
      <c r="S184" s="72"/>
      <c r="V184" s="72"/>
      <c r="Y184" s="72"/>
      <c r="AC184" s="72"/>
      <c r="AD184" s="73"/>
      <c r="AG184" s="72"/>
      <c r="AH184" s="73"/>
    </row>
    <row r="185" spans="9:34" x14ac:dyDescent="0.25">
      <c r="I185" s="72"/>
      <c r="J185" s="73"/>
      <c r="N185" s="72"/>
      <c r="O185" s="72"/>
      <c r="P185" s="73"/>
      <c r="S185" s="72"/>
      <c r="V185" s="72"/>
      <c r="Y185" s="72"/>
      <c r="AC185" s="72"/>
      <c r="AD185" s="73"/>
      <c r="AG185" s="72"/>
      <c r="AH185" s="73"/>
    </row>
    <row r="186" spans="9:34" x14ac:dyDescent="0.25">
      <c r="I186" s="72"/>
      <c r="J186" s="73"/>
      <c r="N186" s="72"/>
      <c r="O186" s="72"/>
      <c r="P186" s="73"/>
      <c r="S186" s="72"/>
      <c r="V186" s="72"/>
      <c r="Y186" s="72"/>
      <c r="AC186" s="72"/>
      <c r="AD186" s="73"/>
      <c r="AG186" s="72"/>
      <c r="AH186" s="73"/>
    </row>
    <row r="187" spans="9:34" x14ac:dyDescent="0.25">
      <c r="I187" s="72"/>
      <c r="J187" s="73"/>
      <c r="N187" s="72"/>
      <c r="O187" s="72"/>
      <c r="P187" s="73"/>
      <c r="S187" s="72"/>
      <c r="V187" s="72"/>
      <c r="Y187" s="72"/>
      <c r="AC187" s="72"/>
      <c r="AD187" s="73"/>
      <c r="AG187" s="72"/>
      <c r="AH187" s="73"/>
    </row>
    <row r="188" spans="9:34" x14ac:dyDescent="0.25">
      <c r="I188" s="72"/>
      <c r="J188" s="73"/>
      <c r="N188" s="72"/>
      <c r="O188" s="72"/>
      <c r="P188" s="73"/>
      <c r="S188" s="72"/>
      <c r="V188" s="72"/>
      <c r="Y188" s="72"/>
      <c r="AC188" s="72"/>
      <c r="AD188" s="73"/>
      <c r="AG188" s="72"/>
      <c r="AH188" s="73"/>
    </row>
    <row r="189" spans="9:34" x14ac:dyDescent="0.25">
      <c r="I189" s="72"/>
      <c r="J189" s="73"/>
      <c r="N189" s="72"/>
      <c r="O189" s="72"/>
      <c r="P189" s="73"/>
      <c r="S189" s="72"/>
      <c r="V189" s="72"/>
      <c r="Y189" s="72"/>
      <c r="AC189" s="72"/>
      <c r="AD189" s="73"/>
      <c r="AG189" s="72"/>
      <c r="AH189" s="73"/>
    </row>
    <row r="190" spans="9:34" x14ac:dyDescent="0.25">
      <c r="I190" s="72"/>
      <c r="J190" s="73"/>
      <c r="N190" s="72"/>
      <c r="O190" s="72"/>
      <c r="P190" s="73"/>
      <c r="S190" s="72"/>
      <c r="V190" s="72"/>
      <c r="Y190" s="72"/>
      <c r="AC190" s="72"/>
      <c r="AD190" s="73"/>
      <c r="AG190" s="72"/>
      <c r="AH190" s="73"/>
    </row>
    <row r="191" spans="9:34" x14ac:dyDescent="0.25">
      <c r="I191" s="72"/>
      <c r="J191" s="73"/>
      <c r="N191" s="72"/>
      <c r="O191" s="72"/>
      <c r="P191" s="73"/>
      <c r="S191" s="72"/>
      <c r="V191" s="72"/>
      <c r="Y191" s="72"/>
      <c r="AC191" s="72"/>
      <c r="AD191" s="73"/>
      <c r="AG191" s="72"/>
      <c r="AH191" s="73"/>
    </row>
    <row r="192" spans="9:34" x14ac:dyDescent="0.25">
      <c r="I192" s="72"/>
      <c r="J192" s="73"/>
      <c r="N192" s="72"/>
      <c r="O192" s="72"/>
      <c r="P192" s="73"/>
      <c r="S192" s="72"/>
      <c r="V192" s="72"/>
      <c r="Y192" s="72"/>
      <c r="AC192" s="72"/>
      <c r="AD192" s="73"/>
      <c r="AG192" s="72"/>
      <c r="AH192" s="73"/>
    </row>
    <row r="193" spans="9:34" x14ac:dyDescent="0.25">
      <c r="I193" s="72"/>
      <c r="J193" s="73"/>
      <c r="N193" s="72"/>
      <c r="O193" s="72"/>
      <c r="P193" s="73"/>
      <c r="S193" s="72"/>
      <c r="V193" s="72"/>
      <c r="Y193" s="72"/>
      <c r="AC193" s="72"/>
      <c r="AD193" s="73"/>
      <c r="AG193" s="72"/>
      <c r="AH193" s="73"/>
    </row>
    <row r="194" spans="9:34" x14ac:dyDescent="0.25">
      <c r="I194" s="72"/>
      <c r="J194" s="73"/>
      <c r="N194" s="72"/>
      <c r="O194" s="72"/>
      <c r="P194" s="73"/>
      <c r="S194" s="72"/>
      <c r="V194" s="72"/>
      <c r="Y194" s="72"/>
      <c r="AC194" s="72"/>
      <c r="AD194" s="73"/>
      <c r="AG194" s="72"/>
      <c r="AH194" s="73"/>
    </row>
    <row r="195" spans="9:34" x14ac:dyDescent="0.25">
      <c r="I195" s="72"/>
      <c r="J195" s="73"/>
      <c r="N195" s="72"/>
      <c r="O195" s="72"/>
      <c r="P195" s="73"/>
      <c r="S195" s="72"/>
      <c r="V195" s="72"/>
      <c r="Y195" s="72"/>
      <c r="AC195" s="72"/>
      <c r="AD195" s="73"/>
      <c r="AG195" s="72"/>
      <c r="AH195" s="73"/>
    </row>
    <row r="196" spans="9:34" x14ac:dyDescent="0.25">
      <c r="I196" s="72"/>
      <c r="J196" s="73"/>
      <c r="N196" s="72"/>
      <c r="O196" s="72"/>
      <c r="P196" s="73"/>
      <c r="S196" s="72"/>
      <c r="V196" s="72"/>
      <c r="Y196" s="72"/>
      <c r="AC196" s="72"/>
      <c r="AD196" s="73"/>
      <c r="AG196" s="72"/>
      <c r="AH196" s="73"/>
    </row>
    <row r="197" spans="9:34" x14ac:dyDescent="0.25">
      <c r="I197" s="72"/>
      <c r="J197" s="73"/>
      <c r="N197" s="72"/>
      <c r="O197" s="72"/>
      <c r="P197" s="73"/>
      <c r="S197" s="72"/>
      <c r="V197" s="72"/>
      <c r="Y197" s="72"/>
      <c r="AC197" s="72"/>
      <c r="AD197" s="73"/>
      <c r="AG197" s="72"/>
      <c r="AH197" s="73"/>
    </row>
    <row r="198" spans="9:34" x14ac:dyDescent="0.25">
      <c r="I198" s="72"/>
      <c r="J198" s="73"/>
      <c r="N198" s="72"/>
      <c r="O198" s="72"/>
      <c r="P198" s="73"/>
      <c r="S198" s="72"/>
      <c r="V198" s="72"/>
      <c r="Y198" s="72"/>
      <c r="AC198" s="72"/>
      <c r="AD198" s="73"/>
      <c r="AG198" s="72"/>
      <c r="AH198" s="73"/>
    </row>
    <row r="199" spans="9:34" x14ac:dyDescent="0.25">
      <c r="I199" s="72"/>
      <c r="J199" s="73"/>
      <c r="N199" s="72"/>
      <c r="O199" s="72"/>
      <c r="P199" s="73"/>
      <c r="S199" s="72"/>
      <c r="V199" s="72"/>
      <c r="Y199" s="72"/>
      <c r="AC199" s="72"/>
      <c r="AD199" s="73"/>
      <c r="AG199" s="72"/>
      <c r="AH199" s="73"/>
    </row>
    <row r="200" spans="9:34" x14ac:dyDescent="0.25">
      <c r="I200" s="72"/>
      <c r="J200" s="73"/>
      <c r="N200" s="72"/>
      <c r="O200" s="72"/>
      <c r="P200" s="73"/>
      <c r="S200" s="72"/>
      <c r="V200" s="72"/>
      <c r="Y200" s="72"/>
      <c r="AC200" s="72"/>
      <c r="AD200" s="73"/>
      <c r="AG200" s="72"/>
      <c r="AH200" s="73"/>
    </row>
    <row r="201" spans="9:34" x14ac:dyDescent="0.25">
      <c r="I201" s="72"/>
      <c r="J201" s="73"/>
      <c r="N201" s="72"/>
      <c r="O201" s="72"/>
      <c r="P201" s="73"/>
      <c r="S201" s="72"/>
      <c r="V201" s="72"/>
      <c r="Y201" s="72"/>
      <c r="AC201" s="72"/>
      <c r="AD201" s="73"/>
      <c r="AG201" s="72"/>
      <c r="AH201" s="73"/>
    </row>
    <row r="202" spans="9:34" x14ac:dyDescent="0.25">
      <c r="I202" s="72"/>
      <c r="J202" s="73"/>
      <c r="N202" s="72"/>
      <c r="O202" s="72"/>
      <c r="P202" s="73"/>
      <c r="S202" s="72"/>
      <c r="V202" s="72"/>
      <c r="Y202" s="72"/>
      <c r="AC202" s="72"/>
      <c r="AD202" s="73"/>
      <c r="AG202" s="72"/>
      <c r="AH202" s="73"/>
    </row>
    <row r="203" spans="9:34" x14ac:dyDescent="0.25">
      <c r="I203" s="72"/>
      <c r="J203" s="73"/>
      <c r="N203" s="72"/>
      <c r="O203" s="72"/>
      <c r="P203" s="73"/>
      <c r="S203" s="72"/>
      <c r="V203" s="72"/>
      <c r="Y203" s="72"/>
      <c r="AC203" s="72"/>
      <c r="AD203" s="73"/>
      <c r="AG203" s="72"/>
      <c r="AH203" s="73"/>
    </row>
    <row r="204" spans="9:34" x14ac:dyDescent="0.25">
      <c r="I204" s="72"/>
      <c r="J204" s="73"/>
      <c r="N204" s="72"/>
      <c r="O204" s="72"/>
      <c r="P204" s="73"/>
      <c r="S204" s="72"/>
      <c r="V204" s="72"/>
      <c r="Y204" s="72"/>
      <c r="AC204" s="72"/>
      <c r="AD204" s="73"/>
      <c r="AG204" s="72"/>
      <c r="AH204" s="73"/>
    </row>
    <row r="205" spans="9:34" x14ac:dyDescent="0.25">
      <c r="I205" s="72"/>
      <c r="J205" s="73"/>
      <c r="N205" s="72"/>
      <c r="O205" s="72"/>
      <c r="P205" s="73"/>
      <c r="S205" s="72"/>
      <c r="V205" s="72"/>
      <c r="Y205" s="72"/>
      <c r="AC205" s="72"/>
      <c r="AD205" s="73"/>
      <c r="AG205" s="72"/>
      <c r="AH205" s="73"/>
    </row>
    <row r="206" spans="9:34" x14ac:dyDescent="0.25">
      <c r="I206" s="72"/>
      <c r="J206" s="73"/>
      <c r="N206" s="72"/>
      <c r="O206" s="72"/>
      <c r="P206" s="73"/>
      <c r="S206" s="72"/>
      <c r="V206" s="72"/>
      <c r="Y206" s="72"/>
      <c r="AC206" s="72"/>
      <c r="AD206" s="73"/>
      <c r="AG206" s="72"/>
      <c r="AH206" s="73"/>
    </row>
    <row r="207" spans="9:34" x14ac:dyDescent="0.25">
      <c r="I207" s="72"/>
      <c r="J207" s="73"/>
      <c r="N207" s="72"/>
      <c r="O207" s="72"/>
      <c r="P207" s="73"/>
      <c r="S207" s="72"/>
      <c r="V207" s="72"/>
      <c r="Y207" s="72"/>
      <c r="AC207" s="72"/>
      <c r="AD207" s="73"/>
      <c r="AG207" s="72"/>
      <c r="AH207" s="73"/>
    </row>
    <row r="208" spans="9:34" x14ac:dyDescent="0.25">
      <c r="I208" s="72"/>
      <c r="J208" s="73"/>
      <c r="N208" s="72"/>
      <c r="O208" s="72"/>
      <c r="P208" s="73"/>
      <c r="S208" s="72"/>
      <c r="V208" s="72"/>
      <c r="Y208" s="72"/>
      <c r="AC208" s="72"/>
      <c r="AD208" s="73"/>
      <c r="AG208" s="72"/>
      <c r="AH208" s="73"/>
    </row>
    <row r="209" spans="9:34" x14ac:dyDescent="0.25">
      <c r="I209" s="72"/>
      <c r="J209" s="73"/>
      <c r="N209" s="72"/>
      <c r="O209" s="72"/>
      <c r="P209" s="73"/>
      <c r="S209" s="72"/>
      <c r="V209" s="72"/>
      <c r="Y209" s="72"/>
      <c r="AC209" s="72"/>
      <c r="AD209" s="73"/>
      <c r="AG209" s="72"/>
      <c r="AH209" s="73"/>
    </row>
    <row r="210" spans="9:34" x14ac:dyDescent="0.25">
      <c r="I210" s="72"/>
      <c r="J210" s="73"/>
      <c r="N210" s="72"/>
      <c r="O210" s="72"/>
      <c r="P210" s="73"/>
      <c r="S210" s="72"/>
      <c r="V210" s="72"/>
      <c r="Y210" s="72"/>
      <c r="AC210" s="72"/>
      <c r="AD210" s="73"/>
      <c r="AG210" s="72"/>
      <c r="AH210" s="73"/>
    </row>
    <row r="211" spans="9:34" x14ac:dyDescent="0.25">
      <c r="I211" s="72"/>
      <c r="J211" s="73"/>
      <c r="N211" s="72"/>
      <c r="O211" s="72"/>
      <c r="P211" s="73"/>
      <c r="S211" s="72"/>
      <c r="V211" s="72"/>
      <c r="Y211" s="72"/>
      <c r="AC211" s="72"/>
      <c r="AD211" s="73"/>
      <c r="AG211" s="72"/>
      <c r="AH211" s="73"/>
    </row>
    <row r="212" spans="9:34" x14ac:dyDescent="0.25">
      <c r="I212" s="72"/>
      <c r="J212" s="73"/>
      <c r="N212" s="72"/>
      <c r="O212" s="72"/>
      <c r="P212" s="73"/>
      <c r="S212" s="72"/>
      <c r="V212" s="72"/>
      <c r="Y212" s="72"/>
      <c r="AC212" s="72"/>
      <c r="AD212" s="73"/>
      <c r="AG212" s="72"/>
      <c r="AH212" s="73"/>
    </row>
    <row r="213" spans="9:34" x14ac:dyDescent="0.25">
      <c r="I213" s="72"/>
      <c r="J213" s="73"/>
      <c r="N213" s="72"/>
      <c r="O213" s="72"/>
      <c r="P213" s="73"/>
      <c r="S213" s="72"/>
      <c r="V213" s="72"/>
      <c r="Y213" s="72"/>
      <c r="AC213" s="72"/>
      <c r="AD213" s="73"/>
      <c r="AG213" s="72"/>
      <c r="AH213" s="73"/>
    </row>
    <row r="214" spans="9:34" x14ac:dyDescent="0.25">
      <c r="I214" s="72"/>
      <c r="J214" s="73"/>
      <c r="N214" s="72"/>
      <c r="O214" s="72"/>
      <c r="P214" s="73"/>
      <c r="S214" s="72"/>
      <c r="V214" s="72"/>
      <c r="Y214" s="72"/>
      <c r="AC214" s="72"/>
      <c r="AD214" s="73"/>
      <c r="AG214" s="72"/>
      <c r="AH214" s="73"/>
    </row>
    <row r="215" spans="9:34" x14ac:dyDescent="0.25">
      <c r="I215" s="72"/>
      <c r="J215" s="73"/>
      <c r="N215" s="72"/>
      <c r="O215" s="72"/>
      <c r="P215" s="73"/>
      <c r="S215" s="72"/>
      <c r="V215" s="72"/>
      <c r="Y215" s="72"/>
      <c r="AC215" s="72"/>
      <c r="AD215" s="73"/>
      <c r="AG215" s="72"/>
      <c r="AH215" s="73"/>
    </row>
    <row r="216" spans="9:34" x14ac:dyDescent="0.25">
      <c r="I216" s="72"/>
      <c r="J216" s="73"/>
      <c r="N216" s="72"/>
      <c r="O216" s="72"/>
      <c r="P216" s="73"/>
      <c r="S216" s="72"/>
      <c r="V216" s="72"/>
      <c r="Y216" s="72"/>
      <c r="AC216" s="72"/>
      <c r="AD216" s="73"/>
      <c r="AG216" s="72"/>
      <c r="AH216" s="73"/>
    </row>
    <row r="217" spans="9:34" x14ac:dyDescent="0.25">
      <c r="I217" s="72"/>
      <c r="J217" s="73"/>
      <c r="N217" s="72"/>
      <c r="O217" s="72"/>
      <c r="P217" s="73"/>
      <c r="S217" s="72"/>
      <c r="V217" s="72"/>
      <c r="Y217" s="72"/>
      <c r="AC217" s="72"/>
      <c r="AD217" s="73"/>
      <c r="AG217" s="72"/>
      <c r="AH217" s="73"/>
    </row>
    <row r="218" spans="9:34" x14ac:dyDescent="0.25">
      <c r="I218" s="72"/>
      <c r="J218" s="73"/>
      <c r="N218" s="72"/>
      <c r="O218" s="72"/>
      <c r="P218" s="73"/>
      <c r="S218" s="72"/>
      <c r="V218" s="72"/>
      <c r="Y218" s="72"/>
      <c r="AC218" s="72"/>
      <c r="AD218" s="73"/>
      <c r="AG218" s="72"/>
      <c r="AH218" s="73"/>
    </row>
    <row r="219" spans="9:34" x14ac:dyDescent="0.25">
      <c r="I219" s="72"/>
      <c r="J219" s="73"/>
      <c r="N219" s="72"/>
      <c r="O219" s="72"/>
      <c r="P219" s="73"/>
      <c r="S219" s="72"/>
      <c r="V219" s="72"/>
      <c r="Y219" s="72"/>
      <c r="AC219" s="72"/>
      <c r="AD219" s="73"/>
      <c r="AG219" s="72"/>
      <c r="AH219" s="73"/>
    </row>
    <row r="220" spans="9:34" x14ac:dyDescent="0.25">
      <c r="I220" s="72"/>
      <c r="J220" s="73"/>
      <c r="N220" s="72"/>
      <c r="O220" s="72"/>
      <c r="P220" s="73"/>
      <c r="S220" s="72"/>
      <c r="V220" s="72"/>
      <c r="Y220" s="72"/>
      <c r="AC220" s="72"/>
      <c r="AD220" s="73"/>
      <c r="AG220" s="72"/>
      <c r="AH220" s="73"/>
    </row>
    <row r="221" spans="9:34" x14ac:dyDescent="0.25">
      <c r="I221" s="72"/>
      <c r="J221" s="73"/>
      <c r="N221" s="72"/>
      <c r="O221" s="72"/>
      <c r="P221" s="73"/>
      <c r="S221" s="72"/>
      <c r="V221" s="72"/>
      <c r="Y221" s="72"/>
      <c r="AC221" s="72"/>
      <c r="AD221" s="73"/>
      <c r="AG221" s="72"/>
      <c r="AH221" s="73"/>
    </row>
    <row r="222" spans="9:34" x14ac:dyDescent="0.25">
      <c r="I222" s="72"/>
      <c r="J222" s="73"/>
      <c r="N222" s="72"/>
      <c r="O222" s="72"/>
      <c r="P222" s="73"/>
      <c r="S222" s="72"/>
      <c r="V222" s="72"/>
      <c r="Y222" s="72"/>
      <c r="AC222" s="72"/>
      <c r="AD222" s="73"/>
      <c r="AG222" s="72"/>
      <c r="AH222" s="73"/>
    </row>
    <row r="223" spans="9:34" x14ac:dyDescent="0.25">
      <c r="I223" s="72"/>
      <c r="J223" s="73"/>
      <c r="N223" s="72"/>
      <c r="O223" s="72"/>
      <c r="P223" s="73"/>
      <c r="S223" s="72"/>
      <c r="V223" s="72"/>
      <c r="Y223" s="72"/>
      <c r="AC223" s="72"/>
      <c r="AD223" s="73"/>
      <c r="AG223" s="72"/>
      <c r="AH223" s="73"/>
    </row>
    <row r="224" spans="9:34" x14ac:dyDescent="0.25">
      <c r="I224" s="72"/>
      <c r="J224" s="73"/>
      <c r="N224" s="72"/>
      <c r="O224" s="72"/>
      <c r="P224" s="73"/>
      <c r="S224" s="72"/>
      <c r="V224" s="72"/>
      <c r="Y224" s="72"/>
      <c r="AC224" s="72"/>
      <c r="AD224" s="73"/>
      <c r="AG224" s="72"/>
      <c r="AH224" s="73"/>
    </row>
    <row r="225" spans="9:34" x14ac:dyDescent="0.25">
      <c r="I225" s="72"/>
      <c r="J225" s="73"/>
      <c r="N225" s="72"/>
      <c r="O225" s="72"/>
      <c r="P225" s="73"/>
      <c r="S225" s="72"/>
      <c r="V225" s="72"/>
      <c r="Y225" s="72"/>
      <c r="AC225" s="72"/>
      <c r="AD225" s="73"/>
      <c r="AG225" s="72"/>
      <c r="AH225" s="73"/>
    </row>
    <row r="226" spans="9:34" x14ac:dyDescent="0.25">
      <c r="I226" s="72"/>
      <c r="J226" s="73"/>
      <c r="N226" s="72"/>
      <c r="O226" s="72"/>
      <c r="P226" s="73"/>
      <c r="S226" s="72"/>
      <c r="V226" s="72"/>
      <c r="Y226" s="72"/>
      <c r="AC226" s="72"/>
      <c r="AD226" s="73"/>
      <c r="AG226" s="72"/>
      <c r="AH226" s="73"/>
    </row>
    <row r="227" spans="9:34" x14ac:dyDescent="0.25">
      <c r="I227" s="72"/>
      <c r="J227" s="73"/>
      <c r="N227" s="72"/>
      <c r="O227" s="72"/>
      <c r="P227" s="73"/>
      <c r="S227" s="72"/>
      <c r="V227" s="72"/>
      <c r="Y227" s="72"/>
      <c r="AC227" s="72"/>
      <c r="AD227" s="73"/>
      <c r="AG227" s="72"/>
      <c r="AH227" s="73"/>
    </row>
    <row r="228" spans="9:34" x14ac:dyDescent="0.25">
      <c r="I228" s="72"/>
      <c r="J228" s="73"/>
      <c r="N228" s="72"/>
      <c r="O228" s="72"/>
      <c r="P228" s="73"/>
      <c r="S228" s="72"/>
      <c r="V228" s="72"/>
      <c r="Y228" s="72"/>
      <c r="AC228" s="72"/>
      <c r="AD228" s="73"/>
      <c r="AG228" s="72"/>
      <c r="AH228" s="73"/>
    </row>
    <row r="229" spans="9:34" x14ac:dyDescent="0.25">
      <c r="I229" s="72"/>
      <c r="J229" s="73"/>
      <c r="N229" s="72"/>
      <c r="O229" s="72"/>
      <c r="P229" s="73"/>
      <c r="S229" s="72"/>
      <c r="V229" s="72"/>
      <c r="Y229" s="72"/>
      <c r="AC229" s="72"/>
      <c r="AD229" s="73"/>
      <c r="AG229" s="72"/>
      <c r="AH229" s="73"/>
    </row>
    <row r="230" spans="9:34" x14ac:dyDescent="0.25">
      <c r="I230" s="72"/>
      <c r="J230" s="73"/>
      <c r="N230" s="72"/>
      <c r="O230" s="72"/>
      <c r="P230" s="73"/>
      <c r="S230" s="72"/>
      <c r="V230" s="72"/>
      <c r="Y230" s="72"/>
      <c r="AC230" s="72"/>
      <c r="AD230" s="73"/>
      <c r="AG230" s="72"/>
      <c r="AH230" s="73"/>
    </row>
    <row r="231" spans="9:34" x14ac:dyDescent="0.25">
      <c r="I231" s="72"/>
      <c r="J231" s="73"/>
      <c r="N231" s="72"/>
      <c r="O231" s="72"/>
      <c r="P231" s="73"/>
      <c r="S231" s="72"/>
      <c r="V231" s="72"/>
      <c r="Y231" s="72"/>
      <c r="AC231" s="72"/>
      <c r="AD231" s="73"/>
      <c r="AG231" s="72"/>
      <c r="AH231" s="73"/>
    </row>
    <row r="232" spans="9:34" x14ac:dyDescent="0.25">
      <c r="I232" s="72"/>
      <c r="J232" s="73"/>
      <c r="N232" s="72"/>
      <c r="O232" s="72"/>
      <c r="P232" s="73"/>
      <c r="S232" s="72"/>
      <c r="V232" s="72"/>
      <c r="Y232" s="72"/>
      <c r="AC232" s="72"/>
      <c r="AD232" s="73"/>
      <c r="AG232" s="72"/>
      <c r="AH232" s="73"/>
    </row>
    <row r="233" spans="9:34" x14ac:dyDescent="0.25">
      <c r="I233" s="72"/>
      <c r="J233" s="73"/>
      <c r="N233" s="72"/>
      <c r="O233" s="72"/>
      <c r="P233" s="73"/>
      <c r="S233" s="72"/>
      <c r="V233" s="72"/>
      <c r="Y233" s="72"/>
      <c r="AC233" s="72"/>
      <c r="AD233" s="73"/>
      <c r="AG233" s="72"/>
      <c r="AH233" s="73"/>
    </row>
    <row r="234" spans="9:34" x14ac:dyDescent="0.25">
      <c r="I234" s="72"/>
      <c r="J234" s="73"/>
      <c r="N234" s="72"/>
      <c r="O234" s="72"/>
      <c r="P234" s="73"/>
      <c r="S234" s="72"/>
      <c r="V234" s="72"/>
      <c r="Y234" s="72"/>
      <c r="AC234" s="72"/>
      <c r="AD234" s="73"/>
      <c r="AG234" s="72"/>
      <c r="AH234" s="73"/>
    </row>
    <row r="235" spans="9:34" x14ac:dyDescent="0.25">
      <c r="I235" s="72"/>
      <c r="J235" s="73"/>
      <c r="N235" s="72"/>
      <c r="O235" s="72"/>
      <c r="P235" s="73"/>
      <c r="S235" s="72"/>
      <c r="V235" s="72"/>
      <c r="Y235" s="72"/>
      <c r="AC235" s="72"/>
      <c r="AD235" s="73"/>
      <c r="AG235" s="72"/>
      <c r="AH235" s="73"/>
    </row>
    <row r="236" spans="9:34" x14ac:dyDescent="0.25">
      <c r="I236" s="72"/>
      <c r="J236" s="73"/>
      <c r="N236" s="72"/>
      <c r="O236" s="72"/>
      <c r="P236" s="73"/>
      <c r="S236" s="72"/>
      <c r="V236" s="72"/>
      <c r="Y236" s="72"/>
      <c r="AC236" s="72"/>
      <c r="AD236" s="73"/>
      <c r="AG236" s="72"/>
      <c r="AH236" s="73"/>
    </row>
    <row r="237" spans="9:34" x14ac:dyDescent="0.25">
      <c r="I237" s="72"/>
      <c r="J237" s="73"/>
      <c r="N237" s="72"/>
      <c r="O237" s="72"/>
      <c r="P237" s="73"/>
      <c r="S237" s="72"/>
      <c r="V237" s="72"/>
      <c r="Y237" s="72"/>
      <c r="AC237" s="72"/>
      <c r="AD237" s="73"/>
      <c r="AG237" s="72"/>
      <c r="AH237" s="73"/>
    </row>
    <row r="238" spans="9:34" x14ac:dyDescent="0.25">
      <c r="I238" s="72"/>
      <c r="J238" s="73"/>
      <c r="N238" s="72"/>
      <c r="O238" s="72"/>
      <c r="P238" s="73"/>
      <c r="S238" s="72"/>
      <c r="V238" s="72"/>
      <c r="Y238" s="72"/>
      <c r="AC238" s="72"/>
      <c r="AD238" s="73"/>
      <c r="AG238" s="72"/>
      <c r="AH238" s="73"/>
    </row>
    <row r="239" spans="9:34" x14ac:dyDescent="0.25">
      <c r="I239" s="72"/>
      <c r="J239" s="73"/>
      <c r="N239" s="72"/>
      <c r="O239" s="72"/>
      <c r="P239" s="73"/>
      <c r="S239" s="72"/>
      <c r="V239" s="72"/>
      <c r="Y239" s="72"/>
      <c r="AC239" s="72"/>
      <c r="AD239" s="73"/>
      <c r="AG239" s="72"/>
      <c r="AH239" s="73"/>
    </row>
    <row r="240" spans="9:34" x14ac:dyDescent="0.25">
      <c r="I240" s="72"/>
      <c r="J240" s="73"/>
      <c r="N240" s="72"/>
      <c r="O240" s="72"/>
      <c r="P240" s="73"/>
      <c r="S240" s="72"/>
      <c r="V240" s="72"/>
      <c r="Y240" s="72"/>
      <c r="AC240" s="72"/>
      <c r="AD240" s="73"/>
      <c r="AG240" s="72"/>
      <c r="AH240" s="73"/>
    </row>
    <row r="241" spans="9:34" x14ac:dyDescent="0.25">
      <c r="I241" s="72"/>
      <c r="J241" s="73"/>
      <c r="N241" s="72"/>
      <c r="O241" s="72"/>
      <c r="P241" s="73"/>
      <c r="S241" s="72"/>
      <c r="V241" s="72"/>
      <c r="Y241" s="72"/>
      <c r="AC241" s="72"/>
      <c r="AD241" s="73"/>
      <c r="AG241" s="72"/>
      <c r="AH241" s="73"/>
    </row>
    <row r="242" spans="9:34" x14ac:dyDescent="0.25">
      <c r="I242" s="72"/>
      <c r="J242" s="73"/>
      <c r="N242" s="72"/>
      <c r="O242" s="72"/>
      <c r="P242" s="73"/>
      <c r="S242" s="72"/>
      <c r="V242" s="72"/>
      <c r="Y242" s="72"/>
      <c r="AC242" s="72"/>
      <c r="AD242" s="73"/>
      <c r="AG242" s="72"/>
      <c r="AH242" s="73"/>
    </row>
    <row r="243" spans="9:34" x14ac:dyDescent="0.25">
      <c r="I243" s="72"/>
      <c r="J243" s="73"/>
      <c r="N243" s="72"/>
      <c r="O243" s="72"/>
      <c r="P243" s="73"/>
      <c r="S243" s="72"/>
      <c r="V243" s="72"/>
      <c r="Y243" s="72"/>
      <c r="AC243" s="72"/>
      <c r="AD243" s="73"/>
      <c r="AG243" s="72"/>
      <c r="AH243" s="73"/>
    </row>
    <row r="244" spans="9:34" x14ac:dyDescent="0.25">
      <c r="I244" s="72"/>
      <c r="J244" s="73"/>
      <c r="N244" s="72"/>
      <c r="O244" s="72"/>
      <c r="P244" s="73"/>
      <c r="S244" s="72"/>
      <c r="V244" s="72"/>
      <c r="Y244" s="72"/>
      <c r="AC244" s="72"/>
      <c r="AD244" s="73"/>
      <c r="AG244" s="72"/>
      <c r="AH244" s="73"/>
    </row>
    <row r="245" spans="9:34" x14ac:dyDescent="0.25">
      <c r="I245" s="72"/>
      <c r="J245" s="73"/>
      <c r="N245" s="72"/>
      <c r="O245" s="72"/>
      <c r="P245" s="73"/>
      <c r="S245" s="72"/>
      <c r="V245" s="72"/>
      <c r="Y245" s="72"/>
      <c r="AC245" s="72"/>
      <c r="AD245" s="73"/>
      <c r="AG245" s="72"/>
      <c r="AH245" s="73"/>
    </row>
    <row r="246" spans="9:34" x14ac:dyDescent="0.25">
      <c r="I246" s="72"/>
      <c r="J246" s="73"/>
      <c r="N246" s="72"/>
      <c r="O246" s="72"/>
      <c r="P246" s="73"/>
      <c r="S246" s="72"/>
      <c r="V246" s="72"/>
      <c r="Y246" s="72"/>
      <c r="AC246" s="72"/>
      <c r="AD246" s="73"/>
      <c r="AG246" s="72"/>
      <c r="AH246" s="73"/>
    </row>
    <row r="247" spans="9:34" x14ac:dyDescent="0.25">
      <c r="I247" s="72"/>
      <c r="J247" s="73"/>
      <c r="N247" s="72"/>
      <c r="O247" s="72"/>
      <c r="P247" s="73"/>
      <c r="S247" s="72"/>
      <c r="V247" s="72"/>
      <c r="Y247" s="72"/>
      <c r="AC247" s="72"/>
      <c r="AD247" s="73"/>
      <c r="AG247" s="72"/>
      <c r="AH247" s="73"/>
    </row>
    <row r="248" spans="9:34" x14ac:dyDescent="0.25">
      <c r="I248" s="72"/>
      <c r="J248" s="73"/>
      <c r="N248" s="72"/>
      <c r="O248" s="72"/>
      <c r="P248" s="73"/>
      <c r="S248" s="72"/>
      <c r="V248" s="72"/>
      <c r="Y248" s="72"/>
      <c r="AC248" s="72"/>
      <c r="AD248" s="73"/>
      <c r="AG248" s="72"/>
      <c r="AH248" s="73"/>
    </row>
    <row r="249" spans="9:34" x14ac:dyDescent="0.25">
      <c r="I249" s="72"/>
      <c r="J249" s="73"/>
      <c r="N249" s="72"/>
      <c r="O249" s="72"/>
      <c r="P249" s="73"/>
      <c r="S249" s="72"/>
      <c r="V249" s="72"/>
      <c r="Y249" s="72"/>
      <c r="AC249" s="72"/>
      <c r="AD249" s="73"/>
      <c r="AG249" s="72"/>
      <c r="AH249" s="73"/>
    </row>
    <row r="250" spans="9:34" x14ac:dyDescent="0.25">
      <c r="I250" s="72"/>
      <c r="J250" s="73"/>
      <c r="N250" s="72"/>
      <c r="O250" s="72"/>
      <c r="P250" s="73"/>
      <c r="S250" s="72"/>
      <c r="V250" s="72"/>
      <c r="Y250" s="72"/>
      <c r="AC250" s="72"/>
      <c r="AD250" s="73"/>
      <c r="AG250" s="72"/>
      <c r="AH250" s="73"/>
    </row>
    <row r="251" spans="9:34" x14ac:dyDescent="0.25">
      <c r="I251" s="72"/>
      <c r="J251" s="73"/>
      <c r="N251" s="72"/>
      <c r="O251" s="72"/>
      <c r="P251" s="73"/>
      <c r="S251" s="72"/>
      <c r="V251" s="72"/>
      <c r="Y251" s="72"/>
      <c r="AC251" s="72"/>
      <c r="AD251" s="73"/>
      <c r="AG251" s="72"/>
      <c r="AH251" s="73"/>
    </row>
    <row r="252" spans="9:34" x14ac:dyDescent="0.25">
      <c r="I252" s="72"/>
      <c r="J252" s="73"/>
      <c r="N252" s="72"/>
      <c r="O252" s="72"/>
      <c r="P252" s="73"/>
      <c r="S252" s="72"/>
      <c r="V252" s="72"/>
      <c r="Y252" s="72"/>
      <c r="AC252" s="72"/>
      <c r="AD252" s="73"/>
      <c r="AG252" s="72"/>
      <c r="AH252" s="73"/>
    </row>
    <row r="253" spans="9:34" x14ac:dyDescent="0.25">
      <c r="I253" s="72"/>
      <c r="J253" s="73"/>
      <c r="N253" s="72"/>
      <c r="O253" s="72"/>
      <c r="P253" s="73"/>
      <c r="S253" s="72"/>
      <c r="V253" s="72"/>
      <c r="Y253" s="72"/>
      <c r="AC253" s="72"/>
      <c r="AD253" s="73"/>
      <c r="AG253" s="72"/>
      <c r="AH253" s="73"/>
    </row>
    <row r="254" spans="9:34" x14ac:dyDescent="0.25">
      <c r="I254" s="72"/>
      <c r="J254" s="73"/>
      <c r="N254" s="72"/>
      <c r="O254" s="72"/>
      <c r="P254" s="73"/>
      <c r="S254" s="72"/>
      <c r="V254" s="72"/>
      <c r="Y254" s="72"/>
      <c r="AC254" s="72"/>
      <c r="AD254" s="73"/>
      <c r="AG254" s="72"/>
      <c r="AH254" s="73"/>
    </row>
    <row r="255" spans="9:34" x14ac:dyDescent="0.25">
      <c r="I255" s="72"/>
      <c r="J255" s="73"/>
      <c r="N255" s="72"/>
      <c r="O255" s="72"/>
      <c r="P255" s="73"/>
      <c r="S255" s="72"/>
      <c r="V255" s="72"/>
      <c r="Y255" s="72"/>
      <c r="AC255" s="72"/>
      <c r="AD255" s="73"/>
      <c r="AG255" s="72"/>
      <c r="AH255" s="73"/>
    </row>
    <row r="256" spans="9:34" x14ac:dyDescent="0.25">
      <c r="I256" s="72"/>
      <c r="J256" s="73"/>
      <c r="N256" s="72"/>
      <c r="O256" s="72"/>
      <c r="P256" s="73"/>
      <c r="S256" s="72"/>
      <c r="V256" s="72"/>
      <c r="Y256" s="72"/>
      <c r="AC256" s="72"/>
      <c r="AD256" s="73"/>
      <c r="AG256" s="72"/>
      <c r="AH256" s="73"/>
    </row>
    <row r="257" spans="9:34" x14ac:dyDescent="0.25">
      <c r="I257" s="72"/>
      <c r="J257" s="73"/>
      <c r="N257" s="72"/>
      <c r="O257" s="72"/>
      <c r="P257" s="73"/>
      <c r="S257" s="72"/>
      <c r="V257" s="72"/>
      <c r="Y257" s="72"/>
      <c r="AC257" s="72"/>
      <c r="AD257" s="73"/>
      <c r="AG257" s="72"/>
      <c r="AH257" s="73"/>
    </row>
    <row r="258" spans="9:34" x14ac:dyDescent="0.25">
      <c r="I258" s="72"/>
      <c r="J258" s="73"/>
      <c r="N258" s="72"/>
      <c r="O258" s="72"/>
      <c r="P258" s="73"/>
      <c r="S258" s="72"/>
      <c r="V258" s="72"/>
      <c r="Y258" s="72"/>
      <c r="AC258" s="72"/>
      <c r="AD258" s="73"/>
      <c r="AG258" s="72"/>
      <c r="AH258" s="73"/>
    </row>
    <row r="259" spans="9:34" x14ac:dyDescent="0.25">
      <c r="I259" s="72"/>
      <c r="J259" s="73"/>
      <c r="N259" s="72"/>
      <c r="O259" s="72"/>
      <c r="P259" s="73"/>
      <c r="S259" s="72"/>
      <c r="V259" s="72"/>
      <c r="Y259" s="72"/>
      <c r="AC259" s="72"/>
      <c r="AD259" s="73"/>
      <c r="AG259" s="72"/>
      <c r="AH259" s="73"/>
    </row>
    <row r="260" spans="9:34" x14ac:dyDescent="0.25">
      <c r="I260" s="72"/>
      <c r="J260" s="73"/>
      <c r="N260" s="72"/>
      <c r="O260" s="72"/>
      <c r="P260" s="73"/>
      <c r="S260" s="72"/>
      <c r="V260" s="72"/>
      <c r="Y260" s="72"/>
      <c r="AC260" s="72"/>
      <c r="AD260" s="73"/>
      <c r="AG260" s="72"/>
      <c r="AH260" s="73"/>
    </row>
    <row r="261" spans="9:34" x14ac:dyDescent="0.25">
      <c r="I261" s="72"/>
      <c r="J261" s="73"/>
      <c r="N261" s="72"/>
      <c r="O261" s="72"/>
      <c r="P261" s="73"/>
      <c r="S261" s="72"/>
      <c r="V261" s="72"/>
      <c r="Y261" s="72"/>
      <c r="AC261" s="72"/>
      <c r="AD261" s="73"/>
      <c r="AG261" s="72"/>
      <c r="AH261" s="73"/>
    </row>
    <row r="262" spans="9:34" x14ac:dyDescent="0.25">
      <c r="I262" s="72"/>
      <c r="J262" s="73"/>
      <c r="N262" s="72"/>
      <c r="O262" s="72"/>
      <c r="P262" s="73"/>
      <c r="S262" s="72"/>
      <c r="V262" s="72"/>
      <c r="Y262" s="72"/>
      <c r="AC262" s="72"/>
      <c r="AD262" s="73"/>
      <c r="AG262" s="72"/>
      <c r="AH262" s="73"/>
    </row>
    <row r="263" spans="9:34" x14ac:dyDescent="0.25">
      <c r="I263" s="72"/>
      <c r="J263" s="73"/>
      <c r="N263" s="72"/>
      <c r="O263" s="72"/>
      <c r="P263" s="73"/>
      <c r="S263" s="72"/>
      <c r="V263" s="72"/>
      <c r="Y263" s="72"/>
      <c r="AC263" s="72"/>
      <c r="AD263" s="73"/>
      <c r="AG263" s="72"/>
      <c r="AH263" s="73"/>
    </row>
    <row r="264" spans="9:34" x14ac:dyDescent="0.25">
      <c r="I264" s="72"/>
      <c r="J264" s="73"/>
      <c r="N264" s="72"/>
      <c r="O264" s="72"/>
      <c r="P264" s="73"/>
      <c r="S264" s="72"/>
      <c r="V264" s="72"/>
      <c r="Y264" s="72"/>
      <c r="AC264" s="72"/>
      <c r="AD264" s="73"/>
      <c r="AG264" s="72"/>
      <c r="AH264" s="73"/>
    </row>
    <row r="265" spans="9:34" x14ac:dyDescent="0.25">
      <c r="I265" s="72"/>
      <c r="J265" s="73"/>
      <c r="N265" s="72"/>
      <c r="O265" s="72"/>
      <c r="P265" s="73"/>
      <c r="S265" s="72"/>
      <c r="V265" s="72"/>
      <c r="Y265" s="72"/>
      <c r="AC265" s="72"/>
      <c r="AD265" s="73"/>
      <c r="AG265" s="72"/>
      <c r="AH265" s="73"/>
    </row>
    <row r="266" spans="9:34" x14ac:dyDescent="0.25">
      <c r="I266" s="72"/>
      <c r="J266" s="73"/>
      <c r="N266" s="72"/>
      <c r="O266" s="72"/>
      <c r="P266" s="73"/>
      <c r="S266" s="72"/>
      <c r="V266" s="72"/>
      <c r="Y266" s="72"/>
      <c r="AC266" s="72"/>
      <c r="AD266" s="73"/>
      <c r="AG266" s="72"/>
      <c r="AH266" s="73"/>
    </row>
    <row r="267" spans="9:34" x14ac:dyDescent="0.25">
      <c r="I267" s="72"/>
      <c r="J267" s="73"/>
      <c r="N267" s="72"/>
      <c r="O267" s="72"/>
      <c r="P267" s="73"/>
      <c r="S267" s="72"/>
      <c r="V267" s="72"/>
      <c r="Y267" s="72"/>
      <c r="AC267" s="72"/>
      <c r="AD267" s="73"/>
      <c r="AG267" s="72"/>
      <c r="AH267" s="73"/>
    </row>
    <row r="268" spans="9:34" x14ac:dyDescent="0.25">
      <c r="I268" s="72"/>
      <c r="J268" s="73"/>
      <c r="N268" s="72"/>
      <c r="O268" s="72"/>
      <c r="P268" s="73"/>
      <c r="S268" s="72"/>
      <c r="V268" s="72"/>
      <c r="Y268" s="72"/>
      <c r="AC268" s="72"/>
      <c r="AD268" s="73"/>
      <c r="AG268" s="72"/>
      <c r="AH268" s="73"/>
    </row>
    <row r="269" spans="9:34" x14ac:dyDescent="0.25">
      <c r="I269" s="72"/>
      <c r="J269" s="73"/>
      <c r="N269" s="72"/>
      <c r="O269" s="72"/>
      <c r="P269" s="73"/>
      <c r="S269" s="72"/>
      <c r="V269" s="72"/>
      <c r="Y269" s="72"/>
      <c r="AC269" s="72"/>
      <c r="AD269" s="73"/>
      <c r="AG269" s="72"/>
      <c r="AH269" s="73"/>
    </row>
    <row r="270" spans="9:34" x14ac:dyDescent="0.25">
      <c r="I270" s="72"/>
      <c r="J270" s="73"/>
      <c r="N270" s="72"/>
      <c r="O270" s="72"/>
      <c r="P270" s="73"/>
      <c r="S270" s="72"/>
      <c r="V270" s="72"/>
      <c r="Y270" s="72"/>
      <c r="AC270" s="72"/>
      <c r="AD270" s="73"/>
      <c r="AG270" s="72"/>
      <c r="AH270" s="73"/>
    </row>
    <row r="271" spans="9:34" x14ac:dyDescent="0.25">
      <c r="I271" s="72"/>
      <c r="J271" s="73"/>
      <c r="N271" s="72"/>
      <c r="O271" s="72"/>
      <c r="P271" s="73"/>
      <c r="S271" s="72"/>
      <c r="V271" s="72"/>
      <c r="Y271" s="72"/>
      <c r="AC271" s="72"/>
      <c r="AD271" s="73"/>
      <c r="AG271" s="72"/>
      <c r="AH271" s="73"/>
    </row>
    <row r="272" spans="9:34" x14ac:dyDescent="0.25">
      <c r="I272" s="72"/>
      <c r="J272" s="73"/>
      <c r="N272" s="72"/>
      <c r="O272" s="72"/>
      <c r="P272" s="73"/>
      <c r="S272" s="72"/>
      <c r="V272" s="72"/>
      <c r="Y272" s="72"/>
      <c r="AC272" s="72"/>
      <c r="AD272" s="73"/>
      <c r="AG272" s="72"/>
      <c r="AH272" s="73"/>
    </row>
    <row r="273" spans="9:34" x14ac:dyDescent="0.25">
      <c r="I273" s="72"/>
      <c r="J273" s="73"/>
      <c r="N273" s="72"/>
      <c r="O273" s="72"/>
      <c r="P273" s="73"/>
      <c r="S273" s="72"/>
      <c r="V273" s="72"/>
      <c r="Y273" s="72"/>
      <c r="AC273" s="72"/>
      <c r="AD273" s="73"/>
      <c r="AG273" s="72"/>
      <c r="AH273" s="73"/>
    </row>
    <row r="274" spans="9:34" x14ac:dyDescent="0.25">
      <c r="I274" s="72"/>
      <c r="J274" s="73"/>
      <c r="N274" s="72"/>
      <c r="O274" s="72"/>
      <c r="P274" s="73"/>
      <c r="S274" s="72"/>
      <c r="V274" s="72"/>
      <c r="Y274" s="72"/>
      <c r="AC274" s="72"/>
      <c r="AD274" s="73"/>
      <c r="AG274" s="72"/>
      <c r="AH274" s="73"/>
    </row>
    <row r="275" spans="9:34" x14ac:dyDescent="0.25">
      <c r="I275" s="72"/>
      <c r="J275" s="73"/>
      <c r="N275" s="72"/>
      <c r="O275" s="72"/>
      <c r="P275" s="73"/>
      <c r="S275" s="72"/>
      <c r="V275" s="72"/>
      <c r="Y275" s="72"/>
      <c r="AC275" s="72"/>
      <c r="AD275" s="73"/>
      <c r="AG275" s="72"/>
      <c r="AH275" s="73"/>
    </row>
    <row r="276" spans="9:34" x14ac:dyDescent="0.25">
      <c r="I276" s="72"/>
      <c r="J276" s="73"/>
      <c r="N276" s="72"/>
      <c r="O276" s="72"/>
      <c r="P276" s="73"/>
      <c r="S276" s="72"/>
      <c r="V276" s="72"/>
      <c r="Y276" s="72"/>
      <c r="AC276" s="72"/>
      <c r="AD276" s="73"/>
      <c r="AG276" s="72"/>
      <c r="AH276" s="73"/>
    </row>
    <row r="277" spans="9:34" x14ac:dyDescent="0.25">
      <c r="I277" s="72"/>
      <c r="J277" s="73"/>
      <c r="N277" s="72"/>
      <c r="O277" s="72"/>
      <c r="P277" s="73"/>
      <c r="S277" s="72"/>
      <c r="V277" s="72"/>
      <c r="Y277" s="72"/>
      <c r="AC277" s="72"/>
      <c r="AD277" s="73"/>
      <c r="AG277" s="72"/>
      <c r="AH277" s="73"/>
    </row>
    <row r="278" spans="9:34" x14ac:dyDescent="0.25">
      <c r="I278" s="72"/>
      <c r="J278" s="73"/>
      <c r="N278" s="72"/>
      <c r="O278" s="72"/>
      <c r="P278" s="73"/>
      <c r="S278" s="72"/>
      <c r="V278" s="72"/>
      <c r="Y278" s="72"/>
      <c r="AC278" s="72"/>
      <c r="AD278" s="73"/>
      <c r="AG278" s="72"/>
      <c r="AH278" s="73"/>
    </row>
    <row r="279" spans="9:34" x14ac:dyDescent="0.25">
      <c r="I279" s="72"/>
      <c r="J279" s="73"/>
      <c r="N279" s="72"/>
      <c r="O279" s="72"/>
      <c r="P279" s="73"/>
      <c r="S279" s="72"/>
      <c r="V279" s="72"/>
      <c r="Y279" s="72"/>
      <c r="AC279" s="72"/>
      <c r="AD279" s="73"/>
      <c r="AG279" s="72"/>
      <c r="AH279" s="73"/>
    </row>
    <row r="280" spans="9:34" x14ac:dyDescent="0.25">
      <c r="I280" s="72"/>
      <c r="J280" s="73"/>
      <c r="N280" s="72"/>
      <c r="O280" s="72"/>
      <c r="P280" s="73"/>
      <c r="S280" s="72"/>
      <c r="V280" s="72"/>
      <c r="Y280" s="72"/>
      <c r="AC280" s="72"/>
      <c r="AD280" s="73"/>
      <c r="AG280" s="72"/>
      <c r="AH280" s="73"/>
    </row>
    <row r="281" spans="9:34" x14ac:dyDescent="0.25">
      <c r="I281" s="72"/>
      <c r="J281" s="73"/>
      <c r="N281" s="72"/>
      <c r="O281" s="72"/>
      <c r="P281" s="73"/>
      <c r="S281" s="72"/>
      <c r="V281" s="72"/>
      <c r="Y281" s="72"/>
      <c r="AC281" s="72"/>
      <c r="AD281" s="73"/>
      <c r="AG281" s="72"/>
      <c r="AH281" s="73"/>
    </row>
    <row r="282" spans="9:34" x14ac:dyDescent="0.25">
      <c r="I282" s="72"/>
      <c r="J282" s="73"/>
      <c r="N282" s="72"/>
      <c r="O282" s="72"/>
      <c r="P282" s="73"/>
      <c r="S282" s="72"/>
      <c r="V282" s="72"/>
      <c r="Y282" s="72"/>
      <c r="AC282" s="72"/>
      <c r="AD282" s="73"/>
      <c r="AG282" s="72"/>
      <c r="AH282" s="73"/>
    </row>
    <row r="283" spans="9:34" x14ac:dyDescent="0.25">
      <c r="I283" s="72"/>
      <c r="J283" s="73"/>
      <c r="N283" s="72"/>
      <c r="O283" s="72"/>
      <c r="P283" s="73"/>
      <c r="S283" s="72"/>
      <c r="V283" s="72"/>
      <c r="Y283" s="72"/>
      <c r="AC283" s="72"/>
      <c r="AD283" s="73"/>
      <c r="AG283" s="72"/>
      <c r="AH283" s="73"/>
    </row>
    <row r="284" spans="9:34" x14ac:dyDescent="0.25">
      <c r="I284" s="72"/>
      <c r="J284" s="73"/>
      <c r="N284" s="72"/>
      <c r="O284" s="72"/>
      <c r="P284" s="73"/>
      <c r="S284" s="72"/>
      <c r="V284" s="72"/>
      <c r="Y284" s="72"/>
      <c r="AC284" s="72"/>
      <c r="AD284" s="73"/>
      <c r="AG284" s="72"/>
      <c r="AH284" s="73"/>
    </row>
    <row r="285" spans="9:34" x14ac:dyDescent="0.25">
      <c r="I285" s="72"/>
      <c r="J285" s="73"/>
      <c r="N285" s="72"/>
      <c r="O285" s="72"/>
      <c r="P285" s="73"/>
      <c r="S285" s="72"/>
      <c r="V285" s="72"/>
      <c r="Y285" s="72"/>
      <c r="AC285" s="72"/>
      <c r="AD285" s="73"/>
      <c r="AG285" s="72"/>
      <c r="AH285" s="73"/>
    </row>
    <row r="286" spans="9:34" x14ac:dyDescent="0.25">
      <c r="I286" s="72"/>
      <c r="J286" s="73"/>
      <c r="N286" s="72"/>
      <c r="O286" s="72"/>
      <c r="P286" s="73"/>
      <c r="S286" s="72"/>
      <c r="V286" s="72"/>
      <c r="Y286" s="72"/>
      <c r="AC286" s="72"/>
      <c r="AD286" s="73"/>
      <c r="AG286" s="72"/>
      <c r="AH286" s="73"/>
    </row>
    <row r="287" spans="9:34" x14ac:dyDescent="0.25">
      <c r="I287" s="72"/>
      <c r="J287" s="73"/>
      <c r="N287" s="72"/>
      <c r="O287" s="72"/>
      <c r="P287" s="73"/>
      <c r="S287" s="72"/>
      <c r="V287" s="72"/>
      <c r="Y287" s="72"/>
      <c r="AC287" s="72"/>
      <c r="AD287" s="73"/>
      <c r="AG287" s="72"/>
      <c r="AH287" s="73"/>
    </row>
    <row r="288" spans="9:34" x14ac:dyDescent="0.25">
      <c r="I288" s="72"/>
      <c r="J288" s="73"/>
      <c r="N288" s="72"/>
      <c r="O288" s="72"/>
      <c r="P288" s="73"/>
      <c r="S288" s="72"/>
      <c r="V288" s="72"/>
      <c r="Y288" s="72"/>
      <c r="AC288" s="72"/>
      <c r="AD288" s="73"/>
      <c r="AG288" s="72"/>
      <c r="AH288" s="73"/>
    </row>
    <row r="289" spans="9:34" x14ac:dyDescent="0.25">
      <c r="I289" s="72"/>
      <c r="J289" s="73"/>
      <c r="N289" s="72"/>
      <c r="O289" s="72"/>
      <c r="P289" s="73"/>
      <c r="S289" s="72"/>
      <c r="V289" s="72"/>
      <c r="Y289" s="72"/>
      <c r="AC289" s="72"/>
      <c r="AD289" s="73"/>
      <c r="AG289" s="72"/>
      <c r="AH289" s="73"/>
    </row>
    <row r="290" spans="9:34" x14ac:dyDescent="0.25">
      <c r="I290" s="72"/>
      <c r="J290" s="73"/>
      <c r="N290" s="72"/>
      <c r="O290" s="72"/>
      <c r="P290" s="73"/>
      <c r="S290" s="72"/>
      <c r="V290" s="72"/>
      <c r="Y290" s="72"/>
      <c r="AC290" s="72"/>
      <c r="AD290" s="73"/>
      <c r="AG290" s="72"/>
      <c r="AH290" s="73"/>
    </row>
    <row r="291" spans="9:34" x14ac:dyDescent="0.25">
      <c r="I291" s="72"/>
      <c r="J291" s="73"/>
      <c r="N291" s="72"/>
      <c r="O291" s="72"/>
      <c r="P291" s="73"/>
      <c r="S291" s="72"/>
      <c r="V291" s="72"/>
      <c r="Y291" s="72"/>
      <c r="AC291" s="72"/>
      <c r="AD291" s="73"/>
      <c r="AG291" s="72"/>
      <c r="AH291" s="73"/>
    </row>
    <row r="292" spans="9:34" x14ac:dyDescent="0.25">
      <c r="I292" s="72"/>
      <c r="J292" s="73"/>
      <c r="N292" s="72"/>
      <c r="O292" s="72"/>
      <c r="P292" s="73"/>
      <c r="S292" s="72"/>
      <c r="V292" s="72"/>
      <c r="Y292" s="72"/>
      <c r="AC292" s="72"/>
      <c r="AD292" s="73"/>
      <c r="AG292" s="72"/>
      <c r="AH292" s="73"/>
    </row>
    <row r="293" spans="9:34" x14ac:dyDescent="0.25">
      <c r="I293" s="72"/>
      <c r="J293" s="73"/>
      <c r="N293" s="72"/>
      <c r="O293" s="72"/>
      <c r="P293" s="73"/>
      <c r="S293" s="72"/>
      <c r="V293" s="72"/>
      <c r="Y293" s="72"/>
      <c r="AC293" s="72"/>
      <c r="AD293" s="73"/>
      <c r="AG293" s="72"/>
      <c r="AH293" s="73"/>
    </row>
    <row r="294" spans="9:34" x14ac:dyDescent="0.25">
      <c r="I294" s="72"/>
      <c r="J294" s="73"/>
      <c r="N294" s="72"/>
      <c r="O294" s="72"/>
      <c r="P294" s="73"/>
      <c r="S294" s="72"/>
      <c r="V294" s="72"/>
      <c r="Y294" s="72"/>
      <c r="AC294" s="72"/>
      <c r="AD294" s="73"/>
      <c r="AG294" s="72"/>
      <c r="AH294" s="73"/>
    </row>
    <row r="295" spans="9:34" x14ac:dyDescent="0.25">
      <c r="I295" s="72"/>
      <c r="J295" s="73"/>
      <c r="N295" s="72"/>
      <c r="O295" s="72"/>
      <c r="P295" s="73"/>
      <c r="S295" s="72"/>
      <c r="V295" s="72"/>
      <c r="Y295" s="72"/>
      <c r="AC295" s="72"/>
      <c r="AD295" s="73"/>
      <c r="AG295" s="72"/>
      <c r="AH295" s="73"/>
    </row>
    <row r="296" spans="9:34" x14ac:dyDescent="0.25">
      <c r="I296" s="72"/>
      <c r="J296" s="73"/>
      <c r="N296" s="72"/>
      <c r="O296" s="72"/>
      <c r="P296" s="73"/>
      <c r="S296" s="72"/>
      <c r="V296" s="72"/>
      <c r="Y296" s="72"/>
      <c r="AC296" s="72"/>
      <c r="AD296" s="73"/>
      <c r="AG296" s="72"/>
      <c r="AH296" s="73"/>
    </row>
    <row r="297" spans="9:34" x14ac:dyDescent="0.25">
      <c r="I297" s="72"/>
      <c r="J297" s="73"/>
      <c r="N297" s="72"/>
      <c r="O297" s="72"/>
      <c r="P297" s="73"/>
      <c r="S297" s="72"/>
      <c r="V297" s="72"/>
      <c r="Y297" s="72"/>
      <c r="AC297" s="72"/>
      <c r="AD297" s="73"/>
      <c r="AG297" s="72"/>
      <c r="AH297" s="73"/>
    </row>
    <row r="298" spans="9:34" x14ac:dyDescent="0.25">
      <c r="I298" s="72"/>
      <c r="J298" s="73"/>
      <c r="N298" s="72"/>
      <c r="O298" s="72"/>
      <c r="P298" s="73"/>
      <c r="S298" s="72"/>
      <c r="V298" s="72"/>
      <c r="Y298" s="72"/>
      <c r="AC298" s="72"/>
      <c r="AD298" s="73"/>
      <c r="AG298" s="72"/>
      <c r="AH298" s="73"/>
    </row>
    <row r="299" spans="9:34" x14ac:dyDescent="0.25">
      <c r="I299" s="72"/>
      <c r="J299" s="73"/>
      <c r="N299" s="72"/>
      <c r="O299" s="72"/>
      <c r="P299" s="73"/>
      <c r="S299" s="72"/>
      <c r="V299" s="72"/>
      <c r="Y299" s="72"/>
      <c r="AC299" s="72"/>
      <c r="AD299" s="73"/>
      <c r="AG299" s="72"/>
      <c r="AH299" s="73"/>
    </row>
    <row r="300" spans="9:34" x14ac:dyDescent="0.25">
      <c r="I300" s="72"/>
      <c r="J300" s="73"/>
      <c r="N300" s="72"/>
      <c r="O300" s="72"/>
      <c r="P300" s="73"/>
      <c r="S300" s="72"/>
      <c r="V300" s="72"/>
      <c r="Y300" s="72"/>
      <c r="AC300" s="72"/>
      <c r="AD300" s="73"/>
      <c r="AG300" s="72"/>
      <c r="AH300" s="73"/>
    </row>
    <row r="301" spans="9:34" x14ac:dyDescent="0.25">
      <c r="I301" s="72"/>
      <c r="J301" s="73"/>
      <c r="N301" s="72"/>
      <c r="O301" s="72"/>
      <c r="P301" s="73"/>
      <c r="S301" s="72"/>
      <c r="V301" s="72"/>
      <c r="Y301" s="72"/>
      <c r="AC301" s="72"/>
      <c r="AD301" s="73"/>
      <c r="AG301" s="72"/>
      <c r="AH301" s="73"/>
    </row>
    <row r="302" spans="9:34" x14ac:dyDescent="0.25">
      <c r="I302" s="72"/>
      <c r="J302" s="73"/>
      <c r="N302" s="72"/>
      <c r="O302" s="72"/>
      <c r="P302" s="73"/>
      <c r="S302" s="72"/>
      <c r="V302" s="72"/>
      <c r="Y302" s="72"/>
      <c r="AC302" s="72"/>
      <c r="AD302" s="73"/>
      <c r="AG302" s="72"/>
      <c r="AH302" s="73"/>
    </row>
    <row r="303" spans="9:34" x14ac:dyDescent="0.25">
      <c r="I303" s="72"/>
      <c r="J303" s="73"/>
      <c r="N303" s="72"/>
      <c r="O303" s="72"/>
      <c r="P303" s="73"/>
      <c r="S303" s="72"/>
      <c r="V303" s="72"/>
      <c r="Y303" s="72"/>
      <c r="AC303" s="72"/>
      <c r="AD303" s="73"/>
      <c r="AG303" s="72"/>
      <c r="AH303" s="73"/>
    </row>
    <row r="304" spans="9:34" x14ac:dyDescent="0.25">
      <c r="I304" s="72"/>
      <c r="J304" s="73"/>
      <c r="N304" s="72"/>
      <c r="O304" s="72"/>
      <c r="P304" s="73"/>
      <c r="S304" s="72"/>
      <c r="V304" s="72"/>
      <c r="Y304" s="72"/>
      <c r="AC304" s="72"/>
      <c r="AD304" s="73"/>
      <c r="AG304" s="72"/>
      <c r="AH304" s="73"/>
    </row>
    <row r="305" spans="9:34" x14ac:dyDescent="0.25">
      <c r="I305" s="72"/>
      <c r="J305" s="73"/>
      <c r="N305" s="72"/>
      <c r="O305" s="72"/>
      <c r="P305" s="73"/>
      <c r="S305" s="72"/>
      <c r="V305" s="72"/>
      <c r="Y305" s="72"/>
      <c r="AC305" s="72"/>
      <c r="AD305" s="73"/>
      <c r="AG305" s="72"/>
      <c r="AH305" s="73"/>
    </row>
    <row r="306" spans="9:34" x14ac:dyDescent="0.25">
      <c r="I306" s="72"/>
      <c r="J306" s="73"/>
      <c r="N306" s="72"/>
      <c r="O306" s="72"/>
      <c r="P306" s="73"/>
      <c r="S306" s="72"/>
      <c r="V306" s="72"/>
      <c r="Y306" s="72"/>
      <c r="AC306" s="72"/>
      <c r="AD306" s="73"/>
      <c r="AG306" s="72"/>
      <c r="AH306" s="73"/>
    </row>
    <row r="307" spans="9:34" x14ac:dyDescent="0.25">
      <c r="I307" s="72"/>
      <c r="J307" s="73"/>
      <c r="N307" s="72"/>
      <c r="O307" s="72"/>
      <c r="P307" s="73"/>
      <c r="S307" s="72"/>
      <c r="V307" s="72"/>
      <c r="Y307" s="72"/>
      <c r="AC307" s="72"/>
      <c r="AD307" s="73"/>
      <c r="AG307" s="72"/>
      <c r="AH307" s="73"/>
    </row>
    <row r="308" spans="9:34" x14ac:dyDescent="0.25">
      <c r="N308" s="72"/>
      <c r="O308" s="72"/>
      <c r="P308" s="73"/>
      <c r="S308" s="72"/>
      <c r="V308" s="72"/>
      <c r="Y308" s="72"/>
      <c r="AC308" s="72"/>
      <c r="AD308" s="73"/>
      <c r="AG308" s="72"/>
      <c r="AH308" s="73"/>
    </row>
    <row r="309" spans="9:34" x14ac:dyDescent="0.25">
      <c r="N309" s="72"/>
      <c r="O309" s="72"/>
      <c r="P309" s="73"/>
      <c r="S309" s="72"/>
      <c r="V309" s="72"/>
      <c r="Y309" s="72"/>
      <c r="AC309" s="72"/>
      <c r="AD309" s="73"/>
      <c r="AG309" s="72"/>
      <c r="AH309" s="73"/>
    </row>
    <row r="310" spans="9:34" x14ac:dyDescent="0.25">
      <c r="N310" s="72"/>
      <c r="O310" s="72"/>
      <c r="P310" s="73"/>
      <c r="S310" s="72"/>
      <c r="V310" s="72"/>
      <c r="Y310" s="72"/>
      <c r="AC310" s="72"/>
      <c r="AD310" s="73"/>
      <c r="AG310" s="72"/>
      <c r="AH310" s="73"/>
    </row>
    <row r="311" spans="9:34" x14ac:dyDescent="0.25">
      <c r="N311" s="72"/>
      <c r="O311" s="72"/>
      <c r="P311" s="73"/>
      <c r="S311" s="72"/>
      <c r="V311" s="72"/>
      <c r="Y311" s="72"/>
      <c r="AC311" s="72"/>
      <c r="AD311" s="73"/>
      <c r="AG311" s="72"/>
      <c r="AH311" s="73"/>
    </row>
    <row r="312" spans="9:34" x14ac:dyDescent="0.25">
      <c r="N312" s="72"/>
      <c r="O312" s="72"/>
      <c r="P312" s="73"/>
      <c r="S312" s="72"/>
      <c r="V312" s="72"/>
      <c r="Y312" s="72"/>
      <c r="AC312" s="72"/>
      <c r="AD312" s="73"/>
      <c r="AG312" s="72"/>
      <c r="AH312" s="73"/>
    </row>
    <row r="313" spans="9:34" x14ac:dyDescent="0.25">
      <c r="N313" s="72"/>
      <c r="O313" s="72"/>
      <c r="P313" s="73"/>
      <c r="S313" s="72"/>
      <c r="V313" s="72"/>
      <c r="Y313" s="72"/>
      <c r="AC313" s="72"/>
      <c r="AD313" s="73"/>
      <c r="AG313" s="72"/>
      <c r="AH313" s="73"/>
    </row>
    <row r="314" spans="9:34" x14ac:dyDescent="0.25">
      <c r="N314" s="72"/>
      <c r="O314" s="72"/>
      <c r="P314" s="73"/>
      <c r="S314" s="72"/>
      <c r="V314" s="72"/>
      <c r="Y314" s="72"/>
      <c r="AC314" s="72"/>
      <c r="AD314" s="73"/>
      <c r="AG314" s="72"/>
      <c r="AH314" s="73"/>
    </row>
    <row r="315" spans="9:34" x14ac:dyDescent="0.25">
      <c r="N315" s="72"/>
      <c r="O315" s="72"/>
      <c r="P315" s="73"/>
      <c r="S315" s="72"/>
      <c r="V315" s="72"/>
      <c r="Y315" s="72"/>
      <c r="AC315" s="72"/>
      <c r="AD315" s="73"/>
      <c r="AG315" s="72"/>
      <c r="AH315" s="73"/>
    </row>
    <row r="316" spans="9:34" x14ac:dyDescent="0.25">
      <c r="N316" s="72"/>
      <c r="O316" s="72"/>
      <c r="P316" s="73"/>
      <c r="S316" s="72"/>
      <c r="V316" s="72"/>
      <c r="Y316" s="72"/>
      <c r="AC316" s="72"/>
      <c r="AD316" s="73"/>
      <c r="AG316" s="72"/>
      <c r="AH316" s="73"/>
    </row>
    <row r="317" spans="9:34" x14ac:dyDescent="0.25">
      <c r="N317" s="72"/>
      <c r="O317" s="72"/>
      <c r="P317" s="73"/>
      <c r="S317" s="72"/>
      <c r="V317" s="72"/>
      <c r="Y317" s="72"/>
      <c r="AC317" s="72"/>
      <c r="AD317" s="73"/>
      <c r="AG317" s="72"/>
      <c r="AH317" s="73"/>
    </row>
    <row r="318" spans="9:34" x14ac:dyDescent="0.25">
      <c r="N318" s="72"/>
      <c r="O318" s="72"/>
      <c r="P318" s="73"/>
      <c r="S318" s="72"/>
      <c r="V318" s="72"/>
      <c r="Y318" s="72"/>
      <c r="AC318" s="72"/>
      <c r="AD318" s="73"/>
      <c r="AG318" s="72"/>
      <c r="AH318" s="73"/>
    </row>
    <row r="319" spans="9:34" x14ac:dyDescent="0.25">
      <c r="N319" s="72"/>
      <c r="O319" s="72"/>
      <c r="P319" s="73"/>
      <c r="S319" s="72"/>
      <c r="V319" s="72"/>
      <c r="Y319" s="72"/>
      <c r="AC319" s="72"/>
      <c r="AD319" s="73"/>
      <c r="AG319" s="72"/>
      <c r="AH319" s="73"/>
    </row>
    <row r="320" spans="9:34" x14ac:dyDescent="0.25">
      <c r="N320" s="72"/>
      <c r="O320" s="72"/>
      <c r="P320" s="73"/>
      <c r="S320" s="72"/>
      <c r="V320" s="72"/>
      <c r="Y320" s="72"/>
      <c r="AC320" s="72"/>
      <c r="AD320" s="73"/>
      <c r="AG320" s="72"/>
      <c r="AH320" s="73"/>
    </row>
    <row r="321" spans="14:34" x14ac:dyDescent="0.25">
      <c r="N321" s="72"/>
      <c r="O321" s="72"/>
      <c r="P321" s="73"/>
      <c r="S321" s="72"/>
      <c r="V321" s="72"/>
      <c r="Y321" s="72"/>
      <c r="AC321" s="72"/>
      <c r="AD321" s="73"/>
      <c r="AG321" s="72"/>
      <c r="AH321" s="73"/>
    </row>
    <row r="322" spans="14:34" x14ac:dyDescent="0.25">
      <c r="N322" s="72"/>
      <c r="O322" s="72"/>
      <c r="P322" s="73"/>
      <c r="S322" s="72"/>
      <c r="V322" s="72"/>
      <c r="Y322" s="72"/>
      <c r="AC322" s="72"/>
      <c r="AD322" s="73"/>
      <c r="AG322" s="72"/>
      <c r="AH322" s="73"/>
    </row>
    <row r="323" spans="14:34" x14ac:dyDescent="0.25">
      <c r="N323" s="72"/>
      <c r="O323" s="72"/>
      <c r="P323" s="73"/>
      <c r="S323" s="72"/>
      <c r="V323" s="72"/>
      <c r="Y323" s="72"/>
      <c r="AC323" s="72"/>
      <c r="AD323" s="73"/>
      <c r="AG323" s="72"/>
      <c r="AH323" s="73"/>
    </row>
    <row r="324" spans="14:34" x14ac:dyDescent="0.25">
      <c r="N324" s="72"/>
      <c r="O324" s="72"/>
      <c r="P324" s="73"/>
      <c r="S324" s="72"/>
      <c r="V324" s="72"/>
      <c r="Y324" s="72"/>
      <c r="AC324" s="72"/>
      <c r="AD324" s="73"/>
      <c r="AG324" s="72"/>
      <c r="AH324" s="73"/>
    </row>
    <row r="325" spans="14:34" x14ac:dyDescent="0.25">
      <c r="N325" s="72"/>
      <c r="O325" s="72"/>
      <c r="P325" s="73"/>
      <c r="S325" s="72"/>
      <c r="V325" s="72"/>
      <c r="Y325" s="72"/>
      <c r="AC325" s="72"/>
      <c r="AD325" s="73"/>
      <c r="AG325" s="72"/>
      <c r="AH325" s="73"/>
    </row>
    <row r="326" spans="14:34" x14ac:dyDescent="0.25">
      <c r="N326" s="72"/>
      <c r="O326" s="72"/>
      <c r="P326" s="73"/>
      <c r="S326" s="72"/>
      <c r="V326" s="72"/>
      <c r="Y326" s="72"/>
      <c r="AC326" s="72"/>
      <c r="AD326" s="73"/>
      <c r="AG326" s="72"/>
      <c r="AH326" s="73"/>
    </row>
    <row r="327" spans="14:34" x14ac:dyDescent="0.25">
      <c r="N327" s="72"/>
      <c r="O327" s="72"/>
      <c r="P327" s="73"/>
      <c r="S327" s="72"/>
      <c r="V327" s="72"/>
      <c r="Y327" s="72"/>
      <c r="AC327" s="72"/>
      <c r="AD327" s="73"/>
      <c r="AG327" s="72"/>
      <c r="AH327" s="73"/>
    </row>
    <row r="328" spans="14:34" x14ac:dyDescent="0.25">
      <c r="N328" s="72"/>
      <c r="O328" s="72"/>
      <c r="P328" s="73"/>
      <c r="S328" s="72"/>
      <c r="V328" s="72"/>
      <c r="Y328" s="72"/>
      <c r="AC328" s="72"/>
      <c r="AD328" s="73"/>
      <c r="AG328" s="72"/>
      <c r="AH328" s="73"/>
    </row>
    <row r="329" spans="14:34" x14ac:dyDescent="0.25">
      <c r="N329" s="72"/>
      <c r="O329" s="72"/>
      <c r="P329" s="73"/>
      <c r="S329" s="72"/>
      <c r="V329" s="72"/>
      <c r="Y329" s="72"/>
      <c r="AC329" s="72"/>
      <c r="AD329" s="73"/>
      <c r="AG329" s="72"/>
      <c r="AH329" s="73"/>
    </row>
    <row r="330" spans="14:34" x14ac:dyDescent="0.25">
      <c r="N330" s="72"/>
      <c r="O330" s="72"/>
      <c r="P330" s="73"/>
      <c r="S330" s="72"/>
      <c r="V330" s="72"/>
      <c r="Y330" s="72"/>
      <c r="AC330" s="72"/>
      <c r="AD330" s="73"/>
      <c r="AG330" s="72"/>
      <c r="AH330" s="73"/>
    </row>
    <row r="331" spans="14:34" x14ac:dyDescent="0.25">
      <c r="N331" s="72"/>
      <c r="O331" s="72"/>
      <c r="P331" s="73"/>
      <c r="S331" s="72"/>
      <c r="V331" s="72"/>
      <c r="Y331" s="72"/>
      <c r="AC331" s="72"/>
      <c r="AD331" s="73"/>
      <c r="AG331" s="72"/>
      <c r="AH331" s="73"/>
    </row>
    <row r="332" spans="14:34" x14ac:dyDescent="0.25">
      <c r="N332" s="72"/>
      <c r="O332" s="72"/>
      <c r="P332" s="73"/>
      <c r="S332" s="72"/>
      <c r="V332" s="72"/>
      <c r="Y332" s="72"/>
      <c r="AC332" s="72"/>
      <c r="AD332" s="73"/>
      <c r="AG332" s="72"/>
      <c r="AH332" s="73"/>
    </row>
    <row r="333" spans="14:34" x14ac:dyDescent="0.25">
      <c r="N333" s="72"/>
      <c r="O333" s="72"/>
      <c r="P333" s="73"/>
      <c r="S333" s="72"/>
      <c r="V333" s="72"/>
      <c r="Y333" s="72"/>
      <c r="AC333" s="72"/>
      <c r="AD333" s="73"/>
      <c r="AG333" s="72"/>
      <c r="AH333" s="73"/>
    </row>
    <row r="334" spans="14:34" x14ac:dyDescent="0.25">
      <c r="N334" s="72"/>
      <c r="O334" s="72"/>
      <c r="P334" s="73"/>
      <c r="S334" s="72"/>
      <c r="V334" s="72"/>
      <c r="Y334" s="72"/>
      <c r="AC334" s="72"/>
      <c r="AD334" s="73"/>
      <c r="AG334" s="72"/>
      <c r="AH334" s="73"/>
    </row>
    <row r="335" spans="14:34" x14ac:dyDescent="0.25">
      <c r="N335" s="72"/>
      <c r="O335" s="72"/>
      <c r="P335" s="73"/>
      <c r="S335" s="72"/>
      <c r="V335" s="72"/>
      <c r="Y335" s="72"/>
      <c r="AC335" s="72"/>
      <c r="AD335" s="73"/>
      <c r="AG335" s="72"/>
      <c r="AH335" s="73"/>
    </row>
    <row r="336" spans="14:34" x14ac:dyDescent="0.25">
      <c r="N336" s="72"/>
      <c r="O336" s="72"/>
      <c r="P336" s="73"/>
      <c r="S336" s="72"/>
      <c r="V336" s="72"/>
      <c r="Y336" s="72"/>
      <c r="AC336" s="72"/>
      <c r="AD336" s="73"/>
      <c r="AG336" s="72"/>
      <c r="AH336" s="73"/>
    </row>
    <row r="337" spans="14:34" x14ac:dyDescent="0.25">
      <c r="N337" s="72"/>
      <c r="O337" s="72"/>
      <c r="P337" s="73"/>
      <c r="S337" s="72"/>
      <c r="V337" s="72"/>
      <c r="Y337" s="72"/>
      <c r="AC337" s="72"/>
      <c r="AD337" s="73"/>
      <c r="AG337" s="72"/>
      <c r="AH337" s="73"/>
    </row>
    <row r="338" spans="14:34" x14ac:dyDescent="0.25">
      <c r="N338" s="72"/>
      <c r="O338" s="72"/>
      <c r="P338" s="73"/>
      <c r="S338" s="72"/>
      <c r="V338" s="72"/>
      <c r="Y338" s="72"/>
      <c r="AC338" s="72"/>
      <c r="AD338" s="73"/>
      <c r="AG338" s="72"/>
      <c r="AH338" s="73"/>
    </row>
    <row r="339" spans="14:34" x14ac:dyDescent="0.25">
      <c r="N339" s="72"/>
      <c r="O339" s="72"/>
      <c r="P339" s="73"/>
      <c r="S339" s="72"/>
      <c r="V339" s="72"/>
      <c r="Y339" s="72"/>
      <c r="AC339" s="72"/>
      <c r="AD339" s="73"/>
      <c r="AG339" s="72"/>
      <c r="AH339" s="73"/>
    </row>
    <row r="340" spans="14:34" x14ac:dyDescent="0.25">
      <c r="N340" s="72"/>
      <c r="O340" s="72"/>
      <c r="P340" s="73"/>
      <c r="S340" s="72"/>
      <c r="V340" s="72"/>
      <c r="Y340" s="72"/>
      <c r="AC340" s="72"/>
      <c r="AD340" s="73"/>
      <c r="AG340" s="72"/>
      <c r="AH340" s="73"/>
    </row>
    <row r="341" spans="14:34" x14ac:dyDescent="0.25">
      <c r="N341" s="72"/>
      <c r="O341" s="72"/>
      <c r="P341" s="73"/>
      <c r="S341" s="72"/>
      <c r="V341" s="72"/>
      <c r="Y341" s="72"/>
      <c r="AC341" s="72"/>
      <c r="AD341" s="73"/>
      <c r="AG341" s="72"/>
      <c r="AH341" s="73"/>
    </row>
    <row r="342" spans="14:34" x14ac:dyDescent="0.25">
      <c r="N342" s="72"/>
      <c r="O342" s="72"/>
      <c r="P342" s="73"/>
      <c r="S342" s="72"/>
      <c r="V342" s="72"/>
      <c r="Y342" s="72"/>
      <c r="AC342" s="72"/>
      <c r="AD342" s="73"/>
      <c r="AG342" s="72"/>
      <c r="AH342" s="73"/>
    </row>
    <row r="343" spans="14:34" x14ac:dyDescent="0.25">
      <c r="N343" s="72"/>
      <c r="O343" s="72"/>
      <c r="P343" s="73"/>
      <c r="S343" s="72"/>
      <c r="V343" s="72"/>
      <c r="Y343" s="72"/>
      <c r="AC343" s="72"/>
      <c r="AD343" s="73"/>
      <c r="AG343" s="72"/>
      <c r="AH343" s="73"/>
    </row>
    <row r="344" spans="14:34" x14ac:dyDescent="0.25">
      <c r="N344" s="72"/>
      <c r="O344" s="72"/>
      <c r="P344" s="73"/>
      <c r="S344" s="72"/>
      <c r="V344" s="72"/>
      <c r="Y344" s="72"/>
      <c r="AC344" s="72"/>
      <c r="AD344" s="73"/>
      <c r="AG344" s="72"/>
      <c r="AH344" s="73"/>
    </row>
    <row r="345" spans="14:34" x14ac:dyDescent="0.25">
      <c r="N345" s="72"/>
      <c r="O345" s="72"/>
      <c r="P345" s="73"/>
      <c r="S345" s="72"/>
      <c r="V345" s="72"/>
      <c r="Y345" s="72"/>
      <c r="AC345" s="72"/>
      <c r="AD345" s="73"/>
      <c r="AG345" s="72"/>
      <c r="AH345" s="73"/>
    </row>
    <row r="346" spans="14:34" x14ac:dyDescent="0.25">
      <c r="N346" s="72"/>
      <c r="O346" s="72"/>
      <c r="P346" s="73"/>
      <c r="S346" s="72"/>
      <c r="V346" s="72"/>
      <c r="Y346" s="72"/>
      <c r="AC346" s="72"/>
      <c r="AD346" s="73"/>
      <c r="AG346" s="72"/>
      <c r="AH346" s="73"/>
    </row>
    <row r="347" spans="14:34" x14ac:dyDescent="0.25">
      <c r="N347" s="72"/>
      <c r="O347" s="72"/>
      <c r="P347" s="73"/>
      <c r="S347" s="72"/>
      <c r="V347" s="72"/>
      <c r="Y347" s="72"/>
      <c r="AC347" s="72"/>
      <c r="AD347" s="73"/>
      <c r="AG347" s="72"/>
      <c r="AH347" s="73"/>
    </row>
    <row r="348" spans="14:34" x14ac:dyDescent="0.25">
      <c r="N348" s="72"/>
      <c r="O348" s="72"/>
      <c r="P348" s="73"/>
      <c r="S348" s="72"/>
      <c r="V348" s="72"/>
      <c r="Y348" s="72"/>
      <c r="AC348" s="72"/>
      <c r="AD348" s="73"/>
      <c r="AG348" s="72"/>
      <c r="AH348" s="73"/>
    </row>
    <row r="349" spans="14:34" x14ac:dyDescent="0.25">
      <c r="N349" s="72"/>
      <c r="O349" s="72"/>
      <c r="P349" s="73"/>
      <c r="S349" s="72"/>
      <c r="V349" s="72"/>
      <c r="Y349" s="72"/>
      <c r="AC349" s="72"/>
      <c r="AD349" s="73"/>
      <c r="AG349" s="72"/>
      <c r="AH349" s="73"/>
    </row>
    <row r="350" spans="14:34" x14ac:dyDescent="0.25">
      <c r="N350" s="72"/>
      <c r="O350" s="72"/>
      <c r="P350" s="73"/>
      <c r="S350" s="72"/>
      <c r="V350" s="72"/>
      <c r="Y350" s="72"/>
      <c r="AC350" s="72"/>
      <c r="AD350" s="73"/>
      <c r="AG350" s="72"/>
      <c r="AH350" s="73"/>
    </row>
    <row r="351" spans="14:34" x14ac:dyDescent="0.25">
      <c r="N351" s="72"/>
      <c r="O351" s="72"/>
      <c r="P351" s="73"/>
      <c r="S351" s="72"/>
      <c r="V351" s="72"/>
      <c r="Y351" s="72"/>
      <c r="AC351" s="72"/>
      <c r="AD351" s="73"/>
      <c r="AG351" s="72"/>
      <c r="AH351" s="73"/>
    </row>
    <row r="352" spans="14:34" x14ac:dyDescent="0.25">
      <c r="N352" s="72"/>
      <c r="O352" s="72"/>
      <c r="P352" s="73"/>
      <c r="S352" s="72"/>
      <c r="V352" s="72"/>
      <c r="Y352" s="72"/>
      <c r="AC352" s="72"/>
      <c r="AD352" s="73"/>
      <c r="AG352" s="72"/>
      <c r="AH352" s="73"/>
    </row>
    <row r="353" spans="14:34" x14ac:dyDescent="0.25">
      <c r="N353" s="72"/>
      <c r="O353" s="72"/>
      <c r="P353" s="73"/>
      <c r="S353" s="72"/>
      <c r="V353" s="72"/>
      <c r="Y353" s="72"/>
      <c r="AC353" s="72"/>
      <c r="AD353" s="73"/>
      <c r="AG353" s="72"/>
      <c r="AH353" s="73"/>
    </row>
    <row r="354" spans="14:34" x14ac:dyDescent="0.25">
      <c r="N354" s="72"/>
      <c r="O354" s="72"/>
      <c r="P354" s="73"/>
      <c r="S354" s="72"/>
      <c r="V354" s="72"/>
      <c r="Y354" s="72"/>
      <c r="AC354" s="72"/>
      <c r="AD354" s="73"/>
      <c r="AG354" s="72"/>
      <c r="AH354" s="73"/>
    </row>
    <row r="355" spans="14:34" x14ac:dyDescent="0.25">
      <c r="N355" s="72"/>
      <c r="O355" s="72"/>
      <c r="P355" s="73"/>
      <c r="S355" s="72"/>
      <c r="V355" s="72"/>
      <c r="Y355" s="72"/>
      <c r="AC355" s="72"/>
      <c r="AD355" s="73"/>
      <c r="AG355" s="72"/>
      <c r="AH355" s="73"/>
    </row>
    <row r="356" spans="14:34" x14ac:dyDescent="0.25">
      <c r="N356" s="72"/>
      <c r="O356" s="72"/>
      <c r="P356" s="73"/>
      <c r="S356" s="72"/>
      <c r="V356" s="72"/>
      <c r="Y356" s="72"/>
      <c r="AC356" s="72"/>
      <c r="AD356" s="73"/>
      <c r="AG356" s="72"/>
      <c r="AH356" s="73"/>
    </row>
    <row r="357" spans="14:34" x14ac:dyDescent="0.25">
      <c r="N357" s="72"/>
      <c r="O357" s="72"/>
      <c r="P357" s="73"/>
      <c r="S357" s="72"/>
      <c r="V357" s="72"/>
      <c r="Y357" s="72"/>
      <c r="AC357" s="72"/>
      <c r="AD357" s="73"/>
      <c r="AG357" s="72"/>
      <c r="AH357" s="73"/>
    </row>
    <row r="358" spans="14:34" x14ac:dyDescent="0.25">
      <c r="N358" s="72"/>
      <c r="O358" s="72"/>
      <c r="P358" s="73"/>
      <c r="S358" s="72"/>
      <c r="V358" s="72"/>
      <c r="Y358" s="72"/>
      <c r="AC358" s="72"/>
      <c r="AD358" s="73"/>
      <c r="AG358" s="72"/>
      <c r="AH358" s="73"/>
    </row>
    <row r="359" spans="14:34" x14ac:dyDescent="0.25">
      <c r="N359" s="72"/>
      <c r="O359" s="72"/>
      <c r="P359" s="73"/>
      <c r="S359" s="72"/>
      <c r="V359" s="72"/>
      <c r="Y359" s="72"/>
      <c r="AC359" s="72"/>
      <c r="AD359" s="73"/>
      <c r="AG359" s="72"/>
      <c r="AH359" s="73"/>
    </row>
    <row r="360" spans="14:34" x14ac:dyDescent="0.25">
      <c r="N360" s="72"/>
      <c r="O360" s="72"/>
      <c r="P360" s="73"/>
      <c r="S360" s="72"/>
      <c r="V360" s="72"/>
      <c r="Y360" s="72"/>
      <c r="AC360" s="72"/>
      <c r="AD360" s="73"/>
      <c r="AG360" s="72"/>
      <c r="AH360" s="73"/>
    </row>
    <row r="361" spans="14:34" x14ac:dyDescent="0.25">
      <c r="N361" s="72"/>
      <c r="O361" s="72"/>
      <c r="P361" s="73"/>
      <c r="S361" s="72"/>
      <c r="V361" s="72"/>
      <c r="Y361" s="72"/>
      <c r="AC361" s="72"/>
      <c r="AD361" s="73"/>
      <c r="AG361" s="72"/>
      <c r="AH361" s="73"/>
    </row>
    <row r="362" spans="14:34" x14ac:dyDescent="0.25">
      <c r="N362" s="72"/>
      <c r="O362" s="72"/>
      <c r="P362" s="73"/>
      <c r="S362" s="72"/>
      <c r="V362" s="72"/>
      <c r="Y362" s="72"/>
      <c r="AC362" s="72"/>
      <c r="AD362" s="73"/>
      <c r="AG362" s="72"/>
      <c r="AH362" s="73"/>
    </row>
    <row r="363" spans="14:34" x14ac:dyDescent="0.25">
      <c r="N363" s="72"/>
      <c r="O363" s="72"/>
      <c r="P363" s="73"/>
      <c r="S363" s="72"/>
      <c r="V363" s="72"/>
      <c r="Y363" s="72"/>
      <c r="AC363" s="72"/>
      <c r="AD363" s="73"/>
      <c r="AG363" s="72"/>
      <c r="AH363" s="73"/>
    </row>
    <row r="364" spans="14:34" x14ac:dyDescent="0.25">
      <c r="N364" s="72"/>
      <c r="O364" s="72"/>
      <c r="P364" s="73"/>
      <c r="S364" s="72"/>
      <c r="V364" s="72"/>
      <c r="Y364" s="72"/>
      <c r="AC364" s="72"/>
      <c r="AD364" s="73"/>
      <c r="AG364" s="72"/>
      <c r="AH364" s="73"/>
    </row>
    <row r="365" spans="14:34" x14ac:dyDescent="0.25">
      <c r="N365" s="72"/>
      <c r="O365" s="72"/>
      <c r="P365" s="73"/>
      <c r="S365" s="72"/>
      <c r="V365" s="72"/>
      <c r="Y365" s="72"/>
      <c r="AC365" s="72"/>
      <c r="AD365" s="73"/>
      <c r="AG365" s="72"/>
      <c r="AH365" s="73"/>
    </row>
    <row r="366" spans="14:34" x14ac:dyDescent="0.25">
      <c r="N366" s="72"/>
      <c r="O366" s="72"/>
      <c r="P366" s="73"/>
      <c r="S366" s="72"/>
      <c r="V366" s="72"/>
      <c r="Y366" s="72"/>
      <c r="AC366" s="72"/>
      <c r="AD366" s="73"/>
      <c r="AG366" s="72"/>
      <c r="AH366" s="73"/>
    </row>
    <row r="367" spans="14:34" x14ac:dyDescent="0.25">
      <c r="N367" s="72"/>
      <c r="O367" s="72"/>
      <c r="P367" s="73"/>
      <c r="S367" s="72"/>
      <c r="V367" s="72"/>
      <c r="Y367" s="72"/>
      <c r="AC367" s="72"/>
      <c r="AD367" s="73"/>
      <c r="AG367" s="72"/>
      <c r="AH367" s="73"/>
    </row>
    <row r="368" spans="14:34" x14ac:dyDescent="0.25">
      <c r="N368" s="72"/>
      <c r="O368" s="72"/>
      <c r="P368" s="73"/>
      <c r="S368" s="72"/>
      <c r="V368" s="72"/>
      <c r="Y368" s="72"/>
      <c r="AC368" s="72"/>
      <c r="AD368" s="73"/>
      <c r="AG368" s="72"/>
      <c r="AH368" s="73"/>
    </row>
    <row r="369" spans="14:34" x14ac:dyDescent="0.25">
      <c r="N369" s="72"/>
      <c r="O369" s="72"/>
      <c r="P369" s="73"/>
      <c r="S369" s="72"/>
      <c r="V369" s="72"/>
      <c r="Y369" s="72"/>
      <c r="AC369" s="72"/>
      <c r="AD369" s="73"/>
      <c r="AG369" s="72"/>
      <c r="AH369" s="73"/>
    </row>
    <row r="370" spans="14:34" x14ac:dyDescent="0.25">
      <c r="N370" s="72"/>
      <c r="O370" s="72"/>
      <c r="P370" s="73"/>
      <c r="S370" s="72"/>
      <c r="V370" s="72"/>
      <c r="Y370" s="72"/>
      <c r="AC370" s="72"/>
      <c r="AD370" s="73"/>
      <c r="AG370" s="72"/>
      <c r="AH370" s="73"/>
    </row>
    <row r="371" spans="14:34" x14ac:dyDescent="0.25">
      <c r="N371" s="72"/>
      <c r="O371" s="72"/>
      <c r="P371" s="73"/>
      <c r="S371" s="72"/>
      <c r="V371" s="72"/>
      <c r="Y371" s="72"/>
      <c r="AC371" s="72"/>
      <c r="AD371" s="73"/>
      <c r="AG371" s="72"/>
      <c r="AH371" s="73"/>
    </row>
    <row r="372" spans="14:34" x14ac:dyDescent="0.25">
      <c r="N372" s="72"/>
      <c r="O372" s="72"/>
      <c r="P372" s="73"/>
      <c r="S372" s="72"/>
      <c r="V372" s="72"/>
      <c r="Y372" s="72"/>
      <c r="AC372" s="72"/>
      <c r="AD372" s="73"/>
      <c r="AG372" s="72"/>
      <c r="AH372" s="73"/>
    </row>
    <row r="373" spans="14:34" x14ac:dyDescent="0.25">
      <c r="N373" s="72"/>
      <c r="O373" s="72"/>
      <c r="P373" s="73"/>
      <c r="S373" s="72"/>
      <c r="V373" s="72"/>
      <c r="Y373" s="72"/>
      <c r="AC373" s="72"/>
      <c r="AD373" s="73"/>
      <c r="AG373" s="72"/>
      <c r="AH373" s="73"/>
    </row>
    <row r="374" spans="14:34" x14ac:dyDescent="0.25">
      <c r="N374" s="72"/>
      <c r="O374" s="72"/>
      <c r="P374" s="73"/>
      <c r="S374" s="72"/>
      <c r="V374" s="72"/>
      <c r="Y374" s="72"/>
      <c r="AC374" s="72"/>
      <c r="AD374" s="73"/>
      <c r="AG374" s="72"/>
      <c r="AH374" s="73"/>
    </row>
    <row r="375" spans="14:34" x14ac:dyDescent="0.25">
      <c r="N375" s="72"/>
      <c r="O375" s="72"/>
      <c r="P375" s="73"/>
      <c r="S375" s="72"/>
      <c r="V375" s="72"/>
      <c r="Y375" s="72"/>
      <c r="AC375" s="72"/>
      <c r="AD375" s="73"/>
      <c r="AG375" s="72"/>
      <c r="AH375" s="73"/>
    </row>
    <row r="376" spans="14:34" x14ac:dyDescent="0.25">
      <c r="N376" s="72"/>
      <c r="O376" s="72"/>
      <c r="P376" s="73"/>
      <c r="S376" s="72"/>
      <c r="V376" s="72"/>
      <c r="Y376" s="72"/>
      <c r="AC376" s="72"/>
      <c r="AD376" s="73"/>
      <c r="AG376" s="72"/>
      <c r="AH376" s="73"/>
    </row>
    <row r="377" spans="14:34" x14ac:dyDescent="0.25">
      <c r="N377" s="72"/>
      <c r="O377" s="72"/>
      <c r="P377" s="73"/>
      <c r="S377" s="72"/>
      <c r="V377" s="72"/>
      <c r="Y377" s="72"/>
      <c r="AC377" s="72"/>
      <c r="AD377" s="73"/>
      <c r="AG377" s="72"/>
      <c r="AH377" s="73"/>
    </row>
    <row r="378" spans="14:34" x14ac:dyDescent="0.25">
      <c r="N378" s="72"/>
      <c r="O378" s="72"/>
      <c r="P378" s="73"/>
      <c r="S378" s="72"/>
      <c r="V378" s="72"/>
      <c r="Y378" s="72"/>
      <c r="AC378" s="72"/>
      <c r="AD378" s="73"/>
      <c r="AG378" s="72"/>
      <c r="AH378" s="73"/>
    </row>
    <row r="379" spans="14:34" x14ac:dyDescent="0.25">
      <c r="N379" s="72"/>
      <c r="O379" s="72"/>
      <c r="P379" s="73"/>
      <c r="S379" s="72"/>
      <c r="V379" s="72"/>
      <c r="Y379" s="72"/>
      <c r="AC379" s="72"/>
      <c r="AD379" s="73"/>
      <c r="AG379" s="72"/>
      <c r="AH379" s="73"/>
    </row>
    <row r="380" spans="14:34" x14ac:dyDescent="0.25">
      <c r="N380" s="72"/>
      <c r="O380" s="72"/>
      <c r="P380" s="73"/>
      <c r="S380" s="72"/>
      <c r="V380" s="72"/>
      <c r="Y380" s="72"/>
      <c r="AC380" s="72"/>
      <c r="AD380" s="73"/>
      <c r="AG380" s="72"/>
      <c r="AH380" s="73"/>
    </row>
    <row r="381" spans="14:34" x14ac:dyDescent="0.25">
      <c r="N381" s="72"/>
      <c r="O381" s="72"/>
      <c r="P381" s="73"/>
      <c r="S381" s="72"/>
      <c r="V381" s="72"/>
      <c r="Y381" s="72"/>
      <c r="AC381" s="72"/>
      <c r="AD381" s="73"/>
      <c r="AG381" s="72"/>
      <c r="AH381" s="73"/>
    </row>
    <row r="382" spans="14:34" x14ac:dyDescent="0.25">
      <c r="N382" s="72"/>
      <c r="O382" s="72"/>
      <c r="P382" s="73"/>
      <c r="S382" s="72"/>
      <c r="V382" s="72"/>
      <c r="Y382" s="72"/>
      <c r="AC382" s="72"/>
      <c r="AD382" s="73"/>
      <c r="AG382" s="72"/>
      <c r="AH382" s="73"/>
    </row>
    <row r="383" spans="14:34" x14ac:dyDescent="0.25">
      <c r="N383" s="72"/>
      <c r="O383" s="72"/>
      <c r="P383" s="73"/>
      <c r="S383" s="72"/>
      <c r="V383" s="72"/>
      <c r="Y383" s="72"/>
      <c r="AC383" s="72"/>
      <c r="AD383" s="73"/>
      <c r="AG383" s="72"/>
      <c r="AH383" s="73"/>
    </row>
    <row r="384" spans="14:34" x14ac:dyDescent="0.25">
      <c r="N384" s="72"/>
      <c r="O384" s="72"/>
      <c r="P384" s="73"/>
      <c r="S384" s="72"/>
      <c r="V384" s="72"/>
      <c r="Y384" s="72"/>
      <c r="AC384" s="72"/>
      <c r="AD384" s="73"/>
      <c r="AG384" s="72"/>
      <c r="AH384" s="73"/>
    </row>
    <row r="385" spans="14:34" x14ac:dyDescent="0.25">
      <c r="N385" s="72"/>
      <c r="O385" s="72"/>
      <c r="P385" s="73"/>
      <c r="S385" s="72"/>
      <c r="V385" s="72"/>
      <c r="Y385" s="72"/>
      <c r="AC385" s="72"/>
      <c r="AD385" s="73"/>
      <c r="AG385" s="72"/>
      <c r="AH385" s="73"/>
    </row>
    <row r="386" spans="14:34" x14ac:dyDescent="0.25">
      <c r="N386" s="72"/>
      <c r="O386" s="72"/>
      <c r="P386" s="73"/>
      <c r="S386" s="72"/>
      <c r="V386" s="72"/>
      <c r="Y386" s="72"/>
      <c r="AC386" s="72"/>
      <c r="AD386" s="73"/>
      <c r="AG386" s="72"/>
      <c r="AH386" s="73"/>
    </row>
    <row r="387" spans="14:34" x14ac:dyDescent="0.25">
      <c r="N387" s="72"/>
      <c r="O387" s="72"/>
      <c r="P387" s="73"/>
      <c r="S387" s="72"/>
      <c r="V387" s="72"/>
      <c r="Y387" s="72"/>
      <c r="AC387" s="72"/>
      <c r="AD387" s="73"/>
      <c r="AG387" s="72"/>
      <c r="AH387" s="73"/>
    </row>
    <row r="388" spans="14:34" x14ac:dyDescent="0.25">
      <c r="N388" s="72"/>
      <c r="O388" s="72"/>
      <c r="P388" s="73"/>
      <c r="S388" s="72"/>
      <c r="V388" s="72"/>
      <c r="Y388" s="72"/>
      <c r="AC388" s="72"/>
      <c r="AD388" s="73"/>
      <c r="AG388" s="72"/>
      <c r="AH388" s="73"/>
    </row>
    <row r="389" spans="14:34" x14ac:dyDescent="0.25">
      <c r="N389" s="72"/>
      <c r="O389" s="72"/>
      <c r="P389" s="73"/>
      <c r="S389" s="72"/>
      <c r="V389" s="72"/>
      <c r="Y389" s="72"/>
      <c r="AC389" s="72"/>
      <c r="AD389" s="73"/>
      <c r="AG389" s="72"/>
      <c r="AH389" s="73"/>
    </row>
    <row r="390" spans="14:34" x14ac:dyDescent="0.25">
      <c r="N390" s="72"/>
      <c r="O390" s="72"/>
      <c r="P390" s="73"/>
      <c r="S390" s="72"/>
      <c r="V390" s="72"/>
      <c r="Y390" s="72"/>
      <c r="AC390" s="72"/>
      <c r="AD390" s="73"/>
      <c r="AG390" s="72"/>
      <c r="AH390" s="73"/>
    </row>
    <row r="391" spans="14:34" x14ac:dyDescent="0.25">
      <c r="N391" s="72"/>
      <c r="O391" s="72"/>
      <c r="P391" s="73"/>
      <c r="S391" s="72"/>
      <c r="V391" s="72"/>
      <c r="Y391" s="72"/>
      <c r="AC391" s="72"/>
      <c r="AD391" s="73"/>
      <c r="AG391" s="72"/>
      <c r="AH391" s="73"/>
    </row>
    <row r="392" spans="14:34" x14ac:dyDescent="0.25">
      <c r="N392" s="72"/>
      <c r="O392" s="72"/>
      <c r="P392" s="73"/>
      <c r="S392" s="72"/>
      <c r="V392" s="72"/>
      <c r="Y392" s="72"/>
      <c r="AC392" s="72"/>
      <c r="AD392" s="73"/>
      <c r="AG392" s="72"/>
      <c r="AH392" s="73"/>
    </row>
    <row r="393" spans="14:34" x14ac:dyDescent="0.25">
      <c r="N393" s="72"/>
      <c r="O393" s="72"/>
      <c r="P393" s="73"/>
      <c r="S393" s="72"/>
      <c r="V393" s="72"/>
      <c r="Y393" s="72"/>
      <c r="AC393" s="72"/>
      <c r="AD393" s="73"/>
      <c r="AG393" s="72"/>
      <c r="AH393" s="73"/>
    </row>
    <row r="394" spans="14:34" x14ac:dyDescent="0.25">
      <c r="N394" s="72"/>
      <c r="O394" s="72"/>
      <c r="P394" s="73"/>
      <c r="S394" s="72"/>
      <c r="V394" s="72"/>
      <c r="Y394" s="72"/>
      <c r="AC394" s="72"/>
      <c r="AD394" s="73"/>
      <c r="AG394" s="72"/>
      <c r="AH394" s="73"/>
    </row>
    <row r="395" spans="14:34" x14ac:dyDescent="0.25">
      <c r="N395" s="72"/>
      <c r="O395" s="72"/>
      <c r="P395" s="73"/>
      <c r="S395" s="72"/>
      <c r="V395" s="72"/>
      <c r="Y395" s="72"/>
      <c r="AC395" s="72"/>
      <c r="AD395" s="73"/>
      <c r="AG395" s="72"/>
      <c r="AH395" s="73"/>
    </row>
    <row r="396" spans="14:34" x14ac:dyDescent="0.25">
      <c r="N396" s="72"/>
      <c r="O396" s="72"/>
      <c r="P396" s="73"/>
      <c r="S396" s="72"/>
      <c r="V396" s="72"/>
      <c r="Y396" s="72"/>
      <c r="AC396" s="72"/>
      <c r="AD396" s="73"/>
      <c r="AG396" s="72"/>
      <c r="AH396" s="73"/>
    </row>
    <row r="397" spans="14:34" x14ac:dyDescent="0.25">
      <c r="N397" s="72"/>
      <c r="O397" s="72"/>
      <c r="P397" s="73"/>
      <c r="S397" s="72"/>
      <c r="V397" s="72"/>
      <c r="Y397" s="72"/>
      <c r="AC397" s="72"/>
      <c r="AD397" s="73"/>
      <c r="AG397" s="72"/>
      <c r="AH397" s="73"/>
    </row>
    <row r="398" spans="14:34" x14ac:dyDescent="0.25">
      <c r="N398" s="72"/>
      <c r="O398" s="72"/>
      <c r="P398" s="73"/>
      <c r="S398" s="72"/>
      <c r="V398" s="72"/>
      <c r="Y398" s="72"/>
      <c r="AC398" s="72"/>
      <c r="AD398" s="73"/>
      <c r="AG398" s="72"/>
      <c r="AH398" s="73"/>
    </row>
    <row r="399" spans="14:34" x14ac:dyDescent="0.25">
      <c r="N399" s="72"/>
      <c r="O399" s="72"/>
      <c r="P399" s="73"/>
      <c r="S399" s="72"/>
      <c r="V399" s="72"/>
      <c r="Y399" s="72"/>
      <c r="AC399" s="72"/>
      <c r="AD399" s="73"/>
      <c r="AG399" s="72"/>
      <c r="AH399" s="73"/>
    </row>
    <row r="400" spans="14:34" x14ac:dyDescent="0.25">
      <c r="N400" s="72"/>
      <c r="O400" s="72"/>
      <c r="P400" s="73"/>
      <c r="S400" s="72"/>
      <c r="V400" s="72"/>
      <c r="Y400" s="72"/>
      <c r="AC400" s="72"/>
      <c r="AD400" s="73"/>
      <c r="AG400" s="72"/>
      <c r="AH400" s="73"/>
    </row>
    <row r="401" spans="14:34" x14ac:dyDescent="0.25">
      <c r="N401" s="72"/>
      <c r="O401" s="72"/>
      <c r="P401" s="73"/>
      <c r="S401" s="72"/>
      <c r="V401" s="72"/>
      <c r="Y401" s="72"/>
      <c r="AC401" s="72"/>
      <c r="AD401" s="73"/>
      <c r="AG401" s="72"/>
      <c r="AH401" s="73"/>
    </row>
    <row r="402" spans="14:34" x14ac:dyDescent="0.25">
      <c r="N402" s="72"/>
      <c r="O402" s="72"/>
      <c r="P402" s="73"/>
      <c r="S402" s="72"/>
      <c r="V402" s="72"/>
      <c r="Y402" s="72"/>
      <c r="AC402" s="72"/>
      <c r="AD402" s="73"/>
      <c r="AG402" s="72"/>
      <c r="AH402" s="73"/>
    </row>
    <row r="403" spans="14:34" x14ac:dyDescent="0.25">
      <c r="N403" s="72"/>
      <c r="O403" s="72"/>
      <c r="P403" s="73"/>
      <c r="S403" s="72"/>
      <c r="V403" s="72"/>
      <c r="Y403" s="72"/>
      <c r="AC403" s="72"/>
      <c r="AD403" s="73"/>
      <c r="AG403" s="72"/>
      <c r="AH403" s="73"/>
    </row>
    <row r="404" spans="14:34" x14ac:dyDescent="0.25">
      <c r="N404" s="72"/>
      <c r="O404" s="72"/>
      <c r="P404" s="73"/>
      <c r="S404" s="72"/>
      <c r="V404" s="72"/>
      <c r="Y404" s="72"/>
      <c r="AC404" s="72"/>
      <c r="AD404" s="73"/>
      <c r="AG404" s="72"/>
      <c r="AH404" s="73"/>
    </row>
    <row r="405" spans="14:34" x14ac:dyDescent="0.25">
      <c r="N405" s="72"/>
      <c r="O405" s="72"/>
      <c r="P405" s="73"/>
      <c r="S405" s="72"/>
      <c r="V405" s="72"/>
      <c r="Y405" s="72"/>
      <c r="AC405" s="72"/>
      <c r="AD405" s="73"/>
      <c r="AG405" s="72"/>
      <c r="AH405" s="73"/>
    </row>
    <row r="406" spans="14:34" x14ac:dyDescent="0.25">
      <c r="N406" s="72"/>
      <c r="O406" s="72"/>
      <c r="P406" s="73"/>
      <c r="S406" s="72"/>
      <c r="V406" s="72"/>
      <c r="Y406" s="72"/>
      <c r="AC406" s="72"/>
      <c r="AD406" s="73"/>
      <c r="AG406" s="72"/>
      <c r="AH406" s="73"/>
    </row>
    <row r="407" spans="14:34" x14ac:dyDescent="0.25">
      <c r="N407" s="72"/>
      <c r="O407" s="72"/>
      <c r="P407" s="73"/>
      <c r="S407" s="72"/>
      <c r="V407" s="72"/>
      <c r="Y407" s="72"/>
      <c r="AC407" s="72"/>
      <c r="AD407" s="73"/>
      <c r="AG407" s="72"/>
      <c r="AH407" s="73"/>
    </row>
    <row r="408" spans="14:34" x14ac:dyDescent="0.25">
      <c r="N408" s="72"/>
      <c r="O408" s="72"/>
      <c r="P408" s="73"/>
      <c r="S408" s="72"/>
      <c r="V408" s="72"/>
      <c r="Y408" s="72"/>
      <c r="AC408" s="72"/>
      <c r="AD408" s="73"/>
      <c r="AG408" s="72"/>
      <c r="AH408" s="73"/>
    </row>
    <row r="409" spans="14:34" x14ac:dyDescent="0.25">
      <c r="N409" s="72"/>
      <c r="O409" s="72"/>
      <c r="P409" s="73"/>
      <c r="S409" s="72"/>
      <c r="V409" s="72"/>
      <c r="Y409" s="72"/>
      <c r="AC409" s="72"/>
      <c r="AD409" s="73"/>
      <c r="AG409" s="72"/>
      <c r="AH409" s="73"/>
    </row>
    <row r="410" spans="14:34" x14ac:dyDescent="0.25">
      <c r="N410" s="72"/>
      <c r="O410" s="72"/>
      <c r="P410" s="73"/>
      <c r="S410" s="72"/>
      <c r="V410" s="72"/>
      <c r="Y410" s="72"/>
      <c r="AC410" s="72"/>
      <c r="AD410" s="73"/>
      <c r="AG410" s="72"/>
      <c r="AH410" s="73"/>
    </row>
    <row r="411" spans="14:34" x14ac:dyDescent="0.25">
      <c r="N411" s="72"/>
      <c r="O411" s="72"/>
      <c r="P411" s="73"/>
      <c r="S411" s="72"/>
      <c r="V411" s="72"/>
      <c r="Y411" s="72"/>
      <c r="AC411" s="72"/>
      <c r="AD411" s="73"/>
      <c r="AG411" s="72"/>
      <c r="AH411" s="73"/>
    </row>
    <row r="412" spans="14:34" x14ac:dyDescent="0.25">
      <c r="N412" s="72"/>
      <c r="O412" s="72"/>
      <c r="P412" s="73"/>
      <c r="S412" s="72"/>
      <c r="V412" s="72"/>
      <c r="Y412" s="72"/>
      <c r="AC412" s="72"/>
      <c r="AD412" s="73"/>
      <c r="AG412" s="72"/>
      <c r="AH412" s="73"/>
    </row>
    <row r="413" spans="14:34" x14ac:dyDescent="0.25">
      <c r="N413" s="72"/>
      <c r="O413" s="72"/>
      <c r="P413" s="73"/>
      <c r="S413" s="72"/>
      <c r="V413" s="72"/>
      <c r="Y413" s="72"/>
      <c r="AC413" s="72"/>
      <c r="AD413" s="73"/>
      <c r="AG413" s="72"/>
      <c r="AH413" s="73"/>
    </row>
    <row r="414" spans="14:34" x14ac:dyDescent="0.25">
      <c r="N414" s="72"/>
      <c r="O414" s="72"/>
      <c r="P414" s="73"/>
      <c r="S414" s="72"/>
      <c r="V414" s="72"/>
      <c r="Y414" s="72"/>
      <c r="AC414" s="72"/>
      <c r="AD414" s="73"/>
      <c r="AG414" s="72"/>
      <c r="AH414" s="73"/>
    </row>
    <row r="415" spans="14:34" x14ac:dyDescent="0.25">
      <c r="N415" s="72"/>
      <c r="O415" s="72"/>
      <c r="P415" s="73"/>
      <c r="S415" s="72"/>
      <c r="V415" s="72"/>
      <c r="Y415" s="72"/>
      <c r="AC415" s="72"/>
      <c r="AD415" s="73"/>
      <c r="AG415" s="72"/>
      <c r="AH415" s="73"/>
    </row>
    <row r="416" spans="14:34" x14ac:dyDescent="0.25">
      <c r="N416" s="72"/>
      <c r="O416" s="72"/>
      <c r="P416" s="73"/>
      <c r="S416" s="72"/>
      <c r="V416" s="72"/>
      <c r="Y416" s="72"/>
      <c r="AC416" s="72"/>
      <c r="AD416" s="73"/>
      <c r="AG416" s="72"/>
      <c r="AH416" s="73"/>
    </row>
    <row r="417" spans="14:34" x14ac:dyDescent="0.25">
      <c r="N417" s="72"/>
      <c r="O417" s="72"/>
      <c r="P417" s="73"/>
      <c r="S417" s="72"/>
      <c r="V417" s="72"/>
      <c r="Y417" s="72"/>
      <c r="AC417" s="72"/>
      <c r="AD417" s="73"/>
      <c r="AG417" s="72"/>
      <c r="AH417" s="73"/>
    </row>
    <row r="418" spans="14:34" x14ac:dyDescent="0.25">
      <c r="N418" s="72"/>
      <c r="O418" s="72"/>
      <c r="P418" s="73"/>
      <c r="S418" s="72"/>
      <c r="V418" s="72"/>
      <c r="Y418" s="72"/>
      <c r="AC418" s="72"/>
      <c r="AD418" s="73"/>
      <c r="AG418" s="72"/>
      <c r="AH418" s="73"/>
    </row>
    <row r="419" spans="14:34" x14ac:dyDescent="0.25">
      <c r="N419" s="72"/>
      <c r="O419" s="72"/>
      <c r="P419" s="73"/>
      <c r="S419" s="72"/>
      <c r="V419" s="72"/>
      <c r="Y419" s="72"/>
      <c r="AC419" s="72"/>
      <c r="AD419" s="73"/>
      <c r="AG419" s="72"/>
      <c r="AH419" s="73"/>
    </row>
    <row r="420" spans="14:34" x14ac:dyDescent="0.25">
      <c r="N420" s="72"/>
      <c r="O420" s="72"/>
      <c r="P420" s="73"/>
      <c r="S420" s="72"/>
      <c r="V420" s="72"/>
      <c r="Y420" s="72"/>
      <c r="AC420" s="72"/>
      <c r="AD420" s="73"/>
      <c r="AG420" s="72"/>
      <c r="AH420" s="73"/>
    </row>
    <row r="421" spans="14:34" x14ac:dyDescent="0.25">
      <c r="N421" s="72"/>
      <c r="O421" s="72"/>
      <c r="P421" s="73"/>
      <c r="S421" s="72"/>
      <c r="V421" s="72"/>
      <c r="Y421" s="72"/>
      <c r="AC421" s="72"/>
      <c r="AD421" s="73"/>
      <c r="AG421" s="72"/>
      <c r="AH421" s="73"/>
    </row>
    <row r="422" spans="14:34" x14ac:dyDescent="0.25">
      <c r="N422" s="72"/>
      <c r="O422" s="72"/>
      <c r="P422" s="73"/>
      <c r="S422" s="72"/>
      <c r="V422" s="72"/>
      <c r="Y422" s="72"/>
      <c r="AC422" s="72"/>
      <c r="AD422" s="73"/>
      <c r="AG422" s="72"/>
      <c r="AH422" s="73"/>
    </row>
    <row r="423" spans="14:34" x14ac:dyDescent="0.25">
      <c r="N423" s="72"/>
      <c r="O423" s="72"/>
      <c r="P423" s="73"/>
      <c r="S423" s="72"/>
      <c r="V423" s="72"/>
      <c r="Y423" s="72"/>
      <c r="AC423" s="72"/>
      <c r="AD423" s="73"/>
      <c r="AG423" s="72"/>
      <c r="AH423" s="73"/>
    </row>
    <row r="424" spans="14:34" x14ac:dyDescent="0.25">
      <c r="N424" s="72"/>
      <c r="O424" s="72"/>
      <c r="P424" s="73"/>
      <c r="S424" s="72"/>
      <c r="V424" s="72"/>
      <c r="Y424" s="72"/>
      <c r="AC424" s="72"/>
      <c r="AD424" s="73"/>
      <c r="AG424" s="72"/>
      <c r="AH424" s="73"/>
    </row>
    <row r="425" spans="14:34" x14ac:dyDescent="0.25">
      <c r="N425" s="72"/>
      <c r="O425" s="72"/>
      <c r="P425" s="73"/>
      <c r="S425" s="72"/>
      <c r="V425" s="72"/>
      <c r="Y425" s="72"/>
      <c r="AC425" s="72"/>
      <c r="AD425" s="73"/>
      <c r="AG425" s="72"/>
      <c r="AH425" s="73"/>
    </row>
    <row r="426" spans="14:34" x14ac:dyDescent="0.25">
      <c r="N426" s="72"/>
      <c r="O426" s="72"/>
      <c r="P426" s="73"/>
      <c r="S426" s="72"/>
      <c r="V426" s="72"/>
      <c r="Y426" s="72"/>
      <c r="AC426" s="72"/>
      <c r="AD426" s="73"/>
      <c r="AG426" s="72"/>
      <c r="AH426" s="73"/>
    </row>
    <row r="427" spans="14:34" x14ac:dyDescent="0.25">
      <c r="N427" s="72"/>
      <c r="O427" s="72"/>
      <c r="P427" s="73"/>
      <c r="S427" s="72"/>
      <c r="V427" s="72"/>
      <c r="Y427" s="72"/>
      <c r="AC427" s="72"/>
      <c r="AD427" s="73"/>
      <c r="AG427" s="72"/>
      <c r="AH427" s="73"/>
    </row>
    <row r="428" spans="14:34" x14ac:dyDescent="0.25">
      <c r="N428" s="72"/>
      <c r="O428" s="72"/>
      <c r="P428" s="73"/>
      <c r="S428" s="72"/>
      <c r="V428" s="72"/>
      <c r="Y428" s="72"/>
      <c r="AC428" s="72"/>
      <c r="AD428" s="73"/>
      <c r="AG428" s="72"/>
      <c r="AH428" s="73"/>
    </row>
    <row r="429" spans="14:34" x14ac:dyDescent="0.25">
      <c r="N429" s="72"/>
      <c r="O429" s="72"/>
      <c r="P429" s="73"/>
      <c r="S429" s="72"/>
      <c r="V429" s="72"/>
      <c r="Y429" s="72"/>
      <c r="AC429" s="72"/>
      <c r="AD429" s="73"/>
      <c r="AG429" s="72"/>
      <c r="AH429" s="73"/>
    </row>
    <row r="430" spans="14:34" x14ac:dyDescent="0.25">
      <c r="N430" s="72"/>
      <c r="O430" s="72"/>
      <c r="P430" s="73"/>
      <c r="S430" s="72"/>
      <c r="V430" s="72"/>
      <c r="Y430" s="72"/>
      <c r="AC430" s="72"/>
      <c r="AD430" s="73"/>
      <c r="AG430" s="72"/>
      <c r="AH430" s="73"/>
    </row>
    <row r="431" spans="14:34" x14ac:dyDescent="0.25">
      <c r="N431" s="72"/>
      <c r="O431" s="72"/>
      <c r="P431" s="73"/>
      <c r="S431" s="72"/>
      <c r="V431" s="72"/>
      <c r="Y431" s="72"/>
      <c r="AC431" s="72"/>
      <c r="AD431" s="73"/>
      <c r="AG431" s="72"/>
      <c r="AH431" s="73"/>
    </row>
    <row r="432" spans="14:34" x14ac:dyDescent="0.25">
      <c r="N432" s="72"/>
      <c r="O432" s="72"/>
      <c r="P432" s="73"/>
      <c r="S432" s="72"/>
      <c r="V432" s="72"/>
      <c r="Y432" s="72"/>
      <c r="AC432" s="72"/>
      <c r="AD432" s="73"/>
      <c r="AG432" s="72"/>
      <c r="AH432" s="73"/>
    </row>
    <row r="433" spans="14:34" x14ac:dyDescent="0.25">
      <c r="N433" s="72"/>
      <c r="O433" s="72"/>
      <c r="P433" s="73"/>
      <c r="S433" s="72"/>
      <c r="V433" s="72"/>
      <c r="Y433" s="72"/>
      <c r="AC433" s="72"/>
      <c r="AD433" s="73"/>
      <c r="AG433" s="72"/>
      <c r="AH433" s="73"/>
    </row>
    <row r="434" spans="14:34" x14ac:dyDescent="0.25">
      <c r="N434" s="72"/>
      <c r="O434" s="72"/>
      <c r="P434" s="73"/>
      <c r="S434" s="72"/>
      <c r="V434" s="72"/>
      <c r="Y434" s="72"/>
      <c r="AC434" s="72"/>
      <c r="AD434" s="73"/>
      <c r="AG434" s="72"/>
      <c r="AH434" s="73"/>
    </row>
    <row r="435" spans="14:34" x14ac:dyDescent="0.25">
      <c r="N435" s="72"/>
      <c r="O435" s="72"/>
      <c r="P435" s="73"/>
      <c r="S435" s="72"/>
      <c r="V435" s="72"/>
      <c r="Y435" s="72"/>
      <c r="AC435" s="72"/>
      <c r="AD435" s="73"/>
      <c r="AG435" s="72"/>
      <c r="AH435" s="73"/>
    </row>
    <row r="436" spans="14:34" x14ac:dyDescent="0.25">
      <c r="N436" s="72"/>
      <c r="O436" s="72"/>
      <c r="P436" s="73"/>
      <c r="S436" s="72"/>
      <c r="V436" s="72"/>
      <c r="Y436" s="72"/>
      <c r="AC436" s="72"/>
      <c r="AD436" s="73"/>
      <c r="AG436" s="72"/>
      <c r="AH436" s="73"/>
    </row>
    <row r="437" spans="14:34" x14ac:dyDescent="0.25">
      <c r="N437" s="72"/>
      <c r="O437" s="72"/>
      <c r="P437" s="73"/>
      <c r="S437" s="72"/>
      <c r="V437" s="72"/>
      <c r="Y437" s="72"/>
      <c r="AC437" s="72"/>
      <c r="AD437" s="73"/>
      <c r="AG437" s="72"/>
      <c r="AH437" s="73"/>
    </row>
    <row r="438" spans="14:34" x14ac:dyDescent="0.25">
      <c r="N438" s="72"/>
      <c r="O438" s="72"/>
      <c r="P438" s="73"/>
      <c r="S438" s="72"/>
      <c r="V438" s="72"/>
      <c r="Y438" s="72"/>
      <c r="AC438" s="72"/>
      <c r="AD438" s="73"/>
      <c r="AG438" s="72"/>
      <c r="AH438" s="73"/>
    </row>
    <row r="439" spans="14:34" x14ac:dyDescent="0.25">
      <c r="N439" s="72"/>
      <c r="O439" s="72"/>
      <c r="P439" s="73"/>
      <c r="S439" s="72"/>
      <c r="V439" s="72"/>
      <c r="Y439" s="72"/>
      <c r="AC439" s="72"/>
      <c r="AD439" s="73"/>
      <c r="AG439" s="72"/>
      <c r="AH439" s="73"/>
    </row>
    <row r="440" spans="14:34" x14ac:dyDescent="0.25">
      <c r="N440" s="72"/>
      <c r="O440" s="72"/>
      <c r="P440" s="73"/>
      <c r="S440" s="72"/>
      <c r="V440" s="72"/>
      <c r="Y440" s="72"/>
      <c r="AC440" s="72"/>
      <c r="AD440" s="73"/>
      <c r="AG440" s="72"/>
      <c r="AH440" s="73"/>
    </row>
    <row r="441" spans="14:34" x14ac:dyDescent="0.25">
      <c r="N441" s="72"/>
      <c r="O441" s="72"/>
      <c r="P441" s="73"/>
      <c r="S441" s="72"/>
      <c r="V441" s="72"/>
      <c r="Y441" s="72"/>
      <c r="AC441" s="72"/>
      <c r="AD441" s="73"/>
      <c r="AG441" s="72"/>
      <c r="AH441" s="73"/>
    </row>
    <row r="442" spans="14:34" x14ac:dyDescent="0.25">
      <c r="N442" s="72"/>
      <c r="O442" s="72"/>
      <c r="P442" s="73"/>
      <c r="S442" s="72"/>
      <c r="V442" s="72"/>
      <c r="Y442" s="72"/>
      <c r="AC442" s="72"/>
      <c r="AD442" s="73"/>
      <c r="AG442" s="72"/>
      <c r="AH442" s="73"/>
    </row>
    <row r="443" spans="14:34" x14ac:dyDescent="0.25">
      <c r="N443" s="72"/>
      <c r="O443" s="72"/>
      <c r="P443" s="73"/>
      <c r="S443" s="72"/>
      <c r="V443" s="72"/>
      <c r="Y443" s="72"/>
      <c r="AC443" s="72"/>
      <c r="AD443" s="73"/>
      <c r="AG443" s="72"/>
      <c r="AH443" s="73"/>
    </row>
    <row r="444" spans="14:34" x14ac:dyDescent="0.25">
      <c r="N444" s="72"/>
      <c r="O444" s="72"/>
      <c r="P444" s="73"/>
      <c r="S444" s="72"/>
      <c r="V444" s="72"/>
      <c r="Y444" s="72"/>
      <c r="AC444" s="72"/>
      <c r="AD444" s="73"/>
      <c r="AG444" s="72"/>
      <c r="AH444" s="73"/>
    </row>
    <row r="445" spans="14:34" x14ac:dyDescent="0.25">
      <c r="N445" s="72"/>
      <c r="O445" s="72"/>
      <c r="P445" s="73"/>
      <c r="S445" s="72"/>
      <c r="V445" s="72"/>
      <c r="Y445" s="72"/>
      <c r="AC445" s="72"/>
      <c r="AD445" s="73"/>
      <c r="AG445" s="72"/>
      <c r="AH445" s="73"/>
    </row>
    <row r="446" spans="14:34" x14ac:dyDescent="0.25">
      <c r="N446" s="72"/>
      <c r="O446" s="72"/>
      <c r="P446" s="73"/>
      <c r="S446" s="72"/>
      <c r="V446" s="72"/>
      <c r="Y446" s="72"/>
      <c r="AC446" s="72"/>
      <c r="AD446" s="73"/>
      <c r="AG446" s="72"/>
      <c r="AH446" s="73"/>
    </row>
    <row r="447" spans="14:34" x14ac:dyDescent="0.25">
      <c r="N447" s="72"/>
      <c r="O447" s="72"/>
      <c r="P447" s="73"/>
      <c r="S447" s="72"/>
      <c r="V447" s="72"/>
      <c r="Y447" s="72"/>
      <c r="AC447" s="72"/>
      <c r="AD447" s="73"/>
      <c r="AG447" s="72"/>
      <c r="AH447" s="73"/>
    </row>
    <row r="448" spans="14:34" x14ac:dyDescent="0.25">
      <c r="N448" s="72"/>
      <c r="O448" s="72"/>
      <c r="P448" s="73"/>
      <c r="S448" s="72"/>
      <c r="V448" s="72"/>
      <c r="Y448" s="72"/>
      <c r="AC448" s="72"/>
      <c r="AD448" s="73"/>
      <c r="AG448" s="72"/>
      <c r="AH448" s="73"/>
    </row>
    <row r="449" spans="14:34" x14ac:dyDescent="0.25">
      <c r="N449" s="72"/>
      <c r="O449" s="72"/>
      <c r="P449" s="73"/>
      <c r="S449" s="72"/>
      <c r="V449" s="72"/>
      <c r="Y449" s="72"/>
      <c r="AC449" s="72"/>
      <c r="AD449" s="73"/>
      <c r="AG449" s="72"/>
      <c r="AH449" s="73"/>
    </row>
    <row r="450" spans="14:34" x14ac:dyDescent="0.25">
      <c r="N450" s="72"/>
      <c r="O450" s="72"/>
      <c r="P450" s="73"/>
      <c r="S450" s="72"/>
      <c r="V450" s="72"/>
      <c r="Y450" s="72"/>
      <c r="AC450" s="72"/>
      <c r="AD450" s="73"/>
      <c r="AG450" s="72"/>
      <c r="AH450" s="73"/>
    </row>
    <row r="451" spans="14:34" x14ac:dyDescent="0.25">
      <c r="N451" s="72"/>
      <c r="O451" s="72"/>
      <c r="P451" s="73"/>
      <c r="S451" s="72"/>
      <c r="V451" s="72"/>
      <c r="Y451" s="72"/>
      <c r="AC451" s="72"/>
      <c r="AD451" s="73"/>
      <c r="AG451" s="72"/>
      <c r="AH451" s="73"/>
    </row>
    <row r="452" spans="14:34" x14ac:dyDescent="0.25">
      <c r="N452" s="72"/>
      <c r="O452" s="72"/>
      <c r="P452" s="73"/>
      <c r="S452" s="72"/>
      <c r="V452" s="72"/>
      <c r="Y452" s="72"/>
      <c r="AC452" s="72"/>
      <c r="AD452" s="73"/>
      <c r="AG452" s="72"/>
      <c r="AH452" s="73"/>
    </row>
    <row r="453" spans="14:34" x14ac:dyDescent="0.25">
      <c r="N453" s="72"/>
      <c r="O453" s="72"/>
      <c r="P453" s="73"/>
      <c r="S453" s="72"/>
      <c r="V453" s="72"/>
      <c r="Y453" s="72"/>
      <c r="AC453" s="72"/>
      <c r="AD453" s="73"/>
      <c r="AG453" s="72"/>
      <c r="AH453" s="73"/>
    </row>
    <row r="454" spans="14:34" x14ac:dyDescent="0.25">
      <c r="N454" s="72"/>
      <c r="O454" s="72"/>
      <c r="P454" s="73"/>
      <c r="S454" s="72"/>
      <c r="V454" s="72"/>
      <c r="Y454" s="72"/>
      <c r="AC454" s="72"/>
      <c r="AD454" s="73"/>
      <c r="AG454" s="72"/>
      <c r="AH454" s="73"/>
    </row>
    <row r="455" spans="14:34" x14ac:dyDescent="0.25">
      <c r="N455" s="72"/>
      <c r="O455" s="72"/>
      <c r="P455" s="73"/>
      <c r="S455" s="72"/>
      <c r="V455" s="72"/>
      <c r="Y455" s="72"/>
      <c r="AC455" s="72"/>
      <c r="AD455" s="73"/>
      <c r="AG455" s="72"/>
      <c r="AH455" s="73"/>
    </row>
    <row r="456" spans="14:34" x14ac:dyDescent="0.25">
      <c r="N456" s="72"/>
      <c r="O456" s="72"/>
      <c r="P456" s="73"/>
      <c r="S456" s="72"/>
      <c r="V456" s="72"/>
      <c r="Y456" s="72"/>
      <c r="AC456" s="72"/>
      <c r="AD456" s="73"/>
      <c r="AG456" s="72"/>
      <c r="AH456" s="73"/>
    </row>
    <row r="457" spans="14:34" x14ac:dyDescent="0.25">
      <c r="N457" s="72"/>
      <c r="O457" s="72"/>
      <c r="P457" s="73"/>
      <c r="S457" s="72"/>
      <c r="V457" s="72"/>
      <c r="Y457" s="72"/>
      <c r="AC457" s="72"/>
      <c r="AD457" s="73"/>
      <c r="AG457" s="72"/>
      <c r="AH457" s="73"/>
    </row>
    <row r="458" spans="14:34" x14ac:dyDescent="0.25">
      <c r="N458" s="72"/>
      <c r="O458" s="72"/>
      <c r="P458" s="73"/>
      <c r="S458" s="72"/>
      <c r="V458" s="72"/>
      <c r="Y458" s="72"/>
      <c r="AC458" s="72"/>
      <c r="AD458" s="73"/>
      <c r="AG458" s="72"/>
      <c r="AH458" s="73"/>
    </row>
    <row r="459" spans="14:34" x14ac:dyDescent="0.25">
      <c r="N459" s="72"/>
      <c r="O459" s="72"/>
      <c r="P459" s="73"/>
      <c r="S459" s="72"/>
      <c r="V459" s="72"/>
      <c r="Y459" s="72"/>
      <c r="AC459" s="72"/>
      <c r="AD459" s="73"/>
      <c r="AG459" s="72"/>
      <c r="AH459" s="73"/>
    </row>
    <row r="460" spans="14:34" x14ac:dyDescent="0.25">
      <c r="N460" s="72"/>
      <c r="O460" s="72"/>
      <c r="P460" s="73"/>
      <c r="S460" s="72"/>
      <c r="V460" s="72"/>
      <c r="Y460" s="72"/>
      <c r="AC460" s="72"/>
      <c r="AD460" s="73"/>
      <c r="AG460" s="72"/>
      <c r="AH460" s="73"/>
    </row>
    <row r="461" spans="14:34" x14ac:dyDescent="0.25">
      <c r="N461" s="72"/>
      <c r="O461" s="72"/>
      <c r="P461" s="73"/>
      <c r="S461" s="72"/>
      <c r="V461" s="72"/>
      <c r="Y461" s="72"/>
      <c r="AC461" s="72"/>
      <c r="AD461" s="73"/>
      <c r="AG461" s="72"/>
      <c r="AH461" s="73"/>
    </row>
    <row r="462" spans="14:34" x14ac:dyDescent="0.25">
      <c r="N462" s="72"/>
      <c r="O462" s="72"/>
      <c r="P462" s="73"/>
      <c r="S462" s="72"/>
      <c r="V462" s="72"/>
      <c r="Y462" s="72"/>
      <c r="AC462" s="72"/>
      <c r="AD462" s="73"/>
      <c r="AG462" s="72"/>
      <c r="AH462" s="73"/>
    </row>
    <row r="463" spans="14:34" x14ac:dyDescent="0.25">
      <c r="N463" s="72"/>
      <c r="O463" s="72"/>
      <c r="P463" s="73"/>
      <c r="S463" s="72"/>
      <c r="V463" s="72"/>
      <c r="Y463" s="72"/>
      <c r="AC463" s="72"/>
      <c r="AD463" s="73"/>
      <c r="AG463" s="72"/>
      <c r="AH463" s="73"/>
    </row>
    <row r="464" spans="14:34" x14ac:dyDescent="0.25">
      <c r="N464" s="72"/>
      <c r="O464" s="72"/>
      <c r="P464" s="73"/>
      <c r="S464" s="72"/>
      <c r="V464" s="72"/>
      <c r="Y464" s="72"/>
      <c r="AC464" s="72"/>
      <c r="AD464" s="73"/>
      <c r="AG464" s="72"/>
      <c r="AH464" s="73"/>
    </row>
    <row r="465" spans="14:34" x14ac:dyDescent="0.25">
      <c r="N465" s="72"/>
      <c r="O465" s="72"/>
      <c r="P465" s="73"/>
      <c r="S465" s="72"/>
      <c r="V465" s="72"/>
      <c r="Y465" s="72"/>
      <c r="AC465" s="72"/>
      <c r="AD465" s="73"/>
      <c r="AG465" s="72"/>
      <c r="AH465" s="73"/>
    </row>
    <row r="466" spans="14:34" x14ac:dyDescent="0.25">
      <c r="N466" s="72"/>
      <c r="O466" s="72"/>
      <c r="P466" s="73"/>
      <c r="S466" s="72"/>
      <c r="V466" s="72"/>
      <c r="Y466" s="72"/>
      <c r="AC466" s="72"/>
      <c r="AD466" s="73"/>
      <c r="AG466" s="72"/>
      <c r="AH466" s="73"/>
    </row>
    <row r="467" spans="14:34" x14ac:dyDescent="0.25">
      <c r="N467" s="72"/>
      <c r="O467" s="72"/>
      <c r="P467" s="73"/>
      <c r="S467" s="72"/>
      <c r="V467" s="72"/>
      <c r="Y467" s="72"/>
      <c r="AC467" s="72"/>
      <c r="AD467" s="73"/>
      <c r="AG467" s="72"/>
      <c r="AH467" s="73"/>
    </row>
    <row r="468" spans="14:34" x14ac:dyDescent="0.25">
      <c r="N468" s="72"/>
      <c r="O468" s="72"/>
      <c r="P468" s="73"/>
      <c r="S468" s="72"/>
      <c r="V468" s="72"/>
      <c r="Y468" s="72"/>
      <c r="AC468" s="72"/>
      <c r="AD468" s="73"/>
      <c r="AG468" s="72"/>
      <c r="AH468" s="73"/>
    </row>
    <row r="469" spans="14:34" x14ac:dyDescent="0.25">
      <c r="N469" s="72"/>
      <c r="O469" s="72"/>
      <c r="P469" s="73"/>
      <c r="S469" s="72"/>
      <c r="V469" s="72"/>
      <c r="Y469" s="72"/>
      <c r="AC469" s="72"/>
      <c r="AD469" s="73"/>
      <c r="AG469" s="72"/>
      <c r="AH469" s="73"/>
    </row>
    <row r="470" spans="14:34" x14ac:dyDescent="0.25">
      <c r="N470" s="72"/>
      <c r="O470" s="72"/>
      <c r="P470" s="73"/>
      <c r="S470" s="72"/>
      <c r="V470" s="72"/>
      <c r="Y470" s="72"/>
      <c r="AC470" s="72"/>
      <c r="AD470" s="73"/>
      <c r="AG470" s="72"/>
      <c r="AH470" s="73"/>
    </row>
    <row r="471" spans="14:34" x14ac:dyDescent="0.25">
      <c r="N471" s="72"/>
      <c r="O471" s="72"/>
      <c r="P471" s="73"/>
      <c r="S471" s="72"/>
      <c r="V471" s="72"/>
      <c r="Y471" s="72"/>
      <c r="AC471" s="72"/>
      <c r="AD471" s="73"/>
      <c r="AG471" s="72"/>
      <c r="AH471" s="73"/>
    </row>
    <row r="472" spans="14:34" x14ac:dyDescent="0.25">
      <c r="N472" s="72"/>
      <c r="O472" s="72"/>
      <c r="P472" s="73"/>
      <c r="S472" s="72"/>
      <c r="V472" s="72"/>
      <c r="Y472" s="72"/>
      <c r="AC472" s="72"/>
      <c r="AD472" s="73"/>
      <c r="AG472" s="72"/>
      <c r="AH472" s="73"/>
    </row>
    <row r="473" spans="14:34" x14ac:dyDescent="0.25">
      <c r="N473" s="72"/>
      <c r="O473" s="72"/>
      <c r="P473" s="73"/>
      <c r="S473" s="72"/>
      <c r="V473" s="72"/>
      <c r="Y473" s="72"/>
      <c r="AC473" s="72"/>
      <c r="AD473" s="73"/>
      <c r="AG473" s="72"/>
      <c r="AH473" s="73"/>
    </row>
    <row r="474" spans="14:34" x14ac:dyDescent="0.25">
      <c r="N474" s="72"/>
      <c r="O474" s="72"/>
      <c r="P474" s="73"/>
      <c r="S474" s="72"/>
      <c r="V474" s="72"/>
      <c r="Y474" s="72"/>
      <c r="AC474" s="72"/>
      <c r="AD474" s="73"/>
      <c r="AG474" s="72"/>
      <c r="AH474" s="73"/>
    </row>
    <row r="475" spans="14:34" x14ac:dyDescent="0.25">
      <c r="N475" s="72"/>
      <c r="O475" s="72"/>
      <c r="P475" s="73"/>
      <c r="S475" s="72"/>
      <c r="V475" s="72"/>
      <c r="Y475" s="72"/>
      <c r="AC475" s="72"/>
      <c r="AD475" s="73"/>
      <c r="AG475" s="72"/>
      <c r="AH475" s="73"/>
    </row>
    <row r="476" spans="14:34" x14ac:dyDescent="0.25">
      <c r="N476" s="72"/>
      <c r="O476" s="72"/>
      <c r="P476" s="73"/>
      <c r="S476" s="72"/>
      <c r="V476" s="72"/>
      <c r="Y476" s="72"/>
      <c r="AC476" s="72"/>
      <c r="AD476" s="73"/>
      <c r="AG476" s="72"/>
      <c r="AH476" s="73"/>
    </row>
    <row r="477" spans="14:34" x14ac:dyDescent="0.25">
      <c r="N477" s="72"/>
      <c r="O477" s="72"/>
      <c r="P477" s="73"/>
      <c r="S477" s="72"/>
      <c r="V477" s="72"/>
      <c r="Y477" s="72"/>
      <c r="AC477" s="72"/>
      <c r="AD477" s="73"/>
      <c r="AG477" s="72"/>
      <c r="AH477" s="73"/>
    </row>
    <row r="478" spans="14:34" x14ac:dyDescent="0.25">
      <c r="N478" s="72"/>
      <c r="O478" s="72"/>
      <c r="P478" s="73"/>
      <c r="S478" s="72"/>
      <c r="V478" s="72"/>
      <c r="Y478" s="72"/>
      <c r="AC478" s="72"/>
      <c r="AD478" s="73"/>
      <c r="AG478" s="72"/>
      <c r="AH478" s="73"/>
    </row>
    <row r="479" spans="14:34" x14ac:dyDescent="0.25">
      <c r="N479" s="72"/>
      <c r="O479" s="72"/>
      <c r="P479" s="73"/>
      <c r="S479" s="72"/>
      <c r="V479" s="72"/>
      <c r="Y479" s="72"/>
      <c r="AC479" s="72"/>
      <c r="AD479" s="73"/>
      <c r="AG479" s="72"/>
      <c r="AH479" s="73"/>
    </row>
    <row r="480" spans="14:34" x14ac:dyDescent="0.25">
      <c r="N480" s="72"/>
      <c r="O480" s="72"/>
      <c r="P480" s="73"/>
      <c r="S480" s="72"/>
      <c r="V480" s="72"/>
      <c r="Y480" s="72"/>
      <c r="AC480" s="72"/>
      <c r="AD480" s="73"/>
      <c r="AG480" s="72"/>
      <c r="AH480" s="73"/>
    </row>
    <row r="481" spans="14:34" x14ac:dyDescent="0.25">
      <c r="N481" s="72"/>
      <c r="O481" s="72"/>
      <c r="P481" s="73"/>
      <c r="S481" s="72"/>
      <c r="V481" s="72"/>
      <c r="Y481" s="72"/>
      <c r="AC481" s="72"/>
      <c r="AD481" s="73"/>
      <c r="AG481" s="72"/>
      <c r="AH481" s="73"/>
    </row>
    <row r="482" spans="14:34" x14ac:dyDescent="0.25">
      <c r="N482" s="72"/>
      <c r="O482" s="72"/>
      <c r="P482" s="73"/>
      <c r="S482" s="72"/>
      <c r="V482" s="72"/>
      <c r="Y482" s="72"/>
      <c r="AC482" s="72"/>
      <c r="AD482" s="73"/>
      <c r="AG482" s="72"/>
      <c r="AH482" s="73"/>
    </row>
    <row r="483" spans="14:34" x14ac:dyDescent="0.25">
      <c r="N483" s="72"/>
      <c r="O483" s="72"/>
      <c r="P483" s="73"/>
      <c r="S483" s="72"/>
      <c r="V483" s="72"/>
      <c r="Y483" s="72"/>
      <c r="AC483" s="72"/>
      <c r="AD483" s="73"/>
      <c r="AG483" s="72"/>
      <c r="AH483" s="73"/>
    </row>
    <row r="484" spans="14:34" x14ac:dyDescent="0.25">
      <c r="N484" s="72"/>
      <c r="O484" s="72"/>
      <c r="P484" s="73"/>
      <c r="S484" s="72"/>
      <c r="V484" s="72"/>
      <c r="Y484" s="72"/>
      <c r="AC484" s="72"/>
      <c r="AD484" s="73"/>
      <c r="AG484" s="72"/>
      <c r="AH484" s="73"/>
    </row>
    <row r="485" spans="14:34" x14ac:dyDescent="0.25">
      <c r="N485" s="72"/>
      <c r="O485" s="72"/>
      <c r="P485" s="73"/>
      <c r="S485" s="72"/>
      <c r="V485" s="72"/>
      <c r="Y485" s="72"/>
      <c r="AC485" s="72"/>
      <c r="AD485" s="73"/>
      <c r="AG485" s="72"/>
      <c r="AH485" s="73"/>
    </row>
    <row r="486" spans="14:34" x14ac:dyDescent="0.25">
      <c r="N486" s="72"/>
      <c r="O486" s="72"/>
      <c r="P486" s="73"/>
      <c r="S486" s="72"/>
      <c r="V486" s="72"/>
      <c r="Y486" s="72"/>
      <c r="AC486" s="72"/>
      <c r="AD486" s="73"/>
      <c r="AG486" s="72"/>
      <c r="AH486" s="73"/>
    </row>
    <row r="487" spans="14:34" x14ac:dyDescent="0.25">
      <c r="N487" s="72"/>
      <c r="O487" s="72"/>
      <c r="P487" s="73"/>
      <c r="S487" s="72"/>
      <c r="V487" s="72"/>
      <c r="Y487" s="72"/>
      <c r="AC487" s="72"/>
      <c r="AD487" s="73"/>
      <c r="AG487" s="72"/>
      <c r="AH487" s="73"/>
    </row>
    <row r="488" spans="14:34" x14ac:dyDescent="0.25">
      <c r="N488" s="72"/>
      <c r="O488" s="72"/>
      <c r="P488" s="73"/>
      <c r="S488" s="72"/>
      <c r="V488" s="72"/>
      <c r="Y488" s="72"/>
      <c r="AC488" s="72"/>
      <c r="AD488" s="73"/>
      <c r="AG488" s="72"/>
      <c r="AH488" s="73"/>
    </row>
    <row r="489" spans="14:34" x14ac:dyDescent="0.25">
      <c r="N489" s="72"/>
      <c r="O489" s="72"/>
      <c r="P489" s="73"/>
      <c r="S489" s="72"/>
      <c r="V489" s="72"/>
      <c r="Y489" s="72"/>
      <c r="AC489" s="72"/>
      <c r="AD489" s="73"/>
      <c r="AG489" s="72"/>
      <c r="AH489" s="73"/>
    </row>
    <row r="490" spans="14:34" x14ac:dyDescent="0.25">
      <c r="N490" s="72"/>
      <c r="O490" s="72"/>
      <c r="P490" s="73"/>
      <c r="S490" s="72"/>
      <c r="V490" s="72"/>
      <c r="Y490" s="72"/>
      <c r="AC490" s="72"/>
      <c r="AD490" s="73"/>
      <c r="AG490" s="72"/>
      <c r="AH490" s="73"/>
    </row>
    <row r="491" spans="14:34" x14ac:dyDescent="0.25">
      <c r="N491" s="72"/>
      <c r="O491" s="72"/>
      <c r="P491" s="73"/>
      <c r="S491" s="72"/>
      <c r="V491" s="72"/>
      <c r="Y491" s="72"/>
      <c r="AC491" s="72"/>
      <c r="AD491" s="73"/>
      <c r="AG491" s="72"/>
      <c r="AH491" s="73"/>
    </row>
    <row r="492" spans="14:34" x14ac:dyDescent="0.25">
      <c r="N492" s="72"/>
      <c r="O492" s="72"/>
      <c r="P492" s="73"/>
      <c r="S492" s="72"/>
      <c r="V492" s="72"/>
      <c r="Y492" s="72"/>
      <c r="AC492" s="72"/>
      <c r="AD492" s="73"/>
      <c r="AG492" s="72"/>
      <c r="AH492" s="73"/>
    </row>
    <row r="493" spans="14:34" x14ac:dyDescent="0.25">
      <c r="N493" s="72"/>
      <c r="O493" s="72"/>
      <c r="P493" s="73"/>
      <c r="S493" s="72"/>
      <c r="V493" s="72"/>
      <c r="Y493" s="72"/>
      <c r="AC493" s="72"/>
      <c r="AD493" s="73"/>
      <c r="AG493" s="72"/>
      <c r="AH493" s="73"/>
    </row>
    <row r="494" spans="14:34" x14ac:dyDescent="0.25">
      <c r="N494" s="72"/>
      <c r="O494" s="72"/>
      <c r="P494" s="73"/>
      <c r="S494" s="72"/>
      <c r="V494" s="72"/>
      <c r="Y494" s="72"/>
      <c r="AC494" s="72"/>
      <c r="AD494" s="73"/>
      <c r="AG494" s="72"/>
      <c r="AH494" s="73"/>
    </row>
    <row r="495" spans="14:34" x14ac:dyDescent="0.25">
      <c r="N495" s="72"/>
      <c r="O495" s="72"/>
      <c r="P495" s="73"/>
      <c r="S495" s="72"/>
      <c r="V495" s="72"/>
      <c r="Y495" s="72"/>
      <c r="AC495" s="72"/>
      <c r="AD495" s="73"/>
      <c r="AG495" s="72"/>
      <c r="AH495" s="73"/>
    </row>
    <row r="496" spans="14:34" x14ac:dyDescent="0.25">
      <c r="N496" s="72"/>
      <c r="O496" s="72"/>
      <c r="P496" s="73"/>
      <c r="S496" s="72"/>
      <c r="V496" s="72"/>
      <c r="Y496" s="72"/>
      <c r="AC496" s="72"/>
      <c r="AD496" s="73"/>
      <c r="AG496" s="72"/>
      <c r="AH496" s="73"/>
    </row>
    <row r="497" spans="14:34" x14ac:dyDescent="0.25">
      <c r="N497" s="72"/>
      <c r="O497" s="72"/>
      <c r="P497" s="73"/>
      <c r="S497" s="72"/>
      <c r="V497" s="72"/>
      <c r="Y497" s="72"/>
      <c r="AC497" s="72"/>
      <c r="AD497" s="73"/>
      <c r="AG497" s="72"/>
      <c r="AH497" s="73"/>
    </row>
    <row r="498" spans="14:34" x14ac:dyDescent="0.25">
      <c r="N498" s="72"/>
      <c r="O498" s="72"/>
      <c r="P498" s="73"/>
      <c r="S498" s="72"/>
      <c r="V498" s="72"/>
      <c r="Y498" s="72"/>
      <c r="AC498" s="72"/>
      <c r="AD498" s="73"/>
      <c r="AG498" s="72"/>
      <c r="AH498" s="73"/>
    </row>
    <row r="499" spans="14:34" x14ac:dyDescent="0.25">
      <c r="N499" s="72"/>
      <c r="O499" s="72"/>
      <c r="P499" s="73"/>
      <c r="S499" s="72"/>
      <c r="V499" s="72"/>
      <c r="Y499" s="72"/>
      <c r="AC499" s="72"/>
      <c r="AD499" s="73"/>
      <c r="AG499" s="72"/>
      <c r="AH499" s="73"/>
    </row>
    <row r="500" spans="14:34" x14ac:dyDescent="0.25">
      <c r="N500" s="72"/>
      <c r="O500" s="72"/>
      <c r="P500" s="73"/>
      <c r="S500" s="72"/>
      <c r="V500" s="72"/>
      <c r="Y500" s="72"/>
      <c r="AC500" s="72"/>
      <c r="AD500" s="73"/>
      <c r="AG500" s="72"/>
      <c r="AH500" s="73"/>
    </row>
    <row r="501" spans="14:34" x14ac:dyDescent="0.25">
      <c r="N501" s="72"/>
      <c r="O501" s="72"/>
      <c r="P501" s="73"/>
      <c r="S501" s="72"/>
      <c r="V501" s="72"/>
      <c r="Y501" s="72"/>
      <c r="AC501" s="72"/>
      <c r="AD501" s="73"/>
      <c r="AG501" s="72"/>
      <c r="AH501" s="73"/>
    </row>
    <row r="502" spans="14:34" x14ac:dyDescent="0.25">
      <c r="N502" s="72"/>
      <c r="O502" s="72"/>
      <c r="P502" s="73"/>
      <c r="S502" s="72"/>
      <c r="V502" s="72"/>
      <c r="Y502" s="72"/>
      <c r="AC502" s="72"/>
      <c r="AD502" s="73"/>
      <c r="AG502" s="72"/>
      <c r="AH502" s="73"/>
    </row>
    <row r="503" spans="14:34" x14ac:dyDescent="0.25">
      <c r="N503" s="72"/>
      <c r="O503" s="72"/>
      <c r="P503" s="73"/>
      <c r="S503" s="72"/>
      <c r="V503" s="72"/>
      <c r="Y503" s="72"/>
      <c r="AC503" s="72"/>
      <c r="AD503" s="73"/>
      <c r="AG503" s="72"/>
      <c r="AH503" s="73"/>
    </row>
    <row r="504" spans="14:34" x14ac:dyDescent="0.25">
      <c r="N504" s="72"/>
      <c r="O504" s="72"/>
      <c r="P504" s="73"/>
      <c r="S504" s="72"/>
      <c r="V504" s="72"/>
      <c r="Y504" s="72"/>
      <c r="AC504" s="72"/>
      <c r="AD504" s="73"/>
      <c r="AG504" s="72"/>
      <c r="AH504" s="73"/>
    </row>
    <row r="505" spans="14:34" x14ac:dyDescent="0.25">
      <c r="N505" s="72"/>
      <c r="O505" s="72"/>
      <c r="P505" s="73"/>
      <c r="S505" s="72"/>
      <c r="V505" s="72"/>
      <c r="Y505" s="72"/>
      <c r="AC505" s="72"/>
      <c r="AD505" s="73"/>
      <c r="AG505" s="72"/>
      <c r="AH505" s="73"/>
    </row>
    <row r="506" spans="14:34" x14ac:dyDescent="0.25">
      <c r="N506" s="72"/>
      <c r="O506" s="72"/>
      <c r="P506" s="73"/>
      <c r="S506" s="72"/>
      <c r="V506" s="72"/>
      <c r="Y506" s="72"/>
      <c r="AC506" s="72"/>
      <c r="AD506" s="73"/>
      <c r="AG506" s="72"/>
      <c r="AH506" s="73"/>
    </row>
    <row r="507" spans="14:34" x14ac:dyDescent="0.25">
      <c r="N507" s="72"/>
      <c r="O507" s="72"/>
      <c r="P507" s="73"/>
      <c r="S507" s="72"/>
      <c r="V507" s="72"/>
      <c r="Y507" s="72"/>
      <c r="AC507" s="72"/>
      <c r="AD507" s="73"/>
      <c r="AG507" s="72"/>
      <c r="AH507" s="73"/>
    </row>
    <row r="508" spans="14:34" x14ac:dyDescent="0.25">
      <c r="N508" s="72"/>
      <c r="O508" s="72"/>
      <c r="P508" s="73"/>
      <c r="S508" s="72"/>
      <c r="V508" s="72"/>
      <c r="Y508" s="72"/>
      <c r="AC508" s="72"/>
      <c r="AD508" s="73"/>
      <c r="AG508" s="72"/>
      <c r="AH508" s="73"/>
    </row>
    <row r="509" spans="14:34" x14ac:dyDescent="0.25">
      <c r="N509" s="72"/>
      <c r="O509" s="72"/>
      <c r="P509" s="73"/>
      <c r="S509" s="72"/>
      <c r="V509" s="72"/>
      <c r="Y509" s="72"/>
      <c r="AC509" s="72"/>
      <c r="AD509" s="73"/>
      <c r="AG509" s="72"/>
      <c r="AH509" s="73"/>
    </row>
    <row r="510" spans="14:34" x14ac:dyDescent="0.25">
      <c r="N510" s="72"/>
      <c r="O510" s="72"/>
      <c r="P510" s="73"/>
      <c r="S510" s="72"/>
      <c r="V510" s="72"/>
      <c r="Y510" s="72"/>
      <c r="AC510" s="72"/>
      <c r="AD510" s="73"/>
      <c r="AG510" s="72"/>
      <c r="AH510" s="73"/>
    </row>
    <row r="511" spans="14:34" x14ac:dyDescent="0.25">
      <c r="N511" s="72"/>
      <c r="O511" s="72"/>
      <c r="P511" s="73"/>
      <c r="S511" s="72"/>
      <c r="V511" s="72"/>
      <c r="Y511" s="72"/>
      <c r="AC511" s="72"/>
      <c r="AD511" s="73"/>
      <c r="AG511" s="72"/>
      <c r="AH511" s="73"/>
    </row>
    <row r="512" spans="14:34" x14ac:dyDescent="0.25">
      <c r="N512" s="72"/>
      <c r="O512" s="72"/>
      <c r="P512" s="73"/>
      <c r="S512" s="72"/>
      <c r="V512" s="72"/>
      <c r="Y512" s="72"/>
      <c r="AC512" s="72"/>
      <c r="AD512" s="73"/>
      <c r="AG512" s="72"/>
      <c r="AH512" s="73"/>
    </row>
    <row r="513" spans="14:34" x14ac:dyDescent="0.25">
      <c r="N513" s="72"/>
      <c r="O513" s="72"/>
      <c r="P513" s="73"/>
      <c r="S513" s="72"/>
      <c r="V513" s="72"/>
      <c r="Y513" s="72"/>
      <c r="AC513" s="72"/>
      <c r="AD513" s="73"/>
      <c r="AG513" s="72"/>
      <c r="AH513" s="73"/>
    </row>
    <row r="514" spans="14:34" x14ac:dyDescent="0.25">
      <c r="N514" s="72"/>
      <c r="O514" s="72"/>
      <c r="P514" s="73"/>
      <c r="S514" s="72"/>
      <c r="V514" s="72"/>
      <c r="Y514" s="72"/>
      <c r="AC514" s="72"/>
      <c r="AD514" s="73"/>
      <c r="AG514" s="72"/>
      <c r="AH514" s="73"/>
    </row>
    <row r="515" spans="14:34" x14ac:dyDescent="0.25">
      <c r="N515" s="72"/>
      <c r="O515" s="72"/>
      <c r="P515" s="73"/>
      <c r="S515" s="72"/>
      <c r="V515" s="72"/>
      <c r="Y515" s="72"/>
      <c r="AC515" s="72"/>
      <c r="AD515" s="73"/>
      <c r="AG515" s="72"/>
      <c r="AH515" s="73"/>
    </row>
    <row r="516" spans="14:34" x14ac:dyDescent="0.25">
      <c r="N516" s="72"/>
      <c r="O516" s="72"/>
      <c r="P516" s="73"/>
      <c r="S516" s="72"/>
      <c r="V516" s="72"/>
      <c r="Y516" s="72"/>
      <c r="AC516" s="72"/>
      <c r="AD516" s="73"/>
      <c r="AG516" s="72"/>
      <c r="AH516" s="73"/>
    </row>
    <row r="517" spans="14:34" x14ac:dyDescent="0.25">
      <c r="N517" s="72"/>
      <c r="O517" s="72"/>
      <c r="P517" s="73"/>
      <c r="S517" s="72"/>
      <c r="V517" s="72"/>
      <c r="Y517" s="72"/>
      <c r="AC517" s="72"/>
      <c r="AD517" s="73"/>
      <c r="AG517" s="72"/>
      <c r="AH517" s="73"/>
    </row>
    <row r="518" spans="14:34" x14ac:dyDescent="0.25">
      <c r="N518" s="72"/>
      <c r="O518" s="72"/>
      <c r="P518" s="73"/>
      <c r="S518" s="72"/>
      <c r="V518" s="72"/>
      <c r="Y518" s="72"/>
      <c r="AC518" s="72"/>
      <c r="AD518" s="73"/>
      <c r="AG518" s="72"/>
      <c r="AH518" s="73"/>
    </row>
    <row r="519" spans="14:34" x14ac:dyDescent="0.25">
      <c r="N519" s="72"/>
      <c r="O519" s="72"/>
      <c r="P519" s="73"/>
      <c r="S519" s="72"/>
      <c r="V519" s="72"/>
      <c r="Y519" s="72"/>
      <c r="AC519" s="72"/>
      <c r="AD519" s="73"/>
      <c r="AG519" s="72"/>
      <c r="AH519" s="73"/>
    </row>
    <row r="520" spans="14:34" x14ac:dyDescent="0.25">
      <c r="N520" s="72"/>
      <c r="O520" s="72"/>
      <c r="P520" s="73"/>
      <c r="S520" s="72"/>
      <c r="V520" s="72"/>
      <c r="Y520" s="72"/>
      <c r="AC520" s="72"/>
      <c r="AD520" s="73"/>
      <c r="AG520" s="72"/>
      <c r="AH520" s="73"/>
    </row>
    <row r="521" spans="14:34" x14ac:dyDescent="0.25">
      <c r="N521" s="72"/>
      <c r="O521" s="72"/>
      <c r="P521" s="73"/>
      <c r="S521" s="72"/>
      <c r="V521" s="72"/>
      <c r="Y521" s="72"/>
      <c r="AC521" s="72"/>
      <c r="AD521" s="73"/>
      <c r="AG521" s="72"/>
      <c r="AH521" s="73"/>
    </row>
    <row r="522" spans="14:34" x14ac:dyDescent="0.25">
      <c r="N522" s="72"/>
      <c r="O522" s="72"/>
      <c r="P522" s="73"/>
      <c r="S522" s="72"/>
      <c r="V522" s="72"/>
      <c r="Y522" s="72"/>
      <c r="AC522" s="72"/>
      <c r="AD522" s="73"/>
      <c r="AG522" s="72"/>
      <c r="AH522" s="73"/>
    </row>
    <row r="523" spans="14:34" x14ac:dyDescent="0.25">
      <c r="N523" s="72"/>
      <c r="O523" s="72"/>
      <c r="P523" s="73"/>
      <c r="S523" s="72"/>
      <c r="V523" s="72"/>
      <c r="Y523" s="72"/>
      <c r="AC523" s="72"/>
      <c r="AD523" s="73"/>
      <c r="AG523" s="72"/>
      <c r="AH523" s="73"/>
    </row>
    <row r="524" spans="14:34" x14ac:dyDescent="0.25">
      <c r="N524" s="72"/>
      <c r="O524" s="72"/>
      <c r="P524" s="73"/>
      <c r="S524" s="72"/>
      <c r="V524" s="72"/>
      <c r="Y524" s="72"/>
      <c r="AC524" s="72"/>
      <c r="AD524" s="73"/>
      <c r="AG524" s="72"/>
      <c r="AH524" s="73"/>
    </row>
    <row r="525" spans="14:34" x14ac:dyDescent="0.25">
      <c r="N525" s="72"/>
      <c r="O525" s="72"/>
      <c r="P525" s="73"/>
      <c r="S525" s="72"/>
      <c r="V525" s="72"/>
      <c r="Y525" s="72"/>
      <c r="AC525" s="72"/>
      <c r="AD525" s="73"/>
      <c r="AG525" s="72"/>
      <c r="AH525" s="73"/>
    </row>
    <row r="526" spans="14:34" x14ac:dyDescent="0.25">
      <c r="N526" s="72"/>
      <c r="O526" s="72"/>
      <c r="P526" s="73"/>
      <c r="S526" s="72"/>
      <c r="V526" s="72"/>
      <c r="Y526" s="72"/>
      <c r="AC526" s="72"/>
      <c r="AD526" s="73"/>
      <c r="AG526" s="72"/>
      <c r="AH526" s="73"/>
    </row>
    <row r="527" spans="14:34" x14ac:dyDescent="0.25">
      <c r="N527" s="72"/>
      <c r="O527" s="72"/>
      <c r="P527" s="73"/>
      <c r="S527" s="72"/>
      <c r="V527" s="72"/>
      <c r="Y527" s="72"/>
      <c r="AC527" s="72"/>
      <c r="AD527" s="73"/>
      <c r="AG527" s="72"/>
      <c r="AH527" s="73"/>
    </row>
    <row r="528" spans="14:34" x14ac:dyDescent="0.25">
      <c r="N528" s="72"/>
      <c r="O528" s="72"/>
      <c r="P528" s="73"/>
      <c r="S528" s="72"/>
      <c r="V528" s="72"/>
      <c r="Y528" s="72"/>
      <c r="AC528" s="72"/>
      <c r="AD528" s="73"/>
      <c r="AG528" s="72"/>
      <c r="AH528" s="73"/>
    </row>
    <row r="529" spans="14:34" x14ac:dyDescent="0.25">
      <c r="N529" s="72"/>
      <c r="O529" s="72"/>
      <c r="P529" s="73"/>
      <c r="S529" s="72"/>
      <c r="V529" s="72"/>
      <c r="Y529" s="72"/>
      <c r="AC529" s="72"/>
      <c r="AD529" s="73"/>
      <c r="AG529" s="72"/>
      <c r="AH529" s="73"/>
    </row>
    <row r="530" spans="14:34" x14ac:dyDescent="0.25">
      <c r="N530" s="72"/>
      <c r="O530" s="72"/>
      <c r="P530" s="73"/>
      <c r="S530" s="72"/>
      <c r="V530" s="72"/>
      <c r="Y530" s="72"/>
      <c r="AC530" s="72"/>
      <c r="AD530" s="73"/>
      <c r="AG530" s="72"/>
      <c r="AH530" s="73"/>
    </row>
    <row r="531" spans="14:34" x14ac:dyDescent="0.25">
      <c r="N531" s="72"/>
      <c r="O531" s="72"/>
      <c r="P531" s="73"/>
      <c r="S531" s="72"/>
      <c r="V531" s="72"/>
      <c r="Y531" s="72"/>
      <c r="AC531" s="72"/>
      <c r="AD531" s="73"/>
      <c r="AG531" s="72"/>
      <c r="AH531" s="73"/>
    </row>
    <row r="532" spans="14:34" x14ac:dyDescent="0.25">
      <c r="N532" s="72"/>
      <c r="O532" s="72"/>
      <c r="P532" s="73"/>
      <c r="S532" s="72"/>
      <c r="V532" s="72"/>
      <c r="Y532" s="72"/>
      <c r="AC532" s="72"/>
      <c r="AD532" s="73"/>
      <c r="AG532" s="72"/>
      <c r="AH532" s="73"/>
    </row>
    <row r="533" spans="14:34" x14ac:dyDescent="0.25">
      <c r="N533" s="72"/>
      <c r="O533" s="72"/>
      <c r="P533" s="73"/>
      <c r="S533" s="72"/>
      <c r="V533" s="72"/>
      <c r="Y533" s="72"/>
      <c r="AC533" s="72"/>
      <c r="AD533" s="73"/>
      <c r="AG533" s="72"/>
      <c r="AH533" s="73"/>
    </row>
    <row r="534" spans="14:34" x14ac:dyDescent="0.25">
      <c r="N534" s="72"/>
      <c r="O534" s="72"/>
      <c r="P534" s="73"/>
      <c r="S534" s="72"/>
      <c r="V534" s="72"/>
      <c r="Y534" s="72"/>
      <c r="AC534" s="72"/>
      <c r="AD534" s="73"/>
      <c r="AG534" s="72"/>
      <c r="AH534" s="73"/>
    </row>
    <row r="535" spans="14:34" x14ac:dyDescent="0.25">
      <c r="N535" s="72"/>
      <c r="O535" s="72"/>
      <c r="P535" s="73"/>
      <c r="S535" s="72"/>
      <c r="V535" s="72"/>
      <c r="Y535" s="72"/>
      <c r="AC535" s="72"/>
      <c r="AD535" s="73"/>
      <c r="AG535" s="72"/>
      <c r="AH535" s="73"/>
    </row>
    <row r="536" spans="14:34" x14ac:dyDescent="0.25">
      <c r="N536" s="72"/>
      <c r="O536" s="72"/>
      <c r="P536" s="73"/>
      <c r="S536" s="72"/>
      <c r="V536" s="72"/>
      <c r="Y536" s="72"/>
      <c r="AC536" s="72"/>
      <c r="AD536" s="73"/>
      <c r="AG536" s="72"/>
      <c r="AH536" s="73"/>
    </row>
    <row r="537" spans="14:34" x14ac:dyDescent="0.25">
      <c r="N537" s="72"/>
      <c r="O537" s="72"/>
      <c r="P537" s="73"/>
      <c r="S537" s="72"/>
      <c r="V537" s="72"/>
      <c r="Y537" s="72"/>
      <c r="AC537" s="72"/>
      <c r="AD537" s="73"/>
      <c r="AG537" s="72"/>
      <c r="AH537" s="73"/>
    </row>
    <row r="538" spans="14:34" x14ac:dyDescent="0.25">
      <c r="N538" s="72"/>
      <c r="O538" s="72"/>
      <c r="P538" s="73"/>
      <c r="S538" s="72"/>
      <c r="V538" s="72"/>
      <c r="Y538" s="72"/>
      <c r="AC538" s="72"/>
      <c r="AD538" s="73"/>
      <c r="AG538" s="72"/>
      <c r="AH538" s="73"/>
    </row>
    <row r="539" spans="14:34" x14ac:dyDescent="0.25">
      <c r="N539" s="72"/>
      <c r="O539" s="72"/>
      <c r="P539" s="73"/>
      <c r="S539" s="72"/>
      <c r="V539" s="72"/>
      <c r="Y539" s="72"/>
      <c r="AC539" s="72"/>
      <c r="AD539" s="73"/>
      <c r="AG539" s="72"/>
      <c r="AH539" s="73"/>
    </row>
    <row r="540" spans="14:34" x14ac:dyDescent="0.25">
      <c r="N540" s="72"/>
      <c r="O540" s="72"/>
      <c r="P540" s="73"/>
      <c r="S540" s="72"/>
      <c r="V540" s="72"/>
      <c r="Y540" s="72"/>
      <c r="AC540" s="72"/>
      <c r="AD540" s="73"/>
      <c r="AG540" s="72"/>
      <c r="AH540" s="73"/>
    </row>
    <row r="541" spans="14:34" x14ac:dyDescent="0.25">
      <c r="N541" s="72"/>
      <c r="O541" s="72"/>
      <c r="P541" s="73"/>
      <c r="S541" s="72"/>
      <c r="V541" s="72"/>
      <c r="Y541" s="72"/>
      <c r="AC541" s="72"/>
      <c r="AD541" s="73"/>
      <c r="AG541" s="72"/>
      <c r="AH541" s="73"/>
    </row>
    <row r="542" spans="14:34" x14ac:dyDescent="0.25">
      <c r="N542" s="72"/>
      <c r="O542" s="72"/>
      <c r="P542" s="73"/>
      <c r="S542" s="72"/>
      <c r="V542" s="72"/>
      <c r="Y542" s="72"/>
      <c r="AC542" s="72"/>
      <c r="AD542" s="73"/>
      <c r="AG542" s="72"/>
      <c r="AH542" s="73"/>
    </row>
    <row r="543" spans="14:34" x14ac:dyDescent="0.25">
      <c r="N543" s="72"/>
      <c r="O543" s="72"/>
      <c r="P543" s="73"/>
      <c r="S543" s="72"/>
      <c r="V543" s="72"/>
      <c r="Y543" s="72"/>
      <c r="AC543" s="72"/>
      <c r="AD543" s="73"/>
      <c r="AG543" s="72"/>
      <c r="AH543" s="73"/>
    </row>
    <row r="544" spans="14:34" x14ac:dyDescent="0.25">
      <c r="N544" s="72"/>
      <c r="O544" s="72"/>
      <c r="P544" s="73"/>
      <c r="S544" s="72"/>
      <c r="V544" s="72"/>
      <c r="Y544" s="72"/>
      <c r="AC544" s="72"/>
      <c r="AD544" s="73"/>
      <c r="AG544" s="72"/>
      <c r="AH544" s="73"/>
    </row>
    <row r="545" spans="14:34" x14ac:dyDescent="0.25">
      <c r="N545" s="72"/>
      <c r="O545" s="72"/>
      <c r="P545" s="73"/>
      <c r="S545" s="72"/>
      <c r="V545" s="72"/>
      <c r="Y545" s="72"/>
      <c r="AC545" s="72"/>
      <c r="AD545" s="73"/>
      <c r="AG545" s="72"/>
      <c r="AH545" s="73"/>
    </row>
    <row r="546" spans="14:34" x14ac:dyDescent="0.25">
      <c r="N546" s="72"/>
      <c r="O546" s="72"/>
      <c r="P546" s="73"/>
      <c r="S546" s="72"/>
      <c r="V546" s="72"/>
      <c r="Y546" s="72"/>
      <c r="AC546" s="72"/>
      <c r="AD546" s="73"/>
      <c r="AG546" s="72"/>
      <c r="AH546" s="73"/>
    </row>
    <row r="547" spans="14:34" x14ac:dyDescent="0.25">
      <c r="N547" s="72"/>
      <c r="O547" s="72"/>
      <c r="P547" s="73"/>
      <c r="S547" s="72"/>
      <c r="V547" s="72"/>
      <c r="Y547" s="72"/>
      <c r="AC547" s="72"/>
      <c r="AD547" s="73"/>
      <c r="AG547" s="72"/>
      <c r="AH547" s="73"/>
    </row>
    <row r="548" spans="14:34" x14ac:dyDescent="0.25">
      <c r="N548" s="72"/>
      <c r="O548" s="72"/>
      <c r="P548" s="73"/>
      <c r="S548" s="72"/>
      <c r="V548" s="72"/>
      <c r="Y548" s="72"/>
      <c r="AC548" s="72"/>
      <c r="AD548" s="73"/>
      <c r="AG548" s="72"/>
      <c r="AH548" s="73"/>
    </row>
    <row r="549" spans="14:34" x14ac:dyDescent="0.25">
      <c r="N549" s="72"/>
      <c r="O549" s="72"/>
      <c r="P549" s="73"/>
      <c r="S549" s="72"/>
      <c r="V549" s="72"/>
      <c r="Y549" s="72"/>
      <c r="AC549" s="72"/>
      <c r="AD549" s="73"/>
      <c r="AG549" s="72"/>
      <c r="AH549" s="73"/>
    </row>
    <row r="550" spans="14:34" x14ac:dyDescent="0.25">
      <c r="N550" s="72"/>
      <c r="O550" s="72"/>
      <c r="P550" s="73"/>
      <c r="S550" s="72"/>
      <c r="V550" s="72"/>
      <c r="Y550" s="72"/>
      <c r="AC550" s="72"/>
      <c r="AD550" s="73"/>
      <c r="AG550" s="72"/>
      <c r="AH550" s="73"/>
    </row>
    <row r="551" spans="14:34" x14ac:dyDescent="0.25">
      <c r="N551" s="72"/>
      <c r="O551" s="72"/>
      <c r="P551" s="73"/>
      <c r="S551" s="72"/>
      <c r="V551" s="72"/>
      <c r="Y551" s="72"/>
      <c r="AC551" s="72"/>
      <c r="AD551" s="73"/>
      <c r="AG551" s="72"/>
      <c r="AH551" s="73"/>
    </row>
    <row r="552" spans="14:34" x14ac:dyDescent="0.25">
      <c r="N552" s="72"/>
      <c r="O552" s="72"/>
      <c r="P552" s="73"/>
      <c r="S552" s="72"/>
      <c r="V552" s="72"/>
      <c r="Y552" s="72"/>
      <c r="AC552" s="72"/>
      <c r="AD552" s="73"/>
      <c r="AG552" s="72"/>
      <c r="AH552" s="73"/>
    </row>
    <row r="553" spans="14:34" x14ac:dyDescent="0.25">
      <c r="N553" s="72"/>
      <c r="O553" s="72"/>
      <c r="P553" s="73"/>
      <c r="S553" s="72"/>
      <c r="V553" s="72"/>
      <c r="Y553" s="72"/>
      <c r="AC553" s="72"/>
      <c r="AD553" s="73"/>
      <c r="AG553" s="72"/>
      <c r="AH553" s="73"/>
    </row>
    <row r="554" spans="14:34" x14ac:dyDescent="0.25">
      <c r="N554" s="72"/>
      <c r="O554" s="72"/>
      <c r="P554" s="73"/>
      <c r="S554" s="72"/>
      <c r="V554" s="72"/>
      <c r="Y554" s="72"/>
      <c r="AC554" s="72"/>
      <c r="AD554" s="73"/>
      <c r="AG554" s="72"/>
      <c r="AH554" s="73"/>
    </row>
    <row r="555" spans="14:34" x14ac:dyDescent="0.25">
      <c r="N555" s="72"/>
      <c r="O555" s="72"/>
      <c r="P555" s="73"/>
      <c r="S555" s="72"/>
      <c r="V555" s="72"/>
      <c r="Y555" s="72"/>
      <c r="AC555" s="72"/>
      <c r="AD555" s="73"/>
      <c r="AG555" s="72"/>
      <c r="AH555" s="73"/>
    </row>
    <row r="556" spans="14:34" x14ac:dyDescent="0.25">
      <c r="N556" s="72"/>
      <c r="O556" s="72"/>
      <c r="P556" s="73"/>
      <c r="S556" s="72"/>
      <c r="V556" s="72"/>
      <c r="Y556" s="72"/>
      <c r="AC556" s="72"/>
      <c r="AD556" s="73"/>
      <c r="AG556" s="72"/>
      <c r="AH556" s="73"/>
    </row>
    <row r="557" spans="14:34" x14ac:dyDescent="0.25">
      <c r="N557" s="72"/>
      <c r="O557" s="72"/>
      <c r="P557" s="73"/>
      <c r="S557" s="72"/>
      <c r="V557" s="72"/>
      <c r="Y557" s="72"/>
      <c r="AC557" s="72"/>
      <c r="AD557" s="73"/>
      <c r="AG557" s="72"/>
      <c r="AH557" s="73"/>
    </row>
    <row r="558" spans="14:34" x14ac:dyDescent="0.25">
      <c r="N558" s="72"/>
      <c r="O558" s="72"/>
      <c r="P558" s="73"/>
      <c r="S558" s="72"/>
      <c r="V558" s="72"/>
      <c r="Y558" s="72"/>
      <c r="AC558" s="72"/>
      <c r="AD558" s="73"/>
      <c r="AG558" s="72"/>
      <c r="AH558" s="73"/>
    </row>
    <row r="559" spans="14:34" x14ac:dyDescent="0.25">
      <c r="N559" s="72"/>
      <c r="O559" s="72"/>
      <c r="P559" s="73"/>
      <c r="S559" s="72"/>
      <c r="V559" s="72"/>
      <c r="Y559" s="72"/>
      <c r="AC559" s="72"/>
      <c r="AD559" s="73"/>
      <c r="AG559" s="72"/>
      <c r="AH559" s="73"/>
    </row>
    <row r="560" spans="14:34" x14ac:dyDescent="0.25">
      <c r="N560" s="72"/>
      <c r="O560" s="72"/>
      <c r="P560" s="73"/>
      <c r="S560" s="72"/>
      <c r="V560" s="72"/>
      <c r="Y560" s="72"/>
      <c r="AC560" s="72"/>
      <c r="AD560" s="73"/>
      <c r="AG560" s="72"/>
      <c r="AH560" s="73"/>
    </row>
    <row r="561" spans="14:34" x14ac:dyDescent="0.25">
      <c r="N561" s="72"/>
      <c r="O561" s="72"/>
      <c r="P561" s="73"/>
      <c r="S561" s="72"/>
      <c r="V561" s="72"/>
      <c r="Y561" s="72"/>
      <c r="AC561" s="72"/>
      <c r="AD561" s="73"/>
      <c r="AG561" s="72"/>
      <c r="AH561" s="73"/>
    </row>
    <row r="562" spans="14:34" x14ac:dyDescent="0.25">
      <c r="N562" s="72"/>
      <c r="O562" s="72"/>
      <c r="P562" s="73"/>
      <c r="S562" s="72"/>
      <c r="V562" s="72"/>
      <c r="Y562" s="72"/>
      <c r="AC562" s="72"/>
      <c r="AD562" s="73"/>
      <c r="AG562" s="72"/>
      <c r="AH562" s="73"/>
    </row>
    <row r="563" spans="14:34" x14ac:dyDescent="0.25">
      <c r="N563" s="72"/>
      <c r="O563" s="72"/>
      <c r="P563" s="73"/>
      <c r="S563" s="72"/>
      <c r="V563" s="72"/>
      <c r="Y563" s="72"/>
      <c r="AC563" s="72"/>
      <c r="AD563" s="73"/>
      <c r="AG563" s="72"/>
      <c r="AH563" s="73"/>
    </row>
    <row r="564" spans="14:34" x14ac:dyDescent="0.25">
      <c r="N564" s="72"/>
      <c r="O564" s="72"/>
      <c r="P564" s="73"/>
      <c r="S564" s="72"/>
      <c r="V564" s="72"/>
      <c r="Y564" s="72"/>
      <c r="AC564" s="72"/>
      <c r="AD564" s="73"/>
      <c r="AG564" s="72"/>
      <c r="AH564" s="73"/>
    </row>
    <row r="565" spans="14:34" x14ac:dyDescent="0.25">
      <c r="N565" s="72"/>
      <c r="O565" s="72"/>
      <c r="P565" s="73"/>
      <c r="S565" s="72"/>
      <c r="V565" s="72"/>
      <c r="Y565" s="72"/>
      <c r="AC565" s="72"/>
      <c r="AD565" s="73"/>
      <c r="AG565" s="72"/>
      <c r="AH565" s="73"/>
    </row>
    <row r="566" spans="14:34" x14ac:dyDescent="0.25">
      <c r="N566" s="72"/>
      <c r="O566" s="72"/>
      <c r="P566" s="73"/>
      <c r="S566" s="72"/>
      <c r="V566" s="72"/>
      <c r="Y566" s="72"/>
      <c r="AC566" s="72"/>
      <c r="AD566" s="73"/>
      <c r="AG566" s="72"/>
      <c r="AH566" s="73"/>
    </row>
    <row r="567" spans="14:34" x14ac:dyDescent="0.25">
      <c r="N567" s="72"/>
      <c r="O567" s="72"/>
      <c r="P567" s="73"/>
      <c r="S567" s="72"/>
      <c r="V567" s="72"/>
      <c r="Y567" s="72"/>
      <c r="AC567" s="72"/>
      <c r="AD567" s="73"/>
      <c r="AG567" s="72"/>
      <c r="AH567" s="73"/>
    </row>
    <row r="568" spans="14:34" x14ac:dyDescent="0.25">
      <c r="N568" s="72"/>
      <c r="O568" s="72"/>
      <c r="P568" s="73"/>
      <c r="S568" s="72"/>
      <c r="V568" s="72"/>
      <c r="Y568" s="72"/>
      <c r="AC568" s="72"/>
      <c r="AD568" s="73"/>
      <c r="AG568" s="72"/>
      <c r="AH568" s="73"/>
    </row>
    <row r="569" spans="14:34" x14ac:dyDescent="0.25">
      <c r="N569" s="72"/>
      <c r="O569" s="72"/>
      <c r="P569" s="73"/>
      <c r="S569" s="72"/>
      <c r="V569" s="72"/>
      <c r="Y569" s="72"/>
      <c r="AC569" s="72"/>
      <c r="AD569" s="73"/>
      <c r="AG569" s="72"/>
      <c r="AH569" s="73"/>
    </row>
    <row r="570" spans="14:34" x14ac:dyDescent="0.25">
      <c r="N570" s="72"/>
      <c r="O570" s="72"/>
      <c r="P570" s="73"/>
      <c r="S570" s="72"/>
      <c r="V570" s="72"/>
      <c r="Y570" s="72"/>
      <c r="AC570" s="72"/>
      <c r="AD570" s="73"/>
      <c r="AG570" s="72"/>
      <c r="AH570" s="73"/>
    </row>
    <row r="571" spans="14:34" x14ac:dyDescent="0.25">
      <c r="N571" s="72"/>
      <c r="O571" s="72"/>
      <c r="P571" s="73"/>
      <c r="S571" s="72"/>
      <c r="V571" s="72"/>
      <c r="Y571" s="72"/>
      <c r="AC571" s="72"/>
      <c r="AD571" s="73"/>
      <c r="AG571" s="72"/>
      <c r="AH571" s="73"/>
    </row>
    <row r="572" spans="14:34" x14ac:dyDescent="0.25">
      <c r="N572" s="72"/>
      <c r="O572" s="72"/>
      <c r="P572" s="73"/>
      <c r="S572" s="72"/>
      <c r="V572" s="72"/>
      <c r="Y572" s="72"/>
      <c r="AC572" s="72"/>
      <c r="AD572" s="73"/>
      <c r="AG572" s="72"/>
      <c r="AH572" s="73"/>
    </row>
    <row r="573" spans="14:34" x14ac:dyDescent="0.25">
      <c r="N573" s="72"/>
      <c r="O573" s="72"/>
      <c r="P573" s="73"/>
      <c r="S573" s="72"/>
      <c r="V573" s="72"/>
      <c r="Y573" s="72"/>
      <c r="AC573" s="72"/>
      <c r="AD573" s="73"/>
      <c r="AG573" s="72"/>
      <c r="AH573" s="73"/>
    </row>
    <row r="574" spans="14:34" x14ac:dyDescent="0.25">
      <c r="N574" s="72"/>
      <c r="O574" s="72"/>
      <c r="P574" s="73"/>
      <c r="S574" s="72"/>
      <c r="V574" s="72"/>
      <c r="Y574" s="72"/>
      <c r="AC574" s="72"/>
      <c r="AD574" s="73"/>
      <c r="AG574" s="72"/>
      <c r="AH574" s="73"/>
    </row>
    <row r="575" spans="14:34" x14ac:dyDescent="0.25">
      <c r="N575" s="72"/>
      <c r="O575" s="72"/>
      <c r="P575" s="73"/>
      <c r="S575" s="72"/>
      <c r="V575" s="72"/>
      <c r="Y575" s="72"/>
      <c r="AC575" s="72"/>
      <c r="AD575" s="73"/>
      <c r="AG575" s="72"/>
      <c r="AH575" s="73"/>
    </row>
    <row r="576" spans="14:34" x14ac:dyDescent="0.25">
      <c r="N576" s="72"/>
      <c r="O576" s="72"/>
      <c r="P576" s="73"/>
      <c r="S576" s="72"/>
      <c r="V576" s="72"/>
      <c r="Y576" s="72"/>
      <c r="AC576" s="72"/>
      <c r="AD576" s="73"/>
      <c r="AG576" s="72"/>
      <c r="AH576" s="73"/>
    </row>
    <row r="577" spans="14:34" x14ac:dyDescent="0.25">
      <c r="N577" s="72"/>
      <c r="O577" s="72"/>
      <c r="P577" s="73"/>
      <c r="S577" s="72"/>
      <c r="V577" s="72"/>
      <c r="Y577" s="72"/>
      <c r="AC577" s="72"/>
      <c r="AD577" s="73"/>
      <c r="AG577" s="72"/>
      <c r="AH577" s="73"/>
    </row>
    <row r="578" spans="14:34" x14ac:dyDescent="0.25">
      <c r="N578" s="72"/>
      <c r="O578" s="72"/>
      <c r="P578" s="73"/>
      <c r="S578" s="72"/>
      <c r="V578" s="72"/>
      <c r="Y578" s="72"/>
      <c r="AC578" s="72"/>
      <c r="AD578" s="73"/>
      <c r="AG578" s="72"/>
      <c r="AH578" s="73"/>
    </row>
    <row r="579" spans="14:34" x14ac:dyDescent="0.25">
      <c r="N579" s="72"/>
      <c r="O579" s="72"/>
      <c r="P579" s="73"/>
      <c r="S579" s="72"/>
      <c r="V579" s="72"/>
      <c r="Y579" s="72"/>
      <c r="AC579" s="72"/>
      <c r="AD579" s="73"/>
      <c r="AG579" s="72"/>
      <c r="AH579" s="73"/>
    </row>
    <row r="580" spans="14:34" x14ac:dyDescent="0.25">
      <c r="N580" s="72"/>
      <c r="O580" s="72"/>
      <c r="P580" s="73"/>
      <c r="S580" s="72"/>
      <c r="V580" s="72"/>
      <c r="Y580" s="72"/>
      <c r="AC580" s="72"/>
      <c r="AD580" s="73"/>
      <c r="AG580" s="72"/>
      <c r="AH580" s="73"/>
    </row>
    <row r="581" spans="14:34" x14ac:dyDescent="0.25">
      <c r="N581" s="72"/>
      <c r="O581" s="72"/>
      <c r="P581" s="73"/>
      <c r="S581" s="72"/>
      <c r="V581" s="72"/>
      <c r="Y581" s="72"/>
      <c r="AC581" s="72"/>
      <c r="AD581" s="73"/>
      <c r="AG581" s="72"/>
      <c r="AH581" s="73"/>
    </row>
    <row r="582" spans="14:34" x14ac:dyDescent="0.25">
      <c r="N582" s="72"/>
      <c r="O582" s="72"/>
      <c r="P582" s="73"/>
      <c r="S582" s="72"/>
      <c r="V582" s="72"/>
      <c r="Y582" s="72"/>
      <c r="AC582" s="72"/>
      <c r="AD582" s="73"/>
      <c r="AG582" s="72"/>
      <c r="AH582" s="73"/>
    </row>
    <row r="583" spans="14:34" x14ac:dyDescent="0.25">
      <c r="N583" s="72"/>
      <c r="O583" s="72"/>
      <c r="P583" s="73"/>
      <c r="S583" s="72"/>
      <c r="V583" s="72"/>
      <c r="Y583" s="72"/>
      <c r="AC583" s="72"/>
      <c r="AD583" s="73"/>
      <c r="AG583" s="72"/>
      <c r="AH583" s="73"/>
    </row>
    <row r="584" spans="14:34" x14ac:dyDescent="0.25">
      <c r="N584" s="72"/>
      <c r="O584" s="72"/>
      <c r="P584" s="73"/>
      <c r="S584" s="72"/>
      <c r="V584" s="72"/>
      <c r="Y584" s="72"/>
      <c r="AC584" s="72"/>
      <c r="AD584" s="73"/>
      <c r="AG584" s="72"/>
      <c r="AH584" s="73"/>
    </row>
    <row r="585" spans="14:34" x14ac:dyDescent="0.25">
      <c r="N585" s="72"/>
      <c r="O585" s="72"/>
      <c r="P585" s="73"/>
      <c r="S585" s="72"/>
      <c r="V585" s="72"/>
      <c r="Y585" s="72"/>
      <c r="AC585" s="72"/>
      <c r="AD585" s="73"/>
      <c r="AG585" s="72"/>
      <c r="AH585" s="73"/>
    </row>
    <row r="586" spans="14:34" x14ac:dyDescent="0.25">
      <c r="N586" s="72"/>
      <c r="O586" s="72"/>
      <c r="P586" s="73"/>
      <c r="S586" s="72"/>
      <c r="V586" s="72"/>
      <c r="Y586" s="72"/>
      <c r="AC586" s="72"/>
      <c r="AD586" s="73"/>
      <c r="AG586" s="72"/>
      <c r="AH586" s="73"/>
    </row>
    <row r="587" spans="14:34" x14ac:dyDescent="0.25">
      <c r="N587" s="72"/>
      <c r="O587" s="72"/>
      <c r="P587" s="73"/>
      <c r="S587" s="72"/>
      <c r="V587" s="72"/>
      <c r="Y587" s="72"/>
      <c r="AC587" s="72"/>
      <c r="AD587" s="73"/>
      <c r="AG587" s="72"/>
      <c r="AH587" s="73"/>
    </row>
    <row r="588" spans="14:34" x14ac:dyDescent="0.25">
      <c r="N588" s="72"/>
      <c r="O588" s="72"/>
      <c r="P588" s="73"/>
      <c r="S588" s="72"/>
      <c r="V588" s="72"/>
      <c r="Y588" s="72"/>
      <c r="AC588" s="72"/>
      <c r="AD588" s="73"/>
      <c r="AG588" s="72"/>
      <c r="AH588" s="73"/>
    </row>
    <row r="589" spans="14:34" x14ac:dyDescent="0.25">
      <c r="N589" s="72"/>
      <c r="O589" s="72"/>
      <c r="P589" s="73"/>
      <c r="S589" s="72"/>
      <c r="V589" s="72"/>
      <c r="Y589" s="72"/>
      <c r="AC589" s="72"/>
      <c r="AD589" s="73"/>
      <c r="AG589" s="72"/>
      <c r="AH589" s="73"/>
    </row>
    <row r="590" spans="14:34" x14ac:dyDescent="0.25">
      <c r="N590" s="72"/>
      <c r="O590" s="72"/>
      <c r="P590" s="73"/>
      <c r="S590" s="72"/>
      <c r="V590" s="72"/>
      <c r="Y590" s="72"/>
      <c r="AC590" s="72"/>
      <c r="AD590" s="73"/>
      <c r="AG590" s="72"/>
      <c r="AH590" s="73"/>
    </row>
    <row r="591" spans="14:34" x14ac:dyDescent="0.25">
      <c r="N591" s="72"/>
      <c r="O591" s="72"/>
      <c r="P591" s="73"/>
      <c r="S591" s="72"/>
      <c r="V591" s="72"/>
      <c r="Y591" s="72"/>
      <c r="AC591" s="72"/>
      <c r="AD591" s="73"/>
      <c r="AG591" s="72"/>
      <c r="AH591" s="73"/>
    </row>
    <row r="592" spans="14:34" x14ac:dyDescent="0.25">
      <c r="N592" s="72"/>
      <c r="O592" s="72"/>
      <c r="P592" s="73"/>
      <c r="S592" s="72"/>
      <c r="V592" s="72"/>
      <c r="Y592" s="72"/>
      <c r="AC592" s="72"/>
      <c r="AD592" s="73"/>
      <c r="AG592" s="72"/>
      <c r="AH592" s="73"/>
    </row>
    <row r="593" spans="14:34" x14ac:dyDescent="0.25">
      <c r="N593" s="72"/>
      <c r="O593" s="72"/>
      <c r="P593" s="73"/>
      <c r="S593" s="72"/>
      <c r="V593" s="72"/>
      <c r="Y593" s="72"/>
      <c r="AC593" s="72"/>
      <c r="AD593" s="73"/>
      <c r="AG593" s="72"/>
      <c r="AH593" s="73"/>
    </row>
    <row r="594" spans="14:34" x14ac:dyDescent="0.25">
      <c r="N594" s="72"/>
      <c r="O594" s="72"/>
      <c r="P594" s="73"/>
      <c r="S594" s="72"/>
      <c r="V594" s="72"/>
      <c r="Y594" s="72"/>
      <c r="AC594" s="72"/>
      <c r="AD594" s="73"/>
      <c r="AG594" s="72"/>
      <c r="AH594" s="73"/>
    </row>
    <row r="595" spans="14:34" x14ac:dyDescent="0.25">
      <c r="N595" s="72"/>
      <c r="O595" s="72"/>
      <c r="P595" s="73"/>
      <c r="S595" s="72"/>
      <c r="V595" s="72"/>
      <c r="Y595" s="72"/>
      <c r="AC595" s="72"/>
      <c r="AD595" s="73"/>
      <c r="AG595" s="72"/>
      <c r="AH595" s="73"/>
    </row>
    <row r="596" spans="14:34" x14ac:dyDescent="0.25">
      <c r="N596" s="72"/>
      <c r="O596" s="72"/>
      <c r="P596" s="73"/>
      <c r="S596" s="72"/>
      <c r="V596" s="72"/>
      <c r="Y596" s="72"/>
      <c r="AC596" s="72"/>
      <c r="AD596" s="73"/>
      <c r="AG596" s="72"/>
      <c r="AH596" s="73"/>
    </row>
    <row r="597" spans="14:34" x14ac:dyDescent="0.25">
      <c r="N597" s="72"/>
      <c r="O597" s="72"/>
      <c r="P597" s="73"/>
      <c r="S597" s="72"/>
      <c r="V597" s="72"/>
      <c r="Y597" s="72"/>
      <c r="AC597" s="72"/>
      <c r="AD597" s="73"/>
      <c r="AG597" s="72"/>
      <c r="AH597" s="73"/>
    </row>
    <row r="598" spans="14:34" x14ac:dyDescent="0.25">
      <c r="N598" s="72"/>
      <c r="O598" s="72"/>
      <c r="P598" s="73"/>
      <c r="S598" s="72"/>
      <c r="V598" s="72"/>
      <c r="Y598" s="72"/>
      <c r="AC598" s="72"/>
      <c r="AD598" s="73"/>
      <c r="AG598" s="72"/>
      <c r="AH598" s="73"/>
    </row>
    <row r="599" spans="14:34" x14ac:dyDescent="0.25">
      <c r="N599" s="72"/>
      <c r="O599" s="72"/>
      <c r="P599" s="73"/>
      <c r="S599" s="72"/>
      <c r="V599" s="72"/>
      <c r="Y599" s="72"/>
      <c r="AC599" s="72"/>
      <c r="AD599" s="73"/>
      <c r="AG599" s="72"/>
      <c r="AH599" s="73"/>
    </row>
    <row r="600" spans="14:34" x14ac:dyDescent="0.25">
      <c r="N600" s="72"/>
      <c r="O600" s="72"/>
      <c r="P600" s="73"/>
      <c r="S600" s="72"/>
      <c r="V600" s="72"/>
      <c r="Y600" s="72"/>
      <c r="AC600" s="72"/>
      <c r="AD600" s="73"/>
      <c r="AG600" s="72"/>
      <c r="AH600" s="73"/>
    </row>
    <row r="601" spans="14:34" x14ac:dyDescent="0.25">
      <c r="N601" s="72"/>
      <c r="O601" s="72"/>
      <c r="P601" s="73"/>
      <c r="S601" s="72"/>
      <c r="V601" s="72"/>
      <c r="Y601" s="72"/>
      <c r="AC601" s="72"/>
      <c r="AD601" s="73"/>
      <c r="AG601" s="72"/>
      <c r="AH601" s="73"/>
    </row>
    <row r="602" spans="14:34" x14ac:dyDescent="0.25">
      <c r="N602" s="72"/>
      <c r="O602" s="72"/>
      <c r="P602" s="73"/>
      <c r="S602" s="72"/>
      <c r="V602" s="72"/>
      <c r="Y602" s="72"/>
      <c r="AC602" s="72"/>
      <c r="AD602" s="73"/>
      <c r="AG602" s="72"/>
      <c r="AH602" s="73"/>
    </row>
    <row r="603" spans="14:34" x14ac:dyDescent="0.25">
      <c r="N603" s="72"/>
      <c r="O603" s="72"/>
      <c r="P603" s="73"/>
      <c r="S603" s="72"/>
      <c r="V603" s="72"/>
      <c r="Y603" s="72"/>
      <c r="AC603" s="72"/>
      <c r="AD603" s="73"/>
      <c r="AG603" s="72"/>
      <c r="AH603" s="73"/>
    </row>
    <row r="604" spans="14:34" x14ac:dyDescent="0.25">
      <c r="N604" s="72"/>
      <c r="O604" s="72"/>
      <c r="P604" s="73"/>
      <c r="S604" s="72"/>
      <c r="V604" s="72"/>
      <c r="Y604" s="72"/>
      <c r="AC604" s="72"/>
      <c r="AD604" s="73"/>
      <c r="AG604" s="72"/>
      <c r="AH604" s="73"/>
    </row>
    <row r="605" spans="14:34" x14ac:dyDescent="0.25">
      <c r="N605" s="72"/>
      <c r="O605" s="72"/>
      <c r="P605" s="73"/>
      <c r="S605" s="72"/>
      <c r="V605" s="72"/>
      <c r="Y605" s="72"/>
      <c r="AC605" s="72"/>
      <c r="AD605" s="73"/>
      <c r="AG605" s="72"/>
      <c r="AH605" s="73"/>
    </row>
    <row r="606" spans="14:34" x14ac:dyDescent="0.25">
      <c r="N606" s="72"/>
      <c r="O606" s="72"/>
      <c r="P606" s="73"/>
      <c r="S606" s="72"/>
      <c r="V606" s="72"/>
      <c r="Y606" s="72"/>
      <c r="AC606" s="72"/>
      <c r="AD606" s="73"/>
      <c r="AG606" s="72"/>
      <c r="AH606" s="73"/>
    </row>
    <row r="607" spans="14:34" x14ac:dyDescent="0.25">
      <c r="N607" s="72"/>
      <c r="O607" s="72"/>
      <c r="P607" s="73"/>
      <c r="S607" s="72"/>
      <c r="V607" s="72"/>
      <c r="Y607" s="72"/>
      <c r="AC607" s="72"/>
      <c r="AD607" s="73"/>
      <c r="AG607" s="72"/>
      <c r="AH607" s="73"/>
    </row>
    <row r="608" spans="14:34" x14ac:dyDescent="0.25">
      <c r="N608" s="72"/>
      <c r="O608" s="72"/>
      <c r="P608" s="73"/>
      <c r="S608" s="72"/>
      <c r="V608" s="72"/>
      <c r="Y608" s="72"/>
      <c r="AC608" s="72"/>
      <c r="AD608" s="73"/>
      <c r="AG608" s="72"/>
      <c r="AH608" s="73"/>
    </row>
    <row r="609" spans="14:34" x14ac:dyDescent="0.25">
      <c r="N609" s="72"/>
      <c r="O609" s="72"/>
      <c r="P609" s="73"/>
      <c r="S609" s="72"/>
      <c r="V609" s="72"/>
      <c r="Y609" s="72"/>
      <c r="AC609" s="72"/>
      <c r="AD609" s="73"/>
      <c r="AG609" s="72"/>
      <c r="AH609" s="73"/>
    </row>
    <row r="610" spans="14:34" x14ac:dyDescent="0.25">
      <c r="N610" s="72"/>
      <c r="O610" s="72"/>
      <c r="P610" s="73"/>
      <c r="S610" s="72"/>
      <c r="V610" s="72"/>
      <c r="Y610" s="72"/>
      <c r="AC610" s="72"/>
      <c r="AD610" s="73"/>
      <c r="AG610" s="72"/>
      <c r="AH610" s="73"/>
    </row>
    <row r="611" spans="14:34" x14ac:dyDescent="0.25">
      <c r="N611" s="72"/>
      <c r="O611" s="72"/>
      <c r="P611" s="73"/>
      <c r="S611" s="72"/>
      <c r="V611" s="72"/>
      <c r="Y611" s="72"/>
      <c r="AC611" s="72"/>
      <c r="AD611" s="73"/>
      <c r="AG611" s="72"/>
      <c r="AH611" s="73"/>
    </row>
    <row r="612" spans="14:34" x14ac:dyDescent="0.25">
      <c r="N612" s="72"/>
      <c r="O612" s="72"/>
      <c r="P612" s="73"/>
      <c r="S612" s="72"/>
      <c r="V612" s="72"/>
      <c r="Y612" s="72"/>
      <c r="AC612" s="72"/>
      <c r="AD612" s="73"/>
      <c r="AG612" s="72"/>
      <c r="AH612" s="73"/>
    </row>
    <row r="613" spans="14:34" x14ac:dyDescent="0.25">
      <c r="N613" s="72"/>
      <c r="O613" s="72"/>
      <c r="P613" s="73"/>
      <c r="S613" s="72"/>
      <c r="V613" s="72"/>
      <c r="Y613" s="72"/>
      <c r="AC613" s="72"/>
      <c r="AD613" s="73"/>
      <c r="AG613" s="72"/>
      <c r="AH613" s="73"/>
    </row>
    <row r="614" spans="14:34" x14ac:dyDescent="0.25">
      <c r="N614" s="72"/>
      <c r="O614" s="72"/>
      <c r="P614" s="73"/>
      <c r="S614" s="72"/>
      <c r="V614" s="72"/>
      <c r="Y614" s="72"/>
      <c r="AC614" s="72"/>
      <c r="AD614" s="73"/>
      <c r="AG614" s="72"/>
      <c r="AH614" s="73"/>
    </row>
    <row r="615" spans="14:34" x14ac:dyDescent="0.25">
      <c r="N615" s="72"/>
      <c r="O615" s="72"/>
      <c r="P615" s="73"/>
      <c r="S615" s="72"/>
      <c r="V615" s="72"/>
      <c r="Y615" s="72"/>
      <c r="AC615" s="72"/>
      <c r="AD615" s="73"/>
      <c r="AG615" s="72"/>
      <c r="AH615" s="73"/>
    </row>
    <row r="616" spans="14:34" x14ac:dyDescent="0.25">
      <c r="N616" s="72"/>
      <c r="O616" s="72"/>
      <c r="P616" s="73"/>
      <c r="S616" s="72"/>
      <c r="V616" s="72"/>
      <c r="Y616" s="72"/>
      <c r="AC616" s="72"/>
      <c r="AD616" s="73"/>
      <c r="AG616" s="72"/>
      <c r="AH616" s="73"/>
    </row>
    <row r="617" spans="14:34" x14ac:dyDescent="0.25">
      <c r="N617" s="72"/>
      <c r="O617" s="72"/>
      <c r="P617" s="73"/>
      <c r="S617" s="72"/>
      <c r="V617" s="72"/>
      <c r="Y617" s="72"/>
      <c r="AC617" s="72"/>
      <c r="AD617" s="73"/>
      <c r="AG617" s="72"/>
      <c r="AH617" s="73"/>
    </row>
    <row r="618" spans="14:34" x14ac:dyDescent="0.25">
      <c r="N618" s="72"/>
      <c r="O618" s="72"/>
      <c r="P618" s="73"/>
      <c r="S618" s="72"/>
      <c r="V618" s="72"/>
      <c r="Y618" s="72"/>
      <c r="AC618" s="72"/>
      <c r="AD618" s="73"/>
      <c r="AG618" s="72"/>
      <c r="AH618" s="73"/>
    </row>
    <row r="619" spans="14:34" x14ac:dyDescent="0.25">
      <c r="N619" s="72"/>
      <c r="O619" s="72"/>
      <c r="P619" s="73"/>
      <c r="S619" s="72"/>
      <c r="V619" s="72"/>
      <c r="Y619" s="72"/>
      <c r="AC619" s="72"/>
      <c r="AD619" s="73"/>
      <c r="AG619" s="72"/>
      <c r="AH619" s="73"/>
    </row>
    <row r="620" spans="14:34" x14ac:dyDescent="0.25">
      <c r="N620" s="72"/>
      <c r="O620" s="72"/>
      <c r="P620" s="73"/>
      <c r="S620" s="72"/>
      <c r="V620" s="72"/>
      <c r="Y620" s="72"/>
      <c r="AC620" s="72"/>
      <c r="AD620" s="73"/>
      <c r="AG620" s="72"/>
      <c r="AH620" s="73"/>
    </row>
    <row r="621" spans="14:34" x14ac:dyDescent="0.25">
      <c r="N621" s="72"/>
      <c r="O621" s="72"/>
      <c r="P621" s="73"/>
      <c r="S621" s="72"/>
      <c r="V621" s="72"/>
      <c r="Y621" s="72"/>
      <c r="AC621" s="72"/>
      <c r="AD621" s="73"/>
      <c r="AG621" s="72"/>
      <c r="AH621" s="73"/>
    </row>
    <row r="622" spans="14:34" x14ac:dyDescent="0.25">
      <c r="N622" s="72"/>
      <c r="O622" s="72"/>
      <c r="P622" s="73"/>
      <c r="S622" s="72"/>
      <c r="V622" s="72"/>
      <c r="Y622" s="72"/>
      <c r="AC622" s="72"/>
      <c r="AD622" s="73"/>
      <c r="AG622" s="72"/>
      <c r="AH622" s="73"/>
    </row>
    <row r="623" spans="14:34" x14ac:dyDescent="0.25">
      <c r="N623" s="72"/>
      <c r="O623" s="72"/>
      <c r="P623" s="73"/>
      <c r="S623" s="72"/>
      <c r="V623" s="72"/>
      <c r="Y623" s="72"/>
      <c r="AC623" s="72"/>
      <c r="AD623" s="73"/>
      <c r="AG623" s="72"/>
      <c r="AH623" s="73"/>
    </row>
    <row r="624" spans="14:34" x14ac:dyDescent="0.25">
      <c r="N624" s="72"/>
      <c r="O624" s="72"/>
      <c r="P624" s="73"/>
      <c r="S624" s="72"/>
      <c r="V624" s="72"/>
      <c r="Y624" s="72"/>
      <c r="AC624" s="72"/>
      <c r="AD624" s="73"/>
      <c r="AG624" s="72"/>
      <c r="AH624" s="73"/>
    </row>
    <row r="625" spans="14:34" x14ac:dyDescent="0.25">
      <c r="N625" s="72"/>
      <c r="O625" s="72"/>
      <c r="P625" s="73"/>
      <c r="S625" s="72"/>
      <c r="V625" s="72"/>
      <c r="Y625" s="72"/>
      <c r="AC625" s="72"/>
      <c r="AD625" s="73"/>
      <c r="AG625" s="72"/>
      <c r="AH625" s="73"/>
    </row>
    <row r="626" spans="14:34" x14ac:dyDescent="0.25">
      <c r="N626" s="72"/>
      <c r="O626" s="72"/>
      <c r="P626" s="73"/>
      <c r="S626" s="72"/>
      <c r="V626" s="72"/>
      <c r="Y626" s="72"/>
      <c r="AC626" s="72"/>
      <c r="AD626" s="73"/>
      <c r="AG626" s="72"/>
      <c r="AH626" s="73"/>
    </row>
    <row r="627" spans="14:34" x14ac:dyDescent="0.25">
      <c r="N627" s="72"/>
      <c r="O627" s="72"/>
      <c r="P627" s="73"/>
      <c r="S627" s="72"/>
      <c r="V627" s="72"/>
      <c r="Y627" s="72"/>
      <c r="AC627" s="72"/>
      <c r="AD627" s="73"/>
      <c r="AG627" s="72"/>
      <c r="AH627" s="73"/>
    </row>
    <row r="628" spans="14:34" x14ac:dyDescent="0.25">
      <c r="N628" s="72"/>
      <c r="O628" s="72"/>
      <c r="P628" s="73"/>
      <c r="S628" s="72"/>
      <c r="V628" s="72"/>
      <c r="Y628" s="72"/>
      <c r="AC628" s="72"/>
      <c r="AD628" s="73"/>
      <c r="AG628" s="72"/>
      <c r="AH628" s="73"/>
    </row>
    <row r="629" spans="14:34" x14ac:dyDescent="0.25">
      <c r="N629" s="72"/>
      <c r="O629" s="72"/>
      <c r="P629" s="73"/>
      <c r="S629" s="72"/>
      <c r="V629" s="72"/>
      <c r="Y629" s="72"/>
      <c r="AC629" s="72"/>
      <c r="AD629" s="73"/>
      <c r="AG629" s="72"/>
      <c r="AH629" s="73"/>
    </row>
    <row r="630" spans="14:34" x14ac:dyDescent="0.25">
      <c r="N630" s="72"/>
      <c r="O630" s="72"/>
      <c r="P630" s="73"/>
      <c r="S630" s="72"/>
      <c r="V630" s="72"/>
      <c r="Y630" s="72"/>
      <c r="AC630" s="72"/>
      <c r="AD630" s="73"/>
      <c r="AG630" s="72"/>
      <c r="AH630" s="73"/>
    </row>
    <row r="631" spans="14:34" x14ac:dyDescent="0.25">
      <c r="N631" s="72"/>
      <c r="O631" s="72"/>
      <c r="P631" s="73"/>
      <c r="S631" s="72"/>
      <c r="V631" s="72"/>
      <c r="Y631" s="72"/>
      <c r="AC631" s="72"/>
      <c r="AD631" s="73"/>
      <c r="AG631" s="72"/>
      <c r="AH631" s="73"/>
    </row>
    <row r="632" spans="14:34" x14ac:dyDescent="0.25">
      <c r="N632" s="72"/>
      <c r="O632" s="72"/>
      <c r="P632" s="73"/>
      <c r="S632" s="72"/>
      <c r="V632" s="72"/>
      <c r="Y632" s="72"/>
      <c r="AC632" s="72"/>
      <c r="AD632" s="73"/>
      <c r="AG632" s="72"/>
      <c r="AH632" s="73"/>
    </row>
    <row r="633" spans="14:34" x14ac:dyDescent="0.25">
      <c r="N633" s="72"/>
      <c r="O633" s="72"/>
      <c r="P633" s="73"/>
      <c r="S633" s="72"/>
      <c r="V633" s="72"/>
      <c r="Y633" s="72"/>
      <c r="AC633" s="72"/>
      <c r="AD633" s="73"/>
      <c r="AG633" s="72"/>
      <c r="AH633" s="73"/>
    </row>
    <row r="634" spans="14:34" x14ac:dyDescent="0.25">
      <c r="N634" s="72"/>
      <c r="O634" s="72"/>
      <c r="P634" s="73"/>
      <c r="S634" s="72"/>
      <c r="V634" s="72"/>
      <c r="Y634" s="72"/>
      <c r="AC634" s="72"/>
      <c r="AD634" s="73"/>
      <c r="AG634" s="72"/>
      <c r="AH634" s="73"/>
    </row>
    <row r="635" spans="14:34" x14ac:dyDescent="0.25">
      <c r="N635" s="72"/>
      <c r="O635" s="72"/>
      <c r="P635" s="73"/>
      <c r="S635" s="72"/>
      <c r="V635" s="72"/>
      <c r="Y635" s="72"/>
      <c r="AC635" s="72"/>
      <c r="AD635" s="73"/>
      <c r="AG635" s="72"/>
      <c r="AH635" s="73"/>
    </row>
    <row r="636" spans="14:34" x14ac:dyDescent="0.25">
      <c r="N636" s="72"/>
      <c r="O636" s="72"/>
      <c r="P636" s="73"/>
      <c r="S636" s="72"/>
      <c r="V636" s="72"/>
      <c r="Y636" s="72"/>
      <c r="AC636" s="72"/>
      <c r="AD636" s="73"/>
      <c r="AG636" s="72"/>
      <c r="AH636" s="73"/>
    </row>
    <row r="637" spans="14:34" x14ac:dyDescent="0.25">
      <c r="N637" s="72"/>
      <c r="O637" s="72"/>
      <c r="P637" s="73"/>
      <c r="S637" s="72"/>
      <c r="V637" s="72"/>
      <c r="Y637" s="72"/>
      <c r="AC637" s="72"/>
      <c r="AD637" s="73"/>
      <c r="AG637" s="72"/>
      <c r="AH637" s="73"/>
    </row>
    <row r="638" spans="14:34" x14ac:dyDescent="0.25">
      <c r="N638" s="72"/>
      <c r="O638" s="72"/>
      <c r="P638" s="73"/>
      <c r="S638" s="72"/>
      <c r="V638" s="72"/>
      <c r="Y638" s="72"/>
      <c r="AC638" s="72"/>
      <c r="AD638" s="73"/>
      <c r="AG638" s="72"/>
      <c r="AH638" s="73"/>
    </row>
    <row r="639" spans="14:34" x14ac:dyDescent="0.25">
      <c r="N639" s="72"/>
      <c r="O639" s="72"/>
      <c r="P639" s="73"/>
      <c r="S639" s="72"/>
      <c r="V639" s="72"/>
      <c r="Y639" s="72"/>
      <c r="AC639" s="72"/>
      <c r="AD639" s="73"/>
      <c r="AG639" s="72"/>
      <c r="AH639" s="73"/>
    </row>
    <row r="640" spans="14:34" x14ac:dyDescent="0.25">
      <c r="N640" s="72"/>
      <c r="O640" s="72"/>
      <c r="P640" s="73"/>
      <c r="S640" s="72"/>
      <c r="V640" s="72"/>
      <c r="Y640" s="72"/>
      <c r="AC640" s="72"/>
      <c r="AD640" s="73"/>
      <c r="AG640" s="72"/>
      <c r="AH640" s="73"/>
    </row>
    <row r="641" spans="14:34" x14ac:dyDescent="0.25">
      <c r="N641" s="72"/>
      <c r="O641" s="72"/>
      <c r="P641" s="73"/>
      <c r="S641" s="72"/>
      <c r="V641" s="72"/>
      <c r="Y641" s="72"/>
      <c r="AC641" s="72"/>
      <c r="AD641" s="73"/>
      <c r="AG641" s="72"/>
      <c r="AH641" s="73"/>
    </row>
    <row r="642" spans="14:34" x14ac:dyDescent="0.25">
      <c r="N642" s="72"/>
      <c r="O642" s="72"/>
      <c r="P642" s="73"/>
      <c r="S642" s="72"/>
      <c r="V642" s="72"/>
      <c r="Y642" s="72"/>
      <c r="AC642" s="72"/>
      <c r="AD642" s="73"/>
      <c r="AG642" s="72"/>
      <c r="AH642" s="73"/>
    </row>
    <row r="643" spans="14:34" x14ac:dyDescent="0.25">
      <c r="N643" s="72"/>
      <c r="O643" s="72"/>
      <c r="P643" s="73"/>
      <c r="S643" s="72"/>
      <c r="V643" s="72"/>
      <c r="Y643" s="72"/>
      <c r="AC643" s="72"/>
      <c r="AD643" s="73"/>
      <c r="AG643" s="72"/>
      <c r="AH643" s="73"/>
    </row>
    <row r="644" spans="14:34" x14ac:dyDescent="0.25">
      <c r="N644" s="72"/>
      <c r="O644" s="72"/>
      <c r="P644" s="73"/>
      <c r="S644" s="72"/>
      <c r="V644" s="72"/>
      <c r="Y644" s="72"/>
      <c r="AC644" s="72"/>
      <c r="AD644" s="73"/>
      <c r="AG644" s="72"/>
      <c r="AH644" s="73"/>
    </row>
    <row r="645" spans="14:34" x14ac:dyDescent="0.25">
      <c r="N645" s="72"/>
      <c r="O645" s="72"/>
      <c r="P645" s="73"/>
      <c r="S645" s="72"/>
      <c r="V645" s="72"/>
      <c r="Y645" s="72"/>
      <c r="AC645" s="72"/>
      <c r="AD645" s="73"/>
      <c r="AG645" s="72"/>
      <c r="AH645" s="73"/>
    </row>
    <row r="646" spans="14:34" x14ac:dyDescent="0.25">
      <c r="N646" s="72"/>
      <c r="O646" s="72"/>
      <c r="P646" s="73"/>
      <c r="S646" s="72"/>
      <c r="V646" s="72"/>
      <c r="Y646" s="72"/>
      <c r="AC646" s="72"/>
      <c r="AD646" s="73"/>
      <c r="AG646" s="72"/>
      <c r="AH646" s="73"/>
    </row>
    <row r="647" spans="14:34" x14ac:dyDescent="0.25">
      <c r="N647" s="72"/>
      <c r="O647" s="72"/>
      <c r="P647" s="73"/>
      <c r="S647" s="72"/>
      <c r="V647" s="72"/>
      <c r="Y647" s="72"/>
      <c r="AC647" s="72"/>
      <c r="AD647" s="73"/>
      <c r="AG647" s="72"/>
      <c r="AH647" s="73"/>
    </row>
    <row r="648" spans="14:34" x14ac:dyDescent="0.25">
      <c r="N648" s="72"/>
      <c r="O648" s="72"/>
      <c r="P648" s="73"/>
      <c r="S648" s="72"/>
      <c r="V648" s="72"/>
      <c r="Y648" s="72"/>
      <c r="AC648" s="72"/>
      <c r="AD648" s="73"/>
      <c r="AG648" s="72"/>
      <c r="AH648" s="73"/>
    </row>
    <row r="649" spans="14:34" x14ac:dyDescent="0.25">
      <c r="N649" s="72"/>
      <c r="O649" s="72"/>
      <c r="P649" s="73"/>
      <c r="S649" s="72"/>
      <c r="V649" s="72"/>
      <c r="Y649" s="72"/>
      <c r="AC649" s="72"/>
      <c r="AD649" s="73"/>
      <c r="AG649" s="72"/>
      <c r="AH649" s="73"/>
    </row>
    <row r="650" spans="14:34" x14ac:dyDescent="0.25">
      <c r="N650" s="72"/>
      <c r="O650" s="72"/>
      <c r="P650" s="73"/>
      <c r="S650" s="72"/>
      <c r="V650" s="72"/>
      <c r="Y650" s="72"/>
      <c r="AC650" s="72"/>
      <c r="AD650" s="73"/>
      <c r="AG650" s="72"/>
      <c r="AH650" s="73"/>
    </row>
    <row r="651" spans="14:34" x14ac:dyDescent="0.25">
      <c r="N651" s="72"/>
      <c r="O651" s="72"/>
      <c r="P651" s="73"/>
      <c r="S651" s="72"/>
      <c r="V651" s="72"/>
      <c r="Y651" s="72"/>
      <c r="AC651" s="72"/>
      <c r="AD651" s="73"/>
      <c r="AG651" s="72"/>
      <c r="AH651" s="73"/>
    </row>
    <row r="652" spans="14:34" x14ac:dyDescent="0.25">
      <c r="N652" s="72"/>
      <c r="O652" s="72"/>
      <c r="P652" s="73"/>
      <c r="S652" s="72"/>
      <c r="V652" s="72"/>
      <c r="Y652" s="72"/>
      <c r="AC652" s="72"/>
      <c r="AD652" s="73"/>
      <c r="AG652" s="72"/>
      <c r="AH652" s="73"/>
    </row>
    <row r="653" spans="14:34" x14ac:dyDescent="0.25">
      <c r="N653" s="72"/>
      <c r="O653" s="72"/>
      <c r="P653" s="73"/>
      <c r="S653" s="72"/>
      <c r="V653" s="72"/>
      <c r="Y653" s="72"/>
      <c r="AC653" s="72"/>
      <c r="AD653" s="73"/>
      <c r="AG653" s="72"/>
      <c r="AH653" s="73"/>
    </row>
    <row r="654" spans="14:34" x14ac:dyDescent="0.25">
      <c r="N654" s="72"/>
      <c r="O654" s="72"/>
      <c r="P654" s="73"/>
      <c r="S654" s="72"/>
      <c r="V654" s="72"/>
      <c r="Y654" s="72"/>
      <c r="AC654" s="72"/>
      <c r="AD654" s="73"/>
      <c r="AG654" s="72"/>
      <c r="AH654" s="73"/>
    </row>
    <row r="655" spans="14:34" x14ac:dyDescent="0.25">
      <c r="N655" s="72"/>
      <c r="O655" s="72"/>
      <c r="P655" s="73"/>
      <c r="S655" s="72"/>
      <c r="V655" s="72"/>
      <c r="Y655" s="72"/>
      <c r="AC655" s="72"/>
      <c r="AD655" s="73"/>
      <c r="AG655" s="72"/>
      <c r="AH655" s="73"/>
    </row>
    <row r="656" spans="14:34" x14ac:dyDescent="0.25">
      <c r="N656" s="72"/>
      <c r="O656" s="72"/>
      <c r="P656" s="73"/>
      <c r="S656" s="72"/>
      <c r="V656" s="72"/>
      <c r="Y656" s="72"/>
      <c r="AC656" s="72"/>
      <c r="AD656" s="73"/>
      <c r="AG656" s="72"/>
      <c r="AH656" s="73"/>
    </row>
    <row r="657" spans="14:34" x14ac:dyDescent="0.25">
      <c r="N657" s="72"/>
      <c r="O657" s="72"/>
      <c r="P657" s="73"/>
      <c r="S657" s="72"/>
      <c r="V657" s="72"/>
      <c r="Y657" s="72"/>
      <c r="AC657" s="72"/>
      <c r="AD657" s="73"/>
      <c r="AG657" s="72"/>
      <c r="AH657" s="73"/>
    </row>
    <row r="658" spans="14:34" x14ac:dyDescent="0.25">
      <c r="N658" s="72"/>
      <c r="O658" s="72"/>
      <c r="P658" s="73"/>
      <c r="S658" s="72"/>
      <c r="V658" s="72"/>
      <c r="Y658" s="72"/>
      <c r="AC658" s="72"/>
      <c r="AD658" s="73"/>
      <c r="AG658" s="72"/>
      <c r="AH658" s="73"/>
    </row>
    <row r="659" spans="14:34" x14ac:dyDescent="0.25">
      <c r="N659" s="72"/>
      <c r="O659" s="72"/>
      <c r="P659" s="73"/>
      <c r="S659" s="72"/>
      <c r="V659" s="72"/>
      <c r="Y659" s="72"/>
      <c r="AC659" s="72"/>
      <c r="AD659" s="73"/>
      <c r="AG659" s="72"/>
      <c r="AH659" s="73"/>
    </row>
    <row r="660" spans="14:34" x14ac:dyDescent="0.25">
      <c r="N660" s="72"/>
      <c r="O660" s="72"/>
      <c r="P660" s="73"/>
      <c r="S660" s="72"/>
      <c r="V660" s="72"/>
      <c r="Y660" s="72"/>
      <c r="AC660" s="72"/>
      <c r="AD660" s="73"/>
      <c r="AG660" s="72"/>
      <c r="AH660" s="73"/>
    </row>
    <row r="661" spans="14:34" x14ac:dyDescent="0.25">
      <c r="N661" s="72"/>
      <c r="O661" s="72"/>
      <c r="P661" s="73"/>
      <c r="S661" s="72"/>
      <c r="V661" s="72"/>
      <c r="Y661" s="72"/>
      <c r="AC661" s="72"/>
      <c r="AD661" s="73"/>
      <c r="AG661" s="72"/>
      <c r="AH661" s="73"/>
    </row>
    <row r="662" spans="14:34" x14ac:dyDescent="0.25">
      <c r="N662" s="72"/>
      <c r="O662" s="72"/>
      <c r="P662" s="73"/>
      <c r="S662" s="72"/>
      <c r="V662" s="72"/>
      <c r="Y662" s="72"/>
      <c r="AC662" s="72"/>
      <c r="AD662" s="73"/>
      <c r="AG662" s="72"/>
      <c r="AH662" s="73"/>
    </row>
    <row r="663" spans="14:34" x14ac:dyDescent="0.25">
      <c r="N663" s="72"/>
      <c r="O663" s="72"/>
      <c r="P663" s="73"/>
      <c r="S663" s="72"/>
      <c r="V663" s="72"/>
      <c r="Y663" s="72"/>
      <c r="AC663" s="72"/>
      <c r="AD663" s="73"/>
      <c r="AG663" s="72"/>
      <c r="AH663" s="73"/>
    </row>
    <row r="664" spans="14:34" x14ac:dyDescent="0.25">
      <c r="N664" s="72"/>
      <c r="O664" s="72"/>
      <c r="P664" s="73"/>
      <c r="S664" s="72"/>
      <c r="V664" s="72"/>
      <c r="Y664" s="72"/>
      <c r="AC664" s="72"/>
      <c r="AD664" s="73"/>
      <c r="AG664" s="72"/>
      <c r="AH664" s="73"/>
    </row>
    <row r="665" spans="14:34" x14ac:dyDescent="0.25">
      <c r="N665" s="72"/>
      <c r="O665" s="72"/>
      <c r="P665" s="73"/>
      <c r="S665" s="72"/>
      <c r="V665" s="72"/>
      <c r="Y665" s="72"/>
      <c r="AC665" s="72"/>
      <c r="AD665" s="73"/>
      <c r="AG665" s="72"/>
      <c r="AH665" s="73"/>
    </row>
    <row r="666" spans="14:34" x14ac:dyDescent="0.25">
      <c r="N666" s="72"/>
      <c r="O666" s="72"/>
      <c r="P666" s="73"/>
      <c r="S666" s="72"/>
      <c r="V666" s="72"/>
      <c r="Y666" s="72"/>
      <c r="AC666" s="72"/>
      <c r="AD666" s="73"/>
      <c r="AG666" s="72"/>
      <c r="AH666" s="73"/>
    </row>
    <row r="667" spans="14:34" x14ac:dyDescent="0.25">
      <c r="N667" s="72"/>
      <c r="O667" s="72"/>
      <c r="P667" s="73"/>
      <c r="S667" s="72"/>
      <c r="V667" s="72"/>
      <c r="Y667" s="72"/>
      <c r="AC667" s="72"/>
      <c r="AD667" s="73"/>
      <c r="AG667" s="72"/>
      <c r="AH667" s="73"/>
    </row>
    <row r="668" spans="14:34" x14ac:dyDescent="0.25">
      <c r="N668" s="72"/>
      <c r="O668" s="72"/>
      <c r="P668" s="73"/>
      <c r="S668" s="72"/>
      <c r="V668" s="72"/>
      <c r="Y668" s="72"/>
      <c r="AC668" s="72"/>
      <c r="AD668" s="73"/>
      <c r="AG668" s="72"/>
      <c r="AH668" s="73"/>
    </row>
    <row r="669" spans="14:34" x14ac:dyDescent="0.25">
      <c r="N669" s="72"/>
      <c r="O669" s="72"/>
      <c r="P669" s="73"/>
      <c r="S669" s="72"/>
      <c r="V669" s="72"/>
      <c r="Y669" s="72"/>
      <c r="AC669" s="72"/>
      <c r="AD669" s="73"/>
      <c r="AG669" s="72"/>
      <c r="AH669" s="73"/>
    </row>
    <row r="670" spans="14:34" x14ac:dyDescent="0.25">
      <c r="N670" s="72"/>
      <c r="O670" s="72"/>
      <c r="P670" s="73"/>
      <c r="S670" s="72"/>
      <c r="V670" s="72"/>
      <c r="Y670" s="72"/>
      <c r="AC670" s="72"/>
      <c r="AD670" s="73"/>
      <c r="AG670" s="72"/>
      <c r="AH670" s="73"/>
    </row>
    <row r="671" spans="14:34" x14ac:dyDescent="0.25">
      <c r="N671" s="72"/>
      <c r="O671" s="72"/>
      <c r="P671" s="73"/>
      <c r="S671" s="72"/>
      <c r="V671" s="72"/>
      <c r="Y671" s="72"/>
      <c r="AC671" s="72"/>
      <c r="AD671" s="73"/>
      <c r="AG671" s="72"/>
      <c r="AH671" s="73"/>
    </row>
    <row r="672" spans="14:34" x14ac:dyDescent="0.25">
      <c r="N672" s="72"/>
      <c r="O672" s="72"/>
      <c r="P672" s="73"/>
      <c r="S672" s="72"/>
      <c r="V672" s="72"/>
      <c r="Y672" s="72"/>
      <c r="AC672" s="72"/>
      <c r="AD672" s="73"/>
      <c r="AG672" s="72"/>
      <c r="AH672" s="73"/>
    </row>
    <row r="673" spans="14:34" x14ac:dyDescent="0.25">
      <c r="N673" s="72"/>
      <c r="O673" s="72"/>
      <c r="P673" s="73"/>
      <c r="S673" s="72"/>
      <c r="V673" s="72"/>
      <c r="Y673" s="72"/>
      <c r="AC673" s="72"/>
      <c r="AD673" s="73"/>
      <c r="AG673" s="72"/>
      <c r="AH673" s="73"/>
    </row>
    <row r="674" spans="14:34" x14ac:dyDescent="0.25">
      <c r="N674" s="72"/>
      <c r="O674" s="72"/>
      <c r="P674" s="73"/>
      <c r="S674" s="72"/>
      <c r="V674" s="72"/>
      <c r="Y674" s="72"/>
      <c r="AC674" s="72"/>
      <c r="AD674" s="73"/>
      <c r="AG674" s="72"/>
      <c r="AH674" s="73"/>
    </row>
    <row r="675" spans="14:34" x14ac:dyDescent="0.25">
      <c r="N675" s="72"/>
      <c r="O675" s="72"/>
      <c r="P675" s="73"/>
      <c r="S675" s="72"/>
      <c r="V675" s="72"/>
      <c r="Y675" s="72"/>
      <c r="AC675" s="72"/>
      <c r="AD675" s="73"/>
      <c r="AG675" s="72"/>
      <c r="AH675" s="73"/>
    </row>
    <row r="676" spans="14:34" x14ac:dyDescent="0.25">
      <c r="N676" s="72"/>
      <c r="O676" s="72"/>
      <c r="P676" s="73"/>
      <c r="S676" s="72"/>
      <c r="V676" s="72"/>
      <c r="Y676" s="72"/>
      <c r="AC676" s="72"/>
      <c r="AD676" s="73"/>
      <c r="AG676" s="72"/>
      <c r="AH676" s="73"/>
    </row>
    <row r="677" spans="14:34" x14ac:dyDescent="0.25">
      <c r="N677" s="72"/>
      <c r="O677" s="72"/>
      <c r="P677" s="73"/>
      <c r="S677" s="72"/>
      <c r="V677" s="72"/>
      <c r="Y677" s="72"/>
      <c r="AC677" s="72"/>
      <c r="AD677" s="73"/>
      <c r="AG677" s="72"/>
      <c r="AH677" s="73"/>
    </row>
    <row r="678" spans="14:34" x14ac:dyDescent="0.25">
      <c r="N678" s="72"/>
      <c r="O678" s="72"/>
      <c r="P678" s="73"/>
      <c r="S678" s="72"/>
      <c r="V678" s="72"/>
      <c r="Y678" s="72"/>
      <c r="AC678" s="72"/>
      <c r="AD678" s="73"/>
      <c r="AG678" s="72"/>
      <c r="AH678" s="73"/>
    </row>
    <row r="679" spans="14:34" x14ac:dyDescent="0.25">
      <c r="N679" s="72"/>
      <c r="O679" s="72"/>
      <c r="P679" s="73"/>
      <c r="S679" s="72"/>
      <c r="V679" s="72"/>
      <c r="Y679" s="72"/>
      <c r="AC679" s="72"/>
      <c r="AD679" s="73"/>
      <c r="AG679" s="72"/>
      <c r="AH679" s="73"/>
    </row>
    <row r="680" spans="14:34" x14ac:dyDescent="0.25">
      <c r="N680" s="72"/>
      <c r="O680" s="72"/>
      <c r="P680" s="73"/>
      <c r="S680" s="72"/>
      <c r="V680" s="72"/>
      <c r="Y680" s="72"/>
      <c r="AC680" s="72"/>
      <c r="AD680" s="73"/>
      <c r="AG680" s="72"/>
      <c r="AH680" s="73"/>
    </row>
    <row r="681" spans="14:34" x14ac:dyDescent="0.25">
      <c r="N681" s="72"/>
      <c r="O681" s="72"/>
      <c r="P681" s="73"/>
      <c r="S681" s="72"/>
      <c r="V681" s="72"/>
      <c r="Y681" s="72"/>
      <c r="AC681" s="72"/>
      <c r="AD681" s="73"/>
      <c r="AG681" s="72"/>
      <c r="AH681" s="73"/>
    </row>
    <row r="682" spans="14:34" x14ac:dyDescent="0.25">
      <c r="N682" s="72"/>
      <c r="O682" s="72"/>
      <c r="P682" s="73"/>
      <c r="S682" s="72"/>
      <c r="V682" s="72"/>
      <c r="Y682" s="72"/>
      <c r="AC682" s="72"/>
      <c r="AD682" s="73"/>
      <c r="AG682" s="72"/>
      <c r="AH682" s="73"/>
    </row>
    <row r="683" spans="14:34" x14ac:dyDescent="0.25">
      <c r="N683" s="72"/>
      <c r="O683" s="72"/>
      <c r="P683" s="73"/>
      <c r="S683" s="72"/>
      <c r="V683" s="72"/>
      <c r="Y683" s="72"/>
      <c r="AC683" s="72"/>
      <c r="AD683" s="73"/>
      <c r="AG683" s="72"/>
      <c r="AH683" s="73"/>
    </row>
    <row r="684" spans="14:34" x14ac:dyDescent="0.25">
      <c r="N684" s="72"/>
      <c r="O684" s="72"/>
      <c r="P684" s="73"/>
      <c r="S684" s="72"/>
      <c r="V684" s="72"/>
      <c r="Y684" s="72"/>
      <c r="AC684" s="72"/>
      <c r="AD684" s="73"/>
      <c r="AG684" s="72"/>
      <c r="AH684" s="73"/>
    </row>
    <row r="685" spans="14:34" x14ac:dyDescent="0.25">
      <c r="N685" s="72"/>
      <c r="O685" s="72"/>
      <c r="P685" s="73"/>
      <c r="S685" s="72"/>
      <c r="V685" s="72"/>
      <c r="Y685" s="72"/>
      <c r="AC685" s="72"/>
      <c r="AD685" s="73"/>
      <c r="AG685" s="72"/>
      <c r="AH685" s="73"/>
    </row>
    <row r="686" spans="14:34" x14ac:dyDescent="0.25">
      <c r="N686" s="72"/>
      <c r="O686" s="72"/>
      <c r="P686" s="73"/>
      <c r="S686" s="72"/>
      <c r="V686" s="72"/>
      <c r="Y686" s="72"/>
      <c r="AC686" s="72"/>
      <c r="AD686" s="73"/>
      <c r="AG686" s="72"/>
      <c r="AH686" s="73"/>
    </row>
    <row r="687" spans="14:34" x14ac:dyDescent="0.25">
      <c r="N687" s="72"/>
      <c r="O687" s="72"/>
      <c r="P687" s="73"/>
      <c r="S687" s="72"/>
      <c r="V687" s="72"/>
      <c r="Y687" s="72"/>
      <c r="AC687" s="72"/>
      <c r="AD687" s="73"/>
      <c r="AG687" s="72"/>
      <c r="AH687" s="73"/>
    </row>
    <row r="688" spans="14:34" x14ac:dyDescent="0.25">
      <c r="N688" s="72"/>
      <c r="O688" s="72"/>
      <c r="P688" s="73"/>
      <c r="S688" s="72"/>
      <c r="V688" s="72"/>
      <c r="Y688" s="72"/>
      <c r="AC688" s="72"/>
      <c r="AD688" s="73"/>
      <c r="AG688" s="72"/>
      <c r="AH688" s="73"/>
    </row>
    <row r="689" spans="14:34" x14ac:dyDescent="0.25">
      <c r="N689" s="72"/>
      <c r="O689" s="72"/>
      <c r="P689" s="73"/>
      <c r="S689" s="72"/>
      <c r="V689" s="72"/>
      <c r="Y689" s="72"/>
      <c r="AC689" s="72"/>
      <c r="AD689" s="73"/>
      <c r="AG689" s="72"/>
      <c r="AH689" s="73"/>
    </row>
    <row r="690" spans="14:34" x14ac:dyDescent="0.25">
      <c r="N690" s="72"/>
      <c r="O690" s="72"/>
      <c r="P690" s="73"/>
      <c r="S690" s="72"/>
      <c r="V690" s="72"/>
      <c r="Y690" s="72"/>
      <c r="AC690" s="72"/>
      <c r="AD690" s="73"/>
      <c r="AG690" s="72"/>
      <c r="AH690" s="73"/>
    </row>
    <row r="691" spans="14:34" x14ac:dyDescent="0.25">
      <c r="N691" s="72"/>
      <c r="O691" s="72"/>
      <c r="P691" s="73"/>
      <c r="S691" s="72"/>
      <c r="V691" s="72"/>
      <c r="Y691" s="72"/>
      <c r="AC691" s="72"/>
      <c r="AD691" s="73"/>
      <c r="AG691" s="72"/>
      <c r="AH691" s="73"/>
    </row>
    <row r="692" spans="14:34" x14ac:dyDescent="0.25">
      <c r="N692" s="72"/>
      <c r="O692" s="72"/>
      <c r="P692" s="73"/>
      <c r="S692" s="72"/>
      <c r="V692" s="72"/>
      <c r="Y692" s="72"/>
      <c r="AC692" s="72"/>
      <c r="AD692" s="73"/>
      <c r="AG692" s="72"/>
      <c r="AH692" s="73"/>
    </row>
    <row r="693" spans="14:34" x14ac:dyDescent="0.25">
      <c r="N693" s="72"/>
      <c r="O693" s="72"/>
      <c r="P693" s="73"/>
      <c r="S693" s="72"/>
      <c r="V693" s="72"/>
      <c r="Y693" s="72"/>
      <c r="AC693" s="72"/>
      <c r="AD693" s="73"/>
      <c r="AG693" s="72"/>
      <c r="AH693" s="73"/>
    </row>
    <row r="694" spans="14:34" x14ac:dyDescent="0.25">
      <c r="N694" s="72"/>
      <c r="O694" s="72"/>
      <c r="P694" s="73"/>
      <c r="S694" s="72"/>
      <c r="V694" s="72"/>
      <c r="Y694" s="72"/>
      <c r="AC694" s="72"/>
      <c r="AD694" s="73"/>
      <c r="AG694" s="72"/>
      <c r="AH694" s="73"/>
    </row>
    <row r="695" spans="14:34" x14ac:dyDescent="0.25">
      <c r="N695" s="72"/>
      <c r="O695" s="72"/>
      <c r="P695" s="73"/>
      <c r="S695" s="72"/>
      <c r="V695" s="72"/>
      <c r="Y695" s="72"/>
      <c r="AC695" s="72"/>
      <c r="AD695" s="73"/>
      <c r="AG695" s="72"/>
      <c r="AH695" s="73"/>
    </row>
    <row r="696" spans="14:34" x14ac:dyDescent="0.25">
      <c r="N696" s="72"/>
      <c r="O696" s="72"/>
      <c r="P696" s="73"/>
      <c r="S696" s="72"/>
      <c r="V696" s="72"/>
      <c r="Y696" s="72"/>
      <c r="AC696" s="72"/>
      <c r="AD696" s="73"/>
      <c r="AG696" s="72"/>
      <c r="AH696" s="73"/>
    </row>
    <row r="697" spans="14:34" x14ac:dyDescent="0.25">
      <c r="N697" s="72"/>
      <c r="O697" s="72"/>
      <c r="P697" s="73"/>
      <c r="S697" s="72"/>
      <c r="V697" s="72"/>
      <c r="Y697" s="72"/>
      <c r="AC697" s="72"/>
      <c r="AD697" s="73"/>
      <c r="AG697" s="72"/>
      <c r="AH697" s="73"/>
    </row>
    <row r="698" spans="14:34" x14ac:dyDescent="0.25">
      <c r="N698" s="72"/>
      <c r="O698" s="72"/>
      <c r="P698" s="73"/>
      <c r="S698" s="72"/>
      <c r="V698" s="72"/>
      <c r="Y698" s="72"/>
      <c r="AC698" s="72"/>
      <c r="AD698" s="73"/>
      <c r="AG698" s="72"/>
      <c r="AH698" s="73"/>
    </row>
    <row r="699" spans="14:34" x14ac:dyDescent="0.25">
      <c r="N699" s="72"/>
      <c r="O699" s="72"/>
      <c r="P699" s="73"/>
      <c r="S699" s="72"/>
      <c r="V699" s="72"/>
      <c r="Y699" s="72"/>
      <c r="AC699" s="72"/>
      <c r="AD699" s="73"/>
      <c r="AG699" s="72"/>
      <c r="AH699" s="73"/>
    </row>
    <row r="700" spans="14:34" x14ac:dyDescent="0.25">
      <c r="N700" s="72"/>
      <c r="O700" s="72"/>
      <c r="P700" s="73"/>
      <c r="S700" s="72"/>
      <c r="V700" s="72"/>
      <c r="Y700" s="72"/>
      <c r="AC700" s="72"/>
      <c r="AD700" s="73"/>
      <c r="AG700" s="72"/>
      <c r="AH700" s="73"/>
    </row>
    <row r="701" spans="14:34" x14ac:dyDescent="0.25">
      <c r="N701" s="72"/>
      <c r="O701" s="72"/>
      <c r="P701" s="73"/>
      <c r="S701" s="72"/>
      <c r="V701" s="72"/>
      <c r="Y701" s="72"/>
      <c r="AC701" s="72"/>
      <c r="AD701" s="73"/>
      <c r="AG701" s="72"/>
      <c r="AH701" s="73"/>
    </row>
    <row r="702" spans="14:34" x14ac:dyDescent="0.25">
      <c r="N702" s="72"/>
      <c r="O702" s="72"/>
      <c r="P702" s="73"/>
      <c r="S702" s="72"/>
      <c r="V702" s="72"/>
      <c r="Y702" s="72"/>
      <c r="AC702" s="72"/>
      <c r="AD702" s="73"/>
      <c r="AG702" s="72"/>
      <c r="AH702" s="73"/>
    </row>
    <row r="703" spans="14:34" x14ac:dyDescent="0.25">
      <c r="N703" s="72"/>
      <c r="O703" s="72"/>
      <c r="P703" s="73"/>
      <c r="S703" s="72"/>
      <c r="V703" s="72"/>
      <c r="Y703" s="72"/>
      <c r="AC703" s="72"/>
      <c r="AD703" s="73"/>
      <c r="AG703" s="72"/>
      <c r="AH703" s="73"/>
    </row>
    <row r="704" spans="14:34" x14ac:dyDescent="0.25">
      <c r="N704" s="72"/>
      <c r="O704" s="72"/>
      <c r="P704" s="73"/>
      <c r="S704" s="72"/>
      <c r="V704" s="72"/>
      <c r="Y704" s="72"/>
      <c r="AC704" s="72"/>
      <c r="AD704" s="73"/>
      <c r="AG704" s="72"/>
      <c r="AH704" s="73"/>
    </row>
    <row r="705" spans="14:34" x14ac:dyDescent="0.25">
      <c r="N705" s="72"/>
      <c r="O705" s="72"/>
      <c r="P705" s="73"/>
      <c r="S705" s="72"/>
      <c r="V705" s="72"/>
      <c r="Y705" s="72"/>
      <c r="AC705" s="72"/>
      <c r="AD705" s="73"/>
      <c r="AG705" s="72"/>
      <c r="AH705" s="73"/>
    </row>
    <row r="706" spans="14:34" x14ac:dyDescent="0.25">
      <c r="N706" s="72"/>
      <c r="O706" s="72"/>
      <c r="P706" s="73"/>
      <c r="S706" s="72"/>
      <c r="V706" s="72"/>
      <c r="Y706" s="72"/>
      <c r="AC706" s="72"/>
      <c r="AD706" s="73"/>
      <c r="AG706" s="72"/>
      <c r="AH706" s="73"/>
    </row>
    <row r="707" spans="14:34" x14ac:dyDescent="0.25">
      <c r="N707" s="72"/>
      <c r="O707" s="72"/>
      <c r="P707" s="73"/>
      <c r="S707" s="72"/>
      <c r="V707" s="72"/>
      <c r="Y707" s="72"/>
      <c r="AC707" s="72"/>
      <c r="AD707" s="73"/>
      <c r="AG707" s="72"/>
      <c r="AH707" s="73"/>
    </row>
    <row r="708" spans="14:34" x14ac:dyDescent="0.25">
      <c r="N708" s="72"/>
      <c r="O708" s="72"/>
      <c r="P708" s="73"/>
      <c r="S708" s="72"/>
      <c r="V708" s="72"/>
      <c r="Y708" s="72"/>
      <c r="AC708" s="72"/>
      <c r="AD708" s="73"/>
      <c r="AG708" s="72"/>
      <c r="AH708" s="73"/>
    </row>
    <row r="709" spans="14:34" x14ac:dyDescent="0.25">
      <c r="N709" s="72"/>
      <c r="O709" s="72"/>
      <c r="P709" s="73"/>
      <c r="S709" s="72"/>
      <c r="V709" s="72"/>
      <c r="Y709" s="72"/>
      <c r="AC709" s="72"/>
      <c r="AD709" s="73"/>
      <c r="AG709" s="72"/>
      <c r="AH709" s="73"/>
    </row>
    <row r="710" spans="14:34" x14ac:dyDescent="0.25">
      <c r="N710" s="72"/>
      <c r="O710" s="72"/>
      <c r="P710" s="73"/>
      <c r="S710" s="72"/>
      <c r="V710" s="72"/>
      <c r="Y710" s="72"/>
      <c r="AC710" s="72"/>
      <c r="AD710" s="73"/>
      <c r="AG710" s="72"/>
      <c r="AH710" s="73"/>
    </row>
    <row r="711" spans="14:34" x14ac:dyDescent="0.25">
      <c r="N711" s="72"/>
      <c r="O711" s="72"/>
      <c r="P711" s="73"/>
      <c r="S711" s="72"/>
      <c r="V711" s="72"/>
      <c r="Y711" s="72"/>
      <c r="AC711" s="72"/>
      <c r="AD711" s="73"/>
      <c r="AG711" s="72"/>
      <c r="AH711" s="73"/>
    </row>
    <row r="712" spans="14:34" x14ac:dyDescent="0.25">
      <c r="N712" s="72"/>
      <c r="O712" s="72"/>
      <c r="P712" s="73"/>
      <c r="S712" s="72"/>
      <c r="V712" s="72"/>
      <c r="Y712" s="72"/>
      <c r="AC712" s="72"/>
      <c r="AD712" s="73"/>
      <c r="AG712" s="72"/>
      <c r="AH712" s="73"/>
    </row>
    <row r="713" spans="14:34" x14ac:dyDescent="0.25">
      <c r="N713" s="72"/>
      <c r="O713" s="72"/>
      <c r="P713" s="73"/>
      <c r="S713" s="72"/>
      <c r="V713" s="72"/>
      <c r="Y713" s="72"/>
      <c r="AC713" s="72"/>
      <c r="AD713" s="73"/>
      <c r="AG713" s="72"/>
      <c r="AH713" s="73"/>
    </row>
    <row r="714" spans="14:34" x14ac:dyDescent="0.25">
      <c r="N714" s="72"/>
      <c r="O714" s="72"/>
      <c r="P714" s="73"/>
      <c r="S714" s="72"/>
      <c r="V714" s="72"/>
      <c r="Y714" s="72"/>
      <c r="AC714" s="72"/>
      <c r="AD714" s="73"/>
      <c r="AG714" s="72"/>
      <c r="AH714" s="73"/>
    </row>
    <row r="715" spans="14:34" x14ac:dyDescent="0.25">
      <c r="N715" s="72"/>
      <c r="O715" s="72"/>
      <c r="P715" s="73"/>
      <c r="S715" s="72"/>
      <c r="V715" s="72"/>
      <c r="Y715" s="72"/>
      <c r="AC715" s="72"/>
      <c r="AD715" s="73"/>
      <c r="AG715" s="72"/>
      <c r="AH715" s="73"/>
    </row>
    <row r="716" spans="14:34" x14ac:dyDescent="0.25">
      <c r="N716" s="72"/>
      <c r="O716" s="72"/>
      <c r="P716" s="73"/>
      <c r="S716" s="72"/>
      <c r="V716" s="72"/>
      <c r="Y716" s="72"/>
      <c r="AC716" s="72"/>
      <c r="AD716" s="73"/>
      <c r="AG716" s="72"/>
      <c r="AH716" s="73"/>
    </row>
    <row r="717" spans="14:34" x14ac:dyDescent="0.25">
      <c r="N717" s="72"/>
      <c r="O717" s="72"/>
      <c r="P717" s="73"/>
      <c r="S717" s="72"/>
      <c r="V717" s="72"/>
      <c r="Y717" s="72"/>
      <c r="AC717" s="72"/>
      <c r="AD717" s="73"/>
      <c r="AG717" s="72"/>
      <c r="AH717" s="73"/>
    </row>
    <row r="718" spans="14:34" x14ac:dyDescent="0.25">
      <c r="N718" s="72"/>
      <c r="O718" s="72"/>
      <c r="P718" s="73"/>
      <c r="S718" s="72"/>
      <c r="V718" s="72"/>
      <c r="Y718" s="72"/>
      <c r="AC718" s="72"/>
      <c r="AD718" s="73"/>
      <c r="AG718" s="72"/>
      <c r="AH718" s="73"/>
    </row>
    <row r="719" spans="14:34" x14ac:dyDescent="0.25">
      <c r="N719" s="72"/>
      <c r="O719" s="72"/>
      <c r="P719" s="73"/>
      <c r="S719" s="72"/>
      <c r="V719" s="72"/>
      <c r="Y719" s="72"/>
      <c r="AC719" s="72"/>
      <c r="AD719" s="73"/>
      <c r="AG719" s="72"/>
      <c r="AH719" s="73"/>
    </row>
    <row r="720" spans="14:34" x14ac:dyDescent="0.25">
      <c r="N720" s="72"/>
      <c r="O720" s="72"/>
      <c r="P720" s="73"/>
      <c r="S720" s="72"/>
      <c r="V720" s="72"/>
      <c r="Y720" s="72"/>
      <c r="AC720" s="72"/>
      <c r="AD720" s="73"/>
      <c r="AG720" s="72"/>
      <c r="AH720" s="73"/>
    </row>
    <row r="721" spans="14:34" x14ac:dyDescent="0.25">
      <c r="N721" s="72"/>
      <c r="O721" s="72"/>
      <c r="P721" s="73"/>
      <c r="S721" s="72"/>
      <c r="V721" s="72"/>
      <c r="Y721" s="72"/>
      <c r="AC721" s="72"/>
      <c r="AD721" s="73"/>
      <c r="AG721" s="72"/>
      <c r="AH721" s="73"/>
    </row>
    <row r="722" spans="14:34" x14ac:dyDescent="0.25">
      <c r="N722" s="72"/>
      <c r="O722" s="72"/>
      <c r="P722" s="73"/>
      <c r="S722" s="72"/>
      <c r="V722" s="72"/>
      <c r="Y722" s="72"/>
      <c r="AC722" s="72"/>
      <c r="AD722" s="73"/>
      <c r="AG722" s="72"/>
      <c r="AH722" s="73"/>
    </row>
    <row r="723" spans="14:34" x14ac:dyDescent="0.25">
      <c r="N723" s="72"/>
      <c r="O723" s="72"/>
      <c r="P723" s="73"/>
      <c r="S723" s="72"/>
      <c r="V723" s="72"/>
      <c r="Y723" s="72"/>
      <c r="AC723" s="72"/>
      <c r="AD723" s="73"/>
      <c r="AG723" s="72"/>
      <c r="AH723" s="73"/>
    </row>
    <row r="724" spans="14:34" x14ac:dyDescent="0.25">
      <c r="N724" s="72"/>
      <c r="O724" s="72"/>
      <c r="P724" s="73"/>
      <c r="S724" s="72"/>
      <c r="V724" s="72"/>
      <c r="Y724" s="72"/>
      <c r="AC724" s="72"/>
      <c r="AD724" s="73"/>
      <c r="AG724" s="72"/>
      <c r="AH724" s="73"/>
    </row>
    <row r="725" spans="14:34" x14ac:dyDescent="0.25">
      <c r="N725" s="72"/>
      <c r="O725" s="72"/>
      <c r="P725" s="73"/>
      <c r="S725" s="72"/>
      <c r="V725" s="72"/>
      <c r="Y725" s="72"/>
      <c r="AC725" s="72"/>
      <c r="AD725" s="73"/>
      <c r="AG725" s="72"/>
      <c r="AH725" s="73"/>
    </row>
    <row r="726" spans="14:34" x14ac:dyDescent="0.25">
      <c r="N726" s="72"/>
      <c r="O726" s="72"/>
      <c r="P726" s="73"/>
      <c r="S726" s="72"/>
      <c r="V726" s="72"/>
      <c r="Y726" s="72"/>
      <c r="AC726" s="72"/>
      <c r="AD726" s="73"/>
      <c r="AG726" s="72"/>
      <c r="AH726" s="73"/>
    </row>
    <row r="727" spans="14:34" x14ac:dyDescent="0.25">
      <c r="N727" s="72"/>
      <c r="O727" s="72"/>
      <c r="P727" s="73"/>
      <c r="S727" s="72"/>
      <c r="V727" s="72"/>
      <c r="Y727" s="72"/>
      <c r="AC727" s="72"/>
      <c r="AD727" s="73"/>
      <c r="AG727" s="72"/>
      <c r="AH727" s="73"/>
    </row>
    <row r="728" spans="14:34" x14ac:dyDescent="0.25">
      <c r="N728" s="72"/>
      <c r="O728" s="72"/>
      <c r="P728" s="73"/>
      <c r="S728" s="72"/>
      <c r="V728" s="72"/>
      <c r="Y728" s="72"/>
      <c r="AC728" s="72"/>
      <c r="AD728" s="73"/>
      <c r="AG728" s="72"/>
      <c r="AH728" s="73"/>
    </row>
    <row r="729" spans="14:34" x14ac:dyDescent="0.25">
      <c r="N729" s="72"/>
      <c r="O729" s="72"/>
      <c r="P729" s="73"/>
      <c r="S729" s="72"/>
      <c r="V729" s="72"/>
      <c r="Y729" s="72"/>
      <c r="AC729" s="72"/>
      <c r="AD729" s="73"/>
      <c r="AG729" s="72"/>
      <c r="AH729" s="73"/>
    </row>
    <row r="730" spans="14:34" x14ac:dyDescent="0.25">
      <c r="N730" s="72"/>
      <c r="O730" s="72"/>
      <c r="P730" s="73"/>
      <c r="S730" s="72"/>
      <c r="V730" s="72"/>
      <c r="Y730" s="72"/>
      <c r="AC730" s="72"/>
      <c r="AD730" s="73"/>
      <c r="AG730" s="72"/>
      <c r="AH730" s="73"/>
    </row>
    <row r="731" spans="14:34" x14ac:dyDescent="0.25">
      <c r="N731" s="72"/>
      <c r="O731" s="72"/>
      <c r="P731" s="73"/>
      <c r="S731" s="72"/>
      <c r="V731" s="72"/>
      <c r="Y731" s="72"/>
      <c r="AC731" s="72"/>
      <c r="AD731" s="73"/>
      <c r="AG731" s="72"/>
      <c r="AH731" s="73"/>
    </row>
    <row r="732" spans="14:34" x14ac:dyDescent="0.25">
      <c r="N732" s="72"/>
      <c r="O732" s="72"/>
      <c r="P732" s="73"/>
      <c r="S732" s="72"/>
      <c r="V732" s="72"/>
      <c r="Y732" s="72"/>
      <c r="AC732" s="72"/>
      <c r="AD732" s="73"/>
      <c r="AG732" s="72"/>
      <c r="AH732" s="73"/>
    </row>
    <row r="733" spans="14:34" x14ac:dyDescent="0.25">
      <c r="N733" s="72"/>
      <c r="O733" s="72"/>
      <c r="P733" s="73"/>
      <c r="S733" s="72"/>
      <c r="V733" s="72"/>
      <c r="Y733" s="72"/>
      <c r="AC733" s="72"/>
      <c r="AD733" s="73"/>
      <c r="AG733" s="72"/>
      <c r="AH733" s="73"/>
    </row>
    <row r="734" spans="14:34" x14ac:dyDescent="0.25">
      <c r="N734" s="72"/>
      <c r="O734" s="72"/>
      <c r="P734" s="73"/>
      <c r="S734" s="72"/>
      <c r="V734" s="72"/>
      <c r="Y734" s="72"/>
      <c r="AC734" s="72"/>
      <c r="AD734" s="73"/>
      <c r="AG734" s="72"/>
      <c r="AH734" s="73"/>
    </row>
    <row r="735" spans="14:34" x14ac:dyDescent="0.25">
      <c r="N735" s="72"/>
      <c r="O735" s="72"/>
      <c r="P735" s="73"/>
      <c r="S735" s="72"/>
      <c r="V735" s="72"/>
      <c r="Y735" s="72"/>
      <c r="AC735" s="72"/>
      <c r="AD735" s="73"/>
      <c r="AG735" s="72"/>
      <c r="AH735" s="73"/>
    </row>
    <row r="736" spans="14:34" x14ac:dyDescent="0.25">
      <c r="N736" s="72"/>
      <c r="O736" s="72"/>
      <c r="P736" s="73"/>
      <c r="S736" s="72"/>
      <c r="V736" s="72"/>
      <c r="Y736" s="72"/>
      <c r="AC736" s="72"/>
      <c r="AD736" s="73"/>
      <c r="AG736" s="72"/>
      <c r="AH736" s="73"/>
    </row>
    <row r="737" spans="14:34" x14ac:dyDescent="0.25">
      <c r="N737" s="72"/>
      <c r="O737" s="72"/>
      <c r="P737" s="73"/>
      <c r="S737" s="72"/>
      <c r="V737" s="72"/>
      <c r="Y737" s="72"/>
      <c r="AC737" s="72"/>
      <c r="AD737" s="73"/>
      <c r="AG737" s="72"/>
      <c r="AH737" s="73"/>
    </row>
    <row r="738" spans="14:34" x14ac:dyDescent="0.25">
      <c r="N738" s="72"/>
      <c r="O738" s="72"/>
      <c r="P738" s="73"/>
      <c r="S738" s="72"/>
      <c r="V738" s="72"/>
      <c r="Y738" s="72"/>
      <c r="AC738" s="72"/>
      <c r="AD738" s="73"/>
      <c r="AG738" s="72"/>
      <c r="AH738" s="73"/>
    </row>
    <row r="739" spans="14:34" x14ac:dyDescent="0.25">
      <c r="N739" s="72"/>
      <c r="O739" s="72"/>
      <c r="P739" s="73"/>
      <c r="S739" s="72"/>
      <c r="V739" s="72"/>
      <c r="Y739" s="72"/>
      <c r="AC739" s="72"/>
      <c r="AD739" s="73"/>
      <c r="AG739" s="72"/>
      <c r="AH739" s="73"/>
    </row>
    <row r="740" spans="14:34" x14ac:dyDescent="0.25">
      <c r="N740" s="72"/>
      <c r="O740" s="72"/>
      <c r="P740" s="73"/>
      <c r="S740" s="72"/>
      <c r="V740" s="72"/>
      <c r="Y740" s="72"/>
      <c r="AC740" s="72"/>
      <c r="AD740" s="73"/>
      <c r="AG740" s="72"/>
      <c r="AH740" s="73"/>
    </row>
    <row r="741" spans="14:34" x14ac:dyDescent="0.25">
      <c r="N741" s="72"/>
      <c r="O741" s="72"/>
      <c r="P741" s="73"/>
      <c r="S741" s="72"/>
      <c r="V741" s="72"/>
      <c r="Y741" s="72"/>
      <c r="AC741" s="72"/>
      <c r="AD741" s="73"/>
      <c r="AG741" s="72"/>
      <c r="AH741" s="73"/>
    </row>
    <row r="742" spans="14:34" x14ac:dyDescent="0.25">
      <c r="N742" s="72"/>
      <c r="O742" s="72"/>
      <c r="P742" s="73"/>
      <c r="S742" s="72"/>
      <c r="V742" s="72"/>
      <c r="Y742" s="72"/>
      <c r="AC742" s="72"/>
      <c r="AD742" s="73"/>
      <c r="AG742" s="72"/>
      <c r="AH742" s="73"/>
    </row>
    <row r="743" spans="14:34" x14ac:dyDescent="0.25">
      <c r="N743" s="72"/>
      <c r="O743" s="72"/>
      <c r="P743" s="73"/>
      <c r="S743" s="72"/>
      <c r="V743" s="72"/>
      <c r="Y743" s="72"/>
      <c r="AC743" s="72"/>
      <c r="AD743" s="73"/>
      <c r="AG743" s="72"/>
      <c r="AH743" s="73"/>
    </row>
    <row r="744" spans="14:34" x14ac:dyDescent="0.25">
      <c r="N744" s="72"/>
      <c r="O744" s="72"/>
      <c r="P744" s="73"/>
      <c r="S744" s="72"/>
      <c r="V744" s="72"/>
      <c r="Y744" s="72"/>
      <c r="AC744" s="72"/>
      <c r="AD744" s="73"/>
      <c r="AG744" s="72"/>
      <c r="AH744" s="73"/>
    </row>
    <row r="745" spans="14:34" x14ac:dyDescent="0.25">
      <c r="N745" s="72"/>
      <c r="O745" s="72"/>
      <c r="P745" s="73"/>
      <c r="S745" s="72"/>
      <c r="V745" s="72"/>
      <c r="Y745" s="72"/>
      <c r="AC745" s="72"/>
      <c r="AD745" s="73"/>
      <c r="AG745" s="72"/>
      <c r="AH745" s="73"/>
    </row>
    <row r="746" spans="14:34" x14ac:dyDescent="0.25">
      <c r="N746" s="72"/>
      <c r="O746" s="72"/>
      <c r="P746" s="73"/>
      <c r="S746" s="72"/>
      <c r="V746" s="72"/>
      <c r="Y746" s="72"/>
      <c r="AC746" s="72"/>
      <c r="AD746" s="73"/>
      <c r="AG746" s="72"/>
      <c r="AH746" s="73"/>
    </row>
    <row r="747" spans="14:34" x14ac:dyDescent="0.25">
      <c r="N747" s="72"/>
      <c r="O747" s="72"/>
      <c r="P747" s="73"/>
      <c r="S747" s="72"/>
      <c r="V747" s="72"/>
      <c r="Y747" s="72"/>
      <c r="AC747" s="72"/>
      <c r="AD747" s="73"/>
      <c r="AG747" s="72"/>
      <c r="AH747" s="73"/>
    </row>
    <row r="748" spans="14:34" x14ac:dyDescent="0.25">
      <c r="N748" s="72"/>
      <c r="O748" s="72"/>
      <c r="P748" s="73"/>
      <c r="S748" s="72"/>
      <c r="V748" s="72"/>
      <c r="Y748" s="72"/>
      <c r="AC748" s="72"/>
      <c r="AD748" s="73"/>
      <c r="AG748" s="72"/>
      <c r="AH748" s="73"/>
    </row>
    <row r="749" spans="14:34" x14ac:dyDescent="0.25">
      <c r="N749" s="72"/>
      <c r="O749" s="72"/>
      <c r="P749" s="73"/>
      <c r="S749" s="72"/>
      <c r="V749" s="72"/>
      <c r="Y749" s="72"/>
      <c r="AC749" s="72"/>
      <c r="AD749" s="73"/>
      <c r="AG749" s="72"/>
      <c r="AH749" s="73"/>
    </row>
    <row r="750" spans="14:34" x14ac:dyDescent="0.25">
      <c r="N750" s="72"/>
      <c r="O750" s="72"/>
      <c r="P750" s="73"/>
      <c r="S750" s="72"/>
      <c r="V750" s="72"/>
      <c r="Y750" s="72"/>
      <c r="AC750" s="72"/>
      <c r="AD750" s="73"/>
      <c r="AG750" s="72"/>
      <c r="AH750" s="73"/>
    </row>
    <row r="751" spans="14:34" x14ac:dyDescent="0.25">
      <c r="N751" s="72"/>
      <c r="O751" s="72"/>
      <c r="P751" s="73"/>
      <c r="S751" s="72"/>
      <c r="V751" s="72"/>
      <c r="Y751" s="72"/>
      <c r="AC751" s="72"/>
      <c r="AD751" s="73"/>
      <c r="AG751" s="72"/>
      <c r="AH751" s="73"/>
    </row>
    <row r="752" spans="14:34" x14ac:dyDescent="0.25">
      <c r="N752" s="72"/>
      <c r="O752" s="72"/>
      <c r="P752" s="73"/>
      <c r="S752" s="72"/>
      <c r="V752" s="72"/>
      <c r="Y752" s="72"/>
      <c r="AC752" s="72"/>
      <c r="AD752" s="73"/>
      <c r="AG752" s="72"/>
      <c r="AH752" s="73"/>
    </row>
    <row r="753" spans="14:34" x14ac:dyDescent="0.25">
      <c r="N753" s="72"/>
      <c r="O753" s="72"/>
      <c r="P753" s="73"/>
      <c r="S753" s="72"/>
      <c r="V753" s="72"/>
      <c r="Y753" s="72"/>
      <c r="AC753" s="72"/>
      <c r="AD753" s="73"/>
      <c r="AG753" s="72"/>
      <c r="AH753" s="73"/>
    </row>
    <row r="754" spans="14:34" x14ac:dyDescent="0.25">
      <c r="N754" s="72"/>
      <c r="O754" s="72"/>
      <c r="P754" s="73"/>
      <c r="S754" s="72"/>
      <c r="V754" s="72"/>
      <c r="Y754" s="72"/>
      <c r="AC754" s="72"/>
      <c r="AD754" s="73"/>
      <c r="AG754" s="72"/>
      <c r="AH754" s="73"/>
    </row>
    <row r="755" spans="14:34" x14ac:dyDescent="0.25">
      <c r="N755" s="72"/>
      <c r="O755" s="72"/>
      <c r="P755" s="73"/>
      <c r="S755" s="72"/>
      <c r="V755" s="72"/>
      <c r="Y755" s="72"/>
      <c r="AC755" s="72"/>
      <c r="AD755" s="73"/>
      <c r="AG755" s="72"/>
      <c r="AH755" s="73"/>
    </row>
    <row r="756" spans="14:34" x14ac:dyDescent="0.25">
      <c r="N756" s="72"/>
      <c r="O756" s="72"/>
      <c r="P756" s="73"/>
      <c r="S756" s="72"/>
      <c r="V756" s="72"/>
      <c r="Y756" s="72"/>
      <c r="AC756" s="72"/>
      <c r="AD756" s="73"/>
      <c r="AG756" s="72"/>
      <c r="AH756" s="73"/>
    </row>
    <row r="757" spans="14:34" x14ac:dyDescent="0.25">
      <c r="N757" s="72"/>
      <c r="O757" s="72"/>
      <c r="P757" s="73"/>
      <c r="S757" s="72"/>
      <c r="V757" s="72"/>
      <c r="Y757" s="72"/>
      <c r="AC757" s="72"/>
      <c r="AD757" s="73"/>
      <c r="AG757" s="72"/>
      <c r="AH757" s="73"/>
    </row>
    <row r="758" spans="14:34" x14ac:dyDescent="0.25">
      <c r="N758" s="72"/>
      <c r="O758" s="72"/>
      <c r="P758" s="73"/>
      <c r="S758" s="72"/>
      <c r="V758" s="72"/>
      <c r="Y758" s="72"/>
      <c r="AC758" s="72"/>
      <c r="AD758" s="73"/>
      <c r="AG758" s="72"/>
      <c r="AH758" s="73"/>
    </row>
    <row r="759" spans="14:34" x14ac:dyDescent="0.25">
      <c r="N759" s="72"/>
      <c r="O759" s="72"/>
      <c r="P759" s="73"/>
      <c r="S759" s="72"/>
      <c r="V759" s="72"/>
      <c r="Y759" s="72"/>
      <c r="AC759" s="72"/>
      <c r="AD759" s="73"/>
      <c r="AG759" s="72"/>
      <c r="AH759" s="73"/>
    </row>
    <row r="760" spans="14:34" x14ac:dyDescent="0.25">
      <c r="N760" s="72"/>
      <c r="O760" s="72"/>
      <c r="P760" s="73"/>
      <c r="S760" s="72"/>
      <c r="V760" s="72"/>
      <c r="Y760" s="72"/>
      <c r="AC760" s="72"/>
      <c r="AD760" s="73"/>
      <c r="AG760" s="72"/>
      <c r="AH760" s="73"/>
    </row>
    <row r="761" spans="14:34" x14ac:dyDescent="0.25">
      <c r="N761" s="72"/>
      <c r="O761" s="72"/>
      <c r="P761" s="73"/>
      <c r="S761" s="72"/>
      <c r="V761" s="72"/>
      <c r="Y761" s="72"/>
      <c r="AC761" s="72"/>
      <c r="AD761" s="73"/>
      <c r="AG761" s="72"/>
      <c r="AH761" s="73"/>
    </row>
    <row r="762" spans="14:34" x14ac:dyDescent="0.25">
      <c r="N762" s="72"/>
      <c r="O762" s="72"/>
      <c r="P762" s="73"/>
      <c r="S762" s="72"/>
      <c r="V762" s="72"/>
      <c r="Y762" s="72"/>
      <c r="AC762" s="72"/>
      <c r="AD762" s="73"/>
      <c r="AG762" s="72"/>
      <c r="AH762" s="73"/>
    </row>
    <row r="763" spans="14:34" x14ac:dyDescent="0.25">
      <c r="N763" s="72"/>
      <c r="O763" s="72"/>
      <c r="P763" s="73"/>
      <c r="S763" s="72"/>
      <c r="V763" s="72"/>
      <c r="Y763" s="72"/>
      <c r="AC763" s="72"/>
      <c r="AD763" s="73"/>
      <c r="AG763" s="72"/>
      <c r="AH763" s="73"/>
    </row>
    <row r="764" spans="14:34" x14ac:dyDescent="0.25">
      <c r="N764" s="72"/>
      <c r="O764" s="72"/>
      <c r="P764" s="73"/>
      <c r="S764" s="72"/>
      <c r="V764" s="72"/>
      <c r="Y764" s="72"/>
      <c r="AC764" s="72"/>
      <c r="AD764" s="73"/>
      <c r="AG764" s="72"/>
      <c r="AH764" s="73"/>
    </row>
    <row r="765" spans="14:34" x14ac:dyDescent="0.25">
      <c r="N765" s="72"/>
      <c r="O765" s="72"/>
      <c r="P765" s="73"/>
      <c r="S765" s="72"/>
      <c r="V765" s="72"/>
      <c r="Y765" s="72"/>
      <c r="AC765" s="72"/>
      <c r="AD765" s="73"/>
      <c r="AG765" s="72"/>
      <c r="AH765" s="73"/>
    </row>
    <row r="766" spans="14:34" x14ac:dyDescent="0.25">
      <c r="N766" s="72"/>
      <c r="O766" s="72"/>
      <c r="P766" s="73"/>
      <c r="S766" s="72"/>
      <c r="V766" s="72"/>
      <c r="Y766" s="72"/>
      <c r="AC766" s="72"/>
      <c r="AD766" s="73"/>
      <c r="AG766" s="72"/>
      <c r="AH766" s="73"/>
    </row>
    <row r="767" spans="14:34" x14ac:dyDescent="0.25">
      <c r="N767" s="72"/>
      <c r="O767" s="72"/>
      <c r="P767" s="73"/>
      <c r="S767" s="72"/>
      <c r="V767" s="72"/>
      <c r="Y767" s="72"/>
      <c r="AC767" s="72"/>
      <c r="AD767" s="73"/>
      <c r="AG767" s="72"/>
      <c r="AH767" s="73"/>
    </row>
    <row r="768" spans="14:34" x14ac:dyDescent="0.25">
      <c r="N768" s="72"/>
      <c r="O768" s="72"/>
      <c r="P768" s="73"/>
      <c r="S768" s="72"/>
      <c r="V768" s="72"/>
      <c r="Y768" s="72"/>
      <c r="AC768" s="72"/>
      <c r="AD768" s="73"/>
      <c r="AG768" s="72"/>
      <c r="AH768" s="73"/>
    </row>
    <row r="769" spans="14:34" x14ac:dyDescent="0.25">
      <c r="N769" s="72"/>
      <c r="O769" s="72"/>
      <c r="P769" s="73"/>
      <c r="S769" s="72"/>
      <c r="V769" s="72"/>
      <c r="Y769" s="72"/>
      <c r="AC769" s="72"/>
      <c r="AD769" s="73"/>
      <c r="AG769" s="72"/>
      <c r="AH769" s="73"/>
    </row>
    <row r="770" spans="14:34" x14ac:dyDescent="0.25">
      <c r="N770" s="72"/>
      <c r="O770" s="72"/>
      <c r="P770" s="73"/>
      <c r="S770" s="72"/>
      <c r="V770" s="72"/>
      <c r="Y770" s="72"/>
      <c r="AC770" s="72"/>
      <c r="AD770" s="73"/>
      <c r="AG770" s="72"/>
      <c r="AH770" s="73"/>
    </row>
    <row r="771" spans="14:34" x14ac:dyDescent="0.25">
      <c r="N771" s="72"/>
      <c r="O771" s="72"/>
      <c r="P771" s="73"/>
      <c r="S771" s="72"/>
      <c r="V771" s="72"/>
      <c r="Y771" s="72"/>
      <c r="AC771" s="72"/>
      <c r="AD771" s="73"/>
      <c r="AG771" s="72"/>
      <c r="AH771" s="73"/>
    </row>
    <row r="772" spans="14:34" x14ac:dyDescent="0.25">
      <c r="N772" s="72"/>
      <c r="O772" s="72"/>
      <c r="P772" s="73"/>
      <c r="S772" s="72"/>
      <c r="V772" s="72"/>
      <c r="Y772" s="72"/>
      <c r="AC772" s="72"/>
      <c r="AD772" s="73"/>
      <c r="AG772" s="72"/>
      <c r="AH772" s="73"/>
    </row>
    <row r="773" spans="14:34" x14ac:dyDescent="0.25">
      <c r="N773" s="72"/>
      <c r="O773" s="72"/>
      <c r="P773" s="73"/>
      <c r="S773" s="72"/>
      <c r="V773" s="72"/>
      <c r="Y773" s="72"/>
      <c r="AC773" s="72"/>
      <c r="AD773" s="73"/>
      <c r="AG773" s="72"/>
      <c r="AH773" s="73"/>
    </row>
    <row r="774" spans="14:34" x14ac:dyDescent="0.25">
      <c r="N774" s="72"/>
      <c r="O774" s="72"/>
      <c r="P774" s="73"/>
      <c r="S774" s="72"/>
      <c r="V774" s="72"/>
      <c r="Y774" s="72"/>
      <c r="AC774" s="72"/>
      <c r="AD774" s="73"/>
      <c r="AG774" s="72"/>
      <c r="AH774" s="73"/>
    </row>
    <row r="775" spans="14:34" x14ac:dyDescent="0.25">
      <c r="N775" s="72"/>
      <c r="O775" s="72"/>
      <c r="P775" s="73"/>
      <c r="S775" s="72"/>
      <c r="V775" s="72"/>
      <c r="Y775" s="72"/>
      <c r="AC775" s="72"/>
      <c r="AD775" s="73"/>
      <c r="AG775" s="72"/>
      <c r="AH775" s="73"/>
    </row>
    <row r="776" spans="14:34" x14ac:dyDescent="0.25">
      <c r="N776" s="72"/>
      <c r="O776" s="72"/>
      <c r="P776" s="73"/>
      <c r="S776" s="72"/>
      <c r="V776" s="72"/>
      <c r="Y776" s="72"/>
      <c r="AC776" s="72"/>
      <c r="AD776" s="73"/>
      <c r="AG776" s="72"/>
      <c r="AH776" s="73"/>
    </row>
    <row r="777" spans="14:34" x14ac:dyDescent="0.25">
      <c r="N777" s="72"/>
      <c r="O777" s="72"/>
      <c r="P777" s="73"/>
      <c r="S777" s="72"/>
      <c r="V777" s="72"/>
      <c r="Y777" s="72"/>
      <c r="AC777" s="72"/>
      <c r="AD777" s="73"/>
      <c r="AG777" s="72"/>
      <c r="AH777" s="73"/>
    </row>
    <row r="778" spans="14:34" x14ac:dyDescent="0.25">
      <c r="N778" s="72"/>
      <c r="O778" s="72"/>
      <c r="P778" s="73"/>
      <c r="S778" s="72"/>
      <c r="V778" s="72"/>
      <c r="Y778" s="72"/>
      <c r="AC778" s="72"/>
      <c r="AD778" s="73"/>
      <c r="AG778" s="72"/>
      <c r="AH778" s="73"/>
    </row>
    <row r="779" spans="14:34" x14ac:dyDescent="0.25">
      <c r="N779" s="72"/>
      <c r="O779" s="72"/>
      <c r="P779" s="73"/>
      <c r="S779" s="72"/>
      <c r="V779" s="72"/>
      <c r="Y779" s="72"/>
      <c r="AC779" s="72"/>
      <c r="AD779" s="73"/>
      <c r="AG779" s="72"/>
      <c r="AH779" s="73"/>
    </row>
    <row r="780" spans="14:34" x14ac:dyDescent="0.25">
      <c r="N780" s="72"/>
      <c r="O780" s="72"/>
      <c r="P780" s="73"/>
      <c r="S780" s="72"/>
      <c r="V780" s="72"/>
      <c r="Y780" s="72"/>
      <c r="AC780" s="72"/>
      <c r="AD780" s="73"/>
      <c r="AG780" s="72"/>
      <c r="AH780" s="73"/>
    </row>
    <row r="781" spans="14:34" x14ac:dyDescent="0.25">
      <c r="N781" s="72"/>
      <c r="O781" s="72"/>
      <c r="P781" s="73"/>
      <c r="S781" s="72"/>
      <c r="V781" s="72"/>
      <c r="Y781" s="72"/>
      <c r="AC781" s="72"/>
      <c r="AD781" s="73"/>
      <c r="AG781" s="72"/>
      <c r="AH781" s="73"/>
    </row>
    <row r="782" spans="14:34" x14ac:dyDescent="0.25">
      <c r="N782" s="72"/>
      <c r="O782" s="72"/>
      <c r="P782" s="73"/>
      <c r="S782" s="72"/>
      <c r="V782" s="72"/>
      <c r="Y782" s="72"/>
      <c r="AC782" s="72"/>
      <c r="AD782" s="73"/>
      <c r="AG782" s="72"/>
      <c r="AH782" s="73"/>
    </row>
    <row r="783" spans="14:34" x14ac:dyDescent="0.25">
      <c r="N783" s="72"/>
      <c r="O783" s="72"/>
      <c r="P783" s="73"/>
      <c r="S783" s="72"/>
      <c r="V783" s="72"/>
      <c r="Y783" s="72"/>
      <c r="AC783" s="72"/>
      <c r="AD783" s="73"/>
      <c r="AG783" s="72"/>
      <c r="AH783" s="73"/>
    </row>
    <row r="784" spans="14:34" x14ac:dyDescent="0.25">
      <c r="N784" s="72"/>
      <c r="O784" s="72"/>
      <c r="P784" s="73"/>
      <c r="S784" s="72"/>
      <c r="V784" s="72"/>
      <c r="Y784" s="72"/>
      <c r="AC784" s="72"/>
      <c r="AD784" s="73"/>
      <c r="AG784" s="72"/>
      <c r="AH784" s="73"/>
    </row>
    <row r="785" spans="14:34" x14ac:dyDescent="0.25">
      <c r="N785" s="72"/>
      <c r="O785" s="72"/>
      <c r="P785" s="73"/>
      <c r="S785" s="72"/>
      <c r="V785" s="72"/>
      <c r="Y785" s="72"/>
      <c r="AC785" s="72"/>
      <c r="AD785" s="73"/>
      <c r="AG785" s="72"/>
      <c r="AH785" s="73"/>
    </row>
    <row r="786" spans="14:34" x14ac:dyDescent="0.25">
      <c r="N786" s="72"/>
      <c r="O786" s="72"/>
      <c r="P786" s="73"/>
      <c r="S786" s="72"/>
      <c r="V786" s="72"/>
      <c r="Y786" s="72"/>
      <c r="AC786" s="72"/>
      <c r="AD786" s="73"/>
      <c r="AG786" s="72"/>
      <c r="AH786" s="73"/>
    </row>
    <row r="787" spans="14:34" x14ac:dyDescent="0.25">
      <c r="N787" s="72"/>
      <c r="O787" s="72"/>
      <c r="P787" s="73"/>
      <c r="S787" s="72"/>
      <c r="V787" s="72"/>
      <c r="Y787" s="72"/>
      <c r="AC787" s="72"/>
      <c r="AD787" s="73"/>
      <c r="AG787" s="72"/>
      <c r="AH787" s="73"/>
    </row>
    <row r="788" spans="14:34" x14ac:dyDescent="0.25">
      <c r="N788" s="72"/>
      <c r="O788" s="72"/>
      <c r="P788" s="73"/>
      <c r="S788" s="72"/>
      <c r="V788" s="72"/>
      <c r="Y788" s="72"/>
      <c r="AC788" s="72"/>
      <c r="AD788" s="73"/>
      <c r="AG788" s="72"/>
      <c r="AH788" s="73"/>
    </row>
    <row r="789" spans="14:34" x14ac:dyDescent="0.25">
      <c r="N789" s="72"/>
      <c r="O789" s="72"/>
      <c r="P789" s="73"/>
      <c r="S789" s="72"/>
      <c r="V789" s="72"/>
      <c r="Y789" s="72"/>
      <c r="AC789" s="72"/>
      <c r="AD789" s="73"/>
      <c r="AG789" s="72"/>
      <c r="AH789" s="73"/>
    </row>
    <row r="790" spans="14:34" x14ac:dyDescent="0.25">
      <c r="N790" s="72"/>
      <c r="O790" s="72"/>
      <c r="P790" s="73"/>
      <c r="S790" s="72"/>
      <c r="V790" s="72"/>
      <c r="Y790" s="72"/>
      <c r="AC790" s="72"/>
      <c r="AD790" s="73"/>
      <c r="AG790" s="72"/>
      <c r="AH790" s="73"/>
    </row>
    <row r="791" spans="14:34" x14ac:dyDescent="0.25">
      <c r="N791" s="72"/>
      <c r="O791" s="72"/>
      <c r="P791" s="73"/>
      <c r="S791" s="72"/>
      <c r="V791" s="72"/>
      <c r="Y791" s="72"/>
      <c r="AC791" s="72"/>
      <c r="AD791" s="73"/>
      <c r="AG791" s="72"/>
      <c r="AH791" s="73"/>
    </row>
    <row r="792" spans="14:34" x14ac:dyDescent="0.25">
      <c r="N792" s="72"/>
      <c r="O792" s="72"/>
      <c r="P792" s="73"/>
      <c r="S792" s="72"/>
      <c r="V792" s="72"/>
      <c r="Y792" s="72"/>
      <c r="AC792" s="72"/>
      <c r="AD792" s="73"/>
      <c r="AG792" s="72"/>
      <c r="AH792" s="73"/>
    </row>
    <row r="793" spans="14:34" x14ac:dyDescent="0.25">
      <c r="N793" s="72"/>
      <c r="O793" s="72"/>
      <c r="P793" s="73"/>
      <c r="S793" s="72"/>
      <c r="V793" s="72"/>
      <c r="Y793" s="72"/>
      <c r="AC793" s="72"/>
      <c r="AD793" s="73"/>
      <c r="AG793" s="72"/>
      <c r="AH793" s="73"/>
    </row>
    <row r="794" spans="14:34" x14ac:dyDescent="0.25">
      <c r="N794" s="72"/>
      <c r="O794" s="72"/>
      <c r="P794" s="73"/>
      <c r="S794" s="72"/>
      <c r="V794" s="72"/>
      <c r="Y794" s="72"/>
      <c r="AC794" s="72"/>
      <c r="AD794" s="73"/>
      <c r="AG794" s="72"/>
      <c r="AH794" s="73"/>
    </row>
    <row r="795" spans="14:34" x14ac:dyDescent="0.25">
      <c r="N795" s="72"/>
      <c r="O795" s="72"/>
      <c r="P795" s="73"/>
      <c r="S795" s="72"/>
      <c r="V795" s="72"/>
      <c r="Y795" s="72"/>
      <c r="AC795" s="72"/>
      <c r="AD795" s="73"/>
      <c r="AG795" s="72"/>
      <c r="AH795" s="73"/>
    </row>
    <row r="796" spans="14:34" x14ac:dyDescent="0.25">
      <c r="N796" s="72"/>
      <c r="O796" s="72"/>
      <c r="P796" s="73"/>
      <c r="S796" s="72"/>
      <c r="V796" s="72"/>
      <c r="Y796" s="72"/>
      <c r="AC796" s="72"/>
      <c r="AD796" s="73"/>
      <c r="AG796" s="72"/>
      <c r="AH796" s="73"/>
    </row>
    <row r="797" spans="14:34" x14ac:dyDescent="0.25">
      <c r="N797" s="72"/>
      <c r="O797" s="72"/>
      <c r="P797" s="73"/>
      <c r="S797" s="72"/>
      <c r="V797" s="72"/>
      <c r="Y797" s="72"/>
      <c r="AC797" s="72"/>
      <c r="AD797" s="73"/>
      <c r="AG797" s="72"/>
      <c r="AH797" s="73"/>
    </row>
    <row r="798" spans="14:34" x14ac:dyDescent="0.25">
      <c r="N798" s="72"/>
      <c r="O798" s="72"/>
      <c r="P798" s="73"/>
      <c r="S798" s="72"/>
      <c r="V798" s="72"/>
      <c r="Y798" s="72"/>
      <c r="AC798" s="72"/>
      <c r="AD798" s="73"/>
      <c r="AG798" s="72"/>
      <c r="AH798" s="73"/>
    </row>
    <row r="799" spans="14:34" x14ac:dyDescent="0.25">
      <c r="N799" s="72"/>
      <c r="O799" s="72"/>
      <c r="P799" s="73"/>
      <c r="S799" s="72"/>
      <c r="V799" s="72"/>
      <c r="Y799" s="72"/>
      <c r="AC799" s="72"/>
      <c r="AD799" s="73"/>
      <c r="AG799" s="72"/>
      <c r="AH799" s="73"/>
    </row>
    <row r="800" spans="14:34" x14ac:dyDescent="0.25">
      <c r="N800" s="72"/>
      <c r="O800" s="72"/>
      <c r="P800" s="73"/>
      <c r="S800" s="72"/>
      <c r="V800" s="72"/>
      <c r="Y800" s="72"/>
      <c r="AC800" s="72"/>
      <c r="AD800" s="73"/>
      <c r="AG800" s="72"/>
      <c r="AH800" s="73"/>
    </row>
    <row r="801" spans="14:34" x14ac:dyDescent="0.25">
      <c r="N801" s="72"/>
      <c r="O801" s="72"/>
      <c r="P801" s="73"/>
      <c r="S801" s="72"/>
      <c r="V801" s="72"/>
      <c r="Y801" s="72"/>
      <c r="AC801" s="72"/>
      <c r="AD801" s="73"/>
      <c r="AG801" s="72"/>
      <c r="AH801" s="73"/>
    </row>
    <row r="802" spans="14:34" x14ac:dyDescent="0.25">
      <c r="N802" s="72"/>
      <c r="O802" s="72"/>
      <c r="P802" s="73"/>
      <c r="S802" s="72"/>
      <c r="V802" s="72"/>
      <c r="Y802" s="72"/>
      <c r="AC802" s="72"/>
      <c r="AD802" s="73"/>
      <c r="AG802" s="72"/>
      <c r="AH802" s="73"/>
    </row>
    <row r="803" spans="14:34" x14ac:dyDescent="0.25">
      <c r="N803" s="72"/>
      <c r="O803" s="72"/>
      <c r="P803" s="73"/>
      <c r="S803" s="72"/>
      <c r="V803" s="72"/>
      <c r="Y803" s="72"/>
      <c r="AC803" s="72"/>
      <c r="AD803" s="73"/>
      <c r="AG803" s="72"/>
      <c r="AH803" s="73"/>
    </row>
    <row r="804" spans="14:34" x14ac:dyDescent="0.25">
      <c r="N804" s="72"/>
      <c r="O804" s="72"/>
      <c r="P804" s="73"/>
      <c r="S804" s="72"/>
      <c r="V804" s="72"/>
      <c r="Y804" s="72"/>
      <c r="AC804" s="72"/>
      <c r="AD804" s="73"/>
      <c r="AG804" s="72"/>
      <c r="AH804" s="73"/>
    </row>
    <row r="805" spans="14:34" x14ac:dyDescent="0.25">
      <c r="N805" s="72"/>
      <c r="O805" s="72"/>
      <c r="P805" s="73"/>
      <c r="S805" s="72"/>
      <c r="V805" s="72"/>
      <c r="Y805" s="72"/>
      <c r="AC805" s="72"/>
      <c r="AD805" s="73"/>
      <c r="AG805" s="72"/>
      <c r="AH805" s="73"/>
    </row>
    <row r="806" spans="14:34" x14ac:dyDescent="0.25">
      <c r="N806" s="72"/>
      <c r="O806" s="72"/>
      <c r="P806" s="73"/>
      <c r="S806" s="72"/>
      <c r="V806" s="72"/>
      <c r="Y806" s="72"/>
      <c r="AC806" s="72"/>
      <c r="AD806" s="73"/>
      <c r="AG806" s="72"/>
      <c r="AH806" s="73"/>
    </row>
    <row r="807" spans="14:34" x14ac:dyDescent="0.25">
      <c r="N807" s="72"/>
      <c r="O807" s="72"/>
      <c r="P807" s="73"/>
      <c r="S807" s="72"/>
      <c r="V807" s="72"/>
      <c r="Y807" s="72"/>
      <c r="AC807" s="72"/>
      <c r="AD807" s="73"/>
      <c r="AG807" s="72"/>
      <c r="AH807" s="73"/>
    </row>
    <row r="808" spans="14:34" x14ac:dyDescent="0.25">
      <c r="N808" s="72"/>
      <c r="O808" s="72"/>
      <c r="P808" s="73"/>
      <c r="S808" s="72"/>
      <c r="V808" s="72"/>
      <c r="Y808" s="72"/>
      <c r="AC808" s="72"/>
      <c r="AD808" s="73"/>
      <c r="AG808" s="72"/>
      <c r="AH808" s="73"/>
    </row>
    <row r="809" spans="14:34" x14ac:dyDescent="0.25">
      <c r="N809" s="72"/>
      <c r="O809" s="72"/>
      <c r="P809" s="73"/>
      <c r="S809" s="72"/>
      <c r="V809" s="72"/>
      <c r="Y809" s="72"/>
      <c r="AC809" s="72"/>
      <c r="AD809" s="73"/>
      <c r="AG809" s="72"/>
      <c r="AH809" s="73"/>
    </row>
    <row r="810" spans="14:34" x14ac:dyDescent="0.25">
      <c r="N810" s="72"/>
      <c r="O810" s="72"/>
      <c r="P810" s="73"/>
      <c r="S810" s="72"/>
      <c r="V810" s="72"/>
      <c r="Y810" s="72"/>
      <c r="AC810" s="72"/>
      <c r="AD810" s="73"/>
      <c r="AG810" s="72"/>
      <c r="AH810" s="73"/>
    </row>
    <row r="811" spans="14:34" x14ac:dyDescent="0.25">
      <c r="N811" s="72"/>
      <c r="O811" s="72"/>
      <c r="P811" s="73"/>
      <c r="S811" s="72"/>
      <c r="V811" s="72"/>
      <c r="Y811" s="72"/>
      <c r="AC811" s="72"/>
      <c r="AD811" s="73"/>
      <c r="AG811" s="72"/>
      <c r="AH811" s="73"/>
    </row>
    <row r="812" spans="14:34" x14ac:dyDescent="0.25">
      <c r="N812" s="72"/>
      <c r="O812" s="72"/>
      <c r="P812" s="73"/>
      <c r="S812" s="72"/>
      <c r="V812" s="72"/>
      <c r="Y812" s="72"/>
      <c r="AC812" s="72"/>
      <c r="AD812" s="73"/>
      <c r="AG812" s="72"/>
      <c r="AH812" s="73"/>
    </row>
    <row r="813" spans="14:34" x14ac:dyDescent="0.25">
      <c r="N813" s="72"/>
      <c r="O813" s="72"/>
      <c r="P813" s="73"/>
      <c r="S813" s="72"/>
      <c r="V813" s="72"/>
      <c r="Y813" s="72"/>
      <c r="AC813" s="72"/>
      <c r="AD813" s="73"/>
      <c r="AG813" s="72"/>
      <c r="AH813" s="73"/>
    </row>
    <row r="814" spans="14:34" x14ac:dyDescent="0.25">
      <c r="N814" s="72"/>
      <c r="O814" s="72"/>
      <c r="P814" s="73"/>
      <c r="S814" s="72"/>
      <c r="V814" s="72"/>
      <c r="Y814" s="72"/>
      <c r="AC814" s="72"/>
      <c r="AD814" s="73"/>
      <c r="AG814" s="72"/>
      <c r="AH814" s="73"/>
    </row>
    <row r="815" spans="14:34" x14ac:dyDescent="0.25">
      <c r="N815" s="72"/>
      <c r="O815" s="72"/>
      <c r="P815" s="73"/>
      <c r="S815" s="72"/>
      <c r="V815" s="72"/>
      <c r="Y815" s="72"/>
      <c r="AC815" s="72"/>
      <c r="AD815" s="73"/>
      <c r="AG815" s="72"/>
      <c r="AH815" s="73"/>
    </row>
    <row r="816" spans="14:34" x14ac:dyDescent="0.25">
      <c r="N816" s="72"/>
      <c r="O816" s="72"/>
      <c r="P816" s="73"/>
      <c r="S816" s="72"/>
      <c r="V816" s="72"/>
      <c r="Y816" s="72"/>
      <c r="AC816" s="72"/>
      <c r="AD816" s="73"/>
      <c r="AG816" s="72"/>
      <c r="AH816" s="73"/>
    </row>
    <row r="817" spans="14:34" x14ac:dyDescent="0.25">
      <c r="N817" s="72"/>
      <c r="O817" s="72"/>
      <c r="P817" s="73"/>
      <c r="S817" s="72"/>
      <c r="V817" s="72"/>
      <c r="Y817" s="72"/>
      <c r="AC817" s="72"/>
      <c r="AD817" s="73"/>
      <c r="AG817" s="72"/>
      <c r="AH817" s="73"/>
    </row>
    <row r="818" spans="14:34" x14ac:dyDescent="0.25">
      <c r="N818" s="72"/>
      <c r="O818" s="72"/>
      <c r="P818" s="73"/>
      <c r="S818" s="72"/>
      <c r="V818" s="72"/>
      <c r="Y818" s="72"/>
      <c r="AC818" s="72"/>
      <c r="AD818" s="73"/>
      <c r="AG818" s="72"/>
      <c r="AH818" s="73"/>
    </row>
    <row r="819" spans="14:34" x14ac:dyDescent="0.25">
      <c r="N819" s="72"/>
      <c r="O819" s="72"/>
      <c r="P819" s="73"/>
      <c r="S819" s="72"/>
      <c r="V819" s="72"/>
      <c r="Y819" s="72"/>
      <c r="AC819" s="72"/>
      <c r="AD819" s="73"/>
      <c r="AG819" s="72"/>
      <c r="AH819" s="73"/>
    </row>
    <row r="820" spans="14:34" x14ac:dyDescent="0.25">
      <c r="N820" s="72"/>
      <c r="O820" s="72"/>
      <c r="P820" s="73"/>
      <c r="S820" s="72"/>
      <c r="V820" s="72"/>
      <c r="Y820" s="72"/>
      <c r="AC820" s="72"/>
      <c r="AD820" s="73"/>
      <c r="AG820" s="72"/>
      <c r="AH820" s="73"/>
    </row>
    <row r="821" spans="14:34" x14ac:dyDescent="0.25">
      <c r="N821" s="72"/>
      <c r="O821" s="72"/>
      <c r="P821" s="73"/>
      <c r="S821" s="72"/>
      <c r="V821" s="72"/>
      <c r="Y821" s="72"/>
      <c r="AC821" s="72"/>
      <c r="AD821" s="73"/>
      <c r="AG821" s="72"/>
      <c r="AH821" s="73"/>
    </row>
    <row r="822" spans="14:34" x14ac:dyDescent="0.25">
      <c r="N822" s="72"/>
      <c r="O822" s="72"/>
      <c r="P822" s="73"/>
      <c r="S822" s="72"/>
      <c r="V822" s="72"/>
      <c r="Y822" s="72"/>
      <c r="AC822" s="72"/>
      <c r="AD822" s="73"/>
      <c r="AG822" s="72"/>
      <c r="AH822" s="73"/>
    </row>
    <row r="823" spans="14:34" x14ac:dyDescent="0.25">
      <c r="N823" s="72"/>
      <c r="O823" s="72"/>
      <c r="P823" s="73"/>
      <c r="S823" s="72"/>
      <c r="V823" s="72"/>
      <c r="Y823" s="72"/>
      <c r="AC823" s="72"/>
      <c r="AD823" s="73"/>
      <c r="AG823" s="72"/>
      <c r="AH823" s="73"/>
    </row>
    <row r="824" spans="14:34" x14ac:dyDescent="0.25">
      <c r="N824" s="72"/>
      <c r="O824" s="72"/>
      <c r="P824" s="73"/>
      <c r="S824" s="72"/>
      <c r="V824" s="72"/>
      <c r="Y824" s="72"/>
      <c r="AC824" s="72"/>
      <c r="AD824" s="73"/>
      <c r="AG824" s="72"/>
      <c r="AH824" s="73"/>
    </row>
    <row r="825" spans="14:34" x14ac:dyDescent="0.25">
      <c r="N825" s="72"/>
      <c r="O825" s="72"/>
      <c r="P825" s="73"/>
      <c r="S825" s="72"/>
      <c r="V825" s="72"/>
      <c r="Y825" s="72"/>
      <c r="AC825" s="72"/>
      <c r="AD825" s="73"/>
      <c r="AG825" s="72"/>
      <c r="AH825" s="73"/>
    </row>
    <row r="826" spans="14:34" x14ac:dyDescent="0.25">
      <c r="N826" s="72"/>
      <c r="O826" s="72"/>
      <c r="P826" s="73"/>
      <c r="S826" s="72"/>
      <c r="V826" s="72"/>
      <c r="Y826" s="72"/>
      <c r="AC826" s="72"/>
      <c r="AD826" s="73"/>
      <c r="AG826" s="72"/>
      <c r="AH826" s="73"/>
    </row>
    <row r="827" spans="14:34" x14ac:dyDescent="0.25">
      <c r="N827" s="72"/>
      <c r="O827" s="72"/>
      <c r="P827" s="73"/>
      <c r="S827" s="72"/>
      <c r="V827" s="72"/>
      <c r="Y827" s="72"/>
      <c r="AC827" s="72"/>
      <c r="AD827" s="73"/>
      <c r="AG827" s="72"/>
      <c r="AH827" s="73"/>
    </row>
    <row r="828" spans="14:34" x14ac:dyDescent="0.25">
      <c r="N828" s="72"/>
      <c r="O828" s="72"/>
      <c r="P828" s="73"/>
      <c r="S828" s="72"/>
      <c r="V828" s="72"/>
      <c r="Y828" s="72"/>
      <c r="AC828" s="72"/>
      <c r="AD828" s="73"/>
      <c r="AG828" s="72"/>
      <c r="AH828" s="73"/>
    </row>
    <row r="829" spans="14:34" x14ac:dyDescent="0.25">
      <c r="N829" s="72"/>
      <c r="O829" s="72"/>
      <c r="P829" s="73"/>
      <c r="S829" s="72"/>
      <c r="V829" s="72"/>
      <c r="Y829" s="72"/>
      <c r="AC829" s="72"/>
      <c r="AD829" s="73"/>
      <c r="AG829" s="72"/>
      <c r="AH829" s="73"/>
    </row>
    <row r="830" spans="14:34" x14ac:dyDescent="0.25">
      <c r="N830" s="72"/>
      <c r="O830" s="72"/>
      <c r="P830" s="73"/>
      <c r="S830" s="72"/>
      <c r="V830" s="72"/>
      <c r="Y830" s="72"/>
      <c r="AC830" s="72"/>
      <c r="AD830" s="73"/>
      <c r="AG830" s="72"/>
      <c r="AH830" s="73"/>
    </row>
    <row r="831" spans="14:34" x14ac:dyDescent="0.25">
      <c r="N831" s="72"/>
      <c r="O831" s="72"/>
      <c r="P831" s="73"/>
      <c r="S831" s="72"/>
      <c r="V831" s="72"/>
      <c r="Y831" s="72"/>
      <c r="AC831" s="72"/>
      <c r="AD831" s="73"/>
      <c r="AG831" s="72"/>
      <c r="AH831" s="73"/>
    </row>
    <row r="832" spans="14:34" x14ac:dyDescent="0.25">
      <c r="N832" s="72"/>
      <c r="O832" s="72"/>
      <c r="P832" s="73"/>
      <c r="S832" s="72"/>
      <c r="V832" s="72"/>
      <c r="Y832" s="72"/>
      <c r="AC832" s="72"/>
      <c r="AD832" s="73"/>
      <c r="AG832" s="72"/>
      <c r="AH832" s="73"/>
    </row>
    <row r="833" spans="14:34" x14ac:dyDescent="0.25">
      <c r="N833" s="72"/>
      <c r="O833" s="72"/>
      <c r="P833" s="73"/>
      <c r="S833" s="72"/>
      <c r="V833" s="72"/>
      <c r="Y833" s="72"/>
      <c r="AC833" s="72"/>
      <c r="AD833" s="73"/>
      <c r="AG833" s="72"/>
      <c r="AH833" s="73"/>
    </row>
    <row r="834" spans="14:34" x14ac:dyDescent="0.25">
      <c r="N834" s="72"/>
      <c r="O834" s="72"/>
      <c r="P834" s="73"/>
      <c r="S834" s="72"/>
      <c r="V834" s="72"/>
      <c r="Y834" s="72"/>
      <c r="AC834" s="72"/>
      <c r="AD834" s="73"/>
      <c r="AG834" s="72"/>
      <c r="AH834" s="73"/>
    </row>
    <row r="835" spans="14:34" x14ac:dyDescent="0.25">
      <c r="N835" s="72"/>
      <c r="O835" s="72"/>
      <c r="P835" s="73"/>
      <c r="S835" s="72"/>
      <c r="V835" s="72"/>
      <c r="Y835" s="72"/>
      <c r="AC835" s="72"/>
      <c r="AD835" s="73"/>
      <c r="AG835" s="72"/>
      <c r="AH835" s="73"/>
    </row>
    <row r="836" spans="14:34" x14ac:dyDescent="0.25">
      <c r="N836" s="72"/>
      <c r="O836" s="72"/>
      <c r="P836" s="73"/>
      <c r="S836" s="72"/>
      <c r="V836" s="72"/>
      <c r="Y836" s="72"/>
      <c r="AC836" s="72"/>
      <c r="AD836" s="73"/>
      <c r="AG836" s="72"/>
      <c r="AH836" s="73"/>
    </row>
    <row r="837" spans="14:34" x14ac:dyDescent="0.25">
      <c r="N837" s="72"/>
      <c r="O837" s="72"/>
      <c r="P837" s="73"/>
      <c r="S837" s="72"/>
      <c r="V837" s="72"/>
      <c r="Y837" s="72"/>
      <c r="AC837" s="72"/>
      <c r="AD837" s="73"/>
      <c r="AG837" s="72"/>
      <c r="AH837" s="73"/>
    </row>
    <row r="838" spans="14:34" x14ac:dyDescent="0.25">
      <c r="N838" s="72"/>
      <c r="O838" s="72"/>
      <c r="P838" s="73"/>
      <c r="S838" s="72"/>
      <c r="V838" s="72"/>
      <c r="Y838" s="72"/>
      <c r="AC838" s="72"/>
      <c r="AD838" s="73"/>
      <c r="AG838" s="72"/>
      <c r="AH838" s="73"/>
    </row>
    <row r="839" spans="14:34" x14ac:dyDescent="0.25">
      <c r="N839" s="72"/>
      <c r="O839" s="72"/>
      <c r="P839" s="73"/>
      <c r="S839" s="72"/>
      <c r="V839" s="72"/>
      <c r="Y839" s="72"/>
      <c r="AC839" s="72"/>
      <c r="AD839" s="73"/>
      <c r="AG839" s="72"/>
      <c r="AH839" s="73"/>
    </row>
    <row r="840" spans="14:34" x14ac:dyDescent="0.25">
      <c r="N840" s="72"/>
      <c r="O840" s="72"/>
      <c r="P840" s="73"/>
      <c r="S840" s="72"/>
      <c r="V840" s="72"/>
      <c r="Y840" s="72"/>
      <c r="AC840" s="72"/>
      <c r="AD840" s="73"/>
      <c r="AG840" s="72"/>
      <c r="AH840" s="73"/>
    </row>
    <row r="841" spans="14:34" x14ac:dyDescent="0.25">
      <c r="N841" s="72"/>
      <c r="O841" s="72"/>
      <c r="P841" s="73"/>
      <c r="S841" s="72"/>
      <c r="V841" s="72"/>
      <c r="Y841" s="72"/>
      <c r="AC841" s="72"/>
      <c r="AD841" s="73"/>
      <c r="AG841" s="72"/>
      <c r="AH841" s="73"/>
    </row>
    <row r="842" spans="14:34" x14ac:dyDescent="0.25">
      <c r="N842" s="72"/>
      <c r="O842" s="72"/>
      <c r="P842" s="73"/>
      <c r="S842" s="72"/>
      <c r="V842" s="72"/>
      <c r="Y842" s="72"/>
      <c r="AC842" s="72"/>
      <c r="AD842" s="73"/>
      <c r="AG842" s="72"/>
      <c r="AH842" s="73"/>
    </row>
    <row r="843" spans="14:34" x14ac:dyDescent="0.25">
      <c r="N843" s="72"/>
      <c r="O843" s="72"/>
      <c r="P843" s="73"/>
      <c r="S843" s="72"/>
      <c r="V843" s="72"/>
      <c r="Y843" s="72"/>
      <c r="AC843" s="72"/>
      <c r="AD843" s="73"/>
      <c r="AG843" s="72"/>
      <c r="AH843" s="73"/>
    </row>
    <row r="844" spans="14:34" x14ac:dyDescent="0.25">
      <c r="N844" s="72"/>
      <c r="O844" s="72"/>
      <c r="P844" s="73"/>
      <c r="S844" s="72"/>
      <c r="V844" s="72"/>
      <c r="Y844" s="72"/>
      <c r="AC844" s="72"/>
      <c r="AD844" s="73"/>
      <c r="AG844" s="72"/>
      <c r="AH844" s="73"/>
    </row>
    <row r="845" spans="14:34" x14ac:dyDescent="0.25">
      <c r="N845" s="72"/>
      <c r="O845" s="72"/>
      <c r="P845" s="73"/>
      <c r="S845" s="72"/>
      <c r="V845" s="72"/>
      <c r="Y845" s="72"/>
      <c r="AC845" s="72"/>
      <c r="AD845" s="73"/>
      <c r="AG845" s="72"/>
      <c r="AH845" s="73"/>
    </row>
    <row r="846" spans="14:34" x14ac:dyDescent="0.25">
      <c r="N846" s="72"/>
      <c r="O846" s="72"/>
      <c r="P846" s="73"/>
      <c r="S846" s="72"/>
      <c r="V846" s="72"/>
      <c r="Y846" s="72"/>
      <c r="AC846" s="72"/>
      <c r="AD846" s="73"/>
      <c r="AG846" s="72"/>
      <c r="AH846" s="73"/>
    </row>
    <row r="847" spans="14:34" x14ac:dyDescent="0.25">
      <c r="N847" s="72"/>
      <c r="O847" s="72"/>
      <c r="P847" s="73"/>
      <c r="S847" s="72"/>
      <c r="V847" s="72"/>
      <c r="Y847" s="72"/>
      <c r="AC847" s="72"/>
      <c r="AD847" s="73"/>
      <c r="AG847" s="72"/>
      <c r="AH847" s="73"/>
    </row>
    <row r="848" spans="14:34" x14ac:dyDescent="0.25">
      <c r="N848" s="72"/>
      <c r="O848" s="72"/>
      <c r="P848" s="73"/>
      <c r="S848" s="72"/>
      <c r="V848" s="72"/>
      <c r="Y848" s="72"/>
      <c r="AC848" s="72"/>
      <c r="AD848" s="73"/>
      <c r="AG848" s="72"/>
      <c r="AH848" s="73"/>
    </row>
    <row r="849" spans="14:34" x14ac:dyDescent="0.25">
      <c r="N849" s="72"/>
      <c r="O849" s="72"/>
      <c r="P849" s="73"/>
      <c r="S849" s="72"/>
      <c r="V849" s="72"/>
      <c r="Y849" s="72"/>
      <c r="AC849" s="72"/>
      <c r="AD849" s="73"/>
      <c r="AG849" s="72"/>
      <c r="AH849" s="73"/>
    </row>
    <row r="850" spans="14:34" x14ac:dyDescent="0.25">
      <c r="N850" s="72"/>
      <c r="O850" s="72"/>
      <c r="P850" s="73"/>
      <c r="S850" s="72"/>
      <c r="V850" s="72"/>
      <c r="Y850" s="72"/>
      <c r="AC850" s="72"/>
      <c r="AD850" s="73"/>
      <c r="AG850" s="72"/>
      <c r="AH850" s="73"/>
    </row>
    <row r="851" spans="14:34" x14ac:dyDescent="0.25">
      <c r="N851" s="72"/>
      <c r="O851" s="72"/>
      <c r="P851" s="73"/>
      <c r="S851" s="72"/>
      <c r="V851" s="72"/>
      <c r="Y851" s="72"/>
      <c r="AC851" s="72"/>
      <c r="AD851" s="73"/>
      <c r="AG851" s="72"/>
      <c r="AH851" s="73"/>
    </row>
    <row r="852" spans="14:34" x14ac:dyDescent="0.25">
      <c r="N852" s="72"/>
      <c r="O852" s="72"/>
      <c r="P852" s="73"/>
      <c r="S852" s="72"/>
      <c r="V852" s="72"/>
      <c r="Y852" s="72"/>
      <c r="AC852" s="72"/>
      <c r="AD852" s="73"/>
      <c r="AG852" s="72"/>
      <c r="AH852" s="73"/>
    </row>
    <row r="853" spans="14:34" x14ac:dyDescent="0.25">
      <c r="N853" s="72"/>
      <c r="O853" s="72"/>
      <c r="P853" s="73"/>
      <c r="S853" s="72"/>
      <c r="V853" s="72"/>
      <c r="Y853" s="72"/>
      <c r="AC853" s="72"/>
      <c r="AD853" s="73"/>
      <c r="AG853" s="72"/>
      <c r="AH853" s="73"/>
    </row>
    <row r="854" spans="14:34" x14ac:dyDescent="0.25">
      <c r="N854" s="72"/>
      <c r="O854" s="72"/>
      <c r="P854" s="73"/>
      <c r="S854" s="72"/>
      <c r="V854" s="72"/>
      <c r="Y854" s="72"/>
      <c r="AC854" s="72"/>
      <c r="AD854" s="73"/>
      <c r="AG854" s="72"/>
      <c r="AH854" s="73"/>
    </row>
    <row r="855" spans="14:34" x14ac:dyDescent="0.25">
      <c r="N855" s="72"/>
      <c r="O855" s="72"/>
      <c r="P855" s="73"/>
      <c r="S855" s="72"/>
      <c r="V855" s="72"/>
      <c r="Y855" s="72"/>
      <c r="AC855" s="72"/>
      <c r="AD855" s="73"/>
      <c r="AG855" s="72"/>
      <c r="AH855" s="73"/>
    </row>
    <row r="856" spans="14:34" x14ac:dyDescent="0.25">
      <c r="N856" s="72"/>
      <c r="O856" s="72"/>
      <c r="P856" s="73"/>
      <c r="S856" s="72"/>
      <c r="V856" s="72"/>
      <c r="Y856" s="72"/>
      <c r="AC856" s="72"/>
      <c r="AD856" s="73"/>
      <c r="AG856" s="72"/>
      <c r="AH856" s="73"/>
    </row>
    <row r="857" spans="14:34" x14ac:dyDescent="0.25">
      <c r="N857" s="72"/>
      <c r="O857" s="72"/>
      <c r="P857" s="73"/>
      <c r="S857" s="72"/>
      <c r="V857" s="72"/>
      <c r="Y857" s="72"/>
      <c r="AC857" s="72"/>
      <c r="AD857" s="73"/>
      <c r="AG857" s="72"/>
      <c r="AH857" s="73"/>
    </row>
    <row r="858" spans="14:34" x14ac:dyDescent="0.25">
      <c r="N858" s="72"/>
      <c r="O858" s="72"/>
      <c r="P858" s="73"/>
      <c r="S858" s="72"/>
      <c r="V858" s="72"/>
      <c r="Y858" s="72"/>
      <c r="AC858" s="72"/>
      <c r="AD858" s="73"/>
      <c r="AG858" s="72"/>
      <c r="AH858" s="73"/>
    </row>
    <row r="859" spans="14:34" x14ac:dyDescent="0.25">
      <c r="N859" s="72"/>
      <c r="O859" s="72"/>
      <c r="P859" s="73"/>
      <c r="S859" s="72"/>
      <c r="V859" s="72"/>
      <c r="Y859" s="72"/>
      <c r="AC859" s="72"/>
      <c r="AD859" s="73"/>
      <c r="AG859" s="72"/>
      <c r="AH859" s="73"/>
    </row>
    <row r="860" spans="14:34" x14ac:dyDescent="0.25">
      <c r="N860" s="72"/>
      <c r="O860" s="72"/>
      <c r="P860" s="73"/>
      <c r="S860" s="72"/>
      <c r="V860" s="72"/>
      <c r="Y860" s="72"/>
      <c r="AC860" s="72"/>
      <c r="AD860" s="73"/>
      <c r="AG860" s="72"/>
      <c r="AH860" s="73"/>
    </row>
    <row r="861" spans="14:34" x14ac:dyDescent="0.25">
      <c r="N861" s="72"/>
      <c r="O861" s="72"/>
      <c r="P861" s="73"/>
      <c r="S861" s="72"/>
      <c r="V861" s="72"/>
      <c r="Y861" s="72"/>
      <c r="AC861" s="72"/>
      <c r="AD861" s="73"/>
      <c r="AG861" s="72"/>
      <c r="AH861" s="73"/>
    </row>
    <row r="862" spans="14:34" x14ac:dyDescent="0.25">
      <c r="N862" s="72"/>
      <c r="O862" s="72"/>
      <c r="P862" s="73"/>
      <c r="S862" s="72"/>
      <c r="V862" s="72"/>
      <c r="Y862" s="72"/>
      <c r="AC862" s="72"/>
      <c r="AD862" s="73"/>
      <c r="AG862" s="72"/>
      <c r="AH862" s="73"/>
    </row>
    <row r="863" spans="14:34" x14ac:dyDescent="0.25">
      <c r="N863" s="72"/>
      <c r="O863" s="72"/>
      <c r="P863" s="73"/>
      <c r="S863" s="72"/>
      <c r="V863" s="72"/>
      <c r="Y863" s="72"/>
      <c r="AC863" s="72"/>
      <c r="AD863" s="73"/>
      <c r="AG863" s="72"/>
      <c r="AH863" s="73"/>
    </row>
    <row r="864" spans="14:34" x14ac:dyDescent="0.25">
      <c r="N864" s="72"/>
      <c r="O864" s="72"/>
      <c r="P864" s="73"/>
      <c r="S864" s="72"/>
      <c r="V864" s="72"/>
      <c r="Y864" s="72"/>
      <c r="AC864" s="72"/>
      <c r="AD864" s="73"/>
      <c r="AG864" s="72"/>
      <c r="AH864" s="73"/>
    </row>
    <row r="865" spans="14:34" x14ac:dyDescent="0.25">
      <c r="N865" s="72"/>
      <c r="O865" s="72"/>
      <c r="P865" s="73"/>
      <c r="S865" s="72"/>
      <c r="V865" s="72"/>
      <c r="Y865" s="72"/>
      <c r="AC865" s="72"/>
      <c r="AD865" s="73"/>
      <c r="AG865" s="72"/>
      <c r="AH865" s="73"/>
    </row>
    <row r="866" spans="14:34" x14ac:dyDescent="0.25">
      <c r="N866" s="72"/>
      <c r="O866" s="72"/>
      <c r="P866" s="73"/>
      <c r="S866" s="72"/>
      <c r="V866" s="72"/>
      <c r="Y866" s="72"/>
      <c r="AC866" s="72"/>
      <c r="AD866" s="73"/>
      <c r="AG866" s="72"/>
      <c r="AH866" s="73"/>
    </row>
    <row r="867" spans="14:34" x14ac:dyDescent="0.25">
      <c r="N867" s="72"/>
      <c r="O867" s="72"/>
      <c r="P867" s="73"/>
      <c r="S867" s="72"/>
      <c r="V867" s="72"/>
      <c r="Y867" s="72"/>
      <c r="AC867" s="72"/>
      <c r="AD867" s="73"/>
      <c r="AG867" s="72"/>
      <c r="AH867" s="73"/>
    </row>
    <row r="868" spans="14:34" x14ac:dyDescent="0.25">
      <c r="N868" s="72"/>
      <c r="O868" s="72"/>
      <c r="P868" s="73"/>
      <c r="S868" s="72"/>
      <c r="V868" s="72"/>
      <c r="Y868" s="72"/>
      <c r="AC868" s="72"/>
      <c r="AD868" s="73"/>
      <c r="AG868" s="72"/>
      <c r="AH868" s="73"/>
    </row>
    <row r="869" spans="14:34" x14ac:dyDescent="0.25">
      <c r="N869" s="72"/>
      <c r="O869" s="72"/>
      <c r="P869" s="73"/>
      <c r="S869" s="72"/>
      <c r="V869" s="72"/>
      <c r="Y869" s="72"/>
      <c r="AC869" s="72"/>
      <c r="AD869" s="73"/>
      <c r="AG869" s="72"/>
      <c r="AH869" s="73"/>
    </row>
    <row r="870" spans="14:34" x14ac:dyDescent="0.25">
      <c r="N870" s="72"/>
      <c r="O870" s="72"/>
      <c r="P870" s="73"/>
      <c r="S870" s="72"/>
      <c r="V870" s="72"/>
      <c r="Y870" s="72"/>
      <c r="AC870" s="72"/>
      <c r="AD870" s="73"/>
      <c r="AG870" s="72"/>
      <c r="AH870" s="73"/>
    </row>
    <row r="871" spans="14:34" x14ac:dyDescent="0.25">
      <c r="N871" s="72"/>
      <c r="O871" s="72"/>
      <c r="P871" s="73"/>
      <c r="S871" s="72"/>
      <c r="V871" s="72"/>
      <c r="Y871" s="72"/>
      <c r="AC871" s="72"/>
      <c r="AD871" s="73"/>
      <c r="AG871" s="72"/>
      <c r="AH871" s="73"/>
    </row>
    <row r="872" spans="14:34" x14ac:dyDescent="0.25">
      <c r="N872" s="72"/>
      <c r="O872" s="72"/>
      <c r="P872" s="73"/>
      <c r="S872" s="72"/>
      <c r="V872" s="72"/>
      <c r="Y872" s="72"/>
      <c r="AC872" s="72"/>
      <c r="AD872" s="73"/>
      <c r="AG872" s="72"/>
      <c r="AH872" s="73"/>
    </row>
    <row r="873" spans="14:34" x14ac:dyDescent="0.25">
      <c r="N873" s="72"/>
      <c r="O873" s="72"/>
      <c r="P873" s="73"/>
      <c r="S873" s="72"/>
      <c r="V873" s="72"/>
      <c r="Y873" s="72"/>
      <c r="AC873" s="72"/>
      <c r="AD873" s="73"/>
      <c r="AG873" s="72"/>
      <c r="AH873" s="73"/>
    </row>
    <row r="874" spans="14:34" x14ac:dyDescent="0.25">
      <c r="N874" s="72"/>
      <c r="O874" s="72"/>
      <c r="P874" s="73"/>
      <c r="S874" s="72"/>
      <c r="V874" s="72"/>
      <c r="Y874" s="72"/>
      <c r="AC874" s="72"/>
      <c r="AD874" s="73"/>
      <c r="AG874" s="72"/>
      <c r="AH874" s="73"/>
    </row>
    <row r="875" spans="14:34" x14ac:dyDescent="0.25">
      <c r="N875" s="72"/>
      <c r="O875" s="72"/>
      <c r="P875" s="73"/>
      <c r="S875" s="72"/>
      <c r="V875" s="72"/>
      <c r="Y875" s="72"/>
      <c r="AC875" s="72"/>
      <c r="AD875" s="73"/>
      <c r="AG875" s="72"/>
      <c r="AH875" s="73"/>
    </row>
    <row r="876" spans="14:34" x14ac:dyDescent="0.25">
      <c r="N876" s="72"/>
      <c r="O876" s="72"/>
      <c r="P876" s="73"/>
      <c r="S876" s="72"/>
      <c r="V876" s="72"/>
      <c r="Y876" s="72"/>
      <c r="AC876" s="72"/>
      <c r="AD876" s="73"/>
      <c r="AG876" s="72"/>
      <c r="AH876" s="73"/>
    </row>
    <row r="877" spans="14:34" x14ac:dyDescent="0.25">
      <c r="N877" s="72"/>
      <c r="O877" s="72"/>
      <c r="P877" s="73"/>
      <c r="S877" s="72"/>
      <c r="V877" s="72"/>
      <c r="Y877" s="72"/>
      <c r="AC877" s="72"/>
      <c r="AD877" s="73"/>
      <c r="AG877" s="72"/>
      <c r="AH877" s="73"/>
    </row>
    <row r="878" spans="14:34" x14ac:dyDescent="0.25">
      <c r="N878" s="72"/>
      <c r="O878" s="72"/>
      <c r="P878" s="73"/>
      <c r="S878" s="72"/>
      <c r="V878" s="72"/>
      <c r="Y878" s="72"/>
      <c r="AC878" s="72"/>
      <c r="AD878" s="73"/>
      <c r="AG878" s="72"/>
      <c r="AH878" s="73"/>
    </row>
    <row r="879" spans="14:34" x14ac:dyDescent="0.25">
      <c r="N879" s="72"/>
      <c r="O879" s="72"/>
      <c r="P879" s="73"/>
      <c r="S879" s="72"/>
      <c r="V879" s="72"/>
      <c r="Y879" s="72"/>
      <c r="AC879" s="72"/>
      <c r="AD879" s="73"/>
      <c r="AG879" s="72"/>
      <c r="AH879" s="73"/>
    </row>
    <row r="880" spans="14:34" x14ac:dyDescent="0.25">
      <c r="N880" s="72"/>
      <c r="O880" s="72"/>
      <c r="P880" s="73"/>
      <c r="S880" s="72"/>
      <c r="V880" s="72"/>
      <c r="Y880" s="72"/>
      <c r="AC880" s="72"/>
      <c r="AD880" s="73"/>
      <c r="AG880" s="72"/>
      <c r="AH880" s="73"/>
    </row>
    <row r="881" spans="14:34" x14ac:dyDescent="0.25">
      <c r="N881" s="72"/>
      <c r="O881" s="72"/>
      <c r="P881" s="73"/>
      <c r="S881" s="72"/>
      <c r="V881" s="72"/>
      <c r="Y881" s="72"/>
      <c r="AC881" s="72"/>
      <c r="AD881" s="73"/>
      <c r="AG881" s="72"/>
      <c r="AH881" s="73"/>
    </row>
    <row r="882" spans="14:34" x14ac:dyDescent="0.25">
      <c r="N882" s="72"/>
      <c r="O882" s="72"/>
      <c r="P882" s="73"/>
      <c r="S882" s="72"/>
      <c r="V882" s="72"/>
      <c r="Y882" s="72"/>
      <c r="AC882" s="72"/>
      <c r="AD882" s="73"/>
      <c r="AG882" s="72"/>
      <c r="AH882" s="73"/>
    </row>
    <row r="883" spans="14:34" x14ac:dyDescent="0.25">
      <c r="N883" s="72"/>
      <c r="O883" s="72"/>
      <c r="P883" s="73"/>
      <c r="S883" s="72"/>
      <c r="V883" s="72"/>
      <c r="Y883" s="72"/>
      <c r="AC883" s="72"/>
      <c r="AD883" s="73"/>
      <c r="AG883" s="72"/>
      <c r="AH883" s="73"/>
    </row>
    <row r="884" spans="14:34" x14ac:dyDescent="0.25">
      <c r="N884" s="72"/>
      <c r="O884" s="72"/>
      <c r="P884" s="73"/>
      <c r="S884" s="72"/>
      <c r="V884" s="72"/>
      <c r="Y884" s="72"/>
      <c r="AC884" s="72"/>
      <c r="AD884" s="73"/>
      <c r="AG884" s="72"/>
      <c r="AH884" s="73"/>
    </row>
    <row r="885" spans="14:34" x14ac:dyDescent="0.25">
      <c r="N885" s="72"/>
      <c r="O885" s="72"/>
      <c r="P885" s="73"/>
      <c r="S885" s="72"/>
      <c r="V885" s="72"/>
      <c r="Y885" s="72"/>
      <c r="AC885" s="72"/>
      <c r="AD885" s="73"/>
      <c r="AG885" s="72"/>
      <c r="AH885" s="73"/>
    </row>
    <row r="886" spans="14:34" x14ac:dyDescent="0.25">
      <c r="N886" s="72"/>
      <c r="O886" s="72"/>
      <c r="P886" s="73"/>
      <c r="S886" s="72"/>
      <c r="V886" s="72"/>
      <c r="Y886" s="72"/>
      <c r="AC886" s="72"/>
      <c r="AD886" s="73"/>
      <c r="AG886" s="72"/>
      <c r="AH886" s="73"/>
    </row>
    <row r="887" spans="14:34" x14ac:dyDescent="0.25">
      <c r="N887" s="72"/>
      <c r="O887" s="72"/>
      <c r="P887" s="73"/>
      <c r="S887" s="72"/>
      <c r="V887" s="72"/>
      <c r="Y887" s="72"/>
      <c r="AC887" s="72"/>
      <c r="AD887" s="73"/>
      <c r="AG887" s="72"/>
      <c r="AH887" s="73"/>
    </row>
    <row r="888" spans="14:34" x14ac:dyDescent="0.25">
      <c r="N888" s="72"/>
      <c r="O888" s="72"/>
      <c r="P888" s="73"/>
      <c r="S888" s="72"/>
      <c r="V888" s="72"/>
      <c r="Y888" s="72"/>
      <c r="AC888" s="72"/>
      <c r="AD888" s="73"/>
      <c r="AG888" s="72"/>
      <c r="AH888" s="73"/>
    </row>
    <row r="889" spans="14:34" x14ac:dyDescent="0.25">
      <c r="N889" s="72"/>
      <c r="O889" s="72"/>
      <c r="P889" s="73"/>
      <c r="S889" s="72"/>
      <c r="V889" s="72"/>
      <c r="Y889" s="72"/>
      <c r="AC889" s="72"/>
      <c r="AD889" s="73"/>
      <c r="AG889" s="72"/>
      <c r="AH889" s="73"/>
    </row>
    <row r="890" spans="14:34" x14ac:dyDescent="0.25">
      <c r="N890" s="72"/>
      <c r="O890" s="72"/>
      <c r="P890" s="73"/>
      <c r="S890" s="72"/>
      <c r="V890" s="72"/>
      <c r="Y890" s="72"/>
      <c r="AC890" s="72"/>
      <c r="AD890" s="73"/>
      <c r="AG890" s="72"/>
      <c r="AH890" s="73"/>
    </row>
    <row r="891" spans="14:34" x14ac:dyDescent="0.25">
      <c r="N891" s="72"/>
      <c r="O891" s="72"/>
      <c r="P891" s="73"/>
      <c r="S891" s="72"/>
      <c r="V891" s="72"/>
      <c r="Y891" s="72"/>
      <c r="AC891" s="72"/>
      <c r="AD891" s="73"/>
      <c r="AG891" s="72"/>
      <c r="AH891" s="73"/>
    </row>
    <row r="892" spans="14:34" x14ac:dyDescent="0.25">
      <c r="N892" s="72"/>
      <c r="O892" s="72"/>
      <c r="P892" s="73"/>
      <c r="S892" s="72"/>
      <c r="V892" s="72"/>
      <c r="Y892" s="72"/>
      <c r="AC892" s="72"/>
      <c r="AD892" s="73"/>
      <c r="AG892" s="72"/>
      <c r="AH892" s="73"/>
    </row>
    <row r="893" spans="14:34" x14ac:dyDescent="0.25">
      <c r="N893" s="72"/>
      <c r="O893" s="72"/>
      <c r="P893" s="73"/>
      <c r="S893" s="72"/>
      <c r="V893" s="72"/>
      <c r="Y893" s="72"/>
      <c r="AC893" s="72"/>
      <c r="AD893" s="73"/>
      <c r="AG893" s="72"/>
      <c r="AH893" s="73"/>
    </row>
    <row r="894" spans="14:34" x14ac:dyDescent="0.25">
      <c r="N894" s="72"/>
      <c r="O894" s="72"/>
      <c r="P894" s="73"/>
      <c r="S894" s="72"/>
      <c r="V894" s="72"/>
      <c r="Y894" s="72"/>
      <c r="AC894" s="72"/>
      <c r="AD894" s="73"/>
      <c r="AG894" s="72"/>
      <c r="AH894" s="73"/>
    </row>
    <row r="895" spans="14:34" x14ac:dyDescent="0.25">
      <c r="N895" s="72"/>
      <c r="O895" s="72"/>
      <c r="P895" s="73"/>
      <c r="S895" s="72"/>
      <c r="V895" s="72"/>
      <c r="Y895" s="72"/>
      <c r="AC895" s="72"/>
      <c r="AD895" s="73"/>
      <c r="AG895" s="72"/>
      <c r="AH895" s="73"/>
    </row>
    <row r="896" spans="14:34" x14ac:dyDescent="0.25">
      <c r="N896" s="72"/>
      <c r="O896" s="72"/>
      <c r="P896" s="73"/>
      <c r="S896" s="72"/>
      <c r="V896" s="72"/>
      <c r="Y896" s="72"/>
      <c r="AC896" s="72"/>
      <c r="AD896" s="73"/>
      <c r="AG896" s="72"/>
      <c r="AH896" s="73"/>
    </row>
    <row r="897" spans="14:34" x14ac:dyDescent="0.25">
      <c r="N897" s="72"/>
      <c r="O897" s="72"/>
      <c r="P897" s="73"/>
      <c r="S897" s="72"/>
      <c r="V897" s="72"/>
      <c r="Y897" s="72"/>
      <c r="AC897" s="72"/>
      <c r="AD897" s="73"/>
      <c r="AG897" s="72"/>
      <c r="AH897" s="73"/>
    </row>
    <row r="898" spans="14:34" x14ac:dyDescent="0.25">
      <c r="N898" s="72"/>
      <c r="O898" s="72"/>
      <c r="P898" s="73"/>
      <c r="S898" s="72"/>
      <c r="V898" s="72"/>
      <c r="Y898" s="72"/>
      <c r="AC898" s="72"/>
      <c r="AD898" s="73"/>
      <c r="AG898" s="72"/>
      <c r="AH898" s="73"/>
    </row>
    <row r="899" spans="14:34" x14ac:dyDescent="0.25">
      <c r="N899" s="72"/>
      <c r="O899" s="72"/>
      <c r="P899" s="73"/>
      <c r="S899" s="72"/>
      <c r="V899" s="72"/>
      <c r="Y899" s="72"/>
      <c r="AC899" s="72"/>
      <c r="AD899" s="73"/>
      <c r="AG899" s="72"/>
      <c r="AH899" s="73"/>
    </row>
    <row r="900" spans="14:34" x14ac:dyDescent="0.25">
      <c r="N900" s="72"/>
      <c r="O900" s="72"/>
      <c r="P900" s="73"/>
      <c r="S900" s="72"/>
      <c r="V900" s="72"/>
      <c r="Y900" s="72"/>
      <c r="AC900" s="72"/>
      <c r="AD900" s="73"/>
      <c r="AG900" s="72"/>
      <c r="AH900" s="73"/>
    </row>
    <row r="901" spans="14:34" x14ac:dyDescent="0.25">
      <c r="N901" s="72"/>
      <c r="O901" s="72"/>
      <c r="P901" s="73"/>
      <c r="S901" s="72"/>
      <c r="V901" s="72"/>
      <c r="Y901" s="72"/>
      <c r="AC901" s="72"/>
      <c r="AD901" s="73"/>
      <c r="AG901" s="72"/>
      <c r="AH901" s="73"/>
    </row>
    <row r="902" spans="14:34" x14ac:dyDescent="0.25">
      <c r="N902" s="72"/>
      <c r="O902" s="72"/>
      <c r="P902" s="73"/>
      <c r="S902" s="72"/>
      <c r="V902" s="72"/>
      <c r="Y902" s="72"/>
      <c r="AC902" s="72"/>
      <c r="AD902" s="73"/>
      <c r="AG902" s="72"/>
      <c r="AH902" s="73"/>
    </row>
    <row r="903" spans="14:34" x14ac:dyDescent="0.25">
      <c r="N903" s="72"/>
      <c r="O903" s="72"/>
      <c r="P903" s="73"/>
      <c r="S903" s="72"/>
      <c r="V903" s="72"/>
      <c r="Y903" s="72"/>
      <c r="AC903" s="72"/>
      <c r="AD903" s="73"/>
      <c r="AG903" s="72"/>
      <c r="AH903" s="73"/>
    </row>
    <row r="904" spans="14:34" x14ac:dyDescent="0.25">
      <c r="N904" s="72"/>
      <c r="O904" s="72"/>
      <c r="P904" s="73"/>
      <c r="S904" s="72"/>
      <c r="V904" s="72"/>
      <c r="Y904" s="72"/>
      <c r="AC904" s="72"/>
      <c r="AD904" s="73"/>
      <c r="AG904" s="72"/>
      <c r="AH904" s="73"/>
    </row>
    <row r="905" spans="14:34" x14ac:dyDescent="0.25">
      <c r="N905" s="72"/>
      <c r="O905" s="72"/>
      <c r="P905" s="73"/>
      <c r="S905" s="72"/>
      <c r="V905" s="72"/>
      <c r="Y905" s="72"/>
      <c r="AC905" s="72"/>
      <c r="AD905" s="73"/>
      <c r="AG905" s="72"/>
      <c r="AH905" s="73"/>
    </row>
    <row r="906" spans="14:34" x14ac:dyDescent="0.25">
      <c r="N906" s="72"/>
      <c r="O906" s="72"/>
      <c r="P906" s="73"/>
      <c r="S906" s="72"/>
      <c r="V906" s="72"/>
      <c r="Y906" s="72"/>
      <c r="AC906" s="72"/>
      <c r="AD906" s="73"/>
      <c r="AG906" s="72"/>
      <c r="AH906" s="73"/>
    </row>
    <row r="907" spans="14:34" x14ac:dyDescent="0.25">
      <c r="N907" s="72"/>
      <c r="O907" s="72"/>
      <c r="P907" s="73"/>
      <c r="S907" s="72"/>
      <c r="V907" s="72"/>
      <c r="Y907" s="72"/>
      <c r="AC907" s="72"/>
      <c r="AD907" s="73"/>
      <c r="AG907" s="72"/>
      <c r="AH907" s="73"/>
    </row>
    <row r="908" spans="14:34" x14ac:dyDescent="0.25">
      <c r="N908" s="72"/>
      <c r="O908" s="72"/>
      <c r="P908" s="73"/>
      <c r="S908" s="72"/>
      <c r="V908" s="72"/>
      <c r="Y908" s="72"/>
      <c r="AC908" s="72"/>
      <c r="AD908" s="73"/>
      <c r="AG908" s="72"/>
      <c r="AH908" s="73"/>
    </row>
    <row r="909" spans="14:34" x14ac:dyDescent="0.25">
      <c r="N909" s="72"/>
      <c r="O909" s="72"/>
      <c r="P909" s="73"/>
      <c r="S909" s="72"/>
      <c r="V909" s="72"/>
      <c r="Y909" s="72"/>
      <c r="AC909" s="72"/>
      <c r="AD909" s="73"/>
      <c r="AG909" s="72"/>
      <c r="AH909" s="73"/>
    </row>
    <row r="910" spans="14:34" x14ac:dyDescent="0.25">
      <c r="N910" s="72"/>
      <c r="O910" s="72"/>
      <c r="P910" s="73"/>
      <c r="S910" s="72"/>
      <c r="V910" s="72"/>
      <c r="Y910" s="72"/>
      <c r="AC910" s="72"/>
      <c r="AD910" s="73"/>
      <c r="AG910" s="72"/>
      <c r="AH910" s="73"/>
    </row>
    <row r="911" spans="14:34" x14ac:dyDescent="0.25">
      <c r="N911" s="72"/>
      <c r="O911" s="72"/>
      <c r="P911" s="73"/>
      <c r="S911" s="72"/>
      <c r="V911" s="72"/>
      <c r="Y911" s="72"/>
      <c r="AC911" s="72"/>
      <c r="AD911" s="73"/>
      <c r="AG911" s="72"/>
      <c r="AH911" s="73"/>
    </row>
    <row r="912" spans="14:34" x14ac:dyDescent="0.25">
      <c r="N912" s="72"/>
      <c r="O912" s="72"/>
      <c r="P912" s="73"/>
      <c r="S912" s="72"/>
      <c r="V912" s="72"/>
      <c r="Y912" s="72"/>
      <c r="AC912" s="72"/>
      <c r="AD912" s="73"/>
      <c r="AG912" s="72"/>
      <c r="AH912" s="73"/>
    </row>
    <row r="913" spans="14:34" x14ac:dyDescent="0.25">
      <c r="N913" s="72"/>
      <c r="O913" s="72"/>
      <c r="P913" s="73"/>
      <c r="S913" s="72"/>
      <c r="V913" s="72"/>
      <c r="Y913" s="72"/>
      <c r="AC913" s="72"/>
      <c r="AD913" s="73"/>
      <c r="AG913" s="72"/>
      <c r="AH913" s="73"/>
    </row>
    <row r="914" spans="14:34" x14ac:dyDescent="0.25">
      <c r="N914" s="72"/>
      <c r="O914" s="72"/>
      <c r="P914" s="73"/>
      <c r="S914" s="72"/>
      <c r="V914" s="72"/>
      <c r="Y914" s="72"/>
      <c r="AC914" s="72"/>
      <c r="AD914" s="73"/>
      <c r="AG914" s="72"/>
      <c r="AH914" s="73"/>
    </row>
    <row r="915" spans="14:34" x14ac:dyDescent="0.25">
      <c r="N915" s="72"/>
      <c r="O915" s="72"/>
      <c r="P915" s="73"/>
      <c r="S915" s="72"/>
      <c r="V915" s="72"/>
      <c r="Y915" s="72"/>
      <c r="AC915" s="72"/>
      <c r="AD915" s="73"/>
      <c r="AG915" s="72"/>
      <c r="AH915" s="73"/>
    </row>
    <row r="916" spans="14:34" x14ac:dyDescent="0.25">
      <c r="N916" s="72"/>
      <c r="O916" s="72"/>
      <c r="P916" s="73"/>
      <c r="S916" s="72"/>
      <c r="V916" s="72"/>
      <c r="Y916" s="72"/>
      <c r="AC916" s="72"/>
      <c r="AD916" s="73"/>
      <c r="AG916" s="72"/>
      <c r="AH916" s="73"/>
    </row>
    <row r="917" spans="14:34" x14ac:dyDescent="0.25">
      <c r="N917" s="72"/>
      <c r="O917" s="72"/>
      <c r="P917" s="73"/>
      <c r="S917" s="72"/>
      <c r="V917" s="72"/>
      <c r="Y917" s="72"/>
      <c r="AC917" s="72"/>
      <c r="AD917" s="73"/>
      <c r="AG917" s="72"/>
      <c r="AH917" s="73"/>
    </row>
    <row r="918" spans="14:34" x14ac:dyDescent="0.25">
      <c r="N918" s="72"/>
      <c r="O918" s="72"/>
      <c r="P918" s="73"/>
      <c r="S918" s="72"/>
      <c r="V918" s="72"/>
      <c r="Y918" s="72"/>
      <c r="AC918" s="72"/>
      <c r="AD918" s="73"/>
      <c r="AG918" s="72"/>
      <c r="AH918" s="73"/>
    </row>
    <row r="919" spans="14:34" x14ac:dyDescent="0.25">
      <c r="N919" s="72"/>
      <c r="O919" s="72"/>
      <c r="P919" s="73"/>
      <c r="S919" s="72"/>
      <c r="V919" s="72"/>
      <c r="Y919" s="72"/>
      <c r="AC919" s="72"/>
      <c r="AD919" s="73"/>
      <c r="AG919" s="72"/>
      <c r="AH919" s="73"/>
    </row>
    <row r="920" spans="14:34" x14ac:dyDescent="0.25">
      <c r="N920" s="72"/>
      <c r="O920" s="72"/>
      <c r="P920" s="73"/>
      <c r="S920" s="72"/>
      <c r="V920" s="72"/>
      <c r="Y920" s="72"/>
      <c r="AC920" s="72"/>
      <c r="AD920" s="73"/>
      <c r="AG920" s="72"/>
      <c r="AH920" s="73"/>
    </row>
    <row r="921" spans="14:34" x14ac:dyDescent="0.25">
      <c r="N921" s="72"/>
      <c r="O921" s="72"/>
      <c r="P921" s="73"/>
      <c r="S921" s="72"/>
      <c r="V921" s="72"/>
      <c r="Y921" s="72"/>
      <c r="AC921" s="72"/>
      <c r="AD921" s="73"/>
      <c r="AG921" s="72"/>
      <c r="AH921" s="73"/>
    </row>
    <row r="922" spans="14:34" x14ac:dyDescent="0.25">
      <c r="N922" s="72"/>
      <c r="O922" s="72"/>
      <c r="P922" s="73"/>
      <c r="S922" s="72"/>
      <c r="V922" s="72"/>
      <c r="Y922" s="72"/>
      <c r="AC922" s="72"/>
      <c r="AD922" s="73"/>
      <c r="AG922" s="72"/>
      <c r="AH922" s="73"/>
    </row>
    <row r="923" spans="14:34" x14ac:dyDescent="0.25">
      <c r="N923" s="72"/>
      <c r="O923" s="72"/>
      <c r="P923" s="73"/>
      <c r="S923" s="72"/>
      <c r="V923" s="72"/>
      <c r="Y923" s="72"/>
      <c r="AC923" s="72"/>
      <c r="AD923" s="73"/>
      <c r="AG923" s="72"/>
      <c r="AH923" s="73"/>
    </row>
    <row r="924" spans="14:34" x14ac:dyDescent="0.25">
      <c r="N924" s="72"/>
      <c r="O924" s="72"/>
      <c r="P924" s="73"/>
      <c r="S924" s="72"/>
      <c r="V924" s="72"/>
      <c r="Y924" s="72"/>
      <c r="AC924" s="72"/>
      <c r="AD924" s="73"/>
      <c r="AG924" s="72"/>
      <c r="AH924" s="73"/>
    </row>
    <row r="925" spans="14:34" x14ac:dyDescent="0.25">
      <c r="N925" s="72"/>
      <c r="O925" s="72"/>
      <c r="P925" s="73"/>
      <c r="S925" s="72"/>
      <c r="V925" s="72"/>
      <c r="Y925" s="72"/>
      <c r="AC925" s="72"/>
      <c r="AD925" s="73"/>
      <c r="AG925" s="72"/>
      <c r="AH925" s="73"/>
    </row>
    <row r="926" spans="14:34" x14ac:dyDescent="0.25">
      <c r="N926" s="72"/>
      <c r="O926" s="72"/>
      <c r="P926" s="73"/>
      <c r="S926" s="72"/>
      <c r="V926" s="72"/>
      <c r="Y926" s="72"/>
      <c r="AC926" s="72"/>
      <c r="AD926" s="73"/>
      <c r="AG926" s="72"/>
      <c r="AH926" s="73"/>
    </row>
    <row r="927" spans="14:34" x14ac:dyDescent="0.25">
      <c r="N927" s="72"/>
      <c r="O927" s="72"/>
      <c r="P927" s="73"/>
      <c r="S927" s="72"/>
      <c r="V927" s="72"/>
      <c r="Y927" s="72"/>
      <c r="AC927" s="72"/>
      <c r="AD927" s="73"/>
      <c r="AG927" s="72"/>
      <c r="AH927" s="73"/>
    </row>
    <row r="928" spans="14:34" x14ac:dyDescent="0.25">
      <c r="N928" s="72"/>
      <c r="O928" s="72"/>
      <c r="P928" s="73"/>
      <c r="S928" s="72"/>
      <c r="V928" s="72"/>
      <c r="Y928" s="72"/>
      <c r="AC928" s="72"/>
      <c r="AD928" s="73"/>
      <c r="AG928" s="72"/>
      <c r="AH928" s="73"/>
    </row>
    <row r="929" spans="14:34" x14ac:dyDescent="0.25">
      <c r="N929" s="72"/>
      <c r="O929" s="72"/>
      <c r="P929" s="73"/>
      <c r="S929" s="72"/>
      <c r="V929" s="72"/>
      <c r="Y929" s="72"/>
      <c r="AC929" s="72"/>
      <c r="AD929" s="73"/>
      <c r="AG929" s="72"/>
      <c r="AH929" s="73"/>
    </row>
    <row r="930" spans="14:34" x14ac:dyDescent="0.25">
      <c r="N930" s="72"/>
      <c r="O930" s="72"/>
      <c r="P930" s="73"/>
      <c r="S930" s="72"/>
      <c r="V930" s="72"/>
      <c r="Y930" s="72"/>
      <c r="AC930" s="72"/>
      <c r="AD930" s="73"/>
      <c r="AG930" s="72"/>
      <c r="AH930" s="73"/>
    </row>
    <row r="931" spans="14:34" x14ac:dyDescent="0.25">
      <c r="N931" s="72"/>
      <c r="O931" s="72"/>
      <c r="P931" s="73"/>
      <c r="S931" s="72"/>
      <c r="V931" s="72"/>
      <c r="Y931" s="72"/>
      <c r="AC931" s="72"/>
      <c r="AD931" s="73"/>
      <c r="AG931" s="72"/>
      <c r="AH931" s="73"/>
    </row>
    <row r="932" spans="14:34" x14ac:dyDescent="0.25">
      <c r="N932" s="72"/>
      <c r="O932" s="72"/>
      <c r="P932" s="73"/>
      <c r="S932" s="72"/>
      <c r="V932" s="72"/>
      <c r="Y932" s="72"/>
      <c r="AC932" s="72"/>
      <c r="AD932" s="73"/>
      <c r="AG932" s="72"/>
      <c r="AH932" s="73"/>
    </row>
    <row r="933" spans="14:34" x14ac:dyDescent="0.25">
      <c r="N933" s="72"/>
      <c r="O933" s="72"/>
      <c r="P933" s="73"/>
      <c r="S933" s="72"/>
      <c r="V933" s="72"/>
      <c r="Y933" s="72"/>
      <c r="AC933" s="72"/>
      <c r="AD933" s="73"/>
      <c r="AG933" s="72"/>
      <c r="AH933" s="73"/>
    </row>
    <row r="934" spans="14:34" x14ac:dyDescent="0.25">
      <c r="N934" s="72"/>
      <c r="O934" s="72"/>
      <c r="P934" s="73"/>
      <c r="S934" s="72"/>
      <c r="V934" s="72"/>
      <c r="Y934" s="72"/>
      <c r="AC934" s="72"/>
      <c r="AD934" s="73"/>
      <c r="AG934" s="72"/>
      <c r="AH934" s="73"/>
    </row>
    <row r="935" spans="14:34" x14ac:dyDescent="0.25">
      <c r="N935" s="72"/>
      <c r="O935" s="72"/>
      <c r="P935" s="73"/>
      <c r="S935" s="72"/>
      <c r="V935" s="72"/>
      <c r="Y935" s="72"/>
      <c r="AC935" s="72"/>
      <c r="AD935" s="73"/>
      <c r="AG935" s="72"/>
      <c r="AH935" s="73"/>
    </row>
    <row r="936" spans="14:34" x14ac:dyDescent="0.25">
      <c r="N936" s="72"/>
      <c r="O936" s="72"/>
      <c r="P936" s="73"/>
      <c r="S936" s="72"/>
      <c r="V936" s="72"/>
      <c r="Y936" s="72"/>
      <c r="AC936" s="72"/>
      <c r="AD936" s="73"/>
      <c r="AG936" s="72"/>
      <c r="AH936" s="73"/>
    </row>
    <row r="937" spans="14:34" x14ac:dyDescent="0.25">
      <c r="N937" s="72"/>
      <c r="O937" s="72"/>
      <c r="P937" s="73"/>
      <c r="S937" s="72"/>
      <c r="V937" s="72"/>
      <c r="Y937" s="72"/>
      <c r="AC937" s="72"/>
      <c r="AD937" s="73"/>
      <c r="AG937" s="72"/>
      <c r="AH937" s="73"/>
    </row>
    <row r="938" spans="14:34" x14ac:dyDescent="0.25">
      <c r="N938" s="72"/>
      <c r="O938" s="72"/>
      <c r="P938" s="73"/>
      <c r="S938" s="72"/>
      <c r="V938" s="72"/>
      <c r="Y938" s="72"/>
      <c r="AC938" s="72"/>
      <c r="AD938" s="73"/>
      <c r="AG938" s="72"/>
      <c r="AH938" s="73"/>
    </row>
    <row r="939" spans="14:34" x14ac:dyDescent="0.25">
      <c r="N939" s="72"/>
      <c r="O939" s="72"/>
      <c r="P939" s="73"/>
      <c r="S939" s="72"/>
      <c r="V939" s="72"/>
      <c r="Y939" s="72"/>
      <c r="AC939" s="72"/>
      <c r="AD939" s="73"/>
      <c r="AG939" s="72"/>
      <c r="AH939" s="73"/>
    </row>
    <row r="940" spans="14:34" x14ac:dyDescent="0.25">
      <c r="N940" s="72"/>
      <c r="O940" s="72"/>
      <c r="P940" s="73"/>
      <c r="S940" s="72"/>
      <c r="V940" s="72"/>
      <c r="Y940" s="72"/>
      <c r="AC940" s="72"/>
      <c r="AD940" s="73"/>
      <c r="AG940" s="72"/>
      <c r="AH940" s="73"/>
    </row>
    <row r="941" spans="14:34" x14ac:dyDescent="0.25">
      <c r="N941" s="72"/>
      <c r="O941" s="72"/>
      <c r="P941" s="73"/>
      <c r="S941" s="72"/>
      <c r="V941" s="72"/>
      <c r="Y941" s="72"/>
      <c r="AC941" s="72"/>
      <c r="AD941" s="73"/>
      <c r="AG941" s="72"/>
      <c r="AH941" s="73"/>
    </row>
    <row r="942" spans="14:34" x14ac:dyDescent="0.25">
      <c r="N942" s="72"/>
      <c r="O942" s="72"/>
      <c r="P942" s="73"/>
      <c r="S942" s="72"/>
      <c r="V942" s="72"/>
      <c r="Y942" s="72"/>
      <c r="AC942" s="72"/>
      <c r="AD942" s="73"/>
      <c r="AG942" s="72"/>
      <c r="AH942" s="73"/>
    </row>
    <row r="943" spans="14:34" x14ac:dyDescent="0.25">
      <c r="N943" s="72"/>
      <c r="O943" s="72"/>
      <c r="P943" s="73"/>
      <c r="S943" s="72"/>
      <c r="V943" s="72"/>
      <c r="Y943" s="72"/>
      <c r="AC943" s="72"/>
      <c r="AD943" s="73"/>
      <c r="AG943" s="72"/>
      <c r="AH943" s="73"/>
    </row>
    <row r="944" spans="14:34" x14ac:dyDescent="0.25">
      <c r="N944" s="72"/>
      <c r="O944" s="72"/>
      <c r="P944" s="73"/>
      <c r="S944" s="72"/>
      <c r="V944" s="72"/>
      <c r="Y944" s="72"/>
      <c r="AC944" s="72"/>
      <c r="AD944" s="73"/>
      <c r="AG944" s="72"/>
      <c r="AH944" s="73"/>
    </row>
    <row r="945" spans="14:34" x14ac:dyDescent="0.25">
      <c r="N945" s="72"/>
      <c r="O945" s="72"/>
      <c r="P945" s="73"/>
      <c r="S945" s="72"/>
      <c r="V945" s="72"/>
      <c r="Y945" s="72"/>
      <c r="AC945" s="72"/>
      <c r="AD945" s="73"/>
      <c r="AG945" s="72"/>
      <c r="AH945" s="73"/>
    </row>
    <row r="946" spans="14:34" x14ac:dyDescent="0.25">
      <c r="N946" s="72"/>
      <c r="O946" s="72"/>
      <c r="P946" s="73"/>
      <c r="S946" s="72"/>
      <c r="V946" s="72"/>
      <c r="Y946" s="72"/>
      <c r="AC946" s="72"/>
      <c r="AD946" s="73"/>
      <c r="AG946" s="72"/>
      <c r="AH946" s="73"/>
    </row>
    <row r="947" spans="14:34" x14ac:dyDescent="0.25">
      <c r="N947" s="72"/>
      <c r="O947" s="72"/>
      <c r="P947" s="73"/>
      <c r="S947" s="72"/>
      <c r="V947" s="72"/>
      <c r="Y947" s="72"/>
      <c r="AC947" s="72"/>
      <c r="AD947" s="73"/>
      <c r="AG947" s="72"/>
      <c r="AH947" s="73"/>
    </row>
    <row r="948" spans="14:34" x14ac:dyDescent="0.25">
      <c r="N948" s="72"/>
      <c r="O948" s="72"/>
      <c r="P948" s="73"/>
      <c r="S948" s="72"/>
      <c r="V948" s="72"/>
      <c r="Y948" s="72"/>
      <c r="AC948" s="72"/>
      <c r="AD948" s="73"/>
      <c r="AG948" s="72"/>
      <c r="AH948" s="73"/>
    </row>
    <row r="949" spans="14:34" x14ac:dyDescent="0.25">
      <c r="N949" s="72"/>
      <c r="O949" s="72"/>
      <c r="P949" s="73"/>
      <c r="S949" s="72"/>
      <c r="V949" s="72"/>
      <c r="Y949" s="72"/>
      <c r="AC949" s="72"/>
      <c r="AD949" s="73"/>
      <c r="AG949" s="72"/>
      <c r="AH949" s="73"/>
    </row>
    <row r="950" spans="14:34" x14ac:dyDescent="0.25">
      <c r="N950" s="72"/>
      <c r="O950" s="72"/>
      <c r="P950" s="73"/>
      <c r="S950" s="72"/>
      <c r="V950" s="72"/>
      <c r="Y950" s="72"/>
      <c r="AC950" s="72"/>
      <c r="AD950" s="73"/>
      <c r="AG950" s="72"/>
      <c r="AH950" s="73"/>
    </row>
    <row r="951" spans="14:34" x14ac:dyDescent="0.25">
      <c r="N951" s="72"/>
      <c r="O951" s="72"/>
      <c r="P951" s="73"/>
      <c r="S951" s="72"/>
      <c r="V951" s="72"/>
      <c r="Y951" s="72"/>
      <c r="AC951" s="72"/>
      <c r="AD951" s="73"/>
      <c r="AG951" s="72"/>
      <c r="AH951" s="73"/>
    </row>
    <row r="952" spans="14:34" x14ac:dyDescent="0.25">
      <c r="N952" s="72"/>
      <c r="O952" s="72"/>
      <c r="P952" s="73"/>
      <c r="S952" s="72"/>
      <c r="V952" s="72"/>
      <c r="Y952" s="72"/>
      <c r="AC952" s="72"/>
      <c r="AD952" s="73"/>
      <c r="AG952" s="72"/>
      <c r="AH952" s="73"/>
    </row>
    <row r="953" spans="14:34" x14ac:dyDescent="0.25">
      <c r="N953" s="72"/>
      <c r="O953" s="72"/>
      <c r="P953" s="73"/>
      <c r="S953" s="72"/>
      <c r="V953" s="72"/>
      <c r="Y953" s="72"/>
      <c r="AC953" s="72"/>
      <c r="AD953" s="73"/>
      <c r="AG953" s="72"/>
      <c r="AH953" s="73"/>
    </row>
    <row r="954" spans="14:34" x14ac:dyDescent="0.25">
      <c r="N954" s="72"/>
      <c r="O954" s="72"/>
      <c r="P954" s="73"/>
      <c r="S954" s="72"/>
      <c r="V954" s="72"/>
      <c r="Y954" s="72"/>
      <c r="AC954" s="72"/>
      <c r="AD954" s="73"/>
      <c r="AG954" s="72"/>
      <c r="AH954" s="73"/>
    </row>
    <row r="955" spans="14:34" x14ac:dyDescent="0.25">
      <c r="N955" s="72"/>
      <c r="O955" s="72"/>
      <c r="P955" s="73"/>
      <c r="S955" s="72"/>
      <c r="V955" s="72"/>
      <c r="Y955" s="72"/>
      <c r="AC955" s="72"/>
      <c r="AD955" s="73"/>
      <c r="AG955" s="72"/>
      <c r="AH955" s="73"/>
    </row>
    <row r="956" spans="14:34" x14ac:dyDescent="0.25">
      <c r="N956" s="72"/>
      <c r="O956" s="72"/>
      <c r="P956" s="73"/>
      <c r="S956" s="72"/>
      <c r="V956" s="72"/>
      <c r="Y956" s="72"/>
      <c r="AC956" s="72"/>
      <c r="AD956" s="73"/>
      <c r="AG956" s="72"/>
      <c r="AH956" s="73"/>
    </row>
    <row r="957" spans="14:34" x14ac:dyDescent="0.25">
      <c r="N957" s="72"/>
      <c r="O957" s="72"/>
      <c r="P957" s="73"/>
      <c r="S957" s="72"/>
      <c r="V957" s="72"/>
      <c r="Y957" s="72"/>
      <c r="AC957" s="72"/>
      <c r="AD957" s="73"/>
      <c r="AG957" s="72"/>
      <c r="AH957" s="73"/>
    </row>
    <row r="958" spans="14:34" x14ac:dyDescent="0.25">
      <c r="N958" s="72"/>
      <c r="O958" s="72"/>
      <c r="P958" s="73"/>
      <c r="S958" s="72"/>
      <c r="V958" s="72"/>
      <c r="Y958" s="72"/>
      <c r="AC958" s="72"/>
      <c r="AD958" s="73"/>
      <c r="AG958" s="72"/>
      <c r="AH958" s="73"/>
    </row>
    <row r="959" spans="14:34" x14ac:dyDescent="0.25">
      <c r="N959" s="72"/>
      <c r="O959" s="72"/>
      <c r="P959" s="73"/>
      <c r="S959" s="72"/>
      <c r="V959" s="72"/>
      <c r="Y959" s="72"/>
      <c r="AC959" s="72"/>
      <c r="AD959" s="73"/>
      <c r="AG959" s="72"/>
      <c r="AH959" s="73"/>
    </row>
    <row r="960" spans="14:34" x14ac:dyDescent="0.25">
      <c r="N960" s="72"/>
      <c r="O960" s="72"/>
      <c r="P960" s="73"/>
      <c r="S960" s="72"/>
      <c r="V960" s="72"/>
      <c r="Y960" s="72"/>
      <c r="AC960" s="72"/>
      <c r="AD960" s="73"/>
      <c r="AG960" s="72"/>
      <c r="AH960" s="73"/>
    </row>
    <row r="961" spans="14:34" x14ac:dyDescent="0.25">
      <c r="N961" s="72"/>
      <c r="O961" s="72"/>
      <c r="P961" s="73"/>
      <c r="S961" s="72"/>
      <c r="V961" s="72"/>
      <c r="Y961" s="72"/>
      <c r="AC961" s="72"/>
      <c r="AD961" s="73"/>
      <c r="AG961" s="72"/>
      <c r="AH961" s="73"/>
    </row>
    <row r="962" spans="14:34" x14ac:dyDescent="0.25">
      <c r="N962" s="72"/>
      <c r="O962" s="72"/>
      <c r="P962" s="73"/>
      <c r="S962" s="72"/>
      <c r="V962" s="72"/>
      <c r="Y962" s="72"/>
      <c r="AC962" s="72"/>
      <c r="AD962" s="73"/>
      <c r="AG962" s="72"/>
      <c r="AH962" s="73"/>
    </row>
    <row r="963" spans="14:34" x14ac:dyDescent="0.25">
      <c r="N963" s="72"/>
      <c r="O963" s="72"/>
      <c r="P963" s="73"/>
      <c r="S963" s="72"/>
      <c r="V963" s="72"/>
      <c r="Y963" s="72"/>
      <c r="AC963" s="72"/>
      <c r="AD963" s="73"/>
      <c r="AG963" s="72"/>
      <c r="AH963" s="73"/>
    </row>
    <row r="964" spans="14:34" x14ac:dyDescent="0.25">
      <c r="N964" s="72"/>
      <c r="O964" s="72"/>
      <c r="P964" s="73"/>
      <c r="S964" s="72"/>
      <c r="V964" s="72"/>
      <c r="Y964" s="72"/>
      <c r="AC964" s="72"/>
      <c r="AD964" s="73"/>
      <c r="AG964" s="72"/>
      <c r="AH964" s="73"/>
    </row>
    <row r="965" spans="14:34" x14ac:dyDescent="0.25">
      <c r="N965" s="72"/>
      <c r="O965" s="72"/>
      <c r="P965" s="73"/>
      <c r="S965" s="72"/>
      <c r="V965" s="72"/>
      <c r="Y965" s="72"/>
      <c r="AC965" s="72"/>
      <c r="AD965" s="73"/>
      <c r="AG965" s="72"/>
      <c r="AH965" s="73"/>
    </row>
    <row r="966" spans="14:34" x14ac:dyDescent="0.25">
      <c r="N966" s="72"/>
      <c r="O966" s="72"/>
      <c r="P966" s="73"/>
      <c r="S966" s="72"/>
      <c r="V966" s="72"/>
      <c r="Y966" s="72"/>
      <c r="AC966" s="72"/>
      <c r="AD966" s="73"/>
      <c r="AG966" s="72"/>
      <c r="AH966" s="73"/>
    </row>
    <row r="967" spans="14:34" x14ac:dyDescent="0.25">
      <c r="N967" s="72"/>
      <c r="O967" s="72"/>
      <c r="P967" s="73"/>
      <c r="S967" s="72"/>
      <c r="V967" s="72"/>
      <c r="Y967" s="72"/>
      <c r="AC967" s="72"/>
      <c r="AD967" s="73"/>
      <c r="AG967" s="72"/>
      <c r="AH967" s="73"/>
    </row>
    <row r="968" spans="14:34" x14ac:dyDescent="0.25">
      <c r="N968" s="72"/>
      <c r="O968" s="72"/>
      <c r="P968" s="73"/>
      <c r="S968" s="72"/>
      <c r="V968" s="72"/>
      <c r="Y968" s="72"/>
      <c r="AC968" s="72"/>
      <c r="AD968" s="73"/>
      <c r="AG968" s="72"/>
      <c r="AH968" s="73"/>
    </row>
    <row r="969" spans="14:34" x14ac:dyDescent="0.25">
      <c r="N969" s="72"/>
      <c r="O969" s="72"/>
      <c r="P969" s="73"/>
      <c r="S969" s="72"/>
      <c r="V969" s="72"/>
      <c r="Y969" s="72"/>
      <c r="AC969" s="72"/>
      <c r="AD969" s="73"/>
      <c r="AG969" s="72"/>
      <c r="AH969" s="73"/>
    </row>
    <row r="970" spans="14:34" x14ac:dyDescent="0.25">
      <c r="N970" s="72"/>
      <c r="O970" s="72"/>
      <c r="P970" s="73"/>
      <c r="S970" s="72"/>
      <c r="V970" s="72"/>
      <c r="Y970" s="72"/>
      <c r="AC970" s="72"/>
      <c r="AD970" s="73"/>
      <c r="AG970" s="72"/>
      <c r="AH970" s="73"/>
    </row>
    <row r="971" spans="14:34" x14ac:dyDescent="0.25">
      <c r="N971" s="72"/>
      <c r="O971" s="72"/>
      <c r="P971" s="73"/>
      <c r="S971" s="72"/>
      <c r="V971" s="72"/>
      <c r="Y971" s="72"/>
      <c r="AC971" s="72"/>
      <c r="AD971" s="73"/>
      <c r="AG971" s="72"/>
      <c r="AH971" s="73"/>
    </row>
    <row r="972" spans="14:34" x14ac:dyDescent="0.25">
      <c r="N972" s="72"/>
      <c r="O972" s="72"/>
      <c r="P972" s="73"/>
      <c r="S972" s="72"/>
      <c r="V972" s="72"/>
      <c r="Y972" s="72"/>
      <c r="AC972" s="72"/>
      <c r="AD972" s="73"/>
      <c r="AG972" s="72"/>
      <c r="AH972" s="73"/>
    </row>
    <row r="973" spans="14:34" x14ac:dyDescent="0.25">
      <c r="N973" s="72"/>
      <c r="O973" s="72"/>
      <c r="P973" s="73"/>
      <c r="S973" s="72"/>
      <c r="V973" s="72"/>
      <c r="Y973" s="72"/>
      <c r="AC973" s="72"/>
      <c r="AD973" s="73"/>
      <c r="AG973" s="72"/>
      <c r="AH973" s="73"/>
    </row>
    <row r="974" spans="14:34" x14ac:dyDescent="0.25">
      <c r="N974" s="72"/>
      <c r="O974" s="72"/>
      <c r="P974" s="73"/>
      <c r="S974" s="72"/>
      <c r="V974" s="72"/>
      <c r="Y974" s="72"/>
      <c r="AC974" s="72"/>
      <c r="AD974" s="73"/>
      <c r="AG974" s="72"/>
      <c r="AH974" s="73"/>
    </row>
    <row r="975" spans="14:34" x14ac:dyDescent="0.25">
      <c r="N975" s="72"/>
      <c r="O975" s="72"/>
      <c r="P975" s="73"/>
      <c r="S975" s="72"/>
      <c r="V975" s="72"/>
      <c r="Y975" s="72"/>
      <c r="AC975" s="72"/>
      <c r="AD975" s="73"/>
      <c r="AG975" s="72"/>
      <c r="AH975" s="73"/>
    </row>
    <row r="976" spans="14:34" x14ac:dyDescent="0.25">
      <c r="N976" s="72"/>
      <c r="O976" s="72"/>
      <c r="P976" s="73"/>
      <c r="S976" s="72"/>
      <c r="V976" s="72"/>
      <c r="Y976" s="72"/>
      <c r="AC976" s="72"/>
      <c r="AD976" s="73"/>
      <c r="AG976" s="72"/>
      <c r="AH976" s="73"/>
    </row>
    <row r="977" spans="14:34" x14ac:dyDescent="0.25">
      <c r="N977" s="72"/>
      <c r="O977" s="72"/>
      <c r="P977" s="73"/>
      <c r="S977" s="72"/>
      <c r="V977" s="72"/>
      <c r="Y977" s="72"/>
      <c r="AC977" s="72"/>
      <c r="AD977" s="73"/>
      <c r="AG977" s="72"/>
      <c r="AH977" s="73"/>
    </row>
    <row r="978" spans="14:34" x14ac:dyDescent="0.25">
      <c r="N978" s="72"/>
      <c r="O978" s="72"/>
      <c r="P978" s="73"/>
      <c r="S978" s="72"/>
      <c r="V978" s="72"/>
      <c r="Y978" s="72"/>
      <c r="AC978" s="72"/>
      <c r="AD978" s="73"/>
      <c r="AG978" s="72"/>
      <c r="AH978" s="73"/>
    </row>
    <row r="979" spans="14:34" x14ac:dyDescent="0.25">
      <c r="N979" s="72"/>
      <c r="O979" s="72"/>
      <c r="P979" s="73"/>
      <c r="S979" s="72"/>
      <c r="V979" s="72"/>
      <c r="Y979" s="72"/>
      <c r="AC979" s="72"/>
      <c r="AD979" s="73"/>
      <c r="AG979" s="72"/>
      <c r="AH979" s="73"/>
    </row>
    <row r="980" spans="14:34" x14ac:dyDescent="0.25">
      <c r="N980" s="72"/>
      <c r="O980" s="72"/>
      <c r="P980" s="73"/>
      <c r="S980" s="72"/>
      <c r="V980" s="72"/>
      <c r="Y980" s="72"/>
      <c r="AC980" s="72"/>
      <c r="AD980" s="73"/>
      <c r="AG980" s="72"/>
      <c r="AH980" s="73"/>
    </row>
    <row r="981" spans="14:34" x14ac:dyDescent="0.25">
      <c r="N981" s="72"/>
      <c r="O981" s="72"/>
      <c r="P981" s="73"/>
      <c r="S981" s="72"/>
      <c r="V981" s="72"/>
      <c r="AC981" s="72"/>
      <c r="AD981" s="73"/>
      <c r="AG981" s="72"/>
      <c r="AH981" s="73"/>
    </row>
    <row r="982" spans="14:34" x14ac:dyDescent="0.25">
      <c r="N982" s="72"/>
      <c r="O982" s="72"/>
      <c r="P982" s="73"/>
      <c r="S982" s="72"/>
      <c r="V982" s="72"/>
      <c r="AC982" s="72"/>
      <c r="AD982" s="73"/>
      <c r="AG982" s="72"/>
      <c r="AH982" s="73"/>
    </row>
    <row r="983" spans="14:34" x14ac:dyDescent="0.25">
      <c r="N983" s="72"/>
      <c r="O983" s="72"/>
      <c r="P983" s="73"/>
      <c r="S983" s="72"/>
      <c r="V983" s="72"/>
      <c r="AC983" s="72"/>
      <c r="AD983" s="73"/>
      <c r="AG983" s="72"/>
      <c r="AH983" s="73"/>
    </row>
    <row r="984" spans="14:34" x14ac:dyDescent="0.25">
      <c r="N984" s="72"/>
      <c r="O984" s="72"/>
      <c r="P984" s="73"/>
      <c r="S984" s="72"/>
      <c r="V984" s="72"/>
      <c r="AC984" s="72"/>
      <c r="AD984" s="73"/>
      <c r="AG984" s="72"/>
      <c r="AH984" s="73"/>
    </row>
    <row r="985" spans="14:34" x14ac:dyDescent="0.25">
      <c r="N985" s="72"/>
      <c r="O985" s="72"/>
      <c r="P985" s="73"/>
      <c r="S985" s="72"/>
      <c r="V985" s="72"/>
      <c r="AC985" s="72"/>
      <c r="AD985" s="73"/>
      <c r="AG985" s="72"/>
      <c r="AH985" s="73"/>
    </row>
    <row r="986" spans="14:34" x14ac:dyDescent="0.25">
      <c r="N986" s="72"/>
      <c r="O986" s="72"/>
      <c r="P986" s="73"/>
      <c r="S986" s="72"/>
      <c r="V986" s="72"/>
      <c r="AC986" s="72"/>
      <c r="AD986" s="73"/>
      <c r="AG986" s="72"/>
      <c r="AH986" s="73"/>
    </row>
    <row r="987" spans="14:34" x14ac:dyDescent="0.25">
      <c r="N987" s="72"/>
      <c r="O987" s="72"/>
      <c r="P987" s="73"/>
      <c r="S987" s="72"/>
      <c r="V987" s="72"/>
      <c r="AC987" s="72"/>
      <c r="AD987" s="73"/>
      <c r="AG987" s="72"/>
      <c r="AH987" s="73"/>
    </row>
    <row r="988" spans="14:34" x14ac:dyDescent="0.25">
      <c r="N988" s="72"/>
      <c r="O988" s="72"/>
      <c r="P988" s="73"/>
      <c r="S988" s="72"/>
      <c r="V988" s="72"/>
      <c r="AC988" s="72"/>
      <c r="AD988" s="73"/>
      <c r="AG988" s="72"/>
      <c r="AH988" s="73"/>
    </row>
    <row r="989" spans="14:34" x14ac:dyDescent="0.25">
      <c r="N989" s="72"/>
      <c r="O989" s="72"/>
      <c r="P989" s="73"/>
      <c r="S989" s="72"/>
      <c r="V989" s="72"/>
      <c r="AC989" s="72"/>
      <c r="AD989" s="73"/>
      <c r="AG989" s="72"/>
      <c r="AH989" s="73"/>
    </row>
    <row r="990" spans="14:34" x14ac:dyDescent="0.25">
      <c r="N990" s="72"/>
      <c r="O990" s="72"/>
      <c r="P990" s="73"/>
      <c r="S990" s="72"/>
      <c r="V990" s="72"/>
      <c r="AC990" s="72"/>
      <c r="AD990" s="73"/>
      <c r="AG990" s="72"/>
      <c r="AH990" s="73"/>
    </row>
    <row r="991" spans="14:34" x14ac:dyDescent="0.25">
      <c r="N991" s="72"/>
      <c r="O991" s="72"/>
      <c r="P991" s="73"/>
      <c r="S991" s="72"/>
      <c r="V991" s="72"/>
      <c r="AC991" s="72"/>
      <c r="AD991" s="73"/>
      <c r="AG991" s="72"/>
      <c r="AH991" s="73"/>
    </row>
    <row r="992" spans="14:34" x14ac:dyDescent="0.25">
      <c r="N992" s="72"/>
      <c r="O992" s="72"/>
      <c r="P992" s="73"/>
      <c r="S992" s="72"/>
      <c r="V992" s="72"/>
      <c r="AC992" s="72"/>
      <c r="AD992" s="73"/>
      <c r="AG992" s="72"/>
      <c r="AH992" s="73"/>
    </row>
    <row r="993" spans="14:34" x14ac:dyDescent="0.25">
      <c r="N993" s="72"/>
      <c r="O993" s="72"/>
      <c r="P993" s="73"/>
      <c r="S993" s="72"/>
      <c r="V993" s="72"/>
      <c r="AC993" s="72"/>
      <c r="AD993" s="73"/>
      <c r="AG993" s="72"/>
      <c r="AH993" s="73"/>
    </row>
    <row r="994" spans="14:34" x14ac:dyDescent="0.25">
      <c r="N994" s="72"/>
      <c r="O994" s="72"/>
      <c r="P994" s="73"/>
      <c r="S994" s="72"/>
      <c r="V994" s="72"/>
      <c r="AC994" s="72"/>
      <c r="AD994" s="73"/>
      <c r="AG994" s="72"/>
      <c r="AH994" s="73"/>
    </row>
    <row r="995" spans="14:34" x14ac:dyDescent="0.25">
      <c r="N995" s="72"/>
      <c r="O995" s="72"/>
      <c r="P995" s="73"/>
      <c r="S995" s="72"/>
      <c r="V995" s="72"/>
      <c r="AC995" s="72"/>
      <c r="AD995" s="73"/>
      <c r="AG995" s="72"/>
      <c r="AH995" s="73"/>
    </row>
    <row r="996" spans="14:34" x14ac:dyDescent="0.25">
      <c r="N996" s="72"/>
      <c r="O996" s="72"/>
      <c r="P996" s="73"/>
      <c r="S996" s="72"/>
      <c r="V996" s="72"/>
      <c r="AC996" s="72"/>
      <c r="AD996" s="73"/>
      <c r="AG996" s="72"/>
      <c r="AH996" s="73"/>
    </row>
    <row r="997" spans="14:34" x14ac:dyDescent="0.25">
      <c r="N997" s="72"/>
      <c r="O997" s="72"/>
      <c r="P997" s="73"/>
      <c r="S997" s="72"/>
      <c r="V997" s="72"/>
      <c r="AC997" s="72"/>
      <c r="AD997" s="73"/>
      <c r="AG997" s="72"/>
      <c r="AH997" s="73"/>
    </row>
    <row r="998" spans="14:34" x14ac:dyDescent="0.25">
      <c r="N998" s="72"/>
      <c r="O998" s="72"/>
      <c r="P998" s="73"/>
      <c r="S998" s="72"/>
      <c r="V998" s="72"/>
      <c r="AC998" s="72"/>
      <c r="AD998" s="73"/>
      <c r="AG998" s="72"/>
      <c r="AH998" s="73"/>
    </row>
    <row r="999" spans="14:34" x14ac:dyDescent="0.25">
      <c r="N999" s="72"/>
      <c r="O999" s="72"/>
      <c r="P999" s="73"/>
      <c r="S999" s="72"/>
      <c r="V999" s="72"/>
      <c r="AC999" s="72"/>
      <c r="AD999" s="73"/>
      <c r="AG999" s="72"/>
      <c r="AH999" s="73"/>
    </row>
    <row r="1000" spans="14:34" x14ac:dyDescent="0.25">
      <c r="N1000" s="72"/>
      <c r="O1000" s="72"/>
      <c r="P1000" s="73"/>
      <c r="S1000" s="72"/>
      <c r="V1000" s="72"/>
      <c r="AC1000" s="72"/>
      <c r="AD1000" s="73"/>
      <c r="AG1000" s="72"/>
      <c r="AH1000" s="73"/>
    </row>
    <row r="1001" spans="14:34" x14ac:dyDescent="0.25">
      <c r="N1001" s="72"/>
      <c r="O1001" s="72"/>
      <c r="P1001" s="73"/>
      <c r="S1001" s="72"/>
      <c r="V1001" s="72"/>
      <c r="AC1001" s="72"/>
      <c r="AD1001" s="73"/>
      <c r="AG1001" s="72"/>
      <c r="AH1001" s="73"/>
    </row>
    <row r="1002" spans="14:34" x14ac:dyDescent="0.25">
      <c r="N1002" s="72"/>
      <c r="O1002" s="72"/>
      <c r="P1002" s="73"/>
      <c r="S1002" s="72"/>
      <c r="V1002" s="72"/>
      <c r="AC1002" s="72"/>
      <c r="AD1002" s="73"/>
      <c r="AG1002" s="72"/>
      <c r="AH1002" s="73"/>
    </row>
    <row r="1003" spans="14:34" x14ac:dyDescent="0.25">
      <c r="N1003" s="72"/>
      <c r="O1003" s="72"/>
      <c r="P1003" s="73"/>
      <c r="S1003" s="72"/>
      <c r="V1003" s="72"/>
      <c r="AC1003" s="72"/>
      <c r="AD1003" s="73"/>
      <c r="AG1003" s="72"/>
      <c r="AH1003" s="73"/>
    </row>
    <row r="1004" spans="14:34" x14ac:dyDescent="0.25">
      <c r="N1004" s="72"/>
      <c r="O1004" s="72"/>
      <c r="P1004" s="73"/>
      <c r="S1004" s="72"/>
      <c r="V1004" s="72"/>
      <c r="AC1004" s="72"/>
      <c r="AD1004" s="73"/>
      <c r="AG1004" s="72"/>
      <c r="AH1004" s="73"/>
    </row>
    <row r="1005" spans="14:34" x14ac:dyDescent="0.25">
      <c r="N1005" s="72"/>
      <c r="O1005" s="72"/>
      <c r="P1005" s="73"/>
      <c r="S1005" s="72"/>
      <c r="V1005" s="72"/>
      <c r="AC1005" s="72"/>
      <c r="AD1005" s="73"/>
      <c r="AG1005" s="72"/>
      <c r="AH1005" s="73"/>
    </row>
    <row r="1006" spans="14:34" x14ac:dyDescent="0.25">
      <c r="N1006" s="72"/>
      <c r="O1006" s="72"/>
      <c r="P1006" s="73"/>
      <c r="S1006" s="72"/>
      <c r="V1006" s="72"/>
      <c r="AC1006" s="72"/>
      <c r="AD1006" s="73"/>
      <c r="AG1006" s="72"/>
      <c r="AH1006" s="73"/>
    </row>
    <row r="1007" spans="14:34" x14ac:dyDescent="0.25">
      <c r="N1007" s="72"/>
      <c r="O1007" s="72"/>
      <c r="P1007" s="73"/>
      <c r="S1007" s="72"/>
      <c r="V1007" s="72"/>
      <c r="AC1007" s="72"/>
      <c r="AD1007" s="73"/>
      <c r="AG1007" s="72"/>
      <c r="AH1007" s="73"/>
    </row>
    <row r="1008" spans="14:34" x14ac:dyDescent="0.25">
      <c r="N1008" s="72"/>
      <c r="O1008" s="72"/>
      <c r="P1008" s="73"/>
      <c r="S1008" s="72"/>
      <c r="V1008" s="72"/>
      <c r="AC1008" s="72"/>
      <c r="AD1008" s="73"/>
      <c r="AG1008" s="72"/>
      <c r="AH1008" s="73"/>
    </row>
    <row r="1009" spans="14:34" x14ac:dyDescent="0.25">
      <c r="N1009" s="72"/>
      <c r="O1009" s="72"/>
      <c r="P1009" s="73"/>
      <c r="S1009" s="72"/>
      <c r="V1009" s="72"/>
      <c r="AC1009" s="72"/>
      <c r="AD1009" s="73"/>
      <c r="AG1009" s="72"/>
      <c r="AH1009" s="73"/>
    </row>
    <row r="1010" spans="14:34" x14ac:dyDescent="0.25">
      <c r="N1010" s="72"/>
      <c r="O1010" s="72"/>
      <c r="P1010" s="73"/>
      <c r="S1010" s="72"/>
      <c r="V1010" s="72"/>
      <c r="AC1010" s="72"/>
      <c r="AD1010" s="73"/>
      <c r="AG1010" s="72"/>
      <c r="AH1010" s="73"/>
    </row>
    <row r="1011" spans="14:34" x14ac:dyDescent="0.25">
      <c r="N1011" s="72"/>
      <c r="O1011" s="72"/>
      <c r="P1011" s="73"/>
      <c r="S1011" s="72"/>
      <c r="V1011" s="72"/>
      <c r="AC1011" s="72"/>
      <c r="AD1011" s="73"/>
      <c r="AG1011" s="72"/>
      <c r="AH1011" s="73"/>
    </row>
    <row r="1012" spans="14:34" x14ac:dyDescent="0.25">
      <c r="N1012" s="72"/>
      <c r="O1012" s="72"/>
      <c r="P1012" s="73"/>
      <c r="S1012" s="72"/>
      <c r="V1012" s="72"/>
      <c r="AC1012" s="72"/>
      <c r="AD1012" s="73"/>
      <c r="AG1012" s="72"/>
      <c r="AH1012" s="73"/>
    </row>
    <row r="1013" spans="14:34" x14ac:dyDescent="0.25">
      <c r="N1013" s="72"/>
      <c r="O1013" s="72"/>
      <c r="P1013" s="73"/>
      <c r="S1013" s="72"/>
      <c r="V1013" s="72"/>
      <c r="AC1013" s="72"/>
      <c r="AD1013" s="73"/>
      <c r="AG1013" s="72"/>
      <c r="AH1013" s="73"/>
    </row>
    <row r="1014" spans="14:34" x14ac:dyDescent="0.25">
      <c r="N1014" s="72"/>
      <c r="O1014" s="72"/>
      <c r="P1014" s="73"/>
      <c r="S1014" s="72"/>
      <c r="V1014" s="72"/>
      <c r="AC1014" s="72"/>
      <c r="AD1014" s="73"/>
      <c r="AG1014" s="72"/>
      <c r="AH1014" s="73"/>
    </row>
    <row r="1015" spans="14:34" x14ac:dyDescent="0.25">
      <c r="N1015" s="72"/>
      <c r="O1015" s="72"/>
      <c r="P1015" s="73"/>
      <c r="S1015" s="72"/>
      <c r="V1015" s="72"/>
      <c r="AC1015" s="72"/>
      <c r="AD1015" s="73"/>
      <c r="AG1015" s="72"/>
      <c r="AH1015" s="73"/>
    </row>
    <row r="1016" spans="14:34" x14ac:dyDescent="0.25">
      <c r="N1016" s="72"/>
      <c r="O1016" s="72"/>
      <c r="P1016" s="73"/>
      <c r="S1016" s="72"/>
      <c r="V1016" s="72"/>
      <c r="AC1016" s="72"/>
      <c r="AD1016" s="73"/>
      <c r="AG1016" s="72"/>
      <c r="AH1016" s="73"/>
    </row>
    <row r="1017" spans="14:34" x14ac:dyDescent="0.25">
      <c r="N1017" s="72"/>
      <c r="O1017" s="72"/>
      <c r="P1017" s="73"/>
      <c r="S1017" s="72"/>
      <c r="V1017" s="72"/>
      <c r="AC1017" s="72"/>
      <c r="AD1017" s="73"/>
      <c r="AG1017" s="72"/>
      <c r="AH1017" s="73"/>
    </row>
    <row r="1018" spans="14:34" x14ac:dyDescent="0.25">
      <c r="N1018" s="72"/>
      <c r="O1018" s="72"/>
      <c r="P1018" s="73"/>
      <c r="S1018" s="72"/>
      <c r="V1018" s="72"/>
      <c r="AC1018" s="72"/>
      <c r="AD1018" s="73"/>
      <c r="AG1018" s="72"/>
      <c r="AH1018" s="73"/>
    </row>
    <row r="1019" spans="14:34" x14ac:dyDescent="0.25">
      <c r="N1019" s="72"/>
      <c r="O1019" s="72"/>
      <c r="P1019" s="73"/>
      <c r="S1019" s="72"/>
      <c r="V1019" s="72"/>
      <c r="AC1019" s="72"/>
      <c r="AD1019" s="73"/>
      <c r="AG1019" s="72"/>
      <c r="AH1019" s="73"/>
    </row>
    <row r="1020" spans="14:34" x14ac:dyDescent="0.25">
      <c r="N1020" s="72"/>
      <c r="O1020" s="72"/>
      <c r="P1020" s="73"/>
      <c r="S1020" s="72"/>
      <c r="V1020" s="72"/>
      <c r="AC1020" s="72"/>
      <c r="AD1020" s="73"/>
      <c r="AG1020" s="72"/>
      <c r="AH1020" s="73"/>
    </row>
    <row r="1021" spans="14:34" x14ac:dyDescent="0.25">
      <c r="N1021" s="72"/>
      <c r="O1021" s="72"/>
      <c r="P1021" s="73"/>
      <c r="S1021" s="72"/>
      <c r="V1021" s="72"/>
      <c r="AC1021" s="72"/>
      <c r="AD1021" s="73"/>
      <c r="AG1021" s="72"/>
      <c r="AH1021" s="73"/>
    </row>
    <row r="1022" spans="14:34" x14ac:dyDescent="0.25">
      <c r="N1022" s="72"/>
      <c r="O1022" s="72"/>
      <c r="P1022" s="73"/>
      <c r="S1022" s="72"/>
      <c r="V1022" s="72"/>
      <c r="AC1022" s="72"/>
      <c r="AD1022" s="73"/>
      <c r="AG1022" s="72"/>
      <c r="AH1022" s="73"/>
    </row>
    <row r="1023" spans="14:34" x14ac:dyDescent="0.25">
      <c r="N1023" s="72"/>
      <c r="O1023" s="72"/>
      <c r="P1023" s="73"/>
      <c r="S1023" s="72"/>
      <c r="V1023" s="72"/>
      <c r="AC1023" s="72"/>
      <c r="AD1023" s="73"/>
      <c r="AG1023" s="72"/>
      <c r="AH1023" s="73"/>
    </row>
    <row r="1024" spans="14:34" x14ac:dyDescent="0.25">
      <c r="N1024" s="72"/>
      <c r="O1024" s="72"/>
      <c r="P1024" s="73"/>
      <c r="S1024" s="72"/>
      <c r="V1024" s="72"/>
      <c r="AC1024" s="72"/>
      <c r="AD1024" s="73"/>
      <c r="AG1024" s="72"/>
      <c r="AH1024" s="73"/>
    </row>
    <row r="1025" spans="14:34" x14ac:dyDescent="0.25">
      <c r="N1025" s="72"/>
      <c r="O1025" s="72"/>
      <c r="P1025" s="73"/>
      <c r="S1025" s="72"/>
      <c r="V1025" s="72"/>
      <c r="AC1025" s="72"/>
      <c r="AD1025" s="73"/>
      <c r="AG1025" s="72"/>
      <c r="AH1025" s="73"/>
    </row>
    <row r="1026" spans="14:34" x14ac:dyDescent="0.25">
      <c r="N1026" s="72"/>
      <c r="O1026" s="72"/>
      <c r="P1026" s="73"/>
      <c r="S1026" s="72"/>
      <c r="V1026" s="72"/>
      <c r="AC1026" s="72"/>
      <c r="AD1026" s="73"/>
      <c r="AG1026" s="72"/>
      <c r="AH1026" s="73"/>
    </row>
    <row r="1027" spans="14:34" x14ac:dyDescent="0.25">
      <c r="N1027" s="72"/>
      <c r="O1027" s="72"/>
      <c r="P1027" s="73"/>
      <c r="S1027" s="72"/>
      <c r="V1027" s="72"/>
      <c r="AC1027" s="72"/>
      <c r="AD1027" s="73"/>
      <c r="AG1027" s="72"/>
      <c r="AH1027" s="73"/>
    </row>
    <row r="1028" spans="14:34" x14ac:dyDescent="0.25">
      <c r="N1028" s="72"/>
      <c r="O1028" s="72"/>
      <c r="P1028" s="73"/>
      <c r="S1028" s="72"/>
      <c r="V1028" s="72"/>
      <c r="AC1028" s="72"/>
      <c r="AD1028" s="73"/>
      <c r="AG1028" s="72"/>
      <c r="AH1028" s="73"/>
    </row>
    <row r="1029" spans="14:34" x14ac:dyDescent="0.25">
      <c r="N1029" s="72"/>
      <c r="O1029" s="72"/>
      <c r="P1029" s="73"/>
      <c r="S1029" s="72"/>
      <c r="V1029" s="72"/>
      <c r="AC1029" s="72"/>
      <c r="AD1029" s="73"/>
      <c r="AG1029" s="72"/>
      <c r="AH1029" s="73"/>
    </row>
    <row r="1030" spans="14:34" x14ac:dyDescent="0.25">
      <c r="N1030" s="72"/>
      <c r="O1030" s="72"/>
      <c r="P1030" s="73"/>
      <c r="S1030" s="72"/>
      <c r="V1030" s="72"/>
      <c r="AC1030" s="72"/>
      <c r="AD1030" s="73"/>
      <c r="AG1030" s="72"/>
      <c r="AH1030" s="73"/>
    </row>
    <row r="1031" spans="14:34" x14ac:dyDescent="0.25">
      <c r="N1031" s="72"/>
      <c r="O1031" s="72"/>
      <c r="P1031" s="73"/>
      <c r="S1031" s="72"/>
      <c r="V1031" s="72"/>
      <c r="AC1031" s="72"/>
      <c r="AD1031" s="73"/>
      <c r="AG1031" s="72"/>
      <c r="AH1031" s="73"/>
    </row>
    <row r="1032" spans="14:34" x14ac:dyDescent="0.25">
      <c r="N1032" s="72"/>
      <c r="O1032" s="72"/>
      <c r="P1032" s="73"/>
      <c r="S1032" s="72"/>
      <c r="V1032" s="72"/>
      <c r="AC1032" s="72"/>
      <c r="AD1032" s="73"/>
      <c r="AG1032" s="72"/>
      <c r="AH1032" s="73"/>
    </row>
    <row r="1033" spans="14:34" x14ac:dyDescent="0.25">
      <c r="N1033" s="72"/>
      <c r="O1033" s="72"/>
      <c r="P1033" s="73"/>
      <c r="S1033" s="72"/>
      <c r="V1033" s="72"/>
      <c r="AC1033" s="72"/>
      <c r="AD1033" s="73"/>
      <c r="AG1033" s="72"/>
      <c r="AH1033" s="73"/>
    </row>
    <row r="1034" spans="14:34" x14ac:dyDescent="0.25">
      <c r="N1034" s="72"/>
      <c r="O1034" s="72"/>
      <c r="P1034" s="73"/>
      <c r="S1034" s="72"/>
      <c r="V1034" s="72"/>
      <c r="AC1034" s="72"/>
      <c r="AD1034" s="73"/>
      <c r="AG1034" s="72"/>
      <c r="AH1034" s="73"/>
    </row>
    <row r="1035" spans="14:34" x14ac:dyDescent="0.25">
      <c r="N1035" s="72"/>
      <c r="O1035" s="72"/>
      <c r="P1035" s="73"/>
      <c r="S1035" s="72"/>
      <c r="V1035" s="72"/>
      <c r="AC1035" s="72"/>
      <c r="AD1035" s="73"/>
      <c r="AG1035" s="72"/>
      <c r="AH1035" s="73"/>
    </row>
    <row r="1036" spans="14:34" x14ac:dyDescent="0.25">
      <c r="N1036" s="72"/>
      <c r="O1036" s="72"/>
      <c r="P1036" s="73"/>
      <c r="S1036" s="72"/>
      <c r="V1036" s="72"/>
      <c r="AC1036" s="72"/>
      <c r="AD1036" s="73"/>
      <c r="AG1036" s="72"/>
      <c r="AH1036" s="73"/>
    </row>
    <row r="1037" spans="14:34" x14ac:dyDescent="0.25">
      <c r="N1037" s="72"/>
      <c r="O1037" s="72"/>
      <c r="P1037" s="73"/>
      <c r="S1037" s="72"/>
      <c r="V1037" s="72"/>
      <c r="AC1037" s="72"/>
      <c r="AD1037" s="73"/>
      <c r="AG1037" s="72"/>
      <c r="AH1037" s="73"/>
    </row>
    <row r="1038" spans="14:34" x14ac:dyDescent="0.25">
      <c r="N1038" s="72"/>
      <c r="O1038" s="72"/>
      <c r="P1038" s="73"/>
      <c r="S1038" s="72"/>
      <c r="V1038" s="72"/>
      <c r="AC1038" s="72"/>
      <c r="AD1038" s="73"/>
      <c r="AG1038" s="72"/>
      <c r="AH1038" s="73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X311"/>
  <sheetViews>
    <sheetView workbookViewId="0">
      <selection activeCell="E6" sqref="E6"/>
    </sheetView>
  </sheetViews>
  <sheetFormatPr defaultRowHeight="15" x14ac:dyDescent="0.25"/>
  <cols>
    <col min="3" max="3" width="10.140625" bestFit="1" customWidth="1"/>
    <col min="4" max="4" width="23.140625" customWidth="1"/>
    <col min="6" max="6" width="12.7109375" bestFit="1" customWidth="1"/>
    <col min="8" max="8" width="10.140625" bestFit="1" customWidth="1"/>
    <col min="9" max="9" width="12" bestFit="1" customWidth="1"/>
    <col min="13" max="13" width="10.140625" bestFit="1" customWidth="1"/>
    <col min="14" max="14" width="12" bestFit="1" customWidth="1"/>
    <col min="18" max="18" width="10.140625" bestFit="1" customWidth="1"/>
    <col min="21" max="21" width="9.140625" style="121"/>
    <col min="23" max="23" width="10.140625" bestFit="1" customWidth="1"/>
  </cols>
  <sheetData>
    <row r="2" spans="2:24" x14ac:dyDescent="0.25">
      <c r="B2" s="80" t="s">
        <v>514</v>
      </c>
      <c r="C2" s="80" t="s">
        <v>1</v>
      </c>
      <c r="D2" s="80" t="s">
        <v>515</v>
      </c>
      <c r="G2" s="85" t="s">
        <v>514</v>
      </c>
      <c r="H2" s="85" t="s">
        <v>1</v>
      </c>
      <c r="I2" s="85" t="s">
        <v>515</v>
      </c>
      <c r="L2" s="94" t="s">
        <v>514</v>
      </c>
      <c r="M2" s="94" t="s">
        <v>1</v>
      </c>
      <c r="N2" s="94" t="s">
        <v>515</v>
      </c>
      <c r="Q2" s="108" t="s">
        <v>514</v>
      </c>
      <c r="R2" s="108" t="s">
        <v>1</v>
      </c>
      <c r="S2" s="108" t="s">
        <v>515</v>
      </c>
      <c r="V2" s="122" t="s">
        <v>514</v>
      </c>
      <c r="W2" s="122" t="s">
        <v>1</v>
      </c>
      <c r="X2" s="122" t="s">
        <v>515</v>
      </c>
    </row>
    <row r="3" spans="2:24" x14ac:dyDescent="0.25">
      <c r="B3" s="83" t="s">
        <v>180</v>
      </c>
      <c r="C3" s="78">
        <v>40544</v>
      </c>
      <c r="D3" s="75">
        <v>0.127899011830617</v>
      </c>
      <c r="G3" s="81" t="s">
        <v>181</v>
      </c>
      <c r="H3" s="92">
        <v>40544</v>
      </c>
      <c r="I3" s="79">
        <v>1.1488958060824701</v>
      </c>
      <c r="L3" s="93" t="s">
        <v>516</v>
      </c>
      <c r="M3" s="95">
        <v>40544</v>
      </c>
      <c r="N3" s="82">
        <v>8.9828356735390802</v>
      </c>
      <c r="Q3" s="107" t="s">
        <v>533</v>
      </c>
      <c r="R3" s="109">
        <v>40544</v>
      </c>
      <c r="S3" s="106">
        <v>1.16227518110064</v>
      </c>
      <c r="V3" s="121" t="s">
        <v>575</v>
      </c>
      <c r="W3" s="123">
        <v>40544</v>
      </c>
      <c r="X3" s="125">
        <v>10.4405269592599</v>
      </c>
    </row>
    <row r="4" spans="2:24" x14ac:dyDescent="0.25">
      <c r="B4" s="83" t="s">
        <v>180</v>
      </c>
      <c r="C4" s="78">
        <v>40848</v>
      </c>
      <c r="D4" s="75">
        <v>0.12910852760873001</v>
      </c>
      <c r="G4" s="81" t="s">
        <v>181</v>
      </c>
      <c r="H4" s="92">
        <v>40848</v>
      </c>
      <c r="I4" s="79">
        <v>1.16889774044392</v>
      </c>
      <c r="L4" s="93" t="s">
        <v>516</v>
      </c>
      <c r="M4" s="95">
        <v>40848</v>
      </c>
      <c r="N4" s="82">
        <v>9.0536060018152202</v>
      </c>
      <c r="Q4" s="107" t="s">
        <v>533</v>
      </c>
      <c r="R4" s="109">
        <v>40848</v>
      </c>
      <c r="S4" s="106">
        <v>1.16624993822506</v>
      </c>
      <c r="V4" t="s">
        <v>575</v>
      </c>
      <c r="W4" s="123">
        <v>40848</v>
      </c>
      <c r="X4" s="124">
        <v>10.558767440331</v>
      </c>
    </row>
    <row r="5" spans="2:24" x14ac:dyDescent="0.25">
      <c r="B5" s="83"/>
      <c r="C5" s="78"/>
      <c r="D5" s="75"/>
      <c r="G5" s="81"/>
      <c r="H5" s="92"/>
      <c r="I5" s="79"/>
      <c r="L5" s="93"/>
      <c r="M5" s="95"/>
      <c r="N5" s="82"/>
    </row>
    <row r="6" spans="2:24" x14ac:dyDescent="0.25">
      <c r="B6" s="83"/>
      <c r="C6" s="78"/>
      <c r="D6" s="75">
        <f>1/D3</f>
        <v>7.8186686956139235</v>
      </c>
      <c r="E6" s="169"/>
      <c r="G6" s="81"/>
      <c r="H6" s="92"/>
      <c r="I6" s="79"/>
      <c r="L6" s="93"/>
      <c r="M6" s="95"/>
      <c r="N6" s="82"/>
    </row>
    <row r="7" spans="2:24" x14ac:dyDescent="0.25">
      <c r="B7" s="83"/>
      <c r="C7" s="78"/>
      <c r="D7" s="75">
        <f>1/D4</f>
        <v>7.745421766643882</v>
      </c>
      <c r="E7" s="170"/>
      <c r="G7" s="81"/>
      <c r="H7" s="92"/>
      <c r="I7" s="79"/>
      <c r="L7" s="93"/>
      <c r="M7" s="95"/>
      <c r="N7" s="82"/>
    </row>
    <row r="8" spans="2:24" x14ac:dyDescent="0.25">
      <c r="B8" s="83"/>
      <c r="C8" s="78"/>
      <c r="D8" s="75"/>
      <c r="G8" s="81"/>
      <c r="H8" s="92"/>
      <c r="I8" s="79"/>
      <c r="L8" s="93"/>
      <c r="M8" s="95"/>
      <c r="N8" s="82"/>
    </row>
    <row r="9" spans="2:24" x14ac:dyDescent="0.25">
      <c r="B9" s="83"/>
      <c r="C9" s="78"/>
      <c r="D9" s="75"/>
      <c r="G9" s="81"/>
      <c r="H9" s="92"/>
      <c r="I9" s="79"/>
      <c r="L9" s="93"/>
      <c r="M9" s="95"/>
      <c r="N9" s="82"/>
    </row>
    <row r="10" spans="2:24" x14ac:dyDescent="0.25">
      <c r="B10" s="83"/>
      <c r="C10" s="78"/>
      <c r="D10" s="75"/>
      <c r="G10" s="81"/>
      <c r="H10" s="92"/>
      <c r="I10" s="79"/>
      <c r="L10" s="93"/>
      <c r="M10" s="95"/>
      <c r="N10" s="82"/>
    </row>
    <row r="11" spans="2:24" x14ac:dyDescent="0.25">
      <c r="B11" s="83"/>
      <c r="C11" s="78"/>
      <c r="D11" s="75"/>
      <c r="G11" s="81"/>
      <c r="H11" s="92"/>
      <c r="I11" s="79"/>
      <c r="L11" s="93"/>
      <c r="M11" s="95"/>
      <c r="N11" s="82"/>
    </row>
    <row r="12" spans="2:24" x14ac:dyDescent="0.25">
      <c r="B12" s="83"/>
      <c r="C12" s="78"/>
      <c r="D12" s="75"/>
      <c r="G12" s="81"/>
      <c r="H12" s="92"/>
      <c r="I12" s="79"/>
      <c r="L12" s="93"/>
      <c r="M12" s="95"/>
      <c r="N12" s="82"/>
    </row>
    <row r="13" spans="2:24" x14ac:dyDescent="0.25">
      <c r="B13" s="83"/>
      <c r="C13" s="78"/>
      <c r="D13" s="75"/>
      <c r="G13" s="81"/>
      <c r="H13" s="92"/>
      <c r="I13" s="79"/>
      <c r="L13" s="93"/>
      <c r="M13" s="95"/>
      <c r="N13" s="82"/>
    </row>
    <row r="14" spans="2:24" x14ac:dyDescent="0.25">
      <c r="B14" s="83"/>
      <c r="C14" s="78"/>
      <c r="D14" s="75"/>
      <c r="G14" s="81"/>
      <c r="H14" s="92"/>
      <c r="I14" s="79"/>
      <c r="L14" s="93"/>
      <c r="M14" s="95"/>
      <c r="N14" s="82"/>
    </row>
    <row r="15" spans="2:24" x14ac:dyDescent="0.25">
      <c r="B15" s="83"/>
      <c r="C15" s="78"/>
      <c r="D15" s="75"/>
      <c r="G15" s="81"/>
      <c r="H15" s="92"/>
      <c r="I15" s="79"/>
      <c r="L15" s="93"/>
      <c r="M15" s="95"/>
      <c r="N15" s="82"/>
    </row>
    <row r="16" spans="2:24" x14ac:dyDescent="0.25">
      <c r="B16" s="83"/>
      <c r="C16" s="78"/>
      <c r="D16" s="75"/>
      <c r="G16" s="81"/>
      <c r="H16" s="92"/>
      <c r="I16" s="79"/>
      <c r="L16" s="93"/>
      <c r="M16" s="95"/>
      <c r="N16" s="82"/>
    </row>
    <row r="17" spans="2:14" x14ac:dyDescent="0.25">
      <c r="B17" s="83"/>
      <c r="C17" s="78"/>
      <c r="D17" s="75"/>
      <c r="G17" s="81"/>
      <c r="H17" s="92"/>
      <c r="I17" s="79"/>
      <c r="L17" s="93"/>
      <c r="M17" s="95"/>
      <c r="N17" s="82"/>
    </row>
    <row r="18" spans="2:14" x14ac:dyDescent="0.25">
      <c r="B18" s="83"/>
      <c r="C18" s="78"/>
      <c r="D18" s="75"/>
      <c r="G18" s="81"/>
      <c r="H18" s="92"/>
      <c r="I18" s="79"/>
      <c r="L18" s="93"/>
      <c r="M18" s="95"/>
      <c r="N18" s="82"/>
    </row>
    <row r="19" spans="2:14" x14ac:dyDescent="0.25">
      <c r="B19" s="83"/>
      <c r="C19" s="78"/>
      <c r="D19" s="75"/>
      <c r="G19" s="81"/>
      <c r="H19" s="92"/>
      <c r="I19" s="79"/>
      <c r="L19" s="93"/>
      <c r="M19" s="95"/>
      <c r="N19" s="82"/>
    </row>
    <row r="20" spans="2:14" x14ac:dyDescent="0.25">
      <c r="B20" s="83"/>
      <c r="C20" s="78"/>
      <c r="D20" s="75"/>
      <c r="G20" s="81"/>
      <c r="H20" s="92"/>
      <c r="I20" s="79"/>
      <c r="L20" s="93"/>
      <c r="M20" s="95"/>
      <c r="N20" s="82"/>
    </row>
    <row r="21" spans="2:14" x14ac:dyDescent="0.25">
      <c r="B21" s="83"/>
      <c r="C21" s="78"/>
      <c r="D21" s="75"/>
      <c r="G21" s="81"/>
      <c r="H21" s="92"/>
      <c r="I21" s="79"/>
      <c r="L21" s="93"/>
      <c r="M21" s="95"/>
      <c r="N21" s="82"/>
    </row>
    <row r="22" spans="2:14" x14ac:dyDescent="0.25">
      <c r="B22" s="83"/>
      <c r="C22" s="78"/>
      <c r="D22" s="75"/>
      <c r="G22" s="81"/>
      <c r="H22" s="92"/>
      <c r="I22" s="79"/>
      <c r="L22" s="93"/>
      <c r="M22" s="95"/>
      <c r="N22" s="82"/>
    </row>
    <row r="23" spans="2:14" x14ac:dyDescent="0.25">
      <c r="B23" s="83"/>
      <c r="C23" s="78"/>
      <c r="D23" s="75"/>
      <c r="G23" s="81"/>
      <c r="H23" s="92"/>
      <c r="I23" s="79"/>
      <c r="L23" s="93"/>
      <c r="M23" s="95"/>
      <c r="N23" s="82"/>
    </row>
    <row r="24" spans="2:14" x14ac:dyDescent="0.25">
      <c r="B24" s="83"/>
      <c r="C24" s="78"/>
      <c r="D24" s="75"/>
      <c r="G24" s="81"/>
      <c r="H24" s="92"/>
      <c r="I24" s="79"/>
      <c r="L24" s="93"/>
      <c r="M24" s="95"/>
      <c r="N24" s="82"/>
    </row>
    <row r="25" spans="2:14" x14ac:dyDescent="0.25">
      <c r="B25" s="83"/>
      <c r="C25" s="78"/>
      <c r="D25" s="75"/>
      <c r="G25" s="81"/>
      <c r="H25" s="92"/>
      <c r="I25" s="79"/>
      <c r="L25" s="93"/>
      <c r="M25" s="95"/>
      <c r="N25" s="82"/>
    </row>
    <row r="26" spans="2:14" x14ac:dyDescent="0.25">
      <c r="B26" s="83"/>
      <c r="C26" s="78"/>
      <c r="D26" s="75"/>
      <c r="G26" s="81"/>
      <c r="H26" s="92"/>
      <c r="I26" s="79"/>
      <c r="L26" s="93"/>
      <c r="M26" s="95"/>
      <c r="N26" s="82"/>
    </row>
    <row r="27" spans="2:14" x14ac:dyDescent="0.25">
      <c r="B27" s="83"/>
      <c r="C27" s="78"/>
      <c r="D27" s="75"/>
      <c r="G27" s="81"/>
      <c r="H27" s="92"/>
      <c r="I27" s="79"/>
      <c r="L27" s="93"/>
      <c r="M27" s="95"/>
      <c r="N27" s="82"/>
    </row>
    <row r="28" spans="2:14" x14ac:dyDescent="0.25">
      <c r="B28" s="83"/>
      <c r="C28" s="78"/>
      <c r="D28" s="75"/>
      <c r="G28" s="81"/>
      <c r="H28" s="92"/>
      <c r="I28" s="79"/>
      <c r="L28" s="93"/>
      <c r="M28" s="95"/>
      <c r="N28" s="82"/>
    </row>
    <row r="29" spans="2:14" x14ac:dyDescent="0.25">
      <c r="B29" s="83"/>
      <c r="C29" s="78"/>
      <c r="D29" s="75"/>
      <c r="G29" s="81"/>
      <c r="H29" s="92"/>
      <c r="I29" s="79"/>
      <c r="L29" s="93"/>
      <c r="M29" s="95"/>
      <c r="N29" s="82"/>
    </row>
    <row r="30" spans="2:14" x14ac:dyDescent="0.25">
      <c r="B30" s="83"/>
      <c r="C30" s="78"/>
      <c r="D30" s="75"/>
      <c r="G30" s="81"/>
      <c r="H30" s="92"/>
      <c r="I30" s="79"/>
      <c r="L30" s="93"/>
      <c r="M30" s="95"/>
      <c r="N30" s="82"/>
    </row>
    <row r="31" spans="2:14" x14ac:dyDescent="0.25">
      <c r="B31" s="83"/>
      <c r="C31" s="78"/>
      <c r="D31" s="75"/>
      <c r="G31" s="81"/>
      <c r="H31" s="92"/>
      <c r="I31" s="79"/>
      <c r="L31" s="93"/>
      <c r="M31" s="95"/>
      <c r="N31" s="82"/>
    </row>
    <row r="32" spans="2:14" x14ac:dyDescent="0.25">
      <c r="B32" s="83"/>
      <c r="C32" s="78"/>
      <c r="D32" s="75"/>
      <c r="G32" s="81"/>
      <c r="H32" s="92"/>
      <c r="I32" s="79"/>
      <c r="L32" s="93"/>
      <c r="M32" s="95"/>
      <c r="N32" s="82"/>
    </row>
    <row r="33" spans="2:14" x14ac:dyDescent="0.25">
      <c r="B33" s="83"/>
      <c r="C33" s="78"/>
      <c r="D33" s="75"/>
      <c r="G33" s="81"/>
      <c r="H33" s="92"/>
      <c r="I33" s="79"/>
      <c r="L33" s="93"/>
      <c r="M33" s="95"/>
      <c r="N33" s="82"/>
    </row>
    <row r="34" spans="2:14" x14ac:dyDescent="0.25">
      <c r="B34" s="83"/>
      <c r="C34" s="78"/>
      <c r="D34" s="75"/>
      <c r="G34" s="81"/>
      <c r="H34" s="92"/>
      <c r="I34" s="79"/>
      <c r="L34" s="93"/>
      <c r="M34" s="95"/>
      <c r="N34" s="82"/>
    </row>
    <row r="35" spans="2:14" x14ac:dyDescent="0.25">
      <c r="B35" s="83"/>
      <c r="C35" s="78"/>
      <c r="D35" s="75"/>
      <c r="G35" s="81"/>
      <c r="H35" s="92"/>
      <c r="I35" s="79"/>
      <c r="L35" s="93"/>
      <c r="M35" s="95"/>
      <c r="N35" s="82"/>
    </row>
    <row r="36" spans="2:14" x14ac:dyDescent="0.25">
      <c r="B36" s="83"/>
      <c r="C36" s="78"/>
      <c r="D36" s="75"/>
      <c r="G36" s="81"/>
      <c r="H36" s="92"/>
      <c r="I36" s="79"/>
      <c r="L36" s="93"/>
      <c r="M36" s="95"/>
      <c r="N36" s="82"/>
    </row>
    <row r="37" spans="2:14" x14ac:dyDescent="0.25">
      <c r="B37" s="83"/>
      <c r="C37" s="78"/>
      <c r="D37" s="75"/>
      <c r="G37" s="81"/>
      <c r="H37" s="92"/>
      <c r="I37" s="79"/>
      <c r="L37" s="93"/>
      <c r="M37" s="95"/>
      <c r="N37" s="82"/>
    </row>
    <row r="38" spans="2:14" x14ac:dyDescent="0.25">
      <c r="B38" s="83"/>
      <c r="C38" s="78"/>
      <c r="D38" s="75"/>
      <c r="G38" s="81"/>
      <c r="H38" s="92"/>
      <c r="I38" s="79"/>
      <c r="L38" s="93"/>
      <c r="M38" s="95"/>
      <c r="N38" s="82"/>
    </row>
    <row r="39" spans="2:14" x14ac:dyDescent="0.25">
      <c r="B39" s="83"/>
      <c r="C39" s="78"/>
      <c r="D39" s="75"/>
      <c r="G39" s="81"/>
      <c r="H39" s="92"/>
      <c r="I39" s="79"/>
      <c r="L39" s="93"/>
      <c r="M39" s="95"/>
      <c r="N39" s="82"/>
    </row>
    <row r="40" spans="2:14" x14ac:dyDescent="0.25">
      <c r="B40" s="83"/>
      <c r="C40" s="78"/>
      <c r="D40" s="75"/>
      <c r="G40" s="81"/>
      <c r="H40" s="92"/>
      <c r="I40" s="79"/>
      <c r="L40" s="93"/>
      <c r="M40" s="95"/>
      <c r="N40" s="82"/>
    </row>
    <row r="41" spans="2:14" x14ac:dyDescent="0.25">
      <c r="B41" s="83"/>
      <c r="C41" s="78"/>
      <c r="D41" s="75"/>
      <c r="G41" s="81"/>
      <c r="H41" s="92"/>
      <c r="I41" s="79"/>
      <c r="L41" s="93"/>
      <c r="M41" s="95"/>
      <c r="N41" s="82"/>
    </row>
    <row r="42" spans="2:14" x14ac:dyDescent="0.25">
      <c r="B42" s="83"/>
      <c r="C42" s="78"/>
      <c r="D42" s="75"/>
      <c r="G42" s="81"/>
      <c r="H42" s="92"/>
      <c r="I42" s="79"/>
      <c r="L42" s="93"/>
      <c r="M42" s="95"/>
      <c r="N42" s="82"/>
    </row>
    <row r="43" spans="2:14" x14ac:dyDescent="0.25">
      <c r="B43" s="83"/>
      <c r="C43" s="78"/>
      <c r="D43" s="75"/>
      <c r="G43" s="81"/>
      <c r="H43" s="92"/>
      <c r="I43" s="79"/>
      <c r="L43" s="93"/>
      <c r="M43" s="95"/>
      <c r="N43" s="82"/>
    </row>
    <row r="44" spans="2:14" x14ac:dyDescent="0.25">
      <c r="B44" s="83"/>
      <c r="C44" s="78"/>
      <c r="D44" s="75"/>
      <c r="G44" s="81"/>
      <c r="H44" s="92"/>
      <c r="I44" s="79"/>
      <c r="L44" s="93"/>
      <c r="M44" s="95"/>
      <c r="N44" s="82"/>
    </row>
    <row r="45" spans="2:14" x14ac:dyDescent="0.25">
      <c r="B45" s="83"/>
      <c r="C45" s="78"/>
      <c r="D45" s="75"/>
      <c r="G45" s="81"/>
      <c r="H45" s="92"/>
      <c r="I45" s="79"/>
      <c r="L45" s="93"/>
      <c r="M45" s="95"/>
      <c r="N45" s="82"/>
    </row>
    <row r="46" spans="2:14" x14ac:dyDescent="0.25">
      <c r="B46" s="83"/>
      <c r="C46" s="78"/>
      <c r="D46" s="75"/>
      <c r="G46" s="81"/>
      <c r="H46" s="92"/>
      <c r="I46" s="79"/>
      <c r="L46" s="93"/>
      <c r="M46" s="95"/>
      <c r="N46" s="82"/>
    </row>
    <row r="47" spans="2:14" x14ac:dyDescent="0.25">
      <c r="B47" s="83"/>
      <c r="C47" s="78"/>
      <c r="D47" s="75"/>
      <c r="G47" s="81"/>
      <c r="H47" s="92"/>
      <c r="I47" s="79"/>
      <c r="L47" s="93"/>
      <c r="M47" s="95"/>
      <c r="N47" s="82"/>
    </row>
    <row r="48" spans="2:14" x14ac:dyDescent="0.25">
      <c r="B48" s="83"/>
      <c r="C48" s="78"/>
      <c r="D48" s="75"/>
      <c r="G48" s="81"/>
      <c r="H48" s="92"/>
      <c r="I48" s="79"/>
      <c r="L48" s="93"/>
      <c r="M48" s="95"/>
      <c r="N48" s="82"/>
    </row>
    <row r="49" spans="2:14" x14ac:dyDescent="0.25">
      <c r="B49" s="83"/>
      <c r="C49" s="78"/>
      <c r="D49" s="75"/>
      <c r="G49" s="81"/>
      <c r="H49" s="92"/>
      <c r="I49" s="79"/>
      <c r="L49" s="93"/>
      <c r="M49" s="95"/>
      <c r="N49" s="82"/>
    </row>
    <row r="50" spans="2:14" x14ac:dyDescent="0.25">
      <c r="B50" s="83"/>
      <c r="C50" s="78"/>
      <c r="D50" s="75"/>
      <c r="G50" s="81"/>
      <c r="H50" s="92"/>
      <c r="I50" s="79"/>
      <c r="L50" s="93"/>
      <c r="M50" s="95"/>
      <c r="N50" s="82"/>
    </row>
    <row r="51" spans="2:14" x14ac:dyDescent="0.25">
      <c r="B51" s="83"/>
      <c r="C51" s="78"/>
      <c r="D51" s="75"/>
      <c r="G51" s="81"/>
      <c r="H51" s="92"/>
      <c r="I51" s="79"/>
      <c r="L51" s="93"/>
      <c r="M51" s="95"/>
      <c r="N51" s="82"/>
    </row>
    <row r="52" spans="2:14" x14ac:dyDescent="0.25">
      <c r="B52" s="83"/>
      <c r="C52" s="78"/>
      <c r="D52" s="75"/>
      <c r="G52" s="81"/>
      <c r="H52" s="92"/>
      <c r="I52" s="79"/>
      <c r="L52" s="93"/>
      <c r="M52" s="95"/>
      <c r="N52" s="82"/>
    </row>
    <row r="53" spans="2:14" x14ac:dyDescent="0.25">
      <c r="B53" s="83"/>
      <c r="C53" s="78"/>
      <c r="D53" s="75"/>
      <c r="G53" s="81"/>
      <c r="H53" s="92"/>
      <c r="I53" s="79"/>
      <c r="L53" s="93"/>
      <c r="M53" s="95"/>
      <c r="N53" s="82"/>
    </row>
    <row r="54" spans="2:14" x14ac:dyDescent="0.25">
      <c r="B54" s="83"/>
      <c r="C54" s="78"/>
      <c r="D54" s="75"/>
      <c r="G54" s="81"/>
      <c r="H54" s="92"/>
      <c r="I54" s="79"/>
      <c r="L54" s="93"/>
      <c r="M54" s="95"/>
      <c r="N54" s="82"/>
    </row>
    <row r="55" spans="2:14" x14ac:dyDescent="0.25">
      <c r="B55" s="83"/>
      <c r="C55" s="78"/>
      <c r="D55" s="75"/>
      <c r="G55" s="81"/>
      <c r="H55" s="92"/>
      <c r="I55" s="79"/>
      <c r="L55" s="93"/>
      <c r="M55" s="95"/>
      <c r="N55" s="82"/>
    </row>
    <row r="56" spans="2:14" x14ac:dyDescent="0.25">
      <c r="B56" s="83"/>
      <c r="C56" s="78"/>
      <c r="D56" s="75"/>
      <c r="G56" s="81"/>
      <c r="H56" s="92"/>
      <c r="I56" s="79"/>
      <c r="L56" s="93"/>
      <c r="M56" s="95"/>
      <c r="N56" s="82"/>
    </row>
    <row r="57" spans="2:14" x14ac:dyDescent="0.25">
      <c r="B57" s="83"/>
      <c r="C57" s="78"/>
      <c r="D57" s="75"/>
      <c r="G57" s="81"/>
      <c r="H57" s="92"/>
      <c r="I57" s="79"/>
      <c r="L57" s="93"/>
      <c r="M57" s="95"/>
      <c r="N57" s="82"/>
    </row>
    <row r="58" spans="2:14" x14ac:dyDescent="0.25">
      <c r="B58" s="83"/>
      <c r="C58" s="78"/>
      <c r="D58" s="75"/>
      <c r="G58" s="81"/>
      <c r="H58" s="92"/>
      <c r="I58" s="79"/>
      <c r="L58" s="93"/>
      <c r="M58" s="95"/>
      <c r="N58" s="82"/>
    </row>
    <row r="59" spans="2:14" x14ac:dyDescent="0.25">
      <c r="B59" s="83"/>
      <c r="C59" s="78"/>
      <c r="D59" s="75"/>
      <c r="G59" s="81"/>
      <c r="H59" s="92"/>
      <c r="I59" s="79"/>
      <c r="L59" s="93"/>
      <c r="M59" s="95"/>
      <c r="N59" s="82"/>
    </row>
    <row r="60" spans="2:14" x14ac:dyDescent="0.25">
      <c r="B60" s="83"/>
      <c r="C60" s="78"/>
      <c r="D60" s="75"/>
      <c r="G60" s="81"/>
      <c r="H60" s="92"/>
      <c r="I60" s="79"/>
      <c r="L60" s="93"/>
      <c r="M60" s="95"/>
      <c r="N60" s="82"/>
    </row>
    <row r="61" spans="2:14" x14ac:dyDescent="0.25">
      <c r="B61" s="83"/>
      <c r="C61" s="78"/>
      <c r="D61" s="75"/>
      <c r="G61" s="81"/>
      <c r="H61" s="92"/>
      <c r="I61" s="79"/>
      <c r="L61" s="93"/>
      <c r="M61" s="95"/>
      <c r="N61" s="82"/>
    </row>
    <row r="62" spans="2:14" x14ac:dyDescent="0.25">
      <c r="B62" s="83"/>
      <c r="C62" s="78"/>
      <c r="D62" s="75"/>
      <c r="G62" s="81"/>
      <c r="H62" s="92"/>
      <c r="I62" s="79"/>
      <c r="L62" s="93"/>
      <c r="M62" s="95"/>
      <c r="N62" s="82"/>
    </row>
    <row r="63" spans="2:14" x14ac:dyDescent="0.25">
      <c r="B63" s="83"/>
      <c r="C63" s="78"/>
      <c r="D63" s="75"/>
      <c r="G63" s="81"/>
      <c r="H63" s="92"/>
      <c r="I63" s="79"/>
      <c r="L63" s="93"/>
      <c r="M63" s="95"/>
      <c r="N63" s="82"/>
    </row>
    <row r="64" spans="2:14" x14ac:dyDescent="0.25">
      <c r="B64" s="83"/>
      <c r="C64" s="78"/>
      <c r="D64" s="75"/>
      <c r="G64" s="81"/>
      <c r="H64" s="92"/>
      <c r="I64" s="79"/>
      <c r="L64" s="93"/>
      <c r="M64" s="95"/>
      <c r="N64" s="82"/>
    </row>
    <row r="65" spans="2:14" x14ac:dyDescent="0.25">
      <c r="B65" s="83"/>
      <c r="C65" s="78"/>
      <c r="D65" s="75"/>
      <c r="G65" s="81"/>
      <c r="H65" s="92"/>
      <c r="I65" s="79"/>
      <c r="L65" s="93"/>
      <c r="M65" s="95"/>
      <c r="N65" s="82"/>
    </row>
    <row r="66" spans="2:14" x14ac:dyDescent="0.25">
      <c r="B66" s="83"/>
      <c r="C66" s="78"/>
      <c r="D66" s="75"/>
      <c r="G66" s="81"/>
      <c r="H66" s="92"/>
      <c r="I66" s="79"/>
      <c r="L66" s="93"/>
      <c r="M66" s="95"/>
      <c r="N66" s="82"/>
    </row>
    <row r="67" spans="2:14" x14ac:dyDescent="0.25">
      <c r="B67" s="83"/>
      <c r="C67" s="78"/>
      <c r="D67" s="75"/>
      <c r="G67" s="81"/>
      <c r="H67" s="92"/>
      <c r="I67" s="79"/>
      <c r="L67" s="93"/>
      <c r="M67" s="95"/>
      <c r="N67" s="82"/>
    </row>
    <row r="68" spans="2:14" x14ac:dyDescent="0.25">
      <c r="B68" s="83"/>
      <c r="C68" s="78"/>
      <c r="D68" s="75"/>
      <c r="G68" s="81"/>
      <c r="H68" s="92"/>
      <c r="I68" s="79"/>
      <c r="L68" s="93"/>
      <c r="M68" s="95"/>
      <c r="N68" s="82"/>
    </row>
    <row r="69" spans="2:14" x14ac:dyDescent="0.25">
      <c r="B69" s="83"/>
      <c r="C69" s="78"/>
      <c r="D69" s="75"/>
      <c r="G69" s="81"/>
      <c r="H69" s="92"/>
      <c r="I69" s="79"/>
      <c r="L69" s="93"/>
      <c r="M69" s="95"/>
      <c r="N69" s="82"/>
    </row>
    <row r="70" spans="2:14" x14ac:dyDescent="0.25">
      <c r="B70" s="83"/>
      <c r="C70" s="78"/>
      <c r="D70" s="75"/>
      <c r="G70" s="81"/>
      <c r="H70" s="92"/>
      <c r="I70" s="79"/>
      <c r="L70" s="93"/>
      <c r="M70" s="95"/>
      <c r="N70" s="82"/>
    </row>
    <row r="71" spans="2:14" x14ac:dyDescent="0.25">
      <c r="B71" s="83"/>
      <c r="C71" s="78"/>
      <c r="D71" s="75"/>
      <c r="G71" s="81"/>
      <c r="H71" s="92"/>
      <c r="I71" s="79"/>
      <c r="L71" s="93"/>
      <c r="M71" s="95"/>
      <c r="N71" s="82"/>
    </row>
    <row r="72" spans="2:14" x14ac:dyDescent="0.25">
      <c r="B72" s="83"/>
      <c r="C72" s="78"/>
      <c r="D72" s="75"/>
      <c r="G72" s="81"/>
      <c r="H72" s="92"/>
      <c r="I72" s="79"/>
      <c r="L72" s="93"/>
      <c r="M72" s="95"/>
      <c r="N72" s="82"/>
    </row>
    <row r="73" spans="2:14" x14ac:dyDescent="0.25">
      <c r="B73" s="83"/>
      <c r="C73" s="78"/>
      <c r="D73" s="75"/>
      <c r="G73" s="81"/>
      <c r="H73" s="92"/>
      <c r="I73" s="79"/>
      <c r="L73" s="93"/>
      <c r="M73" s="95"/>
      <c r="N73" s="82"/>
    </row>
    <row r="74" spans="2:14" x14ac:dyDescent="0.25">
      <c r="B74" s="83"/>
      <c r="C74" s="78"/>
      <c r="D74" s="75"/>
      <c r="G74" s="81"/>
      <c r="H74" s="92"/>
      <c r="I74" s="79"/>
      <c r="L74" s="93"/>
      <c r="M74" s="95"/>
      <c r="N74" s="82"/>
    </row>
    <row r="75" spans="2:14" x14ac:dyDescent="0.25">
      <c r="B75" s="83"/>
      <c r="C75" s="78"/>
      <c r="D75" s="75"/>
      <c r="G75" s="81"/>
      <c r="H75" s="92"/>
      <c r="I75" s="79"/>
      <c r="L75" s="93"/>
      <c r="M75" s="95"/>
      <c r="N75" s="82"/>
    </row>
    <row r="76" spans="2:14" x14ac:dyDescent="0.25">
      <c r="B76" s="83"/>
      <c r="C76" s="78"/>
      <c r="D76" s="75"/>
      <c r="G76" s="81"/>
      <c r="H76" s="92"/>
      <c r="I76" s="79"/>
      <c r="L76" s="93"/>
      <c r="M76" s="95"/>
      <c r="N76" s="82"/>
    </row>
    <row r="77" spans="2:14" x14ac:dyDescent="0.25">
      <c r="B77" s="83"/>
      <c r="C77" s="78"/>
      <c r="D77" s="75"/>
      <c r="G77" s="81"/>
      <c r="H77" s="92"/>
      <c r="I77" s="79"/>
      <c r="L77" s="93"/>
      <c r="M77" s="95"/>
      <c r="N77" s="82"/>
    </row>
    <row r="78" spans="2:14" x14ac:dyDescent="0.25">
      <c r="B78" s="83"/>
      <c r="C78" s="78"/>
      <c r="D78" s="75"/>
      <c r="G78" s="81"/>
      <c r="H78" s="92"/>
      <c r="I78" s="79"/>
      <c r="L78" s="93"/>
      <c r="M78" s="95"/>
      <c r="N78" s="82"/>
    </row>
    <row r="79" spans="2:14" x14ac:dyDescent="0.25">
      <c r="B79" s="83"/>
      <c r="C79" s="78"/>
      <c r="D79" s="75"/>
      <c r="G79" s="81"/>
      <c r="H79" s="92"/>
      <c r="I79" s="79"/>
      <c r="L79" s="93"/>
      <c r="M79" s="95"/>
      <c r="N79" s="82"/>
    </row>
    <row r="80" spans="2:14" x14ac:dyDescent="0.25">
      <c r="B80" s="83"/>
      <c r="C80" s="78"/>
      <c r="D80" s="75"/>
      <c r="G80" s="81"/>
      <c r="H80" s="92"/>
      <c r="I80" s="79"/>
      <c r="L80" s="93"/>
      <c r="M80" s="95"/>
      <c r="N80" s="82"/>
    </row>
    <row r="81" spans="2:14" x14ac:dyDescent="0.25">
      <c r="B81" s="83"/>
      <c r="C81" s="78"/>
      <c r="D81" s="75"/>
      <c r="G81" s="81"/>
      <c r="H81" s="92"/>
      <c r="I81" s="79"/>
      <c r="L81" s="93"/>
      <c r="M81" s="95"/>
      <c r="N81" s="82"/>
    </row>
    <row r="82" spans="2:14" x14ac:dyDescent="0.25">
      <c r="B82" s="83"/>
      <c r="C82" s="78"/>
      <c r="D82" s="75"/>
      <c r="G82" s="81"/>
      <c r="H82" s="92"/>
      <c r="I82" s="79"/>
      <c r="L82" s="93"/>
      <c r="M82" s="95"/>
      <c r="N82" s="82"/>
    </row>
    <row r="83" spans="2:14" x14ac:dyDescent="0.25">
      <c r="B83" s="83"/>
      <c r="C83" s="78"/>
      <c r="D83" s="75"/>
      <c r="G83" s="81"/>
      <c r="H83" s="92"/>
      <c r="I83" s="79"/>
      <c r="L83" s="93"/>
      <c r="M83" s="95"/>
      <c r="N83" s="82"/>
    </row>
    <row r="84" spans="2:14" x14ac:dyDescent="0.25">
      <c r="B84" s="83"/>
      <c r="C84" s="78"/>
      <c r="D84" s="75"/>
      <c r="G84" s="81"/>
      <c r="H84" s="92"/>
      <c r="I84" s="79"/>
      <c r="L84" s="93"/>
      <c r="M84" s="95"/>
      <c r="N84" s="82"/>
    </row>
    <row r="85" spans="2:14" x14ac:dyDescent="0.25">
      <c r="B85" s="83"/>
      <c r="C85" s="78"/>
      <c r="D85" s="75"/>
      <c r="G85" s="81"/>
      <c r="H85" s="92"/>
      <c r="I85" s="79"/>
      <c r="L85" s="93"/>
      <c r="M85" s="95"/>
      <c r="N85" s="82"/>
    </row>
    <row r="86" spans="2:14" x14ac:dyDescent="0.25">
      <c r="B86" s="83"/>
      <c r="C86" s="78"/>
      <c r="D86" s="75"/>
      <c r="G86" s="81"/>
      <c r="H86" s="92"/>
      <c r="I86" s="79"/>
      <c r="L86" s="93"/>
      <c r="M86" s="95"/>
      <c r="N86" s="82"/>
    </row>
    <row r="87" spans="2:14" x14ac:dyDescent="0.25">
      <c r="B87" s="83"/>
      <c r="C87" s="78"/>
      <c r="D87" s="75"/>
      <c r="G87" s="81"/>
      <c r="H87" s="92"/>
      <c r="I87" s="79"/>
      <c r="L87" s="93"/>
      <c r="M87" s="95"/>
      <c r="N87" s="82"/>
    </row>
    <row r="88" spans="2:14" x14ac:dyDescent="0.25">
      <c r="B88" s="83"/>
      <c r="C88" s="78"/>
      <c r="D88" s="75"/>
      <c r="G88" s="81"/>
      <c r="H88" s="92"/>
      <c r="I88" s="79"/>
      <c r="L88" s="93"/>
      <c r="M88" s="95"/>
      <c r="N88" s="82"/>
    </row>
    <row r="89" spans="2:14" x14ac:dyDescent="0.25">
      <c r="B89" s="83"/>
      <c r="C89" s="78"/>
      <c r="D89" s="75"/>
      <c r="G89" s="81"/>
      <c r="H89" s="92"/>
      <c r="I89" s="79"/>
      <c r="L89" s="93"/>
      <c r="M89" s="95"/>
      <c r="N89" s="82"/>
    </row>
    <row r="90" spans="2:14" x14ac:dyDescent="0.25">
      <c r="B90" s="83"/>
      <c r="C90" s="78"/>
      <c r="D90" s="75"/>
      <c r="G90" s="81"/>
      <c r="H90" s="92"/>
      <c r="I90" s="79"/>
      <c r="L90" s="93"/>
      <c r="M90" s="95"/>
      <c r="N90" s="82"/>
    </row>
    <row r="91" spans="2:14" x14ac:dyDescent="0.25">
      <c r="B91" s="83"/>
      <c r="C91" s="78"/>
      <c r="D91" s="75"/>
      <c r="G91" s="81"/>
      <c r="H91" s="92"/>
      <c r="I91" s="79"/>
      <c r="L91" s="93"/>
      <c r="M91" s="95"/>
      <c r="N91" s="82"/>
    </row>
    <row r="92" spans="2:14" x14ac:dyDescent="0.25">
      <c r="B92" s="83"/>
      <c r="C92" s="78"/>
      <c r="D92" s="75"/>
      <c r="G92" s="81"/>
      <c r="H92" s="92"/>
      <c r="I92" s="79"/>
      <c r="L92" s="93"/>
      <c r="M92" s="95"/>
      <c r="N92" s="82"/>
    </row>
    <row r="93" spans="2:14" x14ac:dyDescent="0.25">
      <c r="B93" s="83"/>
      <c r="C93" s="78"/>
      <c r="D93" s="75"/>
      <c r="G93" s="81"/>
      <c r="H93" s="92"/>
      <c r="I93" s="79"/>
      <c r="L93" s="93"/>
      <c r="M93" s="95"/>
      <c r="N93" s="82"/>
    </row>
    <row r="94" spans="2:14" x14ac:dyDescent="0.25">
      <c r="B94" s="83"/>
      <c r="C94" s="78"/>
      <c r="D94" s="75"/>
      <c r="G94" s="81"/>
      <c r="H94" s="92"/>
      <c r="I94" s="79"/>
      <c r="L94" s="93"/>
      <c r="M94" s="95"/>
      <c r="N94" s="82"/>
    </row>
    <row r="95" spans="2:14" x14ac:dyDescent="0.25">
      <c r="B95" s="83"/>
      <c r="C95" s="78"/>
      <c r="D95" s="75"/>
      <c r="G95" s="81"/>
      <c r="H95" s="92"/>
      <c r="I95" s="79"/>
      <c r="L95" s="93"/>
      <c r="M95" s="95"/>
      <c r="N95" s="82"/>
    </row>
    <row r="96" spans="2:14" x14ac:dyDescent="0.25">
      <c r="B96" s="83"/>
      <c r="C96" s="78"/>
      <c r="D96" s="75"/>
      <c r="G96" s="81"/>
      <c r="H96" s="92"/>
      <c r="I96" s="79"/>
      <c r="L96" s="93"/>
      <c r="M96" s="95"/>
      <c r="N96" s="82"/>
    </row>
    <row r="97" spans="2:14" x14ac:dyDescent="0.25">
      <c r="B97" s="83"/>
      <c r="C97" s="78"/>
      <c r="D97" s="75"/>
      <c r="G97" s="81"/>
      <c r="H97" s="92"/>
      <c r="I97" s="79"/>
      <c r="L97" s="93"/>
      <c r="M97" s="95"/>
      <c r="N97" s="82"/>
    </row>
    <row r="98" spans="2:14" x14ac:dyDescent="0.25">
      <c r="B98" s="83"/>
      <c r="C98" s="78"/>
      <c r="D98" s="75"/>
      <c r="G98" s="81"/>
      <c r="H98" s="92"/>
      <c r="I98" s="79"/>
      <c r="L98" s="93"/>
      <c r="M98" s="95"/>
      <c r="N98" s="82"/>
    </row>
    <row r="99" spans="2:14" x14ac:dyDescent="0.25">
      <c r="B99" s="83"/>
      <c r="C99" s="78"/>
      <c r="D99" s="75"/>
      <c r="G99" s="81"/>
      <c r="H99" s="92"/>
      <c r="I99" s="79"/>
      <c r="L99" s="93"/>
      <c r="M99" s="95"/>
      <c r="N99" s="82"/>
    </row>
    <row r="100" spans="2:14" x14ac:dyDescent="0.25">
      <c r="B100" s="83"/>
      <c r="C100" s="78"/>
      <c r="D100" s="75"/>
      <c r="G100" s="81"/>
      <c r="H100" s="92"/>
      <c r="I100" s="79"/>
      <c r="L100" s="93"/>
      <c r="M100" s="95"/>
      <c r="N100" s="82"/>
    </row>
    <row r="101" spans="2:14" x14ac:dyDescent="0.25">
      <c r="B101" s="83"/>
      <c r="C101" s="78"/>
      <c r="D101" s="75"/>
      <c r="G101" s="81"/>
      <c r="H101" s="92"/>
      <c r="I101" s="79"/>
      <c r="L101" s="93"/>
      <c r="M101" s="95"/>
      <c r="N101" s="82"/>
    </row>
    <row r="102" spans="2:14" x14ac:dyDescent="0.25">
      <c r="B102" s="83"/>
      <c r="C102" s="78"/>
      <c r="D102" s="75"/>
      <c r="G102" s="81"/>
      <c r="H102" s="92"/>
      <c r="I102" s="79"/>
      <c r="L102" s="93"/>
      <c r="M102" s="95"/>
      <c r="N102" s="82"/>
    </row>
    <row r="103" spans="2:14" x14ac:dyDescent="0.25">
      <c r="B103" s="83"/>
      <c r="C103" s="78"/>
      <c r="D103" s="75"/>
      <c r="G103" s="81"/>
      <c r="H103" s="92"/>
      <c r="I103" s="79"/>
      <c r="L103" s="93"/>
      <c r="M103" s="95"/>
      <c r="N103" s="82"/>
    </row>
    <row r="104" spans="2:14" x14ac:dyDescent="0.25">
      <c r="B104" s="83"/>
      <c r="C104" s="78"/>
      <c r="D104" s="75"/>
      <c r="G104" s="81"/>
      <c r="H104" s="92"/>
      <c r="I104" s="79"/>
      <c r="L104" s="93"/>
      <c r="M104" s="95"/>
      <c r="N104" s="82"/>
    </row>
    <row r="105" spans="2:14" x14ac:dyDescent="0.25">
      <c r="B105" s="83"/>
      <c r="C105" s="78"/>
      <c r="D105" s="75"/>
      <c r="G105" s="81"/>
      <c r="H105" s="92"/>
      <c r="I105" s="79"/>
      <c r="L105" s="93"/>
      <c r="M105" s="95"/>
      <c r="N105" s="82"/>
    </row>
    <row r="106" spans="2:14" x14ac:dyDescent="0.25">
      <c r="B106" s="83"/>
      <c r="C106" s="78"/>
      <c r="D106" s="75"/>
      <c r="G106" s="81"/>
      <c r="H106" s="92"/>
      <c r="I106" s="79"/>
      <c r="L106" s="93"/>
      <c r="M106" s="95"/>
      <c r="N106" s="82"/>
    </row>
    <row r="107" spans="2:14" x14ac:dyDescent="0.25">
      <c r="B107" s="83"/>
      <c r="C107" s="78"/>
      <c r="D107" s="75"/>
      <c r="G107" s="81"/>
      <c r="H107" s="92"/>
      <c r="I107" s="79"/>
      <c r="L107" s="93"/>
      <c r="M107" s="95"/>
      <c r="N107" s="82"/>
    </row>
    <row r="108" spans="2:14" x14ac:dyDescent="0.25">
      <c r="B108" s="83"/>
      <c r="C108" s="78"/>
      <c r="D108" s="75"/>
      <c r="G108" s="81"/>
      <c r="H108" s="92"/>
      <c r="I108" s="79"/>
      <c r="L108" s="93"/>
      <c r="M108" s="95"/>
      <c r="N108" s="82"/>
    </row>
    <row r="109" spans="2:14" x14ac:dyDescent="0.25">
      <c r="B109" s="83"/>
      <c r="C109" s="78"/>
      <c r="D109" s="75"/>
      <c r="G109" s="81"/>
      <c r="H109" s="92"/>
      <c r="I109" s="79"/>
      <c r="L109" s="93"/>
      <c r="M109" s="95"/>
      <c r="N109" s="82"/>
    </row>
    <row r="110" spans="2:14" x14ac:dyDescent="0.25">
      <c r="B110" s="83"/>
      <c r="C110" s="78"/>
      <c r="D110" s="75"/>
      <c r="G110" s="81"/>
      <c r="H110" s="92"/>
      <c r="I110" s="79"/>
      <c r="L110" s="93"/>
      <c r="M110" s="95"/>
      <c r="N110" s="82"/>
    </row>
    <row r="111" spans="2:14" x14ac:dyDescent="0.25">
      <c r="B111" s="83"/>
      <c r="C111" s="78"/>
      <c r="D111" s="75"/>
      <c r="G111" s="81"/>
      <c r="H111" s="92"/>
      <c r="I111" s="79"/>
      <c r="L111" s="93"/>
      <c r="M111" s="95"/>
      <c r="N111" s="82"/>
    </row>
    <row r="112" spans="2:14" x14ac:dyDescent="0.25">
      <c r="B112" s="83"/>
      <c r="C112" s="78"/>
      <c r="D112" s="75"/>
      <c r="G112" s="81"/>
      <c r="H112" s="92"/>
      <c r="I112" s="79"/>
      <c r="L112" s="93"/>
      <c r="M112" s="95"/>
      <c r="N112" s="82"/>
    </row>
    <row r="113" spans="2:14" x14ac:dyDescent="0.25">
      <c r="B113" s="83"/>
      <c r="C113" s="78"/>
      <c r="D113" s="75"/>
      <c r="G113" s="81"/>
      <c r="H113" s="92"/>
      <c r="I113" s="79"/>
      <c r="L113" s="93"/>
      <c r="M113" s="95"/>
      <c r="N113" s="82"/>
    </row>
    <row r="114" spans="2:14" x14ac:dyDescent="0.25">
      <c r="B114" s="83"/>
      <c r="C114" s="78"/>
      <c r="D114" s="75"/>
      <c r="G114" s="81"/>
      <c r="H114" s="92"/>
      <c r="I114" s="79"/>
      <c r="L114" s="93"/>
      <c r="M114" s="95"/>
      <c r="N114" s="82"/>
    </row>
    <row r="115" spans="2:14" x14ac:dyDescent="0.25">
      <c r="B115" s="83"/>
      <c r="C115" s="78"/>
      <c r="D115" s="75"/>
      <c r="G115" s="81"/>
      <c r="H115" s="92"/>
      <c r="I115" s="79"/>
      <c r="L115" s="93"/>
      <c r="M115" s="95"/>
      <c r="N115" s="82"/>
    </row>
    <row r="116" spans="2:14" x14ac:dyDescent="0.25">
      <c r="B116" s="83"/>
      <c r="C116" s="78"/>
      <c r="D116" s="75"/>
      <c r="G116" s="81"/>
      <c r="H116" s="92"/>
      <c r="I116" s="79"/>
      <c r="L116" s="93"/>
      <c r="M116" s="95"/>
      <c r="N116" s="82"/>
    </row>
    <row r="117" spans="2:14" x14ac:dyDescent="0.25">
      <c r="B117" s="83"/>
      <c r="C117" s="78"/>
      <c r="D117" s="75"/>
      <c r="G117" s="81"/>
      <c r="H117" s="92"/>
      <c r="I117" s="79"/>
      <c r="L117" s="93"/>
      <c r="M117" s="95"/>
      <c r="N117" s="82"/>
    </row>
    <row r="118" spans="2:14" x14ac:dyDescent="0.25">
      <c r="B118" s="83"/>
      <c r="C118" s="78"/>
      <c r="D118" s="75"/>
      <c r="G118" s="81"/>
      <c r="H118" s="92"/>
      <c r="I118" s="79"/>
      <c r="L118" s="93"/>
      <c r="M118" s="95"/>
      <c r="N118" s="82"/>
    </row>
    <row r="119" spans="2:14" x14ac:dyDescent="0.25">
      <c r="B119" s="83"/>
      <c r="C119" s="78"/>
      <c r="D119" s="75"/>
      <c r="G119" s="81"/>
      <c r="H119" s="92"/>
      <c r="I119" s="79"/>
      <c r="L119" s="93"/>
      <c r="M119" s="95"/>
      <c r="N119" s="82"/>
    </row>
    <row r="120" spans="2:14" x14ac:dyDescent="0.25">
      <c r="B120" s="83"/>
      <c r="C120" s="78"/>
      <c r="D120" s="75"/>
      <c r="G120" s="81"/>
      <c r="H120" s="92"/>
      <c r="I120" s="79"/>
      <c r="L120" s="93"/>
      <c r="M120" s="95"/>
      <c r="N120" s="82"/>
    </row>
    <row r="121" spans="2:14" x14ac:dyDescent="0.25">
      <c r="B121" s="83"/>
      <c r="C121" s="78"/>
      <c r="D121" s="75"/>
      <c r="G121" s="81"/>
      <c r="H121" s="92"/>
      <c r="I121" s="79"/>
      <c r="L121" s="93"/>
      <c r="M121" s="95"/>
      <c r="N121" s="82"/>
    </row>
    <row r="122" spans="2:14" x14ac:dyDescent="0.25">
      <c r="B122" s="83"/>
      <c r="C122" s="78"/>
      <c r="D122" s="75"/>
      <c r="G122" s="81"/>
      <c r="H122" s="92"/>
      <c r="I122" s="79"/>
      <c r="L122" s="93"/>
      <c r="M122" s="95"/>
      <c r="N122" s="82"/>
    </row>
    <row r="123" spans="2:14" x14ac:dyDescent="0.25">
      <c r="B123" s="83"/>
      <c r="C123" s="78"/>
      <c r="D123" s="75"/>
      <c r="G123" s="81"/>
      <c r="H123" s="92"/>
      <c r="I123" s="79"/>
      <c r="L123" s="93"/>
      <c r="M123" s="95"/>
      <c r="N123" s="82"/>
    </row>
    <row r="124" spans="2:14" x14ac:dyDescent="0.25">
      <c r="B124" s="83"/>
      <c r="C124" s="78"/>
      <c r="D124" s="75"/>
      <c r="G124" s="81"/>
      <c r="H124" s="92"/>
      <c r="I124" s="79"/>
      <c r="L124" s="93"/>
      <c r="M124" s="95"/>
      <c r="N124" s="82"/>
    </row>
    <row r="125" spans="2:14" x14ac:dyDescent="0.25">
      <c r="B125" s="83"/>
      <c r="C125" s="78"/>
      <c r="D125" s="75"/>
      <c r="G125" s="81"/>
      <c r="H125" s="92"/>
      <c r="I125" s="79"/>
      <c r="L125" s="93"/>
      <c r="M125" s="95"/>
      <c r="N125" s="82"/>
    </row>
    <row r="126" spans="2:14" x14ac:dyDescent="0.25">
      <c r="B126" s="83"/>
      <c r="C126" s="78"/>
      <c r="D126" s="75"/>
      <c r="G126" s="81"/>
      <c r="H126" s="92"/>
      <c r="I126" s="79"/>
      <c r="L126" s="93"/>
      <c r="M126" s="95"/>
      <c r="N126" s="82"/>
    </row>
    <row r="127" spans="2:14" x14ac:dyDescent="0.25">
      <c r="B127" s="83"/>
      <c r="C127" s="78"/>
      <c r="D127" s="75"/>
      <c r="G127" s="81"/>
      <c r="H127" s="92"/>
      <c r="I127" s="79"/>
      <c r="L127" s="93"/>
      <c r="M127" s="95"/>
      <c r="N127" s="82"/>
    </row>
    <row r="128" spans="2:14" x14ac:dyDescent="0.25">
      <c r="B128" s="83"/>
      <c r="C128" s="78"/>
      <c r="D128" s="75"/>
      <c r="G128" s="81"/>
      <c r="H128" s="92"/>
      <c r="I128" s="79"/>
      <c r="L128" s="93"/>
      <c r="M128" s="95"/>
      <c r="N128" s="82"/>
    </row>
    <row r="129" spans="2:14" x14ac:dyDescent="0.25">
      <c r="B129" s="83"/>
      <c r="C129" s="78"/>
      <c r="D129" s="75"/>
      <c r="G129" s="81"/>
      <c r="H129" s="92"/>
      <c r="I129" s="79"/>
      <c r="L129" s="93"/>
      <c r="M129" s="95"/>
      <c r="N129" s="82"/>
    </row>
    <row r="130" spans="2:14" x14ac:dyDescent="0.25">
      <c r="B130" s="83"/>
      <c r="C130" s="78"/>
      <c r="D130" s="75"/>
      <c r="G130" s="81"/>
      <c r="H130" s="92"/>
      <c r="I130" s="79"/>
      <c r="L130" s="93"/>
      <c r="M130" s="95"/>
      <c r="N130" s="82"/>
    </row>
    <row r="131" spans="2:14" x14ac:dyDescent="0.25">
      <c r="B131" s="83"/>
      <c r="C131" s="78"/>
      <c r="D131" s="75"/>
      <c r="G131" s="81"/>
      <c r="H131" s="92"/>
      <c r="I131" s="79"/>
      <c r="L131" s="93"/>
      <c r="M131" s="95"/>
      <c r="N131" s="82"/>
    </row>
    <row r="132" spans="2:14" x14ac:dyDescent="0.25">
      <c r="B132" s="83"/>
      <c r="C132" s="78"/>
      <c r="D132" s="75"/>
      <c r="G132" s="81"/>
      <c r="H132" s="92"/>
      <c r="I132" s="79"/>
      <c r="L132" s="93"/>
      <c r="M132" s="95"/>
      <c r="N132" s="82"/>
    </row>
    <row r="133" spans="2:14" x14ac:dyDescent="0.25">
      <c r="B133" s="83"/>
      <c r="C133" s="78"/>
      <c r="D133" s="75"/>
      <c r="G133" s="81"/>
      <c r="H133" s="92"/>
      <c r="I133" s="79"/>
      <c r="L133" s="93"/>
      <c r="M133" s="95"/>
      <c r="N133" s="82"/>
    </row>
    <row r="134" spans="2:14" x14ac:dyDescent="0.25">
      <c r="B134" s="83"/>
      <c r="C134" s="78"/>
      <c r="D134" s="75"/>
      <c r="G134" s="81"/>
      <c r="H134" s="92"/>
      <c r="I134" s="79"/>
      <c r="L134" s="93"/>
      <c r="M134" s="95"/>
      <c r="N134" s="82"/>
    </row>
    <row r="135" spans="2:14" x14ac:dyDescent="0.25">
      <c r="B135" s="83"/>
      <c r="C135" s="78"/>
      <c r="D135" s="75"/>
      <c r="G135" s="81"/>
      <c r="H135" s="92"/>
      <c r="I135" s="79"/>
      <c r="L135" s="93"/>
      <c r="M135" s="95"/>
      <c r="N135" s="82"/>
    </row>
    <row r="136" spans="2:14" x14ac:dyDescent="0.25">
      <c r="B136" s="83"/>
      <c r="C136" s="78"/>
      <c r="D136" s="75"/>
      <c r="G136" s="81"/>
      <c r="H136" s="92"/>
      <c r="I136" s="79"/>
      <c r="L136" s="93"/>
      <c r="M136" s="95"/>
      <c r="N136" s="82"/>
    </row>
    <row r="137" spans="2:14" x14ac:dyDescent="0.25">
      <c r="B137" s="83"/>
      <c r="C137" s="78"/>
      <c r="D137" s="75"/>
      <c r="G137" s="81"/>
      <c r="H137" s="92"/>
      <c r="I137" s="79"/>
      <c r="L137" s="93"/>
      <c r="M137" s="95"/>
      <c r="N137" s="82"/>
    </row>
    <row r="138" spans="2:14" x14ac:dyDescent="0.25">
      <c r="B138" s="83"/>
      <c r="C138" s="78"/>
      <c r="D138" s="75"/>
      <c r="G138" s="81"/>
      <c r="H138" s="92"/>
      <c r="I138" s="79"/>
      <c r="L138" s="93"/>
      <c r="M138" s="95"/>
      <c r="N138" s="82"/>
    </row>
    <row r="139" spans="2:14" x14ac:dyDescent="0.25">
      <c r="B139" s="83"/>
      <c r="C139" s="78"/>
      <c r="D139" s="75"/>
      <c r="G139" s="81"/>
      <c r="H139" s="92"/>
      <c r="I139" s="79"/>
      <c r="L139" s="93"/>
      <c r="M139" s="95"/>
      <c r="N139" s="82"/>
    </row>
    <row r="140" spans="2:14" x14ac:dyDescent="0.25">
      <c r="B140" s="83"/>
      <c r="C140" s="78"/>
      <c r="D140" s="75"/>
      <c r="G140" s="81"/>
      <c r="H140" s="92"/>
      <c r="I140" s="79"/>
      <c r="L140" s="93"/>
      <c r="M140" s="95"/>
      <c r="N140" s="82"/>
    </row>
    <row r="141" spans="2:14" x14ac:dyDescent="0.25">
      <c r="B141" s="83"/>
      <c r="C141" s="78"/>
      <c r="D141" s="75"/>
      <c r="G141" s="81"/>
      <c r="H141" s="92"/>
      <c r="I141" s="79"/>
      <c r="L141" s="93"/>
      <c r="M141" s="95"/>
      <c r="N141" s="82"/>
    </row>
    <row r="142" spans="2:14" x14ac:dyDescent="0.25">
      <c r="B142" s="83"/>
      <c r="C142" s="78"/>
      <c r="D142" s="75"/>
      <c r="G142" s="81"/>
      <c r="H142" s="92"/>
      <c r="I142" s="79"/>
      <c r="L142" s="93"/>
      <c r="M142" s="95"/>
      <c r="N142" s="82"/>
    </row>
    <row r="143" spans="2:14" x14ac:dyDescent="0.25">
      <c r="B143" s="83"/>
      <c r="C143" s="78"/>
      <c r="D143" s="75"/>
      <c r="G143" s="81"/>
      <c r="H143" s="92"/>
      <c r="I143" s="79"/>
      <c r="L143" s="93"/>
      <c r="M143" s="95"/>
      <c r="N143" s="82"/>
    </row>
    <row r="144" spans="2:14" x14ac:dyDescent="0.25">
      <c r="B144" s="83"/>
      <c r="C144" s="78"/>
      <c r="D144" s="75"/>
      <c r="G144" s="81"/>
      <c r="H144" s="92"/>
      <c r="I144" s="79"/>
      <c r="L144" s="93"/>
      <c r="M144" s="95"/>
      <c r="N144" s="82"/>
    </row>
    <row r="145" spans="2:14" x14ac:dyDescent="0.25">
      <c r="B145" s="83"/>
      <c r="C145" s="78"/>
      <c r="D145" s="75"/>
      <c r="G145" s="81"/>
      <c r="H145" s="92"/>
      <c r="I145" s="79"/>
      <c r="L145" s="93"/>
      <c r="M145" s="95"/>
      <c r="N145" s="82"/>
    </row>
    <row r="146" spans="2:14" x14ac:dyDescent="0.25">
      <c r="B146" s="83"/>
      <c r="C146" s="78"/>
      <c r="D146" s="75"/>
      <c r="G146" s="81"/>
      <c r="H146" s="92"/>
      <c r="I146" s="79"/>
      <c r="L146" s="93"/>
      <c r="M146" s="95"/>
      <c r="N146" s="82"/>
    </row>
    <row r="147" spans="2:14" x14ac:dyDescent="0.25">
      <c r="B147" s="83"/>
      <c r="C147" s="78"/>
      <c r="D147" s="75"/>
      <c r="G147" s="81"/>
      <c r="H147" s="92"/>
      <c r="I147" s="79"/>
      <c r="L147" s="93"/>
      <c r="M147" s="95"/>
      <c r="N147" s="82"/>
    </row>
    <row r="148" spans="2:14" x14ac:dyDescent="0.25">
      <c r="B148" s="83"/>
      <c r="C148" s="78"/>
      <c r="D148" s="75"/>
      <c r="G148" s="81"/>
      <c r="H148" s="92"/>
      <c r="I148" s="79"/>
      <c r="L148" s="93"/>
      <c r="M148" s="95"/>
      <c r="N148" s="82"/>
    </row>
    <row r="149" spans="2:14" x14ac:dyDescent="0.25">
      <c r="B149" s="83"/>
      <c r="C149" s="78"/>
      <c r="D149" s="75"/>
      <c r="G149" s="81"/>
      <c r="H149" s="92"/>
      <c r="I149" s="79"/>
      <c r="L149" s="93"/>
      <c r="M149" s="95"/>
      <c r="N149" s="82"/>
    </row>
    <row r="150" spans="2:14" x14ac:dyDescent="0.25">
      <c r="B150" s="83"/>
      <c r="C150" s="78"/>
      <c r="D150" s="75"/>
      <c r="G150" s="81"/>
      <c r="H150" s="92"/>
      <c r="I150" s="79"/>
      <c r="L150" s="93"/>
      <c r="M150" s="95"/>
      <c r="N150" s="82"/>
    </row>
    <row r="151" spans="2:14" x14ac:dyDescent="0.25">
      <c r="B151" s="83"/>
      <c r="C151" s="78"/>
      <c r="D151" s="75"/>
      <c r="G151" s="81"/>
      <c r="H151" s="92"/>
      <c r="I151" s="79"/>
      <c r="L151" s="93"/>
      <c r="M151" s="95"/>
      <c r="N151" s="82"/>
    </row>
    <row r="152" spans="2:14" x14ac:dyDescent="0.25">
      <c r="B152" s="83"/>
      <c r="C152" s="78"/>
      <c r="D152" s="75"/>
      <c r="G152" s="81"/>
      <c r="H152" s="92"/>
      <c r="I152" s="79"/>
      <c r="L152" s="93"/>
      <c r="M152" s="95"/>
      <c r="N152" s="82"/>
    </row>
    <row r="153" spans="2:14" x14ac:dyDescent="0.25">
      <c r="B153" s="83"/>
      <c r="C153" s="78"/>
      <c r="D153" s="75"/>
      <c r="G153" s="81"/>
      <c r="H153" s="92"/>
      <c r="I153" s="79"/>
      <c r="L153" s="93"/>
      <c r="M153" s="95"/>
      <c r="N153" s="82"/>
    </row>
    <row r="154" spans="2:14" x14ac:dyDescent="0.25">
      <c r="B154" s="83"/>
      <c r="C154" s="78"/>
      <c r="D154" s="75"/>
      <c r="G154" s="81"/>
      <c r="H154" s="92"/>
      <c r="I154" s="79"/>
      <c r="L154" s="93"/>
      <c r="M154" s="95"/>
      <c r="N154" s="82"/>
    </row>
    <row r="155" spans="2:14" x14ac:dyDescent="0.25">
      <c r="B155" s="83"/>
      <c r="C155" s="78"/>
      <c r="D155" s="75"/>
      <c r="G155" s="81"/>
      <c r="H155" s="92"/>
      <c r="I155" s="79"/>
      <c r="L155" s="93"/>
      <c r="M155" s="95"/>
      <c r="N155" s="82"/>
    </row>
    <row r="156" spans="2:14" x14ac:dyDescent="0.25">
      <c r="B156" s="83"/>
      <c r="C156" s="78"/>
      <c r="D156" s="75"/>
      <c r="G156" s="81"/>
      <c r="H156" s="92"/>
      <c r="I156" s="79"/>
      <c r="L156" s="93"/>
      <c r="M156" s="95"/>
      <c r="N156" s="82"/>
    </row>
    <row r="157" spans="2:14" x14ac:dyDescent="0.25">
      <c r="B157" s="83"/>
      <c r="C157" s="78"/>
      <c r="D157" s="75"/>
      <c r="G157" s="81"/>
      <c r="H157" s="92"/>
      <c r="I157" s="79"/>
      <c r="L157" s="93"/>
      <c r="M157" s="95"/>
      <c r="N157" s="82"/>
    </row>
    <row r="158" spans="2:14" x14ac:dyDescent="0.25">
      <c r="B158" s="83"/>
      <c r="C158" s="78"/>
      <c r="D158" s="75"/>
      <c r="G158" s="81"/>
      <c r="H158" s="92"/>
      <c r="I158" s="79"/>
      <c r="L158" s="93"/>
      <c r="M158" s="95"/>
      <c r="N158" s="82"/>
    </row>
    <row r="159" spans="2:14" x14ac:dyDescent="0.25">
      <c r="B159" s="83"/>
      <c r="C159" s="78"/>
      <c r="D159" s="75"/>
      <c r="G159" s="81"/>
      <c r="H159" s="92"/>
      <c r="I159" s="79"/>
      <c r="L159" s="93"/>
      <c r="M159" s="95"/>
      <c r="N159" s="82"/>
    </row>
    <row r="160" spans="2:14" x14ac:dyDescent="0.25">
      <c r="B160" s="83"/>
      <c r="C160" s="78"/>
      <c r="D160" s="75"/>
      <c r="G160" s="81"/>
      <c r="H160" s="92"/>
      <c r="I160" s="79"/>
      <c r="L160" s="93"/>
      <c r="M160" s="95"/>
      <c r="N160" s="82"/>
    </row>
    <row r="161" spans="2:14" x14ac:dyDescent="0.25">
      <c r="B161" s="83"/>
      <c r="C161" s="78"/>
      <c r="D161" s="75"/>
      <c r="G161" s="81"/>
      <c r="H161" s="92"/>
      <c r="I161" s="79"/>
      <c r="L161" s="93"/>
      <c r="M161" s="95"/>
      <c r="N161" s="82"/>
    </row>
    <row r="162" spans="2:14" x14ac:dyDescent="0.25">
      <c r="B162" s="83"/>
      <c r="C162" s="78"/>
      <c r="D162" s="75"/>
      <c r="G162" s="81"/>
      <c r="H162" s="92"/>
      <c r="I162" s="79"/>
      <c r="L162" s="93"/>
      <c r="M162" s="95"/>
      <c r="N162" s="82"/>
    </row>
    <row r="163" spans="2:14" x14ac:dyDescent="0.25">
      <c r="B163" s="83"/>
      <c r="C163" s="78"/>
      <c r="D163" s="75"/>
      <c r="G163" s="81"/>
      <c r="H163" s="92"/>
      <c r="I163" s="79"/>
      <c r="L163" s="93"/>
      <c r="M163" s="95"/>
      <c r="N163" s="82"/>
    </row>
    <row r="164" spans="2:14" x14ac:dyDescent="0.25">
      <c r="B164" s="83"/>
      <c r="C164" s="78"/>
      <c r="D164" s="75"/>
      <c r="G164" s="81"/>
      <c r="H164" s="92"/>
      <c r="I164" s="79"/>
      <c r="L164" s="93"/>
      <c r="M164" s="95"/>
      <c r="N164" s="82"/>
    </row>
    <row r="165" spans="2:14" x14ac:dyDescent="0.25">
      <c r="B165" s="83"/>
      <c r="C165" s="78"/>
      <c r="D165" s="75"/>
      <c r="G165" s="81"/>
      <c r="H165" s="92"/>
      <c r="I165" s="79"/>
      <c r="L165" s="93"/>
      <c r="M165" s="95"/>
      <c r="N165" s="82"/>
    </row>
    <row r="166" spans="2:14" x14ac:dyDescent="0.25">
      <c r="B166" s="83"/>
      <c r="C166" s="78"/>
      <c r="D166" s="75"/>
      <c r="G166" s="81"/>
      <c r="H166" s="92"/>
      <c r="I166" s="79"/>
      <c r="L166" s="93"/>
      <c r="M166" s="95"/>
      <c r="N166" s="82"/>
    </row>
    <row r="167" spans="2:14" x14ac:dyDescent="0.25">
      <c r="B167" s="83"/>
      <c r="C167" s="78"/>
      <c r="D167" s="75"/>
      <c r="G167" s="81"/>
      <c r="H167" s="92"/>
      <c r="I167" s="79"/>
      <c r="L167" s="93"/>
      <c r="M167" s="95"/>
      <c r="N167" s="82"/>
    </row>
    <row r="168" spans="2:14" x14ac:dyDescent="0.25">
      <c r="B168" s="83"/>
      <c r="C168" s="78"/>
      <c r="D168" s="75"/>
      <c r="G168" s="81"/>
      <c r="H168" s="92"/>
      <c r="I168" s="79"/>
      <c r="L168" s="93"/>
      <c r="M168" s="95"/>
      <c r="N168" s="82"/>
    </row>
    <row r="169" spans="2:14" x14ac:dyDescent="0.25">
      <c r="B169" s="83"/>
      <c r="C169" s="78"/>
      <c r="D169" s="75"/>
      <c r="G169" s="81"/>
      <c r="H169" s="92"/>
      <c r="I169" s="79"/>
      <c r="L169" s="93"/>
      <c r="M169" s="95"/>
      <c r="N169" s="82"/>
    </row>
    <row r="170" spans="2:14" x14ac:dyDescent="0.25">
      <c r="B170" s="83"/>
      <c r="C170" s="78"/>
      <c r="D170" s="75"/>
      <c r="G170" s="81"/>
      <c r="H170" s="92"/>
      <c r="I170" s="79"/>
      <c r="L170" s="93"/>
      <c r="M170" s="95"/>
      <c r="N170" s="82"/>
    </row>
    <row r="171" spans="2:14" x14ac:dyDescent="0.25">
      <c r="B171" s="83"/>
      <c r="C171" s="78"/>
      <c r="D171" s="75"/>
      <c r="G171" s="81"/>
      <c r="H171" s="92"/>
      <c r="I171" s="79"/>
      <c r="L171" s="93"/>
      <c r="M171" s="95"/>
      <c r="N171" s="82"/>
    </row>
    <row r="172" spans="2:14" x14ac:dyDescent="0.25">
      <c r="B172" s="83"/>
      <c r="C172" s="78"/>
      <c r="D172" s="75"/>
      <c r="G172" s="81"/>
      <c r="H172" s="92"/>
      <c r="I172" s="79"/>
      <c r="L172" s="93"/>
      <c r="M172" s="95"/>
      <c r="N172" s="82"/>
    </row>
    <row r="173" spans="2:14" x14ac:dyDescent="0.25">
      <c r="B173" s="83"/>
      <c r="C173" s="78"/>
      <c r="D173" s="75"/>
      <c r="G173" s="81"/>
      <c r="H173" s="92"/>
      <c r="I173" s="79"/>
      <c r="L173" s="93"/>
      <c r="M173" s="95"/>
      <c r="N173" s="82"/>
    </row>
    <row r="174" spans="2:14" x14ac:dyDescent="0.25">
      <c r="B174" s="83"/>
      <c r="C174" s="78"/>
      <c r="D174" s="75"/>
      <c r="G174" s="81"/>
      <c r="H174" s="92"/>
      <c r="I174" s="79"/>
      <c r="L174" s="93"/>
      <c r="M174" s="95"/>
      <c r="N174" s="82"/>
    </row>
    <row r="175" spans="2:14" x14ac:dyDescent="0.25">
      <c r="B175" s="83"/>
      <c r="C175" s="78"/>
      <c r="D175" s="75"/>
      <c r="G175" s="81"/>
      <c r="H175" s="92"/>
      <c r="I175" s="79"/>
      <c r="L175" s="93"/>
      <c r="M175" s="95"/>
      <c r="N175" s="82"/>
    </row>
    <row r="176" spans="2:14" x14ac:dyDescent="0.25">
      <c r="B176" s="83"/>
      <c r="C176" s="78"/>
      <c r="D176" s="75"/>
      <c r="G176" s="81"/>
      <c r="H176" s="92"/>
      <c r="I176" s="79"/>
      <c r="L176" s="93"/>
      <c r="M176" s="95"/>
      <c r="N176" s="82"/>
    </row>
    <row r="177" spans="2:14" x14ac:dyDescent="0.25">
      <c r="B177" s="83"/>
      <c r="C177" s="78"/>
      <c r="D177" s="75"/>
      <c r="G177" s="81"/>
      <c r="H177" s="92"/>
      <c r="I177" s="79"/>
      <c r="L177" s="93"/>
      <c r="M177" s="95"/>
      <c r="N177" s="82"/>
    </row>
    <row r="178" spans="2:14" x14ac:dyDescent="0.25">
      <c r="B178" s="83"/>
      <c r="C178" s="78"/>
      <c r="D178" s="75"/>
      <c r="G178" s="81"/>
      <c r="H178" s="92"/>
      <c r="I178" s="79"/>
      <c r="L178" s="93"/>
      <c r="M178" s="95"/>
      <c r="N178" s="82"/>
    </row>
    <row r="179" spans="2:14" x14ac:dyDescent="0.25">
      <c r="B179" s="83"/>
      <c r="C179" s="78"/>
      <c r="D179" s="75"/>
      <c r="G179" s="81"/>
      <c r="H179" s="92"/>
      <c r="I179" s="79"/>
      <c r="L179" s="93"/>
      <c r="M179" s="95"/>
      <c r="N179" s="82"/>
    </row>
    <row r="180" spans="2:14" x14ac:dyDescent="0.25">
      <c r="B180" s="83"/>
      <c r="C180" s="78"/>
      <c r="D180" s="75"/>
      <c r="G180" s="81"/>
      <c r="H180" s="92"/>
      <c r="I180" s="79"/>
      <c r="L180" s="93"/>
      <c r="M180" s="95"/>
      <c r="N180" s="82"/>
    </row>
    <row r="181" spans="2:14" x14ac:dyDescent="0.25">
      <c r="B181" s="83"/>
      <c r="C181" s="78"/>
      <c r="D181" s="75"/>
      <c r="G181" s="81"/>
      <c r="H181" s="92"/>
      <c r="I181" s="79"/>
      <c r="L181" s="93"/>
      <c r="M181" s="95"/>
      <c r="N181" s="82"/>
    </row>
    <row r="182" spans="2:14" x14ac:dyDescent="0.25">
      <c r="B182" s="83"/>
      <c r="C182" s="78"/>
      <c r="D182" s="75"/>
      <c r="G182" s="81"/>
      <c r="H182" s="92"/>
      <c r="I182" s="79"/>
      <c r="L182" s="93"/>
      <c r="M182" s="95"/>
      <c r="N182" s="82"/>
    </row>
    <row r="183" spans="2:14" x14ac:dyDescent="0.25">
      <c r="B183" s="83"/>
      <c r="C183" s="78"/>
      <c r="D183" s="75"/>
      <c r="G183" s="81"/>
      <c r="H183" s="92"/>
      <c r="I183" s="79"/>
      <c r="L183" s="93"/>
      <c r="M183" s="95"/>
      <c r="N183" s="82"/>
    </row>
    <row r="184" spans="2:14" x14ac:dyDescent="0.25">
      <c r="B184" s="83"/>
      <c r="C184" s="78"/>
      <c r="D184" s="75"/>
      <c r="G184" s="81"/>
      <c r="H184" s="92"/>
      <c r="I184" s="79"/>
      <c r="L184" s="93"/>
      <c r="M184" s="95"/>
      <c r="N184" s="82"/>
    </row>
    <row r="185" spans="2:14" x14ac:dyDescent="0.25">
      <c r="B185" s="83"/>
      <c r="C185" s="78"/>
      <c r="D185" s="75"/>
      <c r="G185" s="81"/>
      <c r="H185" s="92"/>
      <c r="I185" s="79"/>
      <c r="L185" s="93"/>
      <c r="M185" s="95"/>
      <c r="N185" s="82"/>
    </row>
    <row r="186" spans="2:14" x14ac:dyDescent="0.25">
      <c r="B186" s="83"/>
      <c r="C186" s="78"/>
      <c r="D186" s="75"/>
      <c r="G186" s="81"/>
      <c r="H186" s="92"/>
      <c r="I186" s="79"/>
      <c r="L186" s="93"/>
      <c r="M186" s="95"/>
      <c r="N186" s="82"/>
    </row>
    <row r="187" spans="2:14" x14ac:dyDescent="0.25">
      <c r="B187" s="83"/>
      <c r="C187" s="78"/>
      <c r="D187" s="75"/>
      <c r="G187" s="81"/>
      <c r="H187" s="92"/>
      <c r="I187" s="79"/>
      <c r="L187" s="93"/>
      <c r="M187" s="95"/>
      <c r="N187" s="82"/>
    </row>
    <row r="188" spans="2:14" x14ac:dyDescent="0.25">
      <c r="B188" s="83"/>
      <c r="C188" s="78"/>
      <c r="D188" s="75"/>
      <c r="G188" s="81"/>
      <c r="H188" s="92"/>
      <c r="I188" s="79"/>
      <c r="L188" s="93"/>
      <c r="M188" s="95"/>
      <c r="N188" s="82"/>
    </row>
    <row r="189" spans="2:14" x14ac:dyDescent="0.25">
      <c r="B189" s="83"/>
      <c r="C189" s="78"/>
      <c r="D189" s="75"/>
      <c r="G189" s="81"/>
      <c r="H189" s="92"/>
      <c r="I189" s="79"/>
      <c r="L189" s="93"/>
      <c r="M189" s="95"/>
      <c r="N189" s="82"/>
    </row>
    <row r="190" spans="2:14" x14ac:dyDescent="0.25">
      <c r="B190" s="83"/>
      <c r="C190" s="78"/>
      <c r="D190" s="75"/>
      <c r="G190" s="81"/>
      <c r="H190" s="92"/>
      <c r="I190" s="79"/>
      <c r="L190" s="93"/>
      <c r="M190" s="95"/>
      <c r="N190" s="82"/>
    </row>
    <row r="191" spans="2:14" x14ac:dyDescent="0.25">
      <c r="B191" s="83"/>
      <c r="C191" s="78"/>
      <c r="D191" s="75"/>
      <c r="G191" s="81"/>
      <c r="H191" s="92"/>
      <c r="I191" s="79"/>
      <c r="L191" s="93"/>
      <c r="M191" s="95"/>
      <c r="N191" s="82"/>
    </row>
    <row r="192" spans="2:14" x14ac:dyDescent="0.25">
      <c r="B192" s="83"/>
      <c r="C192" s="78"/>
      <c r="D192" s="75"/>
      <c r="G192" s="81"/>
      <c r="H192" s="92"/>
      <c r="I192" s="79"/>
      <c r="L192" s="93"/>
      <c r="M192" s="95"/>
      <c r="N192" s="82"/>
    </row>
    <row r="193" spans="2:14" x14ac:dyDescent="0.25">
      <c r="B193" s="83"/>
      <c r="C193" s="78"/>
      <c r="D193" s="75"/>
      <c r="G193" s="81"/>
      <c r="H193" s="92"/>
      <c r="I193" s="79"/>
      <c r="L193" s="93"/>
      <c r="M193" s="95"/>
      <c r="N193" s="82"/>
    </row>
    <row r="194" spans="2:14" x14ac:dyDescent="0.25">
      <c r="B194" s="83"/>
      <c r="C194" s="78"/>
      <c r="D194" s="75"/>
      <c r="G194" s="81"/>
      <c r="H194" s="92"/>
      <c r="I194" s="79"/>
      <c r="L194" s="93"/>
      <c r="M194" s="95"/>
      <c r="N194" s="82"/>
    </row>
    <row r="195" spans="2:14" x14ac:dyDescent="0.25">
      <c r="B195" s="83"/>
      <c r="C195" s="78"/>
      <c r="D195" s="75"/>
      <c r="G195" s="81"/>
      <c r="H195" s="92"/>
      <c r="I195" s="79"/>
      <c r="L195" s="93"/>
      <c r="M195" s="95"/>
      <c r="N195" s="82"/>
    </row>
    <row r="196" spans="2:14" x14ac:dyDescent="0.25">
      <c r="B196" s="83"/>
      <c r="C196" s="78"/>
      <c r="D196" s="75"/>
      <c r="G196" s="81"/>
      <c r="H196" s="92"/>
      <c r="I196" s="79"/>
      <c r="L196" s="93"/>
      <c r="M196" s="95"/>
      <c r="N196" s="82"/>
    </row>
    <row r="197" spans="2:14" x14ac:dyDescent="0.25">
      <c r="B197" s="83"/>
      <c r="C197" s="78"/>
      <c r="D197" s="75"/>
      <c r="G197" s="81"/>
      <c r="H197" s="92"/>
      <c r="I197" s="79"/>
      <c r="L197" s="93"/>
      <c r="M197" s="95"/>
      <c r="N197" s="82"/>
    </row>
    <row r="198" spans="2:14" x14ac:dyDescent="0.25">
      <c r="B198" s="83"/>
      <c r="C198" s="78"/>
      <c r="D198" s="75"/>
      <c r="G198" s="81"/>
      <c r="H198" s="92"/>
      <c r="I198" s="79"/>
      <c r="L198" s="93"/>
      <c r="M198" s="95"/>
      <c r="N198" s="82"/>
    </row>
    <row r="199" spans="2:14" x14ac:dyDescent="0.25">
      <c r="B199" s="83"/>
      <c r="C199" s="78"/>
      <c r="D199" s="75"/>
      <c r="G199" s="81"/>
      <c r="H199" s="92"/>
      <c r="I199" s="79"/>
      <c r="L199" s="93"/>
      <c r="M199" s="95"/>
      <c r="N199" s="82"/>
    </row>
    <row r="200" spans="2:14" x14ac:dyDescent="0.25">
      <c r="B200" s="83"/>
      <c r="C200" s="78"/>
      <c r="D200" s="75"/>
      <c r="G200" s="81"/>
      <c r="H200" s="92"/>
      <c r="I200" s="79"/>
      <c r="L200" s="93"/>
      <c r="M200" s="95"/>
      <c r="N200" s="82"/>
    </row>
    <row r="201" spans="2:14" x14ac:dyDescent="0.25">
      <c r="B201" s="83"/>
      <c r="C201" s="78"/>
      <c r="D201" s="75"/>
      <c r="G201" s="81"/>
      <c r="H201" s="92"/>
      <c r="I201" s="79"/>
      <c r="L201" s="93"/>
      <c r="M201" s="95"/>
      <c r="N201" s="82"/>
    </row>
    <row r="202" spans="2:14" x14ac:dyDescent="0.25">
      <c r="B202" s="83"/>
      <c r="C202" s="78"/>
      <c r="D202" s="75"/>
      <c r="G202" s="81"/>
      <c r="H202" s="92"/>
      <c r="I202" s="79"/>
      <c r="L202" s="93"/>
      <c r="M202" s="95"/>
      <c r="N202" s="82"/>
    </row>
    <row r="203" spans="2:14" x14ac:dyDescent="0.25">
      <c r="B203" s="83"/>
      <c r="C203" s="78"/>
      <c r="D203" s="75"/>
      <c r="G203" s="81"/>
      <c r="H203" s="92"/>
      <c r="I203" s="79"/>
      <c r="L203" s="93"/>
      <c r="M203" s="95"/>
      <c r="N203" s="82"/>
    </row>
    <row r="204" spans="2:14" x14ac:dyDescent="0.25">
      <c r="B204" s="83"/>
      <c r="C204" s="78"/>
      <c r="D204" s="75"/>
      <c r="G204" s="81"/>
      <c r="H204" s="92"/>
      <c r="I204" s="79"/>
      <c r="L204" s="93"/>
      <c r="M204" s="95"/>
      <c r="N204" s="82"/>
    </row>
    <row r="205" spans="2:14" x14ac:dyDescent="0.25">
      <c r="B205" s="83"/>
      <c r="C205" s="78"/>
      <c r="D205" s="75"/>
      <c r="G205" s="81"/>
      <c r="H205" s="92"/>
      <c r="I205" s="79"/>
      <c r="L205" s="93"/>
      <c r="M205" s="95"/>
      <c r="N205" s="82"/>
    </row>
    <row r="206" spans="2:14" x14ac:dyDescent="0.25">
      <c r="B206" s="83"/>
      <c r="C206" s="78"/>
      <c r="D206" s="75"/>
      <c r="G206" s="81"/>
      <c r="H206" s="92"/>
      <c r="I206" s="79"/>
      <c r="L206" s="93"/>
      <c r="M206" s="95"/>
      <c r="N206" s="82"/>
    </row>
    <row r="207" spans="2:14" x14ac:dyDescent="0.25">
      <c r="B207" s="83"/>
      <c r="C207" s="78"/>
      <c r="D207" s="75"/>
      <c r="G207" s="81"/>
      <c r="H207" s="92"/>
      <c r="I207" s="79"/>
      <c r="L207" s="93"/>
      <c r="M207" s="95"/>
      <c r="N207" s="82"/>
    </row>
    <row r="208" spans="2:14" x14ac:dyDescent="0.25">
      <c r="B208" s="83"/>
      <c r="C208" s="78"/>
      <c r="D208" s="75"/>
      <c r="G208" s="81"/>
      <c r="H208" s="92"/>
      <c r="I208" s="79"/>
      <c r="L208" s="93"/>
      <c r="M208" s="95"/>
      <c r="N208" s="82"/>
    </row>
    <row r="209" spans="2:14" x14ac:dyDescent="0.25">
      <c r="B209" s="83"/>
      <c r="C209" s="78"/>
      <c r="D209" s="75"/>
      <c r="G209" s="81"/>
      <c r="H209" s="92"/>
      <c r="I209" s="79"/>
      <c r="L209" s="93"/>
      <c r="M209" s="95"/>
      <c r="N209" s="82"/>
    </row>
    <row r="210" spans="2:14" x14ac:dyDescent="0.25">
      <c r="B210" s="83"/>
      <c r="C210" s="78"/>
      <c r="D210" s="75"/>
      <c r="G210" s="81"/>
      <c r="H210" s="92"/>
      <c r="I210" s="79"/>
      <c r="L210" s="93"/>
      <c r="M210" s="95"/>
      <c r="N210" s="82"/>
    </row>
    <row r="211" spans="2:14" x14ac:dyDescent="0.25">
      <c r="B211" s="83"/>
      <c r="C211" s="78"/>
      <c r="D211" s="75"/>
      <c r="G211" s="81"/>
      <c r="H211" s="92"/>
      <c r="I211" s="79"/>
      <c r="L211" s="93"/>
      <c r="M211" s="95"/>
      <c r="N211" s="82"/>
    </row>
    <row r="212" spans="2:14" x14ac:dyDescent="0.25">
      <c r="B212" s="83"/>
      <c r="C212" s="78"/>
      <c r="D212" s="75"/>
      <c r="G212" s="81"/>
      <c r="H212" s="92"/>
      <c r="I212" s="79"/>
      <c r="L212" s="93"/>
      <c r="M212" s="95"/>
      <c r="N212" s="82"/>
    </row>
    <row r="213" spans="2:14" x14ac:dyDescent="0.25">
      <c r="B213" s="83"/>
      <c r="C213" s="78"/>
      <c r="D213" s="75"/>
      <c r="G213" s="81"/>
      <c r="H213" s="92"/>
      <c r="I213" s="79"/>
      <c r="L213" s="93"/>
      <c r="M213" s="95"/>
      <c r="N213" s="82"/>
    </row>
    <row r="214" spans="2:14" x14ac:dyDescent="0.25">
      <c r="B214" s="83"/>
      <c r="C214" s="78"/>
      <c r="D214" s="75"/>
      <c r="G214" s="81"/>
      <c r="H214" s="92"/>
      <c r="I214" s="79"/>
      <c r="L214" s="93"/>
      <c r="M214" s="95"/>
      <c r="N214" s="82"/>
    </row>
    <row r="215" spans="2:14" x14ac:dyDescent="0.25">
      <c r="B215" s="83"/>
      <c r="C215" s="78"/>
      <c r="D215" s="75"/>
      <c r="G215" s="81"/>
      <c r="H215" s="92"/>
      <c r="I215" s="79"/>
      <c r="L215" s="93"/>
      <c r="M215" s="95"/>
      <c r="N215" s="82"/>
    </row>
    <row r="216" spans="2:14" x14ac:dyDescent="0.25">
      <c r="B216" s="83"/>
      <c r="C216" s="78"/>
      <c r="D216" s="75"/>
      <c r="G216" s="81"/>
      <c r="H216" s="92"/>
      <c r="I216" s="79"/>
      <c r="L216" s="93"/>
      <c r="M216" s="95"/>
      <c r="N216" s="82"/>
    </row>
    <row r="217" spans="2:14" x14ac:dyDescent="0.25">
      <c r="B217" s="83"/>
      <c r="C217" s="78"/>
      <c r="D217" s="75"/>
      <c r="G217" s="81"/>
      <c r="H217" s="92"/>
      <c r="I217" s="79"/>
      <c r="L217" s="93"/>
      <c r="M217" s="95"/>
      <c r="N217" s="82"/>
    </row>
    <row r="218" spans="2:14" x14ac:dyDescent="0.25">
      <c r="B218" s="83"/>
      <c r="C218" s="78"/>
      <c r="D218" s="75"/>
      <c r="G218" s="81"/>
      <c r="H218" s="92"/>
      <c r="I218" s="79"/>
      <c r="L218" s="93"/>
      <c r="M218" s="95"/>
      <c r="N218" s="82"/>
    </row>
    <row r="219" spans="2:14" x14ac:dyDescent="0.25">
      <c r="B219" s="83"/>
      <c r="C219" s="78"/>
      <c r="D219" s="75"/>
      <c r="G219" s="81"/>
      <c r="H219" s="92"/>
      <c r="I219" s="79"/>
      <c r="L219" s="93"/>
      <c r="M219" s="95"/>
      <c r="N219" s="82"/>
    </row>
    <row r="220" spans="2:14" x14ac:dyDescent="0.25">
      <c r="B220" s="83"/>
      <c r="C220" s="78"/>
      <c r="D220" s="75"/>
      <c r="G220" s="81"/>
      <c r="H220" s="92"/>
      <c r="I220" s="79"/>
      <c r="L220" s="93"/>
      <c r="M220" s="95"/>
      <c r="N220" s="82"/>
    </row>
    <row r="221" spans="2:14" x14ac:dyDescent="0.25">
      <c r="B221" s="83"/>
      <c r="C221" s="78"/>
      <c r="D221" s="75"/>
      <c r="G221" s="81"/>
      <c r="H221" s="92"/>
      <c r="I221" s="79"/>
      <c r="L221" s="93"/>
      <c r="M221" s="95"/>
      <c r="N221" s="82"/>
    </row>
    <row r="222" spans="2:14" x14ac:dyDescent="0.25">
      <c r="B222" s="83"/>
      <c r="C222" s="78"/>
      <c r="D222" s="75"/>
      <c r="G222" s="81"/>
      <c r="H222" s="92"/>
      <c r="I222" s="79"/>
      <c r="L222" s="93"/>
      <c r="M222" s="95"/>
      <c r="N222" s="82"/>
    </row>
    <row r="223" spans="2:14" x14ac:dyDescent="0.25">
      <c r="B223" s="83"/>
      <c r="C223" s="78"/>
      <c r="D223" s="75"/>
      <c r="G223" s="81"/>
      <c r="H223" s="92"/>
      <c r="I223" s="79"/>
      <c r="L223" s="93"/>
      <c r="M223" s="95"/>
      <c r="N223" s="82"/>
    </row>
    <row r="224" spans="2:14" x14ac:dyDescent="0.25">
      <c r="B224" s="83"/>
      <c r="C224" s="78"/>
      <c r="D224" s="75"/>
      <c r="G224" s="81"/>
      <c r="H224" s="92"/>
      <c r="I224" s="79"/>
      <c r="L224" s="93"/>
      <c r="M224" s="95"/>
      <c r="N224" s="82"/>
    </row>
    <row r="225" spans="2:14" x14ac:dyDescent="0.25">
      <c r="B225" s="83"/>
      <c r="C225" s="78"/>
      <c r="D225" s="75"/>
      <c r="G225" s="81"/>
      <c r="H225" s="92"/>
      <c r="I225" s="79"/>
      <c r="L225" s="93"/>
      <c r="M225" s="95"/>
      <c r="N225" s="82"/>
    </row>
    <row r="226" spans="2:14" x14ac:dyDescent="0.25">
      <c r="B226" s="83"/>
      <c r="C226" s="78"/>
      <c r="D226" s="75"/>
      <c r="G226" s="81"/>
      <c r="H226" s="92"/>
      <c r="I226" s="79"/>
      <c r="L226" s="93"/>
      <c r="M226" s="95"/>
      <c r="N226" s="82"/>
    </row>
    <row r="227" spans="2:14" x14ac:dyDescent="0.25">
      <c r="B227" s="83"/>
      <c r="C227" s="78"/>
      <c r="D227" s="75"/>
      <c r="G227" s="81"/>
      <c r="H227" s="92"/>
      <c r="I227" s="79"/>
      <c r="L227" s="93"/>
      <c r="M227" s="95"/>
      <c r="N227" s="82"/>
    </row>
    <row r="228" spans="2:14" x14ac:dyDescent="0.25">
      <c r="B228" s="83"/>
      <c r="C228" s="78"/>
      <c r="D228" s="75"/>
      <c r="G228" s="81"/>
      <c r="H228" s="92"/>
      <c r="I228" s="79"/>
      <c r="L228" s="93"/>
      <c r="M228" s="95"/>
      <c r="N228" s="82"/>
    </row>
    <row r="229" spans="2:14" x14ac:dyDescent="0.25">
      <c r="B229" s="83"/>
      <c r="C229" s="78"/>
      <c r="D229" s="75"/>
      <c r="G229" s="81"/>
      <c r="H229" s="92"/>
      <c r="I229" s="79"/>
      <c r="L229" s="93"/>
      <c r="M229" s="95"/>
      <c r="N229" s="82"/>
    </row>
    <row r="230" spans="2:14" x14ac:dyDescent="0.25">
      <c r="B230" s="83"/>
      <c r="C230" s="78"/>
      <c r="D230" s="75"/>
      <c r="G230" s="81"/>
      <c r="H230" s="92"/>
      <c r="I230" s="79"/>
      <c r="L230" s="93"/>
      <c r="M230" s="95"/>
      <c r="N230" s="82"/>
    </row>
    <row r="231" spans="2:14" x14ac:dyDescent="0.25">
      <c r="B231" s="83"/>
      <c r="C231" s="78"/>
      <c r="D231" s="75"/>
      <c r="G231" s="81"/>
      <c r="H231" s="92"/>
      <c r="I231" s="79"/>
      <c r="L231" s="93"/>
      <c r="M231" s="95"/>
      <c r="N231" s="82"/>
    </row>
    <row r="232" spans="2:14" x14ac:dyDescent="0.25">
      <c r="B232" s="83"/>
      <c r="C232" s="78"/>
      <c r="D232" s="75"/>
      <c r="G232" s="81"/>
      <c r="H232" s="92"/>
      <c r="I232" s="79"/>
      <c r="L232" s="93"/>
      <c r="M232" s="95"/>
      <c r="N232" s="82"/>
    </row>
    <row r="233" spans="2:14" x14ac:dyDescent="0.25">
      <c r="B233" s="83"/>
      <c r="C233" s="78"/>
      <c r="D233" s="75"/>
      <c r="G233" s="81"/>
      <c r="H233" s="92"/>
      <c r="I233" s="79"/>
      <c r="L233" s="93"/>
      <c r="M233" s="95"/>
      <c r="N233" s="82"/>
    </row>
    <row r="234" spans="2:14" x14ac:dyDescent="0.25">
      <c r="B234" s="83"/>
      <c r="C234" s="78"/>
      <c r="D234" s="75"/>
      <c r="G234" s="81"/>
      <c r="H234" s="92"/>
      <c r="I234" s="79"/>
      <c r="L234" s="93"/>
      <c r="M234" s="95"/>
      <c r="N234" s="82"/>
    </row>
    <row r="235" spans="2:14" x14ac:dyDescent="0.25">
      <c r="B235" s="83"/>
      <c r="C235" s="78"/>
      <c r="D235" s="75"/>
      <c r="G235" s="81"/>
      <c r="H235" s="92"/>
      <c r="I235" s="79"/>
      <c r="L235" s="93"/>
      <c r="M235" s="95"/>
      <c r="N235" s="82"/>
    </row>
    <row r="236" spans="2:14" x14ac:dyDescent="0.25">
      <c r="B236" s="83"/>
      <c r="C236" s="78"/>
      <c r="D236" s="75"/>
      <c r="G236" s="81"/>
      <c r="H236" s="92"/>
      <c r="I236" s="79"/>
      <c r="L236" s="93"/>
      <c r="M236" s="95"/>
      <c r="N236" s="82"/>
    </row>
    <row r="237" spans="2:14" x14ac:dyDescent="0.25">
      <c r="B237" s="83"/>
      <c r="C237" s="78"/>
      <c r="D237" s="75"/>
      <c r="G237" s="81"/>
      <c r="H237" s="92"/>
      <c r="I237" s="79"/>
      <c r="L237" s="93"/>
      <c r="M237" s="95"/>
      <c r="N237" s="82"/>
    </row>
    <row r="238" spans="2:14" x14ac:dyDescent="0.25">
      <c r="B238" s="83"/>
      <c r="C238" s="78"/>
      <c r="D238" s="75"/>
      <c r="G238" s="81"/>
      <c r="H238" s="92"/>
      <c r="I238" s="79"/>
      <c r="L238" s="93"/>
      <c r="M238" s="95"/>
      <c r="N238" s="82"/>
    </row>
    <row r="239" spans="2:14" x14ac:dyDescent="0.25">
      <c r="B239" s="83"/>
      <c r="C239" s="78"/>
      <c r="D239" s="75"/>
      <c r="G239" s="81"/>
      <c r="H239" s="92"/>
      <c r="I239" s="79"/>
      <c r="L239" s="93"/>
      <c r="M239" s="95"/>
      <c r="N239" s="82"/>
    </row>
    <row r="240" spans="2:14" x14ac:dyDescent="0.25">
      <c r="B240" s="83"/>
      <c r="C240" s="78"/>
      <c r="D240" s="75"/>
      <c r="G240" s="81"/>
      <c r="H240" s="92"/>
      <c r="I240" s="79"/>
      <c r="L240" s="93"/>
      <c r="M240" s="95"/>
      <c r="N240" s="82"/>
    </row>
    <row r="241" spans="2:14" x14ac:dyDescent="0.25">
      <c r="B241" s="83"/>
      <c r="C241" s="78"/>
      <c r="D241" s="75"/>
      <c r="G241" s="81"/>
      <c r="H241" s="92"/>
      <c r="I241" s="79"/>
      <c r="L241" s="93"/>
      <c r="M241" s="95"/>
      <c r="N241" s="82"/>
    </row>
    <row r="242" spans="2:14" x14ac:dyDescent="0.25">
      <c r="B242" s="83"/>
      <c r="C242" s="78"/>
      <c r="D242" s="75"/>
      <c r="G242" s="81"/>
      <c r="H242" s="92"/>
      <c r="I242" s="79"/>
      <c r="L242" s="93"/>
      <c r="M242" s="95"/>
      <c r="N242" s="82"/>
    </row>
    <row r="243" spans="2:14" x14ac:dyDescent="0.25">
      <c r="B243" s="83"/>
      <c r="C243" s="78"/>
      <c r="D243" s="75"/>
      <c r="G243" s="81"/>
      <c r="H243" s="92"/>
      <c r="I243" s="79"/>
      <c r="L243" s="93"/>
      <c r="M243" s="95"/>
      <c r="N243" s="82"/>
    </row>
    <row r="244" spans="2:14" x14ac:dyDescent="0.25">
      <c r="B244" s="83"/>
      <c r="C244" s="78"/>
      <c r="D244" s="75"/>
      <c r="G244" s="81"/>
      <c r="H244" s="92"/>
      <c r="I244" s="79"/>
      <c r="L244" s="93"/>
      <c r="M244" s="95"/>
      <c r="N244" s="82"/>
    </row>
    <row r="245" spans="2:14" x14ac:dyDescent="0.25">
      <c r="B245" s="83"/>
      <c r="C245" s="78"/>
      <c r="D245" s="75"/>
      <c r="G245" s="81"/>
      <c r="H245" s="92"/>
      <c r="I245" s="79"/>
      <c r="L245" s="93"/>
      <c r="M245" s="95"/>
      <c r="N245" s="82"/>
    </row>
    <row r="246" spans="2:14" x14ac:dyDescent="0.25">
      <c r="B246" s="83"/>
      <c r="C246" s="78"/>
      <c r="D246" s="75"/>
      <c r="G246" s="81"/>
      <c r="H246" s="92"/>
      <c r="I246" s="79"/>
      <c r="L246" s="93"/>
      <c r="M246" s="95"/>
      <c r="N246" s="82"/>
    </row>
    <row r="247" spans="2:14" x14ac:dyDescent="0.25">
      <c r="B247" s="83"/>
      <c r="C247" s="78"/>
      <c r="D247" s="75"/>
      <c r="G247" s="81"/>
      <c r="H247" s="92"/>
      <c r="I247" s="79"/>
      <c r="L247" s="93"/>
      <c r="M247" s="95"/>
      <c r="N247" s="82"/>
    </row>
    <row r="248" spans="2:14" x14ac:dyDescent="0.25">
      <c r="B248" s="83"/>
      <c r="C248" s="78"/>
      <c r="D248" s="75"/>
      <c r="G248" s="81"/>
      <c r="H248" s="92"/>
      <c r="I248" s="79"/>
      <c r="L248" s="93"/>
      <c r="M248" s="95"/>
      <c r="N248" s="82"/>
    </row>
    <row r="249" spans="2:14" x14ac:dyDescent="0.25">
      <c r="B249" s="83"/>
      <c r="C249" s="78"/>
      <c r="D249" s="75"/>
      <c r="G249" s="81"/>
      <c r="H249" s="92"/>
      <c r="I249" s="79"/>
      <c r="L249" s="93"/>
      <c r="M249" s="95"/>
      <c r="N249" s="82"/>
    </row>
    <row r="250" spans="2:14" x14ac:dyDescent="0.25">
      <c r="B250" s="83"/>
      <c r="C250" s="78"/>
      <c r="D250" s="75"/>
      <c r="G250" s="81"/>
      <c r="H250" s="92"/>
      <c r="I250" s="79"/>
      <c r="L250" s="93"/>
      <c r="M250" s="95"/>
      <c r="N250" s="82"/>
    </row>
    <row r="251" spans="2:14" x14ac:dyDescent="0.25">
      <c r="B251" s="83"/>
      <c r="C251" s="78"/>
      <c r="D251" s="75"/>
      <c r="G251" s="81"/>
      <c r="H251" s="92"/>
      <c r="I251" s="79"/>
      <c r="L251" s="93"/>
      <c r="M251" s="95"/>
      <c r="N251" s="82"/>
    </row>
    <row r="252" spans="2:14" x14ac:dyDescent="0.25">
      <c r="B252" s="83"/>
      <c r="C252" s="78"/>
      <c r="D252" s="75"/>
      <c r="G252" s="81"/>
      <c r="H252" s="92"/>
      <c r="I252" s="79"/>
      <c r="L252" s="93"/>
      <c r="M252" s="95"/>
      <c r="N252" s="82"/>
    </row>
    <row r="253" spans="2:14" x14ac:dyDescent="0.25">
      <c r="B253" s="83"/>
      <c r="C253" s="78"/>
      <c r="D253" s="75"/>
      <c r="G253" s="81"/>
      <c r="H253" s="92"/>
      <c r="I253" s="79"/>
      <c r="L253" s="93"/>
      <c r="M253" s="95"/>
      <c r="N253" s="82"/>
    </row>
    <row r="254" spans="2:14" x14ac:dyDescent="0.25">
      <c r="B254" s="83"/>
      <c r="C254" s="78"/>
      <c r="D254" s="75"/>
      <c r="G254" s="81"/>
      <c r="H254" s="92"/>
      <c r="I254" s="79"/>
      <c r="L254" s="93"/>
      <c r="M254" s="95"/>
      <c r="N254" s="82"/>
    </row>
    <row r="255" spans="2:14" x14ac:dyDescent="0.25">
      <c r="B255" s="83"/>
      <c r="C255" s="78"/>
      <c r="D255" s="75"/>
      <c r="G255" s="81"/>
      <c r="H255" s="92"/>
      <c r="I255" s="79"/>
      <c r="L255" s="93"/>
      <c r="M255" s="95"/>
      <c r="N255" s="82"/>
    </row>
    <row r="256" spans="2:14" x14ac:dyDescent="0.25">
      <c r="B256" s="83"/>
      <c r="C256" s="78"/>
      <c r="D256" s="75"/>
      <c r="G256" s="81"/>
      <c r="H256" s="92"/>
      <c r="I256" s="79"/>
      <c r="L256" s="93"/>
      <c r="M256" s="95"/>
      <c r="N256" s="82"/>
    </row>
    <row r="257" spans="2:14" x14ac:dyDescent="0.25">
      <c r="B257" s="83"/>
      <c r="C257" s="78"/>
      <c r="D257" s="75"/>
      <c r="G257" s="81"/>
      <c r="H257" s="92"/>
      <c r="I257" s="79"/>
      <c r="L257" s="93"/>
      <c r="M257" s="95"/>
      <c r="N257" s="82"/>
    </row>
    <row r="258" spans="2:14" x14ac:dyDescent="0.25">
      <c r="B258" s="83"/>
      <c r="C258" s="78"/>
      <c r="D258" s="75"/>
      <c r="G258" s="81"/>
      <c r="H258" s="92"/>
      <c r="I258" s="79"/>
      <c r="L258" s="93"/>
      <c r="M258" s="95"/>
      <c r="N258" s="82"/>
    </row>
    <row r="259" spans="2:14" x14ac:dyDescent="0.25">
      <c r="B259" s="83"/>
      <c r="C259" s="78"/>
      <c r="D259" s="75"/>
      <c r="G259" s="81"/>
      <c r="H259" s="92"/>
      <c r="I259" s="79"/>
      <c r="L259" s="93"/>
      <c r="M259" s="95"/>
      <c r="N259" s="82"/>
    </row>
    <row r="260" spans="2:14" x14ac:dyDescent="0.25">
      <c r="B260" s="83"/>
      <c r="C260" s="78"/>
      <c r="D260" s="75"/>
      <c r="G260" s="81"/>
      <c r="H260" s="92"/>
      <c r="I260" s="79"/>
      <c r="L260" s="93"/>
      <c r="M260" s="95"/>
      <c r="N260" s="82"/>
    </row>
    <row r="261" spans="2:14" x14ac:dyDescent="0.25">
      <c r="B261" s="83"/>
      <c r="C261" s="78"/>
      <c r="D261" s="75"/>
      <c r="G261" s="81"/>
      <c r="H261" s="92"/>
      <c r="I261" s="79"/>
      <c r="L261" s="93"/>
      <c r="M261" s="95"/>
      <c r="N261" s="82"/>
    </row>
    <row r="262" spans="2:14" x14ac:dyDescent="0.25">
      <c r="B262" s="83"/>
      <c r="C262" s="78"/>
      <c r="D262" s="75"/>
      <c r="G262" s="81"/>
      <c r="H262" s="92"/>
      <c r="I262" s="79"/>
      <c r="L262" s="93"/>
      <c r="M262" s="95"/>
      <c r="N262" s="82"/>
    </row>
    <row r="263" spans="2:14" x14ac:dyDescent="0.25">
      <c r="B263" s="83"/>
      <c r="C263" s="78"/>
      <c r="D263" s="75"/>
      <c r="G263" s="81"/>
      <c r="H263" s="92"/>
      <c r="I263" s="79"/>
      <c r="L263" s="93"/>
      <c r="M263" s="95"/>
      <c r="N263" s="82"/>
    </row>
    <row r="264" spans="2:14" x14ac:dyDescent="0.25">
      <c r="B264" s="83"/>
      <c r="C264" s="78"/>
      <c r="D264" s="75"/>
      <c r="G264" s="81"/>
      <c r="H264" s="92"/>
      <c r="I264" s="79"/>
      <c r="L264" s="93"/>
      <c r="M264" s="95"/>
      <c r="N264" s="82"/>
    </row>
    <row r="265" spans="2:14" x14ac:dyDescent="0.25">
      <c r="B265" s="83"/>
      <c r="C265" s="78"/>
      <c r="D265" s="75"/>
      <c r="G265" s="81"/>
      <c r="H265" s="92"/>
      <c r="I265" s="79"/>
      <c r="L265" s="93"/>
      <c r="M265" s="95"/>
      <c r="N265" s="82"/>
    </row>
    <row r="266" spans="2:14" x14ac:dyDescent="0.25">
      <c r="B266" s="83"/>
      <c r="C266" s="78"/>
      <c r="D266" s="75"/>
      <c r="G266" s="81"/>
      <c r="H266" s="92"/>
      <c r="I266" s="79"/>
      <c r="L266" s="93"/>
      <c r="M266" s="95"/>
      <c r="N266" s="82"/>
    </row>
    <row r="267" spans="2:14" x14ac:dyDescent="0.25">
      <c r="B267" s="83"/>
      <c r="C267" s="78"/>
      <c r="D267" s="75"/>
      <c r="G267" s="81"/>
      <c r="H267" s="92"/>
      <c r="I267" s="79"/>
      <c r="L267" s="93"/>
      <c r="M267" s="95"/>
      <c r="N267" s="82"/>
    </row>
    <row r="268" spans="2:14" x14ac:dyDescent="0.25">
      <c r="B268" s="83"/>
      <c r="C268" s="78"/>
      <c r="D268" s="75"/>
      <c r="G268" s="81"/>
      <c r="H268" s="92"/>
      <c r="I268" s="79"/>
      <c r="L268" s="93"/>
      <c r="M268" s="95"/>
      <c r="N268" s="82"/>
    </row>
    <row r="269" spans="2:14" x14ac:dyDescent="0.25">
      <c r="B269" s="83"/>
      <c r="C269" s="78"/>
      <c r="D269" s="75"/>
      <c r="G269" s="81"/>
      <c r="H269" s="92"/>
      <c r="I269" s="79"/>
      <c r="L269" s="93"/>
      <c r="M269" s="95"/>
      <c r="N269" s="82"/>
    </row>
    <row r="270" spans="2:14" x14ac:dyDescent="0.25">
      <c r="B270" s="83"/>
      <c r="C270" s="78"/>
      <c r="D270" s="75"/>
      <c r="G270" s="81"/>
      <c r="H270" s="92"/>
      <c r="I270" s="79"/>
      <c r="L270" s="93"/>
      <c r="M270" s="95"/>
      <c r="N270" s="82"/>
    </row>
    <row r="271" spans="2:14" x14ac:dyDescent="0.25">
      <c r="B271" s="83"/>
      <c r="C271" s="78"/>
      <c r="D271" s="75"/>
      <c r="G271" s="81"/>
      <c r="H271" s="92"/>
      <c r="I271" s="79"/>
      <c r="L271" s="93"/>
      <c r="M271" s="95"/>
      <c r="N271" s="82"/>
    </row>
    <row r="272" spans="2:14" x14ac:dyDescent="0.25">
      <c r="B272" s="83"/>
      <c r="C272" s="78"/>
      <c r="D272" s="75"/>
      <c r="G272" s="81"/>
      <c r="H272" s="92"/>
      <c r="I272" s="79"/>
      <c r="L272" s="93"/>
      <c r="M272" s="95"/>
      <c r="N272" s="82"/>
    </row>
    <row r="273" spans="2:14" x14ac:dyDescent="0.25">
      <c r="B273" s="83"/>
      <c r="C273" s="78"/>
      <c r="D273" s="75"/>
      <c r="G273" s="81"/>
      <c r="H273" s="92"/>
      <c r="I273" s="79"/>
      <c r="L273" s="93"/>
      <c r="M273" s="95"/>
      <c r="N273" s="82"/>
    </row>
    <row r="274" spans="2:14" x14ac:dyDescent="0.25">
      <c r="B274" s="83"/>
      <c r="C274" s="78"/>
      <c r="D274" s="75"/>
      <c r="G274" s="81"/>
      <c r="H274" s="92"/>
      <c r="I274" s="79"/>
      <c r="L274" s="93"/>
      <c r="M274" s="95"/>
      <c r="N274" s="82"/>
    </row>
    <row r="275" spans="2:14" x14ac:dyDescent="0.25">
      <c r="B275" s="83"/>
      <c r="C275" s="78"/>
      <c r="D275" s="75"/>
      <c r="G275" s="81"/>
      <c r="H275" s="92"/>
      <c r="I275" s="79"/>
      <c r="L275" s="93"/>
      <c r="M275" s="95"/>
      <c r="N275" s="82"/>
    </row>
    <row r="276" spans="2:14" x14ac:dyDescent="0.25">
      <c r="B276" s="83"/>
      <c r="C276" s="78"/>
      <c r="D276" s="75"/>
      <c r="G276" s="81"/>
      <c r="H276" s="92"/>
      <c r="I276" s="79"/>
      <c r="L276" s="93"/>
      <c r="M276" s="95"/>
      <c r="N276" s="82"/>
    </row>
    <row r="277" spans="2:14" x14ac:dyDescent="0.25">
      <c r="B277" s="83"/>
      <c r="C277" s="78"/>
      <c r="D277" s="75"/>
      <c r="G277" s="81"/>
      <c r="H277" s="92"/>
      <c r="I277" s="79"/>
      <c r="L277" s="93"/>
      <c r="M277" s="95"/>
      <c r="N277" s="82"/>
    </row>
    <row r="278" spans="2:14" x14ac:dyDescent="0.25">
      <c r="B278" s="83"/>
      <c r="C278" s="78"/>
      <c r="D278" s="75"/>
      <c r="G278" s="81"/>
      <c r="H278" s="92"/>
      <c r="I278" s="79"/>
      <c r="L278" s="93"/>
      <c r="M278" s="95"/>
      <c r="N278" s="82"/>
    </row>
    <row r="279" spans="2:14" x14ac:dyDescent="0.25">
      <c r="B279" s="83"/>
      <c r="C279" s="78"/>
      <c r="D279" s="75"/>
      <c r="G279" s="81"/>
      <c r="H279" s="92"/>
      <c r="I279" s="79"/>
      <c r="L279" s="93"/>
      <c r="M279" s="95"/>
      <c r="N279" s="82"/>
    </row>
    <row r="280" spans="2:14" x14ac:dyDescent="0.25">
      <c r="B280" s="83"/>
      <c r="C280" s="78"/>
      <c r="D280" s="75"/>
      <c r="G280" s="81"/>
      <c r="H280" s="92"/>
      <c r="I280" s="79"/>
      <c r="L280" s="93"/>
      <c r="M280" s="95"/>
      <c r="N280" s="82"/>
    </row>
    <row r="281" spans="2:14" x14ac:dyDescent="0.25">
      <c r="B281" s="83"/>
      <c r="C281" s="78"/>
      <c r="D281" s="75"/>
      <c r="G281" s="81"/>
      <c r="H281" s="92"/>
      <c r="I281" s="79"/>
      <c r="L281" s="93"/>
      <c r="M281" s="95"/>
      <c r="N281" s="82"/>
    </row>
    <row r="282" spans="2:14" x14ac:dyDescent="0.25">
      <c r="B282" s="83"/>
      <c r="C282" s="78"/>
      <c r="D282" s="75"/>
      <c r="G282" s="81"/>
      <c r="H282" s="92"/>
      <c r="I282" s="79"/>
      <c r="L282" s="93"/>
      <c r="M282" s="95"/>
      <c r="N282" s="82"/>
    </row>
    <row r="283" spans="2:14" x14ac:dyDescent="0.25">
      <c r="B283" s="83"/>
      <c r="C283" s="78"/>
      <c r="D283" s="75"/>
      <c r="G283" s="81"/>
      <c r="H283" s="92"/>
      <c r="I283" s="79"/>
      <c r="L283" s="93"/>
      <c r="M283" s="95"/>
      <c r="N283" s="82"/>
    </row>
    <row r="284" spans="2:14" x14ac:dyDescent="0.25">
      <c r="B284" s="83"/>
      <c r="C284" s="78"/>
      <c r="D284" s="75"/>
      <c r="G284" s="81"/>
      <c r="H284" s="92"/>
      <c r="I284" s="79"/>
      <c r="L284" s="93"/>
      <c r="M284" s="95"/>
      <c r="N284" s="82"/>
    </row>
    <row r="285" spans="2:14" x14ac:dyDescent="0.25">
      <c r="B285" s="83"/>
      <c r="C285" s="78"/>
      <c r="D285" s="75"/>
      <c r="G285" s="81"/>
      <c r="H285" s="92"/>
      <c r="I285" s="79"/>
      <c r="L285" s="93"/>
      <c r="M285" s="95"/>
      <c r="N285" s="82"/>
    </row>
    <row r="286" spans="2:14" x14ac:dyDescent="0.25">
      <c r="B286" s="83"/>
      <c r="C286" s="78"/>
      <c r="D286" s="75"/>
      <c r="G286" s="81"/>
      <c r="H286" s="92"/>
      <c r="I286" s="79"/>
      <c r="L286" s="93"/>
      <c r="M286" s="95"/>
      <c r="N286" s="82"/>
    </row>
    <row r="287" spans="2:14" x14ac:dyDescent="0.25">
      <c r="B287" s="83"/>
      <c r="C287" s="78"/>
      <c r="D287" s="75"/>
      <c r="G287" s="81"/>
      <c r="H287" s="92"/>
      <c r="I287" s="79"/>
      <c r="L287" s="93"/>
      <c r="M287" s="95"/>
      <c r="N287" s="82"/>
    </row>
    <row r="288" spans="2:14" x14ac:dyDescent="0.25">
      <c r="B288" s="83"/>
      <c r="C288" s="78"/>
      <c r="D288" s="75"/>
      <c r="G288" s="81"/>
      <c r="H288" s="92"/>
      <c r="I288" s="79"/>
      <c r="L288" s="93"/>
      <c r="M288" s="95"/>
      <c r="N288" s="82"/>
    </row>
    <row r="289" spans="2:14" x14ac:dyDescent="0.25">
      <c r="B289" s="83"/>
      <c r="C289" s="78"/>
      <c r="D289" s="75"/>
      <c r="G289" s="81"/>
      <c r="H289" s="92"/>
      <c r="I289" s="79"/>
      <c r="L289" s="93"/>
      <c r="M289" s="95"/>
      <c r="N289" s="82"/>
    </row>
    <row r="290" spans="2:14" x14ac:dyDescent="0.25">
      <c r="B290" s="83"/>
      <c r="C290" s="78"/>
      <c r="D290" s="75"/>
      <c r="G290" s="81"/>
      <c r="H290" s="92"/>
      <c r="I290" s="79"/>
      <c r="L290" s="93"/>
      <c r="M290" s="95"/>
      <c r="N290" s="82"/>
    </row>
    <row r="291" spans="2:14" x14ac:dyDescent="0.25">
      <c r="B291" s="83"/>
      <c r="C291" s="78"/>
      <c r="D291" s="75"/>
      <c r="G291" s="81"/>
      <c r="H291" s="92"/>
      <c r="I291" s="79"/>
      <c r="L291" s="93"/>
      <c r="M291" s="95"/>
      <c r="N291" s="82"/>
    </row>
    <row r="292" spans="2:14" x14ac:dyDescent="0.25">
      <c r="B292" s="83"/>
      <c r="C292" s="78"/>
      <c r="D292" s="75"/>
      <c r="G292" s="81"/>
      <c r="H292" s="92"/>
      <c r="I292" s="79"/>
      <c r="L292" s="93"/>
      <c r="M292" s="95"/>
      <c r="N292" s="82"/>
    </row>
    <row r="293" spans="2:14" x14ac:dyDescent="0.25">
      <c r="B293" s="83"/>
      <c r="C293" s="78"/>
      <c r="D293" s="75"/>
      <c r="G293" s="81"/>
      <c r="H293" s="92"/>
      <c r="I293" s="79"/>
      <c r="L293" s="93"/>
      <c r="M293" s="95"/>
      <c r="N293" s="82"/>
    </row>
    <row r="294" spans="2:14" x14ac:dyDescent="0.25">
      <c r="B294" s="83"/>
      <c r="C294" s="78"/>
      <c r="D294" s="75"/>
      <c r="G294" s="81"/>
      <c r="H294" s="92"/>
      <c r="I294" s="79"/>
      <c r="L294" s="93"/>
      <c r="M294" s="95"/>
      <c r="N294" s="82"/>
    </row>
    <row r="295" spans="2:14" x14ac:dyDescent="0.25">
      <c r="B295" s="83"/>
      <c r="C295" s="78"/>
      <c r="D295" s="75"/>
      <c r="G295" s="81"/>
      <c r="H295" s="92"/>
      <c r="I295" s="79"/>
      <c r="L295" s="93"/>
      <c r="M295" s="95"/>
      <c r="N295" s="82"/>
    </row>
    <row r="296" spans="2:14" x14ac:dyDescent="0.25">
      <c r="B296" s="83"/>
      <c r="C296" s="78"/>
      <c r="D296" s="75"/>
      <c r="G296" s="81"/>
      <c r="H296" s="92"/>
      <c r="I296" s="79"/>
      <c r="L296" s="93"/>
      <c r="M296" s="95"/>
      <c r="N296" s="82"/>
    </row>
    <row r="297" spans="2:14" x14ac:dyDescent="0.25">
      <c r="B297" s="83"/>
      <c r="C297" s="78"/>
      <c r="D297" s="75"/>
      <c r="G297" s="81"/>
      <c r="H297" s="92"/>
      <c r="I297" s="79"/>
      <c r="L297" s="93"/>
      <c r="M297" s="95"/>
      <c r="N297" s="82"/>
    </row>
    <row r="298" spans="2:14" x14ac:dyDescent="0.25">
      <c r="B298" s="83"/>
      <c r="C298" s="78"/>
      <c r="D298" s="75"/>
      <c r="G298" s="81"/>
      <c r="H298" s="92"/>
      <c r="I298" s="79"/>
      <c r="L298" s="93"/>
      <c r="M298" s="95"/>
      <c r="N298" s="82"/>
    </row>
    <row r="299" spans="2:14" x14ac:dyDescent="0.25">
      <c r="B299" s="83"/>
      <c r="C299" s="78"/>
      <c r="D299" s="75"/>
      <c r="G299" s="81"/>
      <c r="H299" s="92"/>
      <c r="I299" s="79"/>
      <c r="L299" s="93"/>
      <c r="M299" s="95"/>
      <c r="N299" s="82"/>
    </row>
    <row r="300" spans="2:14" x14ac:dyDescent="0.25">
      <c r="B300" s="83"/>
      <c r="C300" s="78"/>
      <c r="D300" s="75"/>
      <c r="G300" s="81"/>
      <c r="H300" s="92"/>
      <c r="I300" s="79"/>
      <c r="L300" s="93"/>
      <c r="M300" s="95"/>
      <c r="N300" s="82"/>
    </row>
    <row r="301" spans="2:14" x14ac:dyDescent="0.25">
      <c r="B301" s="83"/>
      <c r="C301" s="78"/>
      <c r="D301" s="75"/>
      <c r="G301" s="81"/>
      <c r="H301" s="92"/>
      <c r="I301" s="79"/>
      <c r="L301" s="93"/>
      <c r="M301" s="95"/>
      <c r="N301" s="82"/>
    </row>
    <row r="302" spans="2:14" x14ac:dyDescent="0.25">
      <c r="B302" s="83"/>
      <c r="C302" s="78"/>
      <c r="D302" s="75"/>
      <c r="G302" s="81"/>
      <c r="H302" s="92"/>
      <c r="I302" s="79"/>
      <c r="L302" s="93"/>
      <c r="M302" s="95"/>
      <c r="N302" s="82"/>
    </row>
    <row r="303" spans="2:14" x14ac:dyDescent="0.25">
      <c r="B303" s="83"/>
      <c r="C303" s="78"/>
      <c r="D303" s="75"/>
      <c r="G303" s="81"/>
      <c r="H303" s="92"/>
      <c r="I303" s="79"/>
      <c r="L303" s="93"/>
      <c r="M303" s="95"/>
      <c r="N303" s="82"/>
    </row>
    <row r="304" spans="2:14" x14ac:dyDescent="0.25">
      <c r="B304" s="83"/>
      <c r="C304" s="78"/>
      <c r="D304" s="75"/>
      <c r="G304" s="81"/>
      <c r="H304" s="92"/>
      <c r="I304" s="79"/>
      <c r="L304" s="93"/>
      <c r="M304" s="95"/>
      <c r="N304" s="82"/>
    </row>
    <row r="305" spans="2:14" x14ac:dyDescent="0.25">
      <c r="B305" s="83"/>
      <c r="C305" s="78"/>
      <c r="D305" s="75"/>
      <c r="G305" s="81"/>
      <c r="H305" s="92"/>
      <c r="I305" s="79"/>
      <c r="L305" s="93"/>
      <c r="M305" s="95"/>
      <c r="N305" s="82"/>
    </row>
    <row r="306" spans="2:14" x14ac:dyDescent="0.25">
      <c r="B306" s="83"/>
      <c r="C306" s="78"/>
      <c r="D306" s="75"/>
      <c r="G306" s="81"/>
      <c r="H306" s="92"/>
      <c r="I306" s="79"/>
      <c r="L306" s="93"/>
      <c r="M306" s="95"/>
      <c r="N306" s="82"/>
    </row>
    <row r="307" spans="2:14" x14ac:dyDescent="0.25">
      <c r="B307" s="83"/>
      <c r="C307" s="78"/>
      <c r="D307" s="75"/>
      <c r="G307" s="81"/>
      <c r="H307" s="92"/>
      <c r="I307" s="79"/>
      <c r="L307" s="93"/>
      <c r="M307" s="95"/>
      <c r="N307" s="82"/>
    </row>
    <row r="308" spans="2:14" x14ac:dyDescent="0.25">
      <c r="B308" s="83"/>
      <c r="C308" s="78"/>
      <c r="D308" s="75"/>
      <c r="G308" s="81"/>
      <c r="H308" s="92"/>
      <c r="I308" s="79"/>
      <c r="L308" s="93"/>
      <c r="M308" s="95"/>
      <c r="N308" s="82"/>
    </row>
    <row r="309" spans="2:14" x14ac:dyDescent="0.25">
      <c r="B309" s="83"/>
      <c r="C309" s="78"/>
      <c r="D309" s="75"/>
      <c r="G309" s="81"/>
      <c r="H309" s="92"/>
      <c r="I309" s="79"/>
      <c r="L309" s="93"/>
      <c r="M309" s="95"/>
      <c r="N309" s="82"/>
    </row>
    <row r="310" spans="2:14" x14ac:dyDescent="0.25">
      <c r="B310" s="83"/>
      <c r="C310" s="78"/>
      <c r="D310" s="75"/>
      <c r="G310" s="81"/>
      <c r="H310" s="92"/>
      <c r="I310" s="79"/>
      <c r="L310" s="93"/>
      <c r="M310" s="95"/>
      <c r="N310" s="82"/>
    </row>
    <row r="311" spans="2:14" x14ac:dyDescent="0.25">
      <c r="B311" s="83"/>
      <c r="C311" s="78"/>
      <c r="D311" s="75"/>
      <c r="G311" s="81"/>
      <c r="H311" s="92"/>
      <c r="I311" s="79"/>
      <c r="L311" s="93"/>
      <c r="M311" s="95"/>
      <c r="N311" s="8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S97"/>
  <sheetViews>
    <sheetView topLeftCell="C77" zoomScale="95" zoomScaleNormal="95" workbookViewId="0">
      <selection activeCell="I84" sqref="I84:N84"/>
    </sheetView>
  </sheetViews>
  <sheetFormatPr defaultColWidth="18.28515625" defaultRowHeight="16.5" customHeight="1" x14ac:dyDescent="0.25"/>
  <cols>
    <col min="5" max="5" width="22.85546875" bestFit="1" customWidth="1"/>
    <col min="6" max="6" width="21.5703125" bestFit="1" customWidth="1"/>
    <col min="46" max="46" width="16.140625" bestFit="1" customWidth="1"/>
    <col min="47" max="47" width="19.28515625" bestFit="1" customWidth="1"/>
    <col min="48" max="48" width="19.5703125" bestFit="1" customWidth="1"/>
    <col min="49" max="49" width="16.85546875" bestFit="1" customWidth="1"/>
    <col min="50" max="50" width="20" bestFit="1" customWidth="1"/>
    <col min="51" max="51" width="23.28515625" bestFit="1" customWidth="1"/>
    <col min="52" max="52" width="20.5703125" bestFit="1" customWidth="1"/>
    <col min="53" max="53" width="23.7109375" bestFit="1" customWidth="1"/>
    <col min="54" max="54" width="9.85546875" bestFit="1" customWidth="1"/>
    <col min="109" max="109" width="23" bestFit="1" customWidth="1"/>
    <col min="110" max="110" width="20.28515625" bestFit="1" customWidth="1"/>
    <col min="111" max="111" width="23.42578125" bestFit="1" customWidth="1"/>
    <col min="112" max="112" width="12.140625" bestFit="1" customWidth="1"/>
    <col min="128" max="128" width="22.5703125" bestFit="1" customWidth="1"/>
    <col min="129" max="129" width="23.42578125" bestFit="1" customWidth="1"/>
    <col min="130" max="130" width="26.140625" bestFit="1" customWidth="1"/>
    <col min="131" max="131" width="26.7109375" bestFit="1" customWidth="1"/>
    <col min="132" max="132" width="19" bestFit="1" customWidth="1"/>
    <col min="141" max="141" width="18.5703125" bestFit="1" customWidth="1"/>
    <col min="142" max="142" width="36.140625" bestFit="1" customWidth="1"/>
    <col min="143" max="143" width="30.140625" bestFit="1" customWidth="1"/>
  </cols>
  <sheetData>
    <row r="2" spans="1:149" ht="16.5" customHeight="1" x14ac:dyDescent="0.25">
      <c r="A2" s="3" t="s">
        <v>224</v>
      </c>
      <c r="B2" s="3" t="s">
        <v>225</v>
      </c>
      <c r="C2" s="3" t="s">
        <v>226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227</v>
      </c>
      <c r="J2" s="3" t="s">
        <v>228</v>
      </c>
      <c r="K2" s="3" t="s">
        <v>142</v>
      </c>
      <c r="L2" s="3" t="s">
        <v>229</v>
      </c>
      <c r="M2" s="3" t="s">
        <v>14</v>
      </c>
      <c r="N2" s="3" t="s">
        <v>113</v>
      </c>
      <c r="O2" s="3" t="s">
        <v>20</v>
      </c>
      <c r="P2" s="3" t="s">
        <v>21</v>
      </c>
      <c r="Q2" s="3" t="s">
        <v>22</v>
      </c>
      <c r="R2" s="3" t="s">
        <v>23</v>
      </c>
      <c r="S2" s="3" t="s">
        <v>24</v>
      </c>
      <c r="T2" s="3" t="s">
        <v>25</v>
      </c>
      <c r="U2" s="3" t="s">
        <v>230</v>
      </c>
      <c r="V2" s="3" t="s">
        <v>231</v>
      </c>
      <c r="W2" s="3" t="s">
        <v>74</v>
      </c>
      <c r="X2" s="3" t="s">
        <v>232</v>
      </c>
      <c r="Y2" s="3" t="s">
        <v>233</v>
      </c>
      <c r="Z2" s="3" t="s">
        <v>234</v>
      </c>
      <c r="AA2" s="3" t="s">
        <v>235</v>
      </c>
      <c r="AB2" s="3" t="s">
        <v>236</v>
      </c>
      <c r="AC2" s="3" t="s">
        <v>237</v>
      </c>
      <c r="AD2" s="3" t="s">
        <v>238</v>
      </c>
      <c r="AE2" s="3" t="s">
        <v>35</v>
      </c>
      <c r="AF2" s="3" t="s">
        <v>36</v>
      </c>
      <c r="AG2" s="3" t="s">
        <v>239</v>
      </c>
      <c r="AH2" s="3" t="s">
        <v>38</v>
      </c>
      <c r="AI2" s="3" t="s">
        <v>80</v>
      </c>
      <c r="AJ2" s="3" t="s">
        <v>39</v>
      </c>
      <c r="AK2" s="3" t="s">
        <v>81</v>
      </c>
      <c r="AL2" s="3" t="s">
        <v>240</v>
      </c>
      <c r="AM2" s="3" t="s">
        <v>241</v>
      </c>
      <c r="AN2" s="3" t="s">
        <v>42</v>
      </c>
      <c r="AO2" s="3" t="s">
        <v>43</v>
      </c>
      <c r="AP2" s="3" t="s">
        <v>44</v>
      </c>
      <c r="AQ2" s="3" t="s">
        <v>45</v>
      </c>
      <c r="AR2" s="3" t="s">
        <v>242</v>
      </c>
      <c r="AS2" s="3" t="s">
        <v>53</v>
      </c>
      <c r="AT2" s="3" t="s">
        <v>54</v>
      </c>
      <c r="AU2" s="3" t="s">
        <v>243</v>
      </c>
      <c r="AV2" s="3" t="s">
        <v>47</v>
      </c>
      <c r="AW2" s="3" t="s">
        <v>48</v>
      </c>
      <c r="AX2" s="3" t="s">
        <v>244</v>
      </c>
      <c r="AY2" s="3" t="s">
        <v>50</v>
      </c>
      <c r="AZ2" s="3" t="s">
        <v>51</v>
      </c>
      <c r="BA2" s="4" t="s">
        <v>245</v>
      </c>
      <c r="BB2" s="4" t="s">
        <v>246</v>
      </c>
      <c r="BC2" s="3" t="s">
        <v>247</v>
      </c>
      <c r="BD2" s="3" t="s">
        <v>248</v>
      </c>
      <c r="BE2" s="3" t="s">
        <v>59</v>
      </c>
      <c r="BF2" s="3" t="s">
        <v>60</v>
      </c>
      <c r="BG2" s="3" t="s">
        <v>249</v>
      </c>
      <c r="BH2" s="3" t="s">
        <v>250</v>
      </c>
      <c r="BI2" s="3" t="s">
        <v>251</v>
      </c>
      <c r="BJ2" s="3" t="s">
        <v>252</v>
      </c>
      <c r="BK2" s="3" t="s">
        <v>253</v>
      </c>
      <c r="BL2" s="3" t="s">
        <v>254</v>
      </c>
      <c r="BM2" s="3" t="s">
        <v>67</v>
      </c>
      <c r="BN2" s="3" t="s">
        <v>68</v>
      </c>
      <c r="BO2" s="3" t="s">
        <v>255</v>
      </c>
      <c r="BP2" s="3" t="s">
        <v>256</v>
      </c>
      <c r="BQ2" s="3" t="s">
        <v>101</v>
      </c>
      <c r="BR2" s="3" t="s">
        <v>102</v>
      </c>
      <c r="BS2" s="3" t="s">
        <v>257</v>
      </c>
      <c r="BT2" s="3" t="s">
        <v>8</v>
      </c>
      <c r="BU2" s="3" t="s">
        <v>73</v>
      </c>
      <c r="BV2" s="3" t="s">
        <v>69</v>
      </c>
      <c r="BW2" s="3" t="s">
        <v>258</v>
      </c>
      <c r="BX2" s="3" t="s">
        <v>70</v>
      </c>
      <c r="BY2" s="3" t="s">
        <v>259</v>
      </c>
      <c r="BZ2" s="3" t="s">
        <v>71</v>
      </c>
      <c r="CA2" s="3" t="s">
        <v>260</v>
      </c>
      <c r="CB2" s="3" t="s">
        <v>72</v>
      </c>
      <c r="CC2" s="3" t="s">
        <v>261</v>
      </c>
      <c r="CD2" s="3" t="s">
        <v>262</v>
      </c>
      <c r="CE2" s="3" t="s">
        <v>119</v>
      </c>
      <c r="CF2" s="3" t="s">
        <v>263</v>
      </c>
      <c r="CG2" s="3" t="s">
        <v>264</v>
      </c>
      <c r="CH2" s="3" t="s">
        <v>265</v>
      </c>
      <c r="CI2" s="3" t="s">
        <v>266</v>
      </c>
      <c r="CJ2" s="3" t="s">
        <v>267</v>
      </c>
      <c r="CK2" s="3" t="s">
        <v>114</v>
      </c>
      <c r="CL2" s="3" t="s">
        <v>268</v>
      </c>
      <c r="CM2" s="3" t="s">
        <v>75</v>
      </c>
      <c r="CN2" s="3" t="s">
        <v>76</v>
      </c>
      <c r="CO2" s="3" t="s">
        <v>77</v>
      </c>
      <c r="CP2" s="3" t="s">
        <v>100</v>
      </c>
      <c r="CQ2" s="3" t="s">
        <v>78</v>
      </c>
      <c r="CR2" s="3" t="s">
        <v>79</v>
      </c>
      <c r="CS2" s="3" t="s">
        <v>269</v>
      </c>
      <c r="CT2" s="3" t="s">
        <v>270</v>
      </c>
      <c r="CU2" s="3" t="s">
        <v>82</v>
      </c>
      <c r="CV2" s="3" t="s">
        <v>271</v>
      </c>
      <c r="CW2" s="3" t="s">
        <v>83</v>
      </c>
      <c r="CX2" s="3" t="s">
        <v>272</v>
      </c>
      <c r="CY2" s="3" t="s">
        <v>84</v>
      </c>
      <c r="CZ2" s="3" t="s">
        <v>85</v>
      </c>
      <c r="DA2" s="3" t="s">
        <v>273</v>
      </c>
      <c r="DB2" s="3" t="s">
        <v>87</v>
      </c>
      <c r="DC2" s="3" t="s">
        <v>88</v>
      </c>
      <c r="DD2" s="3" t="s">
        <v>274</v>
      </c>
      <c r="DE2" s="3" t="s">
        <v>90</v>
      </c>
      <c r="DF2" s="3" t="s">
        <v>91</v>
      </c>
      <c r="DG2" s="3" t="s">
        <v>275</v>
      </c>
      <c r="DH2" s="3" t="s">
        <v>276</v>
      </c>
      <c r="DI2" s="3" t="s">
        <v>277</v>
      </c>
      <c r="DJ2" s="3" t="s">
        <v>278</v>
      </c>
      <c r="DK2" s="3" t="s">
        <v>279</v>
      </c>
      <c r="DL2" s="3" t="s">
        <v>280</v>
      </c>
      <c r="DM2" s="3" t="s">
        <v>94</v>
      </c>
      <c r="DN2" s="3" t="s">
        <v>95</v>
      </c>
      <c r="DO2" s="3" t="s">
        <v>96</v>
      </c>
      <c r="DP2" s="3" t="s">
        <v>281</v>
      </c>
      <c r="DQ2" s="3" t="s">
        <v>282</v>
      </c>
      <c r="DR2" s="3" t="s">
        <v>99</v>
      </c>
      <c r="DS2" s="3" t="s">
        <v>98</v>
      </c>
      <c r="DT2" s="3" t="s">
        <v>104</v>
      </c>
      <c r="DU2" s="3" t="s">
        <v>283</v>
      </c>
      <c r="DV2" s="3" t="s">
        <v>284</v>
      </c>
      <c r="DW2" s="3" t="s">
        <v>285</v>
      </c>
      <c r="DX2" s="3" t="s">
        <v>286</v>
      </c>
      <c r="DY2" s="3" t="s">
        <v>287</v>
      </c>
      <c r="DZ2" s="3" t="s">
        <v>288</v>
      </c>
      <c r="EA2" s="3" t="s">
        <v>289</v>
      </c>
      <c r="EB2" s="3" t="s">
        <v>290</v>
      </c>
      <c r="EC2" s="3" t="s">
        <v>291</v>
      </c>
      <c r="ED2" s="3" t="s">
        <v>292</v>
      </c>
      <c r="EE2" s="3" t="s">
        <v>293</v>
      </c>
      <c r="EF2" s="3" t="s">
        <v>294</v>
      </c>
      <c r="EG2" s="3" t="s">
        <v>117</v>
      </c>
      <c r="EH2" s="3" t="s">
        <v>118</v>
      </c>
      <c r="EI2" s="3" t="s">
        <v>295</v>
      </c>
      <c r="EJ2" s="3" t="s">
        <v>296</v>
      </c>
      <c r="EK2" s="3" t="s">
        <v>297</v>
      </c>
      <c r="EL2" s="3" t="s">
        <v>298</v>
      </c>
      <c r="EM2" s="3" t="s">
        <v>299</v>
      </c>
      <c r="EN2" s="3" t="s">
        <v>120</v>
      </c>
      <c r="EO2" s="3" t="s">
        <v>300</v>
      </c>
      <c r="EP2" s="3" t="s">
        <v>301</v>
      </c>
      <c r="EQ2" s="3" t="s">
        <v>29</v>
      </c>
      <c r="ER2" s="3" t="s">
        <v>30</v>
      </c>
      <c r="ES2" s="3" t="s">
        <v>31</v>
      </c>
    </row>
    <row r="3" spans="1:149" ht="16.5" customHeight="1" x14ac:dyDescent="0.25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6"/>
      <c r="BB3" s="6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</row>
    <row r="4" spans="1:149" ht="16.5" customHeight="1" x14ac:dyDescent="0.25">
      <c r="A4" s="7">
        <v>12363</v>
      </c>
      <c r="B4" s="8">
        <v>40179</v>
      </c>
      <c r="C4" s="9">
        <v>40179</v>
      </c>
      <c r="D4" s="6" t="s">
        <v>302</v>
      </c>
      <c r="E4" s="6" t="s">
        <v>303</v>
      </c>
      <c r="F4" s="6" t="s">
        <v>122</v>
      </c>
      <c r="G4" s="6" t="s">
        <v>304</v>
      </c>
      <c r="H4" s="6" t="s">
        <v>305</v>
      </c>
      <c r="I4" s="6" t="s">
        <v>123</v>
      </c>
      <c r="J4" s="10">
        <v>40</v>
      </c>
      <c r="K4" s="6" t="s">
        <v>306</v>
      </c>
      <c r="L4" s="10">
        <v>350400</v>
      </c>
      <c r="M4" s="11">
        <v>28</v>
      </c>
      <c r="N4" s="6" t="s">
        <v>307</v>
      </c>
      <c r="O4" s="7"/>
      <c r="P4" s="7"/>
      <c r="Q4" s="6" t="s">
        <v>126</v>
      </c>
      <c r="R4" s="6" t="s">
        <v>126</v>
      </c>
      <c r="S4" s="6" t="s">
        <v>127</v>
      </c>
      <c r="T4" s="6" t="s">
        <v>124</v>
      </c>
      <c r="U4" s="6" t="s">
        <v>308</v>
      </c>
      <c r="V4" s="6" t="s">
        <v>185</v>
      </c>
      <c r="W4" s="6"/>
      <c r="X4" s="7"/>
      <c r="Y4" s="6"/>
      <c r="Z4" s="6"/>
      <c r="AA4" s="7"/>
      <c r="AB4" s="7"/>
      <c r="AC4" s="8">
        <v>40179</v>
      </c>
      <c r="AD4" s="8">
        <v>40543</v>
      </c>
      <c r="AE4" s="6" t="s">
        <v>128</v>
      </c>
      <c r="AF4" s="7">
        <v>8760</v>
      </c>
      <c r="AG4" s="6"/>
      <c r="AH4" s="7"/>
      <c r="AI4" s="6"/>
      <c r="AJ4" s="8"/>
      <c r="AK4" s="9"/>
      <c r="AL4" s="7"/>
      <c r="AM4" s="6" t="s">
        <v>309</v>
      </c>
      <c r="AN4" s="6" t="s">
        <v>310</v>
      </c>
      <c r="AO4" s="6" t="s">
        <v>129</v>
      </c>
      <c r="AP4" s="12">
        <v>0</v>
      </c>
      <c r="AQ4" s="13">
        <v>0</v>
      </c>
      <c r="AR4" s="6"/>
      <c r="AS4" s="12">
        <v>0</v>
      </c>
      <c r="AT4" s="13">
        <v>0</v>
      </c>
      <c r="AU4" s="6"/>
      <c r="AV4" s="12">
        <v>0</v>
      </c>
      <c r="AW4" s="13">
        <v>0</v>
      </c>
      <c r="AX4" s="6" t="s">
        <v>124</v>
      </c>
      <c r="AY4" s="12">
        <v>0</v>
      </c>
      <c r="AZ4" s="13">
        <v>0</v>
      </c>
      <c r="BA4" s="6"/>
      <c r="BB4" s="7"/>
      <c r="BC4" s="7"/>
      <c r="BD4" s="5" t="b">
        <v>0</v>
      </c>
      <c r="BE4" s="6"/>
      <c r="BF4" s="6"/>
      <c r="BG4" s="7"/>
      <c r="BH4" s="7"/>
      <c r="BI4" s="6"/>
      <c r="BJ4" s="6"/>
      <c r="BK4" s="7">
        <v>0</v>
      </c>
      <c r="BL4" s="5" t="b">
        <v>1</v>
      </c>
      <c r="BM4" s="6" t="s">
        <v>311</v>
      </c>
      <c r="BN4" s="6" t="s">
        <v>131</v>
      </c>
      <c r="BO4" s="6"/>
      <c r="BP4" s="7" t="s">
        <v>312</v>
      </c>
      <c r="BQ4" s="6" t="s">
        <v>313</v>
      </c>
      <c r="BR4" s="6" t="s">
        <v>314</v>
      </c>
      <c r="BS4" s="6"/>
      <c r="BT4" s="6" t="s">
        <v>315</v>
      </c>
      <c r="BU4" s="6"/>
      <c r="BV4" s="6"/>
      <c r="BW4" s="6"/>
      <c r="BX4" s="6"/>
      <c r="BY4" s="6"/>
      <c r="BZ4" s="6"/>
      <c r="CA4" s="6"/>
      <c r="CB4" s="6"/>
      <c r="CC4" s="6"/>
      <c r="CD4" s="7"/>
      <c r="CE4" s="6" t="s">
        <v>316</v>
      </c>
      <c r="CF4" s="5" t="b">
        <v>0</v>
      </c>
      <c r="CG4" s="5" t="b">
        <v>0</v>
      </c>
      <c r="CH4" s="5" t="b">
        <v>0</v>
      </c>
      <c r="CI4" s="5" t="b">
        <v>0</v>
      </c>
      <c r="CJ4" s="5" t="b">
        <v>0</v>
      </c>
      <c r="CK4" s="6"/>
      <c r="CL4" s="6"/>
      <c r="CM4" s="7"/>
      <c r="CN4" s="7"/>
      <c r="CO4" s="7"/>
      <c r="CP4" s="6"/>
      <c r="CQ4" s="8"/>
      <c r="CR4" s="8"/>
      <c r="CS4" s="6"/>
      <c r="CT4" s="6"/>
      <c r="CU4" s="7"/>
      <c r="CV4" s="6"/>
      <c r="CW4" s="6"/>
      <c r="CX4" s="6"/>
      <c r="CY4" s="7">
        <v>0</v>
      </c>
      <c r="CZ4" s="13">
        <v>0</v>
      </c>
      <c r="DA4" s="6"/>
      <c r="DB4" s="7">
        <v>0</v>
      </c>
      <c r="DC4" s="13">
        <v>0</v>
      </c>
      <c r="DD4" s="6"/>
      <c r="DE4" s="7">
        <v>0</v>
      </c>
      <c r="DF4" s="13">
        <v>0</v>
      </c>
      <c r="DG4" s="6"/>
      <c r="DH4" s="7"/>
      <c r="DI4" s="10">
        <v>-9811200</v>
      </c>
      <c r="DJ4" s="6"/>
      <c r="DK4" s="6"/>
      <c r="DL4" s="6"/>
      <c r="DM4" s="6"/>
      <c r="DN4" s="6"/>
      <c r="DO4" s="6"/>
      <c r="DP4" s="6"/>
      <c r="DQ4" s="6"/>
      <c r="DR4" s="6" t="s">
        <v>317</v>
      </c>
      <c r="DS4" s="8">
        <v>40544</v>
      </c>
      <c r="DT4" s="6"/>
      <c r="DU4" s="6"/>
      <c r="DV4" s="13"/>
      <c r="DW4" s="6"/>
      <c r="DX4" s="6"/>
      <c r="DY4" s="6"/>
      <c r="DZ4" s="6"/>
      <c r="EA4" s="6"/>
      <c r="EB4" s="6"/>
      <c r="EC4" s="7">
        <v>12364</v>
      </c>
      <c r="ED4" s="14">
        <v>42402.711643518516</v>
      </c>
      <c r="EE4" s="6"/>
      <c r="EF4" s="6"/>
      <c r="EG4" s="6"/>
      <c r="EH4" s="6"/>
      <c r="EI4" s="6"/>
      <c r="EJ4" s="6"/>
      <c r="EK4" s="14"/>
      <c r="EL4" s="14"/>
      <c r="EM4" s="14"/>
      <c r="EN4" s="6"/>
      <c r="EO4" s="5" t="b">
        <v>0</v>
      </c>
      <c r="EP4" s="6"/>
      <c r="EQ4" s="6"/>
      <c r="ER4" s="6"/>
      <c r="ES4" s="6"/>
    </row>
    <row r="5" spans="1:149" ht="16.5" customHeight="1" x14ac:dyDescent="0.25">
      <c r="A5" s="7">
        <v>12365</v>
      </c>
      <c r="B5" s="8">
        <v>40179</v>
      </c>
      <c r="C5" s="9">
        <v>40179</v>
      </c>
      <c r="D5" s="6" t="s">
        <v>302</v>
      </c>
      <c r="E5" s="6" t="s">
        <v>303</v>
      </c>
      <c r="F5" s="6" t="s">
        <v>122</v>
      </c>
      <c r="G5" s="6" t="s">
        <v>304</v>
      </c>
      <c r="H5" s="6" t="s">
        <v>305</v>
      </c>
      <c r="I5" s="6" t="s">
        <v>123</v>
      </c>
      <c r="J5" s="10">
        <v>41</v>
      </c>
      <c r="K5" s="6" t="s">
        <v>306</v>
      </c>
      <c r="L5" s="10">
        <v>359160</v>
      </c>
      <c r="M5" s="11">
        <v>29</v>
      </c>
      <c r="N5" s="6" t="s">
        <v>307</v>
      </c>
      <c r="O5" s="7"/>
      <c r="P5" s="7"/>
      <c r="Q5" s="6" t="s">
        <v>126</v>
      </c>
      <c r="R5" s="6" t="s">
        <v>126</v>
      </c>
      <c r="S5" s="6" t="s">
        <v>127</v>
      </c>
      <c r="T5" s="6" t="s">
        <v>124</v>
      </c>
      <c r="U5" s="6" t="s">
        <v>308</v>
      </c>
      <c r="V5" s="6" t="s">
        <v>185</v>
      </c>
      <c r="W5" s="6"/>
      <c r="X5" s="7"/>
      <c r="Y5" s="6"/>
      <c r="Z5" s="6"/>
      <c r="AA5" s="7"/>
      <c r="AB5" s="7"/>
      <c r="AC5" s="8">
        <v>40179</v>
      </c>
      <c r="AD5" s="8">
        <v>40543</v>
      </c>
      <c r="AE5" s="6" t="s">
        <v>128</v>
      </c>
      <c r="AF5" s="7">
        <v>8760</v>
      </c>
      <c r="AG5" s="6"/>
      <c r="AH5" s="7"/>
      <c r="AI5" s="6"/>
      <c r="AJ5" s="8"/>
      <c r="AK5" s="9"/>
      <c r="AL5" s="7"/>
      <c r="AM5" s="6" t="s">
        <v>309</v>
      </c>
      <c r="AN5" s="6" t="s">
        <v>310</v>
      </c>
      <c r="AO5" s="6" t="s">
        <v>129</v>
      </c>
      <c r="AP5" s="12">
        <v>0</v>
      </c>
      <c r="AQ5" s="13">
        <v>0</v>
      </c>
      <c r="AR5" s="6"/>
      <c r="AS5" s="12">
        <v>0</v>
      </c>
      <c r="AT5" s="13">
        <v>0</v>
      </c>
      <c r="AU5" s="6"/>
      <c r="AV5" s="12">
        <v>0</v>
      </c>
      <c r="AW5" s="13">
        <v>0</v>
      </c>
      <c r="AX5" s="6" t="s">
        <v>124</v>
      </c>
      <c r="AY5" s="12">
        <v>0</v>
      </c>
      <c r="AZ5" s="13">
        <v>0</v>
      </c>
      <c r="BA5" s="6"/>
      <c r="BB5" s="7"/>
      <c r="BC5" s="7"/>
      <c r="BD5" s="5" t="b">
        <v>0</v>
      </c>
      <c r="BE5" s="6"/>
      <c r="BF5" s="6"/>
      <c r="BG5" s="7"/>
      <c r="BH5" s="7"/>
      <c r="BI5" s="6"/>
      <c r="BJ5" s="6"/>
      <c r="BK5" s="7">
        <v>0</v>
      </c>
      <c r="BL5" s="5" t="b">
        <v>1</v>
      </c>
      <c r="BM5" s="6" t="s">
        <v>318</v>
      </c>
      <c r="BN5" s="6" t="s">
        <v>131</v>
      </c>
      <c r="BO5" s="6"/>
      <c r="BP5" s="7" t="s">
        <v>312</v>
      </c>
      <c r="BQ5" s="6" t="s">
        <v>313</v>
      </c>
      <c r="BR5" s="6" t="s">
        <v>314</v>
      </c>
      <c r="BS5" s="6"/>
      <c r="BT5" s="6" t="s">
        <v>315</v>
      </c>
      <c r="BU5" s="6"/>
      <c r="BV5" s="6"/>
      <c r="BW5" s="6"/>
      <c r="BX5" s="6"/>
      <c r="BY5" s="6"/>
      <c r="BZ5" s="6"/>
      <c r="CA5" s="6"/>
      <c r="CB5" s="6"/>
      <c r="CC5" s="6"/>
      <c r="CD5" s="7"/>
      <c r="CE5" s="6" t="s">
        <v>316</v>
      </c>
      <c r="CF5" s="5" t="b">
        <v>0</v>
      </c>
      <c r="CG5" s="5" t="b">
        <v>0</v>
      </c>
      <c r="CH5" s="5" t="b">
        <v>0</v>
      </c>
      <c r="CI5" s="5" t="b">
        <v>0</v>
      </c>
      <c r="CJ5" s="5" t="b">
        <v>0</v>
      </c>
      <c r="CK5" s="6"/>
      <c r="CL5" s="6"/>
      <c r="CM5" s="7"/>
      <c r="CN5" s="7"/>
      <c r="CO5" s="7"/>
      <c r="CP5" s="6"/>
      <c r="CQ5" s="8"/>
      <c r="CR5" s="8"/>
      <c r="CS5" s="6"/>
      <c r="CT5" s="6"/>
      <c r="CU5" s="7"/>
      <c r="CV5" s="6"/>
      <c r="CW5" s="6"/>
      <c r="CX5" s="6"/>
      <c r="CY5" s="7">
        <v>0</v>
      </c>
      <c r="CZ5" s="13">
        <v>0</v>
      </c>
      <c r="DA5" s="6"/>
      <c r="DB5" s="7">
        <v>0</v>
      </c>
      <c r="DC5" s="13">
        <v>0</v>
      </c>
      <c r="DD5" s="6"/>
      <c r="DE5" s="7">
        <v>0</v>
      </c>
      <c r="DF5" s="13">
        <v>0</v>
      </c>
      <c r="DG5" s="6"/>
      <c r="DH5" s="7"/>
      <c r="DI5" s="10">
        <v>-10415640</v>
      </c>
      <c r="DJ5" s="6"/>
      <c r="DK5" s="6"/>
      <c r="DL5" s="6"/>
      <c r="DM5" s="6"/>
      <c r="DN5" s="6"/>
      <c r="DO5" s="6"/>
      <c r="DP5" s="6"/>
      <c r="DQ5" s="6"/>
      <c r="DR5" s="6" t="s">
        <v>317</v>
      </c>
      <c r="DS5" s="8">
        <v>40544</v>
      </c>
      <c r="DT5" s="6"/>
      <c r="DU5" s="6"/>
      <c r="DV5" s="13"/>
      <c r="DW5" s="6"/>
      <c r="DX5" s="6"/>
      <c r="DY5" s="6"/>
      <c r="DZ5" s="6"/>
      <c r="EA5" s="6"/>
      <c r="EB5" s="6"/>
      <c r="EC5" s="7">
        <v>12366</v>
      </c>
      <c r="ED5" s="14">
        <v>42402.711643518516</v>
      </c>
      <c r="EE5" s="6"/>
      <c r="EF5" s="6"/>
      <c r="EG5" s="6"/>
      <c r="EH5" s="6"/>
      <c r="EI5" s="6"/>
      <c r="EJ5" s="6"/>
      <c r="EK5" s="14"/>
      <c r="EL5" s="14"/>
      <c r="EM5" s="14"/>
      <c r="EN5" s="6"/>
      <c r="EO5" s="5" t="b">
        <v>0</v>
      </c>
      <c r="EP5" s="6"/>
      <c r="EQ5" s="6"/>
      <c r="ER5" s="6"/>
      <c r="ES5" s="6"/>
    </row>
    <row r="6" spans="1:149" ht="16.5" customHeight="1" x14ac:dyDescent="0.25">
      <c r="A6" s="7">
        <v>12367</v>
      </c>
      <c r="B6" s="8">
        <v>40179</v>
      </c>
      <c r="C6" s="9">
        <v>40179</v>
      </c>
      <c r="D6" s="6" t="s">
        <v>302</v>
      </c>
      <c r="E6" s="6" t="s">
        <v>303</v>
      </c>
      <c r="F6" s="6" t="s">
        <v>122</v>
      </c>
      <c r="G6" s="6" t="s">
        <v>304</v>
      </c>
      <c r="H6" s="6" t="s">
        <v>305</v>
      </c>
      <c r="I6" s="6" t="s">
        <v>133</v>
      </c>
      <c r="J6" s="10">
        <v>-42</v>
      </c>
      <c r="K6" s="6" t="s">
        <v>306</v>
      </c>
      <c r="L6" s="10">
        <v>-367920</v>
      </c>
      <c r="M6" s="11">
        <v>30</v>
      </c>
      <c r="N6" s="6" t="s">
        <v>307</v>
      </c>
      <c r="O6" s="7"/>
      <c r="P6" s="7"/>
      <c r="Q6" s="6" t="s">
        <v>126</v>
      </c>
      <c r="R6" s="6" t="s">
        <v>126</v>
      </c>
      <c r="S6" s="6" t="s">
        <v>127</v>
      </c>
      <c r="T6" s="6" t="s">
        <v>124</v>
      </c>
      <c r="U6" s="6" t="s">
        <v>308</v>
      </c>
      <c r="V6" s="6" t="s">
        <v>185</v>
      </c>
      <c r="W6" s="6"/>
      <c r="X6" s="7"/>
      <c r="Y6" s="6"/>
      <c r="Z6" s="6"/>
      <c r="AA6" s="7"/>
      <c r="AB6" s="7"/>
      <c r="AC6" s="8">
        <v>40179</v>
      </c>
      <c r="AD6" s="8">
        <v>40543</v>
      </c>
      <c r="AE6" s="6" t="s">
        <v>128</v>
      </c>
      <c r="AF6" s="7">
        <v>8760</v>
      </c>
      <c r="AG6" s="6"/>
      <c r="AH6" s="7"/>
      <c r="AI6" s="6"/>
      <c r="AJ6" s="8"/>
      <c r="AK6" s="9"/>
      <c r="AL6" s="7"/>
      <c r="AM6" s="6" t="s">
        <v>309</v>
      </c>
      <c r="AN6" s="6" t="s">
        <v>310</v>
      </c>
      <c r="AO6" s="6" t="s">
        <v>129</v>
      </c>
      <c r="AP6" s="12">
        <v>0</v>
      </c>
      <c r="AQ6" s="13">
        <v>0</v>
      </c>
      <c r="AR6" s="6"/>
      <c r="AS6" s="12">
        <v>0</v>
      </c>
      <c r="AT6" s="13">
        <v>0</v>
      </c>
      <c r="AU6" s="6"/>
      <c r="AV6" s="12">
        <v>0</v>
      </c>
      <c r="AW6" s="13">
        <v>0</v>
      </c>
      <c r="AX6" s="6" t="s">
        <v>124</v>
      </c>
      <c r="AY6" s="12">
        <v>0</v>
      </c>
      <c r="AZ6" s="13">
        <v>0</v>
      </c>
      <c r="BA6" s="6"/>
      <c r="BB6" s="7"/>
      <c r="BC6" s="7"/>
      <c r="BD6" s="5" t="b">
        <v>0</v>
      </c>
      <c r="BE6" s="6"/>
      <c r="BF6" s="6"/>
      <c r="BG6" s="7"/>
      <c r="BH6" s="7"/>
      <c r="BI6" s="6"/>
      <c r="BJ6" s="6"/>
      <c r="BK6" s="7">
        <v>0</v>
      </c>
      <c r="BL6" s="5" t="b">
        <v>1</v>
      </c>
      <c r="BM6" s="6" t="s">
        <v>319</v>
      </c>
      <c r="BN6" s="6" t="s">
        <v>131</v>
      </c>
      <c r="BO6" s="6"/>
      <c r="BP6" s="7" t="s">
        <v>312</v>
      </c>
      <c r="BQ6" s="6" t="s">
        <v>313</v>
      </c>
      <c r="BR6" s="6" t="s">
        <v>314</v>
      </c>
      <c r="BS6" s="6"/>
      <c r="BT6" s="6" t="s">
        <v>315</v>
      </c>
      <c r="BU6" s="6"/>
      <c r="BV6" s="6"/>
      <c r="BW6" s="6"/>
      <c r="BX6" s="6"/>
      <c r="BY6" s="6"/>
      <c r="BZ6" s="6"/>
      <c r="CA6" s="6"/>
      <c r="CB6" s="6"/>
      <c r="CC6" s="6"/>
      <c r="CD6" s="7"/>
      <c r="CE6" s="6" t="s">
        <v>316</v>
      </c>
      <c r="CF6" s="5" t="b">
        <v>0</v>
      </c>
      <c r="CG6" s="5" t="b">
        <v>0</v>
      </c>
      <c r="CH6" s="5" t="b">
        <v>0</v>
      </c>
      <c r="CI6" s="5" t="b">
        <v>0</v>
      </c>
      <c r="CJ6" s="5" t="b">
        <v>0</v>
      </c>
      <c r="CK6" s="6"/>
      <c r="CL6" s="6"/>
      <c r="CM6" s="7"/>
      <c r="CN6" s="7"/>
      <c r="CO6" s="7"/>
      <c r="CP6" s="6"/>
      <c r="CQ6" s="8"/>
      <c r="CR6" s="8"/>
      <c r="CS6" s="6"/>
      <c r="CT6" s="6"/>
      <c r="CU6" s="7"/>
      <c r="CV6" s="6"/>
      <c r="CW6" s="6"/>
      <c r="CX6" s="6"/>
      <c r="CY6" s="7">
        <v>0</v>
      </c>
      <c r="CZ6" s="13">
        <v>0</v>
      </c>
      <c r="DA6" s="6"/>
      <c r="DB6" s="7">
        <v>0</v>
      </c>
      <c r="DC6" s="13">
        <v>0</v>
      </c>
      <c r="DD6" s="6"/>
      <c r="DE6" s="7">
        <v>0</v>
      </c>
      <c r="DF6" s="13">
        <v>0</v>
      </c>
      <c r="DG6" s="6"/>
      <c r="DH6" s="7"/>
      <c r="DI6" s="10">
        <v>11037600</v>
      </c>
      <c r="DJ6" s="6"/>
      <c r="DK6" s="6"/>
      <c r="DL6" s="6"/>
      <c r="DM6" s="6"/>
      <c r="DN6" s="6"/>
      <c r="DO6" s="6"/>
      <c r="DP6" s="6"/>
      <c r="DQ6" s="6"/>
      <c r="DR6" s="6" t="s">
        <v>317</v>
      </c>
      <c r="DS6" s="8">
        <v>40544</v>
      </c>
      <c r="DT6" s="6"/>
      <c r="DU6" s="6"/>
      <c r="DV6" s="13"/>
      <c r="DW6" s="6"/>
      <c r="DX6" s="6"/>
      <c r="DY6" s="6"/>
      <c r="DZ6" s="6"/>
      <c r="EA6" s="6"/>
      <c r="EB6" s="6"/>
      <c r="EC6" s="7">
        <v>12368</v>
      </c>
      <c r="ED6" s="14">
        <v>42402.711643518516</v>
      </c>
      <c r="EE6" s="6"/>
      <c r="EF6" s="6"/>
      <c r="EG6" s="6"/>
      <c r="EH6" s="6"/>
      <c r="EI6" s="6"/>
      <c r="EJ6" s="6"/>
      <c r="EK6" s="14"/>
      <c r="EL6" s="14"/>
      <c r="EM6" s="14"/>
      <c r="EN6" s="6"/>
      <c r="EO6" s="5" t="b">
        <v>0</v>
      </c>
      <c r="EP6" s="6"/>
      <c r="EQ6" s="6"/>
      <c r="ER6" s="6"/>
      <c r="ES6" s="6"/>
    </row>
    <row r="7" spans="1:149" ht="16.5" customHeight="1" x14ac:dyDescent="0.25">
      <c r="A7" s="7">
        <v>12369</v>
      </c>
      <c r="B7" s="8">
        <v>40179</v>
      </c>
      <c r="C7" s="9">
        <v>40179</v>
      </c>
      <c r="D7" s="6" t="s">
        <v>302</v>
      </c>
      <c r="E7" s="6" t="s">
        <v>303</v>
      </c>
      <c r="F7" s="6" t="s">
        <v>122</v>
      </c>
      <c r="G7" s="6" t="s">
        <v>304</v>
      </c>
      <c r="H7" s="6" t="s">
        <v>305</v>
      </c>
      <c r="I7" s="6" t="s">
        <v>123</v>
      </c>
      <c r="J7" s="10">
        <v>40</v>
      </c>
      <c r="K7" s="6" t="s">
        <v>306</v>
      </c>
      <c r="L7" s="10">
        <v>350400</v>
      </c>
      <c r="M7" s="11">
        <v>28</v>
      </c>
      <c r="N7" s="6" t="s">
        <v>307</v>
      </c>
      <c r="O7" s="7"/>
      <c r="P7" s="7"/>
      <c r="Q7" s="6" t="s">
        <v>126</v>
      </c>
      <c r="R7" s="6" t="s">
        <v>126</v>
      </c>
      <c r="S7" s="6" t="s">
        <v>127</v>
      </c>
      <c r="T7" s="6" t="s">
        <v>124</v>
      </c>
      <c r="U7" s="6" t="s">
        <v>308</v>
      </c>
      <c r="V7" s="6" t="s">
        <v>185</v>
      </c>
      <c r="W7" s="6"/>
      <c r="X7" s="7"/>
      <c r="Y7" s="6"/>
      <c r="Z7" s="6"/>
      <c r="AA7" s="7"/>
      <c r="AB7" s="7"/>
      <c r="AC7" s="8">
        <v>40179</v>
      </c>
      <c r="AD7" s="8">
        <v>40543</v>
      </c>
      <c r="AE7" s="6" t="s">
        <v>128</v>
      </c>
      <c r="AF7" s="7">
        <v>8760</v>
      </c>
      <c r="AG7" s="6"/>
      <c r="AH7" s="7"/>
      <c r="AI7" s="6"/>
      <c r="AJ7" s="8"/>
      <c r="AK7" s="9"/>
      <c r="AL7" s="7"/>
      <c r="AM7" s="6" t="s">
        <v>309</v>
      </c>
      <c r="AN7" s="6" t="s">
        <v>310</v>
      </c>
      <c r="AO7" s="6" t="s">
        <v>129</v>
      </c>
      <c r="AP7" s="12">
        <v>0</v>
      </c>
      <c r="AQ7" s="13">
        <v>0</v>
      </c>
      <c r="AR7" s="6"/>
      <c r="AS7" s="12">
        <v>0</v>
      </c>
      <c r="AT7" s="13">
        <v>0</v>
      </c>
      <c r="AU7" s="6"/>
      <c r="AV7" s="12">
        <v>0</v>
      </c>
      <c r="AW7" s="13">
        <v>0</v>
      </c>
      <c r="AX7" s="6" t="s">
        <v>124</v>
      </c>
      <c r="AY7" s="12">
        <v>0</v>
      </c>
      <c r="AZ7" s="13">
        <v>0</v>
      </c>
      <c r="BA7" s="6"/>
      <c r="BB7" s="7"/>
      <c r="BC7" s="7"/>
      <c r="BD7" s="5" t="b">
        <v>0</v>
      </c>
      <c r="BE7" s="6"/>
      <c r="BF7" s="6"/>
      <c r="BG7" s="7"/>
      <c r="BH7" s="7"/>
      <c r="BI7" s="6"/>
      <c r="BJ7" s="6"/>
      <c r="BK7" s="7">
        <v>0</v>
      </c>
      <c r="BL7" s="5" t="b">
        <v>1</v>
      </c>
      <c r="BM7" s="6" t="s">
        <v>320</v>
      </c>
      <c r="BN7" s="6" t="s">
        <v>131</v>
      </c>
      <c r="BO7" s="6"/>
      <c r="BP7" s="7" t="s">
        <v>312</v>
      </c>
      <c r="BQ7" s="6" t="s">
        <v>313</v>
      </c>
      <c r="BR7" s="6" t="s">
        <v>314</v>
      </c>
      <c r="BS7" s="6"/>
      <c r="BT7" s="6" t="s">
        <v>315</v>
      </c>
      <c r="BU7" s="6"/>
      <c r="BV7" s="6"/>
      <c r="BW7" s="6"/>
      <c r="BX7" s="6"/>
      <c r="BY7" s="6"/>
      <c r="BZ7" s="6"/>
      <c r="CA7" s="6"/>
      <c r="CB7" s="6"/>
      <c r="CC7" s="6"/>
      <c r="CD7" s="7"/>
      <c r="CE7" s="6" t="s">
        <v>321</v>
      </c>
      <c r="CF7" s="5" t="b">
        <v>0</v>
      </c>
      <c r="CG7" s="5" t="b">
        <v>0</v>
      </c>
      <c r="CH7" s="5" t="b">
        <v>0</v>
      </c>
      <c r="CI7" s="5" t="b">
        <v>0</v>
      </c>
      <c r="CJ7" s="5" t="b">
        <v>0</v>
      </c>
      <c r="CK7" s="6"/>
      <c r="CL7" s="6"/>
      <c r="CM7" s="7"/>
      <c r="CN7" s="7"/>
      <c r="CO7" s="7"/>
      <c r="CP7" s="6"/>
      <c r="CQ7" s="8"/>
      <c r="CR7" s="8"/>
      <c r="CS7" s="6"/>
      <c r="CT7" s="6"/>
      <c r="CU7" s="7"/>
      <c r="CV7" s="6"/>
      <c r="CW7" s="6"/>
      <c r="CX7" s="6"/>
      <c r="CY7" s="7">
        <v>0</v>
      </c>
      <c r="CZ7" s="13">
        <v>0</v>
      </c>
      <c r="DA7" s="6"/>
      <c r="DB7" s="7">
        <v>0</v>
      </c>
      <c r="DC7" s="13">
        <v>0</v>
      </c>
      <c r="DD7" s="6"/>
      <c r="DE7" s="7">
        <v>0</v>
      </c>
      <c r="DF7" s="13">
        <v>0</v>
      </c>
      <c r="DG7" s="6"/>
      <c r="DH7" s="7"/>
      <c r="DI7" s="10">
        <v>-9811200</v>
      </c>
      <c r="DJ7" s="6"/>
      <c r="DK7" s="6"/>
      <c r="DL7" s="6"/>
      <c r="DM7" s="6"/>
      <c r="DN7" s="6"/>
      <c r="DO7" s="6"/>
      <c r="DP7" s="6"/>
      <c r="DQ7" s="6"/>
      <c r="DR7" s="6" t="s">
        <v>317</v>
      </c>
      <c r="DS7" s="8">
        <v>40848</v>
      </c>
      <c r="DT7" s="6"/>
      <c r="DU7" s="6"/>
      <c r="DV7" s="13"/>
      <c r="DW7" s="6"/>
      <c r="DX7" s="6"/>
      <c r="DY7" s="6"/>
      <c r="DZ7" s="6"/>
      <c r="EA7" s="6"/>
      <c r="EB7" s="6"/>
      <c r="EC7" s="7">
        <v>12370</v>
      </c>
      <c r="ED7" s="14">
        <v>42402.711643518516</v>
      </c>
      <c r="EE7" s="6"/>
      <c r="EF7" s="6"/>
      <c r="EG7" s="6"/>
      <c r="EH7" s="6"/>
      <c r="EI7" s="6"/>
      <c r="EJ7" s="6"/>
      <c r="EK7" s="14"/>
      <c r="EL7" s="14"/>
      <c r="EM7" s="14"/>
      <c r="EN7" s="6"/>
      <c r="EO7" s="5" t="b">
        <v>0</v>
      </c>
      <c r="EP7" s="6"/>
      <c r="EQ7" s="6"/>
      <c r="ER7" s="6"/>
      <c r="ES7" s="6"/>
    </row>
    <row r="8" spans="1:149" ht="16.5" customHeight="1" x14ac:dyDescent="0.25">
      <c r="A8" s="7">
        <v>12371</v>
      </c>
      <c r="B8" s="8">
        <v>40483</v>
      </c>
      <c r="C8" s="9">
        <v>40483</v>
      </c>
      <c r="D8" s="6" t="s">
        <v>302</v>
      </c>
      <c r="E8" s="6" t="s">
        <v>303</v>
      </c>
      <c r="F8" s="6" t="s">
        <v>122</v>
      </c>
      <c r="G8" s="6" t="s">
        <v>304</v>
      </c>
      <c r="H8" s="6" t="s">
        <v>305</v>
      </c>
      <c r="I8" s="6" t="s">
        <v>123</v>
      </c>
      <c r="J8" s="10">
        <v>41</v>
      </c>
      <c r="K8" s="6" t="s">
        <v>306</v>
      </c>
      <c r="L8" s="10">
        <v>359160</v>
      </c>
      <c r="M8" s="11">
        <v>29</v>
      </c>
      <c r="N8" s="6" t="s">
        <v>307</v>
      </c>
      <c r="O8" s="7"/>
      <c r="P8" s="7"/>
      <c r="Q8" s="6" t="s">
        <v>126</v>
      </c>
      <c r="R8" s="6" t="s">
        <v>126</v>
      </c>
      <c r="S8" s="6" t="s">
        <v>127</v>
      </c>
      <c r="T8" s="6" t="s">
        <v>124</v>
      </c>
      <c r="U8" s="6" t="s">
        <v>308</v>
      </c>
      <c r="V8" s="6" t="s">
        <v>185</v>
      </c>
      <c r="W8" s="6"/>
      <c r="X8" s="7"/>
      <c r="Y8" s="6"/>
      <c r="Z8" s="6"/>
      <c r="AA8" s="7"/>
      <c r="AB8" s="7"/>
      <c r="AC8" s="8">
        <v>40179</v>
      </c>
      <c r="AD8" s="8">
        <v>40543</v>
      </c>
      <c r="AE8" s="6" t="s">
        <v>128</v>
      </c>
      <c r="AF8" s="7">
        <v>8760</v>
      </c>
      <c r="AG8" s="6"/>
      <c r="AH8" s="7"/>
      <c r="AI8" s="6"/>
      <c r="AJ8" s="8"/>
      <c r="AK8" s="9"/>
      <c r="AL8" s="7"/>
      <c r="AM8" s="6" t="s">
        <v>309</v>
      </c>
      <c r="AN8" s="6" t="s">
        <v>310</v>
      </c>
      <c r="AO8" s="6" t="s">
        <v>129</v>
      </c>
      <c r="AP8" s="12">
        <v>0</v>
      </c>
      <c r="AQ8" s="13">
        <v>0</v>
      </c>
      <c r="AR8" s="6"/>
      <c r="AS8" s="12">
        <v>0</v>
      </c>
      <c r="AT8" s="13">
        <v>0</v>
      </c>
      <c r="AU8" s="6"/>
      <c r="AV8" s="12">
        <v>0</v>
      </c>
      <c r="AW8" s="13">
        <v>0</v>
      </c>
      <c r="AX8" s="6" t="s">
        <v>124</v>
      </c>
      <c r="AY8" s="12">
        <v>0</v>
      </c>
      <c r="AZ8" s="13">
        <v>0</v>
      </c>
      <c r="BA8" s="6"/>
      <c r="BB8" s="7"/>
      <c r="BC8" s="7"/>
      <c r="BD8" s="5" t="b">
        <v>0</v>
      </c>
      <c r="BE8" s="6"/>
      <c r="BF8" s="6"/>
      <c r="BG8" s="7"/>
      <c r="BH8" s="7"/>
      <c r="BI8" s="6"/>
      <c r="BJ8" s="6"/>
      <c r="BK8" s="7">
        <v>0</v>
      </c>
      <c r="BL8" s="5" t="b">
        <v>1</v>
      </c>
      <c r="BM8" s="6" t="s">
        <v>322</v>
      </c>
      <c r="BN8" s="6" t="s">
        <v>131</v>
      </c>
      <c r="BO8" s="6"/>
      <c r="BP8" s="7" t="s">
        <v>312</v>
      </c>
      <c r="BQ8" s="6" t="s">
        <v>313</v>
      </c>
      <c r="BR8" s="6" t="s">
        <v>314</v>
      </c>
      <c r="BS8" s="6"/>
      <c r="BT8" s="6" t="s">
        <v>315</v>
      </c>
      <c r="BU8" s="6"/>
      <c r="BV8" s="6"/>
      <c r="BW8" s="6"/>
      <c r="BX8" s="6"/>
      <c r="BY8" s="6"/>
      <c r="BZ8" s="6"/>
      <c r="CA8" s="6"/>
      <c r="CB8" s="6"/>
      <c r="CC8" s="6"/>
      <c r="CD8" s="7"/>
      <c r="CE8" s="6" t="s">
        <v>321</v>
      </c>
      <c r="CF8" s="5" t="b">
        <v>0</v>
      </c>
      <c r="CG8" s="5" t="b">
        <v>0</v>
      </c>
      <c r="CH8" s="5" t="b">
        <v>0</v>
      </c>
      <c r="CI8" s="5" t="b">
        <v>0</v>
      </c>
      <c r="CJ8" s="5" t="b">
        <v>0</v>
      </c>
      <c r="CK8" s="6"/>
      <c r="CL8" s="6"/>
      <c r="CM8" s="7"/>
      <c r="CN8" s="7"/>
      <c r="CO8" s="7"/>
      <c r="CP8" s="6"/>
      <c r="CQ8" s="8"/>
      <c r="CR8" s="8"/>
      <c r="CS8" s="6"/>
      <c r="CT8" s="6"/>
      <c r="CU8" s="7"/>
      <c r="CV8" s="6"/>
      <c r="CW8" s="6"/>
      <c r="CX8" s="6"/>
      <c r="CY8" s="7">
        <v>0</v>
      </c>
      <c r="CZ8" s="13">
        <v>0</v>
      </c>
      <c r="DA8" s="6"/>
      <c r="DB8" s="7">
        <v>0</v>
      </c>
      <c r="DC8" s="13">
        <v>0</v>
      </c>
      <c r="DD8" s="6"/>
      <c r="DE8" s="7">
        <v>0</v>
      </c>
      <c r="DF8" s="13">
        <v>0</v>
      </c>
      <c r="DG8" s="6"/>
      <c r="DH8" s="7"/>
      <c r="DI8" s="10">
        <v>-10415640</v>
      </c>
      <c r="DJ8" s="6"/>
      <c r="DK8" s="6"/>
      <c r="DL8" s="6"/>
      <c r="DM8" s="6"/>
      <c r="DN8" s="6"/>
      <c r="DO8" s="6"/>
      <c r="DP8" s="6"/>
      <c r="DQ8" s="6"/>
      <c r="DR8" s="6" t="s">
        <v>317</v>
      </c>
      <c r="DS8" s="8">
        <v>40848</v>
      </c>
      <c r="DT8" s="6"/>
      <c r="DU8" s="6"/>
      <c r="DV8" s="13"/>
      <c r="DW8" s="6"/>
      <c r="DX8" s="6"/>
      <c r="DY8" s="6"/>
      <c r="DZ8" s="6"/>
      <c r="EA8" s="6"/>
      <c r="EB8" s="6"/>
      <c r="EC8" s="7">
        <v>12372</v>
      </c>
      <c r="ED8" s="14">
        <v>42402.711643518516</v>
      </c>
      <c r="EE8" s="6"/>
      <c r="EF8" s="6"/>
      <c r="EG8" s="6"/>
      <c r="EH8" s="6"/>
      <c r="EI8" s="6"/>
      <c r="EJ8" s="6"/>
      <c r="EK8" s="14"/>
      <c r="EL8" s="14"/>
      <c r="EM8" s="14"/>
      <c r="EN8" s="6"/>
      <c r="EO8" s="5" t="b">
        <v>0</v>
      </c>
      <c r="EP8" s="6"/>
      <c r="EQ8" s="6"/>
      <c r="ER8" s="6"/>
      <c r="ES8" s="6"/>
    </row>
    <row r="9" spans="1:149" ht="16.5" customHeight="1" x14ac:dyDescent="0.25">
      <c r="A9" s="7">
        <v>12373</v>
      </c>
      <c r="B9" s="8">
        <v>40179</v>
      </c>
      <c r="C9" s="9">
        <v>40179</v>
      </c>
      <c r="D9" s="6" t="s">
        <v>302</v>
      </c>
      <c r="E9" s="6" t="s">
        <v>303</v>
      </c>
      <c r="F9" s="6" t="s">
        <v>122</v>
      </c>
      <c r="G9" s="6" t="s">
        <v>304</v>
      </c>
      <c r="H9" s="6" t="s">
        <v>305</v>
      </c>
      <c r="I9" s="6" t="s">
        <v>133</v>
      </c>
      <c r="J9" s="10">
        <v>-42</v>
      </c>
      <c r="K9" s="6" t="s">
        <v>306</v>
      </c>
      <c r="L9" s="10">
        <v>-367920</v>
      </c>
      <c r="M9" s="11">
        <v>30</v>
      </c>
      <c r="N9" s="6" t="s">
        <v>307</v>
      </c>
      <c r="O9" s="7"/>
      <c r="P9" s="7"/>
      <c r="Q9" s="6" t="s">
        <v>126</v>
      </c>
      <c r="R9" s="6" t="s">
        <v>126</v>
      </c>
      <c r="S9" s="6" t="s">
        <v>127</v>
      </c>
      <c r="T9" s="6" t="s">
        <v>124</v>
      </c>
      <c r="U9" s="6" t="s">
        <v>308</v>
      </c>
      <c r="V9" s="6" t="s">
        <v>185</v>
      </c>
      <c r="W9" s="6"/>
      <c r="X9" s="7"/>
      <c r="Y9" s="6"/>
      <c r="Z9" s="6"/>
      <c r="AA9" s="7"/>
      <c r="AB9" s="7"/>
      <c r="AC9" s="8">
        <v>40179</v>
      </c>
      <c r="AD9" s="8">
        <v>40543</v>
      </c>
      <c r="AE9" s="6" t="s">
        <v>128</v>
      </c>
      <c r="AF9" s="7">
        <v>8760</v>
      </c>
      <c r="AG9" s="6"/>
      <c r="AH9" s="7"/>
      <c r="AI9" s="6"/>
      <c r="AJ9" s="8"/>
      <c r="AK9" s="9"/>
      <c r="AL9" s="7"/>
      <c r="AM9" s="6" t="s">
        <v>309</v>
      </c>
      <c r="AN9" s="6" t="s">
        <v>310</v>
      </c>
      <c r="AO9" s="6" t="s">
        <v>129</v>
      </c>
      <c r="AP9" s="12">
        <v>0</v>
      </c>
      <c r="AQ9" s="13">
        <v>0</v>
      </c>
      <c r="AR9" s="6"/>
      <c r="AS9" s="12">
        <v>0</v>
      </c>
      <c r="AT9" s="13">
        <v>0</v>
      </c>
      <c r="AU9" s="6"/>
      <c r="AV9" s="12">
        <v>0</v>
      </c>
      <c r="AW9" s="13">
        <v>0</v>
      </c>
      <c r="AX9" s="6" t="s">
        <v>124</v>
      </c>
      <c r="AY9" s="12">
        <v>0</v>
      </c>
      <c r="AZ9" s="13">
        <v>0</v>
      </c>
      <c r="BA9" s="6"/>
      <c r="BB9" s="7"/>
      <c r="BC9" s="7"/>
      <c r="BD9" s="5" t="b">
        <v>0</v>
      </c>
      <c r="BE9" s="6"/>
      <c r="BF9" s="6"/>
      <c r="BG9" s="7"/>
      <c r="BH9" s="7"/>
      <c r="BI9" s="6"/>
      <c r="BJ9" s="6"/>
      <c r="BK9" s="7">
        <v>0</v>
      </c>
      <c r="BL9" s="5" t="b">
        <v>1</v>
      </c>
      <c r="BM9" s="6" t="s">
        <v>323</v>
      </c>
      <c r="BN9" s="6" t="s">
        <v>131</v>
      </c>
      <c r="BO9" s="6"/>
      <c r="BP9" s="7" t="s">
        <v>312</v>
      </c>
      <c r="BQ9" s="6" t="s">
        <v>313</v>
      </c>
      <c r="BR9" s="6" t="s">
        <v>314</v>
      </c>
      <c r="BS9" s="6"/>
      <c r="BT9" s="6" t="s">
        <v>315</v>
      </c>
      <c r="BU9" s="6"/>
      <c r="BV9" s="6"/>
      <c r="BW9" s="6"/>
      <c r="BX9" s="6"/>
      <c r="BY9" s="6"/>
      <c r="BZ9" s="6"/>
      <c r="CA9" s="6"/>
      <c r="CB9" s="6"/>
      <c r="CC9" s="6"/>
      <c r="CD9" s="7"/>
      <c r="CE9" s="6" t="s">
        <v>321</v>
      </c>
      <c r="CF9" s="5" t="b">
        <v>0</v>
      </c>
      <c r="CG9" s="5" t="b">
        <v>0</v>
      </c>
      <c r="CH9" s="5" t="b">
        <v>0</v>
      </c>
      <c r="CI9" s="5" t="b">
        <v>0</v>
      </c>
      <c r="CJ9" s="5" t="b">
        <v>0</v>
      </c>
      <c r="CK9" s="6"/>
      <c r="CL9" s="6"/>
      <c r="CM9" s="7"/>
      <c r="CN9" s="7"/>
      <c r="CO9" s="7"/>
      <c r="CP9" s="6"/>
      <c r="CQ9" s="8"/>
      <c r="CR9" s="8"/>
      <c r="CS9" s="6"/>
      <c r="CT9" s="6"/>
      <c r="CU9" s="7"/>
      <c r="CV9" s="6"/>
      <c r="CW9" s="6"/>
      <c r="CX9" s="6"/>
      <c r="CY9" s="7">
        <v>0</v>
      </c>
      <c r="CZ9" s="13">
        <v>0</v>
      </c>
      <c r="DA9" s="6"/>
      <c r="DB9" s="7">
        <v>0</v>
      </c>
      <c r="DC9" s="13">
        <v>0</v>
      </c>
      <c r="DD9" s="6"/>
      <c r="DE9" s="7">
        <v>0</v>
      </c>
      <c r="DF9" s="13">
        <v>0</v>
      </c>
      <c r="DG9" s="6"/>
      <c r="DH9" s="7"/>
      <c r="DI9" s="10">
        <v>11037600</v>
      </c>
      <c r="DJ9" s="6"/>
      <c r="DK9" s="6"/>
      <c r="DL9" s="6"/>
      <c r="DM9" s="6"/>
      <c r="DN9" s="6"/>
      <c r="DO9" s="6"/>
      <c r="DP9" s="6"/>
      <c r="DQ9" s="6"/>
      <c r="DR9" s="6" t="s">
        <v>317</v>
      </c>
      <c r="DS9" s="8">
        <v>40848</v>
      </c>
      <c r="DT9" s="6"/>
      <c r="DU9" s="6"/>
      <c r="DV9" s="13"/>
      <c r="DW9" s="6"/>
      <c r="DX9" s="6"/>
      <c r="DY9" s="6"/>
      <c r="DZ9" s="6"/>
      <c r="EA9" s="6"/>
      <c r="EB9" s="6"/>
      <c r="EC9" s="7">
        <v>12374</v>
      </c>
      <c r="ED9" s="14">
        <v>42402.711643518516</v>
      </c>
      <c r="EE9" s="6"/>
      <c r="EF9" s="6"/>
      <c r="EG9" s="6"/>
      <c r="EH9" s="6"/>
      <c r="EI9" s="6"/>
      <c r="EJ9" s="6"/>
      <c r="EK9" s="14"/>
      <c r="EL9" s="14"/>
      <c r="EM9" s="14"/>
      <c r="EN9" s="6"/>
      <c r="EO9" s="5" t="b">
        <v>0</v>
      </c>
      <c r="EP9" s="6"/>
      <c r="EQ9" s="6"/>
      <c r="ER9" s="6"/>
      <c r="ES9" s="6"/>
    </row>
    <row r="10" spans="1:149" ht="16.5" customHeight="1" x14ac:dyDescent="0.25">
      <c r="A10" s="7">
        <v>12375</v>
      </c>
      <c r="B10" s="8">
        <v>40179</v>
      </c>
      <c r="C10" s="9">
        <v>40179</v>
      </c>
      <c r="D10" s="6" t="s">
        <v>302</v>
      </c>
      <c r="E10" s="6" t="s">
        <v>303</v>
      </c>
      <c r="F10" s="6" t="s">
        <v>122</v>
      </c>
      <c r="G10" s="6" t="s">
        <v>324</v>
      </c>
      <c r="H10" s="6" t="s">
        <v>305</v>
      </c>
      <c r="I10" s="6" t="s">
        <v>123</v>
      </c>
      <c r="J10" s="10">
        <v>40</v>
      </c>
      <c r="K10" s="6" t="s">
        <v>306</v>
      </c>
      <c r="L10" s="10">
        <v>351360</v>
      </c>
      <c r="M10" s="11">
        <v>28</v>
      </c>
      <c r="N10" s="6" t="s">
        <v>307</v>
      </c>
      <c r="O10" s="7"/>
      <c r="P10" s="7"/>
      <c r="Q10" s="6" t="s">
        <v>126</v>
      </c>
      <c r="R10" s="6" t="s">
        <v>126</v>
      </c>
      <c r="S10" s="6" t="s">
        <v>127</v>
      </c>
      <c r="T10" s="6" t="s">
        <v>124</v>
      </c>
      <c r="U10" s="6" t="s">
        <v>308</v>
      </c>
      <c r="V10" s="6" t="s">
        <v>185</v>
      </c>
      <c r="W10" s="6"/>
      <c r="X10" s="7"/>
      <c r="Y10" s="6"/>
      <c r="Z10" s="6"/>
      <c r="AA10" s="7"/>
      <c r="AB10" s="7"/>
      <c r="AC10" s="8">
        <v>40909</v>
      </c>
      <c r="AD10" s="8">
        <v>41274</v>
      </c>
      <c r="AE10" s="6" t="s">
        <v>128</v>
      </c>
      <c r="AF10" s="7">
        <v>8784</v>
      </c>
      <c r="AG10" s="6"/>
      <c r="AH10" s="7"/>
      <c r="AI10" s="6"/>
      <c r="AJ10" s="8"/>
      <c r="AK10" s="9"/>
      <c r="AL10" s="7"/>
      <c r="AM10" s="6" t="s">
        <v>309</v>
      </c>
      <c r="AN10" s="6" t="s">
        <v>310</v>
      </c>
      <c r="AO10" s="6" t="s">
        <v>129</v>
      </c>
      <c r="AP10" s="12">
        <v>0</v>
      </c>
      <c r="AQ10" s="13">
        <v>0</v>
      </c>
      <c r="AR10" s="6"/>
      <c r="AS10" s="12">
        <v>0</v>
      </c>
      <c r="AT10" s="13">
        <v>0</v>
      </c>
      <c r="AU10" s="6"/>
      <c r="AV10" s="12">
        <v>0</v>
      </c>
      <c r="AW10" s="13">
        <v>0</v>
      </c>
      <c r="AX10" s="6" t="s">
        <v>124</v>
      </c>
      <c r="AY10" s="12">
        <v>0</v>
      </c>
      <c r="AZ10" s="13">
        <v>0</v>
      </c>
      <c r="BA10" s="6"/>
      <c r="BB10" s="7"/>
      <c r="BC10" s="7"/>
      <c r="BD10" s="5" t="b">
        <v>0</v>
      </c>
      <c r="BE10" s="6"/>
      <c r="BF10" s="6"/>
      <c r="BG10" s="7"/>
      <c r="BH10" s="7"/>
      <c r="BI10" s="6"/>
      <c r="BJ10" s="6"/>
      <c r="BK10" s="7">
        <v>0</v>
      </c>
      <c r="BL10" s="5" t="b">
        <v>1</v>
      </c>
      <c r="BM10" s="6" t="s">
        <v>325</v>
      </c>
      <c r="BN10" s="6" t="s">
        <v>131</v>
      </c>
      <c r="BO10" s="6"/>
      <c r="BP10" s="7" t="s">
        <v>312</v>
      </c>
      <c r="BQ10" s="6" t="s">
        <v>313</v>
      </c>
      <c r="BR10" s="6" t="s">
        <v>314</v>
      </c>
      <c r="BS10" s="6"/>
      <c r="BT10" s="6" t="s">
        <v>315</v>
      </c>
      <c r="BU10" s="6"/>
      <c r="BV10" s="6"/>
      <c r="BW10" s="6"/>
      <c r="BX10" s="6"/>
      <c r="BY10" s="6"/>
      <c r="BZ10" s="6"/>
      <c r="CA10" s="6"/>
      <c r="CB10" s="6"/>
      <c r="CC10" s="6"/>
      <c r="CD10" s="7"/>
      <c r="CE10" s="6" t="s">
        <v>326</v>
      </c>
      <c r="CF10" s="5" t="b">
        <v>0</v>
      </c>
      <c r="CG10" s="5" t="b">
        <v>0</v>
      </c>
      <c r="CH10" s="5" t="b">
        <v>0</v>
      </c>
      <c r="CI10" s="5" t="b">
        <v>0</v>
      </c>
      <c r="CJ10" s="5" t="b">
        <v>0</v>
      </c>
      <c r="CK10" s="6"/>
      <c r="CL10" s="6"/>
      <c r="CM10" s="7"/>
      <c r="CN10" s="7"/>
      <c r="CO10" s="7"/>
      <c r="CP10" s="6"/>
      <c r="CQ10" s="8"/>
      <c r="CR10" s="8"/>
      <c r="CS10" s="6"/>
      <c r="CT10" s="6"/>
      <c r="CU10" s="7"/>
      <c r="CV10" s="6"/>
      <c r="CW10" s="6"/>
      <c r="CX10" s="6"/>
      <c r="CY10" s="7">
        <v>0</v>
      </c>
      <c r="CZ10" s="13">
        <v>0</v>
      </c>
      <c r="DA10" s="6"/>
      <c r="DB10" s="7">
        <v>0</v>
      </c>
      <c r="DC10" s="13">
        <v>0</v>
      </c>
      <c r="DD10" s="6"/>
      <c r="DE10" s="7">
        <v>0</v>
      </c>
      <c r="DF10" s="13">
        <v>0</v>
      </c>
      <c r="DG10" s="6"/>
      <c r="DH10" s="7"/>
      <c r="DI10" s="10">
        <v>-9838080</v>
      </c>
      <c r="DJ10" s="6"/>
      <c r="DK10" s="6"/>
      <c r="DL10" s="6"/>
      <c r="DM10" s="6"/>
      <c r="DN10" s="6"/>
      <c r="DO10" s="6"/>
      <c r="DP10" s="6"/>
      <c r="DQ10" s="6"/>
      <c r="DR10" s="6" t="s">
        <v>317</v>
      </c>
      <c r="DS10" s="8">
        <v>40544</v>
      </c>
      <c r="DT10" s="6"/>
      <c r="DU10" s="6"/>
      <c r="DV10" s="13"/>
      <c r="DW10" s="6"/>
      <c r="DX10" s="6"/>
      <c r="DY10" s="6"/>
      <c r="DZ10" s="6"/>
      <c r="EA10" s="6"/>
      <c r="EB10" s="6"/>
      <c r="EC10" s="7">
        <v>12376</v>
      </c>
      <c r="ED10" s="14">
        <v>42402.711643518516</v>
      </c>
      <c r="EE10" s="6"/>
      <c r="EF10" s="6"/>
      <c r="EG10" s="6"/>
      <c r="EH10" s="6"/>
      <c r="EI10" s="6"/>
      <c r="EJ10" s="6"/>
      <c r="EK10" s="14"/>
      <c r="EL10" s="14"/>
      <c r="EM10" s="14"/>
      <c r="EN10" s="6"/>
      <c r="EO10" s="5" t="b">
        <v>0</v>
      </c>
      <c r="EP10" s="6"/>
      <c r="EQ10" s="6"/>
      <c r="ER10" s="6"/>
      <c r="ES10" s="6"/>
    </row>
    <row r="11" spans="1:149" ht="16.5" customHeight="1" x14ac:dyDescent="0.25">
      <c r="A11" s="7">
        <v>12377</v>
      </c>
      <c r="B11" s="8">
        <v>40179</v>
      </c>
      <c r="C11" s="9">
        <v>40179</v>
      </c>
      <c r="D11" s="6" t="s">
        <v>302</v>
      </c>
      <c r="E11" s="6" t="s">
        <v>303</v>
      </c>
      <c r="F11" s="6" t="s">
        <v>122</v>
      </c>
      <c r="G11" s="6" t="s">
        <v>324</v>
      </c>
      <c r="H11" s="6" t="s">
        <v>305</v>
      </c>
      <c r="I11" s="6" t="s">
        <v>123</v>
      </c>
      <c r="J11" s="10">
        <v>41</v>
      </c>
      <c r="K11" s="6" t="s">
        <v>306</v>
      </c>
      <c r="L11" s="10">
        <v>360144</v>
      </c>
      <c r="M11" s="11">
        <v>29</v>
      </c>
      <c r="N11" s="6" t="s">
        <v>307</v>
      </c>
      <c r="O11" s="7"/>
      <c r="P11" s="7"/>
      <c r="Q11" s="6" t="s">
        <v>126</v>
      </c>
      <c r="R11" s="6" t="s">
        <v>126</v>
      </c>
      <c r="S11" s="6" t="s">
        <v>127</v>
      </c>
      <c r="T11" s="6" t="s">
        <v>124</v>
      </c>
      <c r="U11" s="6" t="s">
        <v>308</v>
      </c>
      <c r="V11" s="6" t="s">
        <v>185</v>
      </c>
      <c r="W11" s="6"/>
      <c r="X11" s="7"/>
      <c r="Y11" s="6"/>
      <c r="Z11" s="6"/>
      <c r="AA11" s="7"/>
      <c r="AB11" s="7"/>
      <c r="AC11" s="8">
        <v>40909</v>
      </c>
      <c r="AD11" s="8">
        <v>41274</v>
      </c>
      <c r="AE11" s="6" t="s">
        <v>128</v>
      </c>
      <c r="AF11" s="7">
        <v>8784</v>
      </c>
      <c r="AG11" s="6"/>
      <c r="AH11" s="7"/>
      <c r="AI11" s="6"/>
      <c r="AJ11" s="8"/>
      <c r="AK11" s="9"/>
      <c r="AL11" s="7"/>
      <c r="AM11" s="6" t="s">
        <v>309</v>
      </c>
      <c r="AN11" s="6" t="s">
        <v>310</v>
      </c>
      <c r="AO11" s="6" t="s">
        <v>129</v>
      </c>
      <c r="AP11" s="12">
        <v>0</v>
      </c>
      <c r="AQ11" s="13">
        <v>0</v>
      </c>
      <c r="AR11" s="6"/>
      <c r="AS11" s="12">
        <v>0</v>
      </c>
      <c r="AT11" s="13">
        <v>0</v>
      </c>
      <c r="AU11" s="6"/>
      <c r="AV11" s="12">
        <v>0</v>
      </c>
      <c r="AW11" s="13">
        <v>0</v>
      </c>
      <c r="AX11" s="6" t="s">
        <v>124</v>
      </c>
      <c r="AY11" s="12">
        <v>0</v>
      </c>
      <c r="AZ11" s="13">
        <v>0</v>
      </c>
      <c r="BA11" s="6"/>
      <c r="BB11" s="7"/>
      <c r="BC11" s="7"/>
      <c r="BD11" s="5" t="b">
        <v>0</v>
      </c>
      <c r="BE11" s="6"/>
      <c r="BF11" s="6"/>
      <c r="BG11" s="7"/>
      <c r="BH11" s="7"/>
      <c r="BI11" s="6"/>
      <c r="BJ11" s="6"/>
      <c r="BK11" s="7">
        <v>0</v>
      </c>
      <c r="BL11" s="5" t="b">
        <v>1</v>
      </c>
      <c r="BM11" s="6" t="s">
        <v>327</v>
      </c>
      <c r="BN11" s="6" t="s">
        <v>131</v>
      </c>
      <c r="BO11" s="6"/>
      <c r="BP11" s="7" t="s">
        <v>312</v>
      </c>
      <c r="BQ11" s="6" t="s">
        <v>313</v>
      </c>
      <c r="BR11" s="6" t="s">
        <v>314</v>
      </c>
      <c r="BS11" s="6"/>
      <c r="BT11" s="6" t="s">
        <v>315</v>
      </c>
      <c r="BU11" s="6"/>
      <c r="BV11" s="6"/>
      <c r="BW11" s="6"/>
      <c r="BX11" s="6"/>
      <c r="BY11" s="6"/>
      <c r="BZ11" s="6"/>
      <c r="CA11" s="6"/>
      <c r="CB11" s="6"/>
      <c r="CC11" s="6"/>
      <c r="CD11" s="7"/>
      <c r="CE11" s="6" t="s">
        <v>326</v>
      </c>
      <c r="CF11" s="5" t="b">
        <v>0</v>
      </c>
      <c r="CG11" s="5" t="b">
        <v>0</v>
      </c>
      <c r="CH11" s="5" t="b">
        <v>0</v>
      </c>
      <c r="CI11" s="5" t="b">
        <v>0</v>
      </c>
      <c r="CJ11" s="5" t="b">
        <v>0</v>
      </c>
      <c r="CK11" s="6"/>
      <c r="CL11" s="6"/>
      <c r="CM11" s="7"/>
      <c r="CN11" s="7"/>
      <c r="CO11" s="7"/>
      <c r="CP11" s="6"/>
      <c r="CQ11" s="8"/>
      <c r="CR11" s="8"/>
      <c r="CS11" s="6"/>
      <c r="CT11" s="6"/>
      <c r="CU11" s="7"/>
      <c r="CV11" s="6"/>
      <c r="CW11" s="6"/>
      <c r="CX11" s="6"/>
      <c r="CY11" s="7">
        <v>0</v>
      </c>
      <c r="CZ11" s="13">
        <v>0</v>
      </c>
      <c r="DA11" s="6"/>
      <c r="DB11" s="7">
        <v>0</v>
      </c>
      <c r="DC11" s="13">
        <v>0</v>
      </c>
      <c r="DD11" s="6"/>
      <c r="DE11" s="7">
        <v>0</v>
      </c>
      <c r="DF11" s="13">
        <v>0</v>
      </c>
      <c r="DG11" s="6"/>
      <c r="DH11" s="7"/>
      <c r="DI11" s="10">
        <v>-10444176</v>
      </c>
      <c r="DJ11" s="6"/>
      <c r="DK11" s="6"/>
      <c r="DL11" s="6"/>
      <c r="DM11" s="6"/>
      <c r="DN11" s="6"/>
      <c r="DO11" s="6"/>
      <c r="DP11" s="6"/>
      <c r="DQ11" s="6"/>
      <c r="DR11" s="6" t="s">
        <v>317</v>
      </c>
      <c r="DS11" s="8">
        <v>40544</v>
      </c>
      <c r="DT11" s="6"/>
      <c r="DU11" s="6"/>
      <c r="DV11" s="13"/>
      <c r="DW11" s="6"/>
      <c r="DX11" s="6"/>
      <c r="DY11" s="6"/>
      <c r="DZ11" s="6"/>
      <c r="EA11" s="6"/>
      <c r="EB11" s="6"/>
      <c r="EC11" s="7">
        <v>12378</v>
      </c>
      <c r="ED11" s="14">
        <v>42402.711643518516</v>
      </c>
      <c r="EE11" s="6"/>
      <c r="EF11" s="6"/>
      <c r="EG11" s="6"/>
      <c r="EH11" s="6"/>
      <c r="EI11" s="6"/>
      <c r="EJ11" s="6"/>
      <c r="EK11" s="14"/>
      <c r="EL11" s="14"/>
      <c r="EM11" s="14"/>
      <c r="EN11" s="6"/>
      <c r="EO11" s="5" t="b">
        <v>0</v>
      </c>
      <c r="EP11" s="6"/>
      <c r="EQ11" s="6"/>
      <c r="ER11" s="6"/>
      <c r="ES11" s="6"/>
    </row>
    <row r="12" spans="1:149" ht="16.5" customHeight="1" x14ac:dyDescent="0.25">
      <c r="A12" s="7">
        <v>12379</v>
      </c>
      <c r="B12" s="8">
        <v>40179</v>
      </c>
      <c r="C12" s="9">
        <v>40179</v>
      </c>
      <c r="D12" s="6" t="s">
        <v>302</v>
      </c>
      <c r="E12" s="6" t="s">
        <v>303</v>
      </c>
      <c r="F12" s="6" t="s">
        <v>122</v>
      </c>
      <c r="G12" s="6" t="s">
        <v>324</v>
      </c>
      <c r="H12" s="6" t="s">
        <v>305</v>
      </c>
      <c r="I12" s="6" t="s">
        <v>133</v>
      </c>
      <c r="J12" s="10">
        <v>-42</v>
      </c>
      <c r="K12" s="6" t="s">
        <v>306</v>
      </c>
      <c r="L12" s="10">
        <v>-368928</v>
      </c>
      <c r="M12" s="11">
        <v>30</v>
      </c>
      <c r="N12" s="6" t="s">
        <v>307</v>
      </c>
      <c r="O12" s="7"/>
      <c r="P12" s="7"/>
      <c r="Q12" s="6" t="s">
        <v>126</v>
      </c>
      <c r="R12" s="6" t="s">
        <v>126</v>
      </c>
      <c r="S12" s="6" t="s">
        <v>127</v>
      </c>
      <c r="T12" s="6" t="s">
        <v>124</v>
      </c>
      <c r="U12" s="6" t="s">
        <v>308</v>
      </c>
      <c r="V12" s="6" t="s">
        <v>185</v>
      </c>
      <c r="W12" s="6"/>
      <c r="X12" s="7"/>
      <c r="Y12" s="6"/>
      <c r="Z12" s="6"/>
      <c r="AA12" s="7"/>
      <c r="AB12" s="7"/>
      <c r="AC12" s="8">
        <v>40909</v>
      </c>
      <c r="AD12" s="8">
        <v>41274</v>
      </c>
      <c r="AE12" s="6" t="s">
        <v>128</v>
      </c>
      <c r="AF12" s="7">
        <v>8784</v>
      </c>
      <c r="AG12" s="6"/>
      <c r="AH12" s="7"/>
      <c r="AI12" s="6"/>
      <c r="AJ12" s="8"/>
      <c r="AK12" s="9"/>
      <c r="AL12" s="7"/>
      <c r="AM12" s="6" t="s">
        <v>309</v>
      </c>
      <c r="AN12" s="6" t="s">
        <v>310</v>
      </c>
      <c r="AO12" s="6" t="s">
        <v>129</v>
      </c>
      <c r="AP12" s="12">
        <v>0</v>
      </c>
      <c r="AQ12" s="13">
        <v>0</v>
      </c>
      <c r="AR12" s="6"/>
      <c r="AS12" s="12">
        <v>0</v>
      </c>
      <c r="AT12" s="13">
        <v>0</v>
      </c>
      <c r="AU12" s="6"/>
      <c r="AV12" s="12">
        <v>0</v>
      </c>
      <c r="AW12" s="13">
        <v>0</v>
      </c>
      <c r="AX12" s="6" t="s">
        <v>124</v>
      </c>
      <c r="AY12" s="12">
        <v>0</v>
      </c>
      <c r="AZ12" s="13">
        <v>0</v>
      </c>
      <c r="BA12" s="6"/>
      <c r="BB12" s="7"/>
      <c r="BC12" s="7"/>
      <c r="BD12" s="5" t="b">
        <v>0</v>
      </c>
      <c r="BE12" s="6"/>
      <c r="BF12" s="6"/>
      <c r="BG12" s="7"/>
      <c r="BH12" s="7"/>
      <c r="BI12" s="6"/>
      <c r="BJ12" s="6"/>
      <c r="BK12" s="7">
        <v>0</v>
      </c>
      <c r="BL12" s="5" t="b">
        <v>1</v>
      </c>
      <c r="BM12" s="6" t="s">
        <v>328</v>
      </c>
      <c r="BN12" s="6" t="s">
        <v>131</v>
      </c>
      <c r="BO12" s="6"/>
      <c r="BP12" s="7" t="s">
        <v>312</v>
      </c>
      <c r="BQ12" s="6" t="s">
        <v>313</v>
      </c>
      <c r="BR12" s="6" t="s">
        <v>314</v>
      </c>
      <c r="BS12" s="6"/>
      <c r="BT12" s="6" t="s">
        <v>315</v>
      </c>
      <c r="BU12" s="6"/>
      <c r="BV12" s="6"/>
      <c r="BW12" s="6"/>
      <c r="BX12" s="6"/>
      <c r="BY12" s="6"/>
      <c r="BZ12" s="6"/>
      <c r="CA12" s="6"/>
      <c r="CB12" s="6"/>
      <c r="CC12" s="6"/>
      <c r="CD12" s="7"/>
      <c r="CE12" s="6" t="s">
        <v>326</v>
      </c>
      <c r="CF12" s="5" t="b">
        <v>0</v>
      </c>
      <c r="CG12" s="5" t="b">
        <v>0</v>
      </c>
      <c r="CH12" s="5" t="b">
        <v>0</v>
      </c>
      <c r="CI12" s="5" t="b">
        <v>0</v>
      </c>
      <c r="CJ12" s="5" t="b">
        <v>0</v>
      </c>
      <c r="CK12" s="6"/>
      <c r="CL12" s="6"/>
      <c r="CM12" s="7"/>
      <c r="CN12" s="7"/>
      <c r="CO12" s="7"/>
      <c r="CP12" s="6"/>
      <c r="CQ12" s="8"/>
      <c r="CR12" s="8"/>
      <c r="CS12" s="6"/>
      <c r="CT12" s="6"/>
      <c r="CU12" s="7"/>
      <c r="CV12" s="6"/>
      <c r="CW12" s="6"/>
      <c r="CX12" s="6"/>
      <c r="CY12" s="7">
        <v>0</v>
      </c>
      <c r="CZ12" s="13">
        <v>0</v>
      </c>
      <c r="DA12" s="6"/>
      <c r="DB12" s="7">
        <v>0</v>
      </c>
      <c r="DC12" s="13">
        <v>0</v>
      </c>
      <c r="DD12" s="6"/>
      <c r="DE12" s="7">
        <v>0</v>
      </c>
      <c r="DF12" s="13">
        <v>0</v>
      </c>
      <c r="DG12" s="6"/>
      <c r="DH12" s="7"/>
      <c r="DI12" s="10">
        <v>11067840</v>
      </c>
      <c r="DJ12" s="6"/>
      <c r="DK12" s="6"/>
      <c r="DL12" s="6"/>
      <c r="DM12" s="6"/>
      <c r="DN12" s="6"/>
      <c r="DO12" s="6"/>
      <c r="DP12" s="6"/>
      <c r="DQ12" s="6"/>
      <c r="DR12" s="6" t="s">
        <v>317</v>
      </c>
      <c r="DS12" s="8">
        <v>40544</v>
      </c>
      <c r="DT12" s="6"/>
      <c r="DU12" s="6"/>
      <c r="DV12" s="13"/>
      <c r="DW12" s="6"/>
      <c r="DX12" s="6"/>
      <c r="DY12" s="6"/>
      <c r="DZ12" s="6"/>
      <c r="EA12" s="6"/>
      <c r="EB12" s="6"/>
      <c r="EC12" s="7">
        <v>12380</v>
      </c>
      <c r="ED12" s="14">
        <v>42402.711655092593</v>
      </c>
      <c r="EE12" s="6"/>
      <c r="EF12" s="6"/>
      <c r="EG12" s="6"/>
      <c r="EH12" s="6"/>
      <c r="EI12" s="6"/>
      <c r="EJ12" s="6"/>
      <c r="EK12" s="14"/>
      <c r="EL12" s="14"/>
      <c r="EM12" s="14"/>
      <c r="EN12" s="6"/>
      <c r="EO12" s="5" t="b">
        <v>0</v>
      </c>
      <c r="EP12" s="6"/>
      <c r="EQ12" s="6"/>
      <c r="ER12" s="6"/>
      <c r="ES12" s="6"/>
    </row>
    <row r="13" spans="1:149" ht="16.5" customHeight="1" x14ac:dyDescent="0.25">
      <c r="A13" s="7">
        <v>12381</v>
      </c>
      <c r="B13" s="8">
        <v>40179</v>
      </c>
      <c r="C13" s="9">
        <v>40179</v>
      </c>
      <c r="D13" s="6" t="s">
        <v>302</v>
      </c>
      <c r="E13" s="6" t="s">
        <v>303</v>
      </c>
      <c r="F13" s="6" t="s">
        <v>122</v>
      </c>
      <c r="G13" s="6" t="s">
        <v>324</v>
      </c>
      <c r="H13" s="6" t="s">
        <v>305</v>
      </c>
      <c r="I13" s="6" t="s">
        <v>123</v>
      </c>
      <c r="J13" s="10">
        <v>40</v>
      </c>
      <c r="K13" s="6" t="s">
        <v>306</v>
      </c>
      <c r="L13" s="10">
        <v>351360</v>
      </c>
      <c r="M13" s="11">
        <v>28</v>
      </c>
      <c r="N13" s="6" t="s">
        <v>307</v>
      </c>
      <c r="O13" s="7"/>
      <c r="P13" s="7"/>
      <c r="Q13" s="6" t="s">
        <v>126</v>
      </c>
      <c r="R13" s="6" t="s">
        <v>126</v>
      </c>
      <c r="S13" s="6" t="s">
        <v>127</v>
      </c>
      <c r="T13" s="6" t="s">
        <v>124</v>
      </c>
      <c r="U13" s="6" t="s">
        <v>308</v>
      </c>
      <c r="V13" s="6" t="s">
        <v>185</v>
      </c>
      <c r="W13" s="6"/>
      <c r="X13" s="7"/>
      <c r="Y13" s="6"/>
      <c r="Z13" s="6"/>
      <c r="AA13" s="7"/>
      <c r="AB13" s="7"/>
      <c r="AC13" s="8">
        <v>40909</v>
      </c>
      <c r="AD13" s="8">
        <v>41274</v>
      </c>
      <c r="AE13" s="6" t="s">
        <v>128</v>
      </c>
      <c r="AF13" s="7">
        <v>8784</v>
      </c>
      <c r="AG13" s="6"/>
      <c r="AH13" s="7"/>
      <c r="AI13" s="6"/>
      <c r="AJ13" s="8"/>
      <c r="AK13" s="9"/>
      <c r="AL13" s="7"/>
      <c r="AM13" s="6" t="s">
        <v>309</v>
      </c>
      <c r="AN13" s="6" t="s">
        <v>310</v>
      </c>
      <c r="AO13" s="6" t="s">
        <v>129</v>
      </c>
      <c r="AP13" s="12">
        <v>0</v>
      </c>
      <c r="AQ13" s="13">
        <v>0</v>
      </c>
      <c r="AR13" s="6"/>
      <c r="AS13" s="12">
        <v>0</v>
      </c>
      <c r="AT13" s="13">
        <v>0</v>
      </c>
      <c r="AU13" s="6"/>
      <c r="AV13" s="12">
        <v>0</v>
      </c>
      <c r="AW13" s="13">
        <v>0</v>
      </c>
      <c r="AX13" s="6" t="s">
        <v>124</v>
      </c>
      <c r="AY13" s="12">
        <v>0</v>
      </c>
      <c r="AZ13" s="13">
        <v>0</v>
      </c>
      <c r="BA13" s="6"/>
      <c r="BB13" s="7"/>
      <c r="BC13" s="7"/>
      <c r="BD13" s="5" t="b">
        <v>0</v>
      </c>
      <c r="BE13" s="6"/>
      <c r="BF13" s="6"/>
      <c r="BG13" s="7"/>
      <c r="BH13" s="7"/>
      <c r="BI13" s="6"/>
      <c r="BJ13" s="6"/>
      <c r="BK13" s="7">
        <v>0</v>
      </c>
      <c r="BL13" s="5" t="b">
        <v>1</v>
      </c>
      <c r="BM13" s="6" t="s">
        <v>329</v>
      </c>
      <c r="BN13" s="6" t="s">
        <v>131</v>
      </c>
      <c r="BO13" s="6"/>
      <c r="BP13" s="7" t="s">
        <v>312</v>
      </c>
      <c r="BQ13" s="6" t="s">
        <v>313</v>
      </c>
      <c r="BR13" s="6" t="s">
        <v>314</v>
      </c>
      <c r="BS13" s="6"/>
      <c r="BT13" s="6" t="s">
        <v>315</v>
      </c>
      <c r="BU13" s="6"/>
      <c r="BV13" s="6"/>
      <c r="BW13" s="6"/>
      <c r="BX13" s="6"/>
      <c r="BY13" s="6"/>
      <c r="BZ13" s="6"/>
      <c r="CA13" s="6"/>
      <c r="CB13" s="6"/>
      <c r="CC13" s="6"/>
      <c r="CD13" s="7"/>
      <c r="CE13" s="6" t="s">
        <v>330</v>
      </c>
      <c r="CF13" s="5" t="b">
        <v>0</v>
      </c>
      <c r="CG13" s="5" t="b">
        <v>0</v>
      </c>
      <c r="CH13" s="5" t="b">
        <v>0</v>
      </c>
      <c r="CI13" s="5" t="b">
        <v>0</v>
      </c>
      <c r="CJ13" s="5" t="b">
        <v>0</v>
      </c>
      <c r="CK13" s="6"/>
      <c r="CL13" s="6"/>
      <c r="CM13" s="7"/>
      <c r="CN13" s="7"/>
      <c r="CO13" s="7"/>
      <c r="CP13" s="6"/>
      <c r="CQ13" s="8"/>
      <c r="CR13" s="8"/>
      <c r="CS13" s="6"/>
      <c r="CT13" s="6"/>
      <c r="CU13" s="7"/>
      <c r="CV13" s="6"/>
      <c r="CW13" s="6"/>
      <c r="CX13" s="6"/>
      <c r="CY13" s="7">
        <v>0</v>
      </c>
      <c r="CZ13" s="13">
        <v>0</v>
      </c>
      <c r="DA13" s="6"/>
      <c r="DB13" s="7">
        <v>0</v>
      </c>
      <c r="DC13" s="13">
        <v>0</v>
      </c>
      <c r="DD13" s="6"/>
      <c r="DE13" s="7">
        <v>0</v>
      </c>
      <c r="DF13" s="13">
        <v>0</v>
      </c>
      <c r="DG13" s="6"/>
      <c r="DH13" s="7"/>
      <c r="DI13" s="10">
        <v>-9838080</v>
      </c>
      <c r="DJ13" s="6"/>
      <c r="DK13" s="6"/>
      <c r="DL13" s="6"/>
      <c r="DM13" s="6"/>
      <c r="DN13" s="6"/>
      <c r="DO13" s="6"/>
      <c r="DP13" s="6"/>
      <c r="DQ13" s="6"/>
      <c r="DR13" s="6" t="s">
        <v>317</v>
      </c>
      <c r="DS13" s="8">
        <v>40848</v>
      </c>
      <c r="DT13" s="6"/>
      <c r="DU13" s="6"/>
      <c r="DV13" s="13"/>
      <c r="DW13" s="6"/>
      <c r="DX13" s="6"/>
      <c r="DY13" s="6"/>
      <c r="DZ13" s="6"/>
      <c r="EA13" s="6"/>
      <c r="EB13" s="6"/>
      <c r="EC13" s="7">
        <v>12382</v>
      </c>
      <c r="ED13" s="14">
        <v>42402.711655092593</v>
      </c>
      <c r="EE13" s="6"/>
      <c r="EF13" s="6"/>
      <c r="EG13" s="6"/>
      <c r="EH13" s="6"/>
      <c r="EI13" s="6"/>
      <c r="EJ13" s="6"/>
      <c r="EK13" s="14"/>
      <c r="EL13" s="14"/>
      <c r="EM13" s="14"/>
      <c r="EN13" s="6"/>
      <c r="EO13" s="5" t="b">
        <v>0</v>
      </c>
      <c r="EP13" s="6"/>
      <c r="EQ13" s="6"/>
      <c r="ER13" s="6"/>
      <c r="ES13" s="6"/>
    </row>
    <row r="14" spans="1:149" ht="16.5" customHeight="1" x14ac:dyDescent="0.25">
      <c r="A14" s="7">
        <v>12383</v>
      </c>
      <c r="B14" s="8">
        <v>40483</v>
      </c>
      <c r="C14" s="9">
        <v>40483</v>
      </c>
      <c r="D14" s="6" t="s">
        <v>302</v>
      </c>
      <c r="E14" s="6" t="s">
        <v>303</v>
      </c>
      <c r="F14" s="6" t="s">
        <v>122</v>
      </c>
      <c r="G14" s="6" t="s">
        <v>324</v>
      </c>
      <c r="H14" s="6" t="s">
        <v>305</v>
      </c>
      <c r="I14" s="6" t="s">
        <v>123</v>
      </c>
      <c r="J14" s="10">
        <v>41</v>
      </c>
      <c r="K14" s="6" t="s">
        <v>306</v>
      </c>
      <c r="L14" s="10">
        <v>360144</v>
      </c>
      <c r="M14" s="11">
        <v>29</v>
      </c>
      <c r="N14" s="6" t="s">
        <v>307</v>
      </c>
      <c r="O14" s="7"/>
      <c r="P14" s="7"/>
      <c r="Q14" s="6" t="s">
        <v>126</v>
      </c>
      <c r="R14" s="6" t="s">
        <v>126</v>
      </c>
      <c r="S14" s="6" t="s">
        <v>127</v>
      </c>
      <c r="T14" s="6" t="s">
        <v>124</v>
      </c>
      <c r="U14" s="6" t="s">
        <v>308</v>
      </c>
      <c r="V14" s="6" t="s">
        <v>185</v>
      </c>
      <c r="W14" s="6"/>
      <c r="X14" s="7"/>
      <c r="Y14" s="6"/>
      <c r="Z14" s="6"/>
      <c r="AA14" s="7"/>
      <c r="AB14" s="7"/>
      <c r="AC14" s="8">
        <v>40909</v>
      </c>
      <c r="AD14" s="8">
        <v>41274</v>
      </c>
      <c r="AE14" s="6" t="s">
        <v>128</v>
      </c>
      <c r="AF14" s="7">
        <v>8784</v>
      </c>
      <c r="AG14" s="6"/>
      <c r="AH14" s="7"/>
      <c r="AI14" s="6"/>
      <c r="AJ14" s="8"/>
      <c r="AK14" s="9"/>
      <c r="AL14" s="7"/>
      <c r="AM14" s="6" t="s">
        <v>309</v>
      </c>
      <c r="AN14" s="6" t="s">
        <v>310</v>
      </c>
      <c r="AO14" s="6" t="s">
        <v>129</v>
      </c>
      <c r="AP14" s="12">
        <v>0</v>
      </c>
      <c r="AQ14" s="13">
        <v>0</v>
      </c>
      <c r="AR14" s="6"/>
      <c r="AS14" s="12">
        <v>0</v>
      </c>
      <c r="AT14" s="13">
        <v>0</v>
      </c>
      <c r="AU14" s="6"/>
      <c r="AV14" s="12">
        <v>0</v>
      </c>
      <c r="AW14" s="13">
        <v>0</v>
      </c>
      <c r="AX14" s="6" t="s">
        <v>124</v>
      </c>
      <c r="AY14" s="12">
        <v>0</v>
      </c>
      <c r="AZ14" s="13">
        <v>0</v>
      </c>
      <c r="BA14" s="6"/>
      <c r="BB14" s="7"/>
      <c r="BC14" s="7"/>
      <c r="BD14" s="5" t="b">
        <v>0</v>
      </c>
      <c r="BE14" s="6"/>
      <c r="BF14" s="6"/>
      <c r="BG14" s="7"/>
      <c r="BH14" s="7"/>
      <c r="BI14" s="6"/>
      <c r="BJ14" s="6"/>
      <c r="BK14" s="7">
        <v>0</v>
      </c>
      <c r="BL14" s="5" t="b">
        <v>1</v>
      </c>
      <c r="BM14" s="6" t="s">
        <v>331</v>
      </c>
      <c r="BN14" s="6" t="s">
        <v>131</v>
      </c>
      <c r="BO14" s="6"/>
      <c r="BP14" s="7" t="s">
        <v>312</v>
      </c>
      <c r="BQ14" s="6" t="s">
        <v>313</v>
      </c>
      <c r="BR14" s="6" t="s">
        <v>314</v>
      </c>
      <c r="BS14" s="6"/>
      <c r="BT14" s="6" t="s">
        <v>315</v>
      </c>
      <c r="BU14" s="6"/>
      <c r="BV14" s="6"/>
      <c r="BW14" s="6"/>
      <c r="BX14" s="6"/>
      <c r="BY14" s="6"/>
      <c r="BZ14" s="6"/>
      <c r="CA14" s="6"/>
      <c r="CB14" s="6"/>
      <c r="CC14" s="6"/>
      <c r="CD14" s="7"/>
      <c r="CE14" s="6" t="s">
        <v>330</v>
      </c>
      <c r="CF14" s="5" t="b">
        <v>0</v>
      </c>
      <c r="CG14" s="5" t="b">
        <v>0</v>
      </c>
      <c r="CH14" s="5" t="b">
        <v>0</v>
      </c>
      <c r="CI14" s="5" t="b">
        <v>0</v>
      </c>
      <c r="CJ14" s="5" t="b">
        <v>0</v>
      </c>
      <c r="CK14" s="6"/>
      <c r="CL14" s="6"/>
      <c r="CM14" s="7"/>
      <c r="CN14" s="7"/>
      <c r="CO14" s="7"/>
      <c r="CP14" s="6"/>
      <c r="CQ14" s="8"/>
      <c r="CR14" s="8"/>
      <c r="CS14" s="6"/>
      <c r="CT14" s="6"/>
      <c r="CU14" s="7"/>
      <c r="CV14" s="6"/>
      <c r="CW14" s="6"/>
      <c r="CX14" s="6"/>
      <c r="CY14" s="7">
        <v>0</v>
      </c>
      <c r="CZ14" s="13">
        <v>0</v>
      </c>
      <c r="DA14" s="6"/>
      <c r="DB14" s="7">
        <v>0</v>
      </c>
      <c r="DC14" s="13">
        <v>0</v>
      </c>
      <c r="DD14" s="6"/>
      <c r="DE14" s="7">
        <v>0</v>
      </c>
      <c r="DF14" s="13">
        <v>0</v>
      </c>
      <c r="DG14" s="6"/>
      <c r="DH14" s="7"/>
      <c r="DI14" s="10">
        <v>-10444176</v>
      </c>
      <c r="DJ14" s="6"/>
      <c r="DK14" s="6"/>
      <c r="DL14" s="6"/>
      <c r="DM14" s="6"/>
      <c r="DN14" s="6"/>
      <c r="DO14" s="6"/>
      <c r="DP14" s="6"/>
      <c r="DQ14" s="6"/>
      <c r="DR14" s="6" t="s">
        <v>317</v>
      </c>
      <c r="DS14" s="8">
        <v>40848</v>
      </c>
      <c r="DT14" s="6"/>
      <c r="DU14" s="6"/>
      <c r="DV14" s="13"/>
      <c r="DW14" s="6"/>
      <c r="DX14" s="6"/>
      <c r="DY14" s="6"/>
      <c r="DZ14" s="6"/>
      <c r="EA14" s="6"/>
      <c r="EB14" s="6"/>
      <c r="EC14" s="7">
        <v>12384</v>
      </c>
      <c r="ED14" s="14">
        <v>42402.711655092593</v>
      </c>
      <c r="EE14" s="6"/>
      <c r="EF14" s="6"/>
      <c r="EG14" s="6"/>
      <c r="EH14" s="6"/>
      <c r="EI14" s="6"/>
      <c r="EJ14" s="6"/>
      <c r="EK14" s="14"/>
      <c r="EL14" s="14"/>
      <c r="EM14" s="14"/>
      <c r="EN14" s="6"/>
      <c r="EO14" s="5" t="b">
        <v>0</v>
      </c>
      <c r="EP14" s="6"/>
      <c r="EQ14" s="6"/>
      <c r="ER14" s="6"/>
      <c r="ES14" s="6"/>
    </row>
    <row r="15" spans="1:149" ht="16.5" customHeight="1" x14ac:dyDescent="0.25">
      <c r="A15" s="7">
        <v>12385</v>
      </c>
      <c r="B15" s="8">
        <v>40179</v>
      </c>
      <c r="C15" s="9">
        <v>40179</v>
      </c>
      <c r="D15" s="6" t="s">
        <v>302</v>
      </c>
      <c r="E15" s="6" t="s">
        <v>303</v>
      </c>
      <c r="F15" s="6" t="s">
        <v>122</v>
      </c>
      <c r="G15" s="6" t="s">
        <v>324</v>
      </c>
      <c r="H15" s="6" t="s">
        <v>305</v>
      </c>
      <c r="I15" s="6" t="s">
        <v>133</v>
      </c>
      <c r="J15" s="10">
        <v>-42</v>
      </c>
      <c r="K15" s="6" t="s">
        <v>306</v>
      </c>
      <c r="L15" s="10">
        <v>-368928</v>
      </c>
      <c r="M15" s="11">
        <v>30</v>
      </c>
      <c r="N15" s="6" t="s">
        <v>307</v>
      </c>
      <c r="O15" s="7"/>
      <c r="P15" s="7"/>
      <c r="Q15" s="6" t="s">
        <v>126</v>
      </c>
      <c r="R15" s="6" t="s">
        <v>126</v>
      </c>
      <c r="S15" s="6" t="s">
        <v>127</v>
      </c>
      <c r="T15" s="6" t="s">
        <v>124</v>
      </c>
      <c r="U15" s="6" t="s">
        <v>308</v>
      </c>
      <c r="V15" s="6" t="s">
        <v>185</v>
      </c>
      <c r="W15" s="6"/>
      <c r="X15" s="7"/>
      <c r="Y15" s="6"/>
      <c r="Z15" s="6"/>
      <c r="AA15" s="7"/>
      <c r="AB15" s="7"/>
      <c r="AC15" s="8">
        <v>40909</v>
      </c>
      <c r="AD15" s="8">
        <v>41274</v>
      </c>
      <c r="AE15" s="6" t="s">
        <v>128</v>
      </c>
      <c r="AF15" s="7">
        <v>8784</v>
      </c>
      <c r="AG15" s="6"/>
      <c r="AH15" s="7"/>
      <c r="AI15" s="6"/>
      <c r="AJ15" s="8"/>
      <c r="AK15" s="9"/>
      <c r="AL15" s="7"/>
      <c r="AM15" s="6" t="s">
        <v>309</v>
      </c>
      <c r="AN15" s="6" t="s">
        <v>310</v>
      </c>
      <c r="AO15" s="6" t="s">
        <v>129</v>
      </c>
      <c r="AP15" s="12">
        <v>0</v>
      </c>
      <c r="AQ15" s="13">
        <v>0</v>
      </c>
      <c r="AR15" s="6"/>
      <c r="AS15" s="12">
        <v>0</v>
      </c>
      <c r="AT15" s="13">
        <v>0</v>
      </c>
      <c r="AU15" s="6"/>
      <c r="AV15" s="12">
        <v>0</v>
      </c>
      <c r="AW15" s="13">
        <v>0</v>
      </c>
      <c r="AX15" s="6" t="s">
        <v>124</v>
      </c>
      <c r="AY15" s="12">
        <v>0</v>
      </c>
      <c r="AZ15" s="13">
        <v>0</v>
      </c>
      <c r="BA15" s="6"/>
      <c r="BB15" s="7"/>
      <c r="BC15" s="7"/>
      <c r="BD15" s="5" t="b">
        <v>0</v>
      </c>
      <c r="BE15" s="6"/>
      <c r="BF15" s="6"/>
      <c r="BG15" s="7"/>
      <c r="BH15" s="7"/>
      <c r="BI15" s="6"/>
      <c r="BJ15" s="6"/>
      <c r="BK15" s="7">
        <v>0</v>
      </c>
      <c r="BL15" s="5" t="b">
        <v>1</v>
      </c>
      <c r="BM15" s="6" t="s">
        <v>332</v>
      </c>
      <c r="BN15" s="6" t="s">
        <v>131</v>
      </c>
      <c r="BO15" s="6"/>
      <c r="BP15" s="7" t="s">
        <v>312</v>
      </c>
      <c r="BQ15" s="6" t="s">
        <v>313</v>
      </c>
      <c r="BR15" s="6" t="s">
        <v>314</v>
      </c>
      <c r="BS15" s="6"/>
      <c r="BT15" s="6" t="s">
        <v>315</v>
      </c>
      <c r="BU15" s="6"/>
      <c r="BV15" s="6"/>
      <c r="BW15" s="6"/>
      <c r="BX15" s="6"/>
      <c r="BY15" s="6"/>
      <c r="BZ15" s="6"/>
      <c r="CA15" s="6"/>
      <c r="CB15" s="6"/>
      <c r="CC15" s="6"/>
      <c r="CD15" s="7"/>
      <c r="CE15" s="6" t="s">
        <v>330</v>
      </c>
      <c r="CF15" s="5" t="b">
        <v>0</v>
      </c>
      <c r="CG15" s="5" t="b">
        <v>0</v>
      </c>
      <c r="CH15" s="5" t="b">
        <v>0</v>
      </c>
      <c r="CI15" s="5" t="b">
        <v>0</v>
      </c>
      <c r="CJ15" s="5" t="b">
        <v>0</v>
      </c>
      <c r="CK15" s="6"/>
      <c r="CL15" s="6"/>
      <c r="CM15" s="7"/>
      <c r="CN15" s="7"/>
      <c r="CO15" s="7"/>
      <c r="CP15" s="6"/>
      <c r="CQ15" s="8"/>
      <c r="CR15" s="8"/>
      <c r="CS15" s="6"/>
      <c r="CT15" s="6"/>
      <c r="CU15" s="7"/>
      <c r="CV15" s="6"/>
      <c r="CW15" s="6"/>
      <c r="CX15" s="6"/>
      <c r="CY15" s="7">
        <v>0</v>
      </c>
      <c r="CZ15" s="13">
        <v>0</v>
      </c>
      <c r="DA15" s="6"/>
      <c r="DB15" s="7">
        <v>0</v>
      </c>
      <c r="DC15" s="13">
        <v>0</v>
      </c>
      <c r="DD15" s="6"/>
      <c r="DE15" s="7">
        <v>0</v>
      </c>
      <c r="DF15" s="13">
        <v>0</v>
      </c>
      <c r="DG15" s="6"/>
      <c r="DH15" s="7"/>
      <c r="DI15" s="10">
        <v>11067840</v>
      </c>
      <c r="DJ15" s="6"/>
      <c r="DK15" s="6"/>
      <c r="DL15" s="6"/>
      <c r="DM15" s="6"/>
      <c r="DN15" s="6"/>
      <c r="DO15" s="6"/>
      <c r="DP15" s="6"/>
      <c r="DQ15" s="6"/>
      <c r="DR15" s="6" t="s">
        <v>317</v>
      </c>
      <c r="DS15" s="8">
        <v>40848</v>
      </c>
      <c r="DT15" s="6"/>
      <c r="DU15" s="6"/>
      <c r="DV15" s="13"/>
      <c r="DW15" s="6"/>
      <c r="DX15" s="6"/>
      <c r="DY15" s="6"/>
      <c r="DZ15" s="6"/>
      <c r="EA15" s="6"/>
      <c r="EB15" s="6"/>
      <c r="EC15" s="7">
        <v>12386</v>
      </c>
      <c r="ED15" s="14">
        <v>42402.711655092593</v>
      </c>
      <c r="EE15" s="6"/>
      <c r="EF15" s="6"/>
      <c r="EG15" s="6"/>
      <c r="EH15" s="6"/>
      <c r="EI15" s="6"/>
      <c r="EJ15" s="6"/>
      <c r="EK15" s="14"/>
      <c r="EL15" s="14"/>
      <c r="EM15" s="14"/>
      <c r="EN15" s="6"/>
      <c r="EO15" s="5" t="b">
        <v>0</v>
      </c>
      <c r="EP15" s="6"/>
      <c r="EQ15" s="6"/>
      <c r="ER15" s="6"/>
      <c r="ES15" s="6"/>
    </row>
    <row r="16" spans="1:149" ht="16.5" customHeight="1" x14ac:dyDescent="0.25">
      <c r="A16" s="7">
        <v>12387</v>
      </c>
      <c r="B16" s="8">
        <v>40179</v>
      </c>
      <c r="C16" s="9">
        <v>40179</v>
      </c>
      <c r="D16" s="6" t="s">
        <v>302</v>
      </c>
      <c r="E16" s="6" t="s">
        <v>303</v>
      </c>
      <c r="F16" s="6" t="s">
        <v>122</v>
      </c>
      <c r="G16" s="6" t="s">
        <v>304</v>
      </c>
      <c r="H16" s="6" t="s">
        <v>305</v>
      </c>
      <c r="I16" s="6" t="s">
        <v>133</v>
      </c>
      <c r="J16" s="10">
        <v>-42</v>
      </c>
      <c r="K16" s="6" t="s">
        <v>306</v>
      </c>
      <c r="L16" s="10">
        <v>-367920</v>
      </c>
      <c r="M16" s="11">
        <v>30</v>
      </c>
      <c r="N16" s="6" t="s">
        <v>307</v>
      </c>
      <c r="O16" s="7"/>
      <c r="P16" s="7"/>
      <c r="Q16" s="6" t="s">
        <v>126</v>
      </c>
      <c r="R16" s="6" t="s">
        <v>126</v>
      </c>
      <c r="S16" s="6" t="s">
        <v>127</v>
      </c>
      <c r="T16" s="6" t="s">
        <v>124</v>
      </c>
      <c r="U16" s="6" t="s">
        <v>308</v>
      </c>
      <c r="V16" s="6" t="s">
        <v>185</v>
      </c>
      <c r="W16" s="6"/>
      <c r="X16" s="7"/>
      <c r="Y16" s="6"/>
      <c r="Z16" s="6"/>
      <c r="AA16" s="7"/>
      <c r="AB16" s="7"/>
      <c r="AC16" s="8">
        <v>40179</v>
      </c>
      <c r="AD16" s="8">
        <v>40543</v>
      </c>
      <c r="AE16" s="6" t="s">
        <v>128</v>
      </c>
      <c r="AF16" s="7">
        <v>8760</v>
      </c>
      <c r="AG16" s="6"/>
      <c r="AH16" s="7"/>
      <c r="AI16" s="6"/>
      <c r="AJ16" s="8"/>
      <c r="AK16" s="9"/>
      <c r="AL16" s="7"/>
      <c r="AM16" s="6" t="s">
        <v>309</v>
      </c>
      <c r="AN16" s="6" t="s">
        <v>310</v>
      </c>
      <c r="AO16" s="6" t="s">
        <v>129</v>
      </c>
      <c r="AP16" s="12">
        <v>0</v>
      </c>
      <c r="AQ16" s="13">
        <v>0</v>
      </c>
      <c r="AR16" s="6"/>
      <c r="AS16" s="12">
        <v>0</v>
      </c>
      <c r="AT16" s="13">
        <v>0</v>
      </c>
      <c r="AU16" s="6"/>
      <c r="AV16" s="12">
        <v>0</v>
      </c>
      <c r="AW16" s="13">
        <v>0</v>
      </c>
      <c r="AX16" s="6" t="s">
        <v>124</v>
      </c>
      <c r="AY16" s="12">
        <v>0</v>
      </c>
      <c r="AZ16" s="13">
        <v>0</v>
      </c>
      <c r="BA16" s="6"/>
      <c r="BB16" s="7"/>
      <c r="BC16" s="7"/>
      <c r="BD16" s="5" t="b">
        <v>0</v>
      </c>
      <c r="BE16" s="6"/>
      <c r="BF16" s="6"/>
      <c r="BG16" s="7"/>
      <c r="BH16" s="7"/>
      <c r="BI16" s="6"/>
      <c r="BJ16" s="6"/>
      <c r="BK16" s="7">
        <v>0</v>
      </c>
      <c r="BL16" s="5" t="b">
        <v>1</v>
      </c>
      <c r="BM16" s="6" t="s">
        <v>333</v>
      </c>
      <c r="BN16" s="6" t="s">
        <v>131</v>
      </c>
      <c r="BO16" s="6"/>
      <c r="BP16" s="7" t="s">
        <v>312</v>
      </c>
      <c r="BQ16" s="6" t="s">
        <v>313</v>
      </c>
      <c r="BR16" s="6" t="s">
        <v>314</v>
      </c>
      <c r="BS16" s="6"/>
      <c r="BT16" s="6" t="s">
        <v>315</v>
      </c>
      <c r="BU16" s="6"/>
      <c r="BV16" s="6"/>
      <c r="BW16" s="6"/>
      <c r="BX16" s="6"/>
      <c r="BY16" s="6"/>
      <c r="BZ16" s="6"/>
      <c r="CA16" s="6"/>
      <c r="CB16" s="6"/>
      <c r="CC16" s="6"/>
      <c r="CD16" s="7"/>
      <c r="CE16" s="6" t="s">
        <v>334</v>
      </c>
      <c r="CF16" s="5" t="b">
        <v>0</v>
      </c>
      <c r="CG16" s="5" t="b">
        <v>0</v>
      </c>
      <c r="CH16" s="5" t="b">
        <v>0</v>
      </c>
      <c r="CI16" s="5" t="b">
        <v>0</v>
      </c>
      <c r="CJ16" s="5" t="b">
        <v>0</v>
      </c>
      <c r="CK16" s="6"/>
      <c r="CL16" s="6"/>
      <c r="CM16" s="7"/>
      <c r="CN16" s="7"/>
      <c r="CO16" s="7"/>
      <c r="CP16" s="6"/>
      <c r="CQ16" s="8"/>
      <c r="CR16" s="8"/>
      <c r="CS16" s="6"/>
      <c r="CT16" s="6"/>
      <c r="CU16" s="7"/>
      <c r="CV16" s="6"/>
      <c r="CW16" s="6"/>
      <c r="CX16" s="6"/>
      <c r="CY16" s="7">
        <v>0</v>
      </c>
      <c r="CZ16" s="13">
        <v>0</v>
      </c>
      <c r="DA16" s="6"/>
      <c r="DB16" s="7">
        <v>0</v>
      </c>
      <c r="DC16" s="13">
        <v>0</v>
      </c>
      <c r="DD16" s="6"/>
      <c r="DE16" s="7">
        <v>0</v>
      </c>
      <c r="DF16" s="13">
        <v>0</v>
      </c>
      <c r="DG16" s="6"/>
      <c r="DH16" s="7"/>
      <c r="DI16" s="10">
        <v>11037600</v>
      </c>
      <c r="DJ16" s="6"/>
      <c r="DK16" s="6"/>
      <c r="DL16" s="6"/>
      <c r="DM16" s="6"/>
      <c r="DN16" s="6"/>
      <c r="DO16" s="6"/>
      <c r="DP16" s="6"/>
      <c r="DQ16" s="6"/>
      <c r="DR16" s="6" t="s">
        <v>317</v>
      </c>
      <c r="DS16" s="8">
        <v>40909</v>
      </c>
      <c r="DT16" s="6"/>
      <c r="DU16" s="6"/>
      <c r="DV16" s="13"/>
      <c r="DW16" s="6"/>
      <c r="DX16" s="6"/>
      <c r="DY16" s="6"/>
      <c r="DZ16" s="6"/>
      <c r="EA16" s="6"/>
      <c r="EB16" s="6"/>
      <c r="EC16" s="7">
        <v>12388</v>
      </c>
      <c r="ED16" s="14">
        <v>42402.711655092593</v>
      </c>
      <c r="EE16" s="6"/>
      <c r="EF16" s="6"/>
      <c r="EG16" s="6"/>
      <c r="EH16" s="6"/>
      <c r="EI16" s="6"/>
      <c r="EJ16" s="6"/>
      <c r="EK16" s="14"/>
      <c r="EL16" s="14"/>
      <c r="EM16" s="14"/>
      <c r="EN16" s="6"/>
      <c r="EO16" s="5" t="b">
        <v>0</v>
      </c>
      <c r="EP16" s="6"/>
      <c r="EQ16" s="6"/>
      <c r="ER16" s="6"/>
      <c r="ES16" s="6"/>
    </row>
    <row r="17" spans="1:149" ht="16.5" customHeight="1" x14ac:dyDescent="0.25">
      <c r="A17" s="7">
        <v>12389</v>
      </c>
      <c r="B17" s="8">
        <v>40179</v>
      </c>
      <c r="C17" s="9">
        <v>40179</v>
      </c>
      <c r="D17" s="6" t="s">
        <v>302</v>
      </c>
      <c r="E17" s="6" t="s">
        <v>303</v>
      </c>
      <c r="F17" s="6" t="s">
        <v>122</v>
      </c>
      <c r="G17" s="6" t="s">
        <v>324</v>
      </c>
      <c r="H17" s="6" t="s">
        <v>305</v>
      </c>
      <c r="I17" s="6" t="s">
        <v>133</v>
      </c>
      <c r="J17" s="10">
        <v>-42</v>
      </c>
      <c r="K17" s="6" t="s">
        <v>306</v>
      </c>
      <c r="L17" s="10">
        <v>-368928</v>
      </c>
      <c r="M17" s="11">
        <v>30</v>
      </c>
      <c r="N17" s="6" t="s">
        <v>307</v>
      </c>
      <c r="O17" s="7"/>
      <c r="P17" s="7"/>
      <c r="Q17" s="6" t="s">
        <v>126</v>
      </c>
      <c r="R17" s="6" t="s">
        <v>126</v>
      </c>
      <c r="S17" s="6" t="s">
        <v>127</v>
      </c>
      <c r="T17" s="6" t="s">
        <v>124</v>
      </c>
      <c r="U17" s="6" t="s">
        <v>308</v>
      </c>
      <c r="V17" s="6" t="s">
        <v>185</v>
      </c>
      <c r="W17" s="6"/>
      <c r="X17" s="7"/>
      <c r="Y17" s="6"/>
      <c r="Z17" s="6"/>
      <c r="AA17" s="7"/>
      <c r="AB17" s="7"/>
      <c r="AC17" s="8">
        <v>40909</v>
      </c>
      <c r="AD17" s="8">
        <v>41274</v>
      </c>
      <c r="AE17" s="6" t="s">
        <v>128</v>
      </c>
      <c r="AF17" s="7">
        <v>8784</v>
      </c>
      <c r="AG17" s="6"/>
      <c r="AH17" s="7"/>
      <c r="AI17" s="6"/>
      <c r="AJ17" s="8"/>
      <c r="AK17" s="9"/>
      <c r="AL17" s="7"/>
      <c r="AM17" s="6" t="s">
        <v>309</v>
      </c>
      <c r="AN17" s="6" t="s">
        <v>310</v>
      </c>
      <c r="AO17" s="6" t="s">
        <v>129</v>
      </c>
      <c r="AP17" s="12">
        <v>0</v>
      </c>
      <c r="AQ17" s="13">
        <v>0</v>
      </c>
      <c r="AR17" s="6"/>
      <c r="AS17" s="12">
        <v>0</v>
      </c>
      <c r="AT17" s="13">
        <v>0</v>
      </c>
      <c r="AU17" s="6"/>
      <c r="AV17" s="12">
        <v>0</v>
      </c>
      <c r="AW17" s="13">
        <v>0</v>
      </c>
      <c r="AX17" s="6" t="s">
        <v>124</v>
      </c>
      <c r="AY17" s="12">
        <v>0</v>
      </c>
      <c r="AZ17" s="13">
        <v>0</v>
      </c>
      <c r="BA17" s="6"/>
      <c r="BB17" s="7"/>
      <c r="BC17" s="7"/>
      <c r="BD17" s="5" t="b">
        <v>0</v>
      </c>
      <c r="BE17" s="6"/>
      <c r="BF17" s="6"/>
      <c r="BG17" s="7"/>
      <c r="BH17" s="7"/>
      <c r="BI17" s="6"/>
      <c r="BJ17" s="6"/>
      <c r="BK17" s="7">
        <v>0</v>
      </c>
      <c r="BL17" s="5" t="b">
        <v>1</v>
      </c>
      <c r="BM17" s="6" t="s">
        <v>335</v>
      </c>
      <c r="BN17" s="6" t="s">
        <v>131</v>
      </c>
      <c r="BO17" s="6"/>
      <c r="BP17" s="7" t="s">
        <v>312</v>
      </c>
      <c r="BQ17" s="6" t="s">
        <v>313</v>
      </c>
      <c r="BR17" s="6" t="s">
        <v>314</v>
      </c>
      <c r="BS17" s="6"/>
      <c r="BT17" s="6" t="s">
        <v>315</v>
      </c>
      <c r="BU17" s="6"/>
      <c r="BV17" s="6"/>
      <c r="BW17" s="6"/>
      <c r="BX17" s="6"/>
      <c r="BY17" s="6"/>
      <c r="BZ17" s="6"/>
      <c r="CA17" s="6"/>
      <c r="CB17" s="6"/>
      <c r="CC17" s="6"/>
      <c r="CD17" s="7"/>
      <c r="CE17" s="6" t="s">
        <v>336</v>
      </c>
      <c r="CF17" s="5" t="b">
        <v>0</v>
      </c>
      <c r="CG17" s="5" t="b">
        <v>0</v>
      </c>
      <c r="CH17" s="5" t="b">
        <v>0</v>
      </c>
      <c r="CI17" s="5" t="b">
        <v>0</v>
      </c>
      <c r="CJ17" s="5" t="b">
        <v>0</v>
      </c>
      <c r="CK17" s="6"/>
      <c r="CL17" s="6"/>
      <c r="CM17" s="7"/>
      <c r="CN17" s="7"/>
      <c r="CO17" s="7"/>
      <c r="CP17" s="6"/>
      <c r="CQ17" s="8"/>
      <c r="CR17" s="8"/>
      <c r="CS17" s="6"/>
      <c r="CT17" s="6"/>
      <c r="CU17" s="7"/>
      <c r="CV17" s="6"/>
      <c r="CW17" s="6"/>
      <c r="CX17" s="6"/>
      <c r="CY17" s="7">
        <v>0</v>
      </c>
      <c r="CZ17" s="13">
        <v>0</v>
      </c>
      <c r="DA17" s="6"/>
      <c r="DB17" s="7">
        <v>0</v>
      </c>
      <c r="DC17" s="13">
        <v>0</v>
      </c>
      <c r="DD17" s="6"/>
      <c r="DE17" s="7">
        <v>0</v>
      </c>
      <c r="DF17" s="13">
        <v>0</v>
      </c>
      <c r="DG17" s="6"/>
      <c r="DH17" s="7"/>
      <c r="DI17" s="10">
        <v>11067840</v>
      </c>
      <c r="DJ17" s="6"/>
      <c r="DK17" s="6"/>
      <c r="DL17" s="6"/>
      <c r="DM17" s="6"/>
      <c r="DN17" s="6"/>
      <c r="DO17" s="6"/>
      <c r="DP17" s="6"/>
      <c r="DQ17" s="6"/>
      <c r="DR17" s="6" t="s">
        <v>317</v>
      </c>
      <c r="DS17" s="8">
        <v>40909</v>
      </c>
      <c r="DT17" s="6"/>
      <c r="DU17" s="6"/>
      <c r="DV17" s="13"/>
      <c r="DW17" s="6"/>
      <c r="DX17" s="6"/>
      <c r="DY17" s="6"/>
      <c r="DZ17" s="6"/>
      <c r="EA17" s="6"/>
      <c r="EB17" s="6"/>
      <c r="EC17" s="7">
        <v>12390</v>
      </c>
      <c r="ED17" s="14">
        <v>42402.711655092593</v>
      </c>
      <c r="EE17" s="6"/>
      <c r="EF17" s="6"/>
      <c r="EG17" s="6"/>
      <c r="EH17" s="6"/>
      <c r="EI17" s="6"/>
      <c r="EJ17" s="6"/>
      <c r="EK17" s="14"/>
      <c r="EL17" s="14"/>
      <c r="EM17" s="14"/>
      <c r="EN17" s="6"/>
      <c r="EO17" s="5" t="b">
        <v>0</v>
      </c>
      <c r="EP17" s="6"/>
      <c r="EQ17" s="6"/>
      <c r="ER17" s="6"/>
      <c r="ES17" s="6"/>
    </row>
    <row r="18" spans="1:149" ht="16.5" customHeight="1" x14ac:dyDescent="0.25">
      <c r="A18" s="7">
        <v>12391</v>
      </c>
      <c r="B18" s="8">
        <v>40179</v>
      </c>
      <c r="C18" s="9">
        <v>40179</v>
      </c>
      <c r="D18" s="6" t="s">
        <v>302</v>
      </c>
      <c r="E18" s="6" t="s">
        <v>303</v>
      </c>
      <c r="F18" s="6" t="s">
        <v>122</v>
      </c>
      <c r="G18" s="6" t="s">
        <v>337</v>
      </c>
      <c r="H18" s="6" t="s">
        <v>305</v>
      </c>
      <c r="I18" s="6" t="s">
        <v>133</v>
      </c>
      <c r="J18" s="10">
        <v>-42</v>
      </c>
      <c r="K18" s="6" t="s">
        <v>306</v>
      </c>
      <c r="L18" s="10">
        <v>-31248</v>
      </c>
      <c r="M18" s="11">
        <v>30</v>
      </c>
      <c r="N18" s="6" t="s">
        <v>307</v>
      </c>
      <c r="O18" s="7"/>
      <c r="P18" s="7"/>
      <c r="Q18" s="6" t="s">
        <v>126</v>
      </c>
      <c r="R18" s="6" t="s">
        <v>126</v>
      </c>
      <c r="S18" s="6" t="s">
        <v>127</v>
      </c>
      <c r="T18" s="6" t="s">
        <v>124</v>
      </c>
      <c r="U18" s="6" t="s">
        <v>308</v>
      </c>
      <c r="V18" s="6" t="s">
        <v>185</v>
      </c>
      <c r="W18" s="6"/>
      <c r="X18" s="7"/>
      <c r="Y18" s="6"/>
      <c r="Z18" s="6"/>
      <c r="AA18" s="7"/>
      <c r="AB18" s="7"/>
      <c r="AC18" s="8">
        <v>40179</v>
      </c>
      <c r="AD18" s="8">
        <v>40209</v>
      </c>
      <c r="AE18" s="6" t="s">
        <v>128</v>
      </c>
      <c r="AF18" s="7">
        <v>744</v>
      </c>
      <c r="AG18" s="6"/>
      <c r="AH18" s="7"/>
      <c r="AI18" s="6"/>
      <c r="AJ18" s="8"/>
      <c r="AK18" s="9"/>
      <c r="AL18" s="7"/>
      <c r="AM18" s="6" t="s">
        <v>309</v>
      </c>
      <c r="AN18" s="6" t="s">
        <v>310</v>
      </c>
      <c r="AO18" s="6" t="s">
        <v>129</v>
      </c>
      <c r="AP18" s="12">
        <v>0</v>
      </c>
      <c r="AQ18" s="13">
        <v>0</v>
      </c>
      <c r="AR18" s="6"/>
      <c r="AS18" s="12">
        <v>0</v>
      </c>
      <c r="AT18" s="13">
        <v>0</v>
      </c>
      <c r="AU18" s="6"/>
      <c r="AV18" s="12">
        <v>0</v>
      </c>
      <c r="AW18" s="13">
        <v>0</v>
      </c>
      <c r="AX18" s="6" t="s">
        <v>124</v>
      </c>
      <c r="AY18" s="12">
        <v>0</v>
      </c>
      <c r="AZ18" s="13">
        <v>0</v>
      </c>
      <c r="BA18" s="6"/>
      <c r="BB18" s="7"/>
      <c r="BC18" s="7"/>
      <c r="BD18" s="5" t="b">
        <v>0</v>
      </c>
      <c r="BE18" s="6"/>
      <c r="BF18" s="6"/>
      <c r="BG18" s="7"/>
      <c r="BH18" s="7"/>
      <c r="BI18" s="6"/>
      <c r="BJ18" s="6"/>
      <c r="BK18" s="7">
        <v>0</v>
      </c>
      <c r="BL18" s="5" t="b">
        <v>1</v>
      </c>
      <c r="BM18" s="6" t="s">
        <v>338</v>
      </c>
      <c r="BN18" s="6" t="s">
        <v>131</v>
      </c>
      <c r="BO18" s="6"/>
      <c r="BP18" s="7" t="s">
        <v>312</v>
      </c>
      <c r="BQ18" s="6" t="s">
        <v>313</v>
      </c>
      <c r="BR18" s="6" t="s">
        <v>314</v>
      </c>
      <c r="BS18" s="6"/>
      <c r="BT18" s="6" t="s">
        <v>315</v>
      </c>
      <c r="BU18" s="6"/>
      <c r="BV18" s="6"/>
      <c r="BW18" s="6"/>
      <c r="BX18" s="6"/>
      <c r="BY18" s="6"/>
      <c r="BZ18" s="6"/>
      <c r="CA18" s="6"/>
      <c r="CB18" s="6"/>
      <c r="CC18" s="6"/>
      <c r="CD18" s="7"/>
      <c r="CE18" s="6" t="s">
        <v>339</v>
      </c>
      <c r="CF18" s="5" t="b">
        <v>0</v>
      </c>
      <c r="CG18" s="5" t="b">
        <v>0</v>
      </c>
      <c r="CH18" s="5" t="b">
        <v>0</v>
      </c>
      <c r="CI18" s="5" t="b">
        <v>0</v>
      </c>
      <c r="CJ18" s="5" t="b">
        <v>0</v>
      </c>
      <c r="CK18" s="6"/>
      <c r="CL18" s="6"/>
      <c r="CM18" s="7"/>
      <c r="CN18" s="7"/>
      <c r="CO18" s="7"/>
      <c r="CP18" s="6"/>
      <c r="CQ18" s="8"/>
      <c r="CR18" s="8"/>
      <c r="CS18" s="6"/>
      <c r="CT18" s="6"/>
      <c r="CU18" s="7"/>
      <c r="CV18" s="6"/>
      <c r="CW18" s="6"/>
      <c r="CX18" s="6"/>
      <c r="CY18" s="7">
        <v>0</v>
      </c>
      <c r="CZ18" s="13">
        <v>0</v>
      </c>
      <c r="DA18" s="6"/>
      <c r="DB18" s="7">
        <v>0</v>
      </c>
      <c r="DC18" s="13">
        <v>0</v>
      </c>
      <c r="DD18" s="6"/>
      <c r="DE18" s="7">
        <v>0</v>
      </c>
      <c r="DF18" s="13">
        <v>0</v>
      </c>
      <c r="DG18" s="6"/>
      <c r="DH18" s="7"/>
      <c r="DI18" s="10">
        <v>937440</v>
      </c>
      <c r="DJ18" s="6"/>
      <c r="DK18" s="6"/>
      <c r="DL18" s="6"/>
      <c r="DM18" s="6"/>
      <c r="DN18" s="6"/>
      <c r="DO18" s="6"/>
      <c r="DP18" s="6"/>
      <c r="DQ18" s="6"/>
      <c r="DR18" s="6" t="s">
        <v>317</v>
      </c>
      <c r="DS18" s="8">
        <v>40544</v>
      </c>
      <c r="DT18" s="6"/>
      <c r="DU18" s="6"/>
      <c r="DV18" s="13"/>
      <c r="DW18" s="6"/>
      <c r="DX18" s="6"/>
      <c r="DY18" s="6"/>
      <c r="DZ18" s="6"/>
      <c r="EA18" s="6"/>
      <c r="EB18" s="6"/>
      <c r="EC18" s="7">
        <v>12392</v>
      </c>
      <c r="ED18" s="14">
        <v>42402.711655092593</v>
      </c>
      <c r="EE18" s="6"/>
      <c r="EF18" s="6"/>
      <c r="EG18" s="6"/>
      <c r="EH18" s="6"/>
      <c r="EI18" s="6"/>
      <c r="EJ18" s="6"/>
      <c r="EK18" s="14"/>
      <c r="EL18" s="14"/>
      <c r="EM18" s="14"/>
      <c r="EN18" s="6"/>
      <c r="EO18" s="5" t="b">
        <v>0</v>
      </c>
      <c r="EP18" s="6"/>
      <c r="EQ18" s="6"/>
      <c r="ER18" s="6"/>
      <c r="ES18" s="6"/>
    </row>
    <row r="19" spans="1:149" ht="16.5" customHeight="1" x14ac:dyDescent="0.25">
      <c r="A19" s="7">
        <v>12393</v>
      </c>
      <c r="B19" s="8">
        <v>40179</v>
      </c>
      <c r="C19" s="9">
        <v>40179</v>
      </c>
      <c r="D19" s="6" t="s">
        <v>302</v>
      </c>
      <c r="E19" s="6" t="s">
        <v>303</v>
      </c>
      <c r="F19" s="6" t="s">
        <v>122</v>
      </c>
      <c r="G19" s="6" t="s">
        <v>340</v>
      </c>
      <c r="H19" s="6" t="s">
        <v>305</v>
      </c>
      <c r="I19" s="6" t="s">
        <v>133</v>
      </c>
      <c r="J19" s="10">
        <v>-42</v>
      </c>
      <c r="K19" s="6" t="s">
        <v>306</v>
      </c>
      <c r="L19" s="10">
        <v>-31248</v>
      </c>
      <c r="M19" s="11">
        <v>30</v>
      </c>
      <c r="N19" s="6" t="s">
        <v>307</v>
      </c>
      <c r="O19" s="7"/>
      <c r="P19" s="7"/>
      <c r="Q19" s="6" t="s">
        <v>126</v>
      </c>
      <c r="R19" s="6" t="s">
        <v>126</v>
      </c>
      <c r="S19" s="6" t="s">
        <v>127</v>
      </c>
      <c r="T19" s="6" t="s">
        <v>124</v>
      </c>
      <c r="U19" s="6" t="s">
        <v>308</v>
      </c>
      <c r="V19" s="6" t="s">
        <v>185</v>
      </c>
      <c r="W19" s="6"/>
      <c r="X19" s="7"/>
      <c r="Y19" s="6"/>
      <c r="Z19" s="6"/>
      <c r="AA19" s="7"/>
      <c r="AB19" s="7"/>
      <c r="AC19" s="8">
        <v>40909</v>
      </c>
      <c r="AD19" s="8">
        <v>40939</v>
      </c>
      <c r="AE19" s="6" t="s">
        <v>128</v>
      </c>
      <c r="AF19" s="7">
        <v>744</v>
      </c>
      <c r="AG19" s="6"/>
      <c r="AH19" s="7"/>
      <c r="AI19" s="6"/>
      <c r="AJ19" s="8"/>
      <c r="AK19" s="9"/>
      <c r="AL19" s="7"/>
      <c r="AM19" s="6" t="s">
        <v>309</v>
      </c>
      <c r="AN19" s="6" t="s">
        <v>310</v>
      </c>
      <c r="AO19" s="6" t="s">
        <v>129</v>
      </c>
      <c r="AP19" s="12">
        <v>0</v>
      </c>
      <c r="AQ19" s="13">
        <v>0</v>
      </c>
      <c r="AR19" s="6"/>
      <c r="AS19" s="12">
        <v>0</v>
      </c>
      <c r="AT19" s="13">
        <v>0</v>
      </c>
      <c r="AU19" s="6"/>
      <c r="AV19" s="12">
        <v>0</v>
      </c>
      <c r="AW19" s="13">
        <v>0</v>
      </c>
      <c r="AX19" s="6" t="s">
        <v>124</v>
      </c>
      <c r="AY19" s="12">
        <v>0</v>
      </c>
      <c r="AZ19" s="13">
        <v>0</v>
      </c>
      <c r="BA19" s="6"/>
      <c r="BB19" s="7"/>
      <c r="BC19" s="7"/>
      <c r="BD19" s="5" t="b">
        <v>0</v>
      </c>
      <c r="BE19" s="6"/>
      <c r="BF19" s="6"/>
      <c r="BG19" s="7"/>
      <c r="BH19" s="7"/>
      <c r="BI19" s="6"/>
      <c r="BJ19" s="6"/>
      <c r="BK19" s="7">
        <v>0</v>
      </c>
      <c r="BL19" s="5" t="b">
        <v>1</v>
      </c>
      <c r="BM19" s="6" t="s">
        <v>341</v>
      </c>
      <c r="BN19" s="6" t="s">
        <v>131</v>
      </c>
      <c r="BO19" s="6"/>
      <c r="BP19" s="7" t="s">
        <v>312</v>
      </c>
      <c r="BQ19" s="6" t="s">
        <v>313</v>
      </c>
      <c r="BR19" s="6" t="s">
        <v>314</v>
      </c>
      <c r="BS19" s="6"/>
      <c r="BT19" s="6" t="s">
        <v>315</v>
      </c>
      <c r="BU19" s="6"/>
      <c r="BV19" s="6"/>
      <c r="BW19" s="6"/>
      <c r="BX19" s="6"/>
      <c r="BY19" s="6"/>
      <c r="BZ19" s="6"/>
      <c r="CA19" s="6"/>
      <c r="CB19" s="6"/>
      <c r="CC19" s="6"/>
      <c r="CD19" s="7"/>
      <c r="CE19" s="6" t="s">
        <v>342</v>
      </c>
      <c r="CF19" s="5" t="b">
        <v>0</v>
      </c>
      <c r="CG19" s="5" t="b">
        <v>0</v>
      </c>
      <c r="CH19" s="5" t="b">
        <v>0</v>
      </c>
      <c r="CI19" s="5" t="b">
        <v>0</v>
      </c>
      <c r="CJ19" s="5" t="b">
        <v>0</v>
      </c>
      <c r="CK19" s="6"/>
      <c r="CL19" s="6"/>
      <c r="CM19" s="7"/>
      <c r="CN19" s="7"/>
      <c r="CO19" s="7"/>
      <c r="CP19" s="6"/>
      <c r="CQ19" s="8"/>
      <c r="CR19" s="8"/>
      <c r="CS19" s="6"/>
      <c r="CT19" s="6"/>
      <c r="CU19" s="7"/>
      <c r="CV19" s="6"/>
      <c r="CW19" s="6"/>
      <c r="CX19" s="6"/>
      <c r="CY19" s="7">
        <v>0</v>
      </c>
      <c r="CZ19" s="13">
        <v>0</v>
      </c>
      <c r="DA19" s="6"/>
      <c r="DB19" s="7">
        <v>0</v>
      </c>
      <c r="DC19" s="13">
        <v>0</v>
      </c>
      <c r="DD19" s="6"/>
      <c r="DE19" s="7">
        <v>0</v>
      </c>
      <c r="DF19" s="13">
        <v>0</v>
      </c>
      <c r="DG19" s="6"/>
      <c r="DH19" s="7"/>
      <c r="DI19" s="10">
        <v>937440</v>
      </c>
      <c r="DJ19" s="6"/>
      <c r="DK19" s="6"/>
      <c r="DL19" s="6"/>
      <c r="DM19" s="6"/>
      <c r="DN19" s="6"/>
      <c r="DO19" s="6"/>
      <c r="DP19" s="6"/>
      <c r="DQ19" s="6"/>
      <c r="DR19" s="6" t="s">
        <v>317</v>
      </c>
      <c r="DS19" s="8">
        <v>40544</v>
      </c>
      <c r="DT19" s="6"/>
      <c r="DU19" s="6"/>
      <c r="DV19" s="13"/>
      <c r="DW19" s="6"/>
      <c r="DX19" s="6"/>
      <c r="DY19" s="6"/>
      <c r="DZ19" s="6"/>
      <c r="EA19" s="6"/>
      <c r="EB19" s="6"/>
      <c r="EC19" s="7">
        <v>12394</v>
      </c>
      <c r="ED19" s="14">
        <v>42402.711655092593</v>
      </c>
      <c r="EE19" s="6"/>
      <c r="EF19" s="6"/>
      <c r="EG19" s="6"/>
      <c r="EH19" s="6"/>
      <c r="EI19" s="6"/>
      <c r="EJ19" s="6"/>
      <c r="EK19" s="14"/>
      <c r="EL19" s="14"/>
      <c r="EM19" s="14"/>
      <c r="EN19" s="6"/>
      <c r="EO19" s="5" t="b">
        <v>0</v>
      </c>
      <c r="EP19" s="6"/>
      <c r="EQ19" s="6"/>
      <c r="ER19" s="6"/>
      <c r="ES19" s="6"/>
    </row>
    <row r="20" spans="1:149" ht="16.5" customHeight="1" x14ac:dyDescent="0.25">
      <c r="A20" s="7">
        <v>12395</v>
      </c>
      <c r="B20" s="8">
        <v>40179</v>
      </c>
      <c r="C20" s="9">
        <v>40179</v>
      </c>
      <c r="D20" s="6" t="s">
        <v>302</v>
      </c>
      <c r="E20" s="6" t="s">
        <v>303</v>
      </c>
      <c r="F20" s="6" t="s">
        <v>122</v>
      </c>
      <c r="G20" s="6" t="s">
        <v>337</v>
      </c>
      <c r="H20" s="6" t="s">
        <v>305</v>
      </c>
      <c r="I20" s="6" t="s">
        <v>133</v>
      </c>
      <c r="J20" s="10">
        <v>-42</v>
      </c>
      <c r="K20" s="6" t="s">
        <v>306</v>
      </c>
      <c r="L20" s="10">
        <v>-31248</v>
      </c>
      <c r="M20" s="11">
        <v>30</v>
      </c>
      <c r="N20" s="6" t="s">
        <v>307</v>
      </c>
      <c r="O20" s="7"/>
      <c r="P20" s="7"/>
      <c r="Q20" s="6" t="s">
        <v>126</v>
      </c>
      <c r="R20" s="6" t="s">
        <v>126</v>
      </c>
      <c r="S20" s="6" t="s">
        <v>127</v>
      </c>
      <c r="T20" s="6" t="s">
        <v>124</v>
      </c>
      <c r="U20" s="6" t="s">
        <v>308</v>
      </c>
      <c r="V20" s="6" t="s">
        <v>185</v>
      </c>
      <c r="W20" s="6"/>
      <c r="X20" s="7"/>
      <c r="Y20" s="6"/>
      <c r="Z20" s="6"/>
      <c r="AA20" s="7"/>
      <c r="AB20" s="7"/>
      <c r="AC20" s="8">
        <v>40179</v>
      </c>
      <c r="AD20" s="8">
        <v>40209</v>
      </c>
      <c r="AE20" s="6" t="s">
        <v>128</v>
      </c>
      <c r="AF20" s="7">
        <v>744</v>
      </c>
      <c r="AG20" s="6"/>
      <c r="AH20" s="7"/>
      <c r="AI20" s="6"/>
      <c r="AJ20" s="8"/>
      <c r="AK20" s="9"/>
      <c r="AL20" s="7"/>
      <c r="AM20" s="6" t="s">
        <v>309</v>
      </c>
      <c r="AN20" s="6" t="s">
        <v>310</v>
      </c>
      <c r="AO20" s="6" t="s">
        <v>129</v>
      </c>
      <c r="AP20" s="12">
        <v>0</v>
      </c>
      <c r="AQ20" s="13">
        <v>0</v>
      </c>
      <c r="AR20" s="6"/>
      <c r="AS20" s="12">
        <v>0</v>
      </c>
      <c r="AT20" s="13">
        <v>0</v>
      </c>
      <c r="AU20" s="6"/>
      <c r="AV20" s="12">
        <v>0</v>
      </c>
      <c r="AW20" s="13">
        <v>0</v>
      </c>
      <c r="AX20" s="6" t="s">
        <v>124</v>
      </c>
      <c r="AY20" s="12">
        <v>0</v>
      </c>
      <c r="AZ20" s="13">
        <v>0</v>
      </c>
      <c r="BA20" s="6"/>
      <c r="BB20" s="7"/>
      <c r="BC20" s="7"/>
      <c r="BD20" s="5" t="b">
        <v>0</v>
      </c>
      <c r="BE20" s="6"/>
      <c r="BF20" s="6"/>
      <c r="BG20" s="7"/>
      <c r="BH20" s="7"/>
      <c r="BI20" s="6"/>
      <c r="BJ20" s="6"/>
      <c r="BK20" s="7">
        <v>0</v>
      </c>
      <c r="BL20" s="5" t="b">
        <v>1</v>
      </c>
      <c r="BM20" s="6" t="s">
        <v>343</v>
      </c>
      <c r="BN20" s="6" t="s">
        <v>131</v>
      </c>
      <c r="BO20" s="6"/>
      <c r="BP20" s="7" t="s">
        <v>312</v>
      </c>
      <c r="BQ20" s="6" t="s">
        <v>313</v>
      </c>
      <c r="BR20" s="6" t="s">
        <v>314</v>
      </c>
      <c r="BS20" s="6"/>
      <c r="BT20" s="6" t="s">
        <v>315</v>
      </c>
      <c r="BU20" s="6"/>
      <c r="BV20" s="6"/>
      <c r="BW20" s="6"/>
      <c r="BX20" s="6"/>
      <c r="BY20" s="6"/>
      <c r="BZ20" s="6"/>
      <c r="CA20" s="6"/>
      <c r="CB20" s="6"/>
      <c r="CC20" s="6"/>
      <c r="CD20" s="7"/>
      <c r="CE20" s="6" t="s">
        <v>344</v>
      </c>
      <c r="CF20" s="5" t="b">
        <v>0</v>
      </c>
      <c r="CG20" s="5" t="b">
        <v>0</v>
      </c>
      <c r="CH20" s="5" t="b">
        <v>0</v>
      </c>
      <c r="CI20" s="5" t="b">
        <v>0</v>
      </c>
      <c r="CJ20" s="5" t="b">
        <v>0</v>
      </c>
      <c r="CK20" s="6"/>
      <c r="CL20" s="6"/>
      <c r="CM20" s="7"/>
      <c r="CN20" s="7"/>
      <c r="CO20" s="7"/>
      <c r="CP20" s="6"/>
      <c r="CQ20" s="8"/>
      <c r="CR20" s="8"/>
      <c r="CS20" s="6"/>
      <c r="CT20" s="6"/>
      <c r="CU20" s="7"/>
      <c r="CV20" s="6"/>
      <c r="CW20" s="6"/>
      <c r="CX20" s="6"/>
      <c r="CY20" s="7">
        <v>0</v>
      </c>
      <c r="CZ20" s="13">
        <v>0</v>
      </c>
      <c r="DA20" s="6"/>
      <c r="DB20" s="7">
        <v>0</v>
      </c>
      <c r="DC20" s="13">
        <v>0</v>
      </c>
      <c r="DD20" s="6"/>
      <c r="DE20" s="7">
        <v>0</v>
      </c>
      <c r="DF20" s="13">
        <v>0</v>
      </c>
      <c r="DG20" s="6"/>
      <c r="DH20" s="7"/>
      <c r="DI20" s="10">
        <v>937440</v>
      </c>
      <c r="DJ20" s="6"/>
      <c r="DK20" s="6"/>
      <c r="DL20" s="6"/>
      <c r="DM20" s="6"/>
      <c r="DN20" s="6"/>
      <c r="DO20" s="6"/>
      <c r="DP20" s="6"/>
      <c r="DQ20" s="6"/>
      <c r="DR20" s="6" t="s">
        <v>317</v>
      </c>
      <c r="DS20" s="8">
        <v>40848</v>
      </c>
      <c r="DT20" s="6"/>
      <c r="DU20" s="6"/>
      <c r="DV20" s="13"/>
      <c r="DW20" s="6"/>
      <c r="DX20" s="6"/>
      <c r="DY20" s="6"/>
      <c r="DZ20" s="6"/>
      <c r="EA20" s="6"/>
      <c r="EB20" s="6"/>
      <c r="EC20" s="7">
        <v>12396</v>
      </c>
      <c r="ED20" s="14">
        <v>42402.71166666667</v>
      </c>
      <c r="EE20" s="6"/>
      <c r="EF20" s="6"/>
      <c r="EG20" s="6"/>
      <c r="EH20" s="6"/>
      <c r="EI20" s="6"/>
      <c r="EJ20" s="6"/>
      <c r="EK20" s="14"/>
      <c r="EL20" s="14"/>
      <c r="EM20" s="14"/>
      <c r="EN20" s="6"/>
      <c r="EO20" s="5" t="b">
        <v>0</v>
      </c>
      <c r="EP20" s="6"/>
      <c r="EQ20" s="6"/>
      <c r="ER20" s="6"/>
      <c r="ES20" s="6"/>
    </row>
    <row r="21" spans="1:149" ht="16.5" customHeight="1" x14ac:dyDescent="0.25">
      <c r="A21" s="7">
        <v>12397</v>
      </c>
      <c r="B21" s="8">
        <v>40179</v>
      </c>
      <c r="C21" s="9">
        <v>40179</v>
      </c>
      <c r="D21" s="6" t="s">
        <v>302</v>
      </c>
      <c r="E21" s="6" t="s">
        <v>303</v>
      </c>
      <c r="F21" s="6" t="s">
        <v>122</v>
      </c>
      <c r="G21" s="6" t="s">
        <v>340</v>
      </c>
      <c r="H21" s="6" t="s">
        <v>305</v>
      </c>
      <c r="I21" s="6" t="s">
        <v>133</v>
      </c>
      <c r="J21" s="10">
        <v>-42</v>
      </c>
      <c r="K21" s="6" t="s">
        <v>306</v>
      </c>
      <c r="L21" s="10">
        <v>-31248</v>
      </c>
      <c r="M21" s="11">
        <v>30</v>
      </c>
      <c r="N21" s="6" t="s">
        <v>307</v>
      </c>
      <c r="O21" s="7"/>
      <c r="P21" s="7"/>
      <c r="Q21" s="6" t="s">
        <v>126</v>
      </c>
      <c r="R21" s="6" t="s">
        <v>126</v>
      </c>
      <c r="S21" s="6" t="s">
        <v>127</v>
      </c>
      <c r="T21" s="6" t="s">
        <v>124</v>
      </c>
      <c r="U21" s="6" t="s">
        <v>308</v>
      </c>
      <c r="V21" s="6" t="s">
        <v>185</v>
      </c>
      <c r="W21" s="6"/>
      <c r="X21" s="7"/>
      <c r="Y21" s="6"/>
      <c r="Z21" s="6"/>
      <c r="AA21" s="7"/>
      <c r="AB21" s="7"/>
      <c r="AC21" s="8">
        <v>40909</v>
      </c>
      <c r="AD21" s="8">
        <v>40939</v>
      </c>
      <c r="AE21" s="6" t="s">
        <v>128</v>
      </c>
      <c r="AF21" s="7">
        <v>744</v>
      </c>
      <c r="AG21" s="6"/>
      <c r="AH21" s="7"/>
      <c r="AI21" s="6"/>
      <c r="AJ21" s="8"/>
      <c r="AK21" s="9"/>
      <c r="AL21" s="7"/>
      <c r="AM21" s="6" t="s">
        <v>309</v>
      </c>
      <c r="AN21" s="6" t="s">
        <v>310</v>
      </c>
      <c r="AO21" s="6" t="s">
        <v>129</v>
      </c>
      <c r="AP21" s="12">
        <v>0</v>
      </c>
      <c r="AQ21" s="13">
        <v>0</v>
      </c>
      <c r="AR21" s="6"/>
      <c r="AS21" s="12">
        <v>0</v>
      </c>
      <c r="AT21" s="13">
        <v>0</v>
      </c>
      <c r="AU21" s="6"/>
      <c r="AV21" s="12">
        <v>0</v>
      </c>
      <c r="AW21" s="13">
        <v>0</v>
      </c>
      <c r="AX21" s="6" t="s">
        <v>124</v>
      </c>
      <c r="AY21" s="12">
        <v>0</v>
      </c>
      <c r="AZ21" s="13">
        <v>0</v>
      </c>
      <c r="BA21" s="6"/>
      <c r="BB21" s="7"/>
      <c r="BC21" s="7"/>
      <c r="BD21" s="5" t="b">
        <v>0</v>
      </c>
      <c r="BE21" s="6"/>
      <c r="BF21" s="6"/>
      <c r="BG21" s="7"/>
      <c r="BH21" s="7"/>
      <c r="BI21" s="6"/>
      <c r="BJ21" s="6"/>
      <c r="BK21" s="7">
        <v>0</v>
      </c>
      <c r="BL21" s="5" t="b">
        <v>1</v>
      </c>
      <c r="BM21" s="6" t="s">
        <v>345</v>
      </c>
      <c r="BN21" s="6" t="s">
        <v>131</v>
      </c>
      <c r="BO21" s="6"/>
      <c r="BP21" s="7" t="s">
        <v>312</v>
      </c>
      <c r="BQ21" s="6" t="s">
        <v>313</v>
      </c>
      <c r="BR21" s="6" t="s">
        <v>314</v>
      </c>
      <c r="BS21" s="6"/>
      <c r="BT21" s="6" t="s">
        <v>315</v>
      </c>
      <c r="BU21" s="6"/>
      <c r="BV21" s="6"/>
      <c r="BW21" s="6"/>
      <c r="BX21" s="6"/>
      <c r="BY21" s="6"/>
      <c r="BZ21" s="6"/>
      <c r="CA21" s="6"/>
      <c r="CB21" s="6"/>
      <c r="CC21" s="6"/>
      <c r="CD21" s="7"/>
      <c r="CE21" s="6" t="s">
        <v>346</v>
      </c>
      <c r="CF21" s="5" t="b">
        <v>0</v>
      </c>
      <c r="CG21" s="5" t="b">
        <v>0</v>
      </c>
      <c r="CH21" s="5" t="b">
        <v>0</v>
      </c>
      <c r="CI21" s="5" t="b">
        <v>0</v>
      </c>
      <c r="CJ21" s="5" t="b">
        <v>0</v>
      </c>
      <c r="CK21" s="6"/>
      <c r="CL21" s="6"/>
      <c r="CM21" s="7"/>
      <c r="CN21" s="7"/>
      <c r="CO21" s="7"/>
      <c r="CP21" s="6"/>
      <c r="CQ21" s="8"/>
      <c r="CR21" s="8"/>
      <c r="CS21" s="6"/>
      <c r="CT21" s="6"/>
      <c r="CU21" s="7"/>
      <c r="CV21" s="6"/>
      <c r="CW21" s="6"/>
      <c r="CX21" s="6"/>
      <c r="CY21" s="7">
        <v>0</v>
      </c>
      <c r="CZ21" s="13">
        <v>0</v>
      </c>
      <c r="DA21" s="6"/>
      <c r="DB21" s="7">
        <v>0</v>
      </c>
      <c r="DC21" s="13">
        <v>0</v>
      </c>
      <c r="DD21" s="6"/>
      <c r="DE21" s="7">
        <v>0</v>
      </c>
      <c r="DF21" s="13">
        <v>0</v>
      </c>
      <c r="DG21" s="6"/>
      <c r="DH21" s="7"/>
      <c r="DI21" s="10">
        <v>937440</v>
      </c>
      <c r="DJ21" s="6"/>
      <c r="DK21" s="6"/>
      <c r="DL21" s="6"/>
      <c r="DM21" s="6"/>
      <c r="DN21" s="6"/>
      <c r="DO21" s="6"/>
      <c r="DP21" s="6"/>
      <c r="DQ21" s="6"/>
      <c r="DR21" s="6" t="s">
        <v>317</v>
      </c>
      <c r="DS21" s="8">
        <v>40848</v>
      </c>
      <c r="DT21" s="6"/>
      <c r="DU21" s="6"/>
      <c r="DV21" s="13"/>
      <c r="DW21" s="6"/>
      <c r="DX21" s="6"/>
      <c r="DY21" s="6"/>
      <c r="DZ21" s="6"/>
      <c r="EA21" s="6"/>
      <c r="EB21" s="6"/>
      <c r="EC21" s="7">
        <v>12398</v>
      </c>
      <c r="ED21" s="14">
        <v>42402.71166666667</v>
      </c>
      <c r="EE21" s="6"/>
      <c r="EF21" s="6"/>
      <c r="EG21" s="6"/>
      <c r="EH21" s="6"/>
      <c r="EI21" s="6"/>
      <c r="EJ21" s="6"/>
      <c r="EK21" s="14"/>
      <c r="EL21" s="14"/>
      <c r="EM21" s="14"/>
      <c r="EN21" s="6"/>
      <c r="EO21" s="5" t="b">
        <v>0</v>
      </c>
      <c r="EP21" s="6"/>
      <c r="EQ21" s="6"/>
      <c r="ER21" s="6"/>
      <c r="ES21" s="6"/>
    </row>
    <row r="22" spans="1:149" ht="16.5" customHeight="1" x14ac:dyDescent="0.25">
      <c r="A22" s="7">
        <v>12399</v>
      </c>
      <c r="B22" s="8">
        <v>40179</v>
      </c>
      <c r="C22" s="9">
        <v>40179</v>
      </c>
      <c r="D22" s="6" t="s">
        <v>302</v>
      </c>
      <c r="E22" s="6" t="s">
        <v>303</v>
      </c>
      <c r="F22" s="6" t="s">
        <v>122</v>
      </c>
      <c r="G22" s="6" t="s">
        <v>337</v>
      </c>
      <c r="H22" s="6" t="s">
        <v>305</v>
      </c>
      <c r="I22" s="6" t="s">
        <v>133</v>
      </c>
      <c r="J22" s="10">
        <v>-42</v>
      </c>
      <c r="K22" s="6" t="s">
        <v>306</v>
      </c>
      <c r="L22" s="10">
        <v>-31248</v>
      </c>
      <c r="M22" s="11">
        <v>30</v>
      </c>
      <c r="N22" s="6" t="s">
        <v>307</v>
      </c>
      <c r="O22" s="7"/>
      <c r="P22" s="7"/>
      <c r="Q22" s="6" t="s">
        <v>126</v>
      </c>
      <c r="R22" s="6" t="s">
        <v>126</v>
      </c>
      <c r="S22" s="6" t="s">
        <v>127</v>
      </c>
      <c r="T22" s="6" t="s">
        <v>124</v>
      </c>
      <c r="U22" s="6" t="s">
        <v>308</v>
      </c>
      <c r="V22" s="6" t="s">
        <v>185</v>
      </c>
      <c r="W22" s="6"/>
      <c r="X22" s="7"/>
      <c r="Y22" s="6"/>
      <c r="Z22" s="6"/>
      <c r="AA22" s="7"/>
      <c r="AB22" s="7"/>
      <c r="AC22" s="8">
        <v>40179</v>
      </c>
      <c r="AD22" s="8">
        <v>40209</v>
      </c>
      <c r="AE22" s="6" t="s">
        <v>128</v>
      </c>
      <c r="AF22" s="7">
        <v>744</v>
      </c>
      <c r="AG22" s="6"/>
      <c r="AH22" s="7"/>
      <c r="AI22" s="6"/>
      <c r="AJ22" s="8"/>
      <c r="AK22" s="9"/>
      <c r="AL22" s="7"/>
      <c r="AM22" s="6" t="s">
        <v>309</v>
      </c>
      <c r="AN22" s="6" t="s">
        <v>310</v>
      </c>
      <c r="AO22" s="6" t="s">
        <v>129</v>
      </c>
      <c r="AP22" s="12">
        <v>0</v>
      </c>
      <c r="AQ22" s="13">
        <v>0</v>
      </c>
      <c r="AR22" s="6"/>
      <c r="AS22" s="12">
        <v>0</v>
      </c>
      <c r="AT22" s="13">
        <v>0</v>
      </c>
      <c r="AU22" s="6"/>
      <c r="AV22" s="12">
        <v>0</v>
      </c>
      <c r="AW22" s="13">
        <v>0</v>
      </c>
      <c r="AX22" s="6" t="s">
        <v>124</v>
      </c>
      <c r="AY22" s="12">
        <v>0</v>
      </c>
      <c r="AZ22" s="13">
        <v>0</v>
      </c>
      <c r="BA22" s="6"/>
      <c r="BB22" s="7"/>
      <c r="BC22" s="7"/>
      <c r="BD22" s="5" t="b">
        <v>0</v>
      </c>
      <c r="BE22" s="6"/>
      <c r="BF22" s="6"/>
      <c r="BG22" s="7"/>
      <c r="BH22" s="7"/>
      <c r="BI22" s="6"/>
      <c r="BJ22" s="6"/>
      <c r="BK22" s="7">
        <v>0</v>
      </c>
      <c r="BL22" s="5" t="b">
        <v>1</v>
      </c>
      <c r="BM22" s="6" t="s">
        <v>347</v>
      </c>
      <c r="BN22" s="6" t="s">
        <v>131</v>
      </c>
      <c r="BO22" s="6"/>
      <c r="BP22" s="7" t="s">
        <v>312</v>
      </c>
      <c r="BQ22" s="6" t="s">
        <v>313</v>
      </c>
      <c r="BR22" s="6" t="s">
        <v>314</v>
      </c>
      <c r="BS22" s="6"/>
      <c r="BT22" s="6" t="s">
        <v>315</v>
      </c>
      <c r="BU22" s="6"/>
      <c r="BV22" s="6"/>
      <c r="BW22" s="6"/>
      <c r="BX22" s="6"/>
      <c r="BY22" s="6"/>
      <c r="BZ22" s="6"/>
      <c r="CA22" s="6"/>
      <c r="CB22" s="6"/>
      <c r="CC22" s="6"/>
      <c r="CD22" s="7"/>
      <c r="CE22" s="6" t="s">
        <v>348</v>
      </c>
      <c r="CF22" s="5" t="b">
        <v>0</v>
      </c>
      <c r="CG22" s="5" t="b">
        <v>0</v>
      </c>
      <c r="CH22" s="5" t="b">
        <v>0</v>
      </c>
      <c r="CI22" s="5" t="b">
        <v>0</v>
      </c>
      <c r="CJ22" s="5" t="b">
        <v>0</v>
      </c>
      <c r="CK22" s="6"/>
      <c r="CL22" s="6"/>
      <c r="CM22" s="7"/>
      <c r="CN22" s="7"/>
      <c r="CO22" s="7"/>
      <c r="CP22" s="6"/>
      <c r="CQ22" s="8"/>
      <c r="CR22" s="8"/>
      <c r="CS22" s="6"/>
      <c r="CT22" s="6"/>
      <c r="CU22" s="7"/>
      <c r="CV22" s="6"/>
      <c r="CW22" s="6"/>
      <c r="CX22" s="6"/>
      <c r="CY22" s="7">
        <v>0</v>
      </c>
      <c r="CZ22" s="13">
        <v>0</v>
      </c>
      <c r="DA22" s="6"/>
      <c r="DB22" s="7">
        <v>0</v>
      </c>
      <c r="DC22" s="13">
        <v>0</v>
      </c>
      <c r="DD22" s="6"/>
      <c r="DE22" s="7">
        <v>0</v>
      </c>
      <c r="DF22" s="13">
        <v>0</v>
      </c>
      <c r="DG22" s="6"/>
      <c r="DH22" s="7"/>
      <c r="DI22" s="10">
        <v>937440</v>
      </c>
      <c r="DJ22" s="6"/>
      <c r="DK22" s="6"/>
      <c r="DL22" s="6"/>
      <c r="DM22" s="6"/>
      <c r="DN22" s="6"/>
      <c r="DO22" s="6"/>
      <c r="DP22" s="6"/>
      <c r="DQ22" s="6"/>
      <c r="DR22" s="6" t="s">
        <v>317</v>
      </c>
      <c r="DS22" s="8">
        <v>40909</v>
      </c>
      <c r="DT22" s="6"/>
      <c r="DU22" s="6"/>
      <c r="DV22" s="13"/>
      <c r="DW22" s="6"/>
      <c r="DX22" s="6"/>
      <c r="DY22" s="6"/>
      <c r="DZ22" s="6"/>
      <c r="EA22" s="6"/>
      <c r="EB22" s="6"/>
      <c r="EC22" s="7">
        <v>12400</v>
      </c>
      <c r="ED22" s="14">
        <v>42402.71166666667</v>
      </c>
      <c r="EE22" s="6"/>
      <c r="EF22" s="6"/>
      <c r="EG22" s="6"/>
      <c r="EH22" s="6"/>
      <c r="EI22" s="6"/>
      <c r="EJ22" s="6"/>
      <c r="EK22" s="14"/>
      <c r="EL22" s="14"/>
      <c r="EM22" s="14"/>
      <c r="EN22" s="6"/>
      <c r="EO22" s="5" t="b">
        <v>0</v>
      </c>
      <c r="EP22" s="6"/>
      <c r="EQ22" s="6"/>
      <c r="ER22" s="6"/>
      <c r="ES22" s="6"/>
    </row>
    <row r="23" spans="1:149" ht="16.5" customHeight="1" x14ac:dyDescent="0.25">
      <c r="A23" s="7">
        <v>12401</v>
      </c>
      <c r="B23" s="8">
        <v>40179</v>
      </c>
      <c r="C23" s="9">
        <v>40179</v>
      </c>
      <c r="D23" s="6" t="s">
        <v>302</v>
      </c>
      <c r="E23" s="6" t="s">
        <v>303</v>
      </c>
      <c r="F23" s="6" t="s">
        <v>122</v>
      </c>
      <c r="G23" s="6" t="s">
        <v>340</v>
      </c>
      <c r="H23" s="6" t="s">
        <v>305</v>
      </c>
      <c r="I23" s="6" t="s">
        <v>133</v>
      </c>
      <c r="J23" s="10">
        <v>-42</v>
      </c>
      <c r="K23" s="6" t="s">
        <v>306</v>
      </c>
      <c r="L23" s="10">
        <v>-31248</v>
      </c>
      <c r="M23" s="11">
        <v>30</v>
      </c>
      <c r="N23" s="6" t="s">
        <v>307</v>
      </c>
      <c r="O23" s="7"/>
      <c r="P23" s="7"/>
      <c r="Q23" s="6" t="s">
        <v>126</v>
      </c>
      <c r="R23" s="6" t="s">
        <v>126</v>
      </c>
      <c r="S23" s="6" t="s">
        <v>127</v>
      </c>
      <c r="T23" s="6" t="s">
        <v>124</v>
      </c>
      <c r="U23" s="6" t="s">
        <v>308</v>
      </c>
      <c r="V23" s="6" t="s">
        <v>185</v>
      </c>
      <c r="W23" s="6"/>
      <c r="X23" s="7"/>
      <c r="Y23" s="6"/>
      <c r="Z23" s="6"/>
      <c r="AA23" s="7"/>
      <c r="AB23" s="7"/>
      <c r="AC23" s="8">
        <v>40909</v>
      </c>
      <c r="AD23" s="8">
        <v>40939</v>
      </c>
      <c r="AE23" s="6" t="s">
        <v>128</v>
      </c>
      <c r="AF23" s="7">
        <v>744</v>
      </c>
      <c r="AG23" s="6"/>
      <c r="AH23" s="7"/>
      <c r="AI23" s="6"/>
      <c r="AJ23" s="8"/>
      <c r="AK23" s="9"/>
      <c r="AL23" s="7"/>
      <c r="AM23" s="6" t="s">
        <v>309</v>
      </c>
      <c r="AN23" s="6" t="s">
        <v>310</v>
      </c>
      <c r="AO23" s="6" t="s">
        <v>129</v>
      </c>
      <c r="AP23" s="12">
        <v>0</v>
      </c>
      <c r="AQ23" s="13">
        <v>0</v>
      </c>
      <c r="AR23" s="6"/>
      <c r="AS23" s="12">
        <v>0</v>
      </c>
      <c r="AT23" s="13">
        <v>0</v>
      </c>
      <c r="AU23" s="6"/>
      <c r="AV23" s="12">
        <v>0</v>
      </c>
      <c r="AW23" s="13">
        <v>0</v>
      </c>
      <c r="AX23" s="6" t="s">
        <v>124</v>
      </c>
      <c r="AY23" s="12">
        <v>0</v>
      </c>
      <c r="AZ23" s="13">
        <v>0</v>
      </c>
      <c r="BA23" s="6"/>
      <c r="BB23" s="7"/>
      <c r="BC23" s="7"/>
      <c r="BD23" s="5" t="b">
        <v>0</v>
      </c>
      <c r="BE23" s="6"/>
      <c r="BF23" s="6"/>
      <c r="BG23" s="7"/>
      <c r="BH23" s="7"/>
      <c r="BI23" s="6"/>
      <c r="BJ23" s="6"/>
      <c r="BK23" s="7">
        <v>0</v>
      </c>
      <c r="BL23" s="5" t="b">
        <v>1</v>
      </c>
      <c r="BM23" s="6" t="s">
        <v>349</v>
      </c>
      <c r="BN23" s="6" t="s">
        <v>131</v>
      </c>
      <c r="BO23" s="6"/>
      <c r="BP23" s="7" t="s">
        <v>312</v>
      </c>
      <c r="BQ23" s="6" t="s">
        <v>313</v>
      </c>
      <c r="BR23" s="6" t="s">
        <v>314</v>
      </c>
      <c r="BS23" s="6"/>
      <c r="BT23" s="6" t="s">
        <v>315</v>
      </c>
      <c r="BU23" s="6"/>
      <c r="BV23" s="6"/>
      <c r="BW23" s="6"/>
      <c r="BX23" s="6"/>
      <c r="BY23" s="6"/>
      <c r="BZ23" s="6"/>
      <c r="CA23" s="6"/>
      <c r="CB23" s="6"/>
      <c r="CC23" s="6"/>
      <c r="CD23" s="7"/>
      <c r="CE23" s="6" t="s">
        <v>350</v>
      </c>
      <c r="CF23" s="5" t="b">
        <v>0</v>
      </c>
      <c r="CG23" s="5" t="b">
        <v>0</v>
      </c>
      <c r="CH23" s="5" t="b">
        <v>0</v>
      </c>
      <c r="CI23" s="5" t="b">
        <v>0</v>
      </c>
      <c r="CJ23" s="5" t="b">
        <v>0</v>
      </c>
      <c r="CK23" s="6"/>
      <c r="CL23" s="6"/>
      <c r="CM23" s="7"/>
      <c r="CN23" s="7"/>
      <c r="CO23" s="7"/>
      <c r="CP23" s="6"/>
      <c r="CQ23" s="8"/>
      <c r="CR23" s="8"/>
      <c r="CS23" s="6"/>
      <c r="CT23" s="6"/>
      <c r="CU23" s="7"/>
      <c r="CV23" s="6"/>
      <c r="CW23" s="6"/>
      <c r="CX23" s="6"/>
      <c r="CY23" s="7">
        <v>0</v>
      </c>
      <c r="CZ23" s="13">
        <v>0</v>
      </c>
      <c r="DA23" s="6"/>
      <c r="DB23" s="7">
        <v>0</v>
      </c>
      <c r="DC23" s="13">
        <v>0</v>
      </c>
      <c r="DD23" s="6"/>
      <c r="DE23" s="7">
        <v>0</v>
      </c>
      <c r="DF23" s="13">
        <v>0</v>
      </c>
      <c r="DG23" s="6"/>
      <c r="DH23" s="7"/>
      <c r="DI23" s="10">
        <v>937440</v>
      </c>
      <c r="DJ23" s="6"/>
      <c r="DK23" s="6"/>
      <c r="DL23" s="6"/>
      <c r="DM23" s="6"/>
      <c r="DN23" s="6"/>
      <c r="DO23" s="6"/>
      <c r="DP23" s="6"/>
      <c r="DQ23" s="6"/>
      <c r="DR23" s="6" t="s">
        <v>317</v>
      </c>
      <c r="DS23" s="8">
        <v>40909</v>
      </c>
      <c r="DT23" s="6"/>
      <c r="DU23" s="6"/>
      <c r="DV23" s="13"/>
      <c r="DW23" s="6"/>
      <c r="DX23" s="6"/>
      <c r="DY23" s="6"/>
      <c r="DZ23" s="6"/>
      <c r="EA23" s="6"/>
      <c r="EB23" s="6"/>
      <c r="EC23" s="7">
        <v>12402</v>
      </c>
      <c r="ED23" s="14">
        <v>42402.71166666667</v>
      </c>
      <c r="EE23" s="6"/>
      <c r="EF23" s="6"/>
      <c r="EG23" s="6"/>
      <c r="EH23" s="6"/>
      <c r="EI23" s="6"/>
      <c r="EJ23" s="6"/>
      <c r="EK23" s="14"/>
      <c r="EL23" s="14"/>
      <c r="EM23" s="14"/>
      <c r="EN23" s="6"/>
      <c r="EO23" s="5" t="b">
        <v>0</v>
      </c>
      <c r="EP23" s="6"/>
      <c r="EQ23" s="6"/>
      <c r="ER23" s="6"/>
      <c r="ES23" s="6"/>
    </row>
    <row r="24" spans="1:149" ht="16.5" customHeight="1" x14ac:dyDescent="0.25">
      <c r="A24" s="7">
        <v>12403</v>
      </c>
      <c r="B24" s="8">
        <v>40179</v>
      </c>
      <c r="C24" s="9">
        <v>40179</v>
      </c>
      <c r="D24" s="6" t="s">
        <v>302</v>
      </c>
      <c r="E24" s="6" t="s">
        <v>303</v>
      </c>
      <c r="F24" s="6" t="s">
        <v>122</v>
      </c>
      <c r="G24" s="6" t="s">
        <v>351</v>
      </c>
      <c r="H24" s="6" t="s">
        <v>305</v>
      </c>
      <c r="I24" s="6" t="s">
        <v>123</v>
      </c>
      <c r="J24" s="10">
        <v>40</v>
      </c>
      <c r="K24" s="6" t="s">
        <v>306</v>
      </c>
      <c r="L24" s="10">
        <v>350400</v>
      </c>
      <c r="M24" s="11">
        <v>28</v>
      </c>
      <c r="N24" s="6" t="s">
        <v>307</v>
      </c>
      <c r="O24" s="7"/>
      <c r="P24" s="7"/>
      <c r="Q24" s="6" t="s">
        <v>126</v>
      </c>
      <c r="R24" s="6" t="s">
        <v>126</v>
      </c>
      <c r="S24" s="6" t="s">
        <v>127</v>
      </c>
      <c r="T24" s="6" t="s">
        <v>124</v>
      </c>
      <c r="U24" s="6" t="s">
        <v>308</v>
      </c>
      <c r="V24" s="6" t="s">
        <v>352</v>
      </c>
      <c r="W24" s="6"/>
      <c r="X24" s="7"/>
      <c r="Y24" s="6"/>
      <c r="Z24" s="6"/>
      <c r="AA24" s="7"/>
      <c r="AB24" s="7"/>
      <c r="AC24" s="8">
        <v>40179</v>
      </c>
      <c r="AD24" s="8">
        <v>40543</v>
      </c>
      <c r="AE24" s="6" t="s">
        <v>128</v>
      </c>
      <c r="AF24" s="7">
        <v>8760</v>
      </c>
      <c r="AG24" s="6"/>
      <c r="AH24" s="7"/>
      <c r="AI24" s="6"/>
      <c r="AJ24" s="8"/>
      <c r="AK24" s="9"/>
      <c r="AL24" s="7"/>
      <c r="AM24" s="6" t="s">
        <v>309</v>
      </c>
      <c r="AN24" s="6" t="s">
        <v>310</v>
      </c>
      <c r="AO24" s="6" t="s">
        <v>129</v>
      </c>
      <c r="AP24" s="12">
        <v>0</v>
      </c>
      <c r="AQ24" s="13">
        <v>0</v>
      </c>
      <c r="AR24" s="6"/>
      <c r="AS24" s="12">
        <v>0</v>
      </c>
      <c r="AT24" s="13">
        <v>0</v>
      </c>
      <c r="AU24" s="6"/>
      <c r="AV24" s="12">
        <v>0</v>
      </c>
      <c r="AW24" s="13">
        <v>0</v>
      </c>
      <c r="AX24" s="6" t="s">
        <v>124</v>
      </c>
      <c r="AY24" s="12">
        <v>0</v>
      </c>
      <c r="AZ24" s="13">
        <v>0</v>
      </c>
      <c r="BA24" s="6"/>
      <c r="BB24" s="7"/>
      <c r="BC24" s="7"/>
      <c r="BD24" s="5" t="b">
        <v>0</v>
      </c>
      <c r="BE24" s="6"/>
      <c r="BF24" s="6"/>
      <c r="BG24" s="7"/>
      <c r="BH24" s="7"/>
      <c r="BI24" s="6"/>
      <c r="BJ24" s="6"/>
      <c r="BK24" s="7">
        <v>0</v>
      </c>
      <c r="BL24" s="5" t="b">
        <v>1</v>
      </c>
      <c r="BM24" s="6" t="s">
        <v>353</v>
      </c>
      <c r="BN24" s="6" t="s">
        <v>131</v>
      </c>
      <c r="BO24" s="6"/>
      <c r="BP24" s="7" t="s">
        <v>312</v>
      </c>
      <c r="BQ24" s="6" t="s">
        <v>313</v>
      </c>
      <c r="BR24" s="6" t="s">
        <v>314</v>
      </c>
      <c r="BS24" s="6"/>
      <c r="BT24" s="6" t="s">
        <v>315</v>
      </c>
      <c r="BU24" s="6"/>
      <c r="BV24" s="6"/>
      <c r="BW24" s="6"/>
      <c r="BX24" s="6"/>
      <c r="BY24" s="6"/>
      <c r="BZ24" s="6"/>
      <c r="CA24" s="6"/>
      <c r="CB24" s="6"/>
      <c r="CC24" s="6"/>
      <c r="CD24" s="7"/>
      <c r="CE24" s="6" t="s">
        <v>354</v>
      </c>
      <c r="CF24" s="5" t="b">
        <v>0</v>
      </c>
      <c r="CG24" s="5" t="b">
        <v>0</v>
      </c>
      <c r="CH24" s="5" t="b">
        <v>0</v>
      </c>
      <c r="CI24" s="5" t="b">
        <v>0</v>
      </c>
      <c r="CJ24" s="5" t="b">
        <v>0</v>
      </c>
      <c r="CK24" s="6"/>
      <c r="CL24" s="6"/>
      <c r="CM24" s="7"/>
      <c r="CN24" s="7"/>
      <c r="CO24" s="7"/>
      <c r="CP24" s="6"/>
      <c r="CQ24" s="8"/>
      <c r="CR24" s="8"/>
      <c r="CS24" s="6"/>
      <c r="CT24" s="6"/>
      <c r="CU24" s="7"/>
      <c r="CV24" s="6"/>
      <c r="CW24" s="6"/>
      <c r="CX24" s="6"/>
      <c r="CY24" s="7">
        <v>0</v>
      </c>
      <c r="CZ24" s="13">
        <v>0</v>
      </c>
      <c r="DA24" s="6"/>
      <c r="DB24" s="7">
        <v>0</v>
      </c>
      <c r="DC24" s="13">
        <v>0</v>
      </c>
      <c r="DD24" s="6"/>
      <c r="DE24" s="7">
        <v>0</v>
      </c>
      <c r="DF24" s="13">
        <v>0</v>
      </c>
      <c r="DG24" s="6"/>
      <c r="DH24" s="7"/>
      <c r="DI24" s="10">
        <v>-9811200</v>
      </c>
      <c r="DJ24" s="6"/>
      <c r="DK24" s="6"/>
      <c r="DL24" s="6"/>
      <c r="DM24" s="6"/>
      <c r="DN24" s="6"/>
      <c r="DO24" s="6"/>
      <c r="DP24" s="6"/>
      <c r="DQ24" s="6"/>
      <c r="DR24" s="6" t="s">
        <v>352</v>
      </c>
      <c r="DS24" s="8">
        <v>40544</v>
      </c>
      <c r="DT24" s="6"/>
      <c r="DU24" s="6"/>
      <c r="DV24" s="13"/>
      <c r="DW24" s="6"/>
      <c r="DX24" s="6"/>
      <c r="DY24" s="6"/>
      <c r="DZ24" s="6"/>
      <c r="EA24" s="6"/>
      <c r="EB24" s="6"/>
      <c r="EC24" s="7">
        <v>12404</v>
      </c>
      <c r="ED24" s="14">
        <v>42402.71166666667</v>
      </c>
      <c r="EE24" s="6"/>
      <c r="EF24" s="6"/>
      <c r="EG24" s="6"/>
      <c r="EH24" s="6"/>
      <c r="EI24" s="6"/>
      <c r="EJ24" s="6"/>
      <c r="EK24" s="14"/>
      <c r="EL24" s="14"/>
      <c r="EM24" s="14"/>
      <c r="EN24" s="6"/>
      <c r="EO24" s="5" t="b">
        <v>0</v>
      </c>
      <c r="EP24" s="6"/>
      <c r="EQ24" s="6"/>
      <c r="ER24" s="6"/>
      <c r="ES24" s="6"/>
    </row>
    <row r="25" spans="1:149" ht="16.5" customHeight="1" x14ac:dyDescent="0.25">
      <c r="A25" s="7">
        <v>12405</v>
      </c>
      <c r="B25" s="8">
        <v>40179</v>
      </c>
      <c r="C25" s="9">
        <v>40179</v>
      </c>
      <c r="D25" s="6" t="s">
        <v>302</v>
      </c>
      <c r="E25" s="6" t="s">
        <v>303</v>
      </c>
      <c r="F25" s="6" t="s">
        <v>122</v>
      </c>
      <c r="G25" s="6" t="s">
        <v>351</v>
      </c>
      <c r="H25" s="6" t="s">
        <v>305</v>
      </c>
      <c r="I25" s="6" t="s">
        <v>123</v>
      </c>
      <c r="J25" s="10">
        <v>41</v>
      </c>
      <c r="K25" s="6" t="s">
        <v>306</v>
      </c>
      <c r="L25" s="10">
        <v>359160</v>
      </c>
      <c r="M25" s="11">
        <v>29</v>
      </c>
      <c r="N25" s="6" t="s">
        <v>307</v>
      </c>
      <c r="O25" s="7"/>
      <c r="P25" s="7"/>
      <c r="Q25" s="6" t="s">
        <v>126</v>
      </c>
      <c r="R25" s="6" t="s">
        <v>126</v>
      </c>
      <c r="S25" s="6" t="s">
        <v>127</v>
      </c>
      <c r="T25" s="6" t="s">
        <v>124</v>
      </c>
      <c r="U25" s="6" t="s">
        <v>308</v>
      </c>
      <c r="V25" s="6" t="s">
        <v>352</v>
      </c>
      <c r="W25" s="6"/>
      <c r="X25" s="7"/>
      <c r="Y25" s="6"/>
      <c r="Z25" s="6"/>
      <c r="AA25" s="7"/>
      <c r="AB25" s="7"/>
      <c r="AC25" s="8">
        <v>40179</v>
      </c>
      <c r="AD25" s="8">
        <v>40543</v>
      </c>
      <c r="AE25" s="6" t="s">
        <v>128</v>
      </c>
      <c r="AF25" s="7">
        <v>8760</v>
      </c>
      <c r="AG25" s="6"/>
      <c r="AH25" s="7"/>
      <c r="AI25" s="6"/>
      <c r="AJ25" s="8"/>
      <c r="AK25" s="9"/>
      <c r="AL25" s="7"/>
      <c r="AM25" s="6" t="s">
        <v>309</v>
      </c>
      <c r="AN25" s="6" t="s">
        <v>310</v>
      </c>
      <c r="AO25" s="6" t="s">
        <v>129</v>
      </c>
      <c r="AP25" s="12">
        <v>0</v>
      </c>
      <c r="AQ25" s="13">
        <v>0</v>
      </c>
      <c r="AR25" s="6"/>
      <c r="AS25" s="12">
        <v>0</v>
      </c>
      <c r="AT25" s="13">
        <v>0</v>
      </c>
      <c r="AU25" s="6"/>
      <c r="AV25" s="12">
        <v>0</v>
      </c>
      <c r="AW25" s="13">
        <v>0</v>
      </c>
      <c r="AX25" s="6" t="s">
        <v>124</v>
      </c>
      <c r="AY25" s="12">
        <v>0</v>
      </c>
      <c r="AZ25" s="13">
        <v>0</v>
      </c>
      <c r="BA25" s="6"/>
      <c r="BB25" s="7"/>
      <c r="BC25" s="7"/>
      <c r="BD25" s="5" t="b">
        <v>0</v>
      </c>
      <c r="BE25" s="6"/>
      <c r="BF25" s="6"/>
      <c r="BG25" s="7"/>
      <c r="BH25" s="7"/>
      <c r="BI25" s="6"/>
      <c r="BJ25" s="6"/>
      <c r="BK25" s="7">
        <v>0</v>
      </c>
      <c r="BL25" s="5" t="b">
        <v>1</v>
      </c>
      <c r="BM25" s="6" t="s">
        <v>355</v>
      </c>
      <c r="BN25" s="6" t="s">
        <v>131</v>
      </c>
      <c r="BO25" s="6"/>
      <c r="BP25" s="7" t="s">
        <v>312</v>
      </c>
      <c r="BQ25" s="6" t="s">
        <v>313</v>
      </c>
      <c r="BR25" s="6" t="s">
        <v>314</v>
      </c>
      <c r="BS25" s="6"/>
      <c r="BT25" s="6" t="s">
        <v>315</v>
      </c>
      <c r="BU25" s="6"/>
      <c r="BV25" s="6"/>
      <c r="BW25" s="6"/>
      <c r="BX25" s="6"/>
      <c r="BY25" s="6"/>
      <c r="BZ25" s="6"/>
      <c r="CA25" s="6"/>
      <c r="CB25" s="6"/>
      <c r="CC25" s="6"/>
      <c r="CD25" s="7"/>
      <c r="CE25" s="6" t="s">
        <v>354</v>
      </c>
      <c r="CF25" s="5" t="b">
        <v>0</v>
      </c>
      <c r="CG25" s="5" t="b">
        <v>0</v>
      </c>
      <c r="CH25" s="5" t="b">
        <v>0</v>
      </c>
      <c r="CI25" s="5" t="b">
        <v>0</v>
      </c>
      <c r="CJ25" s="5" t="b">
        <v>0</v>
      </c>
      <c r="CK25" s="6"/>
      <c r="CL25" s="6"/>
      <c r="CM25" s="7"/>
      <c r="CN25" s="7"/>
      <c r="CO25" s="7"/>
      <c r="CP25" s="6"/>
      <c r="CQ25" s="8"/>
      <c r="CR25" s="8"/>
      <c r="CS25" s="6"/>
      <c r="CT25" s="6"/>
      <c r="CU25" s="7"/>
      <c r="CV25" s="6"/>
      <c r="CW25" s="6"/>
      <c r="CX25" s="6"/>
      <c r="CY25" s="7">
        <v>0</v>
      </c>
      <c r="CZ25" s="13">
        <v>0</v>
      </c>
      <c r="DA25" s="6"/>
      <c r="DB25" s="7">
        <v>0</v>
      </c>
      <c r="DC25" s="13">
        <v>0</v>
      </c>
      <c r="DD25" s="6"/>
      <c r="DE25" s="7">
        <v>0</v>
      </c>
      <c r="DF25" s="13">
        <v>0</v>
      </c>
      <c r="DG25" s="6"/>
      <c r="DH25" s="7"/>
      <c r="DI25" s="10">
        <v>-10415640</v>
      </c>
      <c r="DJ25" s="6"/>
      <c r="DK25" s="6"/>
      <c r="DL25" s="6"/>
      <c r="DM25" s="6"/>
      <c r="DN25" s="6"/>
      <c r="DO25" s="6"/>
      <c r="DP25" s="6"/>
      <c r="DQ25" s="6"/>
      <c r="DR25" s="6" t="s">
        <v>352</v>
      </c>
      <c r="DS25" s="8">
        <v>40544</v>
      </c>
      <c r="DT25" s="6"/>
      <c r="DU25" s="6"/>
      <c r="DV25" s="13"/>
      <c r="DW25" s="6"/>
      <c r="DX25" s="6"/>
      <c r="DY25" s="6"/>
      <c r="DZ25" s="6"/>
      <c r="EA25" s="6"/>
      <c r="EB25" s="6"/>
      <c r="EC25" s="7">
        <v>12406</v>
      </c>
      <c r="ED25" s="14">
        <v>42402.71166666667</v>
      </c>
      <c r="EE25" s="6"/>
      <c r="EF25" s="6"/>
      <c r="EG25" s="6"/>
      <c r="EH25" s="6"/>
      <c r="EI25" s="6"/>
      <c r="EJ25" s="6"/>
      <c r="EK25" s="14"/>
      <c r="EL25" s="14"/>
      <c r="EM25" s="14"/>
      <c r="EN25" s="6"/>
      <c r="EO25" s="5" t="b">
        <v>0</v>
      </c>
      <c r="EP25" s="6"/>
      <c r="EQ25" s="6"/>
      <c r="ER25" s="6"/>
      <c r="ES25" s="6"/>
    </row>
    <row r="26" spans="1:149" ht="16.5" customHeight="1" x14ac:dyDescent="0.25">
      <c r="A26" s="7">
        <v>12407</v>
      </c>
      <c r="B26" s="8">
        <v>40179</v>
      </c>
      <c r="C26" s="9">
        <v>40179</v>
      </c>
      <c r="D26" s="6" t="s">
        <v>302</v>
      </c>
      <c r="E26" s="6" t="s">
        <v>303</v>
      </c>
      <c r="F26" s="6" t="s">
        <v>122</v>
      </c>
      <c r="G26" s="6" t="s">
        <v>351</v>
      </c>
      <c r="H26" s="6" t="s">
        <v>305</v>
      </c>
      <c r="I26" s="6" t="s">
        <v>133</v>
      </c>
      <c r="J26" s="10">
        <v>-42</v>
      </c>
      <c r="K26" s="6" t="s">
        <v>306</v>
      </c>
      <c r="L26" s="10">
        <v>-367920</v>
      </c>
      <c r="M26" s="11">
        <v>30</v>
      </c>
      <c r="N26" s="6" t="s">
        <v>307</v>
      </c>
      <c r="O26" s="7"/>
      <c r="P26" s="7"/>
      <c r="Q26" s="6" t="s">
        <v>126</v>
      </c>
      <c r="R26" s="6" t="s">
        <v>126</v>
      </c>
      <c r="S26" s="6" t="s">
        <v>127</v>
      </c>
      <c r="T26" s="6" t="s">
        <v>124</v>
      </c>
      <c r="U26" s="6" t="s">
        <v>308</v>
      </c>
      <c r="V26" s="6" t="s">
        <v>352</v>
      </c>
      <c r="W26" s="6"/>
      <c r="X26" s="7"/>
      <c r="Y26" s="6"/>
      <c r="Z26" s="6"/>
      <c r="AA26" s="7"/>
      <c r="AB26" s="7"/>
      <c r="AC26" s="8">
        <v>40179</v>
      </c>
      <c r="AD26" s="8">
        <v>40543</v>
      </c>
      <c r="AE26" s="6" t="s">
        <v>128</v>
      </c>
      <c r="AF26" s="7">
        <v>8760</v>
      </c>
      <c r="AG26" s="6"/>
      <c r="AH26" s="7"/>
      <c r="AI26" s="6"/>
      <c r="AJ26" s="8"/>
      <c r="AK26" s="9"/>
      <c r="AL26" s="7"/>
      <c r="AM26" s="6" t="s">
        <v>309</v>
      </c>
      <c r="AN26" s="6" t="s">
        <v>310</v>
      </c>
      <c r="AO26" s="6" t="s">
        <v>129</v>
      </c>
      <c r="AP26" s="12">
        <v>0</v>
      </c>
      <c r="AQ26" s="13">
        <v>0</v>
      </c>
      <c r="AR26" s="6"/>
      <c r="AS26" s="12">
        <v>0</v>
      </c>
      <c r="AT26" s="13">
        <v>0</v>
      </c>
      <c r="AU26" s="6"/>
      <c r="AV26" s="12">
        <v>0</v>
      </c>
      <c r="AW26" s="13">
        <v>0</v>
      </c>
      <c r="AX26" s="6" t="s">
        <v>124</v>
      </c>
      <c r="AY26" s="12">
        <v>0</v>
      </c>
      <c r="AZ26" s="13">
        <v>0</v>
      </c>
      <c r="BA26" s="6"/>
      <c r="BB26" s="7"/>
      <c r="BC26" s="7"/>
      <c r="BD26" s="5" t="b">
        <v>0</v>
      </c>
      <c r="BE26" s="6"/>
      <c r="BF26" s="6"/>
      <c r="BG26" s="7"/>
      <c r="BH26" s="7"/>
      <c r="BI26" s="6"/>
      <c r="BJ26" s="6"/>
      <c r="BK26" s="7">
        <v>0</v>
      </c>
      <c r="BL26" s="5" t="b">
        <v>1</v>
      </c>
      <c r="BM26" s="6" t="s">
        <v>356</v>
      </c>
      <c r="BN26" s="6" t="s">
        <v>131</v>
      </c>
      <c r="BO26" s="6"/>
      <c r="BP26" s="7" t="s">
        <v>312</v>
      </c>
      <c r="BQ26" s="6" t="s">
        <v>313</v>
      </c>
      <c r="BR26" s="6" t="s">
        <v>314</v>
      </c>
      <c r="BS26" s="6"/>
      <c r="BT26" s="6" t="s">
        <v>315</v>
      </c>
      <c r="BU26" s="6"/>
      <c r="BV26" s="6"/>
      <c r="BW26" s="6"/>
      <c r="BX26" s="6"/>
      <c r="BY26" s="6"/>
      <c r="BZ26" s="6"/>
      <c r="CA26" s="6"/>
      <c r="CB26" s="6"/>
      <c r="CC26" s="6"/>
      <c r="CD26" s="7"/>
      <c r="CE26" s="6" t="s">
        <v>354</v>
      </c>
      <c r="CF26" s="5" t="b">
        <v>0</v>
      </c>
      <c r="CG26" s="5" t="b">
        <v>0</v>
      </c>
      <c r="CH26" s="5" t="b">
        <v>0</v>
      </c>
      <c r="CI26" s="5" t="b">
        <v>0</v>
      </c>
      <c r="CJ26" s="5" t="b">
        <v>0</v>
      </c>
      <c r="CK26" s="6"/>
      <c r="CL26" s="6"/>
      <c r="CM26" s="7"/>
      <c r="CN26" s="7"/>
      <c r="CO26" s="7"/>
      <c r="CP26" s="6"/>
      <c r="CQ26" s="8"/>
      <c r="CR26" s="8"/>
      <c r="CS26" s="6"/>
      <c r="CT26" s="6"/>
      <c r="CU26" s="7"/>
      <c r="CV26" s="6"/>
      <c r="CW26" s="6"/>
      <c r="CX26" s="6"/>
      <c r="CY26" s="7">
        <v>0</v>
      </c>
      <c r="CZ26" s="13">
        <v>0</v>
      </c>
      <c r="DA26" s="6"/>
      <c r="DB26" s="7">
        <v>0</v>
      </c>
      <c r="DC26" s="13">
        <v>0</v>
      </c>
      <c r="DD26" s="6"/>
      <c r="DE26" s="7">
        <v>0</v>
      </c>
      <c r="DF26" s="13">
        <v>0</v>
      </c>
      <c r="DG26" s="6"/>
      <c r="DH26" s="7"/>
      <c r="DI26" s="10">
        <v>11037600</v>
      </c>
      <c r="DJ26" s="6"/>
      <c r="DK26" s="6"/>
      <c r="DL26" s="6"/>
      <c r="DM26" s="6"/>
      <c r="DN26" s="6"/>
      <c r="DO26" s="6"/>
      <c r="DP26" s="6"/>
      <c r="DQ26" s="6"/>
      <c r="DR26" s="6" t="s">
        <v>352</v>
      </c>
      <c r="DS26" s="8">
        <v>40544</v>
      </c>
      <c r="DT26" s="6"/>
      <c r="DU26" s="6"/>
      <c r="DV26" s="13"/>
      <c r="DW26" s="6"/>
      <c r="DX26" s="6"/>
      <c r="DY26" s="6"/>
      <c r="DZ26" s="6"/>
      <c r="EA26" s="6"/>
      <c r="EB26" s="6"/>
      <c r="EC26" s="7">
        <v>12408</v>
      </c>
      <c r="ED26" s="14">
        <v>42402.71166666667</v>
      </c>
      <c r="EE26" s="6"/>
      <c r="EF26" s="6"/>
      <c r="EG26" s="6"/>
      <c r="EH26" s="6"/>
      <c r="EI26" s="6"/>
      <c r="EJ26" s="6"/>
      <c r="EK26" s="14"/>
      <c r="EL26" s="14"/>
      <c r="EM26" s="14"/>
      <c r="EN26" s="6"/>
      <c r="EO26" s="5" t="b">
        <v>0</v>
      </c>
      <c r="EP26" s="6"/>
      <c r="EQ26" s="6"/>
      <c r="ER26" s="6"/>
      <c r="ES26" s="6"/>
    </row>
    <row r="27" spans="1:149" ht="16.5" customHeight="1" x14ac:dyDescent="0.25">
      <c r="A27" s="7">
        <v>12409</v>
      </c>
      <c r="B27" s="8">
        <v>40179</v>
      </c>
      <c r="C27" s="9">
        <v>40179</v>
      </c>
      <c r="D27" s="6" t="s">
        <v>302</v>
      </c>
      <c r="E27" s="6" t="s">
        <v>303</v>
      </c>
      <c r="F27" s="6" t="s">
        <v>122</v>
      </c>
      <c r="G27" s="6" t="s">
        <v>351</v>
      </c>
      <c r="H27" s="6" t="s">
        <v>305</v>
      </c>
      <c r="I27" s="6" t="s">
        <v>123</v>
      </c>
      <c r="J27" s="10">
        <v>40</v>
      </c>
      <c r="K27" s="6" t="s">
        <v>306</v>
      </c>
      <c r="L27" s="10">
        <v>350400</v>
      </c>
      <c r="M27" s="11">
        <v>28</v>
      </c>
      <c r="N27" s="6" t="s">
        <v>307</v>
      </c>
      <c r="O27" s="7"/>
      <c r="P27" s="7"/>
      <c r="Q27" s="6" t="s">
        <v>126</v>
      </c>
      <c r="R27" s="6" t="s">
        <v>126</v>
      </c>
      <c r="S27" s="6" t="s">
        <v>127</v>
      </c>
      <c r="T27" s="6" t="s">
        <v>124</v>
      </c>
      <c r="U27" s="6" t="s">
        <v>308</v>
      </c>
      <c r="V27" s="6" t="s">
        <v>352</v>
      </c>
      <c r="W27" s="6"/>
      <c r="X27" s="7"/>
      <c r="Y27" s="6"/>
      <c r="Z27" s="6"/>
      <c r="AA27" s="7"/>
      <c r="AB27" s="7"/>
      <c r="AC27" s="8">
        <v>40179</v>
      </c>
      <c r="AD27" s="8">
        <v>40543</v>
      </c>
      <c r="AE27" s="6" t="s">
        <v>128</v>
      </c>
      <c r="AF27" s="7">
        <v>8760</v>
      </c>
      <c r="AG27" s="6"/>
      <c r="AH27" s="7"/>
      <c r="AI27" s="6"/>
      <c r="AJ27" s="8"/>
      <c r="AK27" s="9"/>
      <c r="AL27" s="7"/>
      <c r="AM27" s="6" t="s">
        <v>309</v>
      </c>
      <c r="AN27" s="6" t="s">
        <v>310</v>
      </c>
      <c r="AO27" s="6" t="s">
        <v>129</v>
      </c>
      <c r="AP27" s="12">
        <v>0</v>
      </c>
      <c r="AQ27" s="13">
        <v>0</v>
      </c>
      <c r="AR27" s="6"/>
      <c r="AS27" s="12">
        <v>0</v>
      </c>
      <c r="AT27" s="13">
        <v>0</v>
      </c>
      <c r="AU27" s="6"/>
      <c r="AV27" s="12">
        <v>0</v>
      </c>
      <c r="AW27" s="13">
        <v>0</v>
      </c>
      <c r="AX27" s="6" t="s">
        <v>124</v>
      </c>
      <c r="AY27" s="12">
        <v>0</v>
      </c>
      <c r="AZ27" s="13">
        <v>0</v>
      </c>
      <c r="BA27" s="6"/>
      <c r="BB27" s="7"/>
      <c r="BC27" s="7"/>
      <c r="BD27" s="5" t="b">
        <v>0</v>
      </c>
      <c r="BE27" s="6"/>
      <c r="BF27" s="6"/>
      <c r="BG27" s="7"/>
      <c r="BH27" s="7"/>
      <c r="BI27" s="6"/>
      <c r="BJ27" s="6"/>
      <c r="BK27" s="7">
        <v>0</v>
      </c>
      <c r="BL27" s="5" t="b">
        <v>1</v>
      </c>
      <c r="BM27" s="6" t="s">
        <v>357</v>
      </c>
      <c r="BN27" s="6" t="s">
        <v>131</v>
      </c>
      <c r="BO27" s="6"/>
      <c r="BP27" s="7" t="s">
        <v>312</v>
      </c>
      <c r="BQ27" s="6" t="s">
        <v>313</v>
      </c>
      <c r="BR27" s="6" t="s">
        <v>314</v>
      </c>
      <c r="BS27" s="6"/>
      <c r="BT27" s="6" t="s">
        <v>315</v>
      </c>
      <c r="BU27" s="6"/>
      <c r="BV27" s="6"/>
      <c r="BW27" s="6"/>
      <c r="BX27" s="6"/>
      <c r="BY27" s="6"/>
      <c r="BZ27" s="6"/>
      <c r="CA27" s="6"/>
      <c r="CB27" s="6"/>
      <c r="CC27" s="6"/>
      <c r="CD27" s="7"/>
      <c r="CE27" s="6" t="s">
        <v>358</v>
      </c>
      <c r="CF27" s="5" t="b">
        <v>0</v>
      </c>
      <c r="CG27" s="5" t="b">
        <v>0</v>
      </c>
      <c r="CH27" s="5" t="b">
        <v>0</v>
      </c>
      <c r="CI27" s="5" t="b">
        <v>0</v>
      </c>
      <c r="CJ27" s="5" t="b">
        <v>0</v>
      </c>
      <c r="CK27" s="6"/>
      <c r="CL27" s="6"/>
      <c r="CM27" s="7"/>
      <c r="CN27" s="7"/>
      <c r="CO27" s="7"/>
      <c r="CP27" s="6"/>
      <c r="CQ27" s="8"/>
      <c r="CR27" s="8"/>
      <c r="CS27" s="6"/>
      <c r="CT27" s="6"/>
      <c r="CU27" s="7"/>
      <c r="CV27" s="6"/>
      <c r="CW27" s="6"/>
      <c r="CX27" s="6"/>
      <c r="CY27" s="7">
        <v>0</v>
      </c>
      <c r="CZ27" s="13">
        <v>0</v>
      </c>
      <c r="DA27" s="6"/>
      <c r="DB27" s="7">
        <v>0</v>
      </c>
      <c r="DC27" s="13">
        <v>0</v>
      </c>
      <c r="DD27" s="6"/>
      <c r="DE27" s="7">
        <v>0</v>
      </c>
      <c r="DF27" s="13">
        <v>0</v>
      </c>
      <c r="DG27" s="6"/>
      <c r="DH27" s="7"/>
      <c r="DI27" s="10">
        <v>-9811200</v>
      </c>
      <c r="DJ27" s="6"/>
      <c r="DK27" s="6"/>
      <c r="DL27" s="6"/>
      <c r="DM27" s="6"/>
      <c r="DN27" s="6"/>
      <c r="DO27" s="6"/>
      <c r="DP27" s="6"/>
      <c r="DQ27" s="6"/>
      <c r="DR27" s="6" t="s">
        <v>352</v>
      </c>
      <c r="DS27" s="8">
        <v>40848</v>
      </c>
      <c r="DT27" s="6"/>
      <c r="DU27" s="6"/>
      <c r="DV27" s="13"/>
      <c r="DW27" s="6"/>
      <c r="DX27" s="6"/>
      <c r="DY27" s="6"/>
      <c r="DZ27" s="6"/>
      <c r="EA27" s="6"/>
      <c r="EB27" s="6"/>
      <c r="EC27" s="7">
        <v>12410</v>
      </c>
      <c r="ED27" s="14">
        <v>42402.71166666667</v>
      </c>
      <c r="EE27" s="6"/>
      <c r="EF27" s="6"/>
      <c r="EG27" s="6"/>
      <c r="EH27" s="6"/>
      <c r="EI27" s="6"/>
      <c r="EJ27" s="6"/>
      <c r="EK27" s="14"/>
      <c r="EL27" s="14"/>
      <c r="EM27" s="14"/>
      <c r="EN27" s="6"/>
      <c r="EO27" s="5" t="b">
        <v>0</v>
      </c>
      <c r="EP27" s="6"/>
      <c r="EQ27" s="6"/>
      <c r="ER27" s="6"/>
      <c r="ES27" s="6"/>
    </row>
    <row r="28" spans="1:149" ht="16.5" customHeight="1" x14ac:dyDescent="0.25">
      <c r="A28" s="7">
        <v>12411</v>
      </c>
      <c r="B28" s="8">
        <v>40483</v>
      </c>
      <c r="C28" s="9">
        <v>40483</v>
      </c>
      <c r="D28" s="6" t="s">
        <v>302</v>
      </c>
      <c r="E28" s="6" t="s">
        <v>303</v>
      </c>
      <c r="F28" s="6" t="s">
        <v>122</v>
      </c>
      <c r="G28" s="6" t="s">
        <v>351</v>
      </c>
      <c r="H28" s="6" t="s">
        <v>305</v>
      </c>
      <c r="I28" s="6" t="s">
        <v>123</v>
      </c>
      <c r="J28" s="10">
        <v>41</v>
      </c>
      <c r="K28" s="6" t="s">
        <v>306</v>
      </c>
      <c r="L28" s="10">
        <v>359160</v>
      </c>
      <c r="M28" s="11">
        <v>29</v>
      </c>
      <c r="N28" s="6" t="s">
        <v>307</v>
      </c>
      <c r="O28" s="7"/>
      <c r="P28" s="7"/>
      <c r="Q28" s="6" t="s">
        <v>126</v>
      </c>
      <c r="R28" s="6" t="s">
        <v>126</v>
      </c>
      <c r="S28" s="6" t="s">
        <v>127</v>
      </c>
      <c r="T28" s="6" t="s">
        <v>124</v>
      </c>
      <c r="U28" s="6" t="s">
        <v>308</v>
      </c>
      <c r="V28" s="6" t="s">
        <v>352</v>
      </c>
      <c r="W28" s="6"/>
      <c r="X28" s="7"/>
      <c r="Y28" s="6"/>
      <c r="Z28" s="6"/>
      <c r="AA28" s="7"/>
      <c r="AB28" s="7"/>
      <c r="AC28" s="8">
        <v>40179</v>
      </c>
      <c r="AD28" s="8">
        <v>40543</v>
      </c>
      <c r="AE28" s="6" t="s">
        <v>128</v>
      </c>
      <c r="AF28" s="7">
        <v>8760</v>
      </c>
      <c r="AG28" s="6"/>
      <c r="AH28" s="7"/>
      <c r="AI28" s="6"/>
      <c r="AJ28" s="8"/>
      <c r="AK28" s="9"/>
      <c r="AL28" s="7"/>
      <c r="AM28" s="6" t="s">
        <v>309</v>
      </c>
      <c r="AN28" s="6" t="s">
        <v>310</v>
      </c>
      <c r="AO28" s="6" t="s">
        <v>129</v>
      </c>
      <c r="AP28" s="12">
        <v>0</v>
      </c>
      <c r="AQ28" s="13">
        <v>0</v>
      </c>
      <c r="AR28" s="6"/>
      <c r="AS28" s="12">
        <v>0</v>
      </c>
      <c r="AT28" s="13">
        <v>0</v>
      </c>
      <c r="AU28" s="6"/>
      <c r="AV28" s="12">
        <v>0</v>
      </c>
      <c r="AW28" s="13">
        <v>0</v>
      </c>
      <c r="AX28" s="6" t="s">
        <v>124</v>
      </c>
      <c r="AY28" s="12">
        <v>0</v>
      </c>
      <c r="AZ28" s="13">
        <v>0</v>
      </c>
      <c r="BA28" s="6"/>
      <c r="BB28" s="7"/>
      <c r="BC28" s="7"/>
      <c r="BD28" s="5" t="b">
        <v>0</v>
      </c>
      <c r="BE28" s="6"/>
      <c r="BF28" s="6"/>
      <c r="BG28" s="7"/>
      <c r="BH28" s="7"/>
      <c r="BI28" s="6"/>
      <c r="BJ28" s="6"/>
      <c r="BK28" s="7">
        <v>0</v>
      </c>
      <c r="BL28" s="5" t="b">
        <v>1</v>
      </c>
      <c r="BM28" s="6" t="s">
        <v>359</v>
      </c>
      <c r="BN28" s="6" t="s">
        <v>131</v>
      </c>
      <c r="BO28" s="6"/>
      <c r="BP28" s="7" t="s">
        <v>312</v>
      </c>
      <c r="BQ28" s="6" t="s">
        <v>313</v>
      </c>
      <c r="BR28" s="6" t="s">
        <v>314</v>
      </c>
      <c r="BS28" s="6"/>
      <c r="BT28" s="6" t="s">
        <v>315</v>
      </c>
      <c r="BU28" s="6"/>
      <c r="BV28" s="6"/>
      <c r="BW28" s="6"/>
      <c r="BX28" s="6"/>
      <c r="BY28" s="6"/>
      <c r="BZ28" s="6"/>
      <c r="CA28" s="6"/>
      <c r="CB28" s="6"/>
      <c r="CC28" s="6"/>
      <c r="CD28" s="7"/>
      <c r="CE28" s="6" t="s">
        <v>358</v>
      </c>
      <c r="CF28" s="5" t="b">
        <v>0</v>
      </c>
      <c r="CG28" s="5" t="b">
        <v>0</v>
      </c>
      <c r="CH28" s="5" t="b">
        <v>0</v>
      </c>
      <c r="CI28" s="5" t="b">
        <v>0</v>
      </c>
      <c r="CJ28" s="5" t="b">
        <v>0</v>
      </c>
      <c r="CK28" s="6"/>
      <c r="CL28" s="6"/>
      <c r="CM28" s="7"/>
      <c r="CN28" s="7"/>
      <c r="CO28" s="7"/>
      <c r="CP28" s="6"/>
      <c r="CQ28" s="8"/>
      <c r="CR28" s="8"/>
      <c r="CS28" s="6"/>
      <c r="CT28" s="6"/>
      <c r="CU28" s="7"/>
      <c r="CV28" s="6"/>
      <c r="CW28" s="6"/>
      <c r="CX28" s="6"/>
      <c r="CY28" s="7">
        <v>0</v>
      </c>
      <c r="CZ28" s="13">
        <v>0</v>
      </c>
      <c r="DA28" s="6"/>
      <c r="DB28" s="7">
        <v>0</v>
      </c>
      <c r="DC28" s="13">
        <v>0</v>
      </c>
      <c r="DD28" s="6"/>
      <c r="DE28" s="7">
        <v>0</v>
      </c>
      <c r="DF28" s="13">
        <v>0</v>
      </c>
      <c r="DG28" s="6"/>
      <c r="DH28" s="7"/>
      <c r="DI28" s="10">
        <v>-10415640</v>
      </c>
      <c r="DJ28" s="6"/>
      <c r="DK28" s="6"/>
      <c r="DL28" s="6"/>
      <c r="DM28" s="6"/>
      <c r="DN28" s="6"/>
      <c r="DO28" s="6"/>
      <c r="DP28" s="6"/>
      <c r="DQ28" s="6"/>
      <c r="DR28" s="6" t="s">
        <v>352</v>
      </c>
      <c r="DS28" s="8">
        <v>40848</v>
      </c>
      <c r="DT28" s="6"/>
      <c r="DU28" s="6"/>
      <c r="DV28" s="13"/>
      <c r="DW28" s="6"/>
      <c r="DX28" s="6"/>
      <c r="DY28" s="6"/>
      <c r="DZ28" s="6"/>
      <c r="EA28" s="6"/>
      <c r="EB28" s="6"/>
      <c r="EC28" s="7">
        <v>12412</v>
      </c>
      <c r="ED28" s="14">
        <v>42402.711678240739</v>
      </c>
      <c r="EE28" s="6"/>
      <c r="EF28" s="6"/>
      <c r="EG28" s="6"/>
      <c r="EH28" s="6"/>
      <c r="EI28" s="6"/>
      <c r="EJ28" s="6"/>
      <c r="EK28" s="14"/>
      <c r="EL28" s="14"/>
      <c r="EM28" s="14"/>
      <c r="EN28" s="6"/>
      <c r="EO28" s="5" t="b">
        <v>0</v>
      </c>
      <c r="EP28" s="6"/>
      <c r="EQ28" s="6"/>
      <c r="ER28" s="6"/>
      <c r="ES28" s="6"/>
    </row>
    <row r="29" spans="1:149" ht="16.5" customHeight="1" x14ac:dyDescent="0.25">
      <c r="A29" s="7">
        <v>12413</v>
      </c>
      <c r="B29" s="8">
        <v>40179</v>
      </c>
      <c r="C29" s="9">
        <v>40179</v>
      </c>
      <c r="D29" s="6" t="s">
        <v>302</v>
      </c>
      <c r="E29" s="6" t="s">
        <v>303</v>
      </c>
      <c r="F29" s="6" t="s">
        <v>122</v>
      </c>
      <c r="G29" s="6" t="s">
        <v>351</v>
      </c>
      <c r="H29" s="6" t="s">
        <v>305</v>
      </c>
      <c r="I29" s="6" t="s">
        <v>133</v>
      </c>
      <c r="J29" s="10">
        <v>-42</v>
      </c>
      <c r="K29" s="6" t="s">
        <v>306</v>
      </c>
      <c r="L29" s="10">
        <v>-367920</v>
      </c>
      <c r="M29" s="11">
        <v>30</v>
      </c>
      <c r="N29" s="6" t="s">
        <v>307</v>
      </c>
      <c r="O29" s="7"/>
      <c r="P29" s="7"/>
      <c r="Q29" s="6" t="s">
        <v>126</v>
      </c>
      <c r="R29" s="6" t="s">
        <v>126</v>
      </c>
      <c r="S29" s="6" t="s">
        <v>127</v>
      </c>
      <c r="T29" s="6" t="s">
        <v>124</v>
      </c>
      <c r="U29" s="6" t="s">
        <v>308</v>
      </c>
      <c r="V29" s="6" t="s">
        <v>352</v>
      </c>
      <c r="W29" s="6"/>
      <c r="X29" s="7"/>
      <c r="Y29" s="6"/>
      <c r="Z29" s="6"/>
      <c r="AA29" s="7"/>
      <c r="AB29" s="7"/>
      <c r="AC29" s="8">
        <v>40179</v>
      </c>
      <c r="AD29" s="8">
        <v>40543</v>
      </c>
      <c r="AE29" s="6" t="s">
        <v>128</v>
      </c>
      <c r="AF29" s="7">
        <v>8760</v>
      </c>
      <c r="AG29" s="6"/>
      <c r="AH29" s="7"/>
      <c r="AI29" s="6"/>
      <c r="AJ29" s="8"/>
      <c r="AK29" s="9"/>
      <c r="AL29" s="7"/>
      <c r="AM29" s="6" t="s">
        <v>309</v>
      </c>
      <c r="AN29" s="6" t="s">
        <v>310</v>
      </c>
      <c r="AO29" s="6" t="s">
        <v>129</v>
      </c>
      <c r="AP29" s="12">
        <v>0</v>
      </c>
      <c r="AQ29" s="13">
        <v>0</v>
      </c>
      <c r="AR29" s="6"/>
      <c r="AS29" s="12">
        <v>0</v>
      </c>
      <c r="AT29" s="13">
        <v>0</v>
      </c>
      <c r="AU29" s="6"/>
      <c r="AV29" s="12">
        <v>0</v>
      </c>
      <c r="AW29" s="13">
        <v>0</v>
      </c>
      <c r="AX29" s="6" t="s">
        <v>124</v>
      </c>
      <c r="AY29" s="12">
        <v>0</v>
      </c>
      <c r="AZ29" s="13">
        <v>0</v>
      </c>
      <c r="BA29" s="6"/>
      <c r="BB29" s="7"/>
      <c r="BC29" s="7"/>
      <c r="BD29" s="5" t="b">
        <v>0</v>
      </c>
      <c r="BE29" s="6"/>
      <c r="BF29" s="6"/>
      <c r="BG29" s="7"/>
      <c r="BH29" s="7"/>
      <c r="BI29" s="6"/>
      <c r="BJ29" s="6"/>
      <c r="BK29" s="7">
        <v>0</v>
      </c>
      <c r="BL29" s="5" t="b">
        <v>1</v>
      </c>
      <c r="BM29" s="6" t="s">
        <v>360</v>
      </c>
      <c r="BN29" s="6" t="s">
        <v>131</v>
      </c>
      <c r="BO29" s="6"/>
      <c r="BP29" s="7" t="s">
        <v>312</v>
      </c>
      <c r="BQ29" s="6" t="s">
        <v>313</v>
      </c>
      <c r="BR29" s="6" t="s">
        <v>314</v>
      </c>
      <c r="BS29" s="6"/>
      <c r="BT29" s="6" t="s">
        <v>315</v>
      </c>
      <c r="BU29" s="6"/>
      <c r="BV29" s="6"/>
      <c r="BW29" s="6"/>
      <c r="BX29" s="6"/>
      <c r="BY29" s="6"/>
      <c r="BZ29" s="6"/>
      <c r="CA29" s="6"/>
      <c r="CB29" s="6"/>
      <c r="CC29" s="6"/>
      <c r="CD29" s="7"/>
      <c r="CE29" s="6" t="s">
        <v>358</v>
      </c>
      <c r="CF29" s="5" t="b">
        <v>0</v>
      </c>
      <c r="CG29" s="5" t="b">
        <v>0</v>
      </c>
      <c r="CH29" s="5" t="b">
        <v>0</v>
      </c>
      <c r="CI29" s="5" t="b">
        <v>0</v>
      </c>
      <c r="CJ29" s="5" t="b">
        <v>0</v>
      </c>
      <c r="CK29" s="6"/>
      <c r="CL29" s="6"/>
      <c r="CM29" s="7"/>
      <c r="CN29" s="7"/>
      <c r="CO29" s="7"/>
      <c r="CP29" s="6"/>
      <c r="CQ29" s="8"/>
      <c r="CR29" s="8"/>
      <c r="CS29" s="6"/>
      <c r="CT29" s="6"/>
      <c r="CU29" s="7"/>
      <c r="CV29" s="6"/>
      <c r="CW29" s="6"/>
      <c r="CX29" s="6"/>
      <c r="CY29" s="7">
        <v>0</v>
      </c>
      <c r="CZ29" s="13">
        <v>0</v>
      </c>
      <c r="DA29" s="6"/>
      <c r="DB29" s="7">
        <v>0</v>
      </c>
      <c r="DC29" s="13">
        <v>0</v>
      </c>
      <c r="DD29" s="6"/>
      <c r="DE29" s="7">
        <v>0</v>
      </c>
      <c r="DF29" s="13">
        <v>0</v>
      </c>
      <c r="DG29" s="6"/>
      <c r="DH29" s="7"/>
      <c r="DI29" s="10">
        <v>11037600</v>
      </c>
      <c r="DJ29" s="6"/>
      <c r="DK29" s="6"/>
      <c r="DL29" s="6"/>
      <c r="DM29" s="6"/>
      <c r="DN29" s="6"/>
      <c r="DO29" s="6"/>
      <c r="DP29" s="6"/>
      <c r="DQ29" s="6"/>
      <c r="DR29" s="6" t="s">
        <v>352</v>
      </c>
      <c r="DS29" s="8">
        <v>40848</v>
      </c>
      <c r="DT29" s="6"/>
      <c r="DU29" s="6"/>
      <c r="DV29" s="13"/>
      <c r="DW29" s="6"/>
      <c r="DX29" s="6"/>
      <c r="DY29" s="6"/>
      <c r="DZ29" s="6"/>
      <c r="EA29" s="6"/>
      <c r="EB29" s="6"/>
      <c r="EC29" s="7">
        <v>12414</v>
      </c>
      <c r="ED29" s="14">
        <v>42402.711678240739</v>
      </c>
      <c r="EE29" s="6"/>
      <c r="EF29" s="6"/>
      <c r="EG29" s="6"/>
      <c r="EH29" s="6"/>
      <c r="EI29" s="6"/>
      <c r="EJ29" s="6"/>
      <c r="EK29" s="14"/>
      <c r="EL29" s="14"/>
      <c r="EM29" s="14"/>
      <c r="EN29" s="6"/>
      <c r="EO29" s="5" t="b">
        <v>0</v>
      </c>
      <c r="EP29" s="6"/>
      <c r="EQ29" s="6"/>
      <c r="ER29" s="6"/>
      <c r="ES29" s="6"/>
    </row>
    <row r="30" spans="1:149" ht="16.5" customHeight="1" x14ac:dyDescent="0.25">
      <c r="A30" s="7">
        <v>12415</v>
      </c>
      <c r="B30" s="8">
        <v>40179</v>
      </c>
      <c r="C30" s="9">
        <v>40179</v>
      </c>
      <c r="D30" s="6" t="s">
        <v>302</v>
      </c>
      <c r="E30" s="6" t="s">
        <v>303</v>
      </c>
      <c r="F30" s="6" t="s">
        <v>122</v>
      </c>
      <c r="G30" s="6" t="s">
        <v>361</v>
      </c>
      <c r="H30" s="6" t="s">
        <v>305</v>
      </c>
      <c r="I30" s="6" t="s">
        <v>123</v>
      </c>
      <c r="J30" s="10">
        <v>40</v>
      </c>
      <c r="K30" s="6" t="s">
        <v>306</v>
      </c>
      <c r="L30" s="10">
        <v>351360</v>
      </c>
      <c r="M30" s="11">
        <v>28</v>
      </c>
      <c r="N30" s="6" t="s">
        <v>307</v>
      </c>
      <c r="O30" s="7"/>
      <c r="P30" s="7"/>
      <c r="Q30" s="6" t="s">
        <v>126</v>
      </c>
      <c r="R30" s="6" t="s">
        <v>126</v>
      </c>
      <c r="S30" s="6" t="s">
        <v>127</v>
      </c>
      <c r="T30" s="6" t="s">
        <v>124</v>
      </c>
      <c r="U30" s="6" t="s">
        <v>308</v>
      </c>
      <c r="V30" s="6" t="s">
        <v>352</v>
      </c>
      <c r="W30" s="6"/>
      <c r="X30" s="7"/>
      <c r="Y30" s="6"/>
      <c r="Z30" s="6"/>
      <c r="AA30" s="7"/>
      <c r="AB30" s="7"/>
      <c r="AC30" s="8">
        <v>40909</v>
      </c>
      <c r="AD30" s="8">
        <v>41274</v>
      </c>
      <c r="AE30" s="6" t="s">
        <v>128</v>
      </c>
      <c r="AF30" s="7">
        <v>8784</v>
      </c>
      <c r="AG30" s="6"/>
      <c r="AH30" s="7"/>
      <c r="AI30" s="6"/>
      <c r="AJ30" s="8"/>
      <c r="AK30" s="9"/>
      <c r="AL30" s="7"/>
      <c r="AM30" s="6" t="s">
        <v>309</v>
      </c>
      <c r="AN30" s="6" t="s">
        <v>310</v>
      </c>
      <c r="AO30" s="6" t="s">
        <v>129</v>
      </c>
      <c r="AP30" s="12">
        <v>0</v>
      </c>
      <c r="AQ30" s="13">
        <v>0</v>
      </c>
      <c r="AR30" s="6"/>
      <c r="AS30" s="12">
        <v>0</v>
      </c>
      <c r="AT30" s="13">
        <v>0</v>
      </c>
      <c r="AU30" s="6"/>
      <c r="AV30" s="12">
        <v>0</v>
      </c>
      <c r="AW30" s="13">
        <v>0</v>
      </c>
      <c r="AX30" s="6" t="s">
        <v>124</v>
      </c>
      <c r="AY30" s="12">
        <v>0</v>
      </c>
      <c r="AZ30" s="13">
        <v>0</v>
      </c>
      <c r="BA30" s="6"/>
      <c r="BB30" s="7"/>
      <c r="BC30" s="7"/>
      <c r="BD30" s="5" t="b">
        <v>0</v>
      </c>
      <c r="BE30" s="6"/>
      <c r="BF30" s="6"/>
      <c r="BG30" s="7"/>
      <c r="BH30" s="7"/>
      <c r="BI30" s="6"/>
      <c r="BJ30" s="6"/>
      <c r="BK30" s="7">
        <v>0</v>
      </c>
      <c r="BL30" s="5" t="b">
        <v>1</v>
      </c>
      <c r="BM30" s="6" t="s">
        <v>362</v>
      </c>
      <c r="BN30" s="6" t="s">
        <v>131</v>
      </c>
      <c r="BO30" s="6"/>
      <c r="BP30" s="7" t="s">
        <v>312</v>
      </c>
      <c r="BQ30" s="6" t="s">
        <v>313</v>
      </c>
      <c r="BR30" s="6" t="s">
        <v>314</v>
      </c>
      <c r="BS30" s="6"/>
      <c r="BT30" s="6" t="s">
        <v>315</v>
      </c>
      <c r="BU30" s="6"/>
      <c r="BV30" s="6"/>
      <c r="BW30" s="6"/>
      <c r="BX30" s="6"/>
      <c r="BY30" s="6"/>
      <c r="BZ30" s="6"/>
      <c r="CA30" s="6"/>
      <c r="CB30" s="6"/>
      <c r="CC30" s="6"/>
      <c r="CD30" s="7"/>
      <c r="CE30" s="6" t="s">
        <v>363</v>
      </c>
      <c r="CF30" s="5" t="b">
        <v>0</v>
      </c>
      <c r="CG30" s="5" t="b">
        <v>0</v>
      </c>
      <c r="CH30" s="5" t="b">
        <v>0</v>
      </c>
      <c r="CI30" s="5" t="b">
        <v>0</v>
      </c>
      <c r="CJ30" s="5" t="b">
        <v>0</v>
      </c>
      <c r="CK30" s="6"/>
      <c r="CL30" s="6"/>
      <c r="CM30" s="7"/>
      <c r="CN30" s="7"/>
      <c r="CO30" s="7"/>
      <c r="CP30" s="6"/>
      <c r="CQ30" s="8"/>
      <c r="CR30" s="8"/>
      <c r="CS30" s="6"/>
      <c r="CT30" s="6"/>
      <c r="CU30" s="7"/>
      <c r="CV30" s="6"/>
      <c r="CW30" s="6"/>
      <c r="CX30" s="6"/>
      <c r="CY30" s="7">
        <v>0</v>
      </c>
      <c r="CZ30" s="13">
        <v>0</v>
      </c>
      <c r="DA30" s="6"/>
      <c r="DB30" s="7">
        <v>0</v>
      </c>
      <c r="DC30" s="13">
        <v>0</v>
      </c>
      <c r="DD30" s="6"/>
      <c r="DE30" s="7">
        <v>0</v>
      </c>
      <c r="DF30" s="13">
        <v>0</v>
      </c>
      <c r="DG30" s="6"/>
      <c r="DH30" s="7"/>
      <c r="DI30" s="10">
        <v>-9838080</v>
      </c>
      <c r="DJ30" s="6"/>
      <c r="DK30" s="6"/>
      <c r="DL30" s="6"/>
      <c r="DM30" s="6"/>
      <c r="DN30" s="6"/>
      <c r="DO30" s="6"/>
      <c r="DP30" s="6"/>
      <c r="DQ30" s="6"/>
      <c r="DR30" s="6" t="s">
        <v>352</v>
      </c>
      <c r="DS30" s="8">
        <v>40544</v>
      </c>
      <c r="DT30" s="6"/>
      <c r="DU30" s="6"/>
      <c r="DV30" s="13"/>
      <c r="DW30" s="6"/>
      <c r="DX30" s="6"/>
      <c r="DY30" s="6"/>
      <c r="DZ30" s="6"/>
      <c r="EA30" s="6"/>
      <c r="EB30" s="6"/>
      <c r="EC30" s="7">
        <v>12416</v>
      </c>
      <c r="ED30" s="14">
        <v>42402.711678240739</v>
      </c>
      <c r="EE30" s="6"/>
      <c r="EF30" s="6"/>
      <c r="EG30" s="6"/>
      <c r="EH30" s="6"/>
      <c r="EI30" s="6"/>
      <c r="EJ30" s="6"/>
      <c r="EK30" s="14"/>
      <c r="EL30" s="14"/>
      <c r="EM30" s="14"/>
      <c r="EN30" s="6"/>
      <c r="EO30" s="5" t="b">
        <v>0</v>
      </c>
      <c r="EP30" s="6"/>
      <c r="EQ30" s="6"/>
      <c r="ER30" s="6"/>
      <c r="ES30" s="6"/>
    </row>
    <row r="31" spans="1:149" ht="16.5" customHeight="1" x14ac:dyDescent="0.25">
      <c r="A31" s="7">
        <v>12417</v>
      </c>
      <c r="B31" s="8">
        <v>40179</v>
      </c>
      <c r="C31" s="9">
        <v>40179</v>
      </c>
      <c r="D31" s="6" t="s">
        <v>302</v>
      </c>
      <c r="E31" s="6" t="s">
        <v>303</v>
      </c>
      <c r="F31" s="6" t="s">
        <v>122</v>
      </c>
      <c r="G31" s="6" t="s">
        <v>361</v>
      </c>
      <c r="H31" s="6" t="s">
        <v>305</v>
      </c>
      <c r="I31" s="6" t="s">
        <v>123</v>
      </c>
      <c r="J31" s="10">
        <v>41</v>
      </c>
      <c r="K31" s="6" t="s">
        <v>306</v>
      </c>
      <c r="L31" s="10">
        <v>360144</v>
      </c>
      <c r="M31" s="11">
        <v>29</v>
      </c>
      <c r="N31" s="6" t="s">
        <v>307</v>
      </c>
      <c r="O31" s="7"/>
      <c r="P31" s="7"/>
      <c r="Q31" s="6" t="s">
        <v>126</v>
      </c>
      <c r="R31" s="6" t="s">
        <v>126</v>
      </c>
      <c r="S31" s="6" t="s">
        <v>127</v>
      </c>
      <c r="T31" s="6" t="s">
        <v>124</v>
      </c>
      <c r="U31" s="6" t="s">
        <v>308</v>
      </c>
      <c r="V31" s="6" t="s">
        <v>352</v>
      </c>
      <c r="W31" s="6"/>
      <c r="X31" s="7"/>
      <c r="Y31" s="6"/>
      <c r="Z31" s="6"/>
      <c r="AA31" s="7"/>
      <c r="AB31" s="7"/>
      <c r="AC31" s="8">
        <v>40909</v>
      </c>
      <c r="AD31" s="8">
        <v>41274</v>
      </c>
      <c r="AE31" s="6" t="s">
        <v>128</v>
      </c>
      <c r="AF31" s="7">
        <v>8784</v>
      </c>
      <c r="AG31" s="6"/>
      <c r="AH31" s="7"/>
      <c r="AI31" s="6"/>
      <c r="AJ31" s="8"/>
      <c r="AK31" s="9"/>
      <c r="AL31" s="7"/>
      <c r="AM31" s="6" t="s">
        <v>309</v>
      </c>
      <c r="AN31" s="6" t="s">
        <v>310</v>
      </c>
      <c r="AO31" s="6" t="s">
        <v>129</v>
      </c>
      <c r="AP31" s="12">
        <v>0</v>
      </c>
      <c r="AQ31" s="13">
        <v>0</v>
      </c>
      <c r="AR31" s="6"/>
      <c r="AS31" s="12">
        <v>0</v>
      </c>
      <c r="AT31" s="13">
        <v>0</v>
      </c>
      <c r="AU31" s="6"/>
      <c r="AV31" s="12">
        <v>0</v>
      </c>
      <c r="AW31" s="13">
        <v>0</v>
      </c>
      <c r="AX31" s="6" t="s">
        <v>124</v>
      </c>
      <c r="AY31" s="12">
        <v>0</v>
      </c>
      <c r="AZ31" s="13">
        <v>0</v>
      </c>
      <c r="BA31" s="6"/>
      <c r="BB31" s="7"/>
      <c r="BC31" s="7"/>
      <c r="BD31" s="5" t="b">
        <v>0</v>
      </c>
      <c r="BE31" s="6"/>
      <c r="BF31" s="6"/>
      <c r="BG31" s="7"/>
      <c r="BH31" s="7"/>
      <c r="BI31" s="6"/>
      <c r="BJ31" s="6"/>
      <c r="BK31" s="7">
        <v>0</v>
      </c>
      <c r="BL31" s="5" t="b">
        <v>1</v>
      </c>
      <c r="BM31" s="6" t="s">
        <v>364</v>
      </c>
      <c r="BN31" s="6" t="s">
        <v>131</v>
      </c>
      <c r="BO31" s="6"/>
      <c r="BP31" s="7" t="s">
        <v>312</v>
      </c>
      <c r="BQ31" s="6" t="s">
        <v>313</v>
      </c>
      <c r="BR31" s="6" t="s">
        <v>314</v>
      </c>
      <c r="BS31" s="6"/>
      <c r="BT31" s="6" t="s">
        <v>315</v>
      </c>
      <c r="BU31" s="6"/>
      <c r="BV31" s="6"/>
      <c r="BW31" s="6"/>
      <c r="BX31" s="6"/>
      <c r="BY31" s="6"/>
      <c r="BZ31" s="6"/>
      <c r="CA31" s="6"/>
      <c r="CB31" s="6"/>
      <c r="CC31" s="6"/>
      <c r="CD31" s="7"/>
      <c r="CE31" s="6" t="s">
        <v>363</v>
      </c>
      <c r="CF31" s="5" t="b">
        <v>0</v>
      </c>
      <c r="CG31" s="5" t="b">
        <v>0</v>
      </c>
      <c r="CH31" s="5" t="b">
        <v>0</v>
      </c>
      <c r="CI31" s="5" t="b">
        <v>0</v>
      </c>
      <c r="CJ31" s="5" t="b">
        <v>0</v>
      </c>
      <c r="CK31" s="6"/>
      <c r="CL31" s="6"/>
      <c r="CM31" s="7"/>
      <c r="CN31" s="7"/>
      <c r="CO31" s="7"/>
      <c r="CP31" s="6"/>
      <c r="CQ31" s="8"/>
      <c r="CR31" s="8"/>
      <c r="CS31" s="6"/>
      <c r="CT31" s="6"/>
      <c r="CU31" s="7"/>
      <c r="CV31" s="6"/>
      <c r="CW31" s="6"/>
      <c r="CX31" s="6"/>
      <c r="CY31" s="7">
        <v>0</v>
      </c>
      <c r="CZ31" s="13">
        <v>0</v>
      </c>
      <c r="DA31" s="6"/>
      <c r="DB31" s="7">
        <v>0</v>
      </c>
      <c r="DC31" s="13">
        <v>0</v>
      </c>
      <c r="DD31" s="6"/>
      <c r="DE31" s="7">
        <v>0</v>
      </c>
      <c r="DF31" s="13">
        <v>0</v>
      </c>
      <c r="DG31" s="6"/>
      <c r="DH31" s="7"/>
      <c r="DI31" s="10">
        <v>-10444176</v>
      </c>
      <c r="DJ31" s="6"/>
      <c r="DK31" s="6"/>
      <c r="DL31" s="6"/>
      <c r="DM31" s="6"/>
      <c r="DN31" s="6"/>
      <c r="DO31" s="6"/>
      <c r="DP31" s="6"/>
      <c r="DQ31" s="6"/>
      <c r="DR31" s="6" t="s">
        <v>352</v>
      </c>
      <c r="DS31" s="8">
        <v>40544</v>
      </c>
      <c r="DT31" s="6"/>
      <c r="DU31" s="6"/>
      <c r="DV31" s="13"/>
      <c r="DW31" s="6"/>
      <c r="DX31" s="6"/>
      <c r="DY31" s="6"/>
      <c r="DZ31" s="6"/>
      <c r="EA31" s="6"/>
      <c r="EB31" s="6"/>
      <c r="EC31" s="7">
        <v>12418</v>
      </c>
      <c r="ED31" s="14">
        <v>42402.711678240739</v>
      </c>
      <c r="EE31" s="6"/>
      <c r="EF31" s="6"/>
      <c r="EG31" s="6"/>
      <c r="EH31" s="6"/>
      <c r="EI31" s="6"/>
      <c r="EJ31" s="6"/>
      <c r="EK31" s="14"/>
      <c r="EL31" s="14"/>
      <c r="EM31" s="14"/>
      <c r="EN31" s="6"/>
      <c r="EO31" s="5" t="b">
        <v>0</v>
      </c>
      <c r="EP31" s="6"/>
      <c r="EQ31" s="6"/>
      <c r="ER31" s="6"/>
      <c r="ES31" s="6"/>
    </row>
    <row r="32" spans="1:149" ht="16.5" customHeight="1" x14ac:dyDescent="0.25">
      <c r="A32" s="7">
        <v>12419</v>
      </c>
      <c r="B32" s="8">
        <v>40179</v>
      </c>
      <c r="C32" s="9">
        <v>40179</v>
      </c>
      <c r="D32" s="6" t="s">
        <v>302</v>
      </c>
      <c r="E32" s="6" t="s">
        <v>303</v>
      </c>
      <c r="F32" s="6" t="s">
        <v>122</v>
      </c>
      <c r="G32" s="6" t="s">
        <v>361</v>
      </c>
      <c r="H32" s="6" t="s">
        <v>305</v>
      </c>
      <c r="I32" s="6" t="s">
        <v>133</v>
      </c>
      <c r="J32" s="10">
        <v>-42</v>
      </c>
      <c r="K32" s="6" t="s">
        <v>306</v>
      </c>
      <c r="L32" s="10">
        <v>-368928</v>
      </c>
      <c r="M32" s="11">
        <v>30</v>
      </c>
      <c r="N32" s="6" t="s">
        <v>307</v>
      </c>
      <c r="O32" s="7"/>
      <c r="P32" s="7"/>
      <c r="Q32" s="6" t="s">
        <v>126</v>
      </c>
      <c r="R32" s="6" t="s">
        <v>126</v>
      </c>
      <c r="S32" s="6" t="s">
        <v>127</v>
      </c>
      <c r="T32" s="6" t="s">
        <v>124</v>
      </c>
      <c r="U32" s="6" t="s">
        <v>308</v>
      </c>
      <c r="V32" s="6" t="s">
        <v>352</v>
      </c>
      <c r="W32" s="6"/>
      <c r="X32" s="7"/>
      <c r="Y32" s="6"/>
      <c r="Z32" s="6"/>
      <c r="AA32" s="7"/>
      <c r="AB32" s="7"/>
      <c r="AC32" s="8">
        <v>40909</v>
      </c>
      <c r="AD32" s="8">
        <v>41274</v>
      </c>
      <c r="AE32" s="6" t="s">
        <v>128</v>
      </c>
      <c r="AF32" s="7">
        <v>8784</v>
      </c>
      <c r="AG32" s="6"/>
      <c r="AH32" s="7"/>
      <c r="AI32" s="6"/>
      <c r="AJ32" s="8"/>
      <c r="AK32" s="9"/>
      <c r="AL32" s="7"/>
      <c r="AM32" s="6" t="s">
        <v>309</v>
      </c>
      <c r="AN32" s="6" t="s">
        <v>310</v>
      </c>
      <c r="AO32" s="6" t="s">
        <v>129</v>
      </c>
      <c r="AP32" s="12">
        <v>0</v>
      </c>
      <c r="AQ32" s="13">
        <v>0</v>
      </c>
      <c r="AR32" s="6"/>
      <c r="AS32" s="12">
        <v>0</v>
      </c>
      <c r="AT32" s="13">
        <v>0</v>
      </c>
      <c r="AU32" s="6"/>
      <c r="AV32" s="12">
        <v>0</v>
      </c>
      <c r="AW32" s="13">
        <v>0</v>
      </c>
      <c r="AX32" s="6" t="s">
        <v>124</v>
      </c>
      <c r="AY32" s="12">
        <v>0</v>
      </c>
      <c r="AZ32" s="13">
        <v>0</v>
      </c>
      <c r="BA32" s="6"/>
      <c r="BB32" s="7"/>
      <c r="BC32" s="7"/>
      <c r="BD32" s="5" t="b">
        <v>0</v>
      </c>
      <c r="BE32" s="6"/>
      <c r="BF32" s="6"/>
      <c r="BG32" s="7"/>
      <c r="BH32" s="7"/>
      <c r="BI32" s="6"/>
      <c r="BJ32" s="6"/>
      <c r="BK32" s="7">
        <v>0</v>
      </c>
      <c r="BL32" s="5" t="b">
        <v>1</v>
      </c>
      <c r="BM32" s="6" t="s">
        <v>365</v>
      </c>
      <c r="BN32" s="6" t="s">
        <v>131</v>
      </c>
      <c r="BO32" s="6"/>
      <c r="BP32" s="7" t="s">
        <v>312</v>
      </c>
      <c r="BQ32" s="6" t="s">
        <v>313</v>
      </c>
      <c r="BR32" s="6" t="s">
        <v>314</v>
      </c>
      <c r="BS32" s="6"/>
      <c r="BT32" s="6" t="s">
        <v>315</v>
      </c>
      <c r="BU32" s="6"/>
      <c r="BV32" s="6"/>
      <c r="BW32" s="6"/>
      <c r="BX32" s="6"/>
      <c r="BY32" s="6"/>
      <c r="BZ32" s="6"/>
      <c r="CA32" s="6"/>
      <c r="CB32" s="6"/>
      <c r="CC32" s="6"/>
      <c r="CD32" s="7"/>
      <c r="CE32" s="6" t="s">
        <v>363</v>
      </c>
      <c r="CF32" s="5" t="b">
        <v>0</v>
      </c>
      <c r="CG32" s="5" t="b">
        <v>0</v>
      </c>
      <c r="CH32" s="5" t="b">
        <v>0</v>
      </c>
      <c r="CI32" s="5" t="b">
        <v>0</v>
      </c>
      <c r="CJ32" s="5" t="b">
        <v>0</v>
      </c>
      <c r="CK32" s="6"/>
      <c r="CL32" s="6"/>
      <c r="CM32" s="7"/>
      <c r="CN32" s="7"/>
      <c r="CO32" s="7"/>
      <c r="CP32" s="6"/>
      <c r="CQ32" s="8"/>
      <c r="CR32" s="8"/>
      <c r="CS32" s="6"/>
      <c r="CT32" s="6"/>
      <c r="CU32" s="7"/>
      <c r="CV32" s="6"/>
      <c r="CW32" s="6"/>
      <c r="CX32" s="6"/>
      <c r="CY32" s="7">
        <v>0</v>
      </c>
      <c r="CZ32" s="13">
        <v>0</v>
      </c>
      <c r="DA32" s="6"/>
      <c r="DB32" s="7">
        <v>0</v>
      </c>
      <c r="DC32" s="13">
        <v>0</v>
      </c>
      <c r="DD32" s="6"/>
      <c r="DE32" s="7">
        <v>0</v>
      </c>
      <c r="DF32" s="13">
        <v>0</v>
      </c>
      <c r="DG32" s="6"/>
      <c r="DH32" s="7"/>
      <c r="DI32" s="10">
        <v>11067840</v>
      </c>
      <c r="DJ32" s="6"/>
      <c r="DK32" s="6"/>
      <c r="DL32" s="6"/>
      <c r="DM32" s="6"/>
      <c r="DN32" s="6"/>
      <c r="DO32" s="6"/>
      <c r="DP32" s="6"/>
      <c r="DQ32" s="6"/>
      <c r="DR32" s="6" t="s">
        <v>352</v>
      </c>
      <c r="DS32" s="8">
        <v>40544</v>
      </c>
      <c r="DT32" s="6"/>
      <c r="DU32" s="6"/>
      <c r="DV32" s="13"/>
      <c r="DW32" s="6"/>
      <c r="DX32" s="6"/>
      <c r="DY32" s="6"/>
      <c r="DZ32" s="6"/>
      <c r="EA32" s="6"/>
      <c r="EB32" s="6"/>
      <c r="EC32" s="7">
        <v>12420</v>
      </c>
      <c r="ED32" s="14">
        <v>42402.711678240739</v>
      </c>
      <c r="EE32" s="6"/>
      <c r="EF32" s="6"/>
      <c r="EG32" s="6"/>
      <c r="EH32" s="6"/>
      <c r="EI32" s="6"/>
      <c r="EJ32" s="6"/>
      <c r="EK32" s="14"/>
      <c r="EL32" s="14"/>
      <c r="EM32" s="14"/>
      <c r="EN32" s="6"/>
      <c r="EO32" s="5" t="b">
        <v>0</v>
      </c>
      <c r="EP32" s="6"/>
      <c r="EQ32" s="6"/>
      <c r="ER32" s="6"/>
      <c r="ES32" s="6"/>
    </row>
    <row r="33" spans="1:149" ht="16.5" customHeight="1" x14ac:dyDescent="0.25">
      <c r="A33" s="7">
        <v>12421</v>
      </c>
      <c r="B33" s="8">
        <v>40179</v>
      </c>
      <c r="C33" s="9">
        <v>40179</v>
      </c>
      <c r="D33" s="6" t="s">
        <v>302</v>
      </c>
      <c r="E33" s="6" t="s">
        <v>303</v>
      </c>
      <c r="F33" s="6" t="s">
        <v>122</v>
      </c>
      <c r="G33" s="6" t="s">
        <v>361</v>
      </c>
      <c r="H33" s="6" t="s">
        <v>305</v>
      </c>
      <c r="I33" s="6" t="s">
        <v>123</v>
      </c>
      <c r="J33" s="10">
        <v>40</v>
      </c>
      <c r="K33" s="6" t="s">
        <v>306</v>
      </c>
      <c r="L33" s="10">
        <v>351360</v>
      </c>
      <c r="M33" s="11">
        <v>28</v>
      </c>
      <c r="N33" s="6" t="s">
        <v>307</v>
      </c>
      <c r="O33" s="7"/>
      <c r="P33" s="7"/>
      <c r="Q33" s="6" t="s">
        <v>126</v>
      </c>
      <c r="R33" s="6" t="s">
        <v>126</v>
      </c>
      <c r="S33" s="6" t="s">
        <v>127</v>
      </c>
      <c r="T33" s="6" t="s">
        <v>124</v>
      </c>
      <c r="U33" s="6" t="s">
        <v>308</v>
      </c>
      <c r="V33" s="6" t="s">
        <v>352</v>
      </c>
      <c r="W33" s="6"/>
      <c r="X33" s="7"/>
      <c r="Y33" s="6"/>
      <c r="Z33" s="6"/>
      <c r="AA33" s="7"/>
      <c r="AB33" s="7"/>
      <c r="AC33" s="8">
        <v>40909</v>
      </c>
      <c r="AD33" s="8">
        <v>41274</v>
      </c>
      <c r="AE33" s="6" t="s">
        <v>128</v>
      </c>
      <c r="AF33" s="7">
        <v>8784</v>
      </c>
      <c r="AG33" s="6"/>
      <c r="AH33" s="7"/>
      <c r="AI33" s="6"/>
      <c r="AJ33" s="8"/>
      <c r="AK33" s="9"/>
      <c r="AL33" s="7"/>
      <c r="AM33" s="6" t="s">
        <v>309</v>
      </c>
      <c r="AN33" s="6" t="s">
        <v>310</v>
      </c>
      <c r="AO33" s="6" t="s">
        <v>129</v>
      </c>
      <c r="AP33" s="12">
        <v>0</v>
      </c>
      <c r="AQ33" s="13">
        <v>0</v>
      </c>
      <c r="AR33" s="6"/>
      <c r="AS33" s="12">
        <v>0</v>
      </c>
      <c r="AT33" s="13">
        <v>0</v>
      </c>
      <c r="AU33" s="6"/>
      <c r="AV33" s="12">
        <v>0</v>
      </c>
      <c r="AW33" s="13">
        <v>0</v>
      </c>
      <c r="AX33" s="6" t="s">
        <v>124</v>
      </c>
      <c r="AY33" s="12">
        <v>0</v>
      </c>
      <c r="AZ33" s="13">
        <v>0</v>
      </c>
      <c r="BA33" s="6"/>
      <c r="BB33" s="7"/>
      <c r="BC33" s="7"/>
      <c r="BD33" s="5" t="b">
        <v>0</v>
      </c>
      <c r="BE33" s="6"/>
      <c r="BF33" s="6"/>
      <c r="BG33" s="7"/>
      <c r="BH33" s="7"/>
      <c r="BI33" s="6"/>
      <c r="BJ33" s="6"/>
      <c r="BK33" s="7">
        <v>0</v>
      </c>
      <c r="BL33" s="5" t="b">
        <v>1</v>
      </c>
      <c r="BM33" s="6" t="s">
        <v>366</v>
      </c>
      <c r="BN33" s="6" t="s">
        <v>131</v>
      </c>
      <c r="BO33" s="6"/>
      <c r="BP33" s="7" t="s">
        <v>312</v>
      </c>
      <c r="BQ33" s="6" t="s">
        <v>313</v>
      </c>
      <c r="BR33" s="6" t="s">
        <v>314</v>
      </c>
      <c r="BS33" s="6"/>
      <c r="BT33" s="6" t="s">
        <v>315</v>
      </c>
      <c r="BU33" s="6"/>
      <c r="BV33" s="6"/>
      <c r="BW33" s="6"/>
      <c r="BX33" s="6"/>
      <c r="BY33" s="6"/>
      <c r="BZ33" s="6"/>
      <c r="CA33" s="6"/>
      <c r="CB33" s="6"/>
      <c r="CC33" s="6"/>
      <c r="CD33" s="7"/>
      <c r="CE33" s="6" t="s">
        <v>367</v>
      </c>
      <c r="CF33" s="5" t="b">
        <v>0</v>
      </c>
      <c r="CG33" s="5" t="b">
        <v>0</v>
      </c>
      <c r="CH33" s="5" t="b">
        <v>0</v>
      </c>
      <c r="CI33" s="5" t="b">
        <v>0</v>
      </c>
      <c r="CJ33" s="5" t="b">
        <v>0</v>
      </c>
      <c r="CK33" s="6"/>
      <c r="CL33" s="6"/>
      <c r="CM33" s="7"/>
      <c r="CN33" s="7"/>
      <c r="CO33" s="7"/>
      <c r="CP33" s="6"/>
      <c r="CQ33" s="8"/>
      <c r="CR33" s="8"/>
      <c r="CS33" s="6"/>
      <c r="CT33" s="6"/>
      <c r="CU33" s="7"/>
      <c r="CV33" s="6"/>
      <c r="CW33" s="6"/>
      <c r="CX33" s="6"/>
      <c r="CY33" s="7">
        <v>0</v>
      </c>
      <c r="CZ33" s="13">
        <v>0</v>
      </c>
      <c r="DA33" s="6"/>
      <c r="DB33" s="7">
        <v>0</v>
      </c>
      <c r="DC33" s="13">
        <v>0</v>
      </c>
      <c r="DD33" s="6"/>
      <c r="DE33" s="7">
        <v>0</v>
      </c>
      <c r="DF33" s="13">
        <v>0</v>
      </c>
      <c r="DG33" s="6"/>
      <c r="DH33" s="7"/>
      <c r="DI33" s="10">
        <v>-9838080</v>
      </c>
      <c r="DJ33" s="6"/>
      <c r="DK33" s="6"/>
      <c r="DL33" s="6"/>
      <c r="DM33" s="6"/>
      <c r="DN33" s="6"/>
      <c r="DO33" s="6"/>
      <c r="DP33" s="6"/>
      <c r="DQ33" s="6"/>
      <c r="DR33" s="6" t="s">
        <v>352</v>
      </c>
      <c r="DS33" s="8">
        <v>40848</v>
      </c>
      <c r="DT33" s="6"/>
      <c r="DU33" s="6"/>
      <c r="DV33" s="13"/>
      <c r="DW33" s="6"/>
      <c r="DX33" s="6"/>
      <c r="DY33" s="6"/>
      <c r="DZ33" s="6"/>
      <c r="EA33" s="6"/>
      <c r="EB33" s="6"/>
      <c r="EC33" s="7">
        <v>12422</v>
      </c>
      <c r="ED33" s="14">
        <v>42402.711678240739</v>
      </c>
      <c r="EE33" s="6"/>
      <c r="EF33" s="6"/>
      <c r="EG33" s="6"/>
      <c r="EH33" s="6"/>
      <c r="EI33" s="6"/>
      <c r="EJ33" s="6"/>
      <c r="EK33" s="14"/>
      <c r="EL33" s="14"/>
      <c r="EM33" s="14"/>
      <c r="EN33" s="6"/>
      <c r="EO33" s="5" t="b">
        <v>0</v>
      </c>
      <c r="EP33" s="6"/>
      <c r="EQ33" s="6"/>
      <c r="ER33" s="6"/>
      <c r="ES33" s="6"/>
    </row>
    <row r="34" spans="1:149" ht="16.5" customHeight="1" x14ac:dyDescent="0.25">
      <c r="A34" s="7">
        <v>12423</v>
      </c>
      <c r="B34" s="8">
        <v>40483</v>
      </c>
      <c r="C34" s="9">
        <v>40483</v>
      </c>
      <c r="D34" s="6" t="s">
        <v>302</v>
      </c>
      <c r="E34" s="6" t="s">
        <v>303</v>
      </c>
      <c r="F34" s="6" t="s">
        <v>122</v>
      </c>
      <c r="G34" s="6" t="s">
        <v>361</v>
      </c>
      <c r="H34" s="6" t="s">
        <v>305</v>
      </c>
      <c r="I34" s="6" t="s">
        <v>123</v>
      </c>
      <c r="J34" s="10">
        <v>41</v>
      </c>
      <c r="K34" s="6" t="s">
        <v>306</v>
      </c>
      <c r="L34" s="10">
        <v>360144</v>
      </c>
      <c r="M34" s="11">
        <v>29</v>
      </c>
      <c r="N34" s="6" t="s">
        <v>307</v>
      </c>
      <c r="O34" s="7"/>
      <c r="P34" s="7"/>
      <c r="Q34" s="6" t="s">
        <v>126</v>
      </c>
      <c r="R34" s="6" t="s">
        <v>126</v>
      </c>
      <c r="S34" s="6" t="s">
        <v>127</v>
      </c>
      <c r="T34" s="6" t="s">
        <v>124</v>
      </c>
      <c r="U34" s="6" t="s">
        <v>308</v>
      </c>
      <c r="V34" s="6" t="s">
        <v>352</v>
      </c>
      <c r="W34" s="6"/>
      <c r="X34" s="7"/>
      <c r="Y34" s="6"/>
      <c r="Z34" s="6"/>
      <c r="AA34" s="7"/>
      <c r="AB34" s="7"/>
      <c r="AC34" s="8">
        <v>40909</v>
      </c>
      <c r="AD34" s="8">
        <v>41274</v>
      </c>
      <c r="AE34" s="6" t="s">
        <v>128</v>
      </c>
      <c r="AF34" s="7">
        <v>8784</v>
      </c>
      <c r="AG34" s="6"/>
      <c r="AH34" s="7"/>
      <c r="AI34" s="6"/>
      <c r="AJ34" s="8"/>
      <c r="AK34" s="9"/>
      <c r="AL34" s="7"/>
      <c r="AM34" s="6" t="s">
        <v>309</v>
      </c>
      <c r="AN34" s="6" t="s">
        <v>310</v>
      </c>
      <c r="AO34" s="6" t="s">
        <v>129</v>
      </c>
      <c r="AP34" s="12">
        <v>0</v>
      </c>
      <c r="AQ34" s="13">
        <v>0</v>
      </c>
      <c r="AR34" s="6"/>
      <c r="AS34" s="12">
        <v>0</v>
      </c>
      <c r="AT34" s="13">
        <v>0</v>
      </c>
      <c r="AU34" s="6"/>
      <c r="AV34" s="12">
        <v>0</v>
      </c>
      <c r="AW34" s="13">
        <v>0</v>
      </c>
      <c r="AX34" s="6" t="s">
        <v>124</v>
      </c>
      <c r="AY34" s="12">
        <v>0</v>
      </c>
      <c r="AZ34" s="13">
        <v>0</v>
      </c>
      <c r="BA34" s="6"/>
      <c r="BB34" s="7"/>
      <c r="BC34" s="7"/>
      <c r="BD34" s="5" t="b">
        <v>0</v>
      </c>
      <c r="BE34" s="6"/>
      <c r="BF34" s="6"/>
      <c r="BG34" s="7"/>
      <c r="BH34" s="7"/>
      <c r="BI34" s="6"/>
      <c r="BJ34" s="6"/>
      <c r="BK34" s="7">
        <v>0</v>
      </c>
      <c r="BL34" s="5" t="b">
        <v>1</v>
      </c>
      <c r="BM34" s="6" t="s">
        <v>368</v>
      </c>
      <c r="BN34" s="6" t="s">
        <v>131</v>
      </c>
      <c r="BO34" s="6"/>
      <c r="BP34" s="7" t="s">
        <v>312</v>
      </c>
      <c r="BQ34" s="6" t="s">
        <v>313</v>
      </c>
      <c r="BR34" s="6" t="s">
        <v>314</v>
      </c>
      <c r="BS34" s="6"/>
      <c r="BT34" s="6" t="s">
        <v>315</v>
      </c>
      <c r="BU34" s="6"/>
      <c r="BV34" s="6"/>
      <c r="BW34" s="6"/>
      <c r="BX34" s="6"/>
      <c r="BY34" s="6"/>
      <c r="BZ34" s="6"/>
      <c r="CA34" s="6"/>
      <c r="CB34" s="6"/>
      <c r="CC34" s="6"/>
      <c r="CD34" s="7"/>
      <c r="CE34" s="6" t="s">
        <v>367</v>
      </c>
      <c r="CF34" s="5" t="b">
        <v>0</v>
      </c>
      <c r="CG34" s="5" t="b">
        <v>0</v>
      </c>
      <c r="CH34" s="5" t="b">
        <v>0</v>
      </c>
      <c r="CI34" s="5" t="b">
        <v>0</v>
      </c>
      <c r="CJ34" s="5" t="b">
        <v>0</v>
      </c>
      <c r="CK34" s="6"/>
      <c r="CL34" s="6"/>
      <c r="CM34" s="7"/>
      <c r="CN34" s="7"/>
      <c r="CO34" s="7"/>
      <c r="CP34" s="6"/>
      <c r="CQ34" s="8"/>
      <c r="CR34" s="8"/>
      <c r="CS34" s="6"/>
      <c r="CT34" s="6"/>
      <c r="CU34" s="7"/>
      <c r="CV34" s="6"/>
      <c r="CW34" s="6"/>
      <c r="CX34" s="6"/>
      <c r="CY34" s="7">
        <v>0</v>
      </c>
      <c r="CZ34" s="13">
        <v>0</v>
      </c>
      <c r="DA34" s="6"/>
      <c r="DB34" s="7">
        <v>0</v>
      </c>
      <c r="DC34" s="13">
        <v>0</v>
      </c>
      <c r="DD34" s="6"/>
      <c r="DE34" s="7">
        <v>0</v>
      </c>
      <c r="DF34" s="13">
        <v>0</v>
      </c>
      <c r="DG34" s="6"/>
      <c r="DH34" s="7"/>
      <c r="DI34" s="10">
        <v>-10444176</v>
      </c>
      <c r="DJ34" s="6"/>
      <c r="DK34" s="6"/>
      <c r="DL34" s="6"/>
      <c r="DM34" s="6"/>
      <c r="DN34" s="6"/>
      <c r="DO34" s="6"/>
      <c r="DP34" s="6"/>
      <c r="DQ34" s="6"/>
      <c r="DR34" s="6" t="s">
        <v>352</v>
      </c>
      <c r="DS34" s="8">
        <v>40848</v>
      </c>
      <c r="DT34" s="6"/>
      <c r="DU34" s="6"/>
      <c r="DV34" s="13"/>
      <c r="DW34" s="6"/>
      <c r="DX34" s="6"/>
      <c r="DY34" s="6"/>
      <c r="DZ34" s="6"/>
      <c r="EA34" s="6"/>
      <c r="EB34" s="6"/>
      <c r="EC34" s="7">
        <v>12424</v>
      </c>
      <c r="ED34" s="14">
        <v>42402.711678240739</v>
      </c>
      <c r="EE34" s="6"/>
      <c r="EF34" s="6"/>
      <c r="EG34" s="6"/>
      <c r="EH34" s="6"/>
      <c r="EI34" s="6"/>
      <c r="EJ34" s="6"/>
      <c r="EK34" s="14"/>
      <c r="EL34" s="14"/>
      <c r="EM34" s="14"/>
      <c r="EN34" s="6"/>
      <c r="EO34" s="5" t="b">
        <v>0</v>
      </c>
      <c r="EP34" s="6"/>
      <c r="EQ34" s="6"/>
      <c r="ER34" s="6"/>
      <c r="ES34" s="6"/>
    </row>
    <row r="35" spans="1:149" ht="16.5" customHeight="1" x14ac:dyDescent="0.25">
      <c r="A35" s="7">
        <v>12425</v>
      </c>
      <c r="B35" s="8">
        <v>40179</v>
      </c>
      <c r="C35" s="9">
        <v>40179</v>
      </c>
      <c r="D35" s="6" t="s">
        <v>302</v>
      </c>
      <c r="E35" s="6" t="s">
        <v>303</v>
      </c>
      <c r="F35" s="6" t="s">
        <v>122</v>
      </c>
      <c r="G35" s="6" t="s">
        <v>361</v>
      </c>
      <c r="H35" s="6" t="s">
        <v>305</v>
      </c>
      <c r="I35" s="6" t="s">
        <v>133</v>
      </c>
      <c r="J35" s="10">
        <v>-42</v>
      </c>
      <c r="K35" s="6" t="s">
        <v>306</v>
      </c>
      <c r="L35" s="10">
        <v>-368928</v>
      </c>
      <c r="M35" s="11">
        <v>30</v>
      </c>
      <c r="N35" s="6" t="s">
        <v>307</v>
      </c>
      <c r="O35" s="7"/>
      <c r="P35" s="7"/>
      <c r="Q35" s="6" t="s">
        <v>126</v>
      </c>
      <c r="R35" s="6" t="s">
        <v>126</v>
      </c>
      <c r="S35" s="6" t="s">
        <v>127</v>
      </c>
      <c r="T35" s="6" t="s">
        <v>124</v>
      </c>
      <c r="U35" s="6" t="s">
        <v>308</v>
      </c>
      <c r="V35" s="6" t="s">
        <v>352</v>
      </c>
      <c r="W35" s="6"/>
      <c r="X35" s="7"/>
      <c r="Y35" s="6"/>
      <c r="Z35" s="6"/>
      <c r="AA35" s="7"/>
      <c r="AB35" s="7"/>
      <c r="AC35" s="8">
        <v>40909</v>
      </c>
      <c r="AD35" s="8">
        <v>41274</v>
      </c>
      <c r="AE35" s="6" t="s">
        <v>128</v>
      </c>
      <c r="AF35" s="7">
        <v>8784</v>
      </c>
      <c r="AG35" s="6"/>
      <c r="AH35" s="7"/>
      <c r="AI35" s="6"/>
      <c r="AJ35" s="8"/>
      <c r="AK35" s="9"/>
      <c r="AL35" s="7"/>
      <c r="AM35" s="6" t="s">
        <v>309</v>
      </c>
      <c r="AN35" s="6" t="s">
        <v>310</v>
      </c>
      <c r="AO35" s="6" t="s">
        <v>129</v>
      </c>
      <c r="AP35" s="12">
        <v>0</v>
      </c>
      <c r="AQ35" s="13">
        <v>0</v>
      </c>
      <c r="AR35" s="6"/>
      <c r="AS35" s="12">
        <v>0</v>
      </c>
      <c r="AT35" s="13">
        <v>0</v>
      </c>
      <c r="AU35" s="6"/>
      <c r="AV35" s="12">
        <v>0</v>
      </c>
      <c r="AW35" s="13">
        <v>0</v>
      </c>
      <c r="AX35" s="6" t="s">
        <v>124</v>
      </c>
      <c r="AY35" s="12">
        <v>0</v>
      </c>
      <c r="AZ35" s="13">
        <v>0</v>
      </c>
      <c r="BA35" s="6"/>
      <c r="BB35" s="7"/>
      <c r="BC35" s="7"/>
      <c r="BD35" s="5" t="b">
        <v>0</v>
      </c>
      <c r="BE35" s="6"/>
      <c r="BF35" s="6"/>
      <c r="BG35" s="7"/>
      <c r="BH35" s="7"/>
      <c r="BI35" s="6"/>
      <c r="BJ35" s="6"/>
      <c r="BK35" s="7">
        <v>0</v>
      </c>
      <c r="BL35" s="5" t="b">
        <v>1</v>
      </c>
      <c r="BM35" s="6" t="s">
        <v>369</v>
      </c>
      <c r="BN35" s="6" t="s">
        <v>131</v>
      </c>
      <c r="BO35" s="6"/>
      <c r="BP35" s="7" t="s">
        <v>312</v>
      </c>
      <c r="BQ35" s="6" t="s">
        <v>313</v>
      </c>
      <c r="BR35" s="6" t="s">
        <v>314</v>
      </c>
      <c r="BS35" s="6"/>
      <c r="BT35" s="6" t="s">
        <v>315</v>
      </c>
      <c r="BU35" s="6"/>
      <c r="BV35" s="6"/>
      <c r="BW35" s="6"/>
      <c r="BX35" s="6"/>
      <c r="BY35" s="6"/>
      <c r="BZ35" s="6"/>
      <c r="CA35" s="6"/>
      <c r="CB35" s="6"/>
      <c r="CC35" s="6"/>
      <c r="CD35" s="7"/>
      <c r="CE35" s="6" t="s">
        <v>367</v>
      </c>
      <c r="CF35" s="5" t="b">
        <v>0</v>
      </c>
      <c r="CG35" s="5" t="b">
        <v>0</v>
      </c>
      <c r="CH35" s="5" t="b">
        <v>0</v>
      </c>
      <c r="CI35" s="5" t="b">
        <v>0</v>
      </c>
      <c r="CJ35" s="5" t="b">
        <v>0</v>
      </c>
      <c r="CK35" s="6"/>
      <c r="CL35" s="6"/>
      <c r="CM35" s="7"/>
      <c r="CN35" s="7"/>
      <c r="CO35" s="7"/>
      <c r="CP35" s="6"/>
      <c r="CQ35" s="8"/>
      <c r="CR35" s="8"/>
      <c r="CS35" s="6"/>
      <c r="CT35" s="6"/>
      <c r="CU35" s="7"/>
      <c r="CV35" s="6"/>
      <c r="CW35" s="6"/>
      <c r="CX35" s="6"/>
      <c r="CY35" s="7">
        <v>0</v>
      </c>
      <c r="CZ35" s="13">
        <v>0</v>
      </c>
      <c r="DA35" s="6"/>
      <c r="DB35" s="7">
        <v>0</v>
      </c>
      <c r="DC35" s="13">
        <v>0</v>
      </c>
      <c r="DD35" s="6"/>
      <c r="DE35" s="7">
        <v>0</v>
      </c>
      <c r="DF35" s="13">
        <v>0</v>
      </c>
      <c r="DG35" s="6"/>
      <c r="DH35" s="7"/>
      <c r="DI35" s="10">
        <v>11067840</v>
      </c>
      <c r="DJ35" s="6"/>
      <c r="DK35" s="6"/>
      <c r="DL35" s="6"/>
      <c r="DM35" s="6"/>
      <c r="DN35" s="6"/>
      <c r="DO35" s="6"/>
      <c r="DP35" s="6"/>
      <c r="DQ35" s="6"/>
      <c r="DR35" s="6" t="s">
        <v>352</v>
      </c>
      <c r="DS35" s="8">
        <v>40848</v>
      </c>
      <c r="DT35" s="6"/>
      <c r="DU35" s="6"/>
      <c r="DV35" s="13"/>
      <c r="DW35" s="6"/>
      <c r="DX35" s="6"/>
      <c r="DY35" s="6"/>
      <c r="DZ35" s="6"/>
      <c r="EA35" s="6"/>
      <c r="EB35" s="6"/>
      <c r="EC35" s="7">
        <v>12426</v>
      </c>
      <c r="ED35" s="14">
        <v>42402.711678240739</v>
      </c>
      <c r="EE35" s="6"/>
      <c r="EF35" s="6"/>
      <c r="EG35" s="6"/>
      <c r="EH35" s="6"/>
      <c r="EI35" s="6"/>
      <c r="EJ35" s="6"/>
      <c r="EK35" s="14"/>
      <c r="EL35" s="14"/>
      <c r="EM35" s="14"/>
      <c r="EN35" s="6"/>
      <c r="EO35" s="5" t="b">
        <v>0</v>
      </c>
      <c r="EP35" s="6"/>
      <c r="EQ35" s="6"/>
      <c r="ER35" s="6"/>
      <c r="ES35" s="6"/>
    </row>
    <row r="36" spans="1:149" ht="16.5" customHeight="1" x14ac:dyDescent="0.25">
      <c r="A36" s="7">
        <v>12427</v>
      </c>
      <c r="B36" s="8">
        <v>40179</v>
      </c>
      <c r="C36" s="9">
        <v>40179</v>
      </c>
      <c r="D36" s="6" t="s">
        <v>302</v>
      </c>
      <c r="E36" s="6" t="s">
        <v>303</v>
      </c>
      <c r="F36" s="6" t="s">
        <v>122</v>
      </c>
      <c r="G36" s="6" t="s">
        <v>351</v>
      </c>
      <c r="H36" s="6" t="s">
        <v>305</v>
      </c>
      <c r="I36" s="6" t="s">
        <v>133</v>
      </c>
      <c r="J36" s="10">
        <v>-42</v>
      </c>
      <c r="K36" s="6" t="s">
        <v>306</v>
      </c>
      <c r="L36" s="10">
        <v>-367920</v>
      </c>
      <c r="M36" s="11">
        <v>30</v>
      </c>
      <c r="N36" s="6" t="s">
        <v>307</v>
      </c>
      <c r="O36" s="7"/>
      <c r="P36" s="7"/>
      <c r="Q36" s="6" t="s">
        <v>126</v>
      </c>
      <c r="R36" s="6" t="s">
        <v>126</v>
      </c>
      <c r="S36" s="6" t="s">
        <v>127</v>
      </c>
      <c r="T36" s="6" t="s">
        <v>124</v>
      </c>
      <c r="U36" s="6" t="s">
        <v>308</v>
      </c>
      <c r="V36" s="6" t="s">
        <v>352</v>
      </c>
      <c r="W36" s="6"/>
      <c r="X36" s="7"/>
      <c r="Y36" s="6"/>
      <c r="Z36" s="6"/>
      <c r="AA36" s="7"/>
      <c r="AB36" s="7"/>
      <c r="AC36" s="8">
        <v>40179</v>
      </c>
      <c r="AD36" s="8">
        <v>40543</v>
      </c>
      <c r="AE36" s="6" t="s">
        <v>128</v>
      </c>
      <c r="AF36" s="7">
        <v>8760</v>
      </c>
      <c r="AG36" s="6"/>
      <c r="AH36" s="7"/>
      <c r="AI36" s="6"/>
      <c r="AJ36" s="8"/>
      <c r="AK36" s="9"/>
      <c r="AL36" s="7"/>
      <c r="AM36" s="6" t="s">
        <v>309</v>
      </c>
      <c r="AN36" s="6" t="s">
        <v>310</v>
      </c>
      <c r="AO36" s="6" t="s">
        <v>129</v>
      </c>
      <c r="AP36" s="12">
        <v>0</v>
      </c>
      <c r="AQ36" s="13">
        <v>0</v>
      </c>
      <c r="AR36" s="6"/>
      <c r="AS36" s="12">
        <v>0</v>
      </c>
      <c r="AT36" s="13">
        <v>0</v>
      </c>
      <c r="AU36" s="6"/>
      <c r="AV36" s="12">
        <v>0</v>
      </c>
      <c r="AW36" s="13">
        <v>0</v>
      </c>
      <c r="AX36" s="6" t="s">
        <v>124</v>
      </c>
      <c r="AY36" s="12">
        <v>0</v>
      </c>
      <c r="AZ36" s="13">
        <v>0</v>
      </c>
      <c r="BA36" s="6"/>
      <c r="BB36" s="7"/>
      <c r="BC36" s="7"/>
      <c r="BD36" s="5" t="b">
        <v>0</v>
      </c>
      <c r="BE36" s="6"/>
      <c r="BF36" s="6"/>
      <c r="BG36" s="7"/>
      <c r="BH36" s="7"/>
      <c r="BI36" s="6"/>
      <c r="BJ36" s="6"/>
      <c r="BK36" s="7">
        <v>0</v>
      </c>
      <c r="BL36" s="5" t="b">
        <v>1</v>
      </c>
      <c r="BM36" s="6" t="s">
        <v>370</v>
      </c>
      <c r="BN36" s="6" t="s">
        <v>131</v>
      </c>
      <c r="BO36" s="6"/>
      <c r="BP36" s="7" t="s">
        <v>312</v>
      </c>
      <c r="BQ36" s="6" t="s">
        <v>313</v>
      </c>
      <c r="BR36" s="6" t="s">
        <v>314</v>
      </c>
      <c r="BS36" s="6"/>
      <c r="BT36" s="6" t="s">
        <v>315</v>
      </c>
      <c r="BU36" s="6"/>
      <c r="BV36" s="6"/>
      <c r="BW36" s="6"/>
      <c r="BX36" s="6"/>
      <c r="BY36" s="6"/>
      <c r="BZ36" s="6"/>
      <c r="CA36" s="6"/>
      <c r="CB36" s="6"/>
      <c r="CC36" s="6"/>
      <c r="CD36" s="7"/>
      <c r="CE36" s="6" t="s">
        <v>371</v>
      </c>
      <c r="CF36" s="5" t="b">
        <v>0</v>
      </c>
      <c r="CG36" s="5" t="b">
        <v>0</v>
      </c>
      <c r="CH36" s="5" t="b">
        <v>0</v>
      </c>
      <c r="CI36" s="5" t="b">
        <v>0</v>
      </c>
      <c r="CJ36" s="5" t="b">
        <v>0</v>
      </c>
      <c r="CK36" s="6"/>
      <c r="CL36" s="6"/>
      <c r="CM36" s="7"/>
      <c r="CN36" s="7"/>
      <c r="CO36" s="7"/>
      <c r="CP36" s="6"/>
      <c r="CQ36" s="8"/>
      <c r="CR36" s="8"/>
      <c r="CS36" s="6"/>
      <c r="CT36" s="6"/>
      <c r="CU36" s="7"/>
      <c r="CV36" s="6"/>
      <c r="CW36" s="6"/>
      <c r="CX36" s="6"/>
      <c r="CY36" s="7">
        <v>0</v>
      </c>
      <c r="CZ36" s="13">
        <v>0</v>
      </c>
      <c r="DA36" s="6"/>
      <c r="DB36" s="7">
        <v>0</v>
      </c>
      <c r="DC36" s="13">
        <v>0</v>
      </c>
      <c r="DD36" s="6"/>
      <c r="DE36" s="7">
        <v>0</v>
      </c>
      <c r="DF36" s="13">
        <v>0</v>
      </c>
      <c r="DG36" s="6"/>
      <c r="DH36" s="7"/>
      <c r="DI36" s="10">
        <v>11037600</v>
      </c>
      <c r="DJ36" s="6"/>
      <c r="DK36" s="6"/>
      <c r="DL36" s="6"/>
      <c r="DM36" s="6"/>
      <c r="DN36" s="6"/>
      <c r="DO36" s="6"/>
      <c r="DP36" s="6"/>
      <c r="DQ36" s="6"/>
      <c r="DR36" s="6" t="s">
        <v>352</v>
      </c>
      <c r="DS36" s="8">
        <v>40909</v>
      </c>
      <c r="DT36" s="6"/>
      <c r="DU36" s="6"/>
      <c r="DV36" s="13"/>
      <c r="DW36" s="6"/>
      <c r="DX36" s="6"/>
      <c r="DY36" s="6"/>
      <c r="DZ36" s="6"/>
      <c r="EA36" s="6"/>
      <c r="EB36" s="6"/>
      <c r="EC36" s="7">
        <v>12428</v>
      </c>
      <c r="ED36" s="14">
        <v>42402.711689814816</v>
      </c>
      <c r="EE36" s="6"/>
      <c r="EF36" s="6"/>
      <c r="EG36" s="6"/>
      <c r="EH36" s="6"/>
      <c r="EI36" s="6"/>
      <c r="EJ36" s="6"/>
      <c r="EK36" s="14"/>
      <c r="EL36" s="14"/>
      <c r="EM36" s="14"/>
      <c r="EN36" s="6"/>
      <c r="EO36" s="5" t="b">
        <v>0</v>
      </c>
      <c r="EP36" s="6"/>
      <c r="EQ36" s="6"/>
      <c r="ER36" s="6"/>
      <c r="ES36" s="6"/>
    </row>
    <row r="37" spans="1:149" ht="16.5" customHeight="1" x14ac:dyDescent="0.25">
      <c r="A37" s="7">
        <v>12429</v>
      </c>
      <c r="B37" s="8">
        <v>40179</v>
      </c>
      <c r="C37" s="9">
        <v>40179</v>
      </c>
      <c r="D37" s="6" t="s">
        <v>302</v>
      </c>
      <c r="E37" s="6" t="s">
        <v>303</v>
      </c>
      <c r="F37" s="6" t="s">
        <v>122</v>
      </c>
      <c r="G37" s="6" t="s">
        <v>361</v>
      </c>
      <c r="H37" s="6" t="s">
        <v>305</v>
      </c>
      <c r="I37" s="6" t="s">
        <v>133</v>
      </c>
      <c r="J37" s="10">
        <v>-42</v>
      </c>
      <c r="K37" s="6" t="s">
        <v>306</v>
      </c>
      <c r="L37" s="10">
        <v>-368928</v>
      </c>
      <c r="M37" s="11">
        <v>30</v>
      </c>
      <c r="N37" s="6" t="s">
        <v>307</v>
      </c>
      <c r="O37" s="7"/>
      <c r="P37" s="7"/>
      <c r="Q37" s="6" t="s">
        <v>126</v>
      </c>
      <c r="R37" s="6" t="s">
        <v>126</v>
      </c>
      <c r="S37" s="6" t="s">
        <v>127</v>
      </c>
      <c r="T37" s="6" t="s">
        <v>124</v>
      </c>
      <c r="U37" s="6" t="s">
        <v>308</v>
      </c>
      <c r="V37" s="6" t="s">
        <v>352</v>
      </c>
      <c r="W37" s="6"/>
      <c r="X37" s="7"/>
      <c r="Y37" s="6"/>
      <c r="Z37" s="6"/>
      <c r="AA37" s="7"/>
      <c r="AB37" s="7"/>
      <c r="AC37" s="8">
        <v>40909</v>
      </c>
      <c r="AD37" s="8">
        <v>41274</v>
      </c>
      <c r="AE37" s="6" t="s">
        <v>128</v>
      </c>
      <c r="AF37" s="7">
        <v>8784</v>
      </c>
      <c r="AG37" s="6"/>
      <c r="AH37" s="7"/>
      <c r="AI37" s="6"/>
      <c r="AJ37" s="8"/>
      <c r="AK37" s="9"/>
      <c r="AL37" s="7"/>
      <c r="AM37" s="6" t="s">
        <v>309</v>
      </c>
      <c r="AN37" s="6" t="s">
        <v>310</v>
      </c>
      <c r="AO37" s="6" t="s">
        <v>129</v>
      </c>
      <c r="AP37" s="12">
        <v>0</v>
      </c>
      <c r="AQ37" s="13">
        <v>0</v>
      </c>
      <c r="AR37" s="6"/>
      <c r="AS37" s="12">
        <v>0</v>
      </c>
      <c r="AT37" s="13">
        <v>0</v>
      </c>
      <c r="AU37" s="6"/>
      <c r="AV37" s="12">
        <v>0</v>
      </c>
      <c r="AW37" s="13">
        <v>0</v>
      </c>
      <c r="AX37" s="6" t="s">
        <v>124</v>
      </c>
      <c r="AY37" s="12">
        <v>0</v>
      </c>
      <c r="AZ37" s="13">
        <v>0</v>
      </c>
      <c r="BA37" s="6"/>
      <c r="BB37" s="7"/>
      <c r="BC37" s="7"/>
      <c r="BD37" s="5" t="b">
        <v>0</v>
      </c>
      <c r="BE37" s="6"/>
      <c r="BF37" s="6"/>
      <c r="BG37" s="7"/>
      <c r="BH37" s="7"/>
      <c r="BI37" s="6"/>
      <c r="BJ37" s="6"/>
      <c r="BK37" s="7">
        <v>0</v>
      </c>
      <c r="BL37" s="5" t="b">
        <v>1</v>
      </c>
      <c r="BM37" s="6" t="s">
        <v>372</v>
      </c>
      <c r="BN37" s="6" t="s">
        <v>131</v>
      </c>
      <c r="BO37" s="6"/>
      <c r="BP37" s="7" t="s">
        <v>312</v>
      </c>
      <c r="BQ37" s="6" t="s">
        <v>313</v>
      </c>
      <c r="BR37" s="6" t="s">
        <v>314</v>
      </c>
      <c r="BS37" s="6"/>
      <c r="BT37" s="6" t="s">
        <v>315</v>
      </c>
      <c r="BU37" s="6"/>
      <c r="BV37" s="6"/>
      <c r="BW37" s="6"/>
      <c r="BX37" s="6"/>
      <c r="BY37" s="6"/>
      <c r="BZ37" s="6"/>
      <c r="CA37" s="6"/>
      <c r="CB37" s="6"/>
      <c r="CC37" s="6"/>
      <c r="CD37" s="7"/>
      <c r="CE37" s="6" t="s">
        <v>373</v>
      </c>
      <c r="CF37" s="5" t="b">
        <v>0</v>
      </c>
      <c r="CG37" s="5" t="b">
        <v>0</v>
      </c>
      <c r="CH37" s="5" t="b">
        <v>0</v>
      </c>
      <c r="CI37" s="5" t="b">
        <v>0</v>
      </c>
      <c r="CJ37" s="5" t="b">
        <v>0</v>
      </c>
      <c r="CK37" s="6"/>
      <c r="CL37" s="6"/>
      <c r="CM37" s="7"/>
      <c r="CN37" s="7"/>
      <c r="CO37" s="7"/>
      <c r="CP37" s="6"/>
      <c r="CQ37" s="8"/>
      <c r="CR37" s="8"/>
      <c r="CS37" s="6"/>
      <c r="CT37" s="6"/>
      <c r="CU37" s="7"/>
      <c r="CV37" s="6"/>
      <c r="CW37" s="6"/>
      <c r="CX37" s="6"/>
      <c r="CY37" s="7">
        <v>0</v>
      </c>
      <c r="CZ37" s="13">
        <v>0</v>
      </c>
      <c r="DA37" s="6"/>
      <c r="DB37" s="7">
        <v>0</v>
      </c>
      <c r="DC37" s="13">
        <v>0</v>
      </c>
      <c r="DD37" s="6"/>
      <c r="DE37" s="7">
        <v>0</v>
      </c>
      <c r="DF37" s="13">
        <v>0</v>
      </c>
      <c r="DG37" s="6"/>
      <c r="DH37" s="7"/>
      <c r="DI37" s="10">
        <v>11067840</v>
      </c>
      <c r="DJ37" s="6"/>
      <c r="DK37" s="6"/>
      <c r="DL37" s="6"/>
      <c r="DM37" s="6"/>
      <c r="DN37" s="6"/>
      <c r="DO37" s="6"/>
      <c r="DP37" s="6"/>
      <c r="DQ37" s="6"/>
      <c r="DR37" s="6" t="s">
        <v>352</v>
      </c>
      <c r="DS37" s="8">
        <v>40909</v>
      </c>
      <c r="DT37" s="6"/>
      <c r="DU37" s="6"/>
      <c r="DV37" s="13"/>
      <c r="DW37" s="6"/>
      <c r="DX37" s="6"/>
      <c r="DY37" s="6"/>
      <c r="DZ37" s="6"/>
      <c r="EA37" s="6"/>
      <c r="EB37" s="6"/>
      <c r="EC37" s="7">
        <v>12430</v>
      </c>
      <c r="ED37" s="14">
        <v>42402.711689814816</v>
      </c>
      <c r="EE37" s="6"/>
      <c r="EF37" s="6"/>
      <c r="EG37" s="6"/>
      <c r="EH37" s="6"/>
      <c r="EI37" s="6"/>
      <c r="EJ37" s="6"/>
      <c r="EK37" s="14"/>
      <c r="EL37" s="14"/>
      <c r="EM37" s="14"/>
      <c r="EN37" s="6"/>
      <c r="EO37" s="5" t="b">
        <v>0</v>
      </c>
      <c r="EP37" s="6"/>
      <c r="EQ37" s="6"/>
      <c r="ER37" s="6"/>
      <c r="ES37" s="6"/>
    </row>
    <row r="38" spans="1:149" ht="16.5" customHeight="1" x14ac:dyDescent="0.25">
      <c r="A38" s="7">
        <v>12431</v>
      </c>
      <c r="B38" s="8">
        <v>40179</v>
      </c>
      <c r="C38" s="9">
        <v>40179</v>
      </c>
      <c r="D38" s="6" t="s">
        <v>302</v>
      </c>
      <c r="E38" s="6" t="s">
        <v>303</v>
      </c>
      <c r="F38" s="6" t="s">
        <v>122</v>
      </c>
      <c r="G38" s="6" t="s">
        <v>374</v>
      </c>
      <c r="H38" s="6" t="s">
        <v>305</v>
      </c>
      <c r="I38" s="6" t="s">
        <v>133</v>
      </c>
      <c r="J38" s="10">
        <v>-42</v>
      </c>
      <c r="K38" s="6" t="s">
        <v>306</v>
      </c>
      <c r="L38" s="10">
        <v>-31248</v>
      </c>
      <c r="M38" s="11">
        <v>30</v>
      </c>
      <c r="N38" s="6" t="s">
        <v>307</v>
      </c>
      <c r="O38" s="7"/>
      <c r="P38" s="7"/>
      <c r="Q38" s="6" t="s">
        <v>126</v>
      </c>
      <c r="R38" s="6" t="s">
        <v>126</v>
      </c>
      <c r="S38" s="6" t="s">
        <v>127</v>
      </c>
      <c r="T38" s="6" t="s">
        <v>124</v>
      </c>
      <c r="U38" s="6" t="s">
        <v>308</v>
      </c>
      <c r="V38" s="6" t="s">
        <v>352</v>
      </c>
      <c r="W38" s="6"/>
      <c r="X38" s="7"/>
      <c r="Y38" s="6"/>
      <c r="Z38" s="6"/>
      <c r="AA38" s="7"/>
      <c r="AB38" s="7"/>
      <c r="AC38" s="8">
        <v>40179</v>
      </c>
      <c r="AD38" s="8">
        <v>40209</v>
      </c>
      <c r="AE38" s="6" t="s">
        <v>128</v>
      </c>
      <c r="AF38" s="7">
        <v>744</v>
      </c>
      <c r="AG38" s="6"/>
      <c r="AH38" s="7"/>
      <c r="AI38" s="6"/>
      <c r="AJ38" s="8"/>
      <c r="AK38" s="9"/>
      <c r="AL38" s="7"/>
      <c r="AM38" s="6" t="s">
        <v>309</v>
      </c>
      <c r="AN38" s="6" t="s">
        <v>310</v>
      </c>
      <c r="AO38" s="6" t="s">
        <v>129</v>
      </c>
      <c r="AP38" s="12">
        <v>0</v>
      </c>
      <c r="AQ38" s="13">
        <v>0</v>
      </c>
      <c r="AR38" s="6"/>
      <c r="AS38" s="12">
        <v>0</v>
      </c>
      <c r="AT38" s="13">
        <v>0</v>
      </c>
      <c r="AU38" s="6"/>
      <c r="AV38" s="12">
        <v>0</v>
      </c>
      <c r="AW38" s="13">
        <v>0</v>
      </c>
      <c r="AX38" s="6" t="s">
        <v>124</v>
      </c>
      <c r="AY38" s="12">
        <v>0</v>
      </c>
      <c r="AZ38" s="13">
        <v>0</v>
      </c>
      <c r="BA38" s="6"/>
      <c r="BB38" s="7"/>
      <c r="BC38" s="7"/>
      <c r="BD38" s="5" t="b">
        <v>0</v>
      </c>
      <c r="BE38" s="6"/>
      <c r="BF38" s="6"/>
      <c r="BG38" s="7"/>
      <c r="BH38" s="7"/>
      <c r="BI38" s="6"/>
      <c r="BJ38" s="6"/>
      <c r="BK38" s="7">
        <v>0</v>
      </c>
      <c r="BL38" s="5" t="b">
        <v>1</v>
      </c>
      <c r="BM38" s="6" t="s">
        <v>375</v>
      </c>
      <c r="BN38" s="6" t="s">
        <v>131</v>
      </c>
      <c r="BO38" s="6"/>
      <c r="BP38" s="7" t="s">
        <v>312</v>
      </c>
      <c r="BQ38" s="6" t="s">
        <v>313</v>
      </c>
      <c r="BR38" s="6" t="s">
        <v>314</v>
      </c>
      <c r="BS38" s="6"/>
      <c r="BT38" s="6" t="s">
        <v>315</v>
      </c>
      <c r="BU38" s="6"/>
      <c r="BV38" s="6"/>
      <c r="BW38" s="6"/>
      <c r="BX38" s="6"/>
      <c r="BY38" s="6"/>
      <c r="BZ38" s="6"/>
      <c r="CA38" s="6"/>
      <c r="CB38" s="6"/>
      <c r="CC38" s="6"/>
      <c r="CD38" s="7"/>
      <c r="CE38" s="6" t="s">
        <v>376</v>
      </c>
      <c r="CF38" s="5" t="b">
        <v>0</v>
      </c>
      <c r="CG38" s="5" t="b">
        <v>0</v>
      </c>
      <c r="CH38" s="5" t="b">
        <v>0</v>
      </c>
      <c r="CI38" s="5" t="b">
        <v>0</v>
      </c>
      <c r="CJ38" s="5" t="b">
        <v>0</v>
      </c>
      <c r="CK38" s="6"/>
      <c r="CL38" s="6"/>
      <c r="CM38" s="7"/>
      <c r="CN38" s="7"/>
      <c r="CO38" s="7"/>
      <c r="CP38" s="6"/>
      <c r="CQ38" s="8"/>
      <c r="CR38" s="8"/>
      <c r="CS38" s="6"/>
      <c r="CT38" s="6"/>
      <c r="CU38" s="7"/>
      <c r="CV38" s="6"/>
      <c r="CW38" s="6"/>
      <c r="CX38" s="6"/>
      <c r="CY38" s="7">
        <v>0</v>
      </c>
      <c r="CZ38" s="13">
        <v>0</v>
      </c>
      <c r="DA38" s="6"/>
      <c r="DB38" s="7">
        <v>0</v>
      </c>
      <c r="DC38" s="13">
        <v>0</v>
      </c>
      <c r="DD38" s="6"/>
      <c r="DE38" s="7">
        <v>0</v>
      </c>
      <c r="DF38" s="13">
        <v>0</v>
      </c>
      <c r="DG38" s="6"/>
      <c r="DH38" s="7"/>
      <c r="DI38" s="10">
        <v>937440</v>
      </c>
      <c r="DJ38" s="6"/>
      <c r="DK38" s="6"/>
      <c r="DL38" s="6"/>
      <c r="DM38" s="6"/>
      <c r="DN38" s="6"/>
      <c r="DO38" s="6"/>
      <c r="DP38" s="6"/>
      <c r="DQ38" s="6"/>
      <c r="DR38" s="6" t="s">
        <v>352</v>
      </c>
      <c r="DS38" s="8">
        <v>40544</v>
      </c>
      <c r="DT38" s="6"/>
      <c r="DU38" s="6"/>
      <c r="DV38" s="13"/>
      <c r="DW38" s="6"/>
      <c r="DX38" s="6"/>
      <c r="DY38" s="6"/>
      <c r="DZ38" s="6"/>
      <c r="EA38" s="6"/>
      <c r="EB38" s="6"/>
      <c r="EC38" s="7">
        <v>12432</v>
      </c>
      <c r="ED38" s="14">
        <v>42402.711689814816</v>
      </c>
      <c r="EE38" s="6"/>
      <c r="EF38" s="6"/>
      <c r="EG38" s="6"/>
      <c r="EH38" s="6"/>
      <c r="EI38" s="6"/>
      <c r="EJ38" s="6"/>
      <c r="EK38" s="14"/>
      <c r="EL38" s="14"/>
      <c r="EM38" s="14"/>
      <c r="EN38" s="6"/>
      <c r="EO38" s="5" t="b">
        <v>0</v>
      </c>
      <c r="EP38" s="6"/>
      <c r="EQ38" s="6"/>
      <c r="ER38" s="6"/>
      <c r="ES38" s="6"/>
    </row>
    <row r="39" spans="1:149" ht="16.5" customHeight="1" x14ac:dyDescent="0.25">
      <c r="A39" s="7">
        <v>12433</v>
      </c>
      <c r="B39" s="8">
        <v>40179</v>
      </c>
      <c r="C39" s="9">
        <v>40179</v>
      </c>
      <c r="D39" s="6" t="s">
        <v>302</v>
      </c>
      <c r="E39" s="6" t="s">
        <v>303</v>
      </c>
      <c r="F39" s="6" t="s">
        <v>122</v>
      </c>
      <c r="G39" s="6" t="s">
        <v>377</v>
      </c>
      <c r="H39" s="6" t="s">
        <v>305</v>
      </c>
      <c r="I39" s="6" t="s">
        <v>133</v>
      </c>
      <c r="J39" s="10">
        <v>-42</v>
      </c>
      <c r="K39" s="6" t="s">
        <v>306</v>
      </c>
      <c r="L39" s="10">
        <v>-31248</v>
      </c>
      <c r="M39" s="11">
        <v>30</v>
      </c>
      <c r="N39" s="6" t="s">
        <v>307</v>
      </c>
      <c r="O39" s="7"/>
      <c r="P39" s="7"/>
      <c r="Q39" s="6" t="s">
        <v>126</v>
      </c>
      <c r="R39" s="6" t="s">
        <v>126</v>
      </c>
      <c r="S39" s="6" t="s">
        <v>127</v>
      </c>
      <c r="T39" s="6" t="s">
        <v>124</v>
      </c>
      <c r="U39" s="6" t="s">
        <v>308</v>
      </c>
      <c r="V39" s="6" t="s">
        <v>352</v>
      </c>
      <c r="W39" s="6"/>
      <c r="X39" s="7"/>
      <c r="Y39" s="6"/>
      <c r="Z39" s="6"/>
      <c r="AA39" s="7"/>
      <c r="AB39" s="7"/>
      <c r="AC39" s="8">
        <v>40909</v>
      </c>
      <c r="AD39" s="8">
        <v>40939</v>
      </c>
      <c r="AE39" s="6" t="s">
        <v>128</v>
      </c>
      <c r="AF39" s="7">
        <v>744</v>
      </c>
      <c r="AG39" s="6"/>
      <c r="AH39" s="7"/>
      <c r="AI39" s="6"/>
      <c r="AJ39" s="8"/>
      <c r="AK39" s="9"/>
      <c r="AL39" s="7"/>
      <c r="AM39" s="6" t="s">
        <v>309</v>
      </c>
      <c r="AN39" s="6" t="s">
        <v>310</v>
      </c>
      <c r="AO39" s="6" t="s">
        <v>129</v>
      </c>
      <c r="AP39" s="12">
        <v>0</v>
      </c>
      <c r="AQ39" s="13">
        <v>0</v>
      </c>
      <c r="AR39" s="6"/>
      <c r="AS39" s="12">
        <v>0</v>
      </c>
      <c r="AT39" s="13">
        <v>0</v>
      </c>
      <c r="AU39" s="6"/>
      <c r="AV39" s="12">
        <v>0</v>
      </c>
      <c r="AW39" s="13">
        <v>0</v>
      </c>
      <c r="AX39" s="6" t="s">
        <v>124</v>
      </c>
      <c r="AY39" s="12">
        <v>0</v>
      </c>
      <c r="AZ39" s="13">
        <v>0</v>
      </c>
      <c r="BA39" s="6"/>
      <c r="BB39" s="7"/>
      <c r="BC39" s="7"/>
      <c r="BD39" s="5" t="b">
        <v>0</v>
      </c>
      <c r="BE39" s="6"/>
      <c r="BF39" s="6"/>
      <c r="BG39" s="7"/>
      <c r="BH39" s="7"/>
      <c r="BI39" s="6"/>
      <c r="BJ39" s="6"/>
      <c r="BK39" s="7">
        <v>0</v>
      </c>
      <c r="BL39" s="5" t="b">
        <v>1</v>
      </c>
      <c r="BM39" s="6" t="s">
        <v>378</v>
      </c>
      <c r="BN39" s="6" t="s">
        <v>131</v>
      </c>
      <c r="BO39" s="6"/>
      <c r="BP39" s="7" t="s">
        <v>312</v>
      </c>
      <c r="BQ39" s="6" t="s">
        <v>313</v>
      </c>
      <c r="BR39" s="6" t="s">
        <v>314</v>
      </c>
      <c r="BS39" s="6"/>
      <c r="BT39" s="6" t="s">
        <v>315</v>
      </c>
      <c r="BU39" s="6"/>
      <c r="BV39" s="6"/>
      <c r="BW39" s="6"/>
      <c r="BX39" s="6"/>
      <c r="BY39" s="6"/>
      <c r="BZ39" s="6"/>
      <c r="CA39" s="6"/>
      <c r="CB39" s="6"/>
      <c r="CC39" s="6"/>
      <c r="CD39" s="7"/>
      <c r="CE39" s="6" t="s">
        <v>379</v>
      </c>
      <c r="CF39" s="5" t="b">
        <v>0</v>
      </c>
      <c r="CG39" s="5" t="b">
        <v>0</v>
      </c>
      <c r="CH39" s="5" t="b">
        <v>0</v>
      </c>
      <c r="CI39" s="5" t="b">
        <v>0</v>
      </c>
      <c r="CJ39" s="5" t="b">
        <v>0</v>
      </c>
      <c r="CK39" s="6"/>
      <c r="CL39" s="6"/>
      <c r="CM39" s="7"/>
      <c r="CN39" s="7"/>
      <c r="CO39" s="7"/>
      <c r="CP39" s="6"/>
      <c r="CQ39" s="8"/>
      <c r="CR39" s="8"/>
      <c r="CS39" s="6"/>
      <c r="CT39" s="6"/>
      <c r="CU39" s="7"/>
      <c r="CV39" s="6"/>
      <c r="CW39" s="6"/>
      <c r="CX39" s="6"/>
      <c r="CY39" s="7">
        <v>0</v>
      </c>
      <c r="CZ39" s="13">
        <v>0</v>
      </c>
      <c r="DA39" s="6"/>
      <c r="DB39" s="7">
        <v>0</v>
      </c>
      <c r="DC39" s="13">
        <v>0</v>
      </c>
      <c r="DD39" s="6"/>
      <c r="DE39" s="7">
        <v>0</v>
      </c>
      <c r="DF39" s="13">
        <v>0</v>
      </c>
      <c r="DG39" s="6"/>
      <c r="DH39" s="7"/>
      <c r="DI39" s="10">
        <v>937440</v>
      </c>
      <c r="DJ39" s="6"/>
      <c r="DK39" s="6"/>
      <c r="DL39" s="6"/>
      <c r="DM39" s="6"/>
      <c r="DN39" s="6"/>
      <c r="DO39" s="6"/>
      <c r="DP39" s="6"/>
      <c r="DQ39" s="6"/>
      <c r="DR39" s="6" t="s">
        <v>352</v>
      </c>
      <c r="DS39" s="8">
        <v>40544</v>
      </c>
      <c r="DT39" s="6"/>
      <c r="DU39" s="6"/>
      <c r="DV39" s="13"/>
      <c r="DW39" s="6"/>
      <c r="DX39" s="6"/>
      <c r="DY39" s="6"/>
      <c r="DZ39" s="6"/>
      <c r="EA39" s="6"/>
      <c r="EB39" s="6"/>
      <c r="EC39" s="7">
        <v>12434</v>
      </c>
      <c r="ED39" s="14">
        <v>42402.711689814816</v>
      </c>
      <c r="EE39" s="6"/>
      <c r="EF39" s="6"/>
      <c r="EG39" s="6"/>
      <c r="EH39" s="6"/>
      <c r="EI39" s="6"/>
      <c r="EJ39" s="6"/>
      <c r="EK39" s="14"/>
      <c r="EL39" s="14"/>
      <c r="EM39" s="14"/>
      <c r="EN39" s="6"/>
      <c r="EO39" s="5" t="b">
        <v>0</v>
      </c>
      <c r="EP39" s="6"/>
      <c r="EQ39" s="6"/>
      <c r="ER39" s="6"/>
      <c r="ES39" s="6"/>
    </row>
    <row r="40" spans="1:149" ht="16.5" customHeight="1" x14ac:dyDescent="0.25">
      <c r="A40" s="7">
        <v>12435</v>
      </c>
      <c r="B40" s="8">
        <v>40179</v>
      </c>
      <c r="C40" s="9">
        <v>40179</v>
      </c>
      <c r="D40" s="6" t="s">
        <v>302</v>
      </c>
      <c r="E40" s="6" t="s">
        <v>303</v>
      </c>
      <c r="F40" s="6" t="s">
        <v>122</v>
      </c>
      <c r="G40" s="6" t="s">
        <v>374</v>
      </c>
      <c r="H40" s="6" t="s">
        <v>305</v>
      </c>
      <c r="I40" s="6" t="s">
        <v>133</v>
      </c>
      <c r="J40" s="10">
        <v>-42</v>
      </c>
      <c r="K40" s="6" t="s">
        <v>306</v>
      </c>
      <c r="L40" s="10">
        <v>-31248</v>
      </c>
      <c r="M40" s="11">
        <v>30</v>
      </c>
      <c r="N40" s="6" t="s">
        <v>307</v>
      </c>
      <c r="O40" s="7"/>
      <c r="P40" s="7"/>
      <c r="Q40" s="6" t="s">
        <v>126</v>
      </c>
      <c r="R40" s="6" t="s">
        <v>126</v>
      </c>
      <c r="S40" s="6" t="s">
        <v>127</v>
      </c>
      <c r="T40" s="6" t="s">
        <v>124</v>
      </c>
      <c r="U40" s="6" t="s">
        <v>308</v>
      </c>
      <c r="V40" s="6" t="s">
        <v>352</v>
      </c>
      <c r="W40" s="6"/>
      <c r="X40" s="7"/>
      <c r="Y40" s="6"/>
      <c r="Z40" s="6"/>
      <c r="AA40" s="7"/>
      <c r="AB40" s="7"/>
      <c r="AC40" s="8">
        <v>40179</v>
      </c>
      <c r="AD40" s="8">
        <v>40209</v>
      </c>
      <c r="AE40" s="6" t="s">
        <v>128</v>
      </c>
      <c r="AF40" s="7">
        <v>744</v>
      </c>
      <c r="AG40" s="6"/>
      <c r="AH40" s="7"/>
      <c r="AI40" s="6"/>
      <c r="AJ40" s="8"/>
      <c r="AK40" s="9"/>
      <c r="AL40" s="7"/>
      <c r="AM40" s="6" t="s">
        <v>309</v>
      </c>
      <c r="AN40" s="6" t="s">
        <v>310</v>
      </c>
      <c r="AO40" s="6" t="s">
        <v>129</v>
      </c>
      <c r="AP40" s="12">
        <v>0</v>
      </c>
      <c r="AQ40" s="13">
        <v>0</v>
      </c>
      <c r="AR40" s="6"/>
      <c r="AS40" s="12">
        <v>0</v>
      </c>
      <c r="AT40" s="13">
        <v>0</v>
      </c>
      <c r="AU40" s="6"/>
      <c r="AV40" s="12">
        <v>0</v>
      </c>
      <c r="AW40" s="13">
        <v>0</v>
      </c>
      <c r="AX40" s="6" t="s">
        <v>124</v>
      </c>
      <c r="AY40" s="12">
        <v>0</v>
      </c>
      <c r="AZ40" s="13">
        <v>0</v>
      </c>
      <c r="BA40" s="6"/>
      <c r="BB40" s="7"/>
      <c r="BC40" s="7"/>
      <c r="BD40" s="5" t="b">
        <v>0</v>
      </c>
      <c r="BE40" s="6"/>
      <c r="BF40" s="6"/>
      <c r="BG40" s="7"/>
      <c r="BH40" s="7"/>
      <c r="BI40" s="6"/>
      <c r="BJ40" s="6"/>
      <c r="BK40" s="7">
        <v>0</v>
      </c>
      <c r="BL40" s="5" t="b">
        <v>1</v>
      </c>
      <c r="BM40" s="6" t="s">
        <v>380</v>
      </c>
      <c r="BN40" s="6" t="s">
        <v>131</v>
      </c>
      <c r="BO40" s="6"/>
      <c r="BP40" s="7" t="s">
        <v>312</v>
      </c>
      <c r="BQ40" s="6" t="s">
        <v>313</v>
      </c>
      <c r="BR40" s="6" t="s">
        <v>314</v>
      </c>
      <c r="BS40" s="6"/>
      <c r="BT40" s="6" t="s">
        <v>315</v>
      </c>
      <c r="BU40" s="6"/>
      <c r="BV40" s="6"/>
      <c r="BW40" s="6"/>
      <c r="BX40" s="6"/>
      <c r="BY40" s="6"/>
      <c r="BZ40" s="6"/>
      <c r="CA40" s="6"/>
      <c r="CB40" s="6"/>
      <c r="CC40" s="6"/>
      <c r="CD40" s="7"/>
      <c r="CE40" s="6" t="s">
        <v>381</v>
      </c>
      <c r="CF40" s="5" t="b">
        <v>0</v>
      </c>
      <c r="CG40" s="5" t="b">
        <v>0</v>
      </c>
      <c r="CH40" s="5" t="b">
        <v>0</v>
      </c>
      <c r="CI40" s="5" t="b">
        <v>0</v>
      </c>
      <c r="CJ40" s="5" t="b">
        <v>0</v>
      </c>
      <c r="CK40" s="6"/>
      <c r="CL40" s="6"/>
      <c r="CM40" s="7"/>
      <c r="CN40" s="7"/>
      <c r="CO40" s="7"/>
      <c r="CP40" s="6"/>
      <c r="CQ40" s="8"/>
      <c r="CR40" s="8"/>
      <c r="CS40" s="6"/>
      <c r="CT40" s="6"/>
      <c r="CU40" s="7"/>
      <c r="CV40" s="6"/>
      <c r="CW40" s="6"/>
      <c r="CX40" s="6"/>
      <c r="CY40" s="7">
        <v>0</v>
      </c>
      <c r="CZ40" s="13">
        <v>0</v>
      </c>
      <c r="DA40" s="6"/>
      <c r="DB40" s="7">
        <v>0</v>
      </c>
      <c r="DC40" s="13">
        <v>0</v>
      </c>
      <c r="DD40" s="6"/>
      <c r="DE40" s="7">
        <v>0</v>
      </c>
      <c r="DF40" s="13">
        <v>0</v>
      </c>
      <c r="DG40" s="6"/>
      <c r="DH40" s="7"/>
      <c r="DI40" s="10">
        <v>937440</v>
      </c>
      <c r="DJ40" s="6"/>
      <c r="DK40" s="6"/>
      <c r="DL40" s="6"/>
      <c r="DM40" s="6"/>
      <c r="DN40" s="6"/>
      <c r="DO40" s="6"/>
      <c r="DP40" s="6"/>
      <c r="DQ40" s="6"/>
      <c r="DR40" s="6" t="s">
        <v>352</v>
      </c>
      <c r="DS40" s="8">
        <v>40848</v>
      </c>
      <c r="DT40" s="6"/>
      <c r="DU40" s="6"/>
      <c r="DV40" s="13"/>
      <c r="DW40" s="6"/>
      <c r="DX40" s="6"/>
      <c r="DY40" s="6"/>
      <c r="DZ40" s="6"/>
      <c r="EA40" s="6"/>
      <c r="EB40" s="6"/>
      <c r="EC40" s="7">
        <v>12436</v>
      </c>
      <c r="ED40" s="14">
        <v>42402.711689814816</v>
      </c>
      <c r="EE40" s="6"/>
      <c r="EF40" s="6"/>
      <c r="EG40" s="6"/>
      <c r="EH40" s="6"/>
      <c r="EI40" s="6"/>
      <c r="EJ40" s="6"/>
      <c r="EK40" s="14"/>
      <c r="EL40" s="14"/>
      <c r="EM40" s="14"/>
      <c r="EN40" s="6"/>
      <c r="EO40" s="5" t="b">
        <v>0</v>
      </c>
      <c r="EP40" s="6"/>
      <c r="EQ40" s="6"/>
      <c r="ER40" s="6"/>
      <c r="ES40" s="6"/>
    </row>
    <row r="41" spans="1:149" ht="16.5" customHeight="1" x14ac:dyDescent="0.25">
      <c r="A41" s="7">
        <v>12437</v>
      </c>
      <c r="B41" s="8">
        <v>40179</v>
      </c>
      <c r="C41" s="9">
        <v>40179</v>
      </c>
      <c r="D41" s="6" t="s">
        <v>302</v>
      </c>
      <c r="E41" s="6" t="s">
        <v>303</v>
      </c>
      <c r="F41" s="6" t="s">
        <v>122</v>
      </c>
      <c r="G41" s="6" t="s">
        <v>377</v>
      </c>
      <c r="H41" s="6" t="s">
        <v>305</v>
      </c>
      <c r="I41" s="6" t="s">
        <v>133</v>
      </c>
      <c r="J41" s="10">
        <v>-42</v>
      </c>
      <c r="K41" s="6" t="s">
        <v>306</v>
      </c>
      <c r="L41" s="10">
        <v>-31248</v>
      </c>
      <c r="M41" s="11">
        <v>30</v>
      </c>
      <c r="N41" s="6" t="s">
        <v>307</v>
      </c>
      <c r="O41" s="7"/>
      <c r="P41" s="7"/>
      <c r="Q41" s="6" t="s">
        <v>126</v>
      </c>
      <c r="R41" s="6" t="s">
        <v>126</v>
      </c>
      <c r="S41" s="6" t="s">
        <v>127</v>
      </c>
      <c r="T41" s="6" t="s">
        <v>124</v>
      </c>
      <c r="U41" s="6" t="s">
        <v>308</v>
      </c>
      <c r="V41" s="6" t="s">
        <v>352</v>
      </c>
      <c r="W41" s="6"/>
      <c r="X41" s="7"/>
      <c r="Y41" s="6"/>
      <c r="Z41" s="6"/>
      <c r="AA41" s="7"/>
      <c r="AB41" s="7"/>
      <c r="AC41" s="8">
        <v>40909</v>
      </c>
      <c r="AD41" s="8">
        <v>40939</v>
      </c>
      <c r="AE41" s="6" t="s">
        <v>128</v>
      </c>
      <c r="AF41" s="7">
        <v>744</v>
      </c>
      <c r="AG41" s="6"/>
      <c r="AH41" s="7"/>
      <c r="AI41" s="6"/>
      <c r="AJ41" s="8"/>
      <c r="AK41" s="9"/>
      <c r="AL41" s="7"/>
      <c r="AM41" s="6" t="s">
        <v>309</v>
      </c>
      <c r="AN41" s="6" t="s">
        <v>310</v>
      </c>
      <c r="AO41" s="6" t="s">
        <v>129</v>
      </c>
      <c r="AP41" s="12">
        <v>0</v>
      </c>
      <c r="AQ41" s="13">
        <v>0</v>
      </c>
      <c r="AR41" s="6"/>
      <c r="AS41" s="12">
        <v>0</v>
      </c>
      <c r="AT41" s="13">
        <v>0</v>
      </c>
      <c r="AU41" s="6"/>
      <c r="AV41" s="12">
        <v>0</v>
      </c>
      <c r="AW41" s="13">
        <v>0</v>
      </c>
      <c r="AX41" s="6" t="s">
        <v>124</v>
      </c>
      <c r="AY41" s="12">
        <v>0</v>
      </c>
      <c r="AZ41" s="13">
        <v>0</v>
      </c>
      <c r="BA41" s="6"/>
      <c r="BB41" s="7"/>
      <c r="BC41" s="7"/>
      <c r="BD41" s="5" t="b">
        <v>0</v>
      </c>
      <c r="BE41" s="6"/>
      <c r="BF41" s="6"/>
      <c r="BG41" s="7"/>
      <c r="BH41" s="7"/>
      <c r="BI41" s="6"/>
      <c r="BJ41" s="6"/>
      <c r="BK41" s="7">
        <v>0</v>
      </c>
      <c r="BL41" s="5" t="b">
        <v>1</v>
      </c>
      <c r="BM41" s="6" t="s">
        <v>382</v>
      </c>
      <c r="BN41" s="6" t="s">
        <v>131</v>
      </c>
      <c r="BO41" s="6"/>
      <c r="BP41" s="7" t="s">
        <v>312</v>
      </c>
      <c r="BQ41" s="6" t="s">
        <v>313</v>
      </c>
      <c r="BR41" s="6" t="s">
        <v>314</v>
      </c>
      <c r="BS41" s="6"/>
      <c r="BT41" s="6" t="s">
        <v>315</v>
      </c>
      <c r="BU41" s="6"/>
      <c r="BV41" s="6"/>
      <c r="BW41" s="6"/>
      <c r="BX41" s="6"/>
      <c r="BY41" s="6"/>
      <c r="BZ41" s="6"/>
      <c r="CA41" s="6"/>
      <c r="CB41" s="6"/>
      <c r="CC41" s="6"/>
      <c r="CD41" s="7"/>
      <c r="CE41" s="6" t="s">
        <v>383</v>
      </c>
      <c r="CF41" s="5" t="b">
        <v>0</v>
      </c>
      <c r="CG41" s="5" t="b">
        <v>0</v>
      </c>
      <c r="CH41" s="5" t="b">
        <v>0</v>
      </c>
      <c r="CI41" s="5" t="b">
        <v>0</v>
      </c>
      <c r="CJ41" s="5" t="b">
        <v>0</v>
      </c>
      <c r="CK41" s="6"/>
      <c r="CL41" s="6"/>
      <c r="CM41" s="7"/>
      <c r="CN41" s="7"/>
      <c r="CO41" s="7"/>
      <c r="CP41" s="6"/>
      <c r="CQ41" s="8"/>
      <c r="CR41" s="8"/>
      <c r="CS41" s="6"/>
      <c r="CT41" s="6"/>
      <c r="CU41" s="7"/>
      <c r="CV41" s="6"/>
      <c r="CW41" s="6"/>
      <c r="CX41" s="6"/>
      <c r="CY41" s="7">
        <v>0</v>
      </c>
      <c r="CZ41" s="13">
        <v>0</v>
      </c>
      <c r="DA41" s="6"/>
      <c r="DB41" s="7">
        <v>0</v>
      </c>
      <c r="DC41" s="13">
        <v>0</v>
      </c>
      <c r="DD41" s="6"/>
      <c r="DE41" s="7">
        <v>0</v>
      </c>
      <c r="DF41" s="13">
        <v>0</v>
      </c>
      <c r="DG41" s="6"/>
      <c r="DH41" s="7"/>
      <c r="DI41" s="10">
        <v>937440</v>
      </c>
      <c r="DJ41" s="6"/>
      <c r="DK41" s="6"/>
      <c r="DL41" s="6"/>
      <c r="DM41" s="6"/>
      <c r="DN41" s="6"/>
      <c r="DO41" s="6"/>
      <c r="DP41" s="6"/>
      <c r="DQ41" s="6"/>
      <c r="DR41" s="6" t="s">
        <v>352</v>
      </c>
      <c r="DS41" s="8">
        <v>40848</v>
      </c>
      <c r="DT41" s="6"/>
      <c r="DU41" s="6"/>
      <c r="DV41" s="13"/>
      <c r="DW41" s="6"/>
      <c r="DX41" s="6"/>
      <c r="DY41" s="6"/>
      <c r="DZ41" s="6"/>
      <c r="EA41" s="6"/>
      <c r="EB41" s="6"/>
      <c r="EC41" s="7">
        <v>12438</v>
      </c>
      <c r="ED41" s="14">
        <v>42402.711689814816</v>
      </c>
      <c r="EE41" s="6"/>
      <c r="EF41" s="6"/>
      <c r="EG41" s="6"/>
      <c r="EH41" s="6"/>
      <c r="EI41" s="6"/>
      <c r="EJ41" s="6"/>
      <c r="EK41" s="14"/>
      <c r="EL41" s="14"/>
      <c r="EM41" s="14"/>
      <c r="EN41" s="6"/>
      <c r="EO41" s="5" t="b">
        <v>0</v>
      </c>
      <c r="EP41" s="6"/>
      <c r="EQ41" s="6"/>
      <c r="ER41" s="6"/>
      <c r="ES41" s="6"/>
    </row>
    <row r="42" spans="1:149" ht="16.5" customHeight="1" x14ac:dyDescent="0.25">
      <c r="A42" s="7">
        <v>12439</v>
      </c>
      <c r="B42" s="8">
        <v>40179</v>
      </c>
      <c r="C42" s="9">
        <v>40179</v>
      </c>
      <c r="D42" s="6" t="s">
        <v>302</v>
      </c>
      <c r="E42" s="6" t="s">
        <v>303</v>
      </c>
      <c r="F42" s="6" t="s">
        <v>122</v>
      </c>
      <c r="G42" s="6" t="s">
        <v>374</v>
      </c>
      <c r="H42" s="6" t="s">
        <v>305</v>
      </c>
      <c r="I42" s="6" t="s">
        <v>133</v>
      </c>
      <c r="J42" s="10">
        <v>-42</v>
      </c>
      <c r="K42" s="6" t="s">
        <v>306</v>
      </c>
      <c r="L42" s="10">
        <v>-31248</v>
      </c>
      <c r="M42" s="11">
        <v>30</v>
      </c>
      <c r="N42" s="6" t="s">
        <v>307</v>
      </c>
      <c r="O42" s="7"/>
      <c r="P42" s="7"/>
      <c r="Q42" s="6" t="s">
        <v>126</v>
      </c>
      <c r="R42" s="6" t="s">
        <v>126</v>
      </c>
      <c r="S42" s="6" t="s">
        <v>127</v>
      </c>
      <c r="T42" s="6" t="s">
        <v>124</v>
      </c>
      <c r="U42" s="6" t="s">
        <v>308</v>
      </c>
      <c r="V42" s="6" t="s">
        <v>352</v>
      </c>
      <c r="W42" s="6"/>
      <c r="X42" s="7"/>
      <c r="Y42" s="6"/>
      <c r="Z42" s="6"/>
      <c r="AA42" s="7"/>
      <c r="AB42" s="7"/>
      <c r="AC42" s="8">
        <v>40179</v>
      </c>
      <c r="AD42" s="8">
        <v>40209</v>
      </c>
      <c r="AE42" s="6" t="s">
        <v>128</v>
      </c>
      <c r="AF42" s="7">
        <v>744</v>
      </c>
      <c r="AG42" s="6"/>
      <c r="AH42" s="7"/>
      <c r="AI42" s="6"/>
      <c r="AJ42" s="8"/>
      <c r="AK42" s="9"/>
      <c r="AL42" s="7"/>
      <c r="AM42" s="6" t="s">
        <v>309</v>
      </c>
      <c r="AN42" s="6" t="s">
        <v>310</v>
      </c>
      <c r="AO42" s="6" t="s">
        <v>129</v>
      </c>
      <c r="AP42" s="12">
        <v>0</v>
      </c>
      <c r="AQ42" s="13">
        <v>0</v>
      </c>
      <c r="AR42" s="6"/>
      <c r="AS42" s="12">
        <v>0</v>
      </c>
      <c r="AT42" s="13">
        <v>0</v>
      </c>
      <c r="AU42" s="6"/>
      <c r="AV42" s="12">
        <v>0</v>
      </c>
      <c r="AW42" s="13">
        <v>0</v>
      </c>
      <c r="AX42" s="6" t="s">
        <v>124</v>
      </c>
      <c r="AY42" s="12">
        <v>0</v>
      </c>
      <c r="AZ42" s="13">
        <v>0</v>
      </c>
      <c r="BA42" s="6"/>
      <c r="BB42" s="7"/>
      <c r="BC42" s="7"/>
      <c r="BD42" s="5" t="b">
        <v>0</v>
      </c>
      <c r="BE42" s="6"/>
      <c r="BF42" s="6"/>
      <c r="BG42" s="7"/>
      <c r="BH42" s="7"/>
      <c r="BI42" s="6"/>
      <c r="BJ42" s="6"/>
      <c r="BK42" s="7">
        <v>0</v>
      </c>
      <c r="BL42" s="5" t="b">
        <v>1</v>
      </c>
      <c r="BM42" s="6" t="s">
        <v>384</v>
      </c>
      <c r="BN42" s="6" t="s">
        <v>131</v>
      </c>
      <c r="BO42" s="6"/>
      <c r="BP42" s="7" t="s">
        <v>312</v>
      </c>
      <c r="BQ42" s="6" t="s">
        <v>313</v>
      </c>
      <c r="BR42" s="6" t="s">
        <v>314</v>
      </c>
      <c r="BS42" s="6"/>
      <c r="BT42" s="6" t="s">
        <v>315</v>
      </c>
      <c r="BU42" s="6"/>
      <c r="BV42" s="6"/>
      <c r="BW42" s="6"/>
      <c r="BX42" s="6"/>
      <c r="BY42" s="6"/>
      <c r="BZ42" s="6"/>
      <c r="CA42" s="6"/>
      <c r="CB42" s="6"/>
      <c r="CC42" s="6"/>
      <c r="CD42" s="7"/>
      <c r="CE42" s="6" t="s">
        <v>385</v>
      </c>
      <c r="CF42" s="5" t="b">
        <v>0</v>
      </c>
      <c r="CG42" s="5" t="b">
        <v>0</v>
      </c>
      <c r="CH42" s="5" t="b">
        <v>0</v>
      </c>
      <c r="CI42" s="5" t="b">
        <v>0</v>
      </c>
      <c r="CJ42" s="5" t="b">
        <v>0</v>
      </c>
      <c r="CK42" s="6"/>
      <c r="CL42" s="6"/>
      <c r="CM42" s="7"/>
      <c r="CN42" s="7"/>
      <c r="CO42" s="7"/>
      <c r="CP42" s="6"/>
      <c r="CQ42" s="8"/>
      <c r="CR42" s="8"/>
      <c r="CS42" s="6"/>
      <c r="CT42" s="6"/>
      <c r="CU42" s="7"/>
      <c r="CV42" s="6"/>
      <c r="CW42" s="6"/>
      <c r="CX42" s="6"/>
      <c r="CY42" s="7">
        <v>0</v>
      </c>
      <c r="CZ42" s="13">
        <v>0</v>
      </c>
      <c r="DA42" s="6"/>
      <c r="DB42" s="7">
        <v>0</v>
      </c>
      <c r="DC42" s="13">
        <v>0</v>
      </c>
      <c r="DD42" s="6"/>
      <c r="DE42" s="7">
        <v>0</v>
      </c>
      <c r="DF42" s="13">
        <v>0</v>
      </c>
      <c r="DG42" s="6"/>
      <c r="DH42" s="7"/>
      <c r="DI42" s="10">
        <v>937440</v>
      </c>
      <c r="DJ42" s="6"/>
      <c r="DK42" s="6"/>
      <c r="DL42" s="6"/>
      <c r="DM42" s="6"/>
      <c r="DN42" s="6"/>
      <c r="DO42" s="6"/>
      <c r="DP42" s="6"/>
      <c r="DQ42" s="6"/>
      <c r="DR42" s="6" t="s">
        <v>352</v>
      </c>
      <c r="DS42" s="8">
        <v>40909</v>
      </c>
      <c r="DT42" s="6"/>
      <c r="DU42" s="6"/>
      <c r="DV42" s="13"/>
      <c r="DW42" s="6"/>
      <c r="DX42" s="6"/>
      <c r="DY42" s="6"/>
      <c r="DZ42" s="6"/>
      <c r="EA42" s="6"/>
      <c r="EB42" s="6"/>
      <c r="EC42" s="7">
        <v>12440</v>
      </c>
      <c r="ED42" s="14">
        <v>42402.711689814816</v>
      </c>
      <c r="EE42" s="6"/>
      <c r="EF42" s="6"/>
      <c r="EG42" s="6"/>
      <c r="EH42" s="6"/>
      <c r="EI42" s="6"/>
      <c r="EJ42" s="6"/>
      <c r="EK42" s="14"/>
      <c r="EL42" s="14"/>
      <c r="EM42" s="14"/>
      <c r="EN42" s="6"/>
      <c r="EO42" s="5" t="b">
        <v>0</v>
      </c>
      <c r="EP42" s="6"/>
      <c r="EQ42" s="6"/>
      <c r="ER42" s="6"/>
      <c r="ES42" s="6"/>
    </row>
    <row r="43" spans="1:149" ht="16.5" customHeight="1" x14ac:dyDescent="0.25">
      <c r="A43" s="7">
        <v>12441</v>
      </c>
      <c r="B43" s="8">
        <v>40179</v>
      </c>
      <c r="C43" s="9">
        <v>40179</v>
      </c>
      <c r="D43" s="6" t="s">
        <v>302</v>
      </c>
      <c r="E43" s="6" t="s">
        <v>303</v>
      </c>
      <c r="F43" s="6" t="s">
        <v>122</v>
      </c>
      <c r="G43" s="6" t="s">
        <v>377</v>
      </c>
      <c r="H43" s="6" t="s">
        <v>305</v>
      </c>
      <c r="I43" s="6" t="s">
        <v>133</v>
      </c>
      <c r="J43" s="10">
        <v>-42</v>
      </c>
      <c r="K43" s="6" t="s">
        <v>306</v>
      </c>
      <c r="L43" s="10">
        <v>-31248</v>
      </c>
      <c r="M43" s="11">
        <v>30</v>
      </c>
      <c r="N43" s="6" t="s">
        <v>307</v>
      </c>
      <c r="O43" s="7"/>
      <c r="P43" s="7"/>
      <c r="Q43" s="6" t="s">
        <v>126</v>
      </c>
      <c r="R43" s="6" t="s">
        <v>126</v>
      </c>
      <c r="S43" s="6" t="s">
        <v>127</v>
      </c>
      <c r="T43" s="6" t="s">
        <v>124</v>
      </c>
      <c r="U43" s="6" t="s">
        <v>308</v>
      </c>
      <c r="V43" s="6" t="s">
        <v>352</v>
      </c>
      <c r="W43" s="6"/>
      <c r="X43" s="7"/>
      <c r="Y43" s="6"/>
      <c r="Z43" s="6"/>
      <c r="AA43" s="7"/>
      <c r="AB43" s="7"/>
      <c r="AC43" s="8">
        <v>40909</v>
      </c>
      <c r="AD43" s="8">
        <v>40939</v>
      </c>
      <c r="AE43" s="6" t="s">
        <v>128</v>
      </c>
      <c r="AF43" s="7">
        <v>744</v>
      </c>
      <c r="AG43" s="6"/>
      <c r="AH43" s="7"/>
      <c r="AI43" s="6"/>
      <c r="AJ43" s="8"/>
      <c r="AK43" s="9"/>
      <c r="AL43" s="7"/>
      <c r="AM43" s="6" t="s">
        <v>309</v>
      </c>
      <c r="AN43" s="6" t="s">
        <v>310</v>
      </c>
      <c r="AO43" s="6" t="s">
        <v>129</v>
      </c>
      <c r="AP43" s="12">
        <v>0</v>
      </c>
      <c r="AQ43" s="13">
        <v>0</v>
      </c>
      <c r="AR43" s="6"/>
      <c r="AS43" s="12">
        <v>0</v>
      </c>
      <c r="AT43" s="13">
        <v>0</v>
      </c>
      <c r="AU43" s="6"/>
      <c r="AV43" s="12">
        <v>0</v>
      </c>
      <c r="AW43" s="13">
        <v>0</v>
      </c>
      <c r="AX43" s="6" t="s">
        <v>124</v>
      </c>
      <c r="AY43" s="12">
        <v>0</v>
      </c>
      <c r="AZ43" s="13">
        <v>0</v>
      </c>
      <c r="BA43" s="6"/>
      <c r="BB43" s="7"/>
      <c r="BC43" s="7"/>
      <c r="BD43" s="5" t="b">
        <v>0</v>
      </c>
      <c r="BE43" s="6"/>
      <c r="BF43" s="6"/>
      <c r="BG43" s="7"/>
      <c r="BH43" s="7"/>
      <c r="BI43" s="6"/>
      <c r="BJ43" s="6"/>
      <c r="BK43" s="7">
        <v>0</v>
      </c>
      <c r="BL43" s="5" t="b">
        <v>1</v>
      </c>
      <c r="BM43" s="6" t="s">
        <v>386</v>
      </c>
      <c r="BN43" s="6" t="s">
        <v>131</v>
      </c>
      <c r="BO43" s="6"/>
      <c r="BP43" s="7" t="s">
        <v>312</v>
      </c>
      <c r="BQ43" s="6" t="s">
        <v>313</v>
      </c>
      <c r="BR43" s="6" t="s">
        <v>314</v>
      </c>
      <c r="BS43" s="6"/>
      <c r="BT43" s="6" t="s">
        <v>315</v>
      </c>
      <c r="BU43" s="6"/>
      <c r="BV43" s="6"/>
      <c r="BW43" s="6"/>
      <c r="BX43" s="6"/>
      <c r="BY43" s="6"/>
      <c r="BZ43" s="6"/>
      <c r="CA43" s="6"/>
      <c r="CB43" s="6"/>
      <c r="CC43" s="6"/>
      <c r="CD43" s="7"/>
      <c r="CE43" s="6" t="s">
        <v>387</v>
      </c>
      <c r="CF43" s="5" t="b">
        <v>0</v>
      </c>
      <c r="CG43" s="5" t="b">
        <v>0</v>
      </c>
      <c r="CH43" s="5" t="b">
        <v>0</v>
      </c>
      <c r="CI43" s="5" t="b">
        <v>0</v>
      </c>
      <c r="CJ43" s="5" t="b">
        <v>0</v>
      </c>
      <c r="CK43" s="6"/>
      <c r="CL43" s="6"/>
      <c r="CM43" s="7"/>
      <c r="CN43" s="7"/>
      <c r="CO43" s="7"/>
      <c r="CP43" s="6"/>
      <c r="CQ43" s="8"/>
      <c r="CR43" s="8"/>
      <c r="CS43" s="6"/>
      <c r="CT43" s="6"/>
      <c r="CU43" s="7"/>
      <c r="CV43" s="6"/>
      <c r="CW43" s="6"/>
      <c r="CX43" s="6"/>
      <c r="CY43" s="7">
        <v>0</v>
      </c>
      <c r="CZ43" s="13">
        <v>0</v>
      </c>
      <c r="DA43" s="6"/>
      <c r="DB43" s="7">
        <v>0</v>
      </c>
      <c r="DC43" s="13">
        <v>0</v>
      </c>
      <c r="DD43" s="6"/>
      <c r="DE43" s="7">
        <v>0</v>
      </c>
      <c r="DF43" s="13">
        <v>0</v>
      </c>
      <c r="DG43" s="6"/>
      <c r="DH43" s="7"/>
      <c r="DI43" s="10">
        <v>937440</v>
      </c>
      <c r="DJ43" s="6"/>
      <c r="DK43" s="6"/>
      <c r="DL43" s="6"/>
      <c r="DM43" s="6"/>
      <c r="DN43" s="6"/>
      <c r="DO43" s="6"/>
      <c r="DP43" s="6"/>
      <c r="DQ43" s="6"/>
      <c r="DR43" s="6" t="s">
        <v>352</v>
      </c>
      <c r="DS43" s="8">
        <v>40909</v>
      </c>
      <c r="DT43" s="6"/>
      <c r="DU43" s="6"/>
      <c r="DV43" s="13"/>
      <c r="DW43" s="6"/>
      <c r="DX43" s="6"/>
      <c r="DY43" s="6"/>
      <c r="DZ43" s="6"/>
      <c r="EA43" s="6"/>
      <c r="EB43" s="6"/>
      <c r="EC43" s="7">
        <v>12442</v>
      </c>
      <c r="ED43" s="14">
        <v>42402.711701388886</v>
      </c>
      <c r="EE43" s="6"/>
      <c r="EF43" s="6"/>
      <c r="EG43" s="6"/>
      <c r="EH43" s="6"/>
      <c r="EI43" s="6"/>
      <c r="EJ43" s="6"/>
      <c r="EK43" s="14"/>
      <c r="EL43" s="14"/>
      <c r="EM43" s="14"/>
      <c r="EN43" s="6"/>
      <c r="EO43" s="5" t="b">
        <v>0</v>
      </c>
      <c r="EP43" s="6"/>
      <c r="EQ43" s="6"/>
      <c r="ER43" s="6"/>
      <c r="ES43" s="6"/>
    </row>
    <row r="44" spans="1:149" ht="16.5" customHeight="1" x14ac:dyDescent="0.25">
      <c r="A44" s="7">
        <v>12443</v>
      </c>
      <c r="B44" s="8">
        <v>40179</v>
      </c>
      <c r="C44" s="9">
        <v>40179</v>
      </c>
      <c r="D44" s="6" t="s">
        <v>302</v>
      </c>
      <c r="E44" s="6" t="s">
        <v>303</v>
      </c>
      <c r="F44" s="6" t="s">
        <v>122</v>
      </c>
      <c r="G44" s="6" t="s">
        <v>304</v>
      </c>
      <c r="H44" s="6" t="s">
        <v>305</v>
      </c>
      <c r="I44" s="6" t="s">
        <v>123</v>
      </c>
      <c r="J44" s="10">
        <v>40</v>
      </c>
      <c r="K44" s="6" t="s">
        <v>306</v>
      </c>
      <c r="L44" s="10">
        <v>350400</v>
      </c>
      <c r="M44" s="11">
        <v>28</v>
      </c>
      <c r="N44" s="6" t="s">
        <v>307</v>
      </c>
      <c r="O44" s="7"/>
      <c r="P44" s="7"/>
      <c r="Q44" s="6" t="s">
        <v>126</v>
      </c>
      <c r="R44" s="6" t="s">
        <v>126</v>
      </c>
      <c r="S44" s="6" t="s">
        <v>127</v>
      </c>
      <c r="T44" s="6" t="s">
        <v>124</v>
      </c>
      <c r="U44" s="6" t="s">
        <v>308</v>
      </c>
      <c r="V44" s="6"/>
      <c r="W44" s="6"/>
      <c r="X44" s="7"/>
      <c r="Y44" s="6"/>
      <c r="Z44" s="6"/>
      <c r="AA44" s="7"/>
      <c r="AB44" s="7"/>
      <c r="AC44" s="8">
        <v>40179</v>
      </c>
      <c r="AD44" s="8">
        <v>40543</v>
      </c>
      <c r="AE44" s="6" t="s">
        <v>128</v>
      </c>
      <c r="AF44" s="7">
        <v>8760</v>
      </c>
      <c r="AG44" s="6"/>
      <c r="AH44" s="7"/>
      <c r="AI44" s="6"/>
      <c r="AJ44" s="8"/>
      <c r="AK44" s="9"/>
      <c r="AL44" s="7"/>
      <c r="AM44" s="6" t="s">
        <v>309</v>
      </c>
      <c r="AN44" s="6" t="s">
        <v>310</v>
      </c>
      <c r="AO44" s="6" t="s">
        <v>129</v>
      </c>
      <c r="AP44" s="12">
        <v>0</v>
      </c>
      <c r="AQ44" s="13">
        <v>0</v>
      </c>
      <c r="AR44" s="6"/>
      <c r="AS44" s="12">
        <v>0</v>
      </c>
      <c r="AT44" s="13">
        <v>0</v>
      </c>
      <c r="AU44" s="6"/>
      <c r="AV44" s="12">
        <v>0</v>
      </c>
      <c r="AW44" s="13">
        <v>0</v>
      </c>
      <c r="AX44" s="6" t="s">
        <v>124</v>
      </c>
      <c r="AY44" s="12">
        <v>0</v>
      </c>
      <c r="AZ44" s="13">
        <v>0</v>
      </c>
      <c r="BA44" s="6"/>
      <c r="BB44" s="7"/>
      <c r="BC44" s="7"/>
      <c r="BD44" s="5" t="b">
        <v>0</v>
      </c>
      <c r="BE44" s="6"/>
      <c r="BF44" s="6"/>
      <c r="BG44" s="7"/>
      <c r="BH44" s="7"/>
      <c r="BI44" s="6"/>
      <c r="BJ44" s="6"/>
      <c r="BK44" s="7">
        <v>0</v>
      </c>
      <c r="BL44" s="5" t="b">
        <v>1</v>
      </c>
      <c r="BM44" s="6" t="s">
        <v>388</v>
      </c>
      <c r="BN44" s="6" t="s">
        <v>131</v>
      </c>
      <c r="BO44" s="6"/>
      <c r="BP44" s="7" t="s">
        <v>312</v>
      </c>
      <c r="BQ44" s="6" t="s">
        <v>313</v>
      </c>
      <c r="BR44" s="6" t="s">
        <v>314</v>
      </c>
      <c r="BS44" s="6"/>
      <c r="BT44" s="6" t="s">
        <v>315</v>
      </c>
      <c r="BU44" s="6"/>
      <c r="BV44" s="6"/>
      <c r="BW44" s="6"/>
      <c r="BX44" s="6"/>
      <c r="BY44" s="6"/>
      <c r="BZ44" s="6"/>
      <c r="CA44" s="6"/>
      <c r="CB44" s="6"/>
      <c r="CC44" s="6"/>
      <c r="CD44" s="7"/>
      <c r="CE44" s="6" t="s">
        <v>389</v>
      </c>
      <c r="CF44" s="5" t="b">
        <v>0</v>
      </c>
      <c r="CG44" s="5" t="b">
        <v>0</v>
      </c>
      <c r="CH44" s="5" t="b">
        <v>0</v>
      </c>
      <c r="CI44" s="5" t="b">
        <v>0</v>
      </c>
      <c r="CJ44" s="5" t="b">
        <v>0</v>
      </c>
      <c r="CK44" s="6"/>
      <c r="CL44" s="6"/>
      <c r="CM44" s="7"/>
      <c r="CN44" s="7"/>
      <c r="CO44" s="7"/>
      <c r="CP44" s="6"/>
      <c r="CQ44" s="8"/>
      <c r="CR44" s="8"/>
      <c r="CS44" s="6"/>
      <c r="CT44" s="6"/>
      <c r="CU44" s="7"/>
      <c r="CV44" s="6"/>
      <c r="CW44" s="6"/>
      <c r="CX44" s="6"/>
      <c r="CY44" s="7">
        <v>0</v>
      </c>
      <c r="CZ44" s="13">
        <v>0</v>
      </c>
      <c r="DA44" s="6"/>
      <c r="DB44" s="7">
        <v>0</v>
      </c>
      <c r="DC44" s="13">
        <v>0</v>
      </c>
      <c r="DD44" s="6"/>
      <c r="DE44" s="7">
        <v>0</v>
      </c>
      <c r="DF44" s="13">
        <v>0</v>
      </c>
      <c r="DG44" s="6"/>
      <c r="DH44" s="7"/>
      <c r="DI44" s="10">
        <v>-9811200</v>
      </c>
      <c r="DJ44" s="6"/>
      <c r="DK44" s="6"/>
      <c r="DL44" s="6"/>
      <c r="DM44" s="6"/>
      <c r="DN44" s="6"/>
      <c r="DO44" s="6"/>
      <c r="DP44" s="6"/>
      <c r="DQ44" s="6"/>
      <c r="DR44" s="6" t="s">
        <v>317</v>
      </c>
      <c r="DS44" s="8">
        <v>40544</v>
      </c>
      <c r="DT44" s="6"/>
      <c r="DU44" s="6"/>
      <c r="DV44" s="13"/>
      <c r="DW44" s="6"/>
      <c r="DX44" s="6"/>
      <c r="DY44" s="6"/>
      <c r="DZ44" s="6"/>
      <c r="EA44" s="6"/>
      <c r="EB44" s="6"/>
      <c r="EC44" s="7">
        <v>12444</v>
      </c>
      <c r="ED44" s="14">
        <v>42402.711701388886</v>
      </c>
      <c r="EE44" s="6"/>
      <c r="EF44" s="6"/>
      <c r="EG44" s="6"/>
      <c r="EH44" s="6"/>
      <c r="EI44" s="6"/>
      <c r="EJ44" s="6"/>
      <c r="EK44" s="14"/>
      <c r="EL44" s="14"/>
      <c r="EM44" s="14"/>
      <c r="EN44" s="6"/>
      <c r="EO44" s="5" t="b">
        <v>0</v>
      </c>
      <c r="EP44" s="6"/>
      <c r="EQ44" s="6"/>
      <c r="ER44" s="6"/>
      <c r="ES44" s="6"/>
    </row>
    <row r="45" spans="1:149" ht="16.5" customHeight="1" x14ac:dyDescent="0.25">
      <c r="A45" s="7">
        <v>12445</v>
      </c>
      <c r="B45" s="8">
        <v>40179</v>
      </c>
      <c r="C45" s="9">
        <v>40179</v>
      </c>
      <c r="D45" s="6" t="s">
        <v>302</v>
      </c>
      <c r="E45" s="6" t="s">
        <v>303</v>
      </c>
      <c r="F45" s="6" t="s">
        <v>122</v>
      </c>
      <c r="G45" s="6" t="s">
        <v>324</v>
      </c>
      <c r="H45" s="6" t="s">
        <v>305</v>
      </c>
      <c r="I45" s="6" t="s">
        <v>123</v>
      </c>
      <c r="J45" s="10">
        <v>40</v>
      </c>
      <c r="K45" s="6" t="s">
        <v>306</v>
      </c>
      <c r="L45" s="10">
        <v>351360</v>
      </c>
      <c r="M45" s="11">
        <v>28</v>
      </c>
      <c r="N45" s="6" t="s">
        <v>307</v>
      </c>
      <c r="O45" s="7"/>
      <c r="P45" s="7"/>
      <c r="Q45" s="6" t="s">
        <v>126</v>
      </c>
      <c r="R45" s="6" t="s">
        <v>126</v>
      </c>
      <c r="S45" s="6" t="s">
        <v>127</v>
      </c>
      <c r="T45" s="6" t="s">
        <v>124</v>
      </c>
      <c r="U45" s="6" t="s">
        <v>308</v>
      </c>
      <c r="V45" s="6"/>
      <c r="W45" s="6"/>
      <c r="X45" s="7"/>
      <c r="Y45" s="6"/>
      <c r="Z45" s="6"/>
      <c r="AA45" s="7"/>
      <c r="AB45" s="7"/>
      <c r="AC45" s="8">
        <v>40909</v>
      </c>
      <c r="AD45" s="8">
        <v>41274</v>
      </c>
      <c r="AE45" s="6" t="s">
        <v>128</v>
      </c>
      <c r="AF45" s="7">
        <v>8784</v>
      </c>
      <c r="AG45" s="6"/>
      <c r="AH45" s="7"/>
      <c r="AI45" s="6"/>
      <c r="AJ45" s="8"/>
      <c r="AK45" s="9"/>
      <c r="AL45" s="7"/>
      <c r="AM45" s="6" t="s">
        <v>309</v>
      </c>
      <c r="AN45" s="6" t="s">
        <v>310</v>
      </c>
      <c r="AO45" s="6" t="s">
        <v>129</v>
      </c>
      <c r="AP45" s="12">
        <v>0</v>
      </c>
      <c r="AQ45" s="13">
        <v>0</v>
      </c>
      <c r="AR45" s="6"/>
      <c r="AS45" s="12">
        <v>0</v>
      </c>
      <c r="AT45" s="13">
        <v>0</v>
      </c>
      <c r="AU45" s="6"/>
      <c r="AV45" s="12">
        <v>0</v>
      </c>
      <c r="AW45" s="13">
        <v>0</v>
      </c>
      <c r="AX45" s="6" t="s">
        <v>124</v>
      </c>
      <c r="AY45" s="12">
        <v>0</v>
      </c>
      <c r="AZ45" s="13">
        <v>0</v>
      </c>
      <c r="BA45" s="6"/>
      <c r="BB45" s="7"/>
      <c r="BC45" s="7"/>
      <c r="BD45" s="5" t="b">
        <v>0</v>
      </c>
      <c r="BE45" s="6"/>
      <c r="BF45" s="6"/>
      <c r="BG45" s="7"/>
      <c r="BH45" s="7"/>
      <c r="BI45" s="6"/>
      <c r="BJ45" s="6"/>
      <c r="BK45" s="7">
        <v>0</v>
      </c>
      <c r="BL45" s="5" t="b">
        <v>1</v>
      </c>
      <c r="BM45" s="6" t="s">
        <v>390</v>
      </c>
      <c r="BN45" s="6" t="s">
        <v>131</v>
      </c>
      <c r="BO45" s="6"/>
      <c r="BP45" s="7" t="s">
        <v>312</v>
      </c>
      <c r="BQ45" s="6" t="s">
        <v>313</v>
      </c>
      <c r="BR45" s="6" t="s">
        <v>314</v>
      </c>
      <c r="BS45" s="6"/>
      <c r="BT45" s="6" t="s">
        <v>315</v>
      </c>
      <c r="BU45" s="6"/>
      <c r="BV45" s="6"/>
      <c r="BW45" s="6"/>
      <c r="BX45" s="6"/>
      <c r="BY45" s="6"/>
      <c r="BZ45" s="6"/>
      <c r="CA45" s="6"/>
      <c r="CB45" s="6"/>
      <c r="CC45" s="6"/>
      <c r="CD45" s="7"/>
      <c r="CE45" s="6" t="s">
        <v>391</v>
      </c>
      <c r="CF45" s="5" t="b">
        <v>0</v>
      </c>
      <c r="CG45" s="5" t="b">
        <v>0</v>
      </c>
      <c r="CH45" s="5" t="b">
        <v>0</v>
      </c>
      <c r="CI45" s="5" t="b">
        <v>0</v>
      </c>
      <c r="CJ45" s="5" t="b">
        <v>0</v>
      </c>
      <c r="CK45" s="6"/>
      <c r="CL45" s="6"/>
      <c r="CM45" s="7"/>
      <c r="CN45" s="7"/>
      <c r="CO45" s="7"/>
      <c r="CP45" s="6"/>
      <c r="CQ45" s="8"/>
      <c r="CR45" s="8"/>
      <c r="CS45" s="6"/>
      <c r="CT45" s="6"/>
      <c r="CU45" s="7"/>
      <c r="CV45" s="6"/>
      <c r="CW45" s="6"/>
      <c r="CX45" s="6"/>
      <c r="CY45" s="7">
        <v>0</v>
      </c>
      <c r="CZ45" s="13">
        <v>0</v>
      </c>
      <c r="DA45" s="6"/>
      <c r="DB45" s="7">
        <v>0</v>
      </c>
      <c r="DC45" s="13">
        <v>0</v>
      </c>
      <c r="DD45" s="6"/>
      <c r="DE45" s="7">
        <v>0</v>
      </c>
      <c r="DF45" s="13">
        <v>0</v>
      </c>
      <c r="DG45" s="6"/>
      <c r="DH45" s="7"/>
      <c r="DI45" s="10">
        <v>-9838080</v>
      </c>
      <c r="DJ45" s="6"/>
      <c r="DK45" s="6"/>
      <c r="DL45" s="6"/>
      <c r="DM45" s="6"/>
      <c r="DN45" s="6"/>
      <c r="DO45" s="6"/>
      <c r="DP45" s="6"/>
      <c r="DQ45" s="6"/>
      <c r="DR45" s="6" t="s">
        <v>317</v>
      </c>
      <c r="DS45" s="8">
        <v>40544</v>
      </c>
      <c r="DT45" s="6"/>
      <c r="DU45" s="6"/>
      <c r="DV45" s="13"/>
      <c r="DW45" s="6"/>
      <c r="DX45" s="6"/>
      <c r="DY45" s="6"/>
      <c r="DZ45" s="6"/>
      <c r="EA45" s="6"/>
      <c r="EB45" s="6"/>
      <c r="EC45" s="7">
        <v>12446</v>
      </c>
      <c r="ED45" s="14">
        <v>42402.711701388886</v>
      </c>
      <c r="EE45" s="6"/>
      <c r="EF45" s="6"/>
      <c r="EG45" s="6"/>
      <c r="EH45" s="6"/>
      <c r="EI45" s="6"/>
      <c r="EJ45" s="6"/>
      <c r="EK45" s="14"/>
      <c r="EL45" s="14"/>
      <c r="EM45" s="14"/>
      <c r="EN45" s="6"/>
      <c r="EO45" s="5" t="b">
        <v>0</v>
      </c>
      <c r="EP45" s="6"/>
      <c r="EQ45" s="6"/>
      <c r="ER45" s="6"/>
      <c r="ES45" s="6"/>
    </row>
    <row r="46" spans="1:149" ht="16.5" customHeight="1" x14ac:dyDescent="0.25">
      <c r="A46" s="7">
        <v>12447</v>
      </c>
      <c r="B46" s="8">
        <v>40179</v>
      </c>
      <c r="C46" s="9">
        <v>40179</v>
      </c>
      <c r="D46" s="6" t="s">
        <v>302</v>
      </c>
      <c r="E46" s="6" t="s">
        <v>303</v>
      </c>
      <c r="F46" s="6" t="s">
        <v>122</v>
      </c>
      <c r="G46" s="6" t="s">
        <v>304</v>
      </c>
      <c r="H46" s="6" t="s">
        <v>305</v>
      </c>
      <c r="I46" s="6" t="s">
        <v>123</v>
      </c>
      <c r="J46" s="10">
        <v>40</v>
      </c>
      <c r="K46" s="6" t="s">
        <v>306</v>
      </c>
      <c r="L46" s="10">
        <v>350400</v>
      </c>
      <c r="M46" s="11">
        <v>28</v>
      </c>
      <c r="N46" s="6" t="s">
        <v>307</v>
      </c>
      <c r="O46" s="7"/>
      <c r="P46" s="7"/>
      <c r="Q46" s="6" t="s">
        <v>126</v>
      </c>
      <c r="R46" s="6" t="s">
        <v>126</v>
      </c>
      <c r="S46" s="6" t="s">
        <v>127</v>
      </c>
      <c r="T46" s="6" t="s">
        <v>124</v>
      </c>
      <c r="U46" s="6" t="s">
        <v>308</v>
      </c>
      <c r="V46" s="6"/>
      <c r="W46" s="6"/>
      <c r="X46" s="7"/>
      <c r="Y46" s="6"/>
      <c r="Z46" s="6"/>
      <c r="AA46" s="7"/>
      <c r="AB46" s="7"/>
      <c r="AC46" s="8">
        <v>40179</v>
      </c>
      <c r="AD46" s="8">
        <v>40543</v>
      </c>
      <c r="AE46" s="6" t="s">
        <v>128</v>
      </c>
      <c r="AF46" s="7">
        <v>8760</v>
      </c>
      <c r="AG46" s="6"/>
      <c r="AH46" s="7"/>
      <c r="AI46" s="6"/>
      <c r="AJ46" s="8"/>
      <c r="AK46" s="9"/>
      <c r="AL46" s="7"/>
      <c r="AM46" s="6" t="s">
        <v>309</v>
      </c>
      <c r="AN46" s="6" t="s">
        <v>310</v>
      </c>
      <c r="AO46" s="6" t="s">
        <v>129</v>
      </c>
      <c r="AP46" s="12">
        <v>0</v>
      </c>
      <c r="AQ46" s="13">
        <v>0</v>
      </c>
      <c r="AR46" s="6"/>
      <c r="AS46" s="12">
        <v>0</v>
      </c>
      <c r="AT46" s="13">
        <v>0</v>
      </c>
      <c r="AU46" s="6"/>
      <c r="AV46" s="12">
        <v>0</v>
      </c>
      <c r="AW46" s="13">
        <v>0</v>
      </c>
      <c r="AX46" s="6" t="s">
        <v>124</v>
      </c>
      <c r="AY46" s="12">
        <v>0</v>
      </c>
      <c r="AZ46" s="13">
        <v>0</v>
      </c>
      <c r="BA46" s="6"/>
      <c r="BB46" s="7"/>
      <c r="BC46" s="7"/>
      <c r="BD46" s="5" t="b">
        <v>0</v>
      </c>
      <c r="BE46" s="6"/>
      <c r="BF46" s="6"/>
      <c r="BG46" s="7"/>
      <c r="BH46" s="7"/>
      <c r="BI46" s="6"/>
      <c r="BJ46" s="6"/>
      <c r="BK46" s="7">
        <v>0</v>
      </c>
      <c r="BL46" s="5" t="b">
        <v>1</v>
      </c>
      <c r="BM46" s="6" t="s">
        <v>392</v>
      </c>
      <c r="BN46" s="6" t="s">
        <v>131</v>
      </c>
      <c r="BO46" s="6"/>
      <c r="BP46" s="7" t="s">
        <v>312</v>
      </c>
      <c r="BQ46" s="6" t="s">
        <v>313</v>
      </c>
      <c r="BR46" s="6" t="s">
        <v>314</v>
      </c>
      <c r="BS46" s="6"/>
      <c r="BT46" s="6" t="s">
        <v>315</v>
      </c>
      <c r="BU46" s="6"/>
      <c r="BV46" s="6"/>
      <c r="BW46" s="6"/>
      <c r="BX46" s="6"/>
      <c r="BY46" s="6"/>
      <c r="BZ46" s="6"/>
      <c r="CA46" s="6"/>
      <c r="CB46" s="6"/>
      <c r="CC46" s="6"/>
      <c r="CD46" s="7"/>
      <c r="CE46" s="6" t="s">
        <v>393</v>
      </c>
      <c r="CF46" s="5" t="b">
        <v>0</v>
      </c>
      <c r="CG46" s="5" t="b">
        <v>0</v>
      </c>
      <c r="CH46" s="5" t="b">
        <v>0</v>
      </c>
      <c r="CI46" s="5" t="b">
        <v>0</v>
      </c>
      <c r="CJ46" s="5" t="b">
        <v>0</v>
      </c>
      <c r="CK46" s="6"/>
      <c r="CL46" s="6"/>
      <c r="CM46" s="7"/>
      <c r="CN46" s="7"/>
      <c r="CO46" s="7"/>
      <c r="CP46" s="6"/>
      <c r="CQ46" s="8"/>
      <c r="CR46" s="8"/>
      <c r="CS46" s="6"/>
      <c r="CT46" s="6"/>
      <c r="CU46" s="7"/>
      <c r="CV46" s="6"/>
      <c r="CW46" s="6"/>
      <c r="CX46" s="6"/>
      <c r="CY46" s="7">
        <v>0</v>
      </c>
      <c r="CZ46" s="13">
        <v>0</v>
      </c>
      <c r="DA46" s="6"/>
      <c r="DB46" s="7">
        <v>0</v>
      </c>
      <c r="DC46" s="13">
        <v>0</v>
      </c>
      <c r="DD46" s="6"/>
      <c r="DE46" s="7">
        <v>0</v>
      </c>
      <c r="DF46" s="13">
        <v>0</v>
      </c>
      <c r="DG46" s="6"/>
      <c r="DH46" s="7"/>
      <c r="DI46" s="10">
        <v>-9811200</v>
      </c>
      <c r="DJ46" s="6"/>
      <c r="DK46" s="6"/>
      <c r="DL46" s="6"/>
      <c r="DM46" s="6"/>
      <c r="DN46" s="6"/>
      <c r="DO46" s="6"/>
      <c r="DP46" s="6"/>
      <c r="DQ46" s="6"/>
      <c r="DR46" s="6" t="s">
        <v>317</v>
      </c>
      <c r="DS46" s="8">
        <v>40848</v>
      </c>
      <c r="DT46" s="6"/>
      <c r="DU46" s="6"/>
      <c r="DV46" s="13"/>
      <c r="DW46" s="6"/>
      <c r="DX46" s="6"/>
      <c r="DY46" s="6"/>
      <c r="DZ46" s="6"/>
      <c r="EA46" s="6"/>
      <c r="EB46" s="6"/>
      <c r="EC46" s="7">
        <v>12448</v>
      </c>
      <c r="ED46" s="14">
        <v>42402.711701388886</v>
      </c>
      <c r="EE46" s="6"/>
      <c r="EF46" s="6"/>
      <c r="EG46" s="6"/>
      <c r="EH46" s="6"/>
      <c r="EI46" s="6"/>
      <c r="EJ46" s="6"/>
      <c r="EK46" s="14"/>
      <c r="EL46" s="14"/>
      <c r="EM46" s="14"/>
      <c r="EN46" s="6"/>
      <c r="EO46" s="5" t="b">
        <v>0</v>
      </c>
      <c r="EP46" s="6"/>
      <c r="EQ46" s="6"/>
      <c r="ER46" s="6"/>
      <c r="ES46" s="6"/>
    </row>
    <row r="47" spans="1:149" ht="16.5" customHeight="1" x14ac:dyDescent="0.25">
      <c r="A47" s="7">
        <v>12449</v>
      </c>
      <c r="B47" s="8">
        <v>40179</v>
      </c>
      <c r="C47" s="9">
        <v>40179</v>
      </c>
      <c r="D47" s="6" t="s">
        <v>302</v>
      </c>
      <c r="E47" s="6" t="s">
        <v>303</v>
      </c>
      <c r="F47" s="6" t="s">
        <v>122</v>
      </c>
      <c r="G47" s="6" t="s">
        <v>324</v>
      </c>
      <c r="H47" s="6" t="s">
        <v>305</v>
      </c>
      <c r="I47" s="6" t="s">
        <v>123</v>
      </c>
      <c r="J47" s="10">
        <v>40</v>
      </c>
      <c r="K47" s="6" t="s">
        <v>306</v>
      </c>
      <c r="L47" s="10">
        <v>351360</v>
      </c>
      <c r="M47" s="11">
        <v>28</v>
      </c>
      <c r="N47" s="6" t="s">
        <v>307</v>
      </c>
      <c r="O47" s="7"/>
      <c r="P47" s="7"/>
      <c r="Q47" s="6" t="s">
        <v>126</v>
      </c>
      <c r="R47" s="6" t="s">
        <v>126</v>
      </c>
      <c r="S47" s="6" t="s">
        <v>127</v>
      </c>
      <c r="T47" s="6" t="s">
        <v>124</v>
      </c>
      <c r="U47" s="6" t="s">
        <v>308</v>
      </c>
      <c r="V47" s="6"/>
      <c r="W47" s="6"/>
      <c r="X47" s="7"/>
      <c r="Y47" s="6"/>
      <c r="Z47" s="6"/>
      <c r="AA47" s="7"/>
      <c r="AB47" s="7"/>
      <c r="AC47" s="8">
        <v>40909</v>
      </c>
      <c r="AD47" s="8">
        <v>41274</v>
      </c>
      <c r="AE47" s="6" t="s">
        <v>128</v>
      </c>
      <c r="AF47" s="7">
        <v>8784</v>
      </c>
      <c r="AG47" s="6"/>
      <c r="AH47" s="7"/>
      <c r="AI47" s="6"/>
      <c r="AJ47" s="8"/>
      <c r="AK47" s="9"/>
      <c r="AL47" s="7"/>
      <c r="AM47" s="6" t="s">
        <v>309</v>
      </c>
      <c r="AN47" s="6" t="s">
        <v>310</v>
      </c>
      <c r="AO47" s="6" t="s">
        <v>129</v>
      </c>
      <c r="AP47" s="12">
        <v>0</v>
      </c>
      <c r="AQ47" s="13">
        <v>0</v>
      </c>
      <c r="AR47" s="6"/>
      <c r="AS47" s="12">
        <v>0</v>
      </c>
      <c r="AT47" s="13">
        <v>0</v>
      </c>
      <c r="AU47" s="6"/>
      <c r="AV47" s="12">
        <v>0</v>
      </c>
      <c r="AW47" s="13">
        <v>0</v>
      </c>
      <c r="AX47" s="6" t="s">
        <v>124</v>
      </c>
      <c r="AY47" s="12">
        <v>0</v>
      </c>
      <c r="AZ47" s="13">
        <v>0</v>
      </c>
      <c r="BA47" s="6"/>
      <c r="BB47" s="7"/>
      <c r="BC47" s="7"/>
      <c r="BD47" s="5" t="b">
        <v>0</v>
      </c>
      <c r="BE47" s="6"/>
      <c r="BF47" s="6"/>
      <c r="BG47" s="7"/>
      <c r="BH47" s="7"/>
      <c r="BI47" s="6"/>
      <c r="BJ47" s="6"/>
      <c r="BK47" s="7">
        <v>0</v>
      </c>
      <c r="BL47" s="5" t="b">
        <v>1</v>
      </c>
      <c r="BM47" s="6" t="s">
        <v>394</v>
      </c>
      <c r="BN47" s="6" t="s">
        <v>131</v>
      </c>
      <c r="BO47" s="6"/>
      <c r="BP47" s="7" t="s">
        <v>312</v>
      </c>
      <c r="BQ47" s="6" t="s">
        <v>313</v>
      </c>
      <c r="BR47" s="6" t="s">
        <v>314</v>
      </c>
      <c r="BS47" s="6"/>
      <c r="BT47" s="6" t="s">
        <v>315</v>
      </c>
      <c r="BU47" s="6"/>
      <c r="BV47" s="6"/>
      <c r="BW47" s="6"/>
      <c r="BX47" s="6"/>
      <c r="BY47" s="6"/>
      <c r="BZ47" s="6"/>
      <c r="CA47" s="6"/>
      <c r="CB47" s="6"/>
      <c r="CC47" s="6"/>
      <c r="CD47" s="7"/>
      <c r="CE47" s="6" t="s">
        <v>395</v>
      </c>
      <c r="CF47" s="5" t="b">
        <v>0</v>
      </c>
      <c r="CG47" s="5" t="b">
        <v>0</v>
      </c>
      <c r="CH47" s="5" t="b">
        <v>0</v>
      </c>
      <c r="CI47" s="5" t="b">
        <v>0</v>
      </c>
      <c r="CJ47" s="5" t="b">
        <v>0</v>
      </c>
      <c r="CK47" s="6"/>
      <c r="CL47" s="6"/>
      <c r="CM47" s="7"/>
      <c r="CN47" s="7"/>
      <c r="CO47" s="7"/>
      <c r="CP47" s="6"/>
      <c r="CQ47" s="8"/>
      <c r="CR47" s="8"/>
      <c r="CS47" s="6"/>
      <c r="CT47" s="6"/>
      <c r="CU47" s="7"/>
      <c r="CV47" s="6"/>
      <c r="CW47" s="6"/>
      <c r="CX47" s="6"/>
      <c r="CY47" s="7">
        <v>0</v>
      </c>
      <c r="CZ47" s="13">
        <v>0</v>
      </c>
      <c r="DA47" s="6"/>
      <c r="DB47" s="7">
        <v>0</v>
      </c>
      <c r="DC47" s="13">
        <v>0</v>
      </c>
      <c r="DD47" s="6"/>
      <c r="DE47" s="7">
        <v>0</v>
      </c>
      <c r="DF47" s="13">
        <v>0</v>
      </c>
      <c r="DG47" s="6"/>
      <c r="DH47" s="7"/>
      <c r="DI47" s="10">
        <v>-9838080</v>
      </c>
      <c r="DJ47" s="6"/>
      <c r="DK47" s="6"/>
      <c r="DL47" s="6"/>
      <c r="DM47" s="6"/>
      <c r="DN47" s="6"/>
      <c r="DO47" s="6"/>
      <c r="DP47" s="6"/>
      <c r="DQ47" s="6"/>
      <c r="DR47" s="6" t="s">
        <v>317</v>
      </c>
      <c r="DS47" s="8">
        <v>40848</v>
      </c>
      <c r="DT47" s="6"/>
      <c r="DU47" s="6"/>
      <c r="DV47" s="13"/>
      <c r="DW47" s="6"/>
      <c r="DX47" s="6"/>
      <c r="DY47" s="6"/>
      <c r="DZ47" s="6"/>
      <c r="EA47" s="6"/>
      <c r="EB47" s="6"/>
      <c r="EC47" s="7">
        <v>12450</v>
      </c>
      <c r="ED47" s="14">
        <v>42402.711701388886</v>
      </c>
      <c r="EE47" s="6"/>
      <c r="EF47" s="6"/>
      <c r="EG47" s="6"/>
      <c r="EH47" s="6"/>
      <c r="EI47" s="6"/>
      <c r="EJ47" s="6"/>
      <c r="EK47" s="14"/>
      <c r="EL47" s="14"/>
      <c r="EM47" s="14"/>
      <c r="EN47" s="6"/>
      <c r="EO47" s="5" t="b">
        <v>0</v>
      </c>
      <c r="EP47" s="6"/>
      <c r="EQ47" s="6"/>
      <c r="ER47" s="6"/>
      <c r="ES47" s="6"/>
    </row>
    <row r="48" spans="1:149" ht="16.5" customHeight="1" x14ac:dyDescent="0.25">
      <c r="A48" s="7">
        <v>12451</v>
      </c>
      <c r="B48" s="8">
        <v>40179</v>
      </c>
      <c r="C48" s="9">
        <v>40179</v>
      </c>
      <c r="D48" s="6" t="s">
        <v>302</v>
      </c>
      <c r="E48" s="6" t="s">
        <v>303</v>
      </c>
      <c r="F48" s="6" t="s">
        <v>122</v>
      </c>
      <c r="G48" s="6" t="s">
        <v>304</v>
      </c>
      <c r="H48" s="6" t="s">
        <v>305</v>
      </c>
      <c r="I48" s="6" t="s">
        <v>123</v>
      </c>
      <c r="J48" s="10">
        <v>40</v>
      </c>
      <c r="K48" s="6" t="s">
        <v>306</v>
      </c>
      <c r="L48" s="10">
        <v>350400</v>
      </c>
      <c r="M48" s="11">
        <v>28</v>
      </c>
      <c r="N48" s="6" t="s">
        <v>307</v>
      </c>
      <c r="O48" s="7"/>
      <c r="P48" s="7"/>
      <c r="Q48" s="6" t="s">
        <v>126</v>
      </c>
      <c r="R48" s="6" t="s">
        <v>126</v>
      </c>
      <c r="S48" s="6" t="s">
        <v>127</v>
      </c>
      <c r="T48" s="6" t="s">
        <v>124</v>
      </c>
      <c r="U48" s="6" t="s">
        <v>308</v>
      </c>
      <c r="V48" s="6"/>
      <c r="W48" s="6"/>
      <c r="X48" s="7"/>
      <c r="Y48" s="6"/>
      <c r="Z48" s="6"/>
      <c r="AA48" s="7"/>
      <c r="AB48" s="7"/>
      <c r="AC48" s="8">
        <v>40179</v>
      </c>
      <c r="AD48" s="8">
        <v>40543</v>
      </c>
      <c r="AE48" s="6" t="s">
        <v>128</v>
      </c>
      <c r="AF48" s="7">
        <v>8760</v>
      </c>
      <c r="AG48" s="6"/>
      <c r="AH48" s="7"/>
      <c r="AI48" s="6"/>
      <c r="AJ48" s="8"/>
      <c r="AK48" s="9"/>
      <c r="AL48" s="7"/>
      <c r="AM48" s="6" t="s">
        <v>309</v>
      </c>
      <c r="AN48" s="6" t="s">
        <v>310</v>
      </c>
      <c r="AO48" s="6" t="s">
        <v>129</v>
      </c>
      <c r="AP48" s="12">
        <v>0</v>
      </c>
      <c r="AQ48" s="13">
        <v>0</v>
      </c>
      <c r="AR48" s="6"/>
      <c r="AS48" s="12">
        <v>0</v>
      </c>
      <c r="AT48" s="13">
        <v>0</v>
      </c>
      <c r="AU48" s="6"/>
      <c r="AV48" s="12">
        <v>0</v>
      </c>
      <c r="AW48" s="13">
        <v>0</v>
      </c>
      <c r="AX48" s="6" t="s">
        <v>124</v>
      </c>
      <c r="AY48" s="12">
        <v>0</v>
      </c>
      <c r="AZ48" s="13">
        <v>0</v>
      </c>
      <c r="BA48" s="6"/>
      <c r="BB48" s="7"/>
      <c r="BC48" s="7"/>
      <c r="BD48" s="5" t="b">
        <v>0</v>
      </c>
      <c r="BE48" s="6"/>
      <c r="BF48" s="6"/>
      <c r="BG48" s="7"/>
      <c r="BH48" s="7"/>
      <c r="BI48" s="6"/>
      <c r="BJ48" s="6"/>
      <c r="BK48" s="7">
        <v>0</v>
      </c>
      <c r="BL48" s="5" t="b">
        <v>1</v>
      </c>
      <c r="BM48" s="6" t="s">
        <v>396</v>
      </c>
      <c r="BN48" s="6" t="s">
        <v>131</v>
      </c>
      <c r="BO48" s="6"/>
      <c r="BP48" s="7" t="s">
        <v>312</v>
      </c>
      <c r="BQ48" s="6" t="s">
        <v>313</v>
      </c>
      <c r="BR48" s="6" t="s">
        <v>314</v>
      </c>
      <c r="BS48" s="6"/>
      <c r="BT48" s="6" t="s">
        <v>315</v>
      </c>
      <c r="BU48" s="6"/>
      <c r="BV48" s="6"/>
      <c r="BW48" s="6"/>
      <c r="BX48" s="6"/>
      <c r="BY48" s="6"/>
      <c r="BZ48" s="6"/>
      <c r="CA48" s="6"/>
      <c r="CB48" s="6"/>
      <c r="CC48" s="6"/>
      <c r="CD48" s="7"/>
      <c r="CE48" s="6" t="s">
        <v>397</v>
      </c>
      <c r="CF48" s="5" t="b">
        <v>0</v>
      </c>
      <c r="CG48" s="5" t="b">
        <v>0</v>
      </c>
      <c r="CH48" s="5" t="b">
        <v>0</v>
      </c>
      <c r="CI48" s="5" t="b">
        <v>0</v>
      </c>
      <c r="CJ48" s="5" t="b">
        <v>0</v>
      </c>
      <c r="CK48" s="6"/>
      <c r="CL48" s="6"/>
      <c r="CM48" s="7"/>
      <c r="CN48" s="7"/>
      <c r="CO48" s="7"/>
      <c r="CP48" s="6"/>
      <c r="CQ48" s="8"/>
      <c r="CR48" s="8"/>
      <c r="CS48" s="6"/>
      <c r="CT48" s="6"/>
      <c r="CU48" s="7"/>
      <c r="CV48" s="6"/>
      <c r="CW48" s="6"/>
      <c r="CX48" s="6"/>
      <c r="CY48" s="7">
        <v>0</v>
      </c>
      <c r="CZ48" s="13">
        <v>0</v>
      </c>
      <c r="DA48" s="6"/>
      <c r="DB48" s="7">
        <v>0</v>
      </c>
      <c r="DC48" s="13">
        <v>0</v>
      </c>
      <c r="DD48" s="6"/>
      <c r="DE48" s="7">
        <v>0</v>
      </c>
      <c r="DF48" s="13">
        <v>0</v>
      </c>
      <c r="DG48" s="6"/>
      <c r="DH48" s="7"/>
      <c r="DI48" s="10">
        <v>-9811200</v>
      </c>
      <c r="DJ48" s="6"/>
      <c r="DK48" s="6"/>
      <c r="DL48" s="6"/>
      <c r="DM48" s="6"/>
      <c r="DN48" s="6"/>
      <c r="DO48" s="6"/>
      <c r="DP48" s="6"/>
      <c r="DQ48" s="6"/>
      <c r="DR48" s="6" t="s">
        <v>317</v>
      </c>
      <c r="DS48" s="8">
        <v>40909</v>
      </c>
      <c r="DT48" s="6"/>
      <c r="DU48" s="6"/>
      <c r="DV48" s="13"/>
      <c r="DW48" s="6"/>
      <c r="DX48" s="6"/>
      <c r="DY48" s="6"/>
      <c r="DZ48" s="6"/>
      <c r="EA48" s="6"/>
      <c r="EB48" s="6"/>
      <c r="EC48" s="7">
        <v>12452</v>
      </c>
      <c r="ED48" s="14">
        <v>42402.711701388886</v>
      </c>
      <c r="EE48" s="6"/>
      <c r="EF48" s="6"/>
      <c r="EG48" s="6"/>
      <c r="EH48" s="6"/>
      <c r="EI48" s="6"/>
      <c r="EJ48" s="6"/>
      <c r="EK48" s="14"/>
      <c r="EL48" s="14"/>
      <c r="EM48" s="14"/>
      <c r="EN48" s="6"/>
      <c r="EO48" s="5" t="b">
        <v>0</v>
      </c>
      <c r="EP48" s="6"/>
      <c r="EQ48" s="6"/>
      <c r="ER48" s="6"/>
      <c r="ES48" s="6"/>
    </row>
    <row r="49" spans="1:149" ht="16.5" customHeight="1" x14ac:dyDescent="0.25">
      <c r="A49" s="7">
        <v>12453</v>
      </c>
      <c r="B49" s="8">
        <v>40179</v>
      </c>
      <c r="C49" s="9">
        <v>40179</v>
      </c>
      <c r="D49" s="6" t="s">
        <v>302</v>
      </c>
      <c r="E49" s="6" t="s">
        <v>303</v>
      </c>
      <c r="F49" s="6" t="s">
        <v>122</v>
      </c>
      <c r="G49" s="6" t="s">
        <v>324</v>
      </c>
      <c r="H49" s="6" t="s">
        <v>305</v>
      </c>
      <c r="I49" s="6" t="s">
        <v>123</v>
      </c>
      <c r="J49" s="10">
        <v>40</v>
      </c>
      <c r="K49" s="6" t="s">
        <v>306</v>
      </c>
      <c r="L49" s="10">
        <v>351360</v>
      </c>
      <c r="M49" s="11">
        <v>28</v>
      </c>
      <c r="N49" s="6" t="s">
        <v>307</v>
      </c>
      <c r="O49" s="7"/>
      <c r="P49" s="7"/>
      <c r="Q49" s="6" t="s">
        <v>126</v>
      </c>
      <c r="R49" s="6" t="s">
        <v>126</v>
      </c>
      <c r="S49" s="6" t="s">
        <v>127</v>
      </c>
      <c r="T49" s="6" t="s">
        <v>124</v>
      </c>
      <c r="U49" s="6" t="s">
        <v>308</v>
      </c>
      <c r="V49" s="6"/>
      <c r="W49" s="6"/>
      <c r="X49" s="7"/>
      <c r="Y49" s="6"/>
      <c r="Z49" s="6"/>
      <c r="AA49" s="7"/>
      <c r="AB49" s="7"/>
      <c r="AC49" s="8">
        <v>40909</v>
      </c>
      <c r="AD49" s="8">
        <v>41274</v>
      </c>
      <c r="AE49" s="6" t="s">
        <v>128</v>
      </c>
      <c r="AF49" s="7">
        <v>8784</v>
      </c>
      <c r="AG49" s="6"/>
      <c r="AH49" s="7"/>
      <c r="AI49" s="6"/>
      <c r="AJ49" s="8"/>
      <c r="AK49" s="9"/>
      <c r="AL49" s="7"/>
      <c r="AM49" s="6" t="s">
        <v>309</v>
      </c>
      <c r="AN49" s="6" t="s">
        <v>310</v>
      </c>
      <c r="AO49" s="6" t="s">
        <v>129</v>
      </c>
      <c r="AP49" s="12">
        <v>0</v>
      </c>
      <c r="AQ49" s="13">
        <v>0</v>
      </c>
      <c r="AR49" s="6"/>
      <c r="AS49" s="12">
        <v>0</v>
      </c>
      <c r="AT49" s="13">
        <v>0</v>
      </c>
      <c r="AU49" s="6"/>
      <c r="AV49" s="12">
        <v>0</v>
      </c>
      <c r="AW49" s="13">
        <v>0</v>
      </c>
      <c r="AX49" s="6" t="s">
        <v>124</v>
      </c>
      <c r="AY49" s="12">
        <v>0</v>
      </c>
      <c r="AZ49" s="13">
        <v>0</v>
      </c>
      <c r="BA49" s="6"/>
      <c r="BB49" s="7"/>
      <c r="BC49" s="7"/>
      <c r="BD49" s="5" t="b">
        <v>0</v>
      </c>
      <c r="BE49" s="6"/>
      <c r="BF49" s="6"/>
      <c r="BG49" s="7"/>
      <c r="BH49" s="7"/>
      <c r="BI49" s="6"/>
      <c r="BJ49" s="6"/>
      <c r="BK49" s="7">
        <v>0</v>
      </c>
      <c r="BL49" s="5" t="b">
        <v>1</v>
      </c>
      <c r="BM49" s="6" t="s">
        <v>398</v>
      </c>
      <c r="BN49" s="6" t="s">
        <v>131</v>
      </c>
      <c r="BO49" s="6"/>
      <c r="BP49" s="7" t="s">
        <v>312</v>
      </c>
      <c r="BQ49" s="6" t="s">
        <v>313</v>
      </c>
      <c r="BR49" s="6" t="s">
        <v>314</v>
      </c>
      <c r="BS49" s="6"/>
      <c r="BT49" s="6" t="s">
        <v>315</v>
      </c>
      <c r="BU49" s="6"/>
      <c r="BV49" s="6"/>
      <c r="BW49" s="6"/>
      <c r="BX49" s="6"/>
      <c r="BY49" s="6"/>
      <c r="BZ49" s="6"/>
      <c r="CA49" s="6"/>
      <c r="CB49" s="6"/>
      <c r="CC49" s="6"/>
      <c r="CD49" s="7"/>
      <c r="CE49" s="6" t="s">
        <v>399</v>
      </c>
      <c r="CF49" s="5" t="b">
        <v>0</v>
      </c>
      <c r="CG49" s="5" t="b">
        <v>0</v>
      </c>
      <c r="CH49" s="5" t="b">
        <v>0</v>
      </c>
      <c r="CI49" s="5" t="b">
        <v>0</v>
      </c>
      <c r="CJ49" s="5" t="b">
        <v>0</v>
      </c>
      <c r="CK49" s="6"/>
      <c r="CL49" s="6"/>
      <c r="CM49" s="7"/>
      <c r="CN49" s="7"/>
      <c r="CO49" s="7"/>
      <c r="CP49" s="6"/>
      <c r="CQ49" s="8"/>
      <c r="CR49" s="8"/>
      <c r="CS49" s="6"/>
      <c r="CT49" s="6"/>
      <c r="CU49" s="7"/>
      <c r="CV49" s="6"/>
      <c r="CW49" s="6"/>
      <c r="CX49" s="6"/>
      <c r="CY49" s="7">
        <v>0</v>
      </c>
      <c r="CZ49" s="13">
        <v>0</v>
      </c>
      <c r="DA49" s="6"/>
      <c r="DB49" s="7">
        <v>0</v>
      </c>
      <c r="DC49" s="13">
        <v>0</v>
      </c>
      <c r="DD49" s="6"/>
      <c r="DE49" s="7">
        <v>0</v>
      </c>
      <c r="DF49" s="13">
        <v>0</v>
      </c>
      <c r="DG49" s="6"/>
      <c r="DH49" s="7"/>
      <c r="DI49" s="10">
        <v>-9838080</v>
      </c>
      <c r="DJ49" s="6"/>
      <c r="DK49" s="6"/>
      <c r="DL49" s="6"/>
      <c r="DM49" s="6"/>
      <c r="DN49" s="6"/>
      <c r="DO49" s="6"/>
      <c r="DP49" s="6"/>
      <c r="DQ49" s="6"/>
      <c r="DR49" s="6" t="s">
        <v>317</v>
      </c>
      <c r="DS49" s="8">
        <v>40909</v>
      </c>
      <c r="DT49" s="6"/>
      <c r="DU49" s="6"/>
      <c r="DV49" s="13"/>
      <c r="DW49" s="6"/>
      <c r="DX49" s="6"/>
      <c r="DY49" s="6"/>
      <c r="DZ49" s="6"/>
      <c r="EA49" s="6"/>
      <c r="EB49" s="6"/>
      <c r="EC49" s="7">
        <v>12454</v>
      </c>
      <c r="ED49" s="14">
        <v>42402.711701388886</v>
      </c>
      <c r="EE49" s="6"/>
      <c r="EF49" s="6"/>
      <c r="EG49" s="6"/>
      <c r="EH49" s="6"/>
      <c r="EI49" s="6"/>
      <c r="EJ49" s="6"/>
      <c r="EK49" s="14"/>
      <c r="EL49" s="14"/>
      <c r="EM49" s="14"/>
      <c r="EN49" s="6"/>
      <c r="EO49" s="5" t="b">
        <v>0</v>
      </c>
      <c r="EP49" s="6"/>
      <c r="EQ49" s="6"/>
      <c r="ER49" s="6"/>
      <c r="ES49" s="6"/>
    </row>
    <row r="50" spans="1:149" ht="16.5" customHeight="1" x14ac:dyDescent="0.25">
      <c r="A50" s="7">
        <v>12455</v>
      </c>
      <c r="B50" s="8">
        <v>40483</v>
      </c>
      <c r="C50" s="9">
        <v>40483</v>
      </c>
      <c r="D50" s="6" t="s">
        <v>302</v>
      </c>
      <c r="E50" s="6" t="s">
        <v>303</v>
      </c>
      <c r="F50" s="6" t="s">
        <v>122</v>
      </c>
      <c r="G50" s="6" t="s">
        <v>324</v>
      </c>
      <c r="H50" s="6" t="s">
        <v>305</v>
      </c>
      <c r="I50" s="6" t="s">
        <v>123</v>
      </c>
      <c r="J50" s="10">
        <v>41</v>
      </c>
      <c r="K50" s="6" t="s">
        <v>306</v>
      </c>
      <c r="L50" s="10">
        <v>360144</v>
      </c>
      <c r="M50" s="11">
        <v>29</v>
      </c>
      <c r="N50" s="6" t="s">
        <v>307</v>
      </c>
      <c r="O50" s="7"/>
      <c r="P50" s="7"/>
      <c r="Q50" s="6" t="s">
        <v>126</v>
      </c>
      <c r="R50" s="6" t="s">
        <v>126</v>
      </c>
      <c r="S50" s="6" t="s">
        <v>127</v>
      </c>
      <c r="T50" s="6" t="s">
        <v>124</v>
      </c>
      <c r="U50" s="6" t="s">
        <v>308</v>
      </c>
      <c r="V50" s="6" t="s">
        <v>185</v>
      </c>
      <c r="W50" s="6"/>
      <c r="X50" s="7"/>
      <c r="Y50" s="6"/>
      <c r="Z50" s="6"/>
      <c r="AA50" s="7"/>
      <c r="AB50" s="7"/>
      <c r="AC50" s="8">
        <v>40909</v>
      </c>
      <c r="AD50" s="8">
        <v>41274</v>
      </c>
      <c r="AE50" s="6" t="s">
        <v>128</v>
      </c>
      <c r="AF50" s="7">
        <v>8784</v>
      </c>
      <c r="AG50" s="6"/>
      <c r="AH50" s="7"/>
      <c r="AI50" s="6"/>
      <c r="AJ50" s="8"/>
      <c r="AK50" s="9"/>
      <c r="AL50" s="7"/>
      <c r="AM50" s="6" t="s">
        <v>309</v>
      </c>
      <c r="AN50" s="6" t="s">
        <v>310</v>
      </c>
      <c r="AO50" s="6" t="s">
        <v>129</v>
      </c>
      <c r="AP50" s="12">
        <v>0</v>
      </c>
      <c r="AQ50" s="13">
        <v>0</v>
      </c>
      <c r="AR50" s="6"/>
      <c r="AS50" s="12">
        <v>0</v>
      </c>
      <c r="AT50" s="13">
        <v>0</v>
      </c>
      <c r="AU50" s="6"/>
      <c r="AV50" s="12">
        <v>0</v>
      </c>
      <c r="AW50" s="13">
        <v>0</v>
      </c>
      <c r="AX50" s="6" t="s">
        <v>124</v>
      </c>
      <c r="AY50" s="12">
        <v>0</v>
      </c>
      <c r="AZ50" s="13">
        <v>0</v>
      </c>
      <c r="BA50" s="6"/>
      <c r="BB50" s="7"/>
      <c r="BC50" s="7"/>
      <c r="BD50" s="5" t="b">
        <v>0</v>
      </c>
      <c r="BE50" s="6"/>
      <c r="BF50" s="6"/>
      <c r="BG50" s="7"/>
      <c r="BH50" s="7"/>
      <c r="BI50" s="6"/>
      <c r="BJ50" s="6"/>
      <c r="BK50" s="7">
        <v>0</v>
      </c>
      <c r="BL50" s="5" t="b">
        <v>1</v>
      </c>
      <c r="BM50" s="6" t="s">
        <v>400</v>
      </c>
      <c r="BN50" s="6" t="s">
        <v>131</v>
      </c>
      <c r="BO50" s="6"/>
      <c r="BP50" s="7" t="s">
        <v>312</v>
      </c>
      <c r="BQ50" s="6" t="s">
        <v>314</v>
      </c>
      <c r="BR50" s="6" t="s">
        <v>314</v>
      </c>
      <c r="BS50" s="6"/>
      <c r="BT50" s="6" t="s">
        <v>315</v>
      </c>
      <c r="BU50" s="6"/>
      <c r="BV50" s="6"/>
      <c r="BW50" s="6"/>
      <c r="BX50" s="6"/>
      <c r="BY50" s="6"/>
      <c r="BZ50" s="6"/>
      <c r="CA50" s="6"/>
      <c r="CB50" s="6"/>
      <c r="CC50" s="6"/>
      <c r="CD50" s="7"/>
      <c r="CE50" s="6" t="s">
        <v>401</v>
      </c>
      <c r="CF50" s="5" t="b">
        <v>0</v>
      </c>
      <c r="CG50" s="5" t="b">
        <v>0</v>
      </c>
      <c r="CH50" s="5" t="b">
        <v>0</v>
      </c>
      <c r="CI50" s="5" t="b">
        <v>0</v>
      </c>
      <c r="CJ50" s="5" t="b">
        <v>0</v>
      </c>
      <c r="CK50" s="6"/>
      <c r="CL50" s="6"/>
      <c r="CM50" s="7"/>
      <c r="CN50" s="7"/>
      <c r="CO50" s="7"/>
      <c r="CP50" s="6"/>
      <c r="CQ50" s="8"/>
      <c r="CR50" s="8"/>
      <c r="CS50" s="6"/>
      <c r="CT50" s="6"/>
      <c r="CU50" s="7"/>
      <c r="CV50" s="6"/>
      <c r="CW50" s="6"/>
      <c r="CX50" s="6"/>
      <c r="CY50" s="7">
        <v>0</v>
      </c>
      <c r="CZ50" s="13">
        <v>0</v>
      </c>
      <c r="DA50" s="6"/>
      <c r="DB50" s="7">
        <v>0</v>
      </c>
      <c r="DC50" s="13">
        <v>0</v>
      </c>
      <c r="DD50" s="6"/>
      <c r="DE50" s="7">
        <v>0</v>
      </c>
      <c r="DF50" s="13">
        <v>0</v>
      </c>
      <c r="DG50" s="6"/>
      <c r="DH50" s="7"/>
      <c r="DI50" s="10">
        <v>-10444176</v>
      </c>
      <c r="DJ50" s="6"/>
      <c r="DK50" s="6"/>
      <c r="DL50" s="6"/>
      <c r="DM50" s="6"/>
      <c r="DN50" s="6"/>
      <c r="DO50" s="6"/>
      <c r="DP50" s="6"/>
      <c r="DQ50" s="6"/>
      <c r="DR50" s="6" t="s">
        <v>317</v>
      </c>
      <c r="DS50" s="8">
        <v>40848</v>
      </c>
      <c r="DT50" s="6"/>
      <c r="DU50" s="6"/>
      <c r="DV50" s="13"/>
      <c r="DW50" s="6"/>
      <c r="DX50" s="6"/>
      <c r="DY50" s="6"/>
      <c r="DZ50" s="6"/>
      <c r="EA50" s="6"/>
      <c r="EB50" s="6"/>
      <c r="EC50" s="7">
        <v>12456</v>
      </c>
      <c r="ED50" s="14">
        <v>42402.711701388886</v>
      </c>
      <c r="EE50" s="6"/>
      <c r="EF50" s="6"/>
      <c r="EG50" s="6"/>
      <c r="EH50" s="6"/>
      <c r="EI50" s="6"/>
      <c r="EJ50" s="6"/>
      <c r="EK50" s="14"/>
      <c r="EL50" s="14"/>
      <c r="EM50" s="14"/>
      <c r="EN50" s="6"/>
      <c r="EO50" s="5" t="b">
        <v>0</v>
      </c>
      <c r="EP50" s="6"/>
      <c r="EQ50" s="6"/>
      <c r="ER50" s="6"/>
      <c r="ES50" s="6"/>
    </row>
    <row r="51" spans="1:149" ht="16.5" customHeight="1" x14ac:dyDescent="0.25">
      <c r="A51" s="7">
        <v>12457</v>
      </c>
      <c r="B51" s="8">
        <v>40483</v>
      </c>
      <c r="C51" s="9">
        <v>40483</v>
      </c>
      <c r="D51" s="6" t="s">
        <v>302</v>
      </c>
      <c r="E51" s="6" t="s">
        <v>303</v>
      </c>
      <c r="F51" s="6" t="s">
        <v>122</v>
      </c>
      <c r="G51" s="6" t="s">
        <v>324</v>
      </c>
      <c r="H51" s="6" t="s">
        <v>305</v>
      </c>
      <c r="I51" s="6" t="s">
        <v>123</v>
      </c>
      <c r="J51" s="10">
        <v>41</v>
      </c>
      <c r="K51" s="6" t="s">
        <v>306</v>
      </c>
      <c r="L51" s="10">
        <v>360144</v>
      </c>
      <c r="M51" s="11">
        <v>29</v>
      </c>
      <c r="N51" s="6" t="s">
        <v>307</v>
      </c>
      <c r="O51" s="7"/>
      <c r="P51" s="7"/>
      <c r="Q51" s="6" t="s">
        <v>126</v>
      </c>
      <c r="R51" s="6" t="s">
        <v>126</v>
      </c>
      <c r="S51" s="6" t="s">
        <v>127</v>
      </c>
      <c r="T51" s="6" t="s">
        <v>124</v>
      </c>
      <c r="U51" s="6" t="s">
        <v>308</v>
      </c>
      <c r="V51" s="6" t="s">
        <v>185</v>
      </c>
      <c r="W51" s="6"/>
      <c r="X51" s="7"/>
      <c r="Y51" s="6"/>
      <c r="Z51" s="6"/>
      <c r="AA51" s="7"/>
      <c r="AB51" s="7"/>
      <c r="AC51" s="8">
        <v>40909</v>
      </c>
      <c r="AD51" s="8">
        <v>41274</v>
      </c>
      <c r="AE51" s="6" t="s">
        <v>128</v>
      </c>
      <c r="AF51" s="7">
        <v>8784</v>
      </c>
      <c r="AG51" s="6"/>
      <c r="AH51" s="7"/>
      <c r="AI51" s="6"/>
      <c r="AJ51" s="8"/>
      <c r="AK51" s="9"/>
      <c r="AL51" s="7"/>
      <c r="AM51" s="6" t="s">
        <v>309</v>
      </c>
      <c r="AN51" s="6" t="s">
        <v>310</v>
      </c>
      <c r="AO51" s="6" t="s">
        <v>129</v>
      </c>
      <c r="AP51" s="12">
        <v>0</v>
      </c>
      <c r="AQ51" s="13">
        <v>0</v>
      </c>
      <c r="AR51" s="6"/>
      <c r="AS51" s="12">
        <v>0</v>
      </c>
      <c r="AT51" s="13">
        <v>0</v>
      </c>
      <c r="AU51" s="6"/>
      <c r="AV51" s="12">
        <v>0</v>
      </c>
      <c r="AW51" s="13">
        <v>0</v>
      </c>
      <c r="AX51" s="6" t="s">
        <v>124</v>
      </c>
      <c r="AY51" s="12">
        <v>0</v>
      </c>
      <c r="AZ51" s="13">
        <v>0</v>
      </c>
      <c r="BA51" s="6"/>
      <c r="BB51" s="7"/>
      <c r="BC51" s="7"/>
      <c r="BD51" s="5" t="b">
        <v>0</v>
      </c>
      <c r="BE51" s="6"/>
      <c r="BF51" s="6"/>
      <c r="BG51" s="7"/>
      <c r="BH51" s="7"/>
      <c r="BI51" s="6"/>
      <c r="BJ51" s="6"/>
      <c r="BK51" s="7">
        <v>0</v>
      </c>
      <c r="BL51" s="5" t="b">
        <v>1</v>
      </c>
      <c r="BM51" s="6" t="s">
        <v>402</v>
      </c>
      <c r="BN51" s="6" t="s">
        <v>131</v>
      </c>
      <c r="BO51" s="6"/>
      <c r="BP51" s="7" t="s">
        <v>312</v>
      </c>
      <c r="BQ51" s="6" t="s">
        <v>314</v>
      </c>
      <c r="BR51" s="6" t="s">
        <v>314</v>
      </c>
      <c r="BS51" s="6"/>
      <c r="BT51" s="6" t="s">
        <v>315</v>
      </c>
      <c r="BU51" s="6"/>
      <c r="BV51" s="6"/>
      <c r="BW51" s="6"/>
      <c r="BX51" s="6"/>
      <c r="BY51" s="6"/>
      <c r="BZ51" s="6"/>
      <c r="CA51" s="6"/>
      <c r="CB51" s="6"/>
      <c r="CC51" s="6"/>
      <c r="CD51" s="7"/>
      <c r="CE51" s="6" t="s">
        <v>403</v>
      </c>
      <c r="CF51" s="5" t="b">
        <v>0</v>
      </c>
      <c r="CG51" s="5" t="b">
        <v>0</v>
      </c>
      <c r="CH51" s="5" t="b">
        <v>0</v>
      </c>
      <c r="CI51" s="5" t="b">
        <v>0</v>
      </c>
      <c r="CJ51" s="5" t="b">
        <v>0</v>
      </c>
      <c r="CK51" s="6"/>
      <c r="CL51" s="6"/>
      <c r="CM51" s="7"/>
      <c r="CN51" s="7"/>
      <c r="CO51" s="7"/>
      <c r="CP51" s="6"/>
      <c r="CQ51" s="8"/>
      <c r="CR51" s="8"/>
      <c r="CS51" s="6"/>
      <c r="CT51" s="6"/>
      <c r="CU51" s="7"/>
      <c r="CV51" s="6"/>
      <c r="CW51" s="6"/>
      <c r="CX51" s="6"/>
      <c r="CY51" s="7">
        <v>0</v>
      </c>
      <c r="CZ51" s="13">
        <v>0</v>
      </c>
      <c r="DA51" s="6"/>
      <c r="DB51" s="7">
        <v>0</v>
      </c>
      <c r="DC51" s="13">
        <v>0</v>
      </c>
      <c r="DD51" s="6"/>
      <c r="DE51" s="7">
        <v>0</v>
      </c>
      <c r="DF51" s="13">
        <v>0</v>
      </c>
      <c r="DG51" s="6"/>
      <c r="DH51" s="7"/>
      <c r="DI51" s="10">
        <v>-10444176</v>
      </c>
      <c r="DJ51" s="6"/>
      <c r="DK51" s="6"/>
      <c r="DL51" s="6"/>
      <c r="DM51" s="6" t="s">
        <v>404</v>
      </c>
      <c r="DN51" s="6" t="s">
        <v>405</v>
      </c>
      <c r="DO51" s="6" t="s">
        <v>406</v>
      </c>
      <c r="DP51" s="6"/>
      <c r="DQ51" s="6"/>
      <c r="DR51" s="6" t="s">
        <v>317</v>
      </c>
      <c r="DS51" s="8">
        <v>40848</v>
      </c>
      <c r="DT51" s="6"/>
      <c r="DU51" s="6"/>
      <c r="DV51" s="13"/>
      <c r="DW51" s="6"/>
      <c r="DX51" s="6"/>
      <c r="DY51" s="6"/>
      <c r="DZ51" s="6"/>
      <c r="EA51" s="6"/>
      <c r="EB51" s="6"/>
      <c r="EC51" s="7">
        <v>12458</v>
      </c>
      <c r="ED51" s="14">
        <v>42402.711712962962</v>
      </c>
      <c r="EE51" s="6"/>
      <c r="EF51" s="6"/>
      <c r="EG51" s="6"/>
      <c r="EH51" s="6"/>
      <c r="EI51" s="6"/>
      <c r="EJ51" s="6"/>
      <c r="EK51" s="14"/>
      <c r="EL51" s="14"/>
      <c r="EM51" s="14"/>
      <c r="EN51" s="6"/>
      <c r="EO51" s="5" t="b">
        <v>0</v>
      </c>
      <c r="EP51" s="6"/>
      <c r="EQ51" s="6"/>
      <c r="ER51" s="6"/>
      <c r="ES51" s="6"/>
    </row>
    <row r="52" spans="1:149" ht="16.5" customHeight="1" x14ac:dyDescent="0.25">
      <c r="A52" s="7">
        <v>12459</v>
      </c>
      <c r="B52" s="8">
        <v>40179</v>
      </c>
      <c r="C52" s="9">
        <v>40179</v>
      </c>
      <c r="D52" s="6" t="s">
        <v>302</v>
      </c>
      <c r="E52" s="6" t="s">
        <v>303</v>
      </c>
      <c r="F52" s="6" t="s">
        <v>122</v>
      </c>
      <c r="G52" s="6" t="s">
        <v>304</v>
      </c>
      <c r="H52" s="6" t="s">
        <v>305</v>
      </c>
      <c r="I52" s="6" t="s">
        <v>123</v>
      </c>
      <c r="J52" s="10">
        <v>40</v>
      </c>
      <c r="K52" s="6" t="s">
        <v>306</v>
      </c>
      <c r="L52" s="10">
        <v>350400</v>
      </c>
      <c r="M52" s="11">
        <v>28</v>
      </c>
      <c r="N52" s="6" t="s">
        <v>407</v>
      </c>
      <c r="O52" s="7"/>
      <c r="P52" s="7"/>
      <c r="Q52" s="6" t="s">
        <v>126</v>
      </c>
      <c r="R52" s="6" t="s">
        <v>126</v>
      </c>
      <c r="S52" s="6" t="s">
        <v>127</v>
      </c>
      <c r="T52" s="6" t="s">
        <v>408</v>
      </c>
      <c r="U52" s="6" t="s">
        <v>308</v>
      </c>
      <c r="V52" s="6" t="s">
        <v>185</v>
      </c>
      <c r="W52" s="6"/>
      <c r="X52" s="7"/>
      <c r="Y52" s="6"/>
      <c r="Z52" s="6"/>
      <c r="AA52" s="7"/>
      <c r="AB52" s="7"/>
      <c r="AC52" s="8">
        <v>40179</v>
      </c>
      <c r="AD52" s="8">
        <v>40543</v>
      </c>
      <c r="AE52" s="6" t="s">
        <v>128</v>
      </c>
      <c r="AF52" s="7">
        <v>8760</v>
      </c>
      <c r="AG52" s="6"/>
      <c r="AH52" s="7"/>
      <c r="AI52" s="6"/>
      <c r="AJ52" s="8"/>
      <c r="AK52" s="9"/>
      <c r="AL52" s="7"/>
      <c r="AM52" s="6" t="s">
        <v>309</v>
      </c>
      <c r="AN52" s="6" t="s">
        <v>310</v>
      </c>
      <c r="AO52" s="6" t="s">
        <v>129</v>
      </c>
      <c r="AP52" s="12">
        <v>0</v>
      </c>
      <c r="AQ52" s="13">
        <v>0</v>
      </c>
      <c r="AR52" s="6"/>
      <c r="AS52" s="12">
        <v>0</v>
      </c>
      <c r="AT52" s="13">
        <v>0</v>
      </c>
      <c r="AU52" s="6"/>
      <c r="AV52" s="12">
        <v>0</v>
      </c>
      <c r="AW52" s="13">
        <v>0</v>
      </c>
      <c r="AX52" s="6" t="s">
        <v>408</v>
      </c>
      <c r="AY52" s="12">
        <v>0</v>
      </c>
      <c r="AZ52" s="13">
        <v>0</v>
      </c>
      <c r="BA52" s="6"/>
      <c r="BB52" s="7"/>
      <c r="BC52" s="7"/>
      <c r="BD52" s="5" t="b">
        <v>0</v>
      </c>
      <c r="BE52" s="6"/>
      <c r="BF52" s="6"/>
      <c r="BG52" s="7"/>
      <c r="BH52" s="7"/>
      <c r="BI52" s="6"/>
      <c r="BJ52" s="6"/>
      <c r="BK52" s="7">
        <v>0</v>
      </c>
      <c r="BL52" s="5" t="b">
        <v>1</v>
      </c>
      <c r="BM52" s="6" t="s">
        <v>409</v>
      </c>
      <c r="BN52" s="6" t="s">
        <v>131</v>
      </c>
      <c r="BO52" s="6"/>
      <c r="BP52" s="7" t="s">
        <v>312</v>
      </c>
      <c r="BQ52" s="6" t="s">
        <v>313</v>
      </c>
      <c r="BR52" s="6" t="s">
        <v>314</v>
      </c>
      <c r="BS52" s="6"/>
      <c r="BT52" s="6" t="s">
        <v>315</v>
      </c>
      <c r="BU52" s="6"/>
      <c r="BV52" s="6"/>
      <c r="BW52" s="6"/>
      <c r="BX52" s="6"/>
      <c r="BY52" s="6"/>
      <c r="BZ52" s="6"/>
      <c r="CA52" s="6"/>
      <c r="CB52" s="6"/>
      <c r="CC52" s="6"/>
      <c r="CD52" s="7"/>
      <c r="CE52" s="6" t="s">
        <v>410</v>
      </c>
      <c r="CF52" s="5" t="b">
        <v>0</v>
      </c>
      <c r="CG52" s="5" t="b">
        <v>0</v>
      </c>
      <c r="CH52" s="5" t="b">
        <v>0</v>
      </c>
      <c r="CI52" s="5" t="b">
        <v>0</v>
      </c>
      <c r="CJ52" s="5" t="b">
        <v>0</v>
      </c>
      <c r="CK52" s="6"/>
      <c r="CL52" s="6"/>
      <c r="CM52" s="7"/>
      <c r="CN52" s="7"/>
      <c r="CO52" s="7"/>
      <c r="CP52" s="6"/>
      <c r="CQ52" s="8"/>
      <c r="CR52" s="8"/>
      <c r="CS52" s="6"/>
      <c r="CT52" s="6"/>
      <c r="CU52" s="7"/>
      <c r="CV52" s="6"/>
      <c r="CW52" s="6"/>
      <c r="CX52" s="6"/>
      <c r="CY52" s="7">
        <v>0</v>
      </c>
      <c r="CZ52" s="13">
        <v>0</v>
      </c>
      <c r="DA52" s="6"/>
      <c r="DB52" s="7">
        <v>0</v>
      </c>
      <c r="DC52" s="13">
        <v>0</v>
      </c>
      <c r="DD52" s="6"/>
      <c r="DE52" s="7">
        <v>0</v>
      </c>
      <c r="DF52" s="13">
        <v>0</v>
      </c>
      <c r="DG52" s="6"/>
      <c r="DH52" s="7"/>
      <c r="DI52" s="10">
        <v>-9811200</v>
      </c>
      <c r="DJ52" s="6"/>
      <c r="DK52" s="6"/>
      <c r="DL52" s="6"/>
      <c r="DM52" s="6"/>
      <c r="DN52" s="6"/>
      <c r="DO52" s="6"/>
      <c r="DP52" s="6"/>
      <c r="DQ52" s="6"/>
      <c r="DR52" s="6" t="s">
        <v>317</v>
      </c>
      <c r="DS52" s="8">
        <v>40544</v>
      </c>
      <c r="DT52" s="6"/>
      <c r="DU52" s="6"/>
      <c r="DV52" s="13"/>
      <c r="DW52" s="6"/>
      <c r="DX52" s="6"/>
      <c r="DY52" s="6"/>
      <c r="DZ52" s="6"/>
      <c r="EA52" s="6"/>
      <c r="EB52" s="6"/>
      <c r="EC52" s="7">
        <v>12460</v>
      </c>
      <c r="ED52" s="14">
        <v>42402.711828703701</v>
      </c>
      <c r="EE52" s="6"/>
      <c r="EF52" s="6"/>
      <c r="EG52" s="6"/>
      <c r="EH52" s="6"/>
      <c r="EI52" s="6"/>
      <c r="EJ52" s="6"/>
      <c r="EK52" s="14"/>
      <c r="EL52" s="14"/>
      <c r="EM52" s="14"/>
      <c r="EN52" s="6"/>
      <c r="EO52" s="5" t="b">
        <v>0</v>
      </c>
      <c r="EP52" s="6"/>
      <c r="EQ52" s="6"/>
      <c r="ER52" s="6"/>
      <c r="ES52" s="6"/>
    </row>
    <row r="53" spans="1:149" ht="16.5" customHeight="1" x14ac:dyDescent="0.25">
      <c r="A53" s="7">
        <v>12461</v>
      </c>
      <c r="B53" s="8">
        <v>40179</v>
      </c>
      <c r="C53" s="9">
        <v>40179</v>
      </c>
      <c r="D53" s="6" t="s">
        <v>302</v>
      </c>
      <c r="E53" s="6" t="s">
        <v>303</v>
      </c>
      <c r="F53" s="6" t="s">
        <v>122</v>
      </c>
      <c r="G53" s="6" t="s">
        <v>304</v>
      </c>
      <c r="H53" s="6" t="s">
        <v>305</v>
      </c>
      <c r="I53" s="6" t="s">
        <v>123</v>
      </c>
      <c r="J53" s="10">
        <v>41</v>
      </c>
      <c r="K53" s="6" t="s">
        <v>306</v>
      </c>
      <c r="L53" s="10">
        <v>359160</v>
      </c>
      <c r="M53" s="11">
        <v>29</v>
      </c>
      <c r="N53" s="6" t="s">
        <v>407</v>
      </c>
      <c r="O53" s="7"/>
      <c r="P53" s="7"/>
      <c r="Q53" s="6" t="s">
        <v>126</v>
      </c>
      <c r="R53" s="6" t="s">
        <v>126</v>
      </c>
      <c r="S53" s="6" t="s">
        <v>127</v>
      </c>
      <c r="T53" s="6" t="s">
        <v>408</v>
      </c>
      <c r="U53" s="6" t="s">
        <v>308</v>
      </c>
      <c r="V53" s="6" t="s">
        <v>185</v>
      </c>
      <c r="W53" s="6"/>
      <c r="X53" s="7"/>
      <c r="Y53" s="6"/>
      <c r="Z53" s="6"/>
      <c r="AA53" s="7"/>
      <c r="AB53" s="7"/>
      <c r="AC53" s="8">
        <v>40179</v>
      </c>
      <c r="AD53" s="8">
        <v>40543</v>
      </c>
      <c r="AE53" s="6" t="s">
        <v>128</v>
      </c>
      <c r="AF53" s="7">
        <v>8760</v>
      </c>
      <c r="AG53" s="6"/>
      <c r="AH53" s="7"/>
      <c r="AI53" s="6"/>
      <c r="AJ53" s="8"/>
      <c r="AK53" s="9"/>
      <c r="AL53" s="7"/>
      <c r="AM53" s="6" t="s">
        <v>309</v>
      </c>
      <c r="AN53" s="6" t="s">
        <v>310</v>
      </c>
      <c r="AO53" s="6" t="s">
        <v>129</v>
      </c>
      <c r="AP53" s="12">
        <v>0</v>
      </c>
      <c r="AQ53" s="13">
        <v>0</v>
      </c>
      <c r="AR53" s="6"/>
      <c r="AS53" s="12">
        <v>0</v>
      </c>
      <c r="AT53" s="13">
        <v>0</v>
      </c>
      <c r="AU53" s="6"/>
      <c r="AV53" s="12">
        <v>0</v>
      </c>
      <c r="AW53" s="13">
        <v>0</v>
      </c>
      <c r="AX53" s="6" t="s">
        <v>408</v>
      </c>
      <c r="AY53" s="12">
        <v>0</v>
      </c>
      <c r="AZ53" s="13">
        <v>0</v>
      </c>
      <c r="BA53" s="6"/>
      <c r="BB53" s="7"/>
      <c r="BC53" s="7"/>
      <c r="BD53" s="5" t="b">
        <v>0</v>
      </c>
      <c r="BE53" s="6"/>
      <c r="BF53" s="6"/>
      <c r="BG53" s="7"/>
      <c r="BH53" s="7"/>
      <c r="BI53" s="6"/>
      <c r="BJ53" s="6"/>
      <c r="BK53" s="7">
        <v>0</v>
      </c>
      <c r="BL53" s="5" t="b">
        <v>1</v>
      </c>
      <c r="BM53" s="6" t="s">
        <v>411</v>
      </c>
      <c r="BN53" s="6" t="s">
        <v>131</v>
      </c>
      <c r="BO53" s="6"/>
      <c r="BP53" s="7" t="s">
        <v>312</v>
      </c>
      <c r="BQ53" s="6" t="s">
        <v>313</v>
      </c>
      <c r="BR53" s="6" t="s">
        <v>314</v>
      </c>
      <c r="BS53" s="6"/>
      <c r="BT53" s="6" t="s">
        <v>315</v>
      </c>
      <c r="BU53" s="6"/>
      <c r="BV53" s="6"/>
      <c r="BW53" s="6"/>
      <c r="BX53" s="6"/>
      <c r="BY53" s="6"/>
      <c r="BZ53" s="6"/>
      <c r="CA53" s="6"/>
      <c r="CB53" s="6"/>
      <c r="CC53" s="6"/>
      <c r="CD53" s="7"/>
      <c r="CE53" s="6" t="s">
        <v>410</v>
      </c>
      <c r="CF53" s="5" t="b">
        <v>0</v>
      </c>
      <c r="CG53" s="5" t="b">
        <v>0</v>
      </c>
      <c r="CH53" s="5" t="b">
        <v>0</v>
      </c>
      <c r="CI53" s="5" t="b">
        <v>0</v>
      </c>
      <c r="CJ53" s="5" t="b">
        <v>0</v>
      </c>
      <c r="CK53" s="6"/>
      <c r="CL53" s="6"/>
      <c r="CM53" s="7"/>
      <c r="CN53" s="7"/>
      <c r="CO53" s="7"/>
      <c r="CP53" s="6"/>
      <c r="CQ53" s="8"/>
      <c r="CR53" s="8"/>
      <c r="CS53" s="6"/>
      <c r="CT53" s="6"/>
      <c r="CU53" s="7"/>
      <c r="CV53" s="6"/>
      <c r="CW53" s="6"/>
      <c r="CX53" s="6"/>
      <c r="CY53" s="7">
        <v>0</v>
      </c>
      <c r="CZ53" s="13">
        <v>0</v>
      </c>
      <c r="DA53" s="6"/>
      <c r="DB53" s="7">
        <v>0</v>
      </c>
      <c r="DC53" s="13">
        <v>0</v>
      </c>
      <c r="DD53" s="6"/>
      <c r="DE53" s="7">
        <v>0</v>
      </c>
      <c r="DF53" s="13">
        <v>0</v>
      </c>
      <c r="DG53" s="6"/>
      <c r="DH53" s="7"/>
      <c r="DI53" s="10">
        <v>-10415640</v>
      </c>
      <c r="DJ53" s="6"/>
      <c r="DK53" s="6"/>
      <c r="DL53" s="6"/>
      <c r="DM53" s="6"/>
      <c r="DN53" s="6"/>
      <c r="DO53" s="6"/>
      <c r="DP53" s="6"/>
      <c r="DQ53" s="6"/>
      <c r="DR53" s="6" t="s">
        <v>317</v>
      </c>
      <c r="DS53" s="8">
        <v>40544</v>
      </c>
      <c r="DT53" s="6"/>
      <c r="DU53" s="6"/>
      <c r="DV53" s="13"/>
      <c r="DW53" s="6"/>
      <c r="DX53" s="6"/>
      <c r="DY53" s="6"/>
      <c r="DZ53" s="6"/>
      <c r="EA53" s="6"/>
      <c r="EB53" s="6"/>
      <c r="EC53" s="7">
        <v>12462</v>
      </c>
      <c r="ED53" s="14">
        <v>42402.711828703701</v>
      </c>
      <c r="EE53" s="6"/>
      <c r="EF53" s="6"/>
      <c r="EG53" s="6"/>
      <c r="EH53" s="6"/>
      <c r="EI53" s="6"/>
      <c r="EJ53" s="6"/>
      <c r="EK53" s="14"/>
      <c r="EL53" s="14"/>
      <c r="EM53" s="14"/>
      <c r="EN53" s="6"/>
      <c r="EO53" s="5" t="b">
        <v>0</v>
      </c>
      <c r="EP53" s="6"/>
      <c r="EQ53" s="6"/>
      <c r="ER53" s="6"/>
      <c r="ES53" s="6"/>
    </row>
    <row r="54" spans="1:149" ht="16.5" customHeight="1" x14ac:dyDescent="0.25">
      <c r="A54" s="7">
        <v>12463</v>
      </c>
      <c r="B54" s="8">
        <v>40179</v>
      </c>
      <c r="C54" s="9">
        <v>40179</v>
      </c>
      <c r="D54" s="6" t="s">
        <v>302</v>
      </c>
      <c r="E54" s="6" t="s">
        <v>303</v>
      </c>
      <c r="F54" s="6" t="s">
        <v>122</v>
      </c>
      <c r="G54" s="6" t="s">
        <v>304</v>
      </c>
      <c r="H54" s="6" t="s">
        <v>305</v>
      </c>
      <c r="I54" s="6" t="s">
        <v>133</v>
      </c>
      <c r="J54" s="10">
        <v>-42</v>
      </c>
      <c r="K54" s="6" t="s">
        <v>306</v>
      </c>
      <c r="L54" s="10">
        <v>-367920</v>
      </c>
      <c r="M54" s="11">
        <v>30</v>
      </c>
      <c r="N54" s="6" t="s">
        <v>407</v>
      </c>
      <c r="O54" s="7"/>
      <c r="P54" s="7"/>
      <c r="Q54" s="6" t="s">
        <v>126</v>
      </c>
      <c r="R54" s="6" t="s">
        <v>126</v>
      </c>
      <c r="S54" s="6" t="s">
        <v>127</v>
      </c>
      <c r="T54" s="6" t="s">
        <v>408</v>
      </c>
      <c r="U54" s="6" t="s">
        <v>308</v>
      </c>
      <c r="V54" s="6" t="s">
        <v>185</v>
      </c>
      <c r="W54" s="6"/>
      <c r="X54" s="7"/>
      <c r="Y54" s="6"/>
      <c r="Z54" s="6"/>
      <c r="AA54" s="7"/>
      <c r="AB54" s="7"/>
      <c r="AC54" s="8">
        <v>40179</v>
      </c>
      <c r="AD54" s="8">
        <v>40543</v>
      </c>
      <c r="AE54" s="6" t="s">
        <v>128</v>
      </c>
      <c r="AF54" s="7">
        <v>8760</v>
      </c>
      <c r="AG54" s="6"/>
      <c r="AH54" s="7"/>
      <c r="AI54" s="6"/>
      <c r="AJ54" s="8"/>
      <c r="AK54" s="9"/>
      <c r="AL54" s="7"/>
      <c r="AM54" s="6" t="s">
        <v>309</v>
      </c>
      <c r="AN54" s="6" t="s">
        <v>310</v>
      </c>
      <c r="AO54" s="6" t="s">
        <v>129</v>
      </c>
      <c r="AP54" s="12">
        <v>0</v>
      </c>
      <c r="AQ54" s="13">
        <v>0</v>
      </c>
      <c r="AR54" s="6"/>
      <c r="AS54" s="12">
        <v>0</v>
      </c>
      <c r="AT54" s="13">
        <v>0</v>
      </c>
      <c r="AU54" s="6"/>
      <c r="AV54" s="12">
        <v>0</v>
      </c>
      <c r="AW54" s="13">
        <v>0</v>
      </c>
      <c r="AX54" s="6" t="s">
        <v>408</v>
      </c>
      <c r="AY54" s="12">
        <v>0</v>
      </c>
      <c r="AZ54" s="13">
        <v>0</v>
      </c>
      <c r="BA54" s="6"/>
      <c r="BB54" s="7"/>
      <c r="BC54" s="7"/>
      <c r="BD54" s="5" t="b">
        <v>0</v>
      </c>
      <c r="BE54" s="6"/>
      <c r="BF54" s="6"/>
      <c r="BG54" s="7"/>
      <c r="BH54" s="7"/>
      <c r="BI54" s="6"/>
      <c r="BJ54" s="6"/>
      <c r="BK54" s="7">
        <v>0</v>
      </c>
      <c r="BL54" s="5" t="b">
        <v>1</v>
      </c>
      <c r="BM54" s="6" t="s">
        <v>412</v>
      </c>
      <c r="BN54" s="6" t="s">
        <v>131</v>
      </c>
      <c r="BO54" s="6"/>
      <c r="BP54" s="7" t="s">
        <v>312</v>
      </c>
      <c r="BQ54" s="6" t="s">
        <v>313</v>
      </c>
      <c r="BR54" s="6" t="s">
        <v>314</v>
      </c>
      <c r="BS54" s="6"/>
      <c r="BT54" s="6" t="s">
        <v>315</v>
      </c>
      <c r="BU54" s="6"/>
      <c r="BV54" s="6"/>
      <c r="BW54" s="6"/>
      <c r="BX54" s="6"/>
      <c r="BY54" s="6"/>
      <c r="BZ54" s="6"/>
      <c r="CA54" s="6"/>
      <c r="CB54" s="6"/>
      <c r="CC54" s="6"/>
      <c r="CD54" s="7"/>
      <c r="CE54" s="6" t="s">
        <v>410</v>
      </c>
      <c r="CF54" s="5" t="b">
        <v>0</v>
      </c>
      <c r="CG54" s="5" t="b">
        <v>0</v>
      </c>
      <c r="CH54" s="5" t="b">
        <v>0</v>
      </c>
      <c r="CI54" s="5" t="b">
        <v>0</v>
      </c>
      <c r="CJ54" s="5" t="b">
        <v>0</v>
      </c>
      <c r="CK54" s="6"/>
      <c r="CL54" s="6"/>
      <c r="CM54" s="7"/>
      <c r="CN54" s="7"/>
      <c r="CO54" s="7"/>
      <c r="CP54" s="6"/>
      <c r="CQ54" s="8"/>
      <c r="CR54" s="8"/>
      <c r="CS54" s="6"/>
      <c r="CT54" s="6"/>
      <c r="CU54" s="7"/>
      <c r="CV54" s="6"/>
      <c r="CW54" s="6"/>
      <c r="CX54" s="6"/>
      <c r="CY54" s="7">
        <v>0</v>
      </c>
      <c r="CZ54" s="13">
        <v>0</v>
      </c>
      <c r="DA54" s="6"/>
      <c r="DB54" s="7">
        <v>0</v>
      </c>
      <c r="DC54" s="13">
        <v>0</v>
      </c>
      <c r="DD54" s="6"/>
      <c r="DE54" s="7">
        <v>0</v>
      </c>
      <c r="DF54" s="13">
        <v>0</v>
      </c>
      <c r="DG54" s="6"/>
      <c r="DH54" s="7"/>
      <c r="DI54" s="10">
        <v>11037600</v>
      </c>
      <c r="DJ54" s="6"/>
      <c r="DK54" s="6"/>
      <c r="DL54" s="6"/>
      <c r="DM54" s="6"/>
      <c r="DN54" s="6"/>
      <c r="DO54" s="6"/>
      <c r="DP54" s="6"/>
      <c r="DQ54" s="6"/>
      <c r="DR54" s="6" t="s">
        <v>317</v>
      </c>
      <c r="DS54" s="8">
        <v>40544</v>
      </c>
      <c r="DT54" s="6"/>
      <c r="DU54" s="6"/>
      <c r="DV54" s="13"/>
      <c r="DW54" s="6"/>
      <c r="DX54" s="6"/>
      <c r="DY54" s="6"/>
      <c r="DZ54" s="6"/>
      <c r="EA54" s="6"/>
      <c r="EB54" s="6"/>
      <c r="EC54" s="7">
        <v>12464</v>
      </c>
      <c r="ED54" s="14">
        <v>42402.711828703701</v>
      </c>
      <c r="EE54" s="6"/>
      <c r="EF54" s="6"/>
      <c r="EG54" s="6"/>
      <c r="EH54" s="6"/>
      <c r="EI54" s="6"/>
      <c r="EJ54" s="6"/>
      <c r="EK54" s="14"/>
      <c r="EL54" s="14"/>
      <c r="EM54" s="14"/>
      <c r="EN54" s="6"/>
      <c r="EO54" s="5" t="b">
        <v>0</v>
      </c>
      <c r="EP54" s="6"/>
      <c r="EQ54" s="6"/>
      <c r="ER54" s="6"/>
      <c r="ES54" s="6"/>
    </row>
    <row r="55" spans="1:149" ht="16.5" customHeight="1" x14ac:dyDescent="0.25">
      <c r="A55" s="7">
        <v>12465</v>
      </c>
      <c r="B55" s="8">
        <v>40179</v>
      </c>
      <c r="C55" s="9">
        <v>40179</v>
      </c>
      <c r="D55" s="6" t="s">
        <v>302</v>
      </c>
      <c r="E55" s="6" t="s">
        <v>303</v>
      </c>
      <c r="F55" s="6" t="s">
        <v>122</v>
      </c>
      <c r="G55" s="6" t="s">
        <v>304</v>
      </c>
      <c r="H55" s="6" t="s">
        <v>305</v>
      </c>
      <c r="I55" s="6" t="s">
        <v>123</v>
      </c>
      <c r="J55" s="10">
        <v>40</v>
      </c>
      <c r="K55" s="6" t="s">
        <v>306</v>
      </c>
      <c r="L55" s="10">
        <v>350400</v>
      </c>
      <c r="M55" s="11">
        <v>28</v>
      </c>
      <c r="N55" s="6" t="s">
        <v>407</v>
      </c>
      <c r="O55" s="7"/>
      <c r="P55" s="7"/>
      <c r="Q55" s="6" t="s">
        <v>126</v>
      </c>
      <c r="R55" s="6" t="s">
        <v>126</v>
      </c>
      <c r="S55" s="6" t="s">
        <v>127</v>
      </c>
      <c r="T55" s="6" t="s">
        <v>408</v>
      </c>
      <c r="U55" s="6" t="s">
        <v>308</v>
      </c>
      <c r="V55" s="6" t="s">
        <v>185</v>
      </c>
      <c r="W55" s="6"/>
      <c r="X55" s="7"/>
      <c r="Y55" s="6"/>
      <c r="Z55" s="6"/>
      <c r="AA55" s="7"/>
      <c r="AB55" s="7"/>
      <c r="AC55" s="8">
        <v>40179</v>
      </c>
      <c r="AD55" s="8">
        <v>40543</v>
      </c>
      <c r="AE55" s="6" t="s">
        <v>128</v>
      </c>
      <c r="AF55" s="7">
        <v>8760</v>
      </c>
      <c r="AG55" s="6"/>
      <c r="AH55" s="7"/>
      <c r="AI55" s="6"/>
      <c r="AJ55" s="8"/>
      <c r="AK55" s="9"/>
      <c r="AL55" s="7"/>
      <c r="AM55" s="6" t="s">
        <v>309</v>
      </c>
      <c r="AN55" s="6" t="s">
        <v>310</v>
      </c>
      <c r="AO55" s="6" t="s">
        <v>129</v>
      </c>
      <c r="AP55" s="12">
        <v>0</v>
      </c>
      <c r="AQ55" s="13">
        <v>0</v>
      </c>
      <c r="AR55" s="6"/>
      <c r="AS55" s="12">
        <v>0</v>
      </c>
      <c r="AT55" s="13">
        <v>0</v>
      </c>
      <c r="AU55" s="6"/>
      <c r="AV55" s="12">
        <v>0</v>
      </c>
      <c r="AW55" s="13">
        <v>0</v>
      </c>
      <c r="AX55" s="6" t="s">
        <v>408</v>
      </c>
      <c r="AY55" s="12">
        <v>0</v>
      </c>
      <c r="AZ55" s="13">
        <v>0</v>
      </c>
      <c r="BA55" s="6"/>
      <c r="BB55" s="7"/>
      <c r="BC55" s="7"/>
      <c r="BD55" s="5" t="b">
        <v>0</v>
      </c>
      <c r="BE55" s="6"/>
      <c r="BF55" s="6"/>
      <c r="BG55" s="7"/>
      <c r="BH55" s="7"/>
      <c r="BI55" s="6"/>
      <c r="BJ55" s="6"/>
      <c r="BK55" s="7">
        <v>0</v>
      </c>
      <c r="BL55" s="5" t="b">
        <v>1</v>
      </c>
      <c r="BM55" s="6" t="s">
        <v>413</v>
      </c>
      <c r="BN55" s="6" t="s">
        <v>131</v>
      </c>
      <c r="BO55" s="6"/>
      <c r="BP55" s="7" t="s">
        <v>312</v>
      </c>
      <c r="BQ55" s="6" t="s">
        <v>313</v>
      </c>
      <c r="BR55" s="6" t="s">
        <v>314</v>
      </c>
      <c r="BS55" s="6"/>
      <c r="BT55" s="6" t="s">
        <v>315</v>
      </c>
      <c r="BU55" s="6"/>
      <c r="BV55" s="6"/>
      <c r="BW55" s="6"/>
      <c r="BX55" s="6"/>
      <c r="BY55" s="6"/>
      <c r="BZ55" s="6"/>
      <c r="CA55" s="6"/>
      <c r="CB55" s="6"/>
      <c r="CC55" s="6"/>
      <c r="CD55" s="7"/>
      <c r="CE55" s="6" t="s">
        <v>414</v>
      </c>
      <c r="CF55" s="5" t="b">
        <v>0</v>
      </c>
      <c r="CG55" s="5" t="b">
        <v>0</v>
      </c>
      <c r="CH55" s="5" t="b">
        <v>0</v>
      </c>
      <c r="CI55" s="5" t="b">
        <v>0</v>
      </c>
      <c r="CJ55" s="5" t="b">
        <v>0</v>
      </c>
      <c r="CK55" s="6"/>
      <c r="CL55" s="6"/>
      <c r="CM55" s="7"/>
      <c r="CN55" s="7"/>
      <c r="CO55" s="7"/>
      <c r="CP55" s="6"/>
      <c r="CQ55" s="8"/>
      <c r="CR55" s="8"/>
      <c r="CS55" s="6"/>
      <c r="CT55" s="6"/>
      <c r="CU55" s="7"/>
      <c r="CV55" s="6"/>
      <c r="CW55" s="6"/>
      <c r="CX55" s="6"/>
      <c r="CY55" s="7">
        <v>0</v>
      </c>
      <c r="CZ55" s="13">
        <v>0</v>
      </c>
      <c r="DA55" s="6"/>
      <c r="DB55" s="7">
        <v>0</v>
      </c>
      <c r="DC55" s="13">
        <v>0</v>
      </c>
      <c r="DD55" s="6"/>
      <c r="DE55" s="7">
        <v>0</v>
      </c>
      <c r="DF55" s="13">
        <v>0</v>
      </c>
      <c r="DG55" s="6"/>
      <c r="DH55" s="7"/>
      <c r="DI55" s="10">
        <v>-9811200</v>
      </c>
      <c r="DJ55" s="6"/>
      <c r="DK55" s="6"/>
      <c r="DL55" s="6"/>
      <c r="DM55" s="6"/>
      <c r="DN55" s="6"/>
      <c r="DO55" s="6"/>
      <c r="DP55" s="6"/>
      <c r="DQ55" s="6"/>
      <c r="DR55" s="6" t="s">
        <v>317</v>
      </c>
      <c r="DS55" s="8">
        <v>40848</v>
      </c>
      <c r="DT55" s="6"/>
      <c r="DU55" s="6"/>
      <c r="DV55" s="13"/>
      <c r="DW55" s="6"/>
      <c r="DX55" s="6"/>
      <c r="DY55" s="6"/>
      <c r="DZ55" s="6"/>
      <c r="EA55" s="6"/>
      <c r="EB55" s="6"/>
      <c r="EC55" s="7">
        <v>12466</v>
      </c>
      <c r="ED55" s="14">
        <v>42402.711828703701</v>
      </c>
      <c r="EE55" s="6"/>
      <c r="EF55" s="6"/>
      <c r="EG55" s="6"/>
      <c r="EH55" s="6"/>
      <c r="EI55" s="6"/>
      <c r="EJ55" s="6"/>
      <c r="EK55" s="14"/>
      <c r="EL55" s="14"/>
      <c r="EM55" s="14"/>
      <c r="EN55" s="6"/>
      <c r="EO55" s="5" t="b">
        <v>0</v>
      </c>
      <c r="EP55" s="6"/>
      <c r="EQ55" s="6"/>
      <c r="ER55" s="6"/>
      <c r="ES55" s="6"/>
    </row>
    <row r="56" spans="1:149" ht="16.5" customHeight="1" x14ac:dyDescent="0.25">
      <c r="A56" s="7">
        <v>12467</v>
      </c>
      <c r="B56" s="8">
        <v>40483</v>
      </c>
      <c r="C56" s="9">
        <v>40483</v>
      </c>
      <c r="D56" s="6" t="s">
        <v>302</v>
      </c>
      <c r="E56" s="6" t="s">
        <v>303</v>
      </c>
      <c r="F56" s="6" t="s">
        <v>122</v>
      </c>
      <c r="G56" s="6" t="s">
        <v>304</v>
      </c>
      <c r="H56" s="6" t="s">
        <v>305</v>
      </c>
      <c r="I56" s="6" t="s">
        <v>123</v>
      </c>
      <c r="J56" s="10">
        <v>41</v>
      </c>
      <c r="K56" s="6" t="s">
        <v>306</v>
      </c>
      <c r="L56" s="10">
        <v>359160</v>
      </c>
      <c r="M56" s="11">
        <v>29</v>
      </c>
      <c r="N56" s="6" t="s">
        <v>407</v>
      </c>
      <c r="O56" s="7"/>
      <c r="P56" s="7"/>
      <c r="Q56" s="6" t="s">
        <v>126</v>
      </c>
      <c r="R56" s="6" t="s">
        <v>126</v>
      </c>
      <c r="S56" s="6" t="s">
        <v>127</v>
      </c>
      <c r="T56" s="6" t="s">
        <v>408</v>
      </c>
      <c r="U56" s="6" t="s">
        <v>308</v>
      </c>
      <c r="V56" s="6" t="s">
        <v>185</v>
      </c>
      <c r="W56" s="6"/>
      <c r="X56" s="7"/>
      <c r="Y56" s="6"/>
      <c r="Z56" s="6"/>
      <c r="AA56" s="7"/>
      <c r="AB56" s="7"/>
      <c r="AC56" s="8">
        <v>40179</v>
      </c>
      <c r="AD56" s="8">
        <v>40543</v>
      </c>
      <c r="AE56" s="6" t="s">
        <v>128</v>
      </c>
      <c r="AF56" s="7">
        <v>8760</v>
      </c>
      <c r="AG56" s="6"/>
      <c r="AH56" s="7"/>
      <c r="AI56" s="6"/>
      <c r="AJ56" s="8"/>
      <c r="AK56" s="9"/>
      <c r="AL56" s="7"/>
      <c r="AM56" s="6" t="s">
        <v>309</v>
      </c>
      <c r="AN56" s="6" t="s">
        <v>310</v>
      </c>
      <c r="AO56" s="6" t="s">
        <v>129</v>
      </c>
      <c r="AP56" s="12">
        <v>0</v>
      </c>
      <c r="AQ56" s="13">
        <v>0</v>
      </c>
      <c r="AR56" s="6"/>
      <c r="AS56" s="12">
        <v>0</v>
      </c>
      <c r="AT56" s="13">
        <v>0</v>
      </c>
      <c r="AU56" s="6"/>
      <c r="AV56" s="12">
        <v>0</v>
      </c>
      <c r="AW56" s="13">
        <v>0</v>
      </c>
      <c r="AX56" s="6" t="s">
        <v>408</v>
      </c>
      <c r="AY56" s="12">
        <v>0</v>
      </c>
      <c r="AZ56" s="13">
        <v>0</v>
      </c>
      <c r="BA56" s="6"/>
      <c r="BB56" s="7"/>
      <c r="BC56" s="7"/>
      <c r="BD56" s="5" t="b">
        <v>0</v>
      </c>
      <c r="BE56" s="6"/>
      <c r="BF56" s="6"/>
      <c r="BG56" s="7"/>
      <c r="BH56" s="7"/>
      <c r="BI56" s="6"/>
      <c r="BJ56" s="6"/>
      <c r="BK56" s="7">
        <v>0</v>
      </c>
      <c r="BL56" s="5" t="b">
        <v>1</v>
      </c>
      <c r="BM56" s="6" t="s">
        <v>415</v>
      </c>
      <c r="BN56" s="6" t="s">
        <v>131</v>
      </c>
      <c r="BO56" s="6"/>
      <c r="BP56" s="7" t="s">
        <v>312</v>
      </c>
      <c r="BQ56" s="6" t="s">
        <v>313</v>
      </c>
      <c r="BR56" s="6" t="s">
        <v>314</v>
      </c>
      <c r="BS56" s="6"/>
      <c r="BT56" s="6" t="s">
        <v>315</v>
      </c>
      <c r="BU56" s="6"/>
      <c r="BV56" s="6"/>
      <c r="BW56" s="6"/>
      <c r="BX56" s="6"/>
      <c r="BY56" s="6"/>
      <c r="BZ56" s="6"/>
      <c r="CA56" s="6"/>
      <c r="CB56" s="6"/>
      <c r="CC56" s="6"/>
      <c r="CD56" s="7"/>
      <c r="CE56" s="6" t="s">
        <v>414</v>
      </c>
      <c r="CF56" s="5" t="b">
        <v>0</v>
      </c>
      <c r="CG56" s="5" t="b">
        <v>0</v>
      </c>
      <c r="CH56" s="5" t="b">
        <v>0</v>
      </c>
      <c r="CI56" s="5" t="b">
        <v>0</v>
      </c>
      <c r="CJ56" s="5" t="b">
        <v>0</v>
      </c>
      <c r="CK56" s="6"/>
      <c r="CL56" s="6"/>
      <c r="CM56" s="7"/>
      <c r="CN56" s="7"/>
      <c r="CO56" s="7"/>
      <c r="CP56" s="6"/>
      <c r="CQ56" s="8"/>
      <c r="CR56" s="8"/>
      <c r="CS56" s="6"/>
      <c r="CT56" s="6"/>
      <c r="CU56" s="7"/>
      <c r="CV56" s="6"/>
      <c r="CW56" s="6"/>
      <c r="CX56" s="6"/>
      <c r="CY56" s="7">
        <v>0</v>
      </c>
      <c r="CZ56" s="13">
        <v>0</v>
      </c>
      <c r="DA56" s="6"/>
      <c r="DB56" s="7">
        <v>0</v>
      </c>
      <c r="DC56" s="13">
        <v>0</v>
      </c>
      <c r="DD56" s="6"/>
      <c r="DE56" s="7">
        <v>0</v>
      </c>
      <c r="DF56" s="13">
        <v>0</v>
      </c>
      <c r="DG56" s="6"/>
      <c r="DH56" s="7"/>
      <c r="DI56" s="10">
        <v>-10415640</v>
      </c>
      <c r="DJ56" s="6"/>
      <c r="DK56" s="6"/>
      <c r="DL56" s="6"/>
      <c r="DM56" s="6"/>
      <c r="DN56" s="6"/>
      <c r="DO56" s="6"/>
      <c r="DP56" s="6"/>
      <c r="DQ56" s="6"/>
      <c r="DR56" s="6" t="s">
        <v>317</v>
      </c>
      <c r="DS56" s="8">
        <v>40848</v>
      </c>
      <c r="DT56" s="6"/>
      <c r="DU56" s="6"/>
      <c r="DV56" s="13"/>
      <c r="DW56" s="6"/>
      <c r="DX56" s="6"/>
      <c r="DY56" s="6"/>
      <c r="DZ56" s="6"/>
      <c r="EA56" s="6"/>
      <c r="EB56" s="6"/>
      <c r="EC56" s="7">
        <v>12468</v>
      </c>
      <c r="ED56" s="14">
        <v>42402.711840277778</v>
      </c>
      <c r="EE56" s="6"/>
      <c r="EF56" s="6"/>
      <c r="EG56" s="6"/>
      <c r="EH56" s="6"/>
      <c r="EI56" s="6"/>
      <c r="EJ56" s="6"/>
      <c r="EK56" s="14"/>
      <c r="EL56" s="14"/>
      <c r="EM56" s="14"/>
      <c r="EN56" s="6"/>
      <c r="EO56" s="5" t="b">
        <v>0</v>
      </c>
      <c r="EP56" s="6"/>
      <c r="EQ56" s="6"/>
      <c r="ER56" s="6"/>
      <c r="ES56" s="6"/>
    </row>
    <row r="57" spans="1:149" ht="16.5" customHeight="1" x14ac:dyDescent="0.25">
      <c r="A57" s="7">
        <v>12469</v>
      </c>
      <c r="B57" s="8">
        <v>40179</v>
      </c>
      <c r="C57" s="9">
        <v>40179</v>
      </c>
      <c r="D57" s="6" t="s">
        <v>302</v>
      </c>
      <c r="E57" s="6" t="s">
        <v>303</v>
      </c>
      <c r="F57" s="6" t="s">
        <v>122</v>
      </c>
      <c r="G57" s="6" t="s">
        <v>304</v>
      </c>
      <c r="H57" s="6" t="s">
        <v>305</v>
      </c>
      <c r="I57" s="6" t="s">
        <v>133</v>
      </c>
      <c r="J57" s="10">
        <v>-42</v>
      </c>
      <c r="K57" s="6" t="s">
        <v>306</v>
      </c>
      <c r="L57" s="10">
        <v>-367920</v>
      </c>
      <c r="M57" s="11">
        <v>30</v>
      </c>
      <c r="N57" s="6" t="s">
        <v>407</v>
      </c>
      <c r="O57" s="7"/>
      <c r="P57" s="7"/>
      <c r="Q57" s="6" t="s">
        <v>126</v>
      </c>
      <c r="R57" s="6" t="s">
        <v>126</v>
      </c>
      <c r="S57" s="6" t="s">
        <v>127</v>
      </c>
      <c r="T57" s="6" t="s">
        <v>408</v>
      </c>
      <c r="U57" s="6" t="s">
        <v>308</v>
      </c>
      <c r="V57" s="6" t="s">
        <v>185</v>
      </c>
      <c r="W57" s="6"/>
      <c r="X57" s="7"/>
      <c r="Y57" s="6"/>
      <c r="Z57" s="6"/>
      <c r="AA57" s="7"/>
      <c r="AB57" s="7"/>
      <c r="AC57" s="8">
        <v>40179</v>
      </c>
      <c r="AD57" s="8">
        <v>40543</v>
      </c>
      <c r="AE57" s="6" t="s">
        <v>128</v>
      </c>
      <c r="AF57" s="7">
        <v>8760</v>
      </c>
      <c r="AG57" s="6"/>
      <c r="AH57" s="7"/>
      <c r="AI57" s="6"/>
      <c r="AJ57" s="8"/>
      <c r="AK57" s="9"/>
      <c r="AL57" s="7"/>
      <c r="AM57" s="6" t="s">
        <v>309</v>
      </c>
      <c r="AN57" s="6" t="s">
        <v>310</v>
      </c>
      <c r="AO57" s="6" t="s">
        <v>129</v>
      </c>
      <c r="AP57" s="12">
        <v>0</v>
      </c>
      <c r="AQ57" s="13">
        <v>0</v>
      </c>
      <c r="AR57" s="6"/>
      <c r="AS57" s="12">
        <v>0</v>
      </c>
      <c r="AT57" s="13">
        <v>0</v>
      </c>
      <c r="AU57" s="6"/>
      <c r="AV57" s="12">
        <v>0</v>
      </c>
      <c r="AW57" s="13">
        <v>0</v>
      </c>
      <c r="AX57" s="6" t="s">
        <v>408</v>
      </c>
      <c r="AY57" s="12">
        <v>0</v>
      </c>
      <c r="AZ57" s="13">
        <v>0</v>
      </c>
      <c r="BA57" s="6"/>
      <c r="BB57" s="7"/>
      <c r="BC57" s="7"/>
      <c r="BD57" s="5" t="b">
        <v>0</v>
      </c>
      <c r="BE57" s="6"/>
      <c r="BF57" s="6"/>
      <c r="BG57" s="7"/>
      <c r="BH57" s="7"/>
      <c r="BI57" s="6"/>
      <c r="BJ57" s="6"/>
      <c r="BK57" s="7">
        <v>0</v>
      </c>
      <c r="BL57" s="5" t="b">
        <v>1</v>
      </c>
      <c r="BM57" s="6" t="s">
        <v>416</v>
      </c>
      <c r="BN57" s="6" t="s">
        <v>131</v>
      </c>
      <c r="BO57" s="6"/>
      <c r="BP57" s="7" t="s">
        <v>312</v>
      </c>
      <c r="BQ57" s="6" t="s">
        <v>313</v>
      </c>
      <c r="BR57" s="6" t="s">
        <v>314</v>
      </c>
      <c r="BS57" s="6"/>
      <c r="BT57" s="6" t="s">
        <v>315</v>
      </c>
      <c r="BU57" s="6"/>
      <c r="BV57" s="6"/>
      <c r="BW57" s="6"/>
      <c r="BX57" s="6"/>
      <c r="BY57" s="6"/>
      <c r="BZ57" s="6"/>
      <c r="CA57" s="6"/>
      <c r="CB57" s="6"/>
      <c r="CC57" s="6"/>
      <c r="CD57" s="7"/>
      <c r="CE57" s="6" t="s">
        <v>414</v>
      </c>
      <c r="CF57" s="5" t="b">
        <v>0</v>
      </c>
      <c r="CG57" s="5" t="b">
        <v>0</v>
      </c>
      <c r="CH57" s="5" t="b">
        <v>0</v>
      </c>
      <c r="CI57" s="5" t="b">
        <v>0</v>
      </c>
      <c r="CJ57" s="5" t="b">
        <v>0</v>
      </c>
      <c r="CK57" s="6"/>
      <c r="CL57" s="6"/>
      <c r="CM57" s="7"/>
      <c r="CN57" s="7"/>
      <c r="CO57" s="7"/>
      <c r="CP57" s="6"/>
      <c r="CQ57" s="8"/>
      <c r="CR57" s="8"/>
      <c r="CS57" s="6"/>
      <c r="CT57" s="6"/>
      <c r="CU57" s="7"/>
      <c r="CV57" s="6"/>
      <c r="CW57" s="6"/>
      <c r="CX57" s="6"/>
      <c r="CY57" s="7">
        <v>0</v>
      </c>
      <c r="CZ57" s="13">
        <v>0</v>
      </c>
      <c r="DA57" s="6"/>
      <c r="DB57" s="7">
        <v>0</v>
      </c>
      <c r="DC57" s="13">
        <v>0</v>
      </c>
      <c r="DD57" s="6"/>
      <c r="DE57" s="7">
        <v>0</v>
      </c>
      <c r="DF57" s="13">
        <v>0</v>
      </c>
      <c r="DG57" s="6"/>
      <c r="DH57" s="7"/>
      <c r="DI57" s="10">
        <v>11037600</v>
      </c>
      <c r="DJ57" s="6"/>
      <c r="DK57" s="6"/>
      <c r="DL57" s="6"/>
      <c r="DM57" s="6"/>
      <c r="DN57" s="6"/>
      <c r="DO57" s="6"/>
      <c r="DP57" s="6"/>
      <c r="DQ57" s="6"/>
      <c r="DR57" s="6" t="s">
        <v>317</v>
      </c>
      <c r="DS57" s="8">
        <v>40848</v>
      </c>
      <c r="DT57" s="6"/>
      <c r="DU57" s="6"/>
      <c r="DV57" s="13"/>
      <c r="DW57" s="6"/>
      <c r="DX57" s="6"/>
      <c r="DY57" s="6"/>
      <c r="DZ57" s="6"/>
      <c r="EA57" s="6"/>
      <c r="EB57" s="6"/>
      <c r="EC57" s="7">
        <v>12470</v>
      </c>
      <c r="ED57" s="14">
        <v>42402.711840277778</v>
      </c>
      <c r="EE57" s="6"/>
      <c r="EF57" s="6"/>
      <c r="EG57" s="6"/>
      <c r="EH57" s="6"/>
      <c r="EI57" s="6"/>
      <c r="EJ57" s="6"/>
      <c r="EK57" s="14"/>
      <c r="EL57" s="14"/>
      <c r="EM57" s="14"/>
      <c r="EN57" s="6"/>
      <c r="EO57" s="5" t="b">
        <v>0</v>
      </c>
      <c r="EP57" s="6"/>
      <c r="EQ57" s="6"/>
      <c r="ER57" s="6"/>
      <c r="ES57" s="6"/>
    </row>
    <row r="58" spans="1:149" ht="16.5" customHeight="1" x14ac:dyDescent="0.25">
      <c r="A58" s="7">
        <v>12471</v>
      </c>
      <c r="B58" s="8">
        <v>40179</v>
      </c>
      <c r="C58" s="9">
        <v>40179</v>
      </c>
      <c r="D58" s="6" t="s">
        <v>302</v>
      </c>
      <c r="E58" s="6" t="s">
        <v>303</v>
      </c>
      <c r="F58" s="6" t="s">
        <v>122</v>
      </c>
      <c r="G58" s="6" t="s">
        <v>324</v>
      </c>
      <c r="H58" s="6" t="s">
        <v>305</v>
      </c>
      <c r="I58" s="6" t="s">
        <v>123</v>
      </c>
      <c r="J58" s="10">
        <v>40</v>
      </c>
      <c r="K58" s="6" t="s">
        <v>306</v>
      </c>
      <c r="L58" s="10">
        <v>351360</v>
      </c>
      <c r="M58" s="11">
        <v>28</v>
      </c>
      <c r="N58" s="6" t="s">
        <v>407</v>
      </c>
      <c r="O58" s="7"/>
      <c r="P58" s="7"/>
      <c r="Q58" s="6" t="s">
        <v>126</v>
      </c>
      <c r="R58" s="6" t="s">
        <v>126</v>
      </c>
      <c r="S58" s="6" t="s">
        <v>127</v>
      </c>
      <c r="T58" s="6" t="s">
        <v>408</v>
      </c>
      <c r="U58" s="6" t="s">
        <v>308</v>
      </c>
      <c r="V58" s="6" t="s">
        <v>185</v>
      </c>
      <c r="W58" s="6"/>
      <c r="X58" s="7"/>
      <c r="Y58" s="6"/>
      <c r="Z58" s="6"/>
      <c r="AA58" s="7"/>
      <c r="AB58" s="7"/>
      <c r="AC58" s="8">
        <v>40909</v>
      </c>
      <c r="AD58" s="8">
        <v>41274</v>
      </c>
      <c r="AE58" s="6" t="s">
        <v>128</v>
      </c>
      <c r="AF58" s="7">
        <v>8784</v>
      </c>
      <c r="AG58" s="6"/>
      <c r="AH58" s="7"/>
      <c r="AI58" s="6"/>
      <c r="AJ58" s="8"/>
      <c r="AK58" s="9"/>
      <c r="AL58" s="7"/>
      <c r="AM58" s="6" t="s">
        <v>309</v>
      </c>
      <c r="AN58" s="6" t="s">
        <v>310</v>
      </c>
      <c r="AO58" s="6" t="s">
        <v>129</v>
      </c>
      <c r="AP58" s="12">
        <v>0</v>
      </c>
      <c r="AQ58" s="13">
        <v>0</v>
      </c>
      <c r="AR58" s="6"/>
      <c r="AS58" s="12">
        <v>0</v>
      </c>
      <c r="AT58" s="13">
        <v>0</v>
      </c>
      <c r="AU58" s="6"/>
      <c r="AV58" s="12">
        <v>0</v>
      </c>
      <c r="AW58" s="13">
        <v>0</v>
      </c>
      <c r="AX58" s="6" t="s">
        <v>408</v>
      </c>
      <c r="AY58" s="12">
        <v>0</v>
      </c>
      <c r="AZ58" s="13">
        <v>0</v>
      </c>
      <c r="BA58" s="6"/>
      <c r="BB58" s="7"/>
      <c r="BC58" s="7"/>
      <c r="BD58" s="5" t="b">
        <v>0</v>
      </c>
      <c r="BE58" s="6"/>
      <c r="BF58" s="6"/>
      <c r="BG58" s="7"/>
      <c r="BH58" s="7"/>
      <c r="BI58" s="6"/>
      <c r="BJ58" s="6"/>
      <c r="BK58" s="7">
        <v>0</v>
      </c>
      <c r="BL58" s="5" t="b">
        <v>1</v>
      </c>
      <c r="BM58" s="6" t="s">
        <v>417</v>
      </c>
      <c r="BN58" s="6" t="s">
        <v>131</v>
      </c>
      <c r="BO58" s="6"/>
      <c r="BP58" s="7" t="s">
        <v>312</v>
      </c>
      <c r="BQ58" s="6" t="s">
        <v>313</v>
      </c>
      <c r="BR58" s="6" t="s">
        <v>314</v>
      </c>
      <c r="BS58" s="6"/>
      <c r="BT58" s="6" t="s">
        <v>315</v>
      </c>
      <c r="BU58" s="6"/>
      <c r="BV58" s="6"/>
      <c r="BW58" s="6"/>
      <c r="BX58" s="6"/>
      <c r="BY58" s="6"/>
      <c r="BZ58" s="6"/>
      <c r="CA58" s="6"/>
      <c r="CB58" s="6"/>
      <c r="CC58" s="6"/>
      <c r="CD58" s="7"/>
      <c r="CE58" s="6" t="s">
        <v>418</v>
      </c>
      <c r="CF58" s="5" t="b">
        <v>0</v>
      </c>
      <c r="CG58" s="5" t="b">
        <v>0</v>
      </c>
      <c r="CH58" s="5" t="b">
        <v>0</v>
      </c>
      <c r="CI58" s="5" t="b">
        <v>0</v>
      </c>
      <c r="CJ58" s="5" t="b">
        <v>0</v>
      </c>
      <c r="CK58" s="6"/>
      <c r="CL58" s="6"/>
      <c r="CM58" s="7"/>
      <c r="CN58" s="7"/>
      <c r="CO58" s="7"/>
      <c r="CP58" s="6"/>
      <c r="CQ58" s="8"/>
      <c r="CR58" s="8"/>
      <c r="CS58" s="6"/>
      <c r="CT58" s="6"/>
      <c r="CU58" s="7"/>
      <c r="CV58" s="6"/>
      <c r="CW58" s="6"/>
      <c r="CX58" s="6"/>
      <c r="CY58" s="7">
        <v>0</v>
      </c>
      <c r="CZ58" s="13">
        <v>0</v>
      </c>
      <c r="DA58" s="6"/>
      <c r="DB58" s="7">
        <v>0</v>
      </c>
      <c r="DC58" s="13">
        <v>0</v>
      </c>
      <c r="DD58" s="6"/>
      <c r="DE58" s="7">
        <v>0</v>
      </c>
      <c r="DF58" s="13">
        <v>0</v>
      </c>
      <c r="DG58" s="6"/>
      <c r="DH58" s="7"/>
      <c r="DI58" s="10">
        <v>-9838080</v>
      </c>
      <c r="DJ58" s="6"/>
      <c r="DK58" s="6"/>
      <c r="DL58" s="6"/>
      <c r="DM58" s="6"/>
      <c r="DN58" s="6"/>
      <c r="DO58" s="6"/>
      <c r="DP58" s="6"/>
      <c r="DQ58" s="6"/>
      <c r="DR58" s="6" t="s">
        <v>317</v>
      </c>
      <c r="DS58" s="8">
        <v>40544</v>
      </c>
      <c r="DT58" s="6"/>
      <c r="DU58" s="6"/>
      <c r="DV58" s="13"/>
      <c r="DW58" s="6"/>
      <c r="DX58" s="6"/>
      <c r="DY58" s="6"/>
      <c r="DZ58" s="6"/>
      <c r="EA58" s="6"/>
      <c r="EB58" s="6"/>
      <c r="EC58" s="7">
        <v>12472</v>
      </c>
      <c r="ED58" s="14">
        <v>42402.711840277778</v>
      </c>
      <c r="EE58" s="6"/>
      <c r="EF58" s="6"/>
      <c r="EG58" s="6"/>
      <c r="EH58" s="6"/>
      <c r="EI58" s="6"/>
      <c r="EJ58" s="6"/>
      <c r="EK58" s="14"/>
      <c r="EL58" s="14"/>
      <c r="EM58" s="14"/>
      <c r="EN58" s="6"/>
      <c r="EO58" s="5" t="b">
        <v>0</v>
      </c>
      <c r="EP58" s="6"/>
      <c r="EQ58" s="6"/>
      <c r="ER58" s="6"/>
      <c r="ES58" s="6"/>
    </row>
    <row r="59" spans="1:149" ht="16.5" customHeight="1" x14ac:dyDescent="0.25">
      <c r="A59" s="7">
        <v>12473</v>
      </c>
      <c r="B59" s="8">
        <v>40179</v>
      </c>
      <c r="C59" s="9">
        <v>40179</v>
      </c>
      <c r="D59" s="6" t="s">
        <v>302</v>
      </c>
      <c r="E59" s="6" t="s">
        <v>303</v>
      </c>
      <c r="F59" s="6" t="s">
        <v>122</v>
      </c>
      <c r="G59" s="6" t="s">
        <v>324</v>
      </c>
      <c r="H59" s="6" t="s">
        <v>305</v>
      </c>
      <c r="I59" s="6" t="s">
        <v>123</v>
      </c>
      <c r="J59" s="10">
        <v>41</v>
      </c>
      <c r="K59" s="6" t="s">
        <v>306</v>
      </c>
      <c r="L59" s="10">
        <v>360144</v>
      </c>
      <c r="M59" s="11">
        <v>29</v>
      </c>
      <c r="N59" s="6" t="s">
        <v>407</v>
      </c>
      <c r="O59" s="7"/>
      <c r="P59" s="7"/>
      <c r="Q59" s="6" t="s">
        <v>126</v>
      </c>
      <c r="R59" s="6" t="s">
        <v>126</v>
      </c>
      <c r="S59" s="6" t="s">
        <v>127</v>
      </c>
      <c r="T59" s="6" t="s">
        <v>408</v>
      </c>
      <c r="U59" s="6" t="s">
        <v>308</v>
      </c>
      <c r="V59" s="6" t="s">
        <v>185</v>
      </c>
      <c r="W59" s="6"/>
      <c r="X59" s="7"/>
      <c r="Y59" s="6"/>
      <c r="Z59" s="6"/>
      <c r="AA59" s="7"/>
      <c r="AB59" s="7"/>
      <c r="AC59" s="8">
        <v>40909</v>
      </c>
      <c r="AD59" s="8">
        <v>41274</v>
      </c>
      <c r="AE59" s="6" t="s">
        <v>128</v>
      </c>
      <c r="AF59" s="7">
        <v>8784</v>
      </c>
      <c r="AG59" s="6"/>
      <c r="AH59" s="7"/>
      <c r="AI59" s="6"/>
      <c r="AJ59" s="8"/>
      <c r="AK59" s="9"/>
      <c r="AL59" s="7"/>
      <c r="AM59" s="6" t="s">
        <v>309</v>
      </c>
      <c r="AN59" s="6" t="s">
        <v>310</v>
      </c>
      <c r="AO59" s="6" t="s">
        <v>129</v>
      </c>
      <c r="AP59" s="12">
        <v>0</v>
      </c>
      <c r="AQ59" s="13">
        <v>0</v>
      </c>
      <c r="AR59" s="6"/>
      <c r="AS59" s="12">
        <v>0</v>
      </c>
      <c r="AT59" s="13">
        <v>0</v>
      </c>
      <c r="AU59" s="6"/>
      <c r="AV59" s="12">
        <v>0</v>
      </c>
      <c r="AW59" s="13">
        <v>0</v>
      </c>
      <c r="AX59" s="6" t="s">
        <v>408</v>
      </c>
      <c r="AY59" s="12">
        <v>0</v>
      </c>
      <c r="AZ59" s="13">
        <v>0</v>
      </c>
      <c r="BA59" s="6"/>
      <c r="BB59" s="7"/>
      <c r="BC59" s="7"/>
      <c r="BD59" s="5" t="b">
        <v>0</v>
      </c>
      <c r="BE59" s="6"/>
      <c r="BF59" s="6"/>
      <c r="BG59" s="7"/>
      <c r="BH59" s="7"/>
      <c r="BI59" s="6"/>
      <c r="BJ59" s="6"/>
      <c r="BK59" s="7">
        <v>0</v>
      </c>
      <c r="BL59" s="5" t="b">
        <v>1</v>
      </c>
      <c r="BM59" s="6" t="s">
        <v>419</v>
      </c>
      <c r="BN59" s="6" t="s">
        <v>131</v>
      </c>
      <c r="BO59" s="6"/>
      <c r="BP59" s="7" t="s">
        <v>312</v>
      </c>
      <c r="BQ59" s="6" t="s">
        <v>313</v>
      </c>
      <c r="BR59" s="6" t="s">
        <v>314</v>
      </c>
      <c r="BS59" s="6"/>
      <c r="BT59" s="6" t="s">
        <v>315</v>
      </c>
      <c r="BU59" s="6"/>
      <c r="BV59" s="6"/>
      <c r="BW59" s="6"/>
      <c r="BX59" s="6"/>
      <c r="BY59" s="6"/>
      <c r="BZ59" s="6"/>
      <c r="CA59" s="6"/>
      <c r="CB59" s="6"/>
      <c r="CC59" s="6"/>
      <c r="CD59" s="7"/>
      <c r="CE59" s="6" t="s">
        <v>418</v>
      </c>
      <c r="CF59" s="5" t="b">
        <v>0</v>
      </c>
      <c r="CG59" s="5" t="b">
        <v>0</v>
      </c>
      <c r="CH59" s="5" t="b">
        <v>0</v>
      </c>
      <c r="CI59" s="5" t="b">
        <v>0</v>
      </c>
      <c r="CJ59" s="5" t="b">
        <v>0</v>
      </c>
      <c r="CK59" s="6"/>
      <c r="CL59" s="6"/>
      <c r="CM59" s="7"/>
      <c r="CN59" s="7"/>
      <c r="CO59" s="7"/>
      <c r="CP59" s="6"/>
      <c r="CQ59" s="8"/>
      <c r="CR59" s="8"/>
      <c r="CS59" s="6"/>
      <c r="CT59" s="6"/>
      <c r="CU59" s="7"/>
      <c r="CV59" s="6"/>
      <c r="CW59" s="6"/>
      <c r="CX59" s="6"/>
      <c r="CY59" s="7">
        <v>0</v>
      </c>
      <c r="CZ59" s="13">
        <v>0</v>
      </c>
      <c r="DA59" s="6"/>
      <c r="DB59" s="7">
        <v>0</v>
      </c>
      <c r="DC59" s="13">
        <v>0</v>
      </c>
      <c r="DD59" s="6"/>
      <c r="DE59" s="7">
        <v>0</v>
      </c>
      <c r="DF59" s="13">
        <v>0</v>
      </c>
      <c r="DG59" s="6"/>
      <c r="DH59" s="7"/>
      <c r="DI59" s="10">
        <v>-10444176</v>
      </c>
      <c r="DJ59" s="6"/>
      <c r="DK59" s="6"/>
      <c r="DL59" s="6"/>
      <c r="DM59" s="6"/>
      <c r="DN59" s="6"/>
      <c r="DO59" s="6"/>
      <c r="DP59" s="6"/>
      <c r="DQ59" s="6"/>
      <c r="DR59" s="6" t="s">
        <v>317</v>
      </c>
      <c r="DS59" s="8">
        <v>40544</v>
      </c>
      <c r="DT59" s="6"/>
      <c r="DU59" s="6"/>
      <c r="DV59" s="13"/>
      <c r="DW59" s="6"/>
      <c r="DX59" s="6"/>
      <c r="DY59" s="6"/>
      <c r="DZ59" s="6"/>
      <c r="EA59" s="6"/>
      <c r="EB59" s="6"/>
      <c r="EC59" s="7">
        <v>12474</v>
      </c>
      <c r="ED59" s="14">
        <v>42402.711840277778</v>
      </c>
      <c r="EE59" s="6"/>
      <c r="EF59" s="6"/>
      <c r="EG59" s="6"/>
      <c r="EH59" s="6"/>
      <c r="EI59" s="6"/>
      <c r="EJ59" s="6"/>
      <c r="EK59" s="14"/>
      <c r="EL59" s="14"/>
      <c r="EM59" s="14"/>
      <c r="EN59" s="6"/>
      <c r="EO59" s="5" t="b">
        <v>0</v>
      </c>
      <c r="EP59" s="6"/>
      <c r="EQ59" s="6"/>
      <c r="ER59" s="6"/>
      <c r="ES59" s="6"/>
    </row>
    <row r="60" spans="1:149" ht="16.5" customHeight="1" x14ac:dyDescent="0.25">
      <c r="A60" s="7">
        <v>12475</v>
      </c>
      <c r="B60" s="8">
        <v>40179</v>
      </c>
      <c r="C60" s="9">
        <v>40179</v>
      </c>
      <c r="D60" s="6" t="s">
        <v>302</v>
      </c>
      <c r="E60" s="6" t="s">
        <v>303</v>
      </c>
      <c r="F60" s="6" t="s">
        <v>122</v>
      </c>
      <c r="G60" s="6" t="s">
        <v>324</v>
      </c>
      <c r="H60" s="6" t="s">
        <v>305</v>
      </c>
      <c r="I60" s="6" t="s">
        <v>133</v>
      </c>
      <c r="J60" s="10">
        <v>-42</v>
      </c>
      <c r="K60" s="6" t="s">
        <v>306</v>
      </c>
      <c r="L60" s="10">
        <v>-368928</v>
      </c>
      <c r="M60" s="11">
        <v>30</v>
      </c>
      <c r="N60" s="6" t="s">
        <v>407</v>
      </c>
      <c r="O60" s="7"/>
      <c r="P60" s="7"/>
      <c r="Q60" s="6" t="s">
        <v>126</v>
      </c>
      <c r="R60" s="6" t="s">
        <v>126</v>
      </c>
      <c r="S60" s="6" t="s">
        <v>127</v>
      </c>
      <c r="T60" s="6" t="s">
        <v>408</v>
      </c>
      <c r="U60" s="6" t="s">
        <v>308</v>
      </c>
      <c r="V60" s="6" t="s">
        <v>185</v>
      </c>
      <c r="W60" s="6"/>
      <c r="X60" s="7"/>
      <c r="Y60" s="6"/>
      <c r="Z60" s="6"/>
      <c r="AA60" s="7"/>
      <c r="AB60" s="7"/>
      <c r="AC60" s="8">
        <v>40909</v>
      </c>
      <c r="AD60" s="8">
        <v>41274</v>
      </c>
      <c r="AE60" s="6" t="s">
        <v>128</v>
      </c>
      <c r="AF60" s="7">
        <v>8784</v>
      </c>
      <c r="AG60" s="6"/>
      <c r="AH60" s="7"/>
      <c r="AI60" s="6"/>
      <c r="AJ60" s="8"/>
      <c r="AK60" s="9"/>
      <c r="AL60" s="7"/>
      <c r="AM60" s="6" t="s">
        <v>309</v>
      </c>
      <c r="AN60" s="6" t="s">
        <v>310</v>
      </c>
      <c r="AO60" s="6" t="s">
        <v>129</v>
      </c>
      <c r="AP60" s="12">
        <v>0</v>
      </c>
      <c r="AQ60" s="13">
        <v>0</v>
      </c>
      <c r="AR60" s="6"/>
      <c r="AS60" s="12">
        <v>0</v>
      </c>
      <c r="AT60" s="13">
        <v>0</v>
      </c>
      <c r="AU60" s="6"/>
      <c r="AV60" s="12">
        <v>0</v>
      </c>
      <c r="AW60" s="13">
        <v>0</v>
      </c>
      <c r="AX60" s="6" t="s">
        <v>408</v>
      </c>
      <c r="AY60" s="12">
        <v>0</v>
      </c>
      <c r="AZ60" s="13">
        <v>0</v>
      </c>
      <c r="BA60" s="6"/>
      <c r="BB60" s="7"/>
      <c r="BC60" s="7"/>
      <c r="BD60" s="5" t="b">
        <v>0</v>
      </c>
      <c r="BE60" s="6"/>
      <c r="BF60" s="6"/>
      <c r="BG60" s="7"/>
      <c r="BH60" s="7"/>
      <c r="BI60" s="6"/>
      <c r="BJ60" s="6"/>
      <c r="BK60" s="7">
        <v>0</v>
      </c>
      <c r="BL60" s="5" t="b">
        <v>1</v>
      </c>
      <c r="BM60" s="6" t="s">
        <v>420</v>
      </c>
      <c r="BN60" s="6" t="s">
        <v>131</v>
      </c>
      <c r="BO60" s="6"/>
      <c r="BP60" s="7" t="s">
        <v>312</v>
      </c>
      <c r="BQ60" s="6" t="s">
        <v>313</v>
      </c>
      <c r="BR60" s="6" t="s">
        <v>314</v>
      </c>
      <c r="BS60" s="6"/>
      <c r="BT60" s="6" t="s">
        <v>315</v>
      </c>
      <c r="BU60" s="6"/>
      <c r="BV60" s="6"/>
      <c r="BW60" s="6"/>
      <c r="BX60" s="6"/>
      <c r="BY60" s="6"/>
      <c r="BZ60" s="6"/>
      <c r="CA60" s="6"/>
      <c r="CB60" s="6"/>
      <c r="CC60" s="6"/>
      <c r="CD60" s="7"/>
      <c r="CE60" s="6" t="s">
        <v>418</v>
      </c>
      <c r="CF60" s="5" t="b">
        <v>0</v>
      </c>
      <c r="CG60" s="5" t="b">
        <v>0</v>
      </c>
      <c r="CH60" s="5" t="b">
        <v>0</v>
      </c>
      <c r="CI60" s="5" t="b">
        <v>0</v>
      </c>
      <c r="CJ60" s="5" t="b">
        <v>0</v>
      </c>
      <c r="CK60" s="6"/>
      <c r="CL60" s="6"/>
      <c r="CM60" s="7"/>
      <c r="CN60" s="7"/>
      <c r="CO60" s="7"/>
      <c r="CP60" s="6"/>
      <c r="CQ60" s="8"/>
      <c r="CR60" s="8"/>
      <c r="CS60" s="6"/>
      <c r="CT60" s="6"/>
      <c r="CU60" s="7"/>
      <c r="CV60" s="6"/>
      <c r="CW60" s="6"/>
      <c r="CX60" s="6"/>
      <c r="CY60" s="7">
        <v>0</v>
      </c>
      <c r="CZ60" s="13">
        <v>0</v>
      </c>
      <c r="DA60" s="6"/>
      <c r="DB60" s="7">
        <v>0</v>
      </c>
      <c r="DC60" s="13">
        <v>0</v>
      </c>
      <c r="DD60" s="6"/>
      <c r="DE60" s="7">
        <v>0</v>
      </c>
      <c r="DF60" s="13">
        <v>0</v>
      </c>
      <c r="DG60" s="6"/>
      <c r="DH60" s="7"/>
      <c r="DI60" s="10">
        <v>11067840</v>
      </c>
      <c r="DJ60" s="6"/>
      <c r="DK60" s="6"/>
      <c r="DL60" s="6"/>
      <c r="DM60" s="6"/>
      <c r="DN60" s="6"/>
      <c r="DO60" s="6"/>
      <c r="DP60" s="6"/>
      <c r="DQ60" s="6"/>
      <c r="DR60" s="6" t="s">
        <v>317</v>
      </c>
      <c r="DS60" s="8">
        <v>40544</v>
      </c>
      <c r="DT60" s="6"/>
      <c r="DU60" s="6"/>
      <c r="DV60" s="13"/>
      <c r="DW60" s="6"/>
      <c r="DX60" s="6"/>
      <c r="DY60" s="6"/>
      <c r="DZ60" s="6"/>
      <c r="EA60" s="6"/>
      <c r="EB60" s="6"/>
      <c r="EC60" s="7">
        <v>12476</v>
      </c>
      <c r="ED60" s="14">
        <v>42402.711840277778</v>
      </c>
      <c r="EE60" s="6"/>
      <c r="EF60" s="6"/>
      <c r="EG60" s="6"/>
      <c r="EH60" s="6"/>
      <c r="EI60" s="6"/>
      <c r="EJ60" s="6"/>
      <c r="EK60" s="14"/>
      <c r="EL60" s="14"/>
      <c r="EM60" s="14"/>
      <c r="EN60" s="6"/>
      <c r="EO60" s="5" t="b">
        <v>0</v>
      </c>
      <c r="EP60" s="6"/>
      <c r="EQ60" s="6"/>
      <c r="ER60" s="6"/>
      <c r="ES60" s="6"/>
    </row>
    <row r="61" spans="1:149" ht="16.5" customHeight="1" x14ac:dyDescent="0.25">
      <c r="A61" s="7">
        <v>12477</v>
      </c>
      <c r="B61" s="8">
        <v>40179</v>
      </c>
      <c r="C61" s="9">
        <v>40179</v>
      </c>
      <c r="D61" s="6" t="s">
        <v>302</v>
      </c>
      <c r="E61" s="6" t="s">
        <v>303</v>
      </c>
      <c r="F61" s="6" t="s">
        <v>122</v>
      </c>
      <c r="G61" s="6" t="s">
        <v>324</v>
      </c>
      <c r="H61" s="6" t="s">
        <v>305</v>
      </c>
      <c r="I61" s="6" t="s">
        <v>123</v>
      </c>
      <c r="J61" s="10">
        <v>40</v>
      </c>
      <c r="K61" s="6" t="s">
        <v>306</v>
      </c>
      <c r="L61" s="10">
        <v>351360</v>
      </c>
      <c r="M61" s="11">
        <v>28</v>
      </c>
      <c r="N61" s="6" t="s">
        <v>407</v>
      </c>
      <c r="O61" s="7"/>
      <c r="P61" s="7"/>
      <c r="Q61" s="6" t="s">
        <v>126</v>
      </c>
      <c r="R61" s="6" t="s">
        <v>126</v>
      </c>
      <c r="S61" s="6" t="s">
        <v>127</v>
      </c>
      <c r="T61" s="6" t="s">
        <v>408</v>
      </c>
      <c r="U61" s="6" t="s">
        <v>308</v>
      </c>
      <c r="V61" s="6" t="s">
        <v>185</v>
      </c>
      <c r="W61" s="6"/>
      <c r="X61" s="7"/>
      <c r="Y61" s="6"/>
      <c r="Z61" s="6"/>
      <c r="AA61" s="7"/>
      <c r="AB61" s="7"/>
      <c r="AC61" s="8">
        <v>40909</v>
      </c>
      <c r="AD61" s="8">
        <v>41274</v>
      </c>
      <c r="AE61" s="6" t="s">
        <v>128</v>
      </c>
      <c r="AF61" s="7">
        <v>8784</v>
      </c>
      <c r="AG61" s="6"/>
      <c r="AH61" s="7"/>
      <c r="AI61" s="6"/>
      <c r="AJ61" s="8"/>
      <c r="AK61" s="9"/>
      <c r="AL61" s="7"/>
      <c r="AM61" s="6" t="s">
        <v>309</v>
      </c>
      <c r="AN61" s="6" t="s">
        <v>310</v>
      </c>
      <c r="AO61" s="6" t="s">
        <v>129</v>
      </c>
      <c r="AP61" s="12">
        <v>0</v>
      </c>
      <c r="AQ61" s="13">
        <v>0</v>
      </c>
      <c r="AR61" s="6"/>
      <c r="AS61" s="12">
        <v>0</v>
      </c>
      <c r="AT61" s="13">
        <v>0</v>
      </c>
      <c r="AU61" s="6"/>
      <c r="AV61" s="12">
        <v>0</v>
      </c>
      <c r="AW61" s="13">
        <v>0</v>
      </c>
      <c r="AX61" s="6" t="s">
        <v>408</v>
      </c>
      <c r="AY61" s="12">
        <v>0</v>
      </c>
      <c r="AZ61" s="13">
        <v>0</v>
      </c>
      <c r="BA61" s="6"/>
      <c r="BB61" s="7"/>
      <c r="BC61" s="7"/>
      <c r="BD61" s="5" t="b">
        <v>0</v>
      </c>
      <c r="BE61" s="6"/>
      <c r="BF61" s="6"/>
      <c r="BG61" s="7"/>
      <c r="BH61" s="7"/>
      <c r="BI61" s="6"/>
      <c r="BJ61" s="6"/>
      <c r="BK61" s="7">
        <v>0</v>
      </c>
      <c r="BL61" s="5" t="b">
        <v>1</v>
      </c>
      <c r="BM61" s="6" t="s">
        <v>421</v>
      </c>
      <c r="BN61" s="6" t="s">
        <v>131</v>
      </c>
      <c r="BO61" s="6"/>
      <c r="BP61" s="7" t="s">
        <v>312</v>
      </c>
      <c r="BQ61" s="6" t="s">
        <v>313</v>
      </c>
      <c r="BR61" s="6" t="s">
        <v>314</v>
      </c>
      <c r="BS61" s="6"/>
      <c r="BT61" s="6" t="s">
        <v>315</v>
      </c>
      <c r="BU61" s="6"/>
      <c r="BV61" s="6"/>
      <c r="BW61" s="6"/>
      <c r="BX61" s="6"/>
      <c r="BY61" s="6"/>
      <c r="BZ61" s="6"/>
      <c r="CA61" s="6"/>
      <c r="CB61" s="6"/>
      <c r="CC61" s="6"/>
      <c r="CD61" s="7"/>
      <c r="CE61" s="6" t="s">
        <v>422</v>
      </c>
      <c r="CF61" s="5" t="b">
        <v>0</v>
      </c>
      <c r="CG61" s="5" t="b">
        <v>0</v>
      </c>
      <c r="CH61" s="5" t="b">
        <v>0</v>
      </c>
      <c r="CI61" s="5" t="b">
        <v>0</v>
      </c>
      <c r="CJ61" s="5" t="b">
        <v>0</v>
      </c>
      <c r="CK61" s="6"/>
      <c r="CL61" s="6"/>
      <c r="CM61" s="7"/>
      <c r="CN61" s="7"/>
      <c r="CO61" s="7"/>
      <c r="CP61" s="6"/>
      <c r="CQ61" s="8"/>
      <c r="CR61" s="8"/>
      <c r="CS61" s="6"/>
      <c r="CT61" s="6"/>
      <c r="CU61" s="7"/>
      <c r="CV61" s="6"/>
      <c r="CW61" s="6"/>
      <c r="CX61" s="6"/>
      <c r="CY61" s="7">
        <v>0</v>
      </c>
      <c r="CZ61" s="13">
        <v>0</v>
      </c>
      <c r="DA61" s="6"/>
      <c r="DB61" s="7">
        <v>0</v>
      </c>
      <c r="DC61" s="13">
        <v>0</v>
      </c>
      <c r="DD61" s="6"/>
      <c r="DE61" s="7">
        <v>0</v>
      </c>
      <c r="DF61" s="13">
        <v>0</v>
      </c>
      <c r="DG61" s="6"/>
      <c r="DH61" s="7"/>
      <c r="DI61" s="10">
        <v>-9838080</v>
      </c>
      <c r="DJ61" s="6"/>
      <c r="DK61" s="6"/>
      <c r="DL61" s="6"/>
      <c r="DM61" s="6"/>
      <c r="DN61" s="6"/>
      <c r="DO61" s="6"/>
      <c r="DP61" s="6"/>
      <c r="DQ61" s="6"/>
      <c r="DR61" s="6" t="s">
        <v>317</v>
      </c>
      <c r="DS61" s="8">
        <v>40848</v>
      </c>
      <c r="DT61" s="6"/>
      <c r="DU61" s="6"/>
      <c r="DV61" s="13"/>
      <c r="DW61" s="6"/>
      <c r="DX61" s="6"/>
      <c r="DY61" s="6"/>
      <c r="DZ61" s="6"/>
      <c r="EA61" s="6"/>
      <c r="EB61" s="6"/>
      <c r="EC61" s="7">
        <v>12478</v>
      </c>
      <c r="ED61" s="14">
        <v>42402.711840277778</v>
      </c>
      <c r="EE61" s="6"/>
      <c r="EF61" s="6"/>
      <c r="EG61" s="6"/>
      <c r="EH61" s="6"/>
      <c r="EI61" s="6"/>
      <c r="EJ61" s="6"/>
      <c r="EK61" s="14"/>
      <c r="EL61" s="14"/>
      <c r="EM61" s="14"/>
      <c r="EN61" s="6"/>
      <c r="EO61" s="5" t="b">
        <v>0</v>
      </c>
      <c r="EP61" s="6"/>
      <c r="EQ61" s="6"/>
      <c r="ER61" s="6"/>
      <c r="ES61" s="6"/>
    </row>
    <row r="62" spans="1:149" ht="16.5" customHeight="1" x14ac:dyDescent="0.25">
      <c r="A62" s="7">
        <v>12479</v>
      </c>
      <c r="B62" s="8">
        <v>40483</v>
      </c>
      <c r="C62" s="9">
        <v>40483</v>
      </c>
      <c r="D62" s="6" t="s">
        <v>302</v>
      </c>
      <c r="E62" s="6" t="s">
        <v>303</v>
      </c>
      <c r="F62" s="6" t="s">
        <v>122</v>
      </c>
      <c r="G62" s="6" t="s">
        <v>324</v>
      </c>
      <c r="H62" s="6" t="s">
        <v>305</v>
      </c>
      <c r="I62" s="6" t="s">
        <v>123</v>
      </c>
      <c r="J62" s="10">
        <v>41</v>
      </c>
      <c r="K62" s="6" t="s">
        <v>306</v>
      </c>
      <c r="L62" s="10">
        <v>360144</v>
      </c>
      <c r="M62" s="11">
        <v>29</v>
      </c>
      <c r="N62" s="6" t="s">
        <v>407</v>
      </c>
      <c r="O62" s="7"/>
      <c r="P62" s="7"/>
      <c r="Q62" s="6" t="s">
        <v>126</v>
      </c>
      <c r="R62" s="6" t="s">
        <v>126</v>
      </c>
      <c r="S62" s="6" t="s">
        <v>127</v>
      </c>
      <c r="T62" s="6" t="s">
        <v>408</v>
      </c>
      <c r="U62" s="6" t="s">
        <v>308</v>
      </c>
      <c r="V62" s="6" t="s">
        <v>185</v>
      </c>
      <c r="W62" s="6"/>
      <c r="X62" s="7"/>
      <c r="Y62" s="6"/>
      <c r="Z62" s="6"/>
      <c r="AA62" s="7"/>
      <c r="AB62" s="7"/>
      <c r="AC62" s="8">
        <v>40909</v>
      </c>
      <c r="AD62" s="8">
        <v>41274</v>
      </c>
      <c r="AE62" s="6" t="s">
        <v>128</v>
      </c>
      <c r="AF62" s="7">
        <v>8784</v>
      </c>
      <c r="AG62" s="6"/>
      <c r="AH62" s="7"/>
      <c r="AI62" s="6"/>
      <c r="AJ62" s="8"/>
      <c r="AK62" s="9"/>
      <c r="AL62" s="7"/>
      <c r="AM62" s="6" t="s">
        <v>309</v>
      </c>
      <c r="AN62" s="6" t="s">
        <v>310</v>
      </c>
      <c r="AO62" s="6" t="s">
        <v>129</v>
      </c>
      <c r="AP62" s="12">
        <v>0</v>
      </c>
      <c r="AQ62" s="13">
        <v>0</v>
      </c>
      <c r="AR62" s="6"/>
      <c r="AS62" s="12">
        <v>0</v>
      </c>
      <c r="AT62" s="13">
        <v>0</v>
      </c>
      <c r="AU62" s="6"/>
      <c r="AV62" s="12">
        <v>0</v>
      </c>
      <c r="AW62" s="13">
        <v>0</v>
      </c>
      <c r="AX62" s="6" t="s">
        <v>408</v>
      </c>
      <c r="AY62" s="12">
        <v>0</v>
      </c>
      <c r="AZ62" s="13">
        <v>0</v>
      </c>
      <c r="BA62" s="6"/>
      <c r="BB62" s="7"/>
      <c r="BC62" s="7"/>
      <c r="BD62" s="5" t="b">
        <v>0</v>
      </c>
      <c r="BE62" s="6"/>
      <c r="BF62" s="6"/>
      <c r="BG62" s="7"/>
      <c r="BH62" s="7"/>
      <c r="BI62" s="6"/>
      <c r="BJ62" s="6"/>
      <c r="BK62" s="7">
        <v>0</v>
      </c>
      <c r="BL62" s="5" t="b">
        <v>1</v>
      </c>
      <c r="BM62" s="6" t="s">
        <v>423</v>
      </c>
      <c r="BN62" s="6" t="s">
        <v>131</v>
      </c>
      <c r="BO62" s="6"/>
      <c r="BP62" s="7" t="s">
        <v>312</v>
      </c>
      <c r="BQ62" s="6" t="s">
        <v>313</v>
      </c>
      <c r="BR62" s="6" t="s">
        <v>314</v>
      </c>
      <c r="BS62" s="6"/>
      <c r="BT62" s="6" t="s">
        <v>315</v>
      </c>
      <c r="BU62" s="6"/>
      <c r="BV62" s="6"/>
      <c r="BW62" s="6"/>
      <c r="BX62" s="6"/>
      <c r="BY62" s="6"/>
      <c r="BZ62" s="6"/>
      <c r="CA62" s="6"/>
      <c r="CB62" s="6"/>
      <c r="CC62" s="6"/>
      <c r="CD62" s="7"/>
      <c r="CE62" s="6" t="s">
        <v>422</v>
      </c>
      <c r="CF62" s="5" t="b">
        <v>0</v>
      </c>
      <c r="CG62" s="5" t="b">
        <v>0</v>
      </c>
      <c r="CH62" s="5" t="b">
        <v>0</v>
      </c>
      <c r="CI62" s="5" t="b">
        <v>0</v>
      </c>
      <c r="CJ62" s="5" t="b">
        <v>0</v>
      </c>
      <c r="CK62" s="6"/>
      <c r="CL62" s="6"/>
      <c r="CM62" s="7"/>
      <c r="CN62" s="7"/>
      <c r="CO62" s="7"/>
      <c r="CP62" s="6"/>
      <c r="CQ62" s="8"/>
      <c r="CR62" s="8"/>
      <c r="CS62" s="6"/>
      <c r="CT62" s="6"/>
      <c r="CU62" s="7"/>
      <c r="CV62" s="6"/>
      <c r="CW62" s="6"/>
      <c r="CX62" s="6"/>
      <c r="CY62" s="7">
        <v>0</v>
      </c>
      <c r="CZ62" s="13">
        <v>0</v>
      </c>
      <c r="DA62" s="6"/>
      <c r="DB62" s="7">
        <v>0</v>
      </c>
      <c r="DC62" s="13">
        <v>0</v>
      </c>
      <c r="DD62" s="6"/>
      <c r="DE62" s="7">
        <v>0</v>
      </c>
      <c r="DF62" s="13">
        <v>0</v>
      </c>
      <c r="DG62" s="6"/>
      <c r="DH62" s="7"/>
      <c r="DI62" s="10">
        <v>-10444176</v>
      </c>
      <c r="DJ62" s="6"/>
      <c r="DK62" s="6"/>
      <c r="DL62" s="6"/>
      <c r="DM62" s="6"/>
      <c r="DN62" s="6"/>
      <c r="DO62" s="6"/>
      <c r="DP62" s="6"/>
      <c r="DQ62" s="6"/>
      <c r="DR62" s="6" t="s">
        <v>317</v>
      </c>
      <c r="DS62" s="8">
        <v>40848</v>
      </c>
      <c r="DT62" s="6"/>
      <c r="DU62" s="6"/>
      <c r="DV62" s="13"/>
      <c r="DW62" s="6"/>
      <c r="DX62" s="6"/>
      <c r="DY62" s="6"/>
      <c r="DZ62" s="6"/>
      <c r="EA62" s="6"/>
      <c r="EB62" s="6"/>
      <c r="EC62" s="7">
        <v>12480</v>
      </c>
      <c r="ED62" s="14">
        <v>42402.711840277778</v>
      </c>
      <c r="EE62" s="6"/>
      <c r="EF62" s="6"/>
      <c r="EG62" s="6"/>
      <c r="EH62" s="6"/>
      <c r="EI62" s="6"/>
      <c r="EJ62" s="6"/>
      <c r="EK62" s="14"/>
      <c r="EL62" s="14"/>
      <c r="EM62" s="14"/>
      <c r="EN62" s="6"/>
      <c r="EO62" s="5" t="b">
        <v>0</v>
      </c>
      <c r="EP62" s="6"/>
      <c r="EQ62" s="6"/>
      <c r="ER62" s="6"/>
      <c r="ES62" s="6"/>
    </row>
    <row r="63" spans="1:149" ht="16.5" customHeight="1" x14ac:dyDescent="0.25">
      <c r="A63" s="7">
        <v>12481</v>
      </c>
      <c r="B63" s="8">
        <v>40179</v>
      </c>
      <c r="C63" s="9">
        <v>40179</v>
      </c>
      <c r="D63" s="6" t="s">
        <v>302</v>
      </c>
      <c r="E63" s="6" t="s">
        <v>303</v>
      </c>
      <c r="F63" s="6" t="s">
        <v>122</v>
      </c>
      <c r="G63" s="6" t="s">
        <v>324</v>
      </c>
      <c r="H63" s="6" t="s">
        <v>305</v>
      </c>
      <c r="I63" s="6" t="s">
        <v>133</v>
      </c>
      <c r="J63" s="10">
        <v>-42</v>
      </c>
      <c r="K63" s="6" t="s">
        <v>306</v>
      </c>
      <c r="L63" s="10">
        <v>-368928</v>
      </c>
      <c r="M63" s="11">
        <v>30</v>
      </c>
      <c r="N63" s="6" t="s">
        <v>407</v>
      </c>
      <c r="O63" s="7"/>
      <c r="P63" s="7"/>
      <c r="Q63" s="6" t="s">
        <v>126</v>
      </c>
      <c r="R63" s="6" t="s">
        <v>126</v>
      </c>
      <c r="S63" s="6" t="s">
        <v>127</v>
      </c>
      <c r="T63" s="6" t="s">
        <v>408</v>
      </c>
      <c r="U63" s="6" t="s">
        <v>308</v>
      </c>
      <c r="V63" s="6" t="s">
        <v>185</v>
      </c>
      <c r="W63" s="6"/>
      <c r="X63" s="7"/>
      <c r="Y63" s="6"/>
      <c r="Z63" s="6"/>
      <c r="AA63" s="7"/>
      <c r="AB63" s="7"/>
      <c r="AC63" s="8">
        <v>40909</v>
      </c>
      <c r="AD63" s="8">
        <v>41274</v>
      </c>
      <c r="AE63" s="6" t="s">
        <v>128</v>
      </c>
      <c r="AF63" s="7">
        <v>8784</v>
      </c>
      <c r="AG63" s="6"/>
      <c r="AH63" s="7"/>
      <c r="AI63" s="6"/>
      <c r="AJ63" s="8"/>
      <c r="AK63" s="9"/>
      <c r="AL63" s="7"/>
      <c r="AM63" s="6" t="s">
        <v>309</v>
      </c>
      <c r="AN63" s="6" t="s">
        <v>310</v>
      </c>
      <c r="AO63" s="6" t="s">
        <v>129</v>
      </c>
      <c r="AP63" s="12">
        <v>0</v>
      </c>
      <c r="AQ63" s="13">
        <v>0</v>
      </c>
      <c r="AR63" s="6"/>
      <c r="AS63" s="12">
        <v>0</v>
      </c>
      <c r="AT63" s="13">
        <v>0</v>
      </c>
      <c r="AU63" s="6"/>
      <c r="AV63" s="12">
        <v>0</v>
      </c>
      <c r="AW63" s="13">
        <v>0</v>
      </c>
      <c r="AX63" s="6" t="s">
        <v>408</v>
      </c>
      <c r="AY63" s="12">
        <v>0</v>
      </c>
      <c r="AZ63" s="13">
        <v>0</v>
      </c>
      <c r="BA63" s="6"/>
      <c r="BB63" s="7"/>
      <c r="BC63" s="7"/>
      <c r="BD63" s="5" t="b">
        <v>0</v>
      </c>
      <c r="BE63" s="6"/>
      <c r="BF63" s="6"/>
      <c r="BG63" s="7"/>
      <c r="BH63" s="7"/>
      <c r="BI63" s="6"/>
      <c r="BJ63" s="6"/>
      <c r="BK63" s="7">
        <v>0</v>
      </c>
      <c r="BL63" s="5" t="b">
        <v>1</v>
      </c>
      <c r="BM63" s="6" t="s">
        <v>424</v>
      </c>
      <c r="BN63" s="6" t="s">
        <v>131</v>
      </c>
      <c r="BO63" s="6"/>
      <c r="BP63" s="7" t="s">
        <v>312</v>
      </c>
      <c r="BQ63" s="6" t="s">
        <v>313</v>
      </c>
      <c r="BR63" s="6" t="s">
        <v>314</v>
      </c>
      <c r="BS63" s="6"/>
      <c r="BT63" s="6" t="s">
        <v>315</v>
      </c>
      <c r="BU63" s="6"/>
      <c r="BV63" s="6"/>
      <c r="BW63" s="6"/>
      <c r="BX63" s="6"/>
      <c r="BY63" s="6"/>
      <c r="BZ63" s="6"/>
      <c r="CA63" s="6"/>
      <c r="CB63" s="6"/>
      <c r="CC63" s="6"/>
      <c r="CD63" s="7"/>
      <c r="CE63" s="6" t="s">
        <v>422</v>
      </c>
      <c r="CF63" s="5" t="b">
        <v>0</v>
      </c>
      <c r="CG63" s="5" t="b">
        <v>0</v>
      </c>
      <c r="CH63" s="5" t="b">
        <v>0</v>
      </c>
      <c r="CI63" s="5" t="b">
        <v>0</v>
      </c>
      <c r="CJ63" s="5" t="b">
        <v>0</v>
      </c>
      <c r="CK63" s="6"/>
      <c r="CL63" s="6"/>
      <c r="CM63" s="7"/>
      <c r="CN63" s="7"/>
      <c r="CO63" s="7"/>
      <c r="CP63" s="6"/>
      <c r="CQ63" s="8"/>
      <c r="CR63" s="8"/>
      <c r="CS63" s="6"/>
      <c r="CT63" s="6"/>
      <c r="CU63" s="7"/>
      <c r="CV63" s="6"/>
      <c r="CW63" s="6"/>
      <c r="CX63" s="6"/>
      <c r="CY63" s="7">
        <v>0</v>
      </c>
      <c r="CZ63" s="13">
        <v>0</v>
      </c>
      <c r="DA63" s="6"/>
      <c r="DB63" s="7">
        <v>0</v>
      </c>
      <c r="DC63" s="13">
        <v>0</v>
      </c>
      <c r="DD63" s="6"/>
      <c r="DE63" s="7">
        <v>0</v>
      </c>
      <c r="DF63" s="13">
        <v>0</v>
      </c>
      <c r="DG63" s="6"/>
      <c r="DH63" s="7"/>
      <c r="DI63" s="10">
        <v>11067840</v>
      </c>
      <c r="DJ63" s="6"/>
      <c r="DK63" s="6"/>
      <c r="DL63" s="6"/>
      <c r="DM63" s="6"/>
      <c r="DN63" s="6"/>
      <c r="DO63" s="6"/>
      <c r="DP63" s="6"/>
      <c r="DQ63" s="6"/>
      <c r="DR63" s="6" t="s">
        <v>317</v>
      </c>
      <c r="DS63" s="8">
        <v>40848</v>
      </c>
      <c r="DT63" s="6"/>
      <c r="DU63" s="6"/>
      <c r="DV63" s="13"/>
      <c r="DW63" s="6"/>
      <c r="DX63" s="6"/>
      <c r="DY63" s="6"/>
      <c r="DZ63" s="6"/>
      <c r="EA63" s="6"/>
      <c r="EB63" s="6"/>
      <c r="EC63" s="7">
        <v>12482</v>
      </c>
      <c r="ED63" s="14">
        <v>42402.711840277778</v>
      </c>
      <c r="EE63" s="6"/>
      <c r="EF63" s="6"/>
      <c r="EG63" s="6"/>
      <c r="EH63" s="6"/>
      <c r="EI63" s="6"/>
      <c r="EJ63" s="6"/>
      <c r="EK63" s="14"/>
      <c r="EL63" s="14"/>
      <c r="EM63" s="14"/>
      <c r="EN63" s="6"/>
      <c r="EO63" s="5" t="b">
        <v>0</v>
      </c>
      <c r="EP63" s="6"/>
      <c r="EQ63" s="6"/>
      <c r="ER63" s="6"/>
      <c r="ES63" s="6"/>
    </row>
    <row r="64" spans="1:149" ht="16.5" customHeight="1" x14ac:dyDescent="0.25">
      <c r="A64" s="7">
        <v>12483</v>
      </c>
      <c r="B64" s="8">
        <v>40179</v>
      </c>
      <c r="C64" s="9">
        <v>40179</v>
      </c>
      <c r="D64" s="6" t="s">
        <v>302</v>
      </c>
      <c r="E64" s="6" t="s">
        <v>303</v>
      </c>
      <c r="F64" s="6" t="s">
        <v>122</v>
      </c>
      <c r="G64" s="6" t="s">
        <v>304</v>
      </c>
      <c r="H64" s="6" t="s">
        <v>305</v>
      </c>
      <c r="I64" s="6" t="s">
        <v>133</v>
      </c>
      <c r="J64" s="10">
        <v>-42</v>
      </c>
      <c r="K64" s="6" t="s">
        <v>306</v>
      </c>
      <c r="L64" s="10">
        <v>-367920</v>
      </c>
      <c r="M64" s="11">
        <v>30</v>
      </c>
      <c r="N64" s="6" t="s">
        <v>407</v>
      </c>
      <c r="O64" s="7"/>
      <c r="P64" s="7"/>
      <c r="Q64" s="6" t="s">
        <v>126</v>
      </c>
      <c r="R64" s="6" t="s">
        <v>126</v>
      </c>
      <c r="S64" s="6" t="s">
        <v>127</v>
      </c>
      <c r="T64" s="6" t="s">
        <v>408</v>
      </c>
      <c r="U64" s="6" t="s">
        <v>308</v>
      </c>
      <c r="V64" s="6" t="s">
        <v>185</v>
      </c>
      <c r="W64" s="6"/>
      <c r="X64" s="7"/>
      <c r="Y64" s="6"/>
      <c r="Z64" s="6"/>
      <c r="AA64" s="7"/>
      <c r="AB64" s="7"/>
      <c r="AC64" s="8">
        <v>40179</v>
      </c>
      <c r="AD64" s="8">
        <v>40543</v>
      </c>
      <c r="AE64" s="6" t="s">
        <v>128</v>
      </c>
      <c r="AF64" s="7">
        <v>8760</v>
      </c>
      <c r="AG64" s="6"/>
      <c r="AH64" s="7"/>
      <c r="AI64" s="6"/>
      <c r="AJ64" s="8"/>
      <c r="AK64" s="9"/>
      <c r="AL64" s="7"/>
      <c r="AM64" s="6" t="s">
        <v>309</v>
      </c>
      <c r="AN64" s="6" t="s">
        <v>310</v>
      </c>
      <c r="AO64" s="6" t="s">
        <v>129</v>
      </c>
      <c r="AP64" s="12">
        <v>0</v>
      </c>
      <c r="AQ64" s="13">
        <v>0</v>
      </c>
      <c r="AR64" s="6"/>
      <c r="AS64" s="12">
        <v>0</v>
      </c>
      <c r="AT64" s="13">
        <v>0</v>
      </c>
      <c r="AU64" s="6"/>
      <c r="AV64" s="12">
        <v>0</v>
      </c>
      <c r="AW64" s="13">
        <v>0</v>
      </c>
      <c r="AX64" s="6" t="s">
        <v>408</v>
      </c>
      <c r="AY64" s="12">
        <v>0</v>
      </c>
      <c r="AZ64" s="13">
        <v>0</v>
      </c>
      <c r="BA64" s="6"/>
      <c r="BB64" s="7"/>
      <c r="BC64" s="7"/>
      <c r="BD64" s="5" t="b">
        <v>0</v>
      </c>
      <c r="BE64" s="6"/>
      <c r="BF64" s="6"/>
      <c r="BG64" s="7"/>
      <c r="BH64" s="7"/>
      <c r="BI64" s="6"/>
      <c r="BJ64" s="6"/>
      <c r="BK64" s="7">
        <v>0</v>
      </c>
      <c r="BL64" s="5" t="b">
        <v>1</v>
      </c>
      <c r="BM64" s="6" t="s">
        <v>425</v>
      </c>
      <c r="BN64" s="6" t="s">
        <v>131</v>
      </c>
      <c r="BO64" s="6"/>
      <c r="BP64" s="7" t="s">
        <v>312</v>
      </c>
      <c r="BQ64" s="6" t="s">
        <v>313</v>
      </c>
      <c r="BR64" s="6" t="s">
        <v>314</v>
      </c>
      <c r="BS64" s="6"/>
      <c r="BT64" s="6" t="s">
        <v>315</v>
      </c>
      <c r="BU64" s="6"/>
      <c r="BV64" s="6"/>
      <c r="BW64" s="6"/>
      <c r="BX64" s="6"/>
      <c r="BY64" s="6"/>
      <c r="BZ64" s="6"/>
      <c r="CA64" s="6"/>
      <c r="CB64" s="6"/>
      <c r="CC64" s="6"/>
      <c r="CD64" s="7"/>
      <c r="CE64" s="6" t="s">
        <v>426</v>
      </c>
      <c r="CF64" s="5" t="b">
        <v>0</v>
      </c>
      <c r="CG64" s="5" t="b">
        <v>0</v>
      </c>
      <c r="CH64" s="5" t="b">
        <v>0</v>
      </c>
      <c r="CI64" s="5" t="b">
        <v>0</v>
      </c>
      <c r="CJ64" s="5" t="b">
        <v>0</v>
      </c>
      <c r="CK64" s="6"/>
      <c r="CL64" s="6"/>
      <c r="CM64" s="7"/>
      <c r="CN64" s="7"/>
      <c r="CO64" s="7"/>
      <c r="CP64" s="6"/>
      <c r="CQ64" s="8"/>
      <c r="CR64" s="8"/>
      <c r="CS64" s="6"/>
      <c r="CT64" s="6"/>
      <c r="CU64" s="7"/>
      <c r="CV64" s="6"/>
      <c r="CW64" s="6"/>
      <c r="CX64" s="6"/>
      <c r="CY64" s="7">
        <v>0</v>
      </c>
      <c r="CZ64" s="13">
        <v>0</v>
      </c>
      <c r="DA64" s="6"/>
      <c r="DB64" s="7">
        <v>0</v>
      </c>
      <c r="DC64" s="13">
        <v>0</v>
      </c>
      <c r="DD64" s="6"/>
      <c r="DE64" s="7">
        <v>0</v>
      </c>
      <c r="DF64" s="13">
        <v>0</v>
      </c>
      <c r="DG64" s="6"/>
      <c r="DH64" s="7"/>
      <c r="DI64" s="10">
        <v>11037600</v>
      </c>
      <c r="DJ64" s="6"/>
      <c r="DK64" s="6"/>
      <c r="DL64" s="6"/>
      <c r="DM64" s="6"/>
      <c r="DN64" s="6"/>
      <c r="DO64" s="6"/>
      <c r="DP64" s="6"/>
      <c r="DQ64" s="6"/>
      <c r="DR64" s="6" t="s">
        <v>317</v>
      </c>
      <c r="DS64" s="8">
        <v>40909</v>
      </c>
      <c r="DT64" s="6"/>
      <c r="DU64" s="6"/>
      <c r="DV64" s="13"/>
      <c r="DW64" s="6"/>
      <c r="DX64" s="6"/>
      <c r="DY64" s="6"/>
      <c r="DZ64" s="6"/>
      <c r="EA64" s="6"/>
      <c r="EB64" s="6"/>
      <c r="EC64" s="7">
        <v>12484</v>
      </c>
      <c r="ED64" s="14">
        <v>42402.711851851855</v>
      </c>
      <c r="EE64" s="6"/>
      <c r="EF64" s="6"/>
      <c r="EG64" s="6"/>
      <c r="EH64" s="6"/>
      <c r="EI64" s="6"/>
      <c r="EJ64" s="6"/>
      <c r="EK64" s="14"/>
      <c r="EL64" s="14"/>
      <c r="EM64" s="14"/>
      <c r="EN64" s="6"/>
      <c r="EO64" s="5" t="b">
        <v>0</v>
      </c>
      <c r="EP64" s="6"/>
      <c r="EQ64" s="6"/>
      <c r="ER64" s="6"/>
      <c r="ES64" s="6"/>
    </row>
    <row r="65" spans="1:149" ht="16.5" customHeight="1" x14ac:dyDescent="0.25">
      <c r="A65" s="7">
        <v>12485</v>
      </c>
      <c r="B65" s="8">
        <v>40179</v>
      </c>
      <c r="C65" s="9">
        <v>40179</v>
      </c>
      <c r="D65" s="6" t="s">
        <v>302</v>
      </c>
      <c r="E65" s="6" t="s">
        <v>303</v>
      </c>
      <c r="F65" s="6" t="s">
        <v>122</v>
      </c>
      <c r="G65" s="6" t="s">
        <v>324</v>
      </c>
      <c r="H65" s="6" t="s">
        <v>305</v>
      </c>
      <c r="I65" s="6" t="s">
        <v>133</v>
      </c>
      <c r="J65" s="10">
        <v>-42</v>
      </c>
      <c r="K65" s="6" t="s">
        <v>306</v>
      </c>
      <c r="L65" s="10">
        <v>-368928</v>
      </c>
      <c r="M65" s="11">
        <v>30</v>
      </c>
      <c r="N65" s="6" t="s">
        <v>407</v>
      </c>
      <c r="O65" s="7"/>
      <c r="P65" s="7"/>
      <c r="Q65" s="6" t="s">
        <v>126</v>
      </c>
      <c r="R65" s="6" t="s">
        <v>126</v>
      </c>
      <c r="S65" s="6" t="s">
        <v>127</v>
      </c>
      <c r="T65" s="6" t="s">
        <v>408</v>
      </c>
      <c r="U65" s="6" t="s">
        <v>308</v>
      </c>
      <c r="V65" s="6" t="s">
        <v>185</v>
      </c>
      <c r="W65" s="6"/>
      <c r="X65" s="7"/>
      <c r="Y65" s="6"/>
      <c r="Z65" s="6"/>
      <c r="AA65" s="7"/>
      <c r="AB65" s="7"/>
      <c r="AC65" s="8">
        <v>40909</v>
      </c>
      <c r="AD65" s="8">
        <v>41274</v>
      </c>
      <c r="AE65" s="6" t="s">
        <v>128</v>
      </c>
      <c r="AF65" s="7">
        <v>8784</v>
      </c>
      <c r="AG65" s="6"/>
      <c r="AH65" s="7"/>
      <c r="AI65" s="6"/>
      <c r="AJ65" s="8"/>
      <c r="AK65" s="9"/>
      <c r="AL65" s="7"/>
      <c r="AM65" s="6" t="s">
        <v>309</v>
      </c>
      <c r="AN65" s="6" t="s">
        <v>310</v>
      </c>
      <c r="AO65" s="6" t="s">
        <v>129</v>
      </c>
      <c r="AP65" s="12">
        <v>0</v>
      </c>
      <c r="AQ65" s="13">
        <v>0</v>
      </c>
      <c r="AR65" s="6"/>
      <c r="AS65" s="12">
        <v>0</v>
      </c>
      <c r="AT65" s="13">
        <v>0</v>
      </c>
      <c r="AU65" s="6"/>
      <c r="AV65" s="12">
        <v>0</v>
      </c>
      <c r="AW65" s="13">
        <v>0</v>
      </c>
      <c r="AX65" s="6" t="s">
        <v>408</v>
      </c>
      <c r="AY65" s="12">
        <v>0</v>
      </c>
      <c r="AZ65" s="13">
        <v>0</v>
      </c>
      <c r="BA65" s="6"/>
      <c r="BB65" s="7"/>
      <c r="BC65" s="7"/>
      <c r="BD65" s="5" t="b">
        <v>0</v>
      </c>
      <c r="BE65" s="6"/>
      <c r="BF65" s="6"/>
      <c r="BG65" s="7"/>
      <c r="BH65" s="7"/>
      <c r="BI65" s="6"/>
      <c r="BJ65" s="6"/>
      <c r="BK65" s="7">
        <v>0</v>
      </c>
      <c r="BL65" s="5" t="b">
        <v>1</v>
      </c>
      <c r="BM65" s="6" t="s">
        <v>427</v>
      </c>
      <c r="BN65" s="6" t="s">
        <v>131</v>
      </c>
      <c r="BO65" s="6"/>
      <c r="BP65" s="7" t="s">
        <v>312</v>
      </c>
      <c r="BQ65" s="6" t="s">
        <v>313</v>
      </c>
      <c r="BR65" s="6" t="s">
        <v>314</v>
      </c>
      <c r="BS65" s="6"/>
      <c r="BT65" s="6" t="s">
        <v>315</v>
      </c>
      <c r="BU65" s="6"/>
      <c r="BV65" s="6"/>
      <c r="BW65" s="6"/>
      <c r="BX65" s="6"/>
      <c r="BY65" s="6"/>
      <c r="BZ65" s="6"/>
      <c r="CA65" s="6"/>
      <c r="CB65" s="6"/>
      <c r="CC65" s="6"/>
      <c r="CD65" s="7"/>
      <c r="CE65" s="6" t="s">
        <v>428</v>
      </c>
      <c r="CF65" s="5" t="b">
        <v>0</v>
      </c>
      <c r="CG65" s="5" t="b">
        <v>0</v>
      </c>
      <c r="CH65" s="5" t="b">
        <v>0</v>
      </c>
      <c r="CI65" s="5" t="b">
        <v>0</v>
      </c>
      <c r="CJ65" s="5" t="b">
        <v>0</v>
      </c>
      <c r="CK65" s="6"/>
      <c r="CL65" s="6"/>
      <c r="CM65" s="7"/>
      <c r="CN65" s="7"/>
      <c r="CO65" s="7"/>
      <c r="CP65" s="6"/>
      <c r="CQ65" s="8"/>
      <c r="CR65" s="8"/>
      <c r="CS65" s="6"/>
      <c r="CT65" s="6"/>
      <c r="CU65" s="7"/>
      <c r="CV65" s="6"/>
      <c r="CW65" s="6"/>
      <c r="CX65" s="6"/>
      <c r="CY65" s="7">
        <v>0</v>
      </c>
      <c r="CZ65" s="13">
        <v>0</v>
      </c>
      <c r="DA65" s="6"/>
      <c r="DB65" s="7">
        <v>0</v>
      </c>
      <c r="DC65" s="13">
        <v>0</v>
      </c>
      <c r="DD65" s="6"/>
      <c r="DE65" s="7">
        <v>0</v>
      </c>
      <c r="DF65" s="13">
        <v>0</v>
      </c>
      <c r="DG65" s="6"/>
      <c r="DH65" s="7"/>
      <c r="DI65" s="10">
        <v>11067840</v>
      </c>
      <c r="DJ65" s="6"/>
      <c r="DK65" s="6"/>
      <c r="DL65" s="6"/>
      <c r="DM65" s="6"/>
      <c r="DN65" s="6"/>
      <c r="DO65" s="6"/>
      <c r="DP65" s="6"/>
      <c r="DQ65" s="6"/>
      <c r="DR65" s="6" t="s">
        <v>317</v>
      </c>
      <c r="DS65" s="8">
        <v>40909</v>
      </c>
      <c r="DT65" s="6"/>
      <c r="DU65" s="6"/>
      <c r="DV65" s="13"/>
      <c r="DW65" s="6"/>
      <c r="DX65" s="6"/>
      <c r="DY65" s="6"/>
      <c r="DZ65" s="6"/>
      <c r="EA65" s="6"/>
      <c r="EB65" s="6"/>
      <c r="EC65" s="7">
        <v>12486</v>
      </c>
      <c r="ED65" s="14">
        <v>42402.711851851855</v>
      </c>
      <c r="EE65" s="6"/>
      <c r="EF65" s="6"/>
      <c r="EG65" s="6"/>
      <c r="EH65" s="6"/>
      <c r="EI65" s="6"/>
      <c r="EJ65" s="6"/>
      <c r="EK65" s="14"/>
      <c r="EL65" s="14"/>
      <c r="EM65" s="14"/>
      <c r="EN65" s="6"/>
      <c r="EO65" s="5" t="b">
        <v>0</v>
      </c>
      <c r="EP65" s="6"/>
      <c r="EQ65" s="6"/>
      <c r="ER65" s="6"/>
      <c r="ES65" s="6"/>
    </row>
    <row r="66" spans="1:149" ht="16.5" customHeight="1" x14ac:dyDescent="0.25">
      <c r="A66" s="7">
        <v>12487</v>
      </c>
      <c r="B66" s="8">
        <v>40179</v>
      </c>
      <c r="C66" s="9">
        <v>40179</v>
      </c>
      <c r="D66" s="6" t="s">
        <v>302</v>
      </c>
      <c r="E66" s="6" t="s">
        <v>303</v>
      </c>
      <c r="F66" s="6" t="s">
        <v>122</v>
      </c>
      <c r="G66" s="6" t="s">
        <v>337</v>
      </c>
      <c r="H66" s="6" t="s">
        <v>305</v>
      </c>
      <c r="I66" s="6" t="s">
        <v>133</v>
      </c>
      <c r="J66" s="10">
        <v>-42</v>
      </c>
      <c r="K66" s="6" t="s">
        <v>306</v>
      </c>
      <c r="L66" s="10">
        <v>-31248</v>
      </c>
      <c r="M66" s="11">
        <v>30</v>
      </c>
      <c r="N66" s="6" t="s">
        <v>407</v>
      </c>
      <c r="O66" s="7"/>
      <c r="P66" s="7"/>
      <c r="Q66" s="6" t="s">
        <v>126</v>
      </c>
      <c r="R66" s="6" t="s">
        <v>126</v>
      </c>
      <c r="S66" s="6" t="s">
        <v>127</v>
      </c>
      <c r="T66" s="6" t="s">
        <v>408</v>
      </c>
      <c r="U66" s="6" t="s">
        <v>308</v>
      </c>
      <c r="V66" s="6" t="s">
        <v>185</v>
      </c>
      <c r="W66" s="6"/>
      <c r="X66" s="7"/>
      <c r="Y66" s="6"/>
      <c r="Z66" s="6"/>
      <c r="AA66" s="7"/>
      <c r="AB66" s="7"/>
      <c r="AC66" s="8">
        <v>40179</v>
      </c>
      <c r="AD66" s="8">
        <v>40209</v>
      </c>
      <c r="AE66" s="6" t="s">
        <v>128</v>
      </c>
      <c r="AF66" s="7">
        <v>744</v>
      </c>
      <c r="AG66" s="6"/>
      <c r="AH66" s="7"/>
      <c r="AI66" s="6"/>
      <c r="AJ66" s="8"/>
      <c r="AK66" s="9"/>
      <c r="AL66" s="7"/>
      <c r="AM66" s="6" t="s">
        <v>309</v>
      </c>
      <c r="AN66" s="6" t="s">
        <v>310</v>
      </c>
      <c r="AO66" s="6" t="s">
        <v>129</v>
      </c>
      <c r="AP66" s="12">
        <v>0</v>
      </c>
      <c r="AQ66" s="13">
        <v>0</v>
      </c>
      <c r="AR66" s="6"/>
      <c r="AS66" s="12">
        <v>0</v>
      </c>
      <c r="AT66" s="13">
        <v>0</v>
      </c>
      <c r="AU66" s="6"/>
      <c r="AV66" s="12">
        <v>0</v>
      </c>
      <c r="AW66" s="13">
        <v>0</v>
      </c>
      <c r="AX66" s="6" t="s">
        <v>408</v>
      </c>
      <c r="AY66" s="12">
        <v>0</v>
      </c>
      <c r="AZ66" s="13">
        <v>0</v>
      </c>
      <c r="BA66" s="6"/>
      <c r="BB66" s="7"/>
      <c r="BC66" s="7"/>
      <c r="BD66" s="5" t="b">
        <v>0</v>
      </c>
      <c r="BE66" s="6"/>
      <c r="BF66" s="6"/>
      <c r="BG66" s="7"/>
      <c r="BH66" s="7"/>
      <c r="BI66" s="6"/>
      <c r="BJ66" s="6"/>
      <c r="BK66" s="7">
        <v>0</v>
      </c>
      <c r="BL66" s="5" t="b">
        <v>1</v>
      </c>
      <c r="BM66" s="6" t="s">
        <v>429</v>
      </c>
      <c r="BN66" s="6" t="s">
        <v>131</v>
      </c>
      <c r="BO66" s="6"/>
      <c r="BP66" s="7" t="s">
        <v>312</v>
      </c>
      <c r="BQ66" s="6" t="s">
        <v>313</v>
      </c>
      <c r="BR66" s="6" t="s">
        <v>314</v>
      </c>
      <c r="BS66" s="6"/>
      <c r="BT66" s="6" t="s">
        <v>315</v>
      </c>
      <c r="BU66" s="6"/>
      <c r="BV66" s="6"/>
      <c r="BW66" s="6"/>
      <c r="BX66" s="6"/>
      <c r="BY66" s="6"/>
      <c r="BZ66" s="6"/>
      <c r="CA66" s="6"/>
      <c r="CB66" s="6"/>
      <c r="CC66" s="6"/>
      <c r="CD66" s="7"/>
      <c r="CE66" s="6" t="s">
        <v>430</v>
      </c>
      <c r="CF66" s="5" t="b">
        <v>0</v>
      </c>
      <c r="CG66" s="5" t="b">
        <v>0</v>
      </c>
      <c r="CH66" s="5" t="b">
        <v>0</v>
      </c>
      <c r="CI66" s="5" t="b">
        <v>0</v>
      </c>
      <c r="CJ66" s="5" t="b">
        <v>0</v>
      </c>
      <c r="CK66" s="6"/>
      <c r="CL66" s="6"/>
      <c r="CM66" s="7"/>
      <c r="CN66" s="7"/>
      <c r="CO66" s="7"/>
      <c r="CP66" s="6"/>
      <c r="CQ66" s="8"/>
      <c r="CR66" s="8"/>
      <c r="CS66" s="6"/>
      <c r="CT66" s="6"/>
      <c r="CU66" s="7"/>
      <c r="CV66" s="6"/>
      <c r="CW66" s="6"/>
      <c r="CX66" s="6"/>
      <c r="CY66" s="7">
        <v>0</v>
      </c>
      <c r="CZ66" s="13">
        <v>0</v>
      </c>
      <c r="DA66" s="6"/>
      <c r="DB66" s="7">
        <v>0</v>
      </c>
      <c r="DC66" s="13">
        <v>0</v>
      </c>
      <c r="DD66" s="6"/>
      <c r="DE66" s="7">
        <v>0</v>
      </c>
      <c r="DF66" s="13">
        <v>0</v>
      </c>
      <c r="DG66" s="6"/>
      <c r="DH66" s="7"/>
      <c r="DI66" s="10">
        <v>937440</v>
      </c>
      <c r="DJ66" s="6"/>
      <c r="DK66" s="6"/>
      <c r="DL66" s="6"/>
      <c r="DM66" s="6"/>
      <c r="DN66" s="6"/>
      <c r="DO66" s="6"/>
      <c r="DP66" s="6"/>
      <c r="DQ66" s="6"/>
      <c r="DR66" s="6" t="s">
        <v>317</v>
      </c>
      <c r="DS66" s="8">
        <v>40544</v>
      </c>
      <c r="DT66" s="6"/>
      <c r="DU66" s="6"/>
      <c r="DV66" s="13"/>
      <c r="DW66" s="6"/>
      <c r="DX66" s="6"/>
      <c r="DY66" s="6"/>
      <c r="DZ66" s="6"/>
      <c r="EA66" s="6"/>
      <c r="EB66" s="6"/>
      <c r="EC66" s="7">
        <v>12488</v>
      </c>
      <c r="ED66" s="14">
        <v>42402.711851851855</v>
      </c>
      <c r="EE66" s="6"/>
      <c r="EF66" s="6"/>
      <c r="EG66" s="6"/>
      <c r="EH66" s="6"/>
      <c r="EI66" s="6"/>
      <c r="EJ66" s="6"/>
      <c r="EK66" s="14"/>
      <c r="EL66" s="14"/>
      <c r="EM66" s="14"/>
      <c r="EN66" s="6"/>
      <c r="EO66" s="5" t="b">
        <v>0</v>
      </c>
      <c r="EP66" s="6"/>
      <c r="EQ66" s="6"/>
      <c r="ER66" s="6"/>
      <c r="ES66" s="6"/>
    </row>
    <row r="67" spans="1:149" ht="16.5" customHeight="1" x14ac:dyDescent="0.25">
      <c r="A67" s="7">
        <v>12489</v>
      </c>
      <c r="B67" s="8">
        <v>40179</v>
      </c>
      <c r="C67" s="9">
        <v>40179</v>
      </c>
      <c r="D67" s="6" t="s">
        <v>302</v>
      </c>
      <c r="E67" s="6" t="s">
        <v>303</v>
      </c>
      <c r="F67" s="6" t="s">
        <v>122</v>
      </c>
      <c r="G67" s="6" t="s">
        <v>340</v>
      </c>
      <c r="H67" s="6" t="s">
        <v>305</v>
      </c>
      <c r="I67" s="6" t="s">
        <v>133</v>
      </c>
      <c r="J67" s="10">
        <v>-42</v>
      </c>
      <c r="K67" s="6" t="s">
        <v>306</v>
      </c>
      <c r="L67" s="10">
        <v>-31248</v>
      </c>
      <c r="M67" s="11">
        <v>30</v>
      </c>
      <c r="N67" s="6" t="s">
        <v>407</v>
      </c>
      <c r="O67" s="7"/>
      <c r="P67" s="7"/>
      <c r="Q67" s="6" t="s">
        <v>126</v>
      </c>
      <c r="R67" s="6" t="s">
        <v>126</v>
      </c>
      <c r="S67" s="6" t="s">
        <v>127</v>
      </c>
      <c r="T67" s="6" t="s">
        <v>408</v>
      </c>
      <c r="U67" s="6" t="s">
        <v>308</v>
      </c>
      <c r="V67" s="6" t="s">
        <v>185</v>
      </c>
      <c r="W67" s="6"/>
      <c r="X67" s="7"/>
      <c r="Y67" s="6"/>
      <c r="Z67" s="6"/>
      <c r="AA67" s="7"/>
      <c r="AB67" s="7"/>
      <c r="AC67" s="8">
        <v>40909</v>
      </c>
      <c r="AD67" s="8">
        <v>40939</v>
      </c>
      <c r="AE67" s="6" t="s">
        <v>128</v>
      </c>
      <c r="AF67" s="7">
        <v>744</v>
      </c>
      <c r="AG67" s="6"/>
      <c r="AH67" s="7"/>
      <c r="AI67" s="6"/>
      <c r="AJ67" s="8"/>
      <c r="AK67" s="9"/>
      <c r="AL67" s="7"/>
      <c r="AM67" s="6" t="s">
        <v>309</v>
      </c>
      <c r="AN67" s="6" t="s">
        <v>310</v>
      </c>
      <c r="AO67" s="6" t="s">
        <v>129</v>
      </c>
      <c r="AP67" s="12">
        <v>0</v>
      </c>
      <c r="AQ67" s="13">
        <v>0</v>
      </c>
      <c r="AR67" s="6"/>
      <c r="AS67" s="12">
        <v>0</v>
      </c>
      <c r="AT67" s="13">
        <v>0</v>
      </c>
      <c r="AU67" s="6"/>
      <c r="AV67" s="12">
        <v>0</v>
      </c>
      <c r="AW67" s="13">
        <v>0</v>
      </c>
      <c r="AX67" s="6" t="s">
        <v>408</v>
      </c>
      <c r="AY67" s="12">
        <v>0</v>
      </c>
      <c r="AZ67" s="13">
        <v>0</v>
      </c>
      <c r="BA67" s="6"/>
      <c r="BB67" s="7"/>
      <c r="BC67" s="7"/>
      <c r="BD67" s="5" t="b">
        <v>0</v>
      </c>
      <c r="BE67" s="6"/>
      <c r="BF67" s="6"/>
      <c r="BG67" s="7"/>
      <c r="BH67" s="7"/>
      <c r="BI67" s="6"/>
      <c r="BJ67" s="6"/>
      <c r="BK67" s="7">
        <v>0</v>
      </c>
      <c r="BL67" s="5" t="b">
        <v>1</v>
      </c>
      <c r="BM67" s="6" t="s">
        <v>431</v>
      </c>
      <c r="BN67" s="6" t="s">
        <v>131</v>
      </c>
      <c r="BO67" s="6"/>
      <c r="BP67" s="7" t="s">
        <v>312</v>
      </c>
      <c r="BQ67" s="6" t="s">
        <v>313</v>
      </c>
      <c r="BR67" s="6" t="s">
        <v>314</v>
      </c>
      <c r="BS67" s="6"/>
      <c r="BT67" s="6" t="s">
        <v>315</v>
      </c>
      <c r="BU67" s="6"/>
      <c r="BV67" s="6"/>
      <c r="BW67" s="6"/>
      <c r="BX67" s="6"/>
      <c r="BY67" s="6"/>
      <c r="BZ67" s="6"/>
      <c r="CA67" s="6"/>
      <c r="CB67" s="6"/>
      <c r="CC67" s="6"/>
      <c r="CD67" s="7"/>
      <c r="CE67" s="6" t="s">
        <v>432</v>
      </c>
      <c r="CF67" s="5" t="b">
        <v>0</v>
      </c>
      <c r="CG67" s="5" t="b">
        <v>0</v>
      </c>
      <c r="CH67" s="5" t="b">
        <v>0</v>
      </c>
      <c r="CI67" s="5" t="b">
        <v>0</v>
      </c>
      <c r="CJ67" s="5" t="b">
        <v>0</v>
      </c>
      <c r="CK67" s="6"/>
      <c r="CL67" s="6"/>
      <c r="CM67" s="7"/>
      <c r="CN67" s="7"/>
      <c r="CO67" s="7"/>
      <c r="CP67" s="6"/>
      <c r="CQ67" s="8"/>
      <c r="CR67" s="8"/>
      <c r="CS67" s="6"/>
      <c r="CT67" s="6"/>
      <c r="CU67" s="7"/>
      <c r="CV67" s="6"/>
      <c r="CW67" s="6"/>
      <c r="CX67" s="6"/>
      <c r="CY67" s="7">
        <v>0</v>
      </c>
      <c r="CZ67" s="13">
        <v>0</v>
      </c>
      <c r="DA67" s="6"/>
      <c r="DB67" s="7">
        <v>0</v>
      </c>
      <c r="DC67" s="13">
        <v>0</v>
      </c>
      <c r="DD67" s="6"/>
      <c r="DE67" s="7">
        <v>0</v>
      </c>
      <c r="DF67" s="13">
        <v>0</v>
      </c>
      <c r="DG67" s="6"/>
      <c r="DH67" s="7"/>
      <c r="DI67" s="10">
        <v>937440</v>
      </c>
      <c r="DJ67" s="6"/>
      <c r="DK67" s="6"/>
      <c r="DL67" s="6"/>
      <c r="DM67" s="6"/>
      <c r="DN67" s="6"/>
      <c r="DO67" s="6"/>
      <c r="DP67" s="6"/>
      <c r="DQ67" s="6"/>
      <c r="DR67" s="6" t="s">
        <v>317</v>
      </c>
      <c r="DS67" s="8">
        <v>40544</v>
      </c>
      <c r="DT67" s="6"/>
      <c r="DU67" s="6"/>
      <c r="DV67" s="13"/>
      <c r="DW67" s="6"/>
      <c r="DX67" s="6"/>
      <c r="DY67" s="6"/>
      <c r="DZ67" s="6"/>
      <c r="EA67" s="6"/>
      <c r="EB67" s="6"/>
      <c r="EC67" s="7">
        <v>12490</v>
      </c>
      <c r="ED67" s="14">
        <v>42402.711851851855</v>
      </c>
      <c r="EE67" s="6"/>
      <c r="EF67" s="6"/>
      <c r="EG67" s="6"/>
      <c r="EH67" s="6"/>
      <c r="EI67" s="6"/>
      <c r="EJ67" s="6"/>
      <c r="EK67" s="14"/>
      <c r="EL67" s="14"/>
      <c r="EM67" s="14"/>
      <c r="EN67" s="6"/>
      <c r="EO67" s="5" t="b">
        <v>0</v>
      </c>
      <c r="EP67" s="6"/>
      <c r="EQ67" s="6"/>
      <c r="ER67" s="6"/>
      <c r="ES67" s="6"/>
    </row>
    <row r="68" spans="1:149" ht="16.5" customHeight="1" x14ac:dyDescent="0.25">
      <c r="A68" s="7">
        <v>12491</v>
      </c>
      <c r="B68" s="8">
        <v>40179</v>
      </c>
      <c r="C68" s="9">
        <v>40179</v>
      </c>
      <c r="D68" s="6" t="s">
        <v>302</v>
      </c>
      <c r="E68" s="6" t="s">
        <v>303</v>
      </c>
      <c r="F68" s="6" t="s">
        <v>122</v>
      </c>
      <c r="G68" s="6" t="s">
        <v>337</v>
      </c>
      <c r="H68" s="6" t="s">
        <v>305</v>
      </c>
      <c r="I68" s="6" t="s">
        <v>133</v>
      </c>
      <c r="J68" s="10">
        <v>-42</v>
      </c>
      <c r="K68" s="6" t="s">
        <v>306</v>
      </c>
      <c r="L68" s="10">
        <v>-31248</v>
      </c>
      <c r="M68" s="11">
        <v>30</v>
      </c>
      <c r="N68" s="6" t="s">
        <v>407</v>
      </c>
      <c r="O68" s="7"/>
      <c r="P68" s="7"/>
      <c r="Q68" s="6" t="s">
        <v>126</v>
      </c>
      <c r="R68" s="6" t="s">
        <v>126</v>
      </c>
      <c r="S68" s="6" t="s">
        <v>127</v>
      </c>
      <c r="T68" s="6" t="s">
        <v>408</v>
      </c>
      <c r="U68" s="6" t="s">
        <v>308</v>
      </c>
      <c r="V68" s="6" t="s">
        <v>185</v>
      </c>
      <c r="W68" s="6"/>
      <c r="X68" s="7"/>
      <c r="Y68" s="6"/>
      <c r="Z68" s="6"/>
      <c r="AA68" s="7"/>
      <c r="AB68" s="7"/>
      <c r="AC68" s="8">
        <v>40179</v>
      </c>
      <c r="AD68" s="8">
        <v>40209</v>
      </c>
      <c r="AE68" s="6" t="s">
        <v>128</v>
      </c>
      <c r="AF68" s="7">
        <v>744</v>
      </c>
      <c r="AG68" s="6"/>
      <c r="AH68" s="7"/>
      <c r="AI68" s="6"/>
      <c r="AJ68" s="8"/>
      <c r="AK68" s="9"/>
      <c r="AL68" s="7"/>
      <c r="AM68" s="6" t="s">
        <v>309</v>
      </c>
      <c r="AN68" s="6" t="s">
        <v>310</v>
      </c>
      <c r="AO68" s="6" t="s">
        <v>129</v>
      </c>
      <c r="AP68" s="12">
        <v>0</v>
      </c>
      <c r="AQ68" s="13">
        <v>0</v>
      </c>
      <c r="AR68" s="6"/>
      <c r="AS68" s="12">
        <v>0</v>
      </c>
      <c r="AT68" s="13">
        <v>0</v>
      </c>
      <c r="AU68" s="6"/>
      <c r="AV68" s="12">
        <v>0</v>
      </c>
      <c r="AW68" s="13">
        <v>0</v>
      </c>
      <c r="AX68" s="6" t="s">
        <v>408</v>
      </c>
      <c r="AY68" s="12">
        <v>0</v>
      </c>
      <c r="AZ68" s="13">
        <v>0</v>
      </c>
      <c r="BA68" s="6"/>
      <c r="BB68" s="7"/>
      <c r="BC68" s="7"/>
      <c r="BD68" s="5" t="b">
        <v>0</v>
      </c>
      <c r="BE68" s="6"/>
      <c r="BF68" s="6"/>
      <c r="BG68" s="7"/>
      <c r="BH68" s="7"/>
      <c r="BI68" s="6"/>
      <c r="BJ68" s="6"/>
      <c r="BK68" s="7">
        <v>0</v>
      </c>
      <c r="BL68" s="5" t="b">
        <v>1</v>
      </c>
      <c r="BM68" s="6" t="s">
        <v>433</v>
      </c>
      <c r="BN68" s="6" t="s">
        <v>131</v>
      </c>
      <c r="BO68" s="6"/>
      <c r="BP68" s="7" t="s">
        <v>312</v>
      </c>
      <c r="BQ68" s="6" t="s">
        <v>313</v>
      </c>
      <c r="BR68" s="6" t="s">
        <v>314</v>
      </c>
      <c r="BS68" s="6"/>
      <c r="BT68" s="6" t="s">
        <v>315</v>
      </c>
      <c r="BU68" s="6"/>
      <c r="BV68" s="6"/>
      <c r="BW68" s="6"/>
      <c r="BX68" s="6"/>
      <c r="BY68" s="6"/>
      <c r="BZ68" s="6"/>
      <c r="CA68" s="6"/>
      <c r="CB68" s="6"/>
      <c r="CC68" s="6"/>
      <c r="CD68" s="7"/>
      <c r="CE68" s="6" t="s">
        <v>434</v>
      </c>
      <c r="CF68" s="5" t="b">
        <v>0</v>
      </c>
      <c r="CG68" s="5" t="b">
        <v>0</v>
      </c>
      <c r="CH68" s="5" t="b">
        <v>0</v>
      </c>
      <c r="CI68" s="5" t="b">
        <v>0</v>
      </c>
      <c r="CJ68" s="5" t="b">
        <v>0</v>
      </c>
      <c r="CK68" s="6"/>
      <c r="CL68" s="6"/>
      <c r="CM68" s="7"/>
      <c r="CN68" s="7"/>
      <c r="CO68" s="7"/>
      <c r="CP68" s="6"/>
      <c r="CQ68" s="8"/>
      <c r="CR68" s="8"/>
      <c r="CS68" s="6"/>
      <c r="CT68" s="6"/>
      <c r="CU68" s="7"/>
      <c r="CV68" s="6"/>
      <c r="CW68" s="6"/>
      <c r="CX68" s="6"/>
      <c r="CY68" s="7">
        <v>0</v>
      </c>
      <c r="CZ68" s="13">
        <v>0</v>
      </c>
      <c r="DA68" s="6"/>
      <c r="DB68" s="7">
        <v>0</v>
      </c>
      <c r="DC68" s="13">
        <v>0</v>
      </c>
      <c r="DD68" s="6"/>
      <c r="DE68" s="7">
        <v>0</v>
      </c>
      <c r="DF68" s="13">
        <v>0</v>
      </c>
      <c r="DG68" s="6"/>
      <c r="DH68" s="7"/>
      <c r="DI68" s="10">
        <v>937440</v>
      </c>
      <c r="DJ68" s="6"/>
      <c r="DK68" s="6"/>
      <c r="DL68" s="6"/>
      <c r="DM68" s="6"/>
      <c r="DN68" s="6"/>
      <c r="DO68" s="6"/>
      <c r="DP68" s="6"/>
      <c r="DQ68" s="6"/>
      <c r="DR68" s="6" t="s">
        <v>317</v>
      </c>
      <c r="DS68" s="8">
        <v>40848</v>
      </c>
      <c r="DT68" s="6"/>
      <c r="DU68" s="6"/>
      <c r="DV68" s="13"/>
      <c r="DW68" s="6"/>
      <c r="DX68" s="6"/>
      <c r="DY68" s="6"/>
      <c r="DZ68" s="6"/>
      <c r="EA68" s="6"/>
      <c r="EB68" s="6"/>
      <c r="EC68" s="7">
        <v>12492</v>
      </c>
      <c r="ED68" s="14">
        <v>42402.711851851855</v>
      </c>
      <c r="EE68" s="6"/>
      <c r="EF68" s="6"/>
      <c r="EG68" s="6"/>
      <c r="EH68" s="6"/>
      <c r="EI68" s="6"/>
      <c r="EJ68" s="6"/>
      <c r="EK68" s="14"/>
      <c r="EL68" s="14"/>
      <c r="EM68" s="14"/>
      <c r="EN68" s="6"/>
      <c r="EO68" s="5" t="b">
        <v>0</v>
      </c>
      <c r="EP68" s="6"/>
      <c r="EQ68" s="6"/>
      <c r="ER68" s="6"/>
      <c r="ES68" s="6"/>
    </row>
    <row r="69" spans="1:149" ht="16.5" customHeight="1" x14ac:dyDescent="0.25">
      <c r="A69" s="7">
        <v>12493</v>
      </c>
      <c r="B69" s="8">
        <v>40179</v>
      </c>
      <c r="C69" s="9">
        <v>40179</v>
      </c>
      <c r="D69" s="6" t="s">
        <v>302</v>
      </c>
      <c r="E69" s="6" t="s">
        <v>303</v>
      </c>
      <c r="F69" s="6" t="s">
        <v>122</v>
      </c>
      <c r="G69" s="6" t="s">
        <v>340</v>
      </c>
      <c r="H69" s="6" t="s">
        <v>305</v>
      </c>
      <c r="I69" s="6" t="s">
        <v>133</v>
      </c>
      <c r="J69" s="10">
        <v>-42</v>
      </c>
      <c r="K69" s="6" t="s">
        <v>306</v>
      </c>
      <c r="L69" s="10">
        <v>-31248</v>
      </c>
      <c r="M69" s="11">
        <v>30</v>
      </c>
      <c r="N69" s="6" t="s">
        <v>407</v>
      </c>
      <c r="O69" s="7"/>
      <c r="P69" s="7"/>
      <c r="Q69" s="6" t="s">
        <v>126</v>
      </c>
      <c r="R69" s="6" t="s">
        <v>126</v>
      </c>
      <c r="S69" s="6" t="s">
        <v>127</v>
      </c>
      <c r="T69" s="6" t="s">
        <v>408</v>
      </c>
      <c r="U69" s="6" t="s">
        <v>308</v>
      </c>
      <c r="V69" s="6" t="s">
        <v>185</v>
      </c>
      <c r="W69" s="6"/>
      <c r="X69" s="7"/>
      <c r="Y69" s="6"/>
      <c r="Z69" s="6"/>
      <c r="AA69" s="7"/>
      <c r="AB69" s="7"/>
      <c r="AC69" s="8">
        <v>40909</v>
      </c>
      <c r="AD69" s="8">
        <v>40939</v>
      </c>
      <c r="AE69" s="6" t="s">
        <v>128</v>
      </c>
      <c r="AF69" s="7">
        <v>744</v>
      </c>
      <c r="AG69" s="6"/>
      <c r="AH69" s="7"/>
      <c r="AI69" s="6"/>
      <c r="AJ69" s="8"/>
      <c r="AK69" s="9"/>
      <c r="AL69" s="7"/>
      <c r="AM69" s="6" t="s">
        <v>309</v>
      </c>
      <c r="AN69" s="6" t="s">
        <v>310</v>
      </c>
      <c r="AO69" s="6" t="s">
        <v>129</v>
      </c>
      <c r="AP69" s="12">
        <v>0</v>
      </c>
      <c r="AQ69" s="13">
        <v>0</v>
      </c>
      <c r="AR69" s="6"/>
      <c r="AS69" s="12">
        <v>0</v>
      </c>
      <c r="AT69" s="13">
        <v>0</v>
      </c>
      <c r="AU69" s="6"/>
      <c r="AV69" s="12">
        <v>0</v>
      </c>
      <c r="AW69" s="13">
        <v>0</v>
      </c>
      <c r="AX69" s="6" t="s">
        <v>408</v>
      </c>
      <c r="AY69" s="12">
        <v>0</v>
      </c>
      <c r="AZ69" s="13">
        <v>0</v>
      </c>
      <c r="BA69" s="6"/>
      <c r="BB69" s="7"/>
      <c r="BC69" s="7"/>
      <c r="BD69" s="5" t="b">
        <v>0</v>
      </c>
      <c r="BE69" s="6"/>
      <c r="BF69" s="6"/>
      <c r="BG69" s="7"/>
      <c r="BH69" s="7"/>
      <c r="BI69" s="6"/>
      <c r="BJ69" s="6"/>
      <c r="BK69" s="7">
        <v>0</v>
      </c>
      <c r="BL69" s="5" t="b">
        <v>1</v>
      </c>
      <c r="BM69" s="6" t="s">
        <v>435</v>
      </c>
      <c r="BN69" s="6" t="s">
        <v>131</v>
      </c>
      <c r="BO69" s="6"/>
      <c r="BP69" s="7" t="s">
        <v>312</v>
      </c>
      <c r="BQ69" s="6" t="s">
        <v>313</v>
      </c>
      <c r="BR69" s="6" t="s">
        <v>314</v>
      </c>
      <c r="BS69" s="6"/>
      <c r="BT69" s="6" t="s">
        <v>315</v>
      </c>
      <c r="BU69" s="6"/>
      <c r="BV69" s="6"/>
      <c r="BW69" s="6"/>
      <c r="BX69" s="6"/>
      <c r="BY69" s="6"/>
      <c r="BZ69" s="6"/>
      <c r="CA69" s="6"/>
      <c r="CB69" s="6"/>
      <c r="CC69" s="6"/>
      <c r="CD69" s="7"/>
      <c r="CE69" s="6" t="s">
        <v>436</v>
      </c>
      <c r="CF69" s="5" t="b">
        <v>0</v>
      </c>
      <c r="CG69" s="5" t="b">
        <v>0</v>
      </c>
      <c r="CH69" s="5" t="b">
        <v>0</v>
      </c>
      <c r="CI69" s="5" t="b">
        <v>0</v>
      </c>
      <c r="CJ69" s="5" t="b">
        <v>0</v>
      </c>
      <c r="CK69" s="6"/>
      <c r="CL69" s="6"/>
      <c r="CM69" s="7"/>
      <c r="CN69" s="7"/>
      <c r="CO69" s="7"/>
      <c r="CP69" s="6"/>
      <c r="CQ69" s="8"/>
      <c r="CR69" s="8"/>
      <c r="CS69" s="6"/>
      <c r="CT69" s="6"/>
      <c r="CU69" s="7"/>
      <c r="CV69" s="6"/>
      <c r="CW69" s="6"/>
      <c r="CX69" s="6"/>
      <c r="CY69" s="7">
        <v>0</v>
      </c>
      <c r="CZ69" s="13">
        <v>0</v>
      </c>
      <c r="DA69" s="6"/>
      <c r="DB69" s="7">
        <v>0</v>
      </c>
      <c r="DC69" s="13">
        <v>0</v>
      </c>
      <c r="DD69" s="6"/>
      <c r="DE69" s="7">
        <v>0</v>
      </c>
      <c r="DF69" s="13">
        <v>0</v>
      </c>
      <c r="DG69" s="6"/>
      <c r="DH69" s="7"/>
      <c r="DI69" s="10">
        <v>937440</v>
      </c>
      <c r="DJ69" s="6"/>
      <c r="DK69" s="6"/>
      <c r="DL69" s="6"/>
      <c r="DM69" s="6"/>
      <c r="DN69" s="6"/>
      <c r="DO69" s="6"/>
      <c r="DP69" s="6"/>
      <c r="DQ69" s="6"/>
      <c r="DR69" s="6" t="s">
        <v>317</v>
      </c>
      <c r="DS69" s="8">
        <v>40848</v>
      </c>
      <c r="DT69" s="6"/>
      <c r="DU69" s="6"/>
      <c r="DV69" s="13"/>
      <c r="DW69" s="6"/>
      <c r="DX69" s="6"/>
      <c r="DY69" s="6"/>
      <c r="DZ69" s="6"/>
      <c r="EA69" s="6"/>
      <c r="EB69" s="6"/>
      <c r="EC69" s="7">
        <v>12494</v>
      </c>
      <c r="ED69" s="14">
        <v>42402.711851851855</v>
      </c>
      <c r="EE69" s="6"/>
      <c r="EF69" s="6"/>
      <c r="EG69" s="6"/>
      <c r="EH69" s="6"/>
      <c r="EI69" s="6"/>
      <c r="EJ69" s="6"/>
      <c r="EK69" s="14"/>
      <c r="EL69" s="14"/>
      <c r="EM69" s="14"/>
      <c r="EN69" s="6"/>
      <c r="EO69" s="5" t="b">
        <v>0</v>
      </c>
      <c r="EP69" s="6"/>
      <c r="EQ69" s="6"/>
      <c r="ER69" s="6"/>
      <c r="ES69" s="6"/>
    </row>
    <row r="70" spans="1:149" ht="16.5" customHeight="1" x14ac:dyDescent="0.25">
      <c r="A70" s="7">
        <v>12495</v>
      </c>
      <c r="B70" s="8">
        <v>40179</v>
      </c>
      <c r="C70" s="9">
        <v>40179</v>
      </c>
      <c r="D70" s="6" t="s">
        <v>302</v>
      </c>
      <c r="E70" s="6" t="s">
        <v>303</v>
      </c>
      <c r="F70" s="6" t="s">
        <v>122</v>
      </c>
      <c r="G70" s="6" t="s">
        <v>337</v>
      </c>
      <c r="H70" s="6" t="s">
        <v>305</v>
      </c>
      <c r="I70" s="6" t="s">
        <v>133</v>
      </c>
      <c r="J70" s="10">
        <v>-42</v>
      </c>
      <c r="K70" s="6" t="s">
        <v>306</v>
      </c>
      <c r="L70" s="10">
        <v>-31248</v>
      </c>
      <c r="M70" s="11">
        <v>30</v>
      </c>
      <c r="N70" s="6" t="s">
        <v>407</v>
      </c>
      <c r="O70" s="7"/>
      <c r="P70" s="7"/>
      <c r="Q70" s="6" t="s">
        <v>126</v>
      </c>
      <c r="R70" s="6" t="s">
        <v>126</v>
      </c>
      <c r="S70" s="6" t="s">
        <v>127</v>
      </c>
      <c r="T70" s="6" t="s">
        <v>408</v>
      </c>
      <c r="U70" s="6" t="s">
        <v>308</v>
      </c>
      <c r="V70" s="6" t="s">
        <v>185</v>
      </c>
      <c r="W70" s="6"/>
      <c r="X70" s="7"/>
      <c r="Y70" s="6"/>
      <c r="Z70" s="6"/>
      <c r="AA70" s="7"/>
      <c r="AB70" s="7"/>
      <c r="AC70" s="8">
        <v>40179</v>
      </c>
      <c r="AD70" s="8">
        <v>40209</v>
      </c>
      <c r="AE70" s="6" t="s">
        <v>128</v>
      </c>
      <c r="AF70" s="7">
        <v>744</v>
      </c>
      <c r="AG70" s="6"/>
      <c r="AH70" s="7"/>
      <c r="AI70" s="6"/>
      <c r="AJ70" s="8"/>
      <c r="AK70" s="9"/>
      <c r="AL70" s="7"/>
      <c r="AM70" s="6" t="s">
        <v>309</v>
      </c>
      <c r="AN70" s="6" t="s">
        <v>310</v>
      </c>
      <c r="AO70" s="6" t="s">
        <v>129</v>
      </c>
      <c r="AP70" s="12">
        <v>0</v>
      </c>
      <c r="AQ70" s="13">
        <v>0</v>
      </c>
      <c r="AR70" s="6"/>
      <c r="AS70" s="12">
        <v>0</v>
      </c>
      <c r="AT70" s="13">
        <v>0</v>
      </c>
      <c r="AU70" s="6"/>
      <c r="AV70" s="12">
        <v>0</v>
      </c>
      <c r="AW70" s="13">
        <v>0</v>
      </c>
      <c r="AX70" s="6" t="s">
        <v>408</v>
      </c>
      <c r="AY70" s="12">
        <v>0</v>
      </c>
      <c r="AZ70" s="13">
        <v>0</v>
      </c>
      <c r="BA70" s="6"/>
      <c r="BB70" s="7"/>
      <c r="BC70" s="7"/>
      <c r="BD70" s="5" t="b">
        <v>0</v>
      </c>
      <c r="BE70" s="6"/>
      <c r="BF70" s="6"/>
      <c r="BG70" s="7"/>
      <c r="BH70" s="7"/>
      <c r="BI70" s="6"/>
      <c r="BJ70" s="6"/>
      <c r="BK70" s="7">
        <v>0</v>
      </c>
      <c r="BL70" s="5" t="b">
        <v>1</v>
      </c>
      <c r="BM70" s="6" t="s">
        <v>437</v>
      </c>
      <c r="BN70" s="6" t="s">
        <v>131</v>
      </c>
      <c r="BO70" s="6"/>
      <c r="BP70" s="7" t="s">
        <v>312</v>
      </c>
      <c r="BQ70" s="6" t="s">
        <v>313</v>
      </c>
      <c r="BR70" s="6" t="s">
        <v>314</v>
      </c>
      <c r="BS70" s="6"/>
      <c r="BT70" s="6" t="s">
        <v>315</v>
      </c>
      <c r="BU70" s="6"/>
      <c r="BV70" s="6"/>
      <c r="BW70" s="6"/>
      <c r="BX70" s="6"/>
      <c r="BY70" s="6"/>
      <c r="BZ70" s="6"/>
      <c r="CA70" s="6"/>
      <c r="CB70" s="6"/>
      <c r="CC70" s="6"/>
      <c r="CD70" s="7"/>
      <c r="CE70" s="6" t="s">
        <v>438</v>
      </c>
      <c r="CF70" s="5" t="b">
        <v>0</v>
      </c>
      <c r="CG70" s="5" t="b">
        <v>0</v>
      </c>
      <c r="CH70" s="5" t="b">
        <v>0</v>
      </c>
      <c r="CI70" s="5" t="b">
        <v>0</v>
      </c>
      <c r="CJ70" s="5" t="b">
        <v>0</v>
      </c>
      <c r="CK70" s="6"/>
      <c r="CL70" s="6"/>
      <c r="CM70" s="7"/>
      <c r="CN70" s="7"/>
      <c r="CO70" s="7"/>
      <c r="CP70" s="6"/>
      <c r="CQ70" s="8"/>
      <c r="CR70" s="8"/>
      <c r="CS70" s="6"/>
      <c r="CT70" s="6"/>
      <c r="CU70" s="7"/>
      <c r="CV70" s="6"/>
      <c r="CW70" s="6"/>
      <c r="CX70" s="6"/>
      <c r="CY70" s="7">
        <v>0</v>
      </c>
      <c r="CZ70" s="13">
        <v>0</v>
      </c>
      <c r="DA70" s="6"/>
      <c r="DB70" s="7">
        <v>0</v>
      </c>
      <c r="DC70" s="13">
        <v>0</v>
      </c>
      <c r="DD70" s="6"/>
      <c r="DE70" s="7">
        <v>0</v>
      </c>
      <c r="DF70" s="13">
        <v>0</v>
      </c>
      <c r="DG70" s="6"/>
      <c r="DH70" s="7"/>
      <c r="DI70" s="10">
        <v>937440</v>
      </c>
      <c r="DJ70" s="6"/>
      <c r="DK70" s="6"/>
      <c r="DL70" s="6"/>
      <c r="DM70" s="6"/>
      <c r="DN70" s="6"/>
      <c r="DO70" s="6"/>
      <c r="DP70" s="6"/>
      <c r="DQ70" s="6"/>
      <c r="DR70" s="6" t="s">
        <v>317</v>
      </c>
      <c r="DS70" s="8">
        <v>40909</v>
      </c>
      <c r="DT70" s="6"/>
      <c r="DU70" s="6"/>
      <c r="DV70" s="13"/>
      <c r="DW70" s="6"/>
      <c r="DX70" s="6"/>
      <c r="DY70" s="6"/>
      <c r="DZ70" s="6"/>
      <c r="EA70" s="6"/>
      <c r="EB70" s="6"/>
      <c r="EC70" s="7">
        <v>12496</v>
      </c>
      <c r="ED70" s="14">
        <v>42402.711851851855</v>
      </c>
      <c r="EE70" s="6"/>
      <c r="EF70" s="6"/>
      <c r="EG70" s="6"/>
      <c r="EH70" s="6"/>
      <c r="EI70" s="6"/>
      <c r="EJ70" s="6"/>
      <c r="EK70" s="14"/>
      <c r="EL70" s="14"/>
      <c r="EM70" s="14"/>
      <c r="EN70" s="6"/>
      <c r="EO70" s="5" t="b">
        <v>0</v>
      </c>
      <c r="EP70" s="6"/>
      <c r="EQ70" s="6"/>
      <c r="ER70" s="6"/>
      <c r="ES70" s="6"/>
    </row>
    <row r="71" spans="1:149" ht="16.5" customHeight="1" x14ac:dyDescent="0.25">
      <c r="A71" s="7">
        <v>12497</v>
      </c>
      <c r="B71" s="8">
        <v>40179</v>
      </c>
      <c r="C71" s="9">
        <v>40179</v>
      </c>
      <c r="D71" s="6" t="s">
        <v>302</v>
      </c>
      <c r="E71" s="6" t="s">
        <v>303</v>
      </c>
      <c r="F71" s="6" t="s">
        <v>122</v>
      </c>
      <c r="G71" s="6" t="s">
        <v>340</v>
      </c>
      <c r="H71" s="6" t="s">
        <v>305</v>
      </c>
      <c r="I71" s="6" t="s">
        <v>133</v>
      </c>
      <c r="J71" s="10">
        <v>-42</v>
      </c>
      <c r="K71" s="6" t="s">
        <v>306</v>
      </c>
      <c r="L71" s="10">
        <v>-31248</v>
      </c>
      <c r="M71" s="11">
        <v>30</v>
      </c>
      <c r="N71" s="6" t="s">
        <v>407</v>
      </c>
      <c r="O71" s="7"/>
      <c r="P71" s="7"/>
      <c r="Q71" s="6" t="s">
        <v>126</v>
      </c>
      <c r="R71" s="6" t="s">
        <v>126</v>
      </c>
      <c r="S71" s="6" t="s">
        <v>127</v>
      </c>
      <c r="T71" s="6" t="s">
        <v>408</v>
      </c>
      <c r="U71" s="6" t="s">
        <v>308</v>
      </c>
      <c r="V71" s="6" t="s">
        <v>185</v>
      </c>
      <c r="W71" s="6"/>
      <c r="X71" s="7"/>
      <c r="Y71" s="6"/>
      <c r="Z71" s="6"/>
      <c r="AA71" s="7"/>
      <c r="AB71" s="7"/>
      <c r="AC71" s="8">
        <v>40909</v>
      </c>
      <c r="AD71" s="8">
        <v>40939</v>
      </c>
      <c r="AE71" s="6" t="s">
        <v>128</v>
      </c>
      <c r="AF71" s="7">
        <v>744</v>
      </c>
      <c r="AG71" s="6"/>
      <c r="AH71" s="7"/>
      <c r="AI71" s="6"/>
      <c r="AJ71" s="8"/>
      <c r="AK71" s="9"/>
      <c r="AL71" s="7"/>
      <c r="AM71" s="6" t="s">
        <v>309</v>
      </c>
      <c r="AN71" s="6" t="s">
        <v>310</v>
      </c>
      <c r="AO71" s="6" t="s">
        <v>129</v>
      </c>
      <c r="AP71" s="12">
        <v>0</v>
      </c>
      <c r="AQ71" s="13">
        <v>0</v>
      </c>
      <c r="AR71" s="6"/>
      <c r="AS71" s="12">
        <v>0</v>
      </c>
      <c r="AT71" s="13">
        <v>0</v>
      </c>
      <c r="AU71" s="6"/>
      <c r="AV71" s="12">
        <v>0</v>
      </c>
      <c r="AW71" s="13">
        <v>0</v>
      </c>
      <c r="AX71" s="6" t="s">
        <v>408</v>
      </c>
      <c r="AY71" s="12">
        <v>0</v>
      </c>
      <c r="AZ71" s="13">
        <v>0</v>
      </c>
      <c r="BA71" s="6"/>
      <c r="BB71" s="7"/>
      <c r="BC71" s="7"/>
      <c r="BD71" s="5" t="b">
        <v>0</v>
      </c>
      <c r="BE71" s="6"/>
      <c r="BF71" s="6"/>
      <c r="BG71" s="7"/>
      <c r="BH71" s="7"/>
      <c r="BI71" s="6"/>
      <c r="BJ71" s="6"/>
      <c r="BK71" s="7">
        <v>0</v>
      </c>
      <c r="BL71" s="5" t="b">
        <v>1</v>
      </c>
      <c r="BM71" s="6" t="s">
        <v>439</v>
      </c>
      <c r="BN71" s="6" t="s">
        <v>131</v>
      </c>
      <c r="BO71" s="6"/>
      <c r="BP71" s="7" t="s">
        <v>312</v>
      </c>
      <c r="BQ71" s="6" t="s">
        <v>313</v>
      </c>
      <c r="BR71" s="6" t="s">
        <v>314</v>
      </c>
      <c r="BS71" s="6"/>
      <c r="BT71" s="6" t="s">
        <v>315</v>
      </c>
      <c r="BU71" s="6"/>
      <c r="BV71" s="6"/>
      <c r="BW71" s="6"/>
      <c r="BX71" s="6"/>
      <c r="BY71" s="6"/>
      <c r="BZ71" s="6"/>
      <c r="CA71" s="6"/>
      <c r="CB71" s="6"/>
      <c r="CC71" s="6"/>
      <c r="CD71" s="7"/>
      <c r="CE71" s="6" t="s">
        <v>440</v>
      </c>
      <c r="CF71" s="5" t="b">
        <v>0</v>
      </c>
      <c r="CG71" s="5" t="b">
        <v>0</v>
      </c>
      <c r="CH71" s="5" t="b">
        <v>0</v>
      </c>
      <c r="CI71" s="5" t="b">
        <v>0</v>
      </c>
      <c r="CJ71" s="5" t="b">
        <v>0</v>
      </c>
      <c r="CK71" s="6"/>
      <c r="CL71" s="6"/>
      <c r="CM71" s="7"/>
      <c r="CN71" s="7"/>
      <c r="CO71" s="7"/>
      <c r="CP71" s="6"/>
      <c r="CQ71" s="8"/>
      <c r="CR71" s="8"/>
      <c r="CS71" s="6"/>
      <c r="CT71" s="6"/>
      <c r="CU71" s="7"/>
      <c r="CV71" s="6"/>
      <c r="CW71" s="6"/>
      <c r="CX71" s="6"/>
      <c r="CY71" s="7">
        <v>0</v>
      </c>
      <c r="CZ71" s="13">
        <v>0</v>
      </c>
      <c r="DA71" s="6"/>
      <c r="DB71" s="7">
        <v>0</v>
      </c>
      <c r="DC71" s="13">
        <v>0</v>
      </c>
      <c r="DD71" s="6"/>
      <c r="DE71" s="7">
        <v>0</v>
      </c>
      <c r="DF71" s="13">
        <v>0</v>
      </c>
      <c r="DG71" s="6"/>
      <c r="DH71" s="7"/>
      <c r="DI71" s="10">
        <v>937440</v>
      </c>
      <c r="DJ71" s="6"/>
      <c r="DK71" s="6"/>
      <c r="DL71" s="6"/>
      <c r="DM71" s="6"/>
      <c r="DN71" s="6"/>
      <c r="DO71" s="6"/>
      <c r="DP71" s="6"/>
      <c r="DQ71" s="6"/>
      <c r="DR71" s="6" t="s">
        <v>317</v>
      </c>
      <c r="DS71" s="8">
        <v>40909</v>
      </c>
      <c r="DT71" s="6"/>
      <c r="DU71" s="6"/>
      <c r="DV71" s="13"/>
      <c r="DW71" s="6"/>
      <c r="DX71" s="6"/>
      <c r="DY71" s="6"/>
      <c r="DZ71" s="6"/>
      <c r="EA71" s="6"/>
      <c r="EB71" s="6"/>
      <c r="EC71" s="7">
        <v>12498</v>
      </c>
      <c r="ED71" s="14">
        <v>42402.711851851855</v>
      </c>
      <c r="EE71" s="6"/>
      <c r="EF71" s="6"/>
      <c r="EG71" s="6"/>
      <c r="EH71" s="6"/>
      <c r="EI71" s="6"/>
      <c r="EJ71" s="6"/>
      <c r="EK71" s="14"/>
      <c r="EL71" s="14"/>
      <c r="EM71" s="14"/>
      <c r="EN71" s="6"/>
      <c r="EO71" s="5" t="b">
        <v>0</v>
      </c>
      <c r="EP71" s="6"/>
      <c r="EQ71" s="6"/>
      <c r="ER71" s="6"/>
      <c r="ES71" s="6"/>
    </row>
    <row r="72" spans="1:149" ht="16.5" customHeight="1" x14ac:dyDescent="0.25">
      <c r="A72" s="7">
        <v>12499</v>
      </c>
      <c r="B72" s="8">
        <v>40179</v>
      </c>
      <c r="C72" s="9">
        <v>40179</v>
      </c>
      <c r="D72" s="6" t="s">
        <v>302</v>
      </c>
      <c r="E72" s="6" t="s">
        <v>303</v>
      </c>
      <c r="F72" s="6" t="s">
        <v>122</v>
      </c>
      <c r="G72" s="6" t="s">
        <v>351</v>
      </c>
      <c r="H72" s="6" t="s">
        <v>305</v>
      </c>
      <c r="I72" s="6" t="s">
        <v>123</v>
      </c>
      <c r="J72" s="10">
        <v>40</v>
      </c>
      <c r="K72" s="6" t="s">
        <v>306</v>
      </c>
      <c r="L72" s="10">
        <v>350400</v>
      </c>
      <c r="M72" s="11">
        <v>28</v>
      </c>
      <c r="N72" s="6" t="s">
        <v>407</v>
      </c>
      <c r="O72" s="7"/>
      <c r="P72" s="7"/>
      <c r="Q72" s="6" t="s">
        <v>126</v>
      </c>
      <c r="R72" s="6" t="s">
        <v>126</v>
      </c>
      <c r="S72" s="6" t="s">
        <v>127</v>
      </c>
      <c r="T72" s="6" t="s">
        <v>408</v>
      </c>
      <c r="U72" s="6" t="s">
        <v>308</v>
      </c>
      <c r="V72" s="6" t="s">
        <v>352</v>
      </c>
      <c r="W72" s="6"/>
      <c r="X72" s="7"/>
      <c r="Y72" s="6"/>
      <c r="Z72" s="6"/>
      <c r="AA72" s="7"/>
      <c r="AB72" s="7"/>
      <c r="AC72" s="8">
        <v>40179</v>
      </c>
      <c r="AD72" s="8">
        <v>40543</v>
      </c>
      <c r="AE72" s="6" t="s">
        <v>128</v>
      </c>
      <c r="AF72" s="7">
        <v>8760</v>
      </c>
      <c r="AG72" s="6"/>
      <c r="AH72" s="7"/>
      <c r="AI72" s="6"/>
      <c r="AJ72" s="8"/>
      <c r="AK72" s="9"/>
      <c r="AL72" s="7"/>
      <c r="AM72" s="6" t="s">
        <v>309</v>
      </c>
      <c r="AN72" s="6" t="s">
        <v>310</v>
      </c>
      <c r="AO72" s="6" t="s">
        <v>129</v>
      </c>
      <c r="AP72" s="12">
        <v>0</v>
      </c>
      <c r="AQ72" s="13">
        <v>0</v>
      </c>
      <c r="AR72" s="6"/>
      <c r="AS72" s="12">
        <v>0</v>
      </c>
      <c r="AT72" s="13">
        <v>0</v>
      </c>
      <c r="AU72" s="6"/>
      <c r="AV72" s="12">
        <v>0</v>
      </c>
      <c r="AW72" s="13">
        <v>0</v>
      </c>
      <c r="AX72" s="6" t="s">
        <v>408</v>
      </c>
      <c r="AY72" s="12">
        <v>0</v>
      </c>
      <c r="AZ72" s="13">
        <v>0</v>
      </c>
      <c r="BA72" s="6"/>
      <c r="BB72" s="7"/>
      <c r="BC72" s="7"/>
      <c r="BD72" s="5" t="b">
        <v>0</v>
      </c>
      <c r="BE72" s="6"/>
      <c r="BF72" s="6"/>
      <c r="BG72" s="7"/>
      <c r="BH72" s="7"/>
      <c r="BI72" s="6"/>
      <c r="BJ72" s="6"/>
      <c r="BK72" s="7">
        <v>0</v>
      </c>
      <c r="BL72" s="5" t="b">
        <v>1</v>
      </c>
      <c r="BM72" s="6" t="s">
        <v>441</v>
      </c>
      <c r="BN72" s="6" t="s">
        <v>131</v>
      </c>
      <c r="BO72" s="6"/>
      <c r="BP72" s="7" t="s">
        <v>312</v>
      </c>
      <c r="BQ72" s="6" t="s">
        <v>313</v>
      </c>
      <c r="BR72" s="6" t="s">
        <v>314</v>
      </c>
      <c r="BS72" s="6"/>
      <c r="BT72" s="6" t="s">
        <v>315</v>
      </c>
      <c r="BU72" s="6"/>
      <c r="BV72" s="6"/>
      <c r="BW72" s="6"/>
      <c r="BX72" s="6"/>
      <c r="BY72" s="6"/>
      <c r="BZ72" s="6"/>
      <c r="CA72" s="6"/>
      <c r="CB72" s="6"/>
      <c r="CC72" s="6"/>
      <c r="CD72" s="7"/>
      <c r="CE72" s="6" t="s">
        <v>442</v>
      </c>
      <c r="CF72" s="5" t="b">
        <v>0</v>
      </c>
      <c r="CG72" s="5" t="b">
        <v>0</v>
      </c>
      <c r="CH72" s="5" t="b">
        <v>0</v>
      </c>
      <c r="CI72" s="5" t="b">
        <v>0</v>
      </c>
      <c r="CJ72" s="5" t="b">
        <v>0</v>
      </c>
      <c r="CK72" s="6"/>
      <c r="CL72" s="6"/>
      <c r="CM72" s="7"/>
      <c r="CN72" s="7"/>
      <c r="CO72" s="7"/>
      <c r="CP72" s="6"/>
      <c r="CQ72" s="8"/>
      <c r="CR72" s="8"/>
      <c r="CS72" s="6"/>
      <c r="CT72" s="6"/>
      <c r="CU72" s="7"/>
      <c r="CV72" s="6"/>
      <c r="CW72" s="6"/>
      <c r="CX72" s="6"/>
      <c r="CY72" s="7">
        <v>0</v>
      </c>
      <c r="CZ72" s="13">
        <v>0</v>
      </c>
      <c r="DA72" s="6"/>
      <c r="DB72" s="7">
        <v>0</v>
      </c>
      <c r="DC72" s="13">
        <v>0</v>
      </c>
      <c r="DD72" s="6"/>
      <c r="DE72" s="7">
        <v>0</v>
      </c>
      <c r="DF72" s="13">
        <v>0</v>
      </c>
      <c r="DG72" s="6"/>
      <c r="DH72" s="7"/>
      <c r="DI72" s="10">
        <v>-9811200</v>
      </c>
      <c r="DJ72" s="6"/>
      <c r="DK72" s="6"/>
      <c r="DL72" s="6"/>
      <c r="DM72" s="6"/>
      <c r="DN72" s="6"/>
      <c r="DO72" s="6"/>
      <c r="DP72" s="6"/>
      <c r="DQ72" s="6"/>
      <c r="DR72" s="6" t="s">
        <v>352</v>
      </c>
      <c r="DS72" s="8">
        <v>40544</v>
      </c>
      <c r="DT72" s="6"/>
      <c r="DU72" s="6"/>
      <c r="DV72" s="13"/>
      <c r="DW72" s="6"/>
      <c r="DX72" s="6"/>
      <c r="DY72" s="6"/>
      <c r="DZ72" s="6"/>
      <c r="EA72" s="6"/>
      <c r="EB72" s="6"/>
      <c r="EC72" s="7">
        <v>12500</v>
      </c>
      <c r="ED72" s="14">
        <v>42402.711851851855</v>
      </c>
      <c r="EE72" s="6"/>
      <c r="EF72" s="6"/>
      <c r="EG72" s="6"/>
      <c r="EH72" s="6"/>
      <c r="EI72" s="6"/>
      <c r="EJ72" s="6"/>
      <c r="EK72" s="14"/>
      <c r="EL72" s="14"/>
      <c r="EM72" s="14"/>
      <c r="EN72" s="6"/>
      <c r="EO72" s="5" t="b">
        <v>0</v>
      </c>
      <c r="EP72" s="6"/>
      <c r="EQ72" s="6"/>
      <c r="ER72" s="6"/>
      <c r="ES72" s="6"/>
    </row>
    <row r="73" spans="1:149" ht="16.5" customHeight="1" x14ac:dyDescent="0.25">
      <c r="A73" s="7">
        <v>12501</v>
      </c>
      <c r="B73" s="8">
        <v>40179</v>
      </c>
      <c r="C73" s="9">
        <v>40179</v>
      </c>
      <c r="D73" s="6" t="s">
        <v>302</v>
      </c>
      <c r="E73" s="6" t="s">
        <v>303</v>
      </c>
      <c r="F73" s="6" t="s">
        <v>122</v>
      </c>
      <c r="G73" s="6" t="s">
        <v>351</v>
      </c>
      <c r="H73" s="6" t="s">
        <v>305</v>
      </c>
      <c r="I73" s="6" t="s">
        <v>123</v>
      </c>
      <c r="J73" s="10">
        <v>41</v>
      </c>
      <c r="K73" s="6" t="s">
        <v>306</v>
      </c>
      <c r="L73" s="10">
        <v>359160</v>
      </c>
      <c r="M73" s="11">
        <v>29</v>
      </c>
      <c r="N73" s="6" t="s">
        <v>407</v>
      </c>
      <c r="O73" s="7"/>
      <c r="P73" s="7"/>
      <c r="Q73" s="6" t="s">
        <v>126</v>
      </c>
      <c r="R73" s="6" t="s">
        <v>126</v>
      </c>
      <c r="S73" s="6" t="s">
        <v>127</v>
      </c>
      <c r="T73" s="6" t="s">
        <v>408</v>
      </c>
      <c r="U73" s="6" t="s">
        <v>308</v>
      </c>
      <c r="V73" s="6" t="s">
        <v>352</v>
      </c>
      <c r="W73" s="6"/>
      <c r="X73" s="7"/>
      <c r="Y73" s="6"/>
      <c r="Z73" s="6"/>
      <c r="AA73" s="7"/>
      <c r="AB73" s="7"/>
      <c r="AC73" s="8">
        <v>40179</v>
      </c>
      <c r="AD73" s="8">
        <v>40543</v>
      </c>
      <c r="AE73" s="6" t="s">
        <v>128</v>
      </c>
      <c r="AF73" s="7">
        <v>8760</v>
      </c>
      <c r="AG73" s="6"/>
      <c r="AH73" s="7"/>
      <c r="AI73" s="6"/>
      <c r="AJ73" s="8"/>
      <c r="AK73" s="9"/>
      <c r="AL73" s="7"/>
      <c r="AM73" s="6" t="s">
        <v>309</v>
      </c>
      <c r="AN73" s="6" t="s">
        <v>310</v>
      </c>
      <c r="AO73" s="6" t="s">
        <v>129</v>
      </c>
      <c r="AP73" s="12">
        <v>0</v>
      </c>
      <c r="AQ73" s="13">
        <v>0</v>
      </c>
      <c r="AR73" s="6"/>
      <c r="AS73" s="12">
        <v>0</v>
      </c>
      <c r="AT73" s="13">
        <v>0</v>
      </c>
      <c r="AU73" s="6"/>
      <c r="AV73" s="12">
        <v>0</v>
      </c>
      <c r="AW73" s="13">
        <v>0</v>
      </c>
      <c r="AX73" s="6" t="s">
        <v>408</v>
      </c>
      <c r="AY73" s="12">
        <v>0</v>
      </c>
      <c r="AZ73" s="13">
        <v>0</v>
      </c>
      <c r="BA73" s="6"/>
      <c r="BB73" s="7"/>
      <c r="BC73" s="7"/>
      <c r="BD73" s="5" t="b">
        <v>0</v>
      </c>
      <c r="BE73" s="6"/>
      <c r="BF73" s="6"/>
      <c r="BG73" s="7"/>
      <c r="BH73" s="7"/>
      <c r="BI73" s="6"/>
      <c r="BJ73" s="6"/>
      <c r="BK73" s="7">
        <v>0</v>
      </c>
      <c r="BL73" s="5" t="b">
        <v>1</v>
      </c>
      <c r="BM73" s="6" t="s">
        <v>443</v>
      </c>
      <c r="BN73" s="6" t="s">
        <v>131</v>
      </c>
      <c r="BO73" s="6"/>
      <c r="BP73" s="7" t="s">
        <v>312</v>
      </c>
      <c r="BQ73" s="6" t="s">
        <v>313</v>
      </c>
      <c r="BR73" s="6" t="s">
        <v>314</v>
      </c>
      <c r="BS73" s="6"/>
      <c r="BT73" s="6" t="s">
        <v>315</v>
      </c>
      <c r="BU73" s="6"/>
      <c r="BV73" s="6"/>
      <c r="BW73" s="6"/>
      <c r="BX73" s="6"/>
      <c r="BY73" s="6"/>
      <c r="BZ73" s="6"/>
      <c r="CA73" s="6"/>
      <c r="CB73" s="6"/>
      <c r="CC73" s="6"/>
      <c r="CD73" s="7"/>
      <c r="CE73" s="6" t="s">
        <v>442</v>
      </c>
      <c r="CF73" s="5" t="b">
        <v>0</v>
      </c>
      <c r="CG73" s="5" t="b">
        <v>0</v>
      </c>
      <c r="CH73" s="5" t="b">
        <v>0</v>
      </c>
      <c r="CI73" s="5" t="b">
        <v>0</v>
      </c>
      <c r="CJ73" s="5" t="b">
        <v>0</v>
      </c>
      <c r="CK73" s="6"/>
      <c r="CL73" s="6"/>
      <c r="CM73" s="7"/>
      <c r="CN73" s="7"/>
      <c r="CO73" s="7"/>
      <c r="CP73" s="6"/>
      <c r="CQ73" s="8"/>
      <c r="CR73" s="8"/>
      <c r="CS73" s="6"/>
      <c r="CT73" s="6"/>
      <c r="CU73" s="7"/>
      <c r="CV73" s="6"/>
      <c r="CW73" s="6"/>
      <c r="CX73" s="6"/>
      <c r="CY73" s="7">
        <v>0</v>
      </c>
      <c r="CZ73" s="13">
        <v>0</v>
      </c>
      <c r="DA73" s="6"/>
      <c r="DB73" s="7">
        <v>0</v>
      </c>
      <c r="DC73" s="13">
        <v>0</v>
      </c>
      <c r="DD73" s="6"/>
      <c r="DE73" s="7">
        <v>0</v>
      </c>
      <c r="DF73" s="13">
        <v>0</v>
      </c>
      <c r="DG73" s="6"/>
      <c r="DH73" s="7"/>
      <c r="DI73" s="10">
        <v>-10415640</v>
      </c>
      <c r="DJ73" s="6"/>
      <c r="DK73" s="6"/>
      <c r="DL73" s="6"/>
      <c r="DM73" s="6"/>
      <c r="DN73" s="6"/>
      <c r="DO73" s="6"/>
      <c r="DP73" s="6"/>
      <c r="DQ73" s="6"/>
      <c r="DR73" s="6" t="s">
        <v>352</v>
      </c>
      <c r="DS73" s="8">
        <v>40544</v>
      </c>
      <c r="DT73" s="6"/>
      <c r="DU73" s="6"/>
      <c r="DV73" s="13"/>
      <c r="DW73" s="6"/>
      <c r="DX73" s="6"/>
      <c r="DY73" s="6"/>
      <c r="DZ73" s="6"/>
      <c r="EA73" s="6"/>
      <c r="EB73" s="6"/>
      <c r="EC73" s="7">
        <v>12502</v>
      </c>
      <c r="ED73" s="14">
        <v>42402.711863425924</v>
      </c>
      <c r="EE73" s="6"/>
      <c r="EF73" s="6"/>
      <c r="EG73" s="6"/>
      <c r="EH73" s="6"/>
      <c r="EI73" s="6"/>
      <c r="EJ73" s="6"/>
      <c r="EK73" s="14"/>
      <c r="EL73" s="14"/>
      <c r="EM73" s="14"/>
      <c r="EN73" s="6"/>
      <c r="EO73" s="5" t="b">
        <v>0</v>
      </c>
      <c r="EP73" s="6"/>
      <c r="EQ73" s="6"/>
      <c r="ER73" s="6"/>
      <c r="ES73" s="6"/>
    </row>
    <row r="74" spans="1:149" ht="16.5" customHeight="1" x14ac:dyDescent="0.25">
      <c r="A74" s="7">
        <v>12503</v>
      </c>
      <c r="B74" s="8">
        <v>40179</v>
      </c>
      <c r="C74" s="9">
        <v>40179</v>
      </c>
      <c r="D74" s="6" t="s">
        <v>302</v>
      </c>
      <c r="E74" s="6" t="s">
        <v>303</v>
      </c>
      <c r="F74" s="6" t="s">
        <v>122</v>
      </c>
      <c r="G74" s="6" t="s">
        <v>351</v>
      </c>
      <c r="H74" s="6" t="s">
        <v>305</v>
      </c>
      <c r="I74" s="6" t="s">
        <v>133</v>
      </c>
      <c r="J74" s="10">
        <v>-42</v>
      </c>
      <c r="K74" s="6" t="s">
        <v>306</v>
      </c>
      <c r="L74" s="10">
        <v>-367920</v>
      </c>
      <c r="M74" s="11">
        <v>30</v>
      </c>
      <c r="N74" s="6" t="s">
        <v>407</v>
      </c>
      <c r="O74" s="7"/>
      <c r="P74" s="7"/>
      <c r="Q74" s="6" t="s">
        <v>126</v>
      </c>
      <c r="R74" s="6" t="s">
        <v>126</v>
      </c>
      <c r="S74" s="6" t="s">
        <v>127</v>
      </c>
      <c r="T74" s="6" t="s">
        <v>408</v>
      </c>
      <c r="U74" s="6" t="s">
        <v>308</v>
      </c>
      <c r="V74" s="6" t="s">
        <v>352</v>
      </c>
      <c r="W74" s="6"/>
      <c r="X74" s="7"/>
      <c r="Y74" s="6"/>
      <c r="Z74" s="6"/>
      <c r="AA74" s="7"/>
      <c r="AB74" s="7"/>
      <c r="AC74" s="8">
        <v>40179</v>
      </c>
      <c r="AD74" s="8">
        <v>40543</v>
      </c>
      <c r="AE74" s="6" t="s">
        <v>128</v>
      </c>
      <c r="AF74" s="7">
        <v>8760</v>
      </c>
      <c r="AG74" s="6"/>
      <c r="AH74" s="7"/>
      <c r="AI74" s="6"/>
      <c r="AJ74" s="8"/>
      <c r="AK74" s="9"/>
      <c r="AL74" s="7"/>
      <c r="AM74" s="6" t="s">
        <v>309</v>
      </c>
      <c r="AN74" s="6" t="s">
        <v>310</v>
      </c>
      <c r="AO74" s="6" t="s">
        <v>129</v>
      </c>
      <c r="AP74" s="12">
        <v>0</v>
      </c>
      <c r="AQ74" s="13">
        <v>0</v>
      </c>
      <c r="AR74" s="6"/>
      <c r="AS74" s="12">
        <v>0</v>
      </c>
      <c r="AT74" s="13">
        <v>0</v>
      </c>
      <c r="AU74" s="6"/>
      <c r="AV74" s="12">
        <v>0</v>
      </c>
      <c r="AW74" s="13">
        <v>0</v>
      </c>
      <c r="AX74" s="6" t="s">
        <v>408</v>
      </c>
      <c r="AY74" s="12">
        <v>0</v>
      </c>
      <c r="AZ74" s="13">
        <v>0</v>
      </c>
      <c r="BA74" s="6"/>
      <c r="BB74" s="7"/>
      <c r="BC74" s="7"/>
      <c r="BD74" s="5" t="b">
        <v>0</v>
      </c>
      <c r="BE74" s="6"/>
      <c r="BF74" s="6"/>
      <c r="BG74" s="7"/>
      <c r="BH74" s="7"/>
      <c r="BI74" s="6"/>
      <c r="BJ74" s="6"/>
      <c r="BK74" s="7">
        <v>0</v>
      </c>
      <c r="BL74" s="5" t="b">
        <v>1</v>
      </c>
      <c r="BM74" s="6" t="s">
        <v>444</v>
      </c>
      <c r="BN74" s="6" t="s">
        <v>131</v>
      </c>
      <c r="BO74" s="6"/>
      <c r="BP74" s="7" t="s">
        <v>312</v>
      </c>
      <c r="BQ74" s="6" t="s">
        <v>313</v>
      </c>
      <c r="BR74" s="6" t="s">
        <v>314</v>
      </c>
      <c r="BS74" s="6"/>
      <c r="BT74" s="6" t="s">
        <v>315</v>
      </c>
      <c r="BU74" s="6"/>
      <c r="BV74" s="6"/>
      <c r="BW74" s="6"/>
      <c r="BX74" s="6"/>
      <c r="BY74" s="6"/>
      <c r="BZ74" s="6"/>
      <c r="CA74" s="6"/>
      <c r="CB74" s="6"/>
      <c r="CC74" s="6"/>
      <c r="CD74" s="7"/>
      <c r="CE74" s="6" t="s">
        <v>442</v>
      </c>
      <c r="CF74" s="5" t="b">
        <v>0</v>
      </c>
      <c r="CG74" s="5" t="b">
        <v>0</v>
      </c>
      <c r="CH74" s="5" t="b">
        <v>0</v>
      </c>
      <c r="CI74" s="5" t="b">
        <v>0</v>
      </c>
      <c r="CJ74" s="5" t="b">
        <v>0</v>
      </c>
      <c r="CK74" s="6"/>
      <c r="CL74" s="6"/>
      <c r="CM74" s="7"/>
      <c r="CN74" s="7"/>
      <c r="CO74" s="7"/>
      <c r="CP74" s="6"/>
      <c r="CQ74" s="8"/>
      <c r="CR74" s="8"/>
      <c r="CS74" s="6"/>
      <c r="CT74" s="6"/>
      <c r="CU74" s="7"/>
      <c r="CV74" s="6"/>
      <c r="CW74" s="6"/>
      <c r="CX74" s="6"/>
      <c r="CY74" s="7">
        <v>0</v>
      </c>
      <c r="CZ74" s="13">
        <v>0</v>
      </c>
      <c r="DA74" s="6"/>
      <c r="DB74" s="7">
        <v>0</v>
      </c>
      <c r="DC74" s="13">
        <v>0</v>
      </c>
      <c r="DD74" s="6"/>
      <c r="DE74" s="7">
        <v>0</v>
      </c>
      <c r="DF74" s="13">
        <v>0</v>
      </c>
      <c r="DG74" s="6"/>
      <c r="DH74" s="7"/>
      <c r="DI74" s="10">
        <v>11037600</v>
      </c>
      <c r="DJ74" s="6"/>
      <c r="DK74" s="6"/>
      <c r="DL74" s="6"/>
      <c r="DM74" s="6"/>
      <c r="DN74" s="6"/>
      <c r="DO74" s="6"/>
      <c r="DP74" s="6"/>
      <c r="DQ74" s="6"/>
      <c r="DR74" s="6" t="s">
        <v>352</v>
      </c>
      <c r="DS74" s="8">
        <v>40544</v>
      </c>
      <c r="DT74" s="6"/>
      <c r="DU74" s="6"/>
      <c r="DV74" s="13"/>
      <c r="DW74" s="6"/>
      <c r="DX74" s="6"/>
      <c r="DY74" s="6"/>
      <c r="DZ74" s="6"/>
      <c r="EA74" s="6"/>
      <c r="EB74" s="6"/>
      <c r="EC74" s="7">
        <v>12504</v>
      </c>
      <c r="ED74" s="14">
        <v>42402.711863425924</v>
      </c>
      <c r="EE74" s="6"/>
      <c r="EF74" s="6"/>
      <c r="EG74" s="6"/>
      <c r="EH74" s="6"/>
      <c r="EI74" s="6"/>
      <c r="EJ74" s="6"/>
      <c r="EK74" s="14"/>
      <c r="EL74" s="14"/>
      <c r="EM74" s="14"/>
      <c r="EN74" s="6"/>
      <c r="EO74" s="5" t="b">
        <v>0</v>
      </c>
      <c r="EP74" s="6"/>
      <c r="EQ74" s="6"/>
      <c r="ER74" s="6"/>
      <c r="ES74" s="6"/>
    </row>
    <row r="75" spans="1:149" ht="16.5" customHeight="1" x14ac:dyDescent="0.25">
      <c r="A75" s="7">
        <v>12505</v>
      </c>
      <c r="B75" s="8">
        <v>40179</v>
      </c>
      <c r="C75" s="9">
        <v>40179</v>
      </c>
      <c r="D75" s="6" t="s">
        <v>302</v>
      </c>
      <c r="E75" s="6" t="s">
        <v>303</v>
      </c>
      <c r="F75" s="6" t="s">
        <v>122</v>
      </c>
      <c r="G75" s="6" t="s">
        <v>351</v>
      </c>
      <c r="H75" s="6" t="s">
        <v>305</v>
      </c>
      <c r="I75" s="6" t="s">
        <v>123</v>
      </c>
      <c r="J75" s="10">
        <v>40</v>
      </c>
      <c r="K75" s="6" t="s">
        <v>306</v>
      </c>
      <c r="L75" s="10">
        <v>350400</v>
      </c>
      <c r="M75" s="11">
        <v>28</v>
      </c>
      <c r="N75" s="6" t="s">
        <v>407</v>
      </c>
      <c r="O75" s="7"/>
      <c r="P75" s="7"/>
      <c r="Q75" s="6" t="s">
        <v>126</v>
      </c>
      <c r="R75" s="6" t="s">
        <v>126</v>
      </c>
      <c r="S75" s="6" t="s">
        <v>127</v>
      </c>
      <c r="T75" s="6" t="s">
        <v>408</v>
      </c>
      <c r="U75" s="6" t="s">
        <v>308</v>
      </c>
      <c r="V75" s="6" t="s">
        <v>352</v>
      </c>
      <c r="W75" s="6"/>
      <c r="X75" s="7"/>
      <c r="Y75" s="6"/>
      <c r="Z75" s="6"/>
      <c r="AA75" s="7"/>
      <c r="AB75" s="7"/>
      <c r="AC75" s="8">
        <v>40179</v>
      </c>
      <c r="AD75" s="8">
        <v>40543</v>
      </c>
      <c r="AE75" s="6" t="s">
        <v>128</v>
      </c>
      <c r="AF75" s="7">
        <v>8760</v>
      </c>
      <c r="AG75" s="6"/>
      <c r="AH75" s="7"/>
      <c r="AI75" s="6"/>
      <c r="AJ75" s="8"/>
      <c r="AK75" s="9"/>
      <c r="AL75" s="7"/>
      <c r="AM75" s="6" t="s">
        <v>309</v>
      </c>
      <c r="AN75" s="6" t="s">
        <v>310</v>
      </c>
      <c r="AO75" s="6" t="s">
        <v>129</v>
      </c>
      <c r="AP75" s="12">
        <v>0</v>
      </c>
      <c r="AQ75" s="13">
        <v>0</v>
      </c>
      <c r="AR75" s="6"/>
      <c r="AS75" s="12">
        <v>0</v>
      </c>
      <c r="AT75" s="13">
        <v>0</v>
      </c>
      <c r="AU75" s="6"/>
      <c r="AV75" s="12">
        <v>0</v>
      </c>
      <c r="AW75" s="13">
        <v>0</v>
      </c>
      <c r="AX75" s="6" t="s">
        <v>408</v>
      </c>
      <c r="AY75" s="12">
        <v>0</v>
      </c>
      <c r="AZ75" s="13">
        <v>0</v>
      </c>
      <c r="BA75" s="6"/>
      <c r="BB75" s="7"/>
      <c r="BC75" s="7"/>
      <c r="BD75" s="5" t="b">
        <v>0</v>
      </c>
      <c r="BE75" s="6"/>
      <c r="BF75" s="6"/>
      <c r="BG75" s="7"/>
      <c r="BH75" s="7"/>
      <c r="BI75" s="6"/>
      <c r="BJ75" s="6"/>
      <c r="BK75" s="7">
        <v>0</v>
      </c>
      <c r="BL75" s="5" t="b">
        <v>1</v>
      </c>
      <c r="BM75" s="6" t="s">
        <v>445</v>
      </c>
      <c r="BN75" s="6" t="s">
        <v>131</v>
      </c>
      <c r="BO75" s="6"/>
      <c r="BP75" s="7" t="s">
        <v>312</v>
      </c>
      <c r="BQ75" s="6" t="s">
        <v>313</v>
      </c>
      <c r="BR75" s="6" t="s">
        <v>314</v>
      </c>
      <c r="BS75" s="6"/>
      <c r="BT75" s="6" t="s">
        <v>315</v>
      </c>
      <c r="BU75" s="6"/>
      <c r="BV75" s="6"/>
      <c r="BW75" s="6"/>
      <c r="BX75" s="6"/>
      <c r="BY75" s="6"/>
      <c r="BZ75" s="6"/>
      <c r="CA75" s="6"/>
      <c r="CB75" s="6"/>
      <c r="CC75" s="6"/>
      <c r="CD75" s="7"/>
      <c r="CE75" s="6" t="s">
        <v>446</v>
      </c>
      <c r="CF75" s="5" t="b">
        <v>0</v>
      </c>
      <c r="CG75" s="5" t="b">
        <v>0</v>
      </c>
      <c r="CH75" s="5" t="b">
        <v>0</v>
      </c>
      <c r="CI75" s="5" t="b">
        <v>0</v>
      </c>
      <c r="CJ75" s="5" t="b">
        <v>0</v>
      </c>
      <c r="CK75" s="6"/>
      <c r="CL75" s="6"/>
      <c r="CM75" s="7"/>
      <c r="CN75" s="7"/>
      <c r="CO75" s="7"/>
      <c r="CP75" s="6"/>
      <c r="CQ75" s="8"/>
      <c r="CR75" s="8"/>
      <c r="CS75" s="6"/>
      <c r="CT75" s="6"/>
      <c r="CU75" s="7"/>
      <c r="CV75" s="6"/>
      <c r="CW75" s="6"/>
      <c r="CX75" s="6"/>
      <c r="CY75" s="7">
        <v>0</v>
      </c>
      <c r="CZ75" s="13">
        <v>0</v>
      </c>
      <c r="DA75" s="6"/>
      <c r="DB75" s="7">
        <v>0</v>
      </c>
      <c r="DC75" s="13">
        <v>0</v>
      </c>
      <c r="DD75" s="6"/>
      <c r="DE75" s="7">
        <v>0</v>
      </c>
      <c r="DF75" s="13">
        <v>0</v>
      </c>
      <c r="DG75" s="6"/>
      <c r="DH75" s="7"/>
      <c r="DI75" s="10">
        <v>-9811200</v>
      </c>
      <c r="DJ75" s="6"/>
      <c r="DK75" s="6"/>
      <c r="DL75" s="6"/>
      <c r="DM75" s="6"/>
      <c r="DN75" s="6"/>
      <c r="DO75" s="6"/>
      <c r="DP75" s="6"/>
      <c r="DQ75" s="6"/>
      <c r="DR75" s="6" t="s">
        <v>352</v>
      </c>
      <c r="DS75" s="8">
        <v>40848</v>
      </c>
      <c r="DT75" s="6"/>
      <c r="DU75" s="6"/>
      <c r="DV75" s="13"/>
      <c r="DW75" s="6"/>
      <c r="DX75" s="6"/>
      <c r="DY75" s="6"/>
      <c r="DZ75" s="6"/>
      <c r="EA75" s="6"/>
      <c r="EB75" s="6"/>
      <c r="EC75" s="7">
        <v>12506</v>
      </c>
      <c r="ED75" s="14">
        <v>42402.711863425924</v>
      </c>
      <c r="EE75" s="6"/>
      <c r="EF75" s="6"/>
      <c r="EG75" s="6"/>
      <c r="EH75" s="6"/>
      <c r="EI75" s="6"/>
      <c r="EJ75" s="6"/>
      <c r="EK75" s="14"/>
      <c r="EL75" s="14"/>
      <c r="EM75" s="14"/>
      <c r="EN75" s="6"/>
      <c r="EO75" s="5" t="b">
        <v>0</v>
      </c>
      <c r="EP75" s="6"/>
      <c r="EQ75" s="6"/>
      <c r="ER75" s="6"/>
      <c r="ES75" s="6"/>
    </row>
    <row r="76" spans="1:149" ht="16.5" customHeight="1" x14ac:dyDescent="0.25">
      <c r="A76" s="7">
        <v>12507</v>
      </c>
      <c r="B76" s="8">
        <v>40483</v>
      </c>
      <c r="C76" s="9">
        <v>40483</v>
      </c>
      <c r="D76" s="6" t="s">
        <v>302</v>
      </c>
      <c r="E76" s="6" t="s">
        <v>303</v>
      </c>
      <c r="F76" s="6" t="s">
        <v>122</v>
      </c>
      <c r="G76" s="6" t="s">
        <v>351</v>
      </c>
      <c r="H76" s="6" t="s">
        <v>305</v>
      </c>
      <c r="I76" s="6" t="s">
        <v>123</v>
      </c>
      <c r="J76" s="10">
        <v>41</v>
      </c>
      <c r="K76" s="6" t="s">
        <v>306</v>
      </c>
      <c r="L76" s="10">
        <v>359160</v>
      </c>
      <c r="M76" s="11">
        <v>29</v>
      </c>
      <c r="N76" s="6" t="s">
        <v>407</v>
      </c>
      <c r="O76" s="7"/>
      <c r="P76" s="7"/>
      <c r="Q76" s="6" t="s">
        <v>126</v>
      </c>
      <c r="R76" s="6" t="s">
        <v>126</v>
      </c>
      <c r="S76" s="6" t="s">
        <v>127</v>
      </c>
      <c r="T76" s="6" t="s">
        <v>408</v>
      </c>
      <c r="U76" s="6" t="s">
        <v>308</v>
      </c>
      <c r="V76" s="6" t="s">
        <v>352</v>
      </c>
      <c r="W76" s="6"/>
      <c r="X76" s="7"/>
      <c r="Y76" s="6"/>
      <c r="Z76" s="6"/>
      <c r="AA76" s="7"/>
      <c r="AB76" s="7"/>
      <c r="AC76" s="8">
        <v>40179</v>
      </c>
      <c r="AD76" s="8">
        <v>40543</v>
      </c>
      <c r="AE76" s="6" t="s">
        <v>128</v>
      </c>
      <c r="AF76" s="7">
        <v>8760</v>
      </c>
      <c r="AG76" s="6"/>
      <c r="AH76" s="7"/>
      <c r="AI76" s="6"/>
      <c r="AJ76" s="8"/>
      <c r="AK76" s="9"/>
      <c r="AL76" s="7"/>
      <c r="AM76" s="6" t="s">
        <v>309</v>
      </c>
      <c r="AN76" s="6" t="s">
        <v>310</v>
      </c>
      <c r="AO76" s="6" t="s">
        <v>129</v>
      </c>
      <c r="AP76" s="12">
        <v>0</v>
      </c>
      <c r="AQ76" s="13">
        <v>0</v>
      </c>
      <c r="AR76" s="6"/>
      <c r="AS76" s="12">
        <v>0</v>
      </c>
      <c r="AT76" s="13">
        <v>0</v>
      </c>
      <c r="AU76" s="6"/>
      <c r="AV76" s="12">
        <v>0</v>
      </c>
      <c r="AW76" s="13">
        <v>0</v>
      </c>
      <c r="AX76" s="6" t="s">
        <v>408</v>
      </c>
      <c r="AY76" s="12">
        <v>0</v>
      </c>
      <c r="AZ76" s="13">
        <v>0</v>
      </c>
      <c r="BA76" s="6"/>
      <c r="BB76" s="7"/>
      <c r="BC76" s="7"/>
      <c r="BD76" s="5" t="b">
        <v>0</v>
      </c>
      <c r="BE76" s="6"/>
      <c r="BF76" s="6"/>
      <c r="BG76" s="7"/>
      <c r="BH76" s="7"/>
      <c r="BI76" s="6"/>
      <c r="BJ76" s="6"/>
      <c r="BK76" s="7">
        <v>0</v>
      </c>
      <c r="BL76" s="5" t="b">
        <v>1</v>
      </c>
      <c r="BM76" s="6" t="s">
        <v>447</v>
      </c>
      <c r="BN76" s="6" t="s">
        <v>131</v>
      </c>
      <c r="BO76" s="6"/>
      <c r="BP76" s="7" t="s">
        <v>312</v>
      </c>
      <c r="BQ76" s="6" t="s">
        <v>313</v>
      </c>
      <c r="BR76" s="6" t="s">
        <v>314</v>
      </c>
      <c r="BS76" s="6"/>
      <c r="BT76" s="6" t="s">
        <v>315</v>
      </c>
      <c r="BU76" s="6"/>
      <c r="BV76" s="6"/>
      <c r="BW76" s="6"/>
      <c r="BX76" s="6"/>
      <c r="BY76" s="6"/>
      <c r="BZ76" s="6"/>
      <c r="CA76" s="6"/>
      <c r="CB76" s="6"/>
      <c r="CC76" s="6"/>
      <c r="CD76" s="7"/>
      <c r="CE76" s="6" t="s">
        <v>446</v>
      </c>
      <c r="CF76" s="5" t="b">
        <v>0</v>
      </c>
      <c r="CG76" s="5" t="b">
        <v>0</v>
      </c>
      <c r="CH76" s="5" t="b">
        <v>0</v>
      </c>
      <c r="CI76" s="5" t="b">
        <v>0</v>
      </c>
      <c r="CJ76" s="5" t="b">
        <v>0</v>
      </c>
      <c r="CK76" s="6"/>
      <c r="CL76" s="6"/>
      <c r="CM76" s="7"/>
      <c r="CN76" s="7"/>
      <c r="CO76" s="7"/>
      <c r="CP76" s="6"/>
      <c r="CQ76" s="8"/>
      <c r="CR76" s="8"/>
      <c r="CS76" s="6"/>
      <c r="CT76" s="6"/>
      <c r="CU76" s="7"/>
      <c r="CV76" s="6"/>
      <c r="CW76" s="6"/>
      <c r="CX76" s="6"/>
      <c r="CY76" s="7">
        <v>0</v>
      </c>
      <c r="CZ76" s="13">
        <v>0</v>
      </c>
      <c r="DA76" s="6"/>
      <c r="DB76" s="7">
        <v>0</v>
      </c>
      <c r="DC76" s="13">
        <v>0</v>
      </c>
      <c r="DD76" s="6"/>
      <c r="DE76" s="7">
        <v>0</v>
      </c>
      <c r="DF76" s="13">
        <v>0</v>
      </c>
      <c r="DG76" s="6"/>
      <c r="DH76" s="7"/>
      <c r="DI76" s="10">
        <v>-10415640</v>
      </c>
      <c r="DJ76" s="6"/>
      <c r="DK76" s="6"/>
      <c r="DL76" s="6"/>
      <c r="DM76" s="6"/>
      <c r="DN76" s="6"/>
      <c r="DO76" s="6"/>
      <c r="DP76" s="6"/>
      <c r="DQ76" s="6"/>
      <c r="DR76" s="6" t="s">
        <v>352</v>
      </c>
      <c r="DS76" s="8">
        <v>40848</v>
      </c>
      <c r="DT76" s="6"/>
      <c r="DU76" s="6"/>
      <c r="DV76" s="13"/>
      <c r="DW76" s="6"/>
      <c r="DX76" s="6"/>
      <c r="DY76" s="6"/>
      <c r="DZ76" s="6"/>
      <c r="EA76" s="6"/>
      <c r="EB76" s="6"/>
      <c r="EC76" s="7">
        <v>12508</v>
      </c>
      <c r="ED76" s="14">
        <v>42402.711863425924</v>
      </c>
      <c r="EE76" s="6"/>
      <c r="EF76" s="6"/>
      <c r="EG76" s="6"/>
      <c r="EH76" s="6"/>
      <c r="EI76" s="6"/>
      <c r="EJ76" s="6"/>
      <c r="EK76" s="14"/>
      <c r="EL76" s="14"/>
      <c r="EM76" s="14"/>
      <c r="EN76" s="6"/>
      <c r="EO76" s="5" t="b">
        <v>0</v>
      </c>
      <c r="EP76" s="6"/>
      <c r="EQ76" s="6"/>
      <c r="ER76" s="6"/>
      <c r="ES76" s="6"/>
    </row>
    <row r="77" spans="1:149" ht="16.5" customHeight="1" x14ac:dyDescent="0.25">
      <c r="A77" s="7">
        <v>12509</v>
      </c>
      <c r="B77" s="8">
        <v>40179</v>
      </c>
      <c r="C77" s="9">
        <v>40179</v>
      </c>
      <c r="D77" s="6" t="s">
        <v>302</v>
      </c>
      <c r="E77" s="6" t="s">
        <v>303</v>
      </c>
      <c r="F77" s="6" t="s">
        <v>122</v>
      </c>
      <c r="G77" s="6" t="s">
        <v>351</v>
      </c>
      <c r="H77" s="6" t="s">
        <v>305</v>
      </c>
      <c r="I77" s="6" t="s">
        <v>133</v>
      </c>
      <c r="J77" s="10">
        <v>-42</v>
      </c>
      <c r="K77" s="6" t="s">
        <v>306</v>
      </c>
      <c r="L77" s="10">
        <v>-367920</v>
      </c>
      <c r="M77" s="11">
        <v>30</v>
      </c>
      <c r="N77" s="6" t="s">
        <v>407</v>
      </c>
      <c r="O77" s="7"/>
      <c r="P77" s="7"/>
      <c r="Q77" s="6" t="s">
        <v>126</v>
      </c>
      <c r="R77" s="6" t="s">
        <v>126</v>
      </c>
      <c r="S77" s="6" t="s">
        <v>127</v>
      </c>
      <c r="T77" s="6" t="s">
        <v>408</v>
      </c>
      <c r="U77" s="6" t="s">
        <v>308</v>
      </c>
      <c r="V77" s="6" t="s">
        <v>352</v>
      </c>
      <c r="W77" s="6"/>
      <c r="X77" s="7"/>
      <c r="Y77" s="6"/>
      <c r="Z77" s="6"/>
      <c r="AA77" s="7"/>
      <c r="AB77" s="7"/>
      <c r="AC77" s="8">
        <v>40179</v>
      </c>
      <c r="AD77" s="8">
        <v>40543</v>
      </c>
      <c r="AE77" s="6" t="s">
        <v>128</v>
      </c>
      <c r="AF77" s="7">
        <v>8760</v>
      </c>
      <c r="AG77" s="6"/>
      <c r="AH77" s="7"/>
      <c r="AI77" s="6"/>
      <c r="AJ77" s="8"/>
      <c r="AK77" s="9"/>
      <c r="AL77" s="7"/>
      <c r="AM77" s="6" t="s">
        <v>309</v>
      </c>
      <c r="AN77" s="6" t="s">
        <v>310</v>
      </c>
      <c r="AO77" s="6" t="s">
        <v>129</v>
      </c>
      <c r="AP77" s="12">
        <v>0</v>
      </c>
      <c r="AQ77" s="13">
        <v>0</v>
      </c>
      <c r="AR77" s="6"/>
      <c r="AS77" s="12">
        <v>0</v>
      </c>
      <c r="AT77" s="13">
        <v>0</v>
      </c>
      <c r="AU77" s="6"/>
      <c r="AV77" s="12">
        <v>0</v>
      </c>
      <c r="AW77" s="13">
        <v>0</v>
      </c>
      <c r="AX77" s="6" t="s">
        <v>408</v>
      </c>
      <c r="AY77" s="12">
        <v>0</v>
      </c>
      <c r="AZ77" s="13">
        <v>0</v>
      </c>
      <c r="BA77" s="6"/>
      <c r="BB77" s="7"/>
      <c r="BC77" s="7"/>
      <c r="BD77" s="5" t="b">
        <v>0</v>
      </c>
      <c r="BE77" s="6"/>
      <c r="BF77" s="6"/>
      <c r="BG77" s="7"/>
      <c r="BH77" s="7"/>
      <c r="BI77" s="6"/>
      <c r="BJ77" s="6"/>
      <c r="BK77" s="7">
        <v>0</v>
      </c>
      <c r="BL77" s="5" t="b">
        <v>1</v>
      </c>
      <c r="BM77" s="6" t="s">
        <v>448</v>
      </c>
      <c r="BN77" s="6" t="s">
        <v>131</v>
      </c>
      <c r="BO77" s="6"/>
      <c r="BP77" s="7" t="s">
        <v>312</v>
      </c>
      <c r="BQ77" s="6" t="s">
        <v>313</v>
      </c>
      <c r="BR77" s="6" t="s">
        <v>314</v>
      </c>
      <c r="BS77" s="6"/>
      <c r="BT77" s="6" t="s">
        <v>315</v>
      </c>
      <c r="BU77" s="6"/>
      <c r="BV77" s="6"/>
      <c r="BW77" s="6"/>
      <c r="BX77" s="6"/>
      <c r="BY77" s="6"/>
      <c r="BZ77" s="6"/>
      <c r="CA77" s="6"/>
      <c r="CB77" s="6"/>
      <c r="CC77" s="6"/>
      <c r="CD77" s="7"/>
      <c r="CE77" s="6" t="s">
        <v>446</v>
      </c>
      <c r="CF77" s="5" t="b">
        <v>0</v>
      </c>
      <c r="CG77" s="5" t="b">
        <v>0</v>
      </c>
      <c r="CH77" s="5" t="b">
        <v>0</v>
      </c>
      <c r="CI77" s="5" t="b">
        <v>0</v>
      </c>
      <c r="CJ77" s="5" t="b">
        <v>0</v>
      </c>
      <c r="CK77" s="6"/>
      <c r="CL77" s="6"/>
      <c r="CM77" s="7"/>
      <c r="CN77" s="7"/>
      <c r="CO77" s="7"/>
      <c r="CP77" s="6"/>
      <c r="CQ77" s="8"/>
      <c r="CR77" s="8"/>
      <c r="CS77" s="6"/>
      <c r="CT77" s="6"/>
      <c r="CU77" s="7"/>
      <c r="CV77" s="6"/>
      <c r="CW77" s="6"/>
      <c r="CX77" s="6"/>
      <c r="CY77" s="7">
        <v>0</v>
      </c>
      <c r="CZ77" s="13">
        <v>0</v>
      </c>
      <c r="DA77" s="6"/>
      <c r="DB77" s="7">
        <v>0</v>
      </c>
      <c r="DC77" s="13">
        <v>0</v>
      </c>
      <c r="DD77" s="6"/>
      <c r="DE77" s="7">
        <v>0</v>
      </c>
      <c r="DF77" s="13">
        <v>0</v>
      </c>
      <c r="DG77" s="6"/>
      <c r="DH77" s="7"/>
      <c r="DI77" s="10">
        <v>11037600</v>
      </c>
      <c r="DJ77" s="6"/>
      <c r="DK77" s="6"/>
      <c r="DL77" s="6"/>
      <c r="DM77" s="6"/>
      <c r="DN77" s="6"/>
      <c r="DO77" s="6"/>
      <c r="DP77" s="6"/>
      <c r="DQ77" s="6"/>
      <c r="DR77" s="6" t="s">
        <v>352</v>
      </c>
      <c r="DS77" s="8">
        <v>40848</v>
      </c>
      <c r="DT77" s="6"/>
      <c r="DU77" s="6"/>
      <c r="DV77" s="13"/>
      <c r="DW77" s="6"/>
      <c r="DX77" s="6"/>
      <c r="DY77" s="6"/>
      <c r="DZ77" s="6"/>
      <c r="EA77" s="6"/>
      <c r="EB77" s="6"/>
      <c r="EC77" s="7">
        <v>12510</v>
      </c>
      <c r="ED77" s="14">
        <v>42402.711863425924</v>
      </c>
      <c r="EE77" s="6"/>
      <c r="EF77" s="6"/>
      <c r="EG77" s="6"/>
      <c r="EH77" s="6"/>
      <c r="EI77" s="6"/>
      <c r="EJ77" s="6"/>
      <c r="EK77" s="14"/>
      <c r="EL77" s="14"/>
      <c r="EM77" s="14"/>
      <c r="EN77" s="6"/>
      <c r="EO77" s="5" t="b">
        <v>0</v>
      </c>
      <c r="EP77" s="6"/>
      <c r="EQ77" s="6"/>
      <c r="ER77" s="6"/>
      <c r="ES77" s="6"/>
    </row>
    <row r="78" spans="1:149" ht="16.5" customHeight="1" x14ac:dyDescent="0.25">
      <c r="A78" s="7">
        <v>12511</v>
      </c>
      <c r="B78" s="8">
        <v>40179</v>
      </c>
      <c r="C78" s="9">
        <v>40179</v>
      </c>
      <c r="D78" s="6" t="s">
        <v>302</v>
      </c>
      <c r="E78" s="6" t="s">
        <v>303</v>
      </c>
      <c r="F78" s="6" t="s">
        <v>122</v>
      </c>
      <c r="G78" s="6" t="s">
        <v>361</v>
      </c>
      <c r="H78" s="6" t="s">
        <v>305</v>
      </c>
      <c r="I78" s="6" t="s">
        <v>123</v>
      </c>
      <c r="J78" s="10">
        <v>40</v>
      </c>
      <c r="K78" s="6" t="s">
        <v>306</v>
      </c>
      <c r="L78" s="10">
        <v>351360</v>
      </c>
      <c r="M78" s="11">
        <v>28</v>
      </c>
      <c r="N78" s="6" t="s">
        <v>407</v>
      </c>
      <c r="O78" s="7"/>
      <c r="P78" s="7"/>
      <c r="Q78" s="6" t="s">
        <v>126</v>
      </c>
      <c r="R78" s="6" t="s">
        <v>126</v>
      </c>
      <c r="S78" s="6" t="s">
        <v>127</v>
      </c>
      <c r="T78" s="6" t="s">
        <v>408</v>
      </c>
      <c r="U78" s="6" t="s">
        <v>308</v>
      </c>
      <c r="V78" s="6" t="s">
        <v>352</v>
      </c>
      <c r="W78" s="6"/>
      <c r="X78" s="7"/>
      <c r="Y78" s="6"/>
      <c r="Z78" s="6"/>
      <c r="AA78" s="7"/>
      <c r="AB78" s="7"/>
      <c r="AC78" s="8">
        <v>40909</v>
      </c>
      <c r="AD78" s="8">
        <v>41274</v>
      </c>
      <c r="AE78" s="6" t="s">
        <v>128</v>
      </c>
      <c r="AF78" s="7">
        <v>8784</v>
      </c>
      <c r="AG78" s="6"/>
      <c r="AH78" s="7"/>
      <c r="AI78" s="6"/>
      <c r="AJ78" s="8"/>
      <c r="AK78" s="9"/>
      <c r="AL78" s="7"/>
      <c r="AM78" s="6" t="s">
        <v>309</v>
      </c>
      <c r="AN78" s="6" t="s">
        <v>310</v>
      </c>
      <c r="AO78" s="6" t="s">
        <v>129</v>
      </c>
      <c r="AP78" s="12">
        <v>0</v>
      </c>
      <c r="AQ78" s="13">
        <v>0</v>
      </c>
      <c r="AR78" s="6"/>
      <c r="AS78" s="12">
        <v>0</v>
      </c>
      <c r="AT78" s="13">
        <v>0</v>
      </c>
      <c r="AU78" s="6"/>
      <c r="AV78" s="12">
        <v>0</v>
      </c>
      <c r="AW78" s="13">
        <v>0</v>
      </c>
      <c r="AX78" s="6" t="s">
        <v>408</v>
      </c>
      <c r="AY78" s="12">
        <v>0</v>
      </c>
      <c r="AZ78" s="13">
        <v>0</v>
      </c>
      <c r="BA78" s="6"/>
      <c r="BB78" s="7"/>
      <c r="BC78" s="7"/>
      <c r="BD78" s="5" t="b">
        <v>0</v>
      </c>
      <c r="BE78" s="6"/>
      <c r="BF78" s="6"/>
      <c r="BG78" s="7"/>
      <c r="BH78" s="7"/>
      <c r="BI78" s="6"/>
      <c r="BJ78" s="6"/>
      <c r="BK78" s="7">
        <v>0</v>
      </c>
      <c r="BL78" s="5" t="b">
        <v>1</v>
      </c>
      <c r="BM78" s="6" t="s">
        <v>449</v>
      </c>
      <c r="BN78" s="6" t="s">
        <v>131</v>
      </c>
      <c r="BO78" s="6"/>
      <c r="BP78" s="7" t="s">
        <v>312</v>
      </c>
      <c r="BQ78" s="6" t="s">
        <v>313</v>
      </c>
      <c r="BR78" s="6" t="s">
        <v>314</v>
      </c>
      <c r="BS78" s="6"/>
      <c r="BT78" s="6" t="s">
        <v>315</v>
      </c>
      <c r="BU78" s="6"/>
      <c r="BV78" s="6"/>
      <c r="BW78" s="6"/>
      <c r="BX78" s="6"/>
      <c r="BY78" s="6"/>
      <c r="BZ78" s="6"/>
      <c r="CA78" s="6"/>
      <c r="CB78" s="6"/>
      <c r="CC78" s="6"/>
      <c r="CD78" s="7"/>
      <c r="CE78" s="6" t="s">
        <v>450</v>
      </c>
      <c r="CF78" s="5" t="b">
        <v>0</v>
      </c>
      <c r="CG78" s="5" t="b">
        <v>0</v>
      </c>
      <c r="CH78" s="5" t="b">
        <v>0</v>
      </c>
      <c r="CI78" s="5" t="b">
        <v>0</v>
      </c>
      <c r="CJ78" s="5" t="b">
        <v>0</v>
      </c>
      <c r="CK78" s="6"/>
      <c r="CL78" s="6"/>
      <c r="CM78" s="7"/>
      <c r="CN78" s="7"/>
      <c r="CO78" s="7"/>
      <c r="CP78" s="6"/>
      <c r="CQ78" s="8"/>
      <c r="CR78" s="8"/>
      <c r="CS78" s="6"/>
      <c r="CT78" s="6"/>
      <c r="CU78" s="7"/>
      <c r="CV78" s="6"/>
      <c r="CW78" s="6"/>
      <c r="CX78" s="6"/>
      <c r="CY78" s="7">
        <v>0</v>
      </c>
      <c r="CZ78" s="13">
        <v>0</v>
      </c>
      <c r="DA78" s="6"/>
      <c r="DB78" s="7">
        <v>0</v>
      </c>
      <c r="DC78" s="13">
        <v>0</v>
      </c>
      <c r="DD78" s="6"/>
      <c r="DE78" s="7">
        <v>0</v>
      </c>
      <c r="DF78" s="13">
        <v>0</v>
      </c>
      <c r="DG78" s="6"/>
      <c r="DH78" s="7"/>
      <c r="DI78" s="10">
        <v>-9838080</v>
      </c>
      <c r="DJ78" s="6"/>
      <c r="DK78" s="6"/>
      <c r="DL78" s="6"/>
      <c r="DM78" s="6"/>
      <c r="DN78" s="6"/>
      <c r="DO78" s="6"/>
      <c r="DP78" s="6"/>
      <c r="DQ78" s="6"/>
      <c r="DR78" s="6" t="s">
        <v>352</v>
      </c>
      <c r="DS78" s="8">
        <v>40544</v>
      </c>
      <c r="DT78" s="6"/>
      <c r="DU78" s="6"/>
      <c r="DV78" s="13"/>
      <c r="DW78" s="6"/>
      <c r="DX78" s="6"/>
      <c r="DY78" s="6"/>
      <c r="DZ78" s="6"/>
      <c r="EA78" s="6"/>
      <c r="EB78" s="6"/>
      <c r="EC78" s="7">
        <v>12512</v>
      </c>
      <c r="ED78" s="14">
        <v>42402.711863425924</v>
      </c>
      <c r="EE78" s="6"/>
      <c r="EF78" s="6"/>
      <c r="EG78" s="6"/>
      <c r="EH78" s="6"/>
      <c r="EI78" s="6"/>
      <c r="EJ78" s="6"/>
      <c r="EK78" s="14"/>
      <c r="EL78" s="14"/>
      <c r="EM78" s="14"/>
      <c r="EN78" s="6"/>
      <c r="EO78" s="5" t="b">
        <v>0</v>
      </c>
      <c r="EP78" s="6"/>
      <c r="EQ78" s="6"/>
      <c r="ER78" s="6"/>
      <c r="ES78" s="6"/>
    </row>
    <row r="79" spans="1:149" ht="16.5" customHeight="1" x14ac:dyDescent="0.25">
      <c r="A79" s="7">
        <v>12513</v>
      </c>
      <c r="B79" s="8">
        <v>40179</v>
      </c>
      <c r="C79" s="9">
        <v>40179</v>
      </c>
      <c r="D79" s="6" t="s">
        <v>302</v>
      </c>
      <c r="E79" s="6" t="s">
        <v>303</v>
      </c>
      <c r="F79" s="6" t="s">
        <v>122</v>
      </c>
      <c r="G79" s="6" t="s">
        <v>361</v>
      </c>
      <c r="H79" s="6" t="s">
        <v>305</v>
      </c>
      <c r="I79" s="6" t="s">
        <v>123</v>
      </c>
      <c r="J79" s="10">
        <v>41</v>
      </c>
      <c r="K79" s="6" t="s">
        <v>306</v>
      </c>
      <c r="L79" s="10">
        <v>360144</v>
      </c>
      <c r="M79" s="11">
        <v>29</v>
      </c>
      <c r="N79" s="6" t="s">
        <v>407</v>
      </c>
      <c r="O79" s="7"/>
      <c r="P79" s="7"/>
      <c r="Q79" s="6" t="s">
        <v>126</v>
      </c>
      <c r="R79" s="6" t="s">
        <v>126</v>
      </c>
      <c r="S79" s="6" t="s">
        <v>127</v>
      </c>
      <c r="T79" s="6" t="s">
        <v>408</v>
      </c>
      <c r="U79" s="6" t="s">
        <v>308</v>
      </c>
      <c r="V79" s="6" t="s">
        <v>352</v>
      </c>
      <c r="W79" s="6"/>
      <c r="X79" s="7"/>
      <c r="Y79" s="6"/>
      <c r="Z79" s="6"/>
      <c r="AA79" s="7"/>
      <c r="AB79" s="7"/>
      <c r="AC79" s="8">
        <v>40909</v>
      </c>
      <c r="AD79" s="8">
        <v>41274</v>
      </c>
      <c r="AE79" s="6" t="s">
        <v>128</v>
      </c>
      <c r="AF79" s="7">
        <v>8784</v>
      </c>
      <c r="AG79" s="6"/>
      <c r="AH79" s="7"/>
      <c r="AI79" s="6"/>
      <c r="AJ79" s="8"/>
      <c r="AK79" s="9"/>
      <c r="AL79" s="7"/>
      <c r="AM79" s="6" t="s">
        <v>309</v>
      </c>
      <c r="AN79" s="6" t="s">
        <v>310</v>
      </c>
      <c r="AO79" s="6" t="s">
        <v>129</v>
      </c>
      <c r="AP79" s="12">
        <v>0</v>
      </c>
      <c r="AQ79" s="13">
        <v>0</v>
      </c>
      <c r="AR79" s="6"/>
      <c r="AS79" s="12">
        <v>0</v>
      </c>
      <c r="AT79" s="13">
        <v>0</v>
      </c>
      <c r="AU79" s="6"/>
      <c r="AV79" s="12">
        <v>0</v>
      </c>
      <c r="AW79" s="13">
        <v>0</v>
      </c>
      <c r="AX79" s="6" t="s">
        <v>408</v>
      </c>
      <c r="AY79" s="12">
        <v>0</v>
      </c>
      <c r="AZ79" s="13">
        <v>0</v>
      </c>
      <c r="BA79" s="6"/>
      <c r="BB79" s="7"/>
      <c r="BC79" s="7"/>
      <c r="BD79" s="5" t="b">
        <v>0</v>
      </c>
      <c r="BE79" s="6"/>
      <c r="BF79" s="6"/>
      <c r="BG79" s="7"/>
      <c r="BH79" s="7"/>
      <c r="BI79" s="6"/>
      <c r="BJ79" s="6"/>
      <c r="BK79" s="7">
        <v>0</v>
      </c>
      <c r="BL79" s="5" t="b">
        <v>1</v>
      </c>
      <c r="BM79" s="6" t="s">
        <v>451</v>
      </c>
      <c r="BN79" s="6" t="s">
        <v>131</v>
      </c>
      <c r="BO79" s="6"/>
      <c r="BP79" s="7" t="s">
        <v>312</v>
      </c>
      <c r="BQ79" s="6" t="s">
        <v>313</v>
      </c>
      <c r="BR79" s="6" t="s">
        <v>314</v>
      </c>
      <c r="BS79" s="6"/>
      <c r="BT79" s="6" t="s">
        <v>315</v>
      </c>
      <c r="BU79" s="6"/>
      <c r="BV79" s="6"/>
      <c r="BW79" s="6"/>
      <c r="BX79" s="6"/>
      <c r="BY79" s="6"/>
      <c r="BZ79" s="6"/>
      <c r="CA79" s="6"/>
      <c r="CB79" s="6"/>
      <c r="CC79" s="6"/>
      <c r="CD79" s="7"/>
      <c r="CE79" s="6" t="s">
        <v>450</v>
      </c>
      <c r="CF79" s="5" t="b">
        <v>0</v>
      </c>
      <c r="CG79" s="5" t="b">
        <v>0</v>
      </c>
      <c r="CH79" s="5" t="b">
        <v>0</v>
      </c>
      <c r="CI79" s="5" t="b">
        <v>0</v>
      </c>
      <c r="CJ79" s="5" t="b">
        <v>0</v>
      </c>
      <c r="CK79" s="6"/>
      <c r="CL79" s="6"/>
      <c r="CM79" s="7"/>
      <c r="CN79" s="7"/>
      <c r="CO79" s="7"/>
      <c r="CP79" s="6"/>
      <c r="CQ79" s="8"/>
      <c r="CR79" s="8"/>
      <c r="CS79" s="6"/>
      <c r="CT79" s="6"/>
      <c r="CU79" s="7"/>
      <c r="CV79" s="6"/>
      <c r="CW79" s="6"/>
      <c r="CX79" s="6"/>
      <c r="CY79" s="7">
        <v>0</v>
      </c>
      <c r="CZ79" s="13">
        <v>0</v>
      </c>
      <c r="DA79" s="6"/>
      <c r="DB79" s="7">
        <v>0</v>
      </c>
      <c r="DC79" s="13">
        <v>0</v>
      </c>
      <c r="DD79" s="6"/>
      <c r="DE79" s="7">
        <v>0</v>
      </c>
      <c r="DF79" s="13">
        <v>0</v>
      </c>
      <c r="DG79" s="6"/>
      <c r="DH79" s="7"/>
      <c r="DI79" s="10">
        <v>-10444176</v>
      </c>
      <c r="DJ79" s="6"/>
      <c r="DK79" s="6"/>
      <c r="DL79" s="6"/>
      <c r="DM79" s="6"/>
      <c r="DN79" s="6"/>
      <c r="DO79" s="6"/>
      <c r="DP79" s="6"/>
      <c r="DQ79" s="6"/>
      <c r="DR79" s="6" t="s">
        <v>352</v>
      </c>
      <c r="DS79" s="8">
        <v>40544</v>
      </c>
      <c r="DT79" s="6"/>
      <c r="DU79" s="6"/>
      <c r="DV79" s="13"/>
      <c r="DW79" s="6"/>
      <c r="DX79" s="6"/>
      <c r="DY79" s="6"/>
      <c r="DZ79" s="6"/>
      <c r="EA79" s="6"/>
      <c r="EB79" s="6"/>
      <c r="EC79" s="7">
        <v>12514</v>
      </c>
      <c r="ED79" s="14">
        <v>42402.711863425924</v>
      </c>
      <c r="EE79" s="6"/>
      <c r="EF79" s="6"/>
      <c r="EG79" s="6"/>
      <c r="EH79" s="6"/>
      <c r="EI79" s="6"/>
      <c r="EJ79" s="6"/>
      <c r="EK79" s="14"/>
      <c r="EL79" s="14"/>
      <c r="EM79" s="14"/>
      <c r="EN79" s="6"/>
      <c r="EO79" s="5" t="b">
        <v>0</v>
      </c>
      <c r="EP79" s="6"/>
      <c r="EQ79" s="6"/>
      <c r="ER79" s="6"/>
      <c r="ES79" s="6"/>
    </row>
    <row r="80" spans="1:149" ht="16.5" customHeight="1" x14ac:dyDescent="0.25">
      <c r="A80" s="7">
        <v>12515</v>
      </c>
      <c r="B80" s="8">
        <v>40179</v>
      </c>
      <c r="C80" s="9">
        <v>40179</v>
      </c>
      <c r="D80" s="6" t="s">
        <v>302</v>
      </c>
      <c r="E80" s="6" t="s">
        <v>303</v>
      </c>
      <c r="F80" s="6" t="s">
        <v>122</v>
      </c>
      <c r="G80" s="6" t="s">
        <v>361</v>
      </c>
      <c r="H80" s="6" t="s">
        <v>305</v>
      </c>
      <c r="I80" s="6" t="s">
        <v>133</v>
      </c>
      <c r="J80" s="10">
        <v>-42</v>
      </c>
      <c r="K80" s="6" t="s">
        <v>306</v>
      </c>
      <c r="L80" s="10">
        <v>-368928</v>
      </c>
      <c r="M80" s="11">
        <v>30</v>
      </c>
      <c r="N80" s="6" t="s">
        <v>407</v>
      </c>
      <c r="O80" s="7"/>
      <c r="P80" s="7"/>
      <c r="Q80" s="6" t="s">
        <v>126</v>
      </c>
      <c r="R80" s="6" t="s">
        <v>126</v>
      </c>
      <c r="S80" s="6" t="s">
        <v>127</v>
      </c>
      <c r="T80" s="6" t="s">
        <v>408</v>
      </c>
      <c r="U80" s="6" t="s">
        <v>308</v>
      </c>
      <c r="V80" s="6" t="s">
        <v>352</v>
      </c>
      <c r="W80" s="6"/>
      <c r="X80" s="7"/>
      <c r="Y80" s="6"/>
      <c r="Z80" s="6"/>
      <c r="AA80" s="7"/>
      <c r="AB80" s="7"/>
      <c r="AC80" s="8">
        <v>40909</v>
      </c>
      <c r="AD80" s="8">
        <v>41274</v>
      </c>
      <c r="AE80" s="6" t="s">
        <v>128</v>
      </c>
      <c r="AF80" s="7">
        <v>8784</v>
      </c>
      <c r="AG80" s="6"/>
      <c r="AH80" s="7"/>
      <c r="AI80" s="6"/>
      <c r="AJ80" s="8"/>
      <c r="AK80" s="9"/>
      <c r="AL80" s="7"/>
      <c r="AM80" s="6" t="s">
        <v>309</v>
      </c>
      <c r="AN80" s="6" t="s">
        <v>310</v>
      </c>
      <c r="AO80" s="6" t="s">
        <v>129</v>
      </c>
      <c r="AP80" s="12">
        <v>0</v>
      </c>
      <c r="AQ80" s="13">
        <v>0</v>
      </c>
      <c r="AR80" s="6"/>
      <c r="AS80" s="12">
        <v>0</v>
      </c>
      <c r="AT80" s="13">
        <v>0</v>
      </c>
      <c r="AU80" s="6"/>
      <c r="AV80" s="12">
        <v>0</v>
      </c>
      <c r="AW80" s="13">
        <v>0</v>
      </c>
      <c r="AX80" s="6" t="s">
        <v>408</v>
      </c>
      <c r="AY80" s="12">
        <v>0</v>
      </c>
      <c r="AZ80" s="13">
        <v>0</v>
      </c>
      <c r="BA80" s="6"/>
      <c r="BB80" s="7"/>
      <c r="BC80" s="7"/>
      <c r="BD80" s="5" t="b">
        <v>0</v>
      </c>
      <c r="BE80" s="6"/>
      <c r="BF80" s="6"/>
      <c r="BG80" s="7"/>
      <c r="BH80" s="7"/>
      <c r="BI80" s="6"/>
      <c r="BJ80" s="6"/>
      <c r="BK80" s="7">
        <v>0</v>
      </c>
      <c r="BL80" s="5" t="b">
        <v>1</v>
      </c>
      <c r="BM80" s="6" t="s">
        <v>452</v>
      </c>
      <c r="BN80" s="6" t="s">
        <v>131</v>
      </c>
      <c r="BO80" s="6"/>
      <c r="BP80" s="7" t="s">
        <v>312</v>
      </c>
      <c r="BQ80" s="6" t="s">
        <v>313</v>
      </c>
      <c r="BR80" s="6" t="s">
        <v>314</v>
      </c>
      <c r="BS80" s="6"/>
      <c r="BT80" s="6" t="s">
        <v>315</v>
      </c>
      <c r="BU80" s="6"/>
      <c r="BV80" s="6"/>
      <c r="BW80" s="6"/>
      <c r="BX80" s="6"/>
      <c r="BY80" s="6"/>
      <c r="BZ80" s="6"/>
      <c r="CA80" s="6"/>
      <c r="CB80" s="6"/>
      <c r="CC80" s="6"/>
      <c r="CD80" s="7"/>
      <c r="CE80" s="6" t="s">
        <v>450</v>
      </c>
      <c r="CF80" s="5" t="b">
        <v>0</v>
      </c>
      <c r="CG80" s="5" t="b">
        <v>0</v>
      </c>
      <c r="CH80" s="5" t="b">
        <v>0</v>
      </c>
      <c r="CI80" s="5" t="b">
        <v>0</v>
      </c>
      <c r="CJ80" s="5" t="b">
        <v>0</v>
      </c>
      <c r="CK80" s="6"/>
      <c r="CL80" s="6"/>
      <c r="CM80" s="7"/>
      <c r="CN80" s="7"/>
      <c r="CO80" s="7"/>
      <c r="CP80" s="6"/>
      <c r="CQ80" s="8"/>
      <c r="CR80" s="8"/>
      <c r="CS80" s="6"/>
      <c r="CT80" s="6"/>
      <c r="CU80" s="7"/>
      <c r="CV80" s="6"/>
      <c r="CW80" s="6"/>
      <c r="CX80" s="6"/>
      <c r="CY80" s="7">
        <v>0</v>
      </c>
      <c r="CZ80" s="13">
        <v>0</v>
      </c>
      <c r="DA80" s="6"/>
      <c r="DB80" s="7">
        <v>0</v>
      </c>
      <c r="DC80" s="13">
        <v>0</v>
      </c>
      <c r="DD80" s="6"/>
      <c r="DE80" s="7">
        <v>0</v>
      </c>
      <c r="DF80" s="13">
        <v>0</v>
      </c>
      <c r="DG80" s="6"/>
      <c r="DH80" s="7"/>
      <c r="DI80" s="10">
        <v>11067840</v>
      </c>
      <c r="DJ80" s="6"/>
      <c r="DK80" s="6"/>
      <c r="DL80" s="6"/>
      <c r="DM80" s="6"/>
      <c r="DN80" s="6"/>
      <c r="DO80" s="6"/>
      <c r="DP80" s="6"/>
      <c r="DQ80" s="6"/>
      <c r="DR80" s="6" t="s">
        <v>352</v>
      </c>
      <c r="DS80" s="8">
        <v>40544</v>
      </c>
      <c r="DT80" s="6"/>
      <c r="DU80" s="6"/>
      <c r="DV80" s="13"/>
      <c r="DW80" s="6"/>
      <c r="DX80" s="6"/>
      <c r="DY80" s="6"/>
      <c r="DZ80" s="6"/>
      <c r="EA80" s="6"/>
      <c r="EB80" s="6"/>
      <c r="EC80" s="7">
        <v>12516</v>
      </c>
      <c r="ED80" s="14">
        <v>42402.711863425924</v>
      </c>
      <c r="EE80" s="6"/>
      <c r="EF80" s="6"/>
      <c r="EG80" s="6"/>
      <c r="EH80" s="6"/>
      <c r="EI80" s="6"/>
      <c r="EJ80" s="6"/>
      <c r="EK80" s="14"/>
      <c r="EL80" s="14"/>
      <c r="EM80" s="14"/>
      <c r="EN80" s="6"/>
      <c r="EO80" s="5" t="b">
        <v>0</v>
      </c>
      <c r="EP80" s="6"/>
      <c r="EQ80" s="6"/>
      <c r="ER80" s="6"/>
      <c r="ES80" s="6"/>
    </row>
    <row r="81" spans="1:149" ht="16.5" customHeight="1" x14ac:dyDescent="0.25">
      <c r="A81" s="7">
        <v>12517</v>
      </c>
      <c r="B81" s="8">
        <v>40179</v>
      </c>
      <c r="C81" s="9">
        <v>40179</v>
      </c>
      <c r="D81" s="6" t="s">
        <v>302</v>
      </c>
      <c r="E81" s="6" t="s">
        <v>303</v>
      </c>
      <c r="F81" s="6" t="s">
        <v>122</v>
      </c>
      <c r="G81" s="6" t="s">
        <v>361</v>
      </c>
      <c r="H81" s="6" t="s">
        <v>305</v>
      </c>
      <c r="I81" s="6" t="s">
        <v>123</v>
      </c>
      <c r="J81" s="10">
        <v>40</v>
      </c>
      <c r="K81" s="6" t="s">
        <v>306</v>
      </c>
      <c r="L81" s="10">
        <v>351360</v>
      </c>
      <c r="M81" s="11">
        <v>28</v>
      </c>
      <c r="N81" s="6" t="s">
        <v>407</v>
      </c>
      <c r="O81" s="7"/>
      <c r="P81" s="7"/>
      <c r="Q81" s="6" t="s">
        <v>126</v>
      </c>
      <c r="R81" s="6" t="s">
        <v>126</v>
      </c>
      <c r="S81" s="6" t="s">
        <v>127</v>
      </c>
      <c r="T81" s="6" t="s">
        <v>408</v>
      </c>
      <c r="U81" s="6" t="s">
        <v>308</v>
      </c>
      <c r="V81" s="6" t="s">
        <v>352</v>
      </c>
      <c r="W81" s="6"/>
      <c r="X81" s="7"/>
      <c r="Y81" s="6"/>
      <c r="Z81" s="6"/>
      <c r="AA81" s="7"/>
      <c r="AB81" s="7"/>
      <c r="AC81" s="8">
        <v>40909</v>
      </c>
      <c r="AD81" s="8">
        <v>41274</v>
      </c>
      <c r="AE81" s="6" t="s">
        <v>128</v>
      </c>
      <c r="AF81" s="7">
        <v>8784</v>
      </c>
      <c r="AG81" s="6"/>
      <c r="AH81" s="7"/>
      <c r="AI81" s="6"/>
      <c r="AJ81" s="8"/>
      <c r="AK81" s="9"/>
      <c r="AL81" s="7"/>
      <c r="AM81" s="6" t="s">
        <v>309</v>
      </c>
      <c r="AN81" s="6" t="s">
        <v>310</v>
      </c>
      <c r="AO81" s="6" t="s">
        <v>129</v>
      </c>
      <c r="AP81" s="12">
        <v>0</v>
      </c>
      <c r="AQ81" s="13">
        <v>0</v>
      </c>
      <c r="AR81" s="6"/>
      <c r="AS81" s="12">
        <v>0</v>
      </c>
      <c r="AT81" s="13">
        <v>0</v>
      </c>
      <c r="AU81" s="6"/>
      <c r="AV81" s="12">
        <v>0</v>
      </c>
      <c r="AW81" s="13">
        <v>0</v>
      </c>
      <c r="AX81" s="6" t="s">
        <v>408</v>
      </c>
      <c r="AY81" s="12">
        <v>0</v>
      </c>
      <c r="AZ81" s="13">
        <v>0</v>
      </c>
      <c r="BA81" s="6"/>
      <c r="BB81" s="7"/>
      <c r="BC81" s="7"/>
      <c r="BD81" s="5" t="b">
        <v>0</v>
      </c>
      <c r="BE81" s="6"/>
      <c r="BF81" s="6"/>
      <c r="BG81" s="7"/>
      <c r="BH81" s="7"/>
      <c r="BI81" s="6"/>
      <c r="BJ81" s="6"/>
      <c r="BK81" s="7">
        <v>0</v>
      </c>
      <c r="BL81" s="5" t="b">
        <v>1</v>
      </c>
      <c r="BM81" s="6" t="s">
        <v>453</v>
      </c>
      <c r="BN81" s="6" t="s">
        <v>131</v>
      </c>
      <c r="BO81" s="6"/>
      <c r="BP81" s="7" t="s">
        <v>312</v>
      </c>
      <c r="BQ81" s="6" t="s">
        <v>313</v>
      </c>
      <c r="BR81" s="6" t="s">
        <v>314</v>
      </c>
      <c r="BS81" s="6"/>
      <c r="BT81" s="6" t="s">
        <v>315</v>
      </c>
      <c r="BU81" s="6"/>
      <c r="BV81" s="6"/>
      <c r="BW81" s="6"/>
      <c r="BX81" s="6"/>
      <c r="BY81" s="6"/>
      <c r="BZ81" s="6"/>
      <c r="CA81" s="6"/>
      <c r="CB81" s="6"/>
      <c r="CC81" s="6"/>
      <c r="CD81" s="7"/>
      <c r="CE81" s="6" t="s">
        <v>454</v>
      </c>
      <c r="CF81" s="5" t="b">
        <v>0</v>
      </c>
      <c r="CG81" s="5" t="b">
        <v>0</v>
      </c>
      <c r="CH81" s="5" t="b">
        <v>0</v>
      </c>
      <c r="CI81" s="5" t="b">
        <v>0</v>
      </c>
      <c r="CJ81" s="5" t="b">
        <v>0</v>
      </c>
      <c r="CK81" s="6"/>
      <c r="CL81" s="6"/>
      <c r="CM81" s="7"/>
      <c r="CN81" s="7"/>
      <c r="CO81" s="7"/>
      <c r="CP81" s="6"/>
      <c r="CQ81" s="8"/>
      <c r="CR81" s="8"/>
      <c r="CS81" s="6"/>
      <c r="CT81" s="6"/>
      <c r="CU81" s="7"/>
      <c r="CV81" s="6"/>
      <c r="CW81" s="6"/>
      <c r="CX81" s="6"/>
      <c r="CY81" s="7">
        <v>0</v>
      </c>
      <c r="CZ81" s="13">
        <v>0</v>
      </c>
      <c r="DA81" s="6"/>
      <c r="DB81" s="7">
        <v>0</v>
      </c>
      <c r="DC81" s="13">
        <v>0</v>
      </c>
      <c r="DD81" s="6"/>
      <c r="DE81" s="7">
        <v>0</v>
      </c>
      <c r="DF81" s="13">
        <v>0</v>
      </c>
      <c r="DG81" s="6"/>
      <c r="DH81" s="7"/>
      <c r="DI81" s="10">
        <v>-9838080</v>
      </c>
      <c r="DJ81" s="6"/>
      <c r="DK81" s="6"/>
      <c r="DL81" s="6"/>
      <c r="DM81" s="6"/>
      <c r="DN81" s="6"/>
      <c r="DO81" s="6"/>
      <c r="DP81" s="6"/>
      <c r="DQ81" s="6"/>
      <c r="DR81" s="6" t="s">
        <v>352</v>
      </c>
      <c r="DS81" s="8">
        <v>40848</v>
      </c>
      <c r="DT81" s="6"/>
      <c r="DU81" s="6"/>
      <c r="DV81" s="13"/>
      <c r="DW81" s="6"/>
      <c r="DX81" s="6"/>
      <c r="DY81" s="6"/>
      <c r="DZ81" s="6"/>
      <c r="EA81" s="6"/>
      <c r="EB81" s="6"/>
      <c r="EC81" s="7">
        <v>12518</v>
      </c>
      <c r="ED81" s="14">
        <v>42402.711875000001</v>
      </c>
      <c r="EE81" s="6"/>
      <c r="EF81" s="6"/>
      <c r="EG81" s="6"/>
      <c r="EH81" s="6"/>
      <c r="EI81" s="6"/>
      <c r="EJ81" s="6"/>
      <c r="EK81" s="14"/>
      <c r="EL81" s="14"/>
      <c r="EM81" s="14"/>
      <c r="EN81" s="6"/>
      <c r="EO81" s="5" t="b">
        <v>0</v>
      </c>
      <c r="EP81" s="6"/>
      <c r="EQ81" s="6"/>
      <c r="ER81" s="6"/>
      <c r="ES81" s="6"/>
    </row>
    <row r="82" spans="1:149" ht="16.5" customHeight="1" x14ac:dyDescent="0.25">
      <c r="A82" s="7">
        <v>12519</v>
      </c>
      <c r="B82" s="8">
        <v>40483</v>
      </c>
      <c r="C82" s="9">
        <v>40483</v>
      </c>
      <c r="D82" s="6" t="s">
        <v>302</v>
      </c>
      <c r="E82" s="6" t="s">
        <v>303</v>
      </c>
      <c r="F82" s="6" t="s">
        <v>122</v>
      </c>
      <c r="G82" s="6" t="s">
        <v>361</v>
      </c>
      <c r="H82" s="6" t="s">
        <v>305</v>
      </c>
      <c r="I82" s="6" t="s">
        <v>123</v>
      </c>
      <c r="J82" s="10">
        <v>41</v>
      </c>
      <c r="K82" s="6" t="s">
        <v>306</v>
      </c>
      <c r="L82" s="10">
        <v>360144</v>
      </c>
      <c r="M82" s="11">
        <v>29</v>
      </c>
      <c r="N82" s="6" t="s">
        <v>407</v>
      </c>
      <c r="O82" s="7"/>
      <c r="P82" s="7"/>
      <c r="Q82" s="6" t="s">
        <v>126</v>
      </c>
      <c r="R82" s="6" t="s">
        <v>126</v>
      </c>
      <c r="S82" s="6" t="s">
        <v>127</v>
      </c>
      <c r="T82" s="6" t="s">
        <v>408</v>
      </c>
      <c r="U82" s="6" t="s">
        <v>308</v>
      </c>
      <c r="V82" s="6" t="s">
        <v>352</v>
      </c>
      <c r="W82" s="6"/>
      <c r="X82" s="7"/>
      <c r="Y82" s="6"/>
      <c r="Z82" s="6"/>
      <c r="AA82" s="7"/>
      <c r="AB82" s="7"/>
      <c r="AC82" s="8">
        <v>40909</v>
      </c>
      <c r="AD82" s="8">
        <v>41274</v>
      </c>
      <c r="AE82" s="6" t="s">
        <v>128</v>
      </c>
      <c r="AF82" s="7">
        <v>8784</v>
      </c>
      <c r="AG82" s="6"/>
      <c r="AH82" s="7"/>
      <c r="AI82" s="6"/>
      <c r="AJ82" s="8"/>
      <c r="AK82" s="9"/>
      <c r="AL82" s="7"/>
      <c r="AM82" s="6" t="s">
        <v>309</v>
      </c>
      <c r="AN82" s="6" t="s">
        <v>310</v>
      </c>
      <c r="AO82" s="6" t="s">
        <v>129</v>
      </c>
      <c r="AP82" s="12">
        <v>0</v>
      </c>
      <c r="AQ82" s="13">
        <v>0</v>
      </c>
      <c r="AR82" s="6"/>
      <c r="AS82" s="12">
        <v>0</v>
      </c>
      <c r="AT82" s="13">
        <v>0</v>
      </c>
      <c r="AU82" s="6"/>
      <c r="AV82" s="12">
        <v>0</v>
      </c>
      <c r="AW82" s="13">
        <v>0</v>
      </c>
      <c r="AX82" s="6" t="s">
        <v>408</v>
      </c>
      <c r="AY82" s="12">
        <v>0</v>
      </c>
      <c r="AZ82" s="13">
        <v>0</v>
      </c>
      <c r="BA82" s="6"/>
      <c r="BB82" s="7"/>
      <c r="BC82" s="7"/>
      <c r="BD82" s="5" t="b">
        <v>0</v>
      </c>
      <c r="BE82" s="6"/>
      <c r="BF82" s="6"/>
      <c r="BG82" s="7"/>
      <c r="BH82" s="7"/>
      <c r="BI82" s="6"/>
      <c r="BJ82" s="6"/>
      <c r="BK82" s="7">
        <v>0</v>
      </c>
      <c r="BL82" s="5" t="b">
        <v>1</v>
      </c>
      <c r="BM82" s="6" t="s">
        <v>455</v>
      </c>
      <c r="BN82" s="6" t="s">
        <v>131</v>
      </c>
      <c r="BO82" s="6"/>
      <c r="BP82" s="7" t="s">
        <v>312</v>
      </c>
      <c r="BQ82" s="6" t="s">
        <v>313</v>
      </c>
      <c r="BR82" s="6" t="s">
        <v>314</v>
      </c>
      <c r="BS82" s="6"/>
      <c r="BT82" s="6" t="s">
        <v>315</v>
      </c>
      <c r="BU82" s="6"/>
      <c r="BV82" s="6"/>
      <c r="BW82" s="6"/>
      <c r="BX82" s="6"/>
      <c r="BY82" s="6"/>
      <c r="BZ82" s="6"/>
      <c r="CA82" s="6"/>
      <c r="CB82" s="6"/>
      <c r="CC82" s="6"/>
      <c r="CD82" s="7"/>
      <c r="CE82" s="6" t="s">
        <v>454</v>
      </c>
      <c r="CF82" s="5" t="b">
        <v>0</v>
      </c>
      <c r="CG82" s="5" t="b">
        <v>0</v>
      </c>
      <c r="CH82" s="5" t="b">
        <v>0</v>
      </c>
      <c r="CI82" s="5" t="b">
        <v>0</v>
      </c>
      <c r="CJ82" s="5" t="b">
        <v>0</v>
      </c>
      <c r="CK82" s="6"/>
      <c r="CL82" s="6"/>
      <c r="CM82" s="7"/>
      <c r="CN82" s="7"/>
      <c r="CO82" s="7"/>
      <c r="CP82" s="6"/>
      <c r="CQ82" s="8"/>
      <c r="CR82" s="8"/>
      <c r="CS82" s="6"/>
      <c r="CT82" s="6"/>
      <c r="CU82" s="7"/>
      <c r="CV82" s="6"/>
      <c r="CW82" s="6"/>
      <c r="CX82" s="6"/>
      <c r="CY82" s="7">
        <v>0</v>
      </c>
      <c r="CZ82" s="13">
        <v>0</v>
      </c>
      <c r="DA82" s="6"/>
      <c r="DB82" s="7">
        <v>0</v>
      </c>
      <c r="DC82" s="13">
        <v>0</v>
      </c>
      <c r="DD82" s="6"/>
      <c r="DE82" s="7">
        <v>0</v>
      </c>
      <c r="DF82" s="13">
        <v>0</v>
      </c>
      <c r="DG82" s="6"/>
      <c r="DH82" s="7"/>
      <c r="DI82" s="10">
        <v>-10444176</v>
      </c>
      <c r="DJ82" s="6"/>
      <c r="DK82" s="6"/>
      <c r="DL82" s="6"/>
      <c r="DM82" s="6"/>
      <c r="DN82" s="6"/>
      <c r="DO82" s="6"/>
      <c r="DP82" s="6"/>
      <c r="DQ82" s="6"/>
      <c r="DR82" s="6" t="s">
        <v>352</v>
      </c>
      <c r="DS82" s="8">
        <v>40848</v>
      </c>
      <c r="DT82" s="6"/>
      <c r="DU82" s="6"/>
      <c r="DV82" s="13"/>
      <c r="DW82" s="6"/>
      <c r="DX82" s="6"/>
      <c r="DY82" s="6"/>
      <c r="DZ82" s="6"/>
      <c r="EA82" s="6"/>
      <c r="EB82" s="6"/>
      <c r="EC82" s="7">
        <v>12520</v>
      </c>
      <c r="ED82" s="14">
        <v>42402.711875000001</v>
      </c>
      <c r="EE82" s="6"/>
      <c r="EF82" s="6"/>
      <c r="EG82" s="6"/>
      <c r="EH82" s="6"/>
      <c r="EI82" s="6"/>
      <c r="EJ82" s="6"/>
      <c r="EK82" s="14"/>
      <c r="EL82" s="14"/>
      <c r="EM82" s="14"/>
      <c r="EN82" s="6"/>
      <c r="EO82" s="5" t="b">
        <v>0</v>
      </c>
      <c r="EP82" s="6"/>
      <c r="EQ82" s="6"/>
      <c r="ER82" s="6"/>
      <c r="ES82" s="6"/>
    </row>
    <row r="83" spans="1:149" ht="16.5" customHeight="1" x14ac:dyDescent="0.25">
      <c r="A83" s="7">
        <v>12521</v>
      </c>
      <c r="B83" s="8">
        <v>40179</v>
      </c>
      <c r="C83" s="9">
        <v>40179</v>
      </c>
      <c r="D83" s="6" t="s">
        <v>302</v>
      </c>
      <c r="E83" s="6" t="s">
        <v>303</v>
      </c>
      <c r="F83" s="6" t="s">
        <v>122</v>
      </c>
      <c r="G83" s="6" t="s">
        <v>361</v>
      </c>
      <c r="H83" s="6" t="s">
        <v>305</v>
      </c>
      <c r="I83" s="6" t="s">
        <v>133</v>
      </c>
      <c r="J83" s="10">
        <v>-42</v>
      </c>
      <c r="K83" s="6" t="s">
        <v>306</v>
      </c>
      <c r="L83" s="10">
        <v>-368928</v>
      </c>
      <c r="M83" s="11">
        <v>30</v>
      </c>
      <c r="N83" s="6" t="s">
        <v>407</v>
      </c>
      <c r="O83" s="7"/>
      <c r="P83" s="7"/>
      <c r="Q83" s="6" t="s">
        <v>126</v>
      </c>
      <c r="R83" s="6" t="s">
        <v>126</v>
      </c>
      <c r="S83" s="6" t="s">
        <v>127</v>
      </c>
      <c r="T83" s="6" t="s">
        <v>408</v>
      </c>
      <c r="U83" s="6" t="s">
        <v>308</v>
      </c>
      <c r="V83" s="6" t="s">
        <v>352</v>
      </c>
      <c r="W83" s="6"/>
      <c r="X83" s="7"/>
      <c r="Y83" s="6"/>
      <c r="Z83" s="6"/>
      <c r="AA83" s="7"/>
      <c r="AB83" s="7"/>
      <c r="AC83" s="8">
        <v>40909</v>
      </c>
      <c r="AD83" s="8">
        <v>41274</v>
      </c>
      <c r="AE83" s="6" t="s">
        <v>128</v>
      </c>
      <c r="AF83" s="7">
        <v>8784</v>
      </c>
      <c r="AG83" s="6"/>
      <c r="AH83" s="7"/>
      <c r="AI83" s="6"/>
      <c r="AJ83" s="8"/>
      <c r="AK83" s="9"/>
      <c r="AL83" s="7"/>
      <c r="AM83" s="6" t="s">
        <v>309</v>
      </c>
      <c r="AN83" s="6" t="s">
        <v>310</v>
      </c>
      <c r="AO83" s="6" t="s">
        <v>129</v>
      </c>
      <c r="AP83" s="12">
        <v>0</v>
      </c>
      <c r="AQ83" s="13">
        <v>0</v>
      </c>
      <c r="AR83" s="6"/>
      <c r="AS83" s="12">
        <v>0</v>
      </c>
      <c r="AT83" s="13">
        <v>0</v>
      </c>
      <c r="AU83" s="6"/>
      <c r="AV83" s="12">
        <v>0</v>
      </c>
      <c r="AW83" s="13">
        <v>0</v>
      </c>
      <c r="AX83" s="6" t="s">
        <v>408</v>
      </c>
      <c r="AY83" s="12">
        <v>0</v>
      </c>
      <c r="AZ83" s="13">
        <v>0</v>
      </c>
      <c r="BA83" s="6"/>
      <c r="BB83" s="7"/>
      <c r="BC83" s="7"/>
      <c r="BD83" s="5" t="b">
        <v>0</v>
      </c>
      <c r="BE83" s="6"/>
      <c r="BF83" s="6"/>
      <c r="BG83" s="7"/>
      <c r="BH83" s="7"/>
      <c r="BI83" s="6"/>
      <c r="BJ83" s="6"/>
      <c r="BK83" s="7">
        <v>0</v>
      </c>
      <c r="BL83" s="5" t="b">
        <v>1</v>
      </c>
      <c r="BM83" s="6" t="s">
        <v>456</v>
      </c>
      <c r="BN83" s="6" t="s">
        <v>131</v>
      </c>
      <c r="BO83" s="6"/>
      <c r="BP83" s="7" t="s">
        <v>312</v>
      </c>
      <c r="BQ83" s="6" t="s">
        <v>313</v>
      </c>
      <c r="BR83" s="6" t="s">
        <v>314</v>
      </c>
      <c r="BS83" s="6"/>
      <c r="BT83" s="6" t="s">
        <v>315</v>
      </c>
      <c r="BU83" s="6"/>
      <c r="BV83" s="6"/>
      <c r="BW83" s="6"/>
      <c r="BX83" s="6"/>
      <c r="BY83" s="6"/>
      <c r="BZ83" s="6"/>
      <c r="CA83" s="6"/>
      <c r="CB83" s="6"/>
      <c r="CC83" s="6"/>
      <c r="CD83" s="7"/>
      <c r="CE83" s="6" t="s">
        <v>454</v>
      </c>
      <c r="CF83" s="5" t="b">
        <v>0</v>
      </c>
      <c r="CG83" s="5" t="b">
        <v>0</v>
      </c>
      <c r="CH83" s="5" t="b">
        <v>0</v>
      </c>
      <c r="CI83" s="5" t="b">
        <v>0</v>
      </c>
      <c r="CJ83" s="5" t="b">
        <v>0</v>
      </c>
      <c r="CK83" s="6"/>
      <c r="CL83" s="6"/>
      <c r="CM83" s="7"/>
      <c r="CN83" s="7"/>
      <c r="CO83" s="7"/>
      <c r="CP83" s="6"/>
      <c r="CQ83" s="8"/>
      <c r="CR83" s="8"/>
      <c r="CS83" s="6"/>
      <c r="CT83" s="6"/>
      <c r="CU83" s="7"/>
      <c r="CV83" s="6"/>
      <c r="CW83" s="6"/>
      <c r="CX83" s="6"/>
      <c r="CY83" s="7">
        <v>0</v>
      </c>
      <c r="CZ83" s="13">
        <v>0</v>
      </c>
      <c r="DA83" s="6"/>
      <c r="DB83" s="7">
        <v>0</v>
      </c>
      <c r="DC83" s="13">
        <v>0</v>
      </c>
      <c r="DD83" s="6"/>
      <c r="DE83" s="7">
        <v>0</v>
      </c>
      <c r="DF83" s="13">
        <v>0</v>
      </c>
      <c r="DG83" s="6"/>
      <c r="DH83" s="7"/>
      <c r="DI83" s="10">
        <v>11067840</v>
      </c>
      <c r="DJ83" s="6"/>
      <c r="DK83" s="6"/>
      <c r="DL83" s="6"/>
      <c r="DM83" s="6"/>
      <c r="DN83" s="6"/>
      <c r="DO83" s="6"/>
      <c r="DP83" s="6"/>
      <c r="DQ83" s="6"/>
      <c r="DR83" s="6" t="s">
        <v>352</v>
      </c>
      <c r="DS83" s="8">
        <v>40848</v>
      </c>
      <c r="DT83" s="6"/>
      <c r="DU83" s="6"/>
      <c r="DV83" s="13"/>
      <c r="DW83" s="6"/>
      <c r="DX83" s="6"/>
      <c r="DY83" s="6"/>
      <c r="DZ83" s="6"/>
      <c r="EA83" s="6"/>
      <c r="EB83" s="6"/>
      <c r="EC83" s="7">
        <v>12522</v>
      </c>
      <c r="ED83" s="14">
        <v>42402.711875000001</v>
      </c>
      <c r="EE83" s="6"/>
      <c r="EF83" s="6"/>
      <c r="EG83" s="6"/>
      <c r="EH83" s="6"/>
      <c r="EI83" s="6"/>
      <c r="EJ83" s="6"/>
      <c r="EK83" s="14"/>
      <c r="EL83" s="14"/>
      <c r="EM83" s="14"/>
      <c r="EN83" s="6"/>
      <c r="EO83" s="5" t="b">
        <v>0</v>
      </c>
      <c r="EP83" s="6"/>
      <c r="EQ83" s="6"/>
      <c r="ER83" s="6"/>
      <c r="ES83" s="6"/>
    </row>
    <row r="84" spans="1:149" ht="16.5" customHeight="1" x14ac:dyDescent="0.25">
      <c r="A84" s="7">
        <v>12523</v>
      </c>
      <c r="B84" s="8">
        <v>40179</v>
      </c>
      <c r="C84" s="9">
        <v>40179</v>
      </c>
      <c r="D84" s="6" t="s">
        <v>302</v>
      </c>
      <c r="E84" s="6" t="s">
        <v>303</v>
      </c>
      <c r="F84" s="6" t="s">
        <v>122</v>
      </c>
      <c r="G84" s="6" t="s">
        <v>351</v>
      </c>
      <c r="H84" s="6" t="s">
        <v>305</v>
      </c>
      <c r="I84" s="6" t="s">
        <v>133</v>
      </c>
      <c r="J84" s="10">
        <v>-42</v>
      </c>
      <c r="K84" s="6" t="s">
        <v>306</v>
      </c>
      <c r="L84" s="10">
        <v>-367920</v>
      </c>
      <c r="M84" s="11">
        <v>30</v>
      </c>
      <c r="N84" s="6" t="s">
        <v>407</v>
      </c>
      <c r="O84" s="7"/>
      <c r="P84" s="7"/>
      <c r="Q84" s="6" t="s">
        <v>126</v>
      </c>
      <c r="R84" s="6" t="s">
        <v>126</v>
      </c>
      <c r="S84" s="6" t="s">
        <v>127</v>
      </c>
      <c r="T84" s="6" t="s">
        <v>408</v>
      </c>
      <c r="U84" s="6" t="s">
        <v>308</v>
      </c>
      <c r="V84" s="6" t="s">
        <v>352</v>
      </c>
      <c r="W84" s="6"/>
      <c r="X84" s="7"/>
      <c r="Y84" s="6"/>
      <c r="Z84" s="6"/>
      <c r="AA84" s="7"/>
      <c r="AB84" s="7"/>
      <c r="AC84" s="8">
        <v>40179</v>
      </c>
      <c r="AD84" s="8">
        <v>40543</v>
      </c>
      <c r="AE84" s="6" t="s">
        <v>128</v>
      </c>
      <c r="AF84" s="7">
        <v>8760</v>
      </c>
      <c r="AG84" s="6"/>
      <c r="AH84" s="7"/>
      <c r="AI84" s="6"/>
      <c r="AJ84" s="8"/>
      <c r="AK84" s="9"/>
      <c r="AL84" s="7"/>
      <c r="AM84" s="6" t="s">
        <v>309</v>
      </c>
      <c r="AN84" s="6" t="s">
        <v>310</v>
      </c>
      <c r="AO84" s="6" t="s">
        <v>129</v>
      </c>
      <c r="AP84" s="12">
        <v>0</v>
      </c>
      <c r="AQ84" s="13">
        <v>0</v>
      </c>
      <c r="AR84" s="6"/>
      <c r="AS84" s="12">
        <v>0</v>
      </c>
      <c r="AT84" s="13">
        <v>0</v>
      </c>
      <c r="AU84" s="6"/>
      <c r="AV84" s="12">
        <v>0</v>
      </c>
      <c r="AW84" s="13">
        <v>0</v>
      </c>
      <c r="AX84" s="6" t="s">
        <v>408</v>
      </c>
      <c r="AY84" s="12">
        <v>0</v>
      </c>
      <c r="AZ84" s="13">
        <v>0</v>
      </c>
      <c r="BA84" s="6"/>
      <c r="BB84" s="7"/>
      <c r="BC84" s="7"/>
      <c r="BD84" s="5" t="b">
        <v>0</v>
      </c>
      <c r="BE84" s="6"/>
      <c r="BF84" s="6"/>
      <c r="BG84" s="7"/>
      <c r="BH84" s="7"/>
      <c r="BI84" s="6"/>
      <c r="BJ84" s="6"/>
      <c r="BK84" s="7">
        <v>0</v>
      </c>
      <c r="BL84" s="5" t="b">
        <v>1</v>
      </c>
      <c r="BM84" s="6" t="s">
        <v>457</v>
      </c>
      <c r="BN84" s="6" t="s">
        <v>131</v>
      </c>
      <c r="BO84" s="6"/>
      <c r="BP84" s="7" t="s">
        <v>312</v>
      </c>
      <c r="BQ84" s="6" t="s">
        <v>313</v>
      </c>
      <c r="BR84" s="6" t="s">
        <v>314</v>
      </c>
      <c r="BS84" s="6"/>
      <c r="BT84" s="6" t="s">
        <v>315</v>
      </c>
      <c r="BU84" s="6"/>
      <c r="BV84" s="6"/>
      <c r="BW84" s="6"/>
      <c r="BX84" s="6"/>
      <c r="BY84" s="6"/>
      <c r="BZ84" s="6"/>
      <c r="CA84" s="6"/>
      <c r="CB84" s="6"/>
      <c r="CC84" s="6"/>
      <c r="CD84" s="7"/>
      <c r="CE84" s="6" t="s">
        <v>458</v>
      </c>
      <c r="CF84" s="5" t="b">
        <v>0</v>
      </c>
      <c r="CG84" s="5" t="b">
        <v>0</v>
      </c>
      <c r="CH84" s="5" t="b">
        <v>0</v>
      </c>
      <c r="CI84" s="5" t="b">
        <v>0</v>
      </c>
      <c r="CJ84" s="5" t="b">
        <v>0</v>
      </c>
      <c r="CK84" s="6"/>
      <c r="CL84" s="6"/>
      <c r="CM84" s="7"/>
      <c r="CN84" s="7"/>
      <c r="CO84" s="7"/>
      <c r="CP84" s="6"/>
      <c r="CQ84" s="8"/>
      <c r="CR84" s="8"/>
      <c r="CS84" s="6"/>
      <c r="CT84" s="6"/>
      <c r="CU84" s="7"/>
      <c r="CV84" s="6"/>
      <c r="CW84" s="6"/>
      <c r="CX84" s="6"/>
      <c r="CY84" s="7">
        <v>0</v>
      </c>
      <c r="CZ84" s="13">
        <v>0</v>
      </c>
      <c r="DA84" s="6"/>
      <c r="DB84" s="7">
        <v>0</v>
      </c>
      <c r="DC84" s="13">
        <v>0</v>
      </c>
      <c r="DD84" s="6"/>
      <c r="DE84" s="7">
        <v>0</v>
      </c>
      <c r="DF84" s="13">
        <v>0</v>
      </c>
      <c r="DG84" s="6"/>
      <c r="DH84" s="7"/>
      <c r="DI84" s="10">
        <v>11037600</v>
      </c>
      <c r="DJ84" s="6"/>
      <c r="DK84" s="6"/>
      <c r="DL84" s="6"/>
      <c r="DM84" s="6"/>
      <c r="DN84" s="6"/>
      <c r="DO84" s="6"/>
      <c r="DP84" s="6"/>
      <c r="DQ84" s="6"/>
      <c r="DR84" s="6" t="s">
        <v>352</v>
      </c>
      <c r="DS84" s="8">
        <v>40909</v>
      </c>
      <c r="DT84" s="6"/>
      <c r="DU84" s="6"/>
      <c r="DV84" s="13"/>
      <c r="DW84" s="6"/>
      <c r="DX84" s="6"/>
      <c r="DY84" s="6"/>
      <c r="DZ84" s="6"/>
      <c r="EA84" s="6"/>
      <c r="EB84" s="6"/>
      <c r="EC84" s="7">
        <v>12524</v>
      </c>
      <c r="ED84" s="14">
        <v>42402.711875000001</v>
      </c>
      <c r="EE84" s="6"/>
      <c r="EF84" s="6"/>
      <c r="EG84" s="6"/>
      <c r="EH84" s="6"/>
      <c r="EI84" s="6"/>
      <c r="EJ84" s="6"/>
      <c r="EK84" s="14"/>
      <c r="EL84" s="14"/>
      <c r="EM84" s="14"/>
      <c r="EN84" s="6"/>
      <c r="EO84" s="5" t="b">
        <v>0</v>
      </c>
      <c r="EP84" s="6"/>
      <c r="EQ84" s="6"/>
      <c r="ER84" s="6"/>
      <c r="ES84" s="6"/>
    </row>
    <row r="85" spans="1:149" ht="16.5" customHeight="1" x14ac:dyDescent="0.25">
      <c r="A85" s="7">
        <v>12525</v>
      </c>
      <c r="B85" s="8">
        <v>40179</v>
      </c>
      <c r="C85" s="9">
        <v>40179</v>
      </c>
      <c r="D85" s="6" t="s">
        <v>302</v>
      </c>
      <c r="E85" s="6" t="s">
        <v>303</v>
      </c>
      <c r="F85" s="6" t="s">
        <v>122</v>
      </c>
      <c r="G85" s="6" t="s">
        <v>361</v>
      </c>
      <c r="H85" s="6" t="s">
        <v>305</v>
      </c>
      <c r="I85" s="6" t="s">
        <v>133</v>
      </c>
      <c r="J85" s="10">
        <v>-42</v>
      </c>
      <c r="K85" s="6" t="s">
        <v>306</v>
      </c>
      <c r="L85" s="10">
        <v>-368928</v>
      </c>
      <c r="M85" s="11">
        <v>30</v>
      </c>
      <c r="N85" s="6" t="s">
        <v>407</v>
      </c>
      <c r="O85" s="7"/>
      <c r="P85" s="7"/>
      <c r="Q85" s="6" t="s">
        <v>126</v>
      </c>
      <c r="R85" s="6" t="s">
        <v>126</v>
      </c>
      <c r="S85" s="6" t="s">
        <v>127</v>
      </c>
      <c r="T85" s="6" t="s">
        <v>408</v>
      </c>
      <c r="U85" s="6" t="s">
        <v>308</v>
      </c>
      <c r="V85" s="6" t="s">
        <v>352</v>
      </c>
      <c r="W85" s="6"/>
      <c r="X85" s="7"/>
      <c r="Y85" s="6"/>
      <c r="Z85" s="6"/>
      <c r="AA85" s="7"/>
      <c r="AB85" s="7"/>
      <c r="AC85" s="8">
        <v>40909</v>
      </c>
      <c r="AD85" s="8">
        <v>41274</v>
      </c>
      <c r="AE85" s="6" t="s">
        <v>128</v>
      </c>
      <c r="AF85" s="7">
        <v>8784</v>
      </c>
      <c r="AG85" s="6"/>
      <c r="AH85" s="7"/>
      <c r="AI85" s="6"/>
      <c r="AJ85" s="8"/>
      <c r="AK85" s="9"/>
      <c r="AL85" s="7"/>
      <c r="AM85" s="6" t="s">
        <v>309</v>
      </c>
      <c r="AN85" s="6" t="s">
        <v>310</v>
      </c>
      <c r="AO85" s="6" t="s">
        <v>129</v>
      </c>
      <c r="AP85" s="12">
        <v>0</v>
      </c>
      <c r="AQ85" s="13">
        <v>0</v>
      </c>
      <c r="AR85" s="6"/>
      <c r="AS85" s="12">
        <v>0</v>
      </c>
      <c r="AT85" s="13">
        <v>0</v>
      </c>
      <c r="AU85" s="6"/>
      <c r="AV85" s="12">
        <v>0</v>
      </c>
      <c r="AW85" s="13">
        <v>0</v>
      </c>
      <c r="AX85" s="6" t="s">
        <v>408</v>
      </c>
      <c r="AY85" s="12">
        <v>0</v>
      </c>
      <c r="AZ85" s="13">
        <v>0</v>
      </c>
      <c r="BA85" s="6"/>
      <c r="BB85" s="7"/>
      <c r="BC85" s="7"/>
      <c r="BD85" s="5" t="b">
        <v>0</v>
      </c>
      <c r="BE85" s="6"/>
      <c r="BF85" s="6"/>
      <c r="BG85" s="7"/>
      <c r="BH85" s="7"/>
      <c r="BI85" s="6"/>
      <c r="BJ85" s="6"/>
      <c r="BK85" s="7">
        <v>0</v>
      </c>
      <c r="BL85" s="5" t="b">
        <v>1</v>
      </c>
      <c r="BM85" s="6" t="s">
        <v>459</v>
      </c>
      <c r="BN85" s="6" t="s">
        <v>131</v>
      </c>
      <c r="BO85" s="6"/>
      <c r="BP85" s="7" t="s">
        <v>312</v>
      </c>
      <c r="BQ85" s="6" t="s">
        <v>313</v>
      </c>
      <c r="BR85" s="6" t="s">
        <v>314</v>
      </c>
      <c r="BS85" s="6"/>
      <c r="BT85" s="6" t="s">
        <v>315</v>
      </c>
      <c r="BU85" s="6"/>
      <c r="BV85" s="6"/>
      <c r="BW85" s="6"/>
      <c r="BX85" s="6"/>
      <c r="BY85" s="6"/>
      <c r="BZ85" s="6"/>
      <c r="CA85" s="6"/>
      <c r="CB85" s="6"/>
      <c r="CC85" s="6"/>
      <c r="CD85" s="7"/>
      <c r="CE85" s="6" t="s">
        <v>460</v>
      </c>
      <c r="CF85" s="5" t="b">
        <v>0</v>
      </c>
      <c r="CG85" s="5" t="b">
        <v>0</v>
      </c>
      <c r="CH85" s="5" t="b">
        <v>0</v>
      </c>
      <c r="CI85" s="5" t="b">
        <v>0</v>
      </c>
      <c r="CJ85" s="5" t="b">
        <v>0</v>
      </c>
      <c r="CK85" s="6"/>
      <c r="CL85" s="6"/>
      <c r="CM85" s="7"/>
      <c r="CN85" s="7"/>
      <c r="CO85" s="7"/>
      <c r="CP85" s="6"/>
      <c r="CQ85" s="8"/>
      <c r="CR85" s="8"/>
      <c r="CS85" s="6"/>
      <c r="CT85" s="6"/>
      <c r="CU85" s="7"/>
      <c r="CV85" s="6"/>
      <c r="CW85" s="6"/>
      <c r="CX85" s="6"/>
      <c r="CY85" s="7">
        <v>0</v>
      </c>
      <c r="CZ85" s="13">
        <v>0</v>
      </c>
      <c r="DA85" s="6"/>
      <c r="DB85" s="7">
        <v>0</v>
      </c>
      <c r="DC85" s="13">
        <v>0</v>
      </c>
      <c r="DD85" s="6"/>
      <c r="DE85" s="7">
        <v>0</v>
      </c>
      <c r="DF85" s="13">
        <v>0</v>
      </c>
      <c r="DG85" s="6"/>
      <c r="DH85" s="7"/>
      <c r="DI85" s="10">
        <v>11067840</v>
      </c>
      <c r="DJ85" s="6"/>
      <c r="DK85" s="6"/>
      <c r="DL85" s="6"/>
      <c r="DM85" s="6"/>
      <c r="DN85" s="6"/>
      <c r="DO85" s="6"/>
      <c r="DP85" s="6"/>
      <c r="DQ85" s="6"/>
      <c r="DR85" s="6" t="s">
        <v>352</v>
      </c>
      <c r="DS85" s="8">
        <v>40909</v>
      </c>
      <c r="DT85" s="6"/>
      <c r="DU85" s="6"/>
      <c r="DV85" s="13"/>
      <c r="DW85" s="6"/>
      <c r="DX85" s="6"/>
      <c r="DY85" s="6"/>
      <c r="DZ85" s="6"/>
      <c r="EA85" s="6"/>
      <c r="EB85" s="6"/>
      <c r="EC85" s="7">
        <v>12526</v>
      </c>
      <c r="ED85" s="14">
        <v>42402.711875000001</v>
      </c>
      <c r="EE85" s="6"/>
      <c r="EF85" s="6"/>
      <c r="EG85" s="6"/>
      <c r="EH85" s="6"/>
      <c r="EI85" s="6"/>
      <c r="EJ85" s="6"/>
      <c r="EK85" s="14"/>
      <c r="EL85" s="14"/>
      <c r="EM85" s="14"/>
      <c r="EN85" s="6"/>
      <c r="EO85" s="5" t="b">
        <v>0</v>
      </c>
      <c r="EP85" s="6"/>
      <c r="EQ85" s="6"/>
      <c r="ER85" s="6"/>
      <c r="ES85" s="6"/>
    </row>
    <row r="86" spans="1:149" ht="16.5" customHeight="1" x14ac:dyDescent="0.25">
      <c r="A86" s="7">
        <v>12527</v>
      </c>
      <c r="B86" s="8">
        <v>40179</v>
      </c>
      <c r="C86" s="9">
        <v>40179</v>
      </c>
      <c r="D86" s="6" t="s">
        <v>302</v>
      </c>
      <c r="E86" s="6" t="s">
        <v>303</v>
      </c>
      <c r="F86" s="6" t="s">
        <v>122</v>
      </c>
      <c r="G86" s="6" t="s">
        <v>374</v>
      </c>
      <c r="H86" s="6" t="s">
        <v>305</v>
      </c>
      <c r="I86" s="6" t="s">
        <v>133</v>
      </c>
      <c r="J86" s="10">
        <v>-42</v>
      </c>
      <c r="K86" s="6" t="s">
        <v>306</v>
      </c>
      <c r="L86" s="10">
        <v>-31248</v>
      </c>
      <c r="M86" s="11">
        <v>30</v>
      </c>
      <c r="N86" s="6" t="s">
        <v>407</v>
      </c>
      <c r="O86" s="7"/>
      <c r="P86" s="7"/>
      <c r="Q86" s="6" t="s">
        <v>126</v>
      </c>
      <c r="R86" s="6" t="s">
        <v>126</v>
      </c>
      <c r="S86" s="6" t="s">
        <v>127</v>
      </c>
      <c r="T86" s="6" t="s">
        <v>408</v>
      </c>
      <c r="U86" s="6" t="s">
        <v>308</v>
      </c>
      <c r="V86" s="6" t="s">
        <v>352</v>
      </c>
      <c r="W86" s="6"/>
      <c r="X86" s="7"/>
      <c r="Y86" s="6"/>
      <c r="Z86" s="6"/>
      <c r="AA86" s="7"/>
      <c r="AB86" s="7"/>
      <c r="AC86" s="8">
        <v>40179</v>
      </c>
      <c r="AD86" s="8">
        <v>40209</v>
      </c>
      <c r="AE86" s="6" t="s">
        <v>128</v>
      </c>
      <c r="AF86" s="7">
        <v>744</v>
      </c>
      <c r="AG86" s="6"/>
      <c r="AH86" s="7"/>
      <c r="AI86" s="6"/>
      <c r="AJ86" s="8"/>
      <c r="AK86" s="9"/>
      <c r="AL86" s="7"/>
      <c r="AM86" s="6" t="s">
        <v>309</v>
      </c>
      <c r="AN86" s="6" t="s">
        <v>310</v>
      </c>
      <c r="AO86" s="6" t="s">
        <v>129</v>
      </c>
      <c r="AP86" s="12">
        <v>0</v>
      </c>
      <c r="AQ86" s="13">
        <v>0</v>
      </c>
      <c r="AR86" s="6"/>
      <c r="AS86" s="12">
        <v>0</v>
      </c>
      <c r="AT86" s="13">
        <v>0</v>
      </c>
      <c r="AU86" s="6"/>
      <c r="AV86" s="12">
        <v>0</v>
      </c>
      <c r="AW86" s="13">
        <v>0</v>
      </c>
      <c r="AX86" s="6" t="s">
        <v>408</v>
      </c>
      <c r="AY86" s="12">
        <v>0</v>
      </c>
      <c r="AZ86" s="13">
        <v>0</v>
      </c>
      <c r="BA86" s="6"/>
      <c r="BB86" s="7"/>
      <c r="BC86" s="7"/>
      <c r="BD86" s="5" t="b">
        <v>0</v>
      </c>
      <c r="BE86" s="6"/>
      <c r="BF86" s="6"/>
      <c r="BG86" s="7"/>
      <c r="BH86" s="7"/>
      <c r="BI86" s="6"/>
      <c r="BJ86" s="6"/>
      <c r="BK86" s="7">
        <v>0</v>
      </c>
      <c r="BL86" s="5" t="b">
        <v>1</v>
      </c>
      <c r="BM86" s="6" t="s">
        <v>461</v>
      </c>
      <c r="BN86" s="6" t="s">
        <v>131</v>
      </c>
      <c r="BO86" s="6"/>
      <c r="BP86" s="7" t="s">
        <v>312</v>
      </c>
      <c r="BQ86" s="6" t="s">
        <v>313</v>
      </c>
      <c r="BR86" s="6" t="s">
        <v>314</v>
      </c>
      <c r="BS86" s="6"/>
      <c r="BT86" s="6" t="s">
        <v>315</v>
      </c>
      <c r="BU86" s="6"/>
      <c r="BV86" s="6"/>
      <c r="BW86" s="6"/>
      <c r="BX86" s="6"/>
      <c r="BY86" s="6"/>
      <c r="BZ86" s="6"/>
      <c r="CA86" s="6"/>
      <c r="CB86" s="6"/>
      <c r="CC86" s="6"/>
      <c r="CD86" s="7"/>
      <c r="CE86" s="6" t="s">
        <v>462</v>
      </c>
      <c r="CF86" s="5" t="b">
        <v>0</v>
      </c>
      <c r="CG86" s="5" t="b">
        <v>0</v>
      </c>
      <c r="CH86" s="5" t="b">
        <v>0</v>
      </c>
      <c r="CI86" s="5" t="b">
        <v>0</v>
      </c>
      <c r="CJ86" s="5" t="b">
        <v>0</v>
      </c>
      <c r="CK86" s="6"/>
      <c r="CL86" s="6"/>
      <c r="CM86" s="7"/>
      <c r="CN86" s="7"/>
      <c r="CO86" s="7"/>
      <c r="CP86" s="6"/>
      <c r="CQ86" s="8"/>
      <c r="CR86" s="8"/>
      <c r="CS86" s="6"/>
      <c r="CT86" s="6"/>
      <c r="CU86" s="7"/>
      <c r="CV86" s="6"/>
      <c r="CW86" s="6"/>
      <c r="CX86" s="6"/>
      <c r="CY86" s="7">
        <v>0</v>
      </c>
      <c r="CZ86" s="13">
        <v>0</v>
      </c>
      <c r="DA86" s="6"/>
      <c r="DB86" s="7">
        <v>0</v>
      </c>
      <c r="DC86" s="13">
        <v>0</v>
      </c>
      <c r="DD86" s="6"/>
      <c r="DE86" s="7">
        <v>0</v>
      </c>
      <c r="DF86" s="13">
        <v>0</v>
      </c>
      <c r="DG86" s="6"/>
      <c r="DH86" s="7"/>
      <c r="DI86" s="10">
        <v>937440</v>
      </c>
      <c r="DJ86" s="6"/>
      <c r="DK86" s="6"/>
      <c r="DL86" s="6"/>
      <c r="DM86" s="6"/>
      <c r="DN86" s="6"/>
      <c r="DO86" s="6"/>
      <c r="DP86" s="6"/>
      <c r="DQ86" s="6"/>
      <c r="DR86" s="6" t="s">
        <v>352</v>
      </c>
      <c r="DS86" s="8">
        <v>40544</v>
      </c>
      <c r="DT86" s="6"/>
      <c r="DU86" s="6"/>
      <c r="DV86" s="13"/>
      <c r="DW86" s="6"/>
      <c r="DX86" s="6"/>
      <c r="DY86" s="6"/>
      <c r="DZ86" s="6"/>
      <c r="EA86" s="6"/>
      <c r="EB86" s="6"/>
      <c r="EC86" s="7">
        <v>12528</v>
      </c>
      <c r="ED86" s="14">
        <v>42402.711875000001</v>
      </c>
      <c r="EE86" s="6"/>
      <c r="EF86" s="6"/>
      <c r="EG86" s="6"/>
      <c r="EH86" s="6"/>
      <c r="EI86" s="6"/>
      <c r="EJ86" s="6"/>
      <c r="EK86" s="14"/>
      <c r="EL86" s="14"/>
      <c r="EM86" s="14"/>
      <c r="EN86" s="6"/>
      <c r="EO86" s="5" t="b">
        <v>0</v>
      </c>
      <c r="EP86" s="6"/>
      <c r="EQ86" s="6"/>
      <c r="ER86" s="6"/>
      <c r="ES86" s="6"/>
    </row>
    <row r="87" spans="1:149" ht="16.5" customHeight="1" x14ac:dyDescent="0.25">
      <c r="A87" s="7">
        <v>12529</v>
      </c>
      <c r="B87" s="8">
        <v>40179</v>
      </c>
      <c r="C87" s="9">
        <v>40179</v>
      </c>
      <c r="D87" s="6" t="s">
        <v>302</v>
      </c>
      <c r="E87" s="6" t="s">
        <v>303</v>
      </c>
      <c r="F87" s="6" t="s">
        <v>122</v>
      </c>
      <c r="G87" s="6" t="s">
        <v>377</v>
      </c>
      <c r="H87" s="6" t="s">
        <v>305</v>
      </c>
      <c r="I87" s="6" t="s">
        <v>133</v>
      </c>
      <c r="J87" s="10">
        <v>-42</v>
      </c>
      <c r="K87" s="6" t="s">
        <v>306</v>
      </c>
      <c r="L87" s="10">
        <v>-31248</v>
      </c>
      <c r="M87" s="11">
        <v>30</v>
      </c>
      <c r="N87" s="6" t="s">
        <v>407</v>
      </c>
      <c r="O87" s="7"/>
      <c r="P87" s="7"/>
      <c r="Q87" s="6" t="s">
        <v>126</v>
      </c>
      <c r="R87" s="6" t="s">
        <v>126</v>
      </c>
      <c r="S87" s="6" t="s">
        <v>127</v>
      </c>
      <c r="T87" s="6" t="s">
        <v>408</v>
      </c>
      <c r="U87" s="6" t="s">
        <v>308</v>
      </c>
      <c r="V87" s="6" t="s">
        <v>352</v>
      </c>
      <c r="W87" s="6"/>
      <c r="X87" s="7"/>
      <c r="Y87" s="6"/>
      <c r="Z87" s="6"/>
      <c r="AA87" s="7"/>
      <c r="AB87" s="7"/>
      <c r="AC87" s="8">
        <v>40909</v>
      </c>
      <c r="AD87" s="8">
        <v>40939</v>
      </c>
      <c r="AE87" s="6" t="s">
        <v>128</v>
      </c>
      <c r="AF87" s="7">
        <v>744</v>
      </c>
      <c r="AG87" s="6"/>
      <c r="AH87" s="7"/>
      <c r="AI87" s="6"/>
      <c r="AJ87" s="8"/>
      <c r="AK87" s="9"/>
      <c r="AL87" s="7"/>
      <c r="AM87" s="6" t="s">
        <v>309</v>
      </c>
      <c r="AN87" s="6" t="s">
        <v>310</v>
      </c>
      <c r="AO87" s="6" t="s">
        <v>129</v>
      </c>
      <c r="AP87" s="12">
        <v>0</v>
      </c>
      <c r="AQ87" s="13">
        <v>0</v>
      </c>
      <c r="AR87" s="6"/>
      <c r="AS87" s="12">
        <v>0</v>
      </c>
      <c r="AT87" s="13">
        <v>0</v>
      </c>
      <c r="AU87" s="6"/>
      <c r="AV87" s="12">
        <v>0</v>
      </c>
      <c r="AW87" s="13">
        <v>0</v>
      </c>
      <c r="AX87" s="6" t="s">
        <v>408</v>
      </c>
      <c r="AY87" s="12">
        <v>0</v>
      </c>
      <c r="AZ87" s="13">
        <v>0</v>
      </c>
      <c r="BA87" s="6"/>
      <c r="BB87" s="7"/>
      <c r="BC87" s="7"/>
      <c r="BD87" s="5" t="b">
        <v>0</v>
      </c>
      <c r="BE87" s="6"/>
      <c r="BF87" s="6"/>
      <c r="BG87" s="7"/>
      <c r="BH87" s="7"/>
      <c r="BI87" s="6"/>
      <c r="BJ87" s="6"/>
      <c r="BK87" s="7">
        <v>0</v>
      </c>
      <c r="BL87" s="5" t="b">
        <v>1</v>
      </c>
      <c r="BM87" s="6" t="s">
        <v>463</v>
      </c>
      <c r="BN87" s="6" t="s">
        <v>131</v>
      </c>
      <c r="BO87" s="6"/>
      <c r="BP87" s="7" t="s">
        <v>312</v>
      </c>
      <c r="BQ87" s="6" t="s">
        <v>313</v>
      </c>
      <c r="BR87" s="6" t="s">
        <v>314</v>
      </c>
      <c r="BS87" s="6"/>
      <c r="BT87" s="6" t="s">
        <v>315</v>
      </c>
      <c r="BU87" s="6"/>
      <c r="BV87" s="6"/>
      <c r="BW87" s="6"/>
      <c r="BX87" s="6"/>
      <c r="BY87" s="6"/>
      <c r="BZ87" s="6"/>
      <c r="CA87" s="6"/>
      <c r="CB87" s="6"/>
      <c r="CC87" s="6"/>
      <c r="CD87" s="7"/>
      <c r="CE87" s="6" t="s">
        <v>464</v>
      </c>
      <c r="CF87" s="5" t="b">
        <v>0</v>
      </c>
      <c r="CG87" s="5" t="b">
        <v>0</v>
      </c>
      <c r="CH87" s="5" t="b">
        <v>0</v>
      </c>
      <c r="CI87" s="5" t="b">
        <v>0</v>
      </c>
      <c r="CJ87" s="5" t="b">
        <v>0</v>
      </c>
      <c r="CK87" s="6"/>
      <c r="CL87" s="6"/>
      <c r="CM87" s="7"/>
      <c r="CN87" s="7"/>
      <c r="CO87" s="7"/>
      <c r="CP87" s="6"/>
      <c r="CQ87" s="8"/>
      <c r="CR87" s="8"/>
      <c r="CS87" s="6"/>
      <c r="CT87" s="6"/>
      <c r="CU87" s="7"/>
      <c r="CV87" s="6"/>
      <c r="CW87" s="6"/>
      <c r="CX87" s="6"/>
      <c r="CY87" s="7">
        <v>0</v>
      </c>
      <c r="CZ87" s="13">
        <v>0</v>
      </c>
      <c r="DA87" s="6"/>
      <c r="DB87" s="7">
        <v>0</v>
      </c>
      <c r="DC87" s="13">
        <v>0</v>
      </c>
      <c r="DD87" s="6"/>
      <c r="DE87" s="7">
        <v>0</v>
      </c>
      <c r="DF87" s="13">
        <v>0</v>
      </c>
      <c r="DG87" s="6"/>
      <c r="DH87" s="7"/>
      <c r="DI87" s="10">
        <v>937440</v>
      </c>
      <c r="DJ87" s="6"/>
      <c r="DK87" s="6"/>
      <c r="DL87" s="6"/>
      <c r="DM87" s="6"/>
      <c r="DN87" s="6"/>
      <c r="DO87" s="6"/>
      <c r="DP87" s="6"/>
      <c r="DQ87" s="6"/>
      <c r="DR87" s="6" t="s">
        <v>352</v>
      </c>
      <c r="DS87" s="8">
        <v>40544</v>
      </c>
      <c r="DT87" s="6"/>
      <c r="DU87" s="6"/>
      <c r="DV87" s="13"/>
      <c r="DW87" s="6"/>
      <c r="DX87" s="6"/>
      <c r="DY87" s="6"/>
      <c r="DZ87" s="6"/>
      <c r="EA87" s="6"/>
      <c r="EB87" s="6"/>
      <c r="EC87" s="7">
        <v>12530</v>
      </c>
      <c r="ED87" s="14">
        <v>42402.711875000001</v>
      </c>
      <c r="EE87" s="6"/>
      <c r="EF87" s="6"/>
      <c r="EG87" s="6"/>
      <c r="EH87" s="6"/>
      <c r="EI87" s="6"/>
      <c r="EJ87" s="6"/>
      <c r="EK87" s="14"/>
      <c r="EL87" s="14"/>
      <c r="EM87" s="14"/>
      <c r="EN87" s="6"/>
      <c r="EO87" s="5" t="b">
        <v>0</v>
      </c>
      <c r="EP87" s="6"/>
      <c r="EQ87" s="6"/>
      <c r="ER87" s="6"/>
      <c r="ES87" s="6"/>
    </row>
    <row r="88" spans="1:149" ht="16.5" customHeight="1" x14ac:dyDescent="0.25">
      <c r="A88" s="7">
        <v>12531</v>
      </c>
      <c r="B88" s="8">
        <v>40179</v>
      </c>
      <c r="C88" s="9">
        <v>40179</v>
      </c>
      <c r="D88" s="6" t="s">
        <v>302</v>
      </c>
      <c r="E88" s="6" t="s">
        <v>303</v>
      </c>
      <c r="F88" s="6" t="s">
        <v>122</v>
      </c>
      <c r="G88" s="6" t="s">
        <v>374</v>
      </c>
      <c r="H88" s="6" t="s">
        <v>305</v>
      </c>
      <c r="I88" s="6" t="s">
        <v>133</v>
      </c>
      <c r="J88" s="10">
        <v>-42</v>
      </c>
      <c r="K88" s="6" t="s">
        <v>306</v>
      </c>
      <c r="L88" s="10">
        <v>-31248</v>
      </c>
      <c r="M88" s="11">
        <v>30</v>
      </c>
      <c r="N88" s="6" t="s">
        <v>407</v>
      </c>
      <c r="O88" s="7"/>
      <c r="P88" s="7"/>
      <c r="Q88" s="6" t="s">
        <v>126</v>
      </c>
      <c r="R88" s="6" t="s">
        <v>126</v>
      </c>
      <c r="S88" s="6" t="s">
        <v>127</v>
      </c>
      <c r="T88" s="6" t="s">
        <v>408</v>
      </c>
      <c r="U88" s="6" t="s">
        <v>308</v>
      </c>
      <c r="V88" s="6" t="s">
        <v>352</v>
      </c>
      <c r="W88" s="6"/>
      <c r="X88" s="7"/>
      <c r="Y88" s="6"/>
      <c r="Z88" s="6"/>
      <c r="AA88" s="7"/>
      <c r="AB88" s="7"/>
      <c r="AC88" s="8">
        <v>40179</v>
      </c>
      <c r="AD88" s="8">
        <v>40209</v>
      </c>
      <c r="AE88" s="6" t="s">
        <v>128</v>
      </c>
      <c r="AF88" s="7">
        <v>744</v>
      </c>
      <c r="AG88" s="6"/>
      <c r="AH88" s="7"/>
      <c r="AI88" s="6"/>
      <c r="AJ88" s="8"/>
      <c r="AK88" s="9"/>
      <c r="AL88" s="7"/>
      <c r="AM88" s="6" t="s">
        <v>309</v>
      </c>
      <c r="AN88" s="6" t="s">
        <v>310</v>
      </c>
      <c r="AO88" s="6" t="s">
        <v>129</v>
      </c>
      <c r="AP88" s="12">
        <v>0</v>
      </c>
      <c r="AQ88" s="13">
        <v>0</v>
      </c>
      <c r="AR88" s="6"/>
      <c r="AS88" s="12">
        <v>0</v>
      </c>
      <c r="AT88" s="13">
        <v>0</v>
      </c>
      <c r="AU88" s="6"/>
      <c r="AV88" s="12">
        <v>0</v>
      </c>
      <c r="AW88" s="13">
        <v>0</v>
      </c>
      <c r="AX88" s="6" t="s">
        <v>408</v>
      </c>
      <c r="AY88" s="12">
        <v>0</v>
      </c>
      <c r="AZ88" s="13">
        <v>0</v>
      </c>
      <c r="BA88" s="6"/>
      <c r="BB88" s="7"/>
      <c r="BC88" s="7"/>
      <c r="BD88" s="5" t="b">
        <v>0</v>
      </c>
      <c r="BE88" s="6"/>
      <c r="BF88" s="6"/>
      <c r="BG88" s="7"/>
      <c r="BH88" s="7"/>
      <c r="BI88" s="6"/>
      <c r="BJ88" s="6"/>
      <c r="BK88" s="7">
        <v>0</v>
      </c>
      <c r="BL88" s="5" t="b">
        <v>1</v>
      </c>
      <c r="BM88" s="6" t="s">
        <v>465</v>
      </c>
      <c r="BN88" s="6" t="s">
        <v>131</v>
      </c>
      <c r="BO88" s="6"/>
      <c r="BP88" s="7" t="s">
        <v>312</v>
      </c>
      <c r="BQ88" s="6" t="s">
        <v>313</v>
      </c>
      <c r="BR88" s="6" t="s">
        <v>314</v>
      </c>
      <c r="BS88" s="6"/>
      <c r="BT88" s="6" t="s">
        <v>315</v>
      </c>
      <c r="BU88" s="6"/>
      <c r="BV88" s="6"/>
      <c r="BW88" s="6"/>
      <c r="BX88" s="6"/>
      <c r="BY88" s="6"/>
      <c r="BZ88" s="6"/>
      <c r="CA88" s="6"/>
      <c r="CB88" s="6"/>
      <c r="CC88" s="6"/>
      <c r="CD88" s="7"/>
      <c r="CE88" s="6" t="s">
        <v>466</v>
      </c>
      <c r="CF88" s="5" t="b">
        <v>0</v>
      </c>
      <c r="CG88" s="5" t="b">
        <v>0</v>
      </c>
      <c r="CH88" s="5" t="b">
        <v>0</v>
      </c>
      <c r="CI88" s="5" t="b">
        <v>0</v>
      </c>
      <c r="CJ88" s="5" t="b">
        <v>0</v>
      </c>
      <c r="CK88" s="6"/>
      <c r="CL88" s="6"/>
      <c r="CM88" s="7"/>
      <c r="CN88" s="7"/>
      <c r="CO88" s="7"/>
      <c r="CP88" s="6"/>
      <c r="CQ88" s="8"/>
      <c r="CR88" s="8"/>
      <c r="CS88" s="6"/>
      <c r="CT88" s="6"/>
      <c r="CU88" s="7"/>
      <c r="CV88" s="6"/>
      <c r="CW88" s="6"/>
      <c r="CX88" s="6"/>
      <c r="CY88" s="7">
        <v>0</v>
      </c>
      <c r="CZ88" s="13">
        <v>0</v>
      </c>
      <c r="DA88" s="6"/>
      <c r="DB88" s="7">
        <v>0</v>
      </c>
      <c r="DC88" s="13">
        <v>0</v>
      </c>
      <c r="DD88" s="6"/>
      <c r="DE88" s="7">
        <v>0</v>
      </c>
      <c r="DF88" s="13">
        <v>0</v>
      </c>
      <c r="DG88" s="6"/>
      <c r="DH88" s="7"/>
      <c r="DI88" s="10">
        <v>937440</v>
      </c>
      <c r="DJ88" s="6"/>
      <c r="DK88" s="6"/>
      <c r="DL88" s="6"/>
      <c r="DM88" s="6"/>
      <c r="DN88" s="6"/>
      <c r="DO88" s="6"/>
      <c r="DP88" s="6"/>
      <c r="DQ88" s="6"/>
      <c r="DR88" s="6" t="s">
        <v>352</v>
      </c>
      <c r="DS88" s="8">
        <v>40848</v>
      </c>
      <c r="DT88" s="6"/>
      <c r="DU88" s="6"/>
      <c r="DV88" s="13"/>
      <c r="DW88" s="6"/>
      <c r="DX88" s="6"/>
      <c r="DY88" s="6"/>
      <c r="DZ88" s="6"/>
      <c r="EA88" s="6"/>
      <c r="EB88" s="6"/>
      <c r="EC88" s="7">
        <v>12532</v>
      </c>
      <c r="ED88" s="14">
        <v>42402.711875000001</v>
      </c>
      <c r="EE88" s="6"/>
      <c r="EF88" s="6"/>
      <c r="EG88" s="6"/>
      <c r="EH88" s="6"/>
      <c r="EI88" s="6"/>
      <c r="EJ88" s="6"/>
      <c r="EK88" s="14"/>
      <c r="EL88" s="14"/>
      <c r="EM88" s="14"/>
      <c r="EN88" s="6"/>
      <c r="EO88" s="5" t="b">
        <v>0</v>
      </c>
      <c r="EP88" s="6"/>
      <c r="EQ88" s="6"/>
      <c r="ER88" s="6"/>
      <c r="ES88" s="6"/>
    </row>
    <row r="89" spans="1:149" ht="16.5" customHeight="1" x14ac:dyDescent="0.25">
      <c r="A89" s="7">
        <v>12533</v>
      </c>
      <c r="B89" s="8">
        <v>40179</v>
      </c>
      <c r="C89" s="9">
        <v>40179</v>
      </c>
      <c r="D89" s="6" t="s">
        <v>302</v>
      </c>
      <c r="E89" s="6" t="s">
        <v>303</v>
      </c>
      <c r="F89" s="6" t="s">
        <v>122</v>
      </c>
      <c r="G89" s="6" t="s">
        <v>377</v>
      </c>
      <c r="H89" s="6" t="s">
        <v>305</v>
      </c>
      <c r="I89" s="6" t="s">
        <v>133</v>
      </c>
      <c r="J89" s="10">
        <v>-42</v>
      </c>
      <c r="K89" s="6" t="s">
        <v>306</v>
      </c>
      <c r="L89" s="10">
        <v>-31248</v>
      </c>
      <c r="M89" s="11">
        <v>30</v>
      </c>
      <c r="N89" s="6" t="s">
        <v>407</v>
      </c>
      <c r="O89" s="7"/>
      <c r="P89" s="7"/>
      <c r="Q89" s="6" t="s">
        <v>126</v>
      </c>
      <c r="R89" s="6" t="s">
        <v>126</v>
      </c>
      <c r="S89" s="6" t="s">
        <v>127</v>
      </c>
      <c r="T89" s="6" t="s">
        <v>408</v>
      </c>
      <c r="U89" s="6" t="s">
        <v>308</v>
      </c>
      <c r="V89" s="6" t="s">
        <v>352</v>
      </c>
      <c r="W89" s="6"/>
      <c r="X89" s="7"/>
      <c r="Y89" s="6"/>
      <c r="Z89" s="6"/>
      <c r="AA89" s="7"/>
      <c r="AB89" s="7"/>
      <c r="AC89" s="8">
        <v>40909</v>
      </c>
      <c r="AD89" s="8">
        <v>40939</v>
      </c>
      <c r="AE89" s="6" t="s">
        <v>128</v>
      </c>
      <c r="AF89" s="7">
        <v>744</v>
      </c>
      <c r="AG89" s="6"/>
      <c r="AH89" s="7"/>
      <c r="AI89" s="6"/>
      <c r="AJ89" s="8"/>
      <c r="AK89" s="9"/>
      <c r="AL89" s="7"/>
      <c r="AM89" s="6" t="s">
        <v>309</v>
      </c>
      <c r="AN89" s="6" t="s">
        <v>310</v>
      </c>
      <c r="AO89" s="6" t="s">
        <v>129</v>
      </c>
      <c r="AP89" s="12">
        <v>0</v>
      </c>
      <c r="AQ89" s="13">
        <v>0</v>
      </c>
      <c r="AR89" s="6"/>
      <c r="AS89" s="12">
        <v>0</v>
      </c>
      <c r="AT89" s="13">
        <v>0</v>
      </c>
      <c r="AU89" s="6"/>
      <c r="AV89" s="12">
        <v>0</v>
      </c>
      <c r="AW89" s="13">
        <v>0</v>
      </c>
      <c r="AX89" s="6" t="s">
        <v>408</v>
      </c>
      <c r="AY89" s="12">
        <v>0</v>
      </c>
      <c r="AZ89" s="13">
        <v>0</v>
      </c>
      <c r="BA89" s="6"/>
      <c r="BB89" s="7"/>
      <c r="BC89" s="7"/>
      <c r="BD89" s="5" t="b">
        <v>0</v>
      </c>
      <c r="BE89" s="6"/>
      <c r="BF89" s="6"/>
      <c r="BG89" s="7"/>
      <c r="BH89" s="7"/>
      <c r="BI89" s="6"/>
      <c r="BJ89" s="6"/>
      <c r="BK89" s="7">
        <v>0</v>
      </c>
      <c r="BL89" s="5" t="b">
        <v>1</v>
      </c>
      <c r="BM89" s="6" t="s">
        <v>467</v>
      </c>
      <c r="BN89" s="6" t="s">
        <v>131</v>
      </c>
      <c r="BO89" s="6"/>
      <c r="BP89" s="7" t="s">
        <v>312</v>
      </c>
      <c r="BQ89" s="6" t="s">
        <v>313</v>
      </c>
      <c r="BR89" s="6" t="s">
        <v>314</v>
      </c>
      <c r="BS89" s="6"/>
      <c r="BT89" s="6" t="s">
        <v>315</v>
      </c>
      <c r="BU89" s="6"/>
      <c r="BV89" s="6"/>
      <c r="BW89" s="6"/>
      <c r="BX89" s="6"/>
      <c r="BY89" s="6"/>
      <c r="BZ89" s="6"/>
      <c r="CA89" s="6"/>
      <c r="CB89" s="6"/>
      <c r="CC89" s="6"/>
      <c r="CD89" s="7"/>
      <c r="CE89" s="6" t="s">
        <v>468</v>
      </c>
      <c r="CF89" s="5" t="b">
        <v>0</v>
      </c>
      <c r="CG89" s="5" t="b">
        <v>0</v>
      </c>
      <c r="CH89" s="5" t="b">
        <v>0</v>
      </c>
      <c r="CI89" s="5" t="b">
        <v>0</v>
      </c>
      <c r="CJ89" s="5" t="b">
        <v>0</v>
      </c>
      <c r="CK89" s="6"/>
      <c r="CL89" s="6"/>
      <c r="CM89" s="7"/>
      <c r="CN89" s="7"/>
      <c r="CO89" s="7"/>
      <c r="CP89" s="6"/>
      <c r="CQ89" s="8"/>
      <c r="CR89" s="8"/>
      <c r="CS89" s="6"/>
      <c r="CT89" s="6"/>
      <c r="CU89" s="7"/>
      <c r="CV89" s="6"/>
      <c r="CW89" s="6"/>
      <c r="CX89" s="6"/>
      <c r="CY89" s="7">
        <v>0</v>
      </c>
      <c r="CZ89" s="13">
        <v>0</v>
      </c>
      <c r="DA89" s="6"/>
      <c r="DB89" s="7">
        <v>0</v>
      </c>
      <c r="DC89" s="13">
        <v>0</v>
      </c>
      <c r="DD89" s="6"/>
      <c r="DE89" s="7">
        <v>0</v>
      </c>
      <c r="DF89" s="13">
        <v>0</v>
      </c>
      <c r="DG89" s="6"/>
      <c r="DH89" s="7"/>
      <c r="DI89" s="10">
        <v>937440</v>
      </c>
      <c r="DJ89" s="6"/>
      <c r="DK89" s="6"/>
      <c r="DL89" s="6"/>
      <c r="DM89" s="6"/>
      <c r="DN89" s="6"/>
      <c r="DO89" s="6"/>
      <c r="DP89" s="6"/>
      <c r="DQ89" s="6"/>
      <c r="DR89" s="6" t="s">
        <v>352</v>
      </c>
      <c r="DS89" s="8">
        <v>40848</v>
      </c>
      <c r="DT89" s="6"/>
      <c r="DU89" s="6"/>
      <c r="DV89" s="13"/>
      <c r="DW89" s="6"/>
      <c r="DX89" s="6"/>
      <c r="DY89" s="6"/>
      <c r="DZ89" s="6"/>
      <c r="EA89" s="6"/>
      <c r="EB89" s="6"/>
      <c r="EC89" s="7">
        <v>12534</v>
      </c>
      <c r="ED89" s="14">
        <v>42402.711886574078</v>
      </c>
      <c r="EE89" s="6"/>
      <c r="EF89" s="6"/>
      <c r="EG89" s="6"/>
      <c r="EH89" s="6"/>
      <c r="EI89" s="6"/>
      <c r="EJ89" s="6"/>
      <c r="EK89" s="14"/>
      <c r="EL89" s="14"/>
      <c r="EM89" s="14"/>
      <c r="EN89" s="6"/>
      <c r="EO89" s="5" t="b">
        <v>0</v>
      </c>
      <c r="EP89" s="6"/>
      <c r="EQ89" s="6"/>
      <c r="ER89" s="6"/>
      <c r="ES89" s="6"/>
    </row>
    <row r="90" spans="1:149" ht="16.5" customHeight="1" x14ac:dyDescent="0.25">
      <c r="A90" s="7">
        <v>12535</v>
      </c>
      <c r="B90" s="8">
        <v>40179</v>
      </c>
      <c r="C90" s="9">
        <v>40179</v>
      </c>
      <c r="D90" s="6" t="s">
        <v>302</v>
      </c>
      <c r="E90" s="6" t="s">
        <v>303</v>
      </c>
      <c r="F90" s="6" t="s">
        <v>122</v>
      </c>
      <c r="G90" s="6" t="s">
        <v>374</v>
      </c>
      <c r="H90" s="6" t="s">
        <v>305</v>
      </c>
      <c r="I90" s="6" t="s">
        <v>133</v>
      </c>
      <c r="J90" s="10">
        <v>-42</v>
      </c>
      <c r="K90" s="6" t="s">
        <v>306</v>
      </c>
      <c r="L90" s="10">
        <v>-31248</v>
      </c>
      <c r="M90" s="11">
        <v>30</v>
      </c>
      <c r="N90" s="6" t="s">
        <v>407</v>
      </c>
      <c r="O90" s="7"/>
      <c r="P90" s="7"/>
      <c r="Q90" s="6" t="s">
        <v>126</v>
      </c>
      <c r="R90" s="6" t="s">
        <v>126</v>
      </c>
      <c r="S90" s="6" t="s">
        <v>127</v>
      </c>
      <c r="T90" s="6" t="s">
        <v>408</v>
      </c>
      <c r="U90" s="6" t="s">
        <v>308</v>
      </c>
      <c r="V90" s="6" t="s">
        <v>352</v>
      </c>
      <c r="W90" s="6"/>
      <c r="X90" s="7"/>
      <c r="Y90" s="6"/>
      <c r="Z90" s="6"/>
      <c r="AA90" s="7"/>
      <c r="AB90" s="7"/>
      <c r="AC90" s="8">
        <v>40179</v>
      </c>
      <c r="AD90" s="8">
        <v>40209</v>
      </c>
      <c r="AE90" s="6" t="s">
        <v>128</v>
      </c>
      <c r="AF90" s="7">
        <v>744</v>
      </c>
      <c r="AG90" s="6"/>
      <c r="AH90" s="7"/>
      <c r="AI90" s="6"/>
      <c r="AJ90" s="8"/>
      <c r="AK90" s="9"/>
      <c r="AL90" s="7"/>
      <c r="AM90" s="6" t="s">
        <v>309</v>
      </c>
      <c r="AN90" s="6" t="s">
        <v>310</v>
      </c>
      <c r="AO90" s="6" t="s">
        <v>129</v>
      </c>
      <c r="AP90" s="12">
        <v>0</v>
      </c>
      <c r="AQ90" s="13">
        <v>0</v>
      </c>
      <c r="AR90" s="6"/>
      <c r="AS90" s="12">
        <v>0</v>
      </c>
      <c r="AT90" s="13">
        <v>0</v>
      </c>
      <c r="AU90" s="6"/>
      <c r="AV90" s="12">
        <v>0</v>
      </c>
      <c r="AW90" s="13">
        <v>0</v>
      </c>
      <c r="AX90" s="6" t="s">
        <v>408</v>
      </c>
      <c r="AY90" s="12">
        <v>0</v>
      </c>
      <c r="AZ90" s="13">
        <v>0</v>
      </c>
      <c r="BA90" s="6"/>
      <c r="BB90" s="7"/>
      <c r="BC90" s="7"/>
      <c r="BD90" s="5" t="b">
        <v>0</v>
      </c>
      <c r="BE90" s="6"/>
      <c r="BF90" s="6"/>
      <c r="BG90" s="7"/>
      <c r="BH90" s="7"/>
      <c r="BI90" s="6"/>
      <c r="BJ90" s="6"/>
      <c r="BK90" s="7">
        <v>0</v>
      </c>
      <c r="BL90" s="5" t="b">
        <v>1</v>
      </c>
      <c r="BM90" s="6" t="s">
        <v>469</v>
      </c>
      <c r="BN90" s="6" t="s">
        <v>131</v>
      </c>
      <c r="BO90" s="6"/>
      <c r="BP90" s="7" t="s">
        <v>312</v>
      </c>
      <c r="BQ90" s="6" t="s">
        <v>313</v>
      </c>
      <c r="BR90" s="6" t="s">
        <v>314</v>
      </c>
      <c r="BS90" s="6"/>
      <c r="BT90" s="6" t="s">
        <v>315</v>
      </c>
      <c r="BU90" s="6"/>
      <c r="BV90" s="6"/>
      <c r="BW90" s="6"/>
      <c r="BX90" s="6"/>
      <c r="BY90" s="6"/>
      <c r="BZ90" s="6"/>
      <c r="CA90" s="6"/>
      <c r="CB90" s="6"/>
      <c r="CC90" s="6"/>
      <c r="CD90" s="7"/>
      <c r="CE90" s="6" t="s">
        <v>470</v>
      </c>
      <c r="CF90" s="5" t="b">
        <v>0</v>
      </c>
      <c r="CG90" s="5" t="b">
        <v>0</v>
      </c>
      <c r="CH90" s="5" t="b">
        <v>0</v>
      </c>
      <c r="CI90" s="5" t="b">
        <v>0</v>
      </c>
      <c r="CJ90" s="5" t="b">
        <v>0</v>
      </c>
      <c r="CK90" s="6"/>
      <c r="CL90" s="6"/>
      <c r="CM90" s="7"/>
      <c r="CN90" s="7"/>
      <c r="CO90" s="7"/>
      <c r="CP90" s="6"/>
      <c r="CQ90" s="8"/>
      <c r="CR90" s="8"/>
      <c r="CS90" s="6"/>
      <c r="CT90" s="6"/>
      <c r="CU90" s="7"/>
      <c r="CV90" s="6"/>
      <c r="CW90" s="6"/>
      <c r="CX90" s="6"/>
      <c r="CY90" s="7">
        <v>0</v>
      </c>
      <c r="CZ90" s="13">
        <v>0</v>
      </c>
      <c r="DA90" s="6"/>
      <c r="DB90" s="7">
        <v>0</v>
      </c>
      <c r="DC90" s="13">
        <v>0</v>
      </c>
      <c r="DD90" s="6"/>
      <c r="DE90" s="7">
        <v>0</v>
      </c>
      <c r="DF90" s="13">
        <v>0</v>
      </c>
      <c r="DG90" s="6"/>
      <c r="DH90" s="7"/>
      <c r="DI90" s="10">
        <v>937440</v>
      </c>
      <c r="DJ90" s="6"/>
      <c r="DK90" s="6"/>
      <c r="DL90" s="6"/>
      <c r="DM90" s="6"/>
      <c r="DN90" s="6"/>
      <c r="DO90" s="6"/>
      <c r="DP90" s="6"/>
      <c r="DQ90" s="6"/>
      <c r="DR90" s="6" t="s">
        <v>352</v>
      </c>
      <c r="DS90" s="8">
        <v>40909</v>
      </c>
      <c r="DT90" s="6"/>
      <c r="DU90" s="6"/>
      <c r="DV90" s="13"/>
      <c r="DW90" s="6"/>
      <c r="DX90" s="6"/>
      <c r="DY90" s="6"/>
      <c r="DZ90" s="6"/>
      <c r="EA90" s="6"/>
      <c r="EB90" s="6"/>
      <c r="EC90" s="7">
        <v>12536</v>
      </c>
      <c r="ED90" s="14">
        <v>42402.711886574078</v>
      </c>
      <c r="EE90" s="6"/>
      <c r="EF90" s="6"/>
      <c r="EG90" s="6"/>
      <c r="EH90" s="6"/>
      <c r="EI90" s="6"/>
      <c r="EJ90" s="6"/>
      <c r="EK90" s="14"/>
      <c r="EL90" s="14"/>
      <c r="EM90" s="14"/>
      <c r="EN90" s="6"/>
      <c r="EO90" s="5" t="b">
        <v>0</v>
      </c>
      <c r="EP90" s="6"/>
      <c r="EQ90" s="6"/>
      <c r="ER90" s="6"/>
      <c r="ES90" s="6"/>
    </row>
    <row r="91" spans="1:149" ht="16.5" customHeight="1" x14ac:dyDescent="0.25">
      <c r="A91" s="7">
        <v>12537</v>
      </c>
      <c r="B91" s="8">
        <v>40179</v>
      </c>
      <c r="C91" s="9">
        <v>40179</v>
      </c>
      <c r="D91" s="6" t="s">
        <v>302</v>
      </c>
      <c r="E91" s="6" t="s">
        <v>303</v>
      </c>
      <c r="F91" s="6" t="s">
        <v>122</v>
      </c>
      <c r="G91" s="6" t="s">
        <v>377</v>
      </c>
      <c r="H91" s="6" t="s">
        <v>305</v>
      </c>
      <c r="I91" s="6" t="s">
        <v>133</v>
      </c>
      <c r="J91" s="10">
        <v>-42</v>
      </c>
      <c r="K91" s="6" t="s">
        <v>306</v>
      </c>
      <c r="L91" s="10">
        <v>-31248</v>
      </c>
      <c r="M91" s="11">
        <v>30</v>
      </c>
      <c r="N91" s="6" t="s">
        <v>407</v>
      </c>
      <c r="O91" s="7"/>
      <c r="P91" s="7"/>
      <c r="Q91" s="6" t="s">
        <v>126</v>
      </c>
      <c r="R91" s="6" t="s">
        <v>126</v>
      </c>
      <c r="S91" s="6" t="s">
        <v>127</v>
      </c>
      <c r="T91" s="6" t="s">
        <v>408</v>
      </c>
      <c r="U91" s="6" t="s">
        <v>308</v>
      </c>
      <c r="V91" s="6" t="s">
        <v>352</v>
      </c>
      <c r="W91" s="6"/>
      <c r="X91" s="7"/>
      <c r="Y91" s="6"/>
      <c r="Z91" s="6"/>
      <c r="AA91" s="7"/>
      <c r="AB91" s="7"/>
      <c r="AC91" s="8">
        <v>40909</v>
      </c>
      <c r="AD91" s="8">
        <v>40939</v>
      </c>
      <c r="AE91" s="6" t="s">
        <v>128</v>
      </c>
      <c r="AF91" s="7">
        <v>744</v>
      </c>
      <c r="AG91" s="6"/>
      <c r="AH91" s="7"/>
      <c r="AI91" s="6"/>
      <c r="AJ91" s="8"/>
      <c r="AK91" s="9"/>
      <c r="AL91" s="7"/>
      <c r="AM91" s="6" t="s">
        <v>309</v>
      </c>
      <c r="AN91" s="6" t="s">
        <v>310</v>
      </c>
      <c r="AO91" s="6" t="s">
        <v>129</v>
      </c>
      <c r="AP91" s="12">
        <v>0</v>
      </c>
      <c r="AQ91" s="13">
        <v>0</v>
      </c>
      <c r="AR91" s="6"/>
      <c r="AS91" s="12">
        <v>0</v>
      </c>
      <c r="AT91" s="13">
        <v>0</v>
      </c>
      <c r="AU91" s="6"/>
      <c r="AV91" s="12">
        <v>0</v>
      </c>
      <c r="AW91" s="13">
        <v>0</v>
      </c>
      <c r="AX91" s="6" t="s">
        <v>408</v>
      </c>
      <c r="AY91" s="12">
        <v>0</v>
      </c>
      <c r="AZ91" s="13">
        <v>0</v>
      </c>
      <c r="BA91" s="6"/>
      <c r="BB91" s="7"/>
      <c r="BC91" s="7"/>
      <c r="BD91" s="5" t="b">
        <v>0</v>
      </c>
      <c r="BE91" s="6"/>
      <c r="BF91" s="6"/>
      <c r="BG91" s="7"/>
      <c r="BH91" s="7"/>
      <c r="BI91" s="6"/>
      <c r="BJ91" s="6"/>
      <c r="BK91" s="7">
        <v>0</v>
      </c>
      <c r="BL91" s="5" t="b">
        <v>1</v>
      </c>
      <c r="BM91" s="6" t="s">
        <v>471</v>
      </c>
      <c r="BN91" s="6" t="s">
        <v>131</v>
      </c>
      <c r="BO91" s="6"/>
      <c r="BP91" s="7" t="s">
        <v>312</v>
      </c>
      <c r="BQ91" s="6" t="s">
        <v>313</v>
      </c>
      <c r="BR91" s="6" t="s">
        <v>314</v>
      </c>
      <c r="BS91" s="6"/>
      <c r="BT91" s="6" t="s">
        <v>315</v>
      </c>
      <c r="BU91" s="6"/>
      <c r="BV91" s="6"/>
      <c r="BW91" s="6"/>
      <c r="BX91" s="6"/>
      <c r="BY91" s="6"/>
      <c r="BZ91" s="6"/>
      <c r="CA91" s="6"/>
      <c r="CB91" s="6"/>
      <c r="CC91" s="6"/>
      <c r="CD91" s="7"/>
      <c r="CE91" s="6" t="s">
        <v>472</v>
      </c>
      <c r="CF91" s="5" t="b">
        <v>0</v>
      </c>
      <c r="CG91" s="5" t="b">
        <v>0</v>
      </c>
      <c r="CH91" s="5" t="b">
        <v>0</v>
      </c>
      <c r="CI91" s="5" t="b">
        <v>0</v>
      </c>
      <c r="CJ91" s="5" t="b">
        <v>0</v>
      </c>
      <c r="CK91" s="6"/>
      <c r="CL91" s="6"/>
      <c r="CM91" s="7"/>
      <c r="CN91" s="7"/>
      <c r="CO91" s="7"/>
      <c r="CP91" s="6"/>
      <c r="CQ91" s="8"/>
      <c r="CR91" s="8"/>
      <c r="CS91" s="6"/>
      <c r="CT91" s="6"/>
      <c r="CU91" s="7"/>
      <c r="CV91" s="6"/>
      <c r="CW91" s="6"/>
      <c r="CX91" s="6"/>
      <c r="CY91" s="7">
        <v>0</v>
      </c>
      <c r="CZ91" s="13">
        <v>0</v>
      </c>
      <c r="DA91" s="6"/>
      <c r="DB91" s="7">
        <v>0</v>
      </c>
      <c r="DC91" s="13">
        <v>0</v>
      </c>
      <c r="DD91" s="6"/>
      <c r="DE91" s="7">
        <v>0</v>
      </c>
      <c r="DF91" s="13">
        <v>0</v>
      </c>
      <c r="DG91" s="6"/>
      <c r="DH91" s="7"/>
      <c r="DI91" s="10">
        <v>937440</v>
      </c>
      <c r="DJ91" s="6"/>
      <c r="DK91" s="6"/>
      <c r="DL91" s="6"/>
      <c r="DM91" s="6"/>
      <c r="DN91" s="6"/>
      <c r="DO91" s="6"/>
      <c r="DP91" s="6"/>
      <c r="DQ91" s="6"/>
      <c r="DR91" s="6" t="s">
        <v>352</v>
      </c>
      <c r="DS91" s="8">
        <v>40909</v>
      </c>
      <c r="DT91" s="6"/>
      <c r="DU91" s="6"/>
      <c r="DV91" s="13"/>
      <c r="DW91" s="6"/>
      <c r="DX91" s="6"/>
      <c r="DY91" s="6"/>
      <c r="DZ91" s="6"/>
      <c r="EA91" s="6"/>
      <c r="EB91" s="6"/>
      <c r="EC91" s="7">
        <v>12538</v>
      </c>
      <c r="ED91" s="14">
        <v>42402.711886574078</v>
      </c>
      <c r="EE91" s="6"/>
      <c r="EF91" s="6"/>
      <c r="EG91" s="6"/>
      <c r="EH91" s="6"/>
      <c r="EI91" s="6"/>
      <c r="EJ91" s="6"/>
      <c r="EK91" s="14"/>
      <c r="EL91" s="14"/>
      <c r="EM91" s="14"/>
      <c r="EN91" s="6"/>
      <c r="EO91" s="5" t="b">
        <v>0</v>
      </c>
      <c r="EP91" s="6"/>
      <c r="EQ91" s="6"/>
      <c r="ER91" s="6"/>
      <c r="ES91" s="6"/>
    </row>
    <row r="92" spans="1:149" ht="16.5" customHeight="1" x14ac:dyDescent="0.25">
      <c r="A92" s="7">
        <v>12539</v>
      </c>
      <c r="B92" s="8">
        <v>40179</v>
      </c>
      <c r="C92" s="9">
        <v>40179</v>
      </c>
      <c r="D92" s="6" t="s">
        <v>302</v>
      </c>
      <c r="E92" s="6" t="s">
        <v>303</v>
      </c>
      <c r="F92" s="6" t="s">
        <v>122</v>
      </c>
      <c r="G92" s="6" t="s">
        <v>304</v>
      </c>
      <c r="H92" s="6" t="s">
        <v>305</v>
      </c>
      <c r="I92" s="6" t="s">
        <v>123</v>
      </c>
      <c r="J92" s="10">
        <v>40</v>
      </c>
      <c r="K92" s="6" t="s">
        <v>306</v>
      </c>
      <c r="L92" s="10">
        <v>350400</v>
      </c>
      <c r="M92" s="11">
        <v>28</v>
      </c>
      <c r="N92" s="6" t="s">
        <v>407</v>
      </c>
      <c r="O92" s="7"/>
      <c r="P92" s="7"/>
      <c r="Q92" s="6" t="s">
        <v>126</v>
      </c>
      <c r="R92" s="6" t="s">
        <v>126</v>
      </c>
      <c r="S92" s="6" t="s">
        <v>127</v>
      </c>
      <c r="T92" s="6" t="s">
        <v>408</v>
      </c>
      <c r="U92" s="6" t="s">
        <v>308</v>
      </c>
      <c r="V92" s="6"/>
      <c r="W92" s="6"/>
      <c r="X92" s="7"/>
      <c r="Y92" s="6"/>
      <c r="Z92" s="6"/>
      <c r="AA92" s="7"/>
      <c r="AB92" s="7"/>
      <c r="AC92" s="8">
        <v>40179</v>
      </c>
      <c r="AD92" s="8">
        <v>40543</v>
      </c>
      <c r="AE92" s="6" t="s">
        <v>128</v>
      </c>
      <c r="AF92" s="7">
        <v>8760</v>
      </c>
      <c r="AG92" s="6"/>
      <c r="AH92" s="7"/>
      <c r="AI92" s="6"/>
      <c r="AJ92" s="8"/>
      <c r="AK92" s="9"/>
      <c r="AL92" s="7"/>
      <c r="AM92" s="6" t="s">
        <v>309</v>
      </c>
      <c r="AN92" s="6" t="s">
        <v>310</v>
      </c>
      <c r="AO92" s="6" t="s">
        <v>129</v>
      </c>
      <c r="AP92" s="12">
        <v>0</v>
      </c>
      <c r="AQ92" s="13">
        <v>0</v>
      </c>
      <c r="AR92" s="6"/>
      <c r="AS92" s="12">
        <v>0</v>
      </c>
      <c r="AT92" s="13">
        <v>0</v>
      </c>
      <c r="AU92" s="6"/>
      <c r="AV92" s="12">
        <v>0</v>
      </c>
      <c r="AW92" s="13">
        <v>0</v>
      </c>
      <c r="AX92" s="6" t="s">
        <v>408</v>
      </c>
      <c r="AY92" s="12">
        <v>0</v>
      </c>
      <c r="AZ92" s="13">
        <v>0</v>
      </c>
      <c r="BA92" s="6"/>
      <c r="BB92" s="7"/>
      <c r="BC92" s="7"/>
      <c r="BD92" s="5" t="b">
        <v>0</v>
      </c>
      <c r="BE92" s="6"/>
      <c r="BF92" s="6"/>
      <c r="BG92" s="7"/>
      <c r="BH92" s="7"/>
      <c r="BI92" s="6"/>
      <c r="BJ92" s="6"/>
      <c r="BK92" s="7">
        <v>0</v>
      </c>
      <c r="BL92" s="5" t="b">
        <v>1</v>
      </c>
      <c r="BM92" s="6" t="s">
        <v>473</v>
      </c>
      <c r="BN92" s="6" t="s">
        <v>131</v>
      </c>
      <c r="BO92" s="6"/>
      <c r="BP92" s="7" t="s">
        <v>312</v>
      </c>
      <c r="BQ92" s="6" t="s">
        <v>313</v>
      </c>
      <c r="BR92" s="6" t="s">
        <v>314</v>
      </c>
      <c r="BS92" s="6"/>
      <c r="BT92" s="6" t="s">
        <v>315</v>
      </c>
      <c r="BU92" s="6"/>
      <c r="BV92" s="6"/>
      <c r="BW92" s="6"/>
      <c r="BX92" s="6"/>
      <c r="BY92" s="6"/>
      <c r="BZ92" s="6"/>
      <c r="CA92" s="6"/>
      <c r="CB92" s="6"/>
      <c r="CC92" s="6"/>
      <c r="CD92" s="7"/>
      <c r="CE92" s="6" t="s">
        <v>474</v>
      </c>
      <c r="CF92" s="5" t="b">
        <v>0</v>
      </c>
      <c r="CG92" s="5" t="b">
        <v>0</v>
      </c>
      <c r="CH92" s="5" t="b">
        <v>0</v>
      </c>
      <c r="CI92" s="5" t="b">
        <v>0</v>
      </c>
      <c r="CJ92" s="5" t="b">
        <v>0</v>
      </c>
      <c r="CK92" s="6"/>
      <c r="CL92" s="6"/>
      <c r="CM92" s="7"/>
      <c r="CN92" s="7"/>
      <c r="CO92" s="7"/>
      <c r="CP92" s="6"/>
      <c r="CQ92" s="8"/>
      <c r="CR92" s="8"/>
      <c r="CS92" s="6"/>
      <c r="CT92" s="6"/>
      <c r="CU92" s="7"/>
      <c r="CV92" s="6"/>
      <c r="CW92" s="6"/>
      <c r="CX92" s="6"/>
      <c r="CY92" s="7">
        <v>0</v>
      </c>
      <c r="CZ92" s="13">
        <v>0</v>
      </c>
      <c r="DA92" s="6"/>
      <c r="DB92" s="7">
        <v>0</v>
      </c>
      <c r="DC92" s="13">
        <v>0</v>
      </c>
      <c r="DD92" s="6"/>
      <c r="DE92" s="7">
        <v>0</v>
      </c>
      <c r="DF92" s="13">
        <v>0</v>
      </c>
      <c r="DG92" s="6"/>
      <c r="DH92" s="7"/>
      <c r="DI92" s="10">
        <v>-9811200</v>
      </c>
      <c r="DJ92" s="6"/>
      <c r="DK92" s="6"/>
      <c r="DL92" s="6"/>
      <c r="DM92" s="6"/>
      <c r="DN92" s="6"/>
      <c r="DO92" s="6"/>
      <c r="DP92" s="6"/>
      <c r="DQ92" s="6"/>
      <c r="DR92" s="6" t="s">
        <v>317</v>
      </c>
      <c r="DS92" s="8">
        <v>40544</v>
      </c>
      <c r="DT92" s="6"/>
      <c r="DU92" s="6"/>
      <c r="DV92" s="13"/>
      <c r="DW92" s="6"/>
      <c r="DX92" s="6"/>
      <c r="DY92" s="6"/>
      <c r="DZ92" s="6"/>
      <c r="EA92" s="6"/>
      <c r="EB92" s="6"/>
      <c r="EC92" s="7">
        <v>12540</v>
      </c>
      <c r="ED92" s="14">
        <v>42402.711886574078</v>
      </c>
      <c r="EE92" s="6"/>
      <c r="EF92" s="6"/>
      <c r="EG92" s="6"/>
      <c r="EH92" s="6"/>
      <c r="EI92" s="6"/>
      <c r="EJ92" s="6"/>
      <c r="EK92" s="14"/>
      <c r="EL92" s="14"/>
      <c r="EM92" s="14"/>
      <c r="EN92" s="6"/>
      <c r="EO92" s="5" t="b">
        <v>0</v>
      </c>
      <c r="EP92" s="6"/>
      <c r="EQ92" s="6"/>
      <c r="ER92" s="6"/>
      <c r="ES92" s="6"/>
    </row>
    <row r="93" spans="1:149" ht="16.5" customHeight="1" x14ac:dyDescent="0.25">
      <c r="A93" s="7">
        <v>12541</v>
      </c>
      <c r="B93" s="8">
        <v>40179</v>
      </c>
      <c r="C93" s="9">
        <v>40179</v>
      </c>
      <c r="D93" s="6" t="s">
        <v>302</v>
      </c>
      <c r="E93" s="6" t="s">
        <v>303</v>
      </c>
      <c r="F93" s="6" t="s">
        <v>122</v>
      </c>
      <c r="G93" s="6" t="s">
        <v>324</v>
      </c>
      <c r="H93" s="6" t="s">
        <v>305</v>
      </c>
      <c r="I93" s="6" t="s">
        <v>123</v>
      </c>
      <c r="J93" s="10">
        <v>40</v>
      </c>
      <c r="K93" s="6" t="s">
        <v>306</v>
      </c>
      <c r="L93" s="10">
        <v>351360</v>
      </c>
      <c r="M93" s="11">
        <v>28</v>
      </c>
      <c r="N93" s="6" t="s">
        <v>407</v>
      </c>
      <c r="O93" s="7"/>
      <c r="P93" s="7"/>
      <c r="Q93" s="6" t="s">
        <v>126</v>
      </c>
      <c r="R93" s="6" t="s">
        <v>126</v>
      </c>
      <c r="S93" s="6" t="s">
        <v>127</v>
      </c>
      <c r="T93" s="6" t="s">
        <v>408</v>
      </c>
      <c r="U93" s="6" t="s">
        <v>308</v>
      </c>
      <c r="V93" s="6"/>
      <c r="W93" s="6"/>
      <c r="X93" s="7"/>
      <c r="Y93" s="6"/>
      <c r="Z93" s="6"/>
      <c r="AA93" s="7"/>
      <c r="AB93" s="7"/>
      <c r="AC93" s="8">
        <v>40909</v>
      </c>
      <c r="AD93" s="8">
        <v>41274</v>
      </c>
      <c r="AE93" s="6" t="s">
        <v>128</v>
      </c>
      <c r="AF93" s="7">
        <v>8784</v>
      </c>
      <c r="AG93" s="6"/>
      <c r="AH93" s="7"/>
      <c r="AI93" s="6"/>
      <c r="AJ93" s="8"/>
      <c r="AK93" s="9"/>
      <c r="AL93" s="7"/>
      <c r="AM93" s="6" t="s">
        <v>309</v>
      </c>
      <c r="AN93" s="6" t="s">
        <v>310</v>
      </c>
      <c r="AO93" s="6" t="s">
        <v>129</v>
      </c>
      <c r="AP93" s="12">
        <v>0</v>
      </c>
      <c r="AQ93" s="13">
        <v>0</v>
      </c>
      <c r="AR93" s="6"/>
      <c r="AS93" s="12">
        <v>0</v>
      </c>
      <c r="AT93" s="13">
        <v>0</v>
      </c>
      <c r="AU93" s="6"/>
      <c r="AV93" s="12">
        <v>0</v>
      </c>
      <c r="AW93" s="13">
        <v>0</v>
      </c>
      <c r="AX93" s="6" t="s">
        <v>408</v>
      </c>
      <c r="AY93" s="12">
        <v>0</v>
      </c>
      <c r="AZ93" s="13">
        <v>0</v>
      </c>
      <c r="BA93" s="6"/>
      <c r="BB93" s="7"/>
      <c r="BC93" s="7"/>
      <c r="BD93" s="5" t="b">
        <v>0</v>
      </c>
      <c r="BE93" s="6"/>
      <c r="BF93" s="6"/>
      <c r="BG93" s="7"/>
      <c r="BH93" s="7"/>
      <c r="BI93" s="6"/>
      <c r="BJ93" s="6"/>
      <c r="BK93" s="7">
        <v>0</v>
      </c>
      <c r="BL93" s="5" t="b">
        <v>1</v>
      </c>
      <c r="BM93" s="6" t="s">
        <v>475</v>
      </c>
      <c r="BN93" s="6" t="s">
        <v>131</v>
      </c>
      <c r="BO93" s="6"/>
      <c r="BP93" s="7" t="s">
        <v>312</v>
      </c>
      <c r="BQ93" s="6" t="s">
        <v>313</v>
      </c>
      <c r="BR93" s="6" t="s">
        <v>314</v>
      </c>
      <c r="BS93" s="6"/>
      <c r="BT93" s="6" t="s">
        <v>315</v>
      </c>
      <c r="BU93" s="6"/>
      <c r="BV93" s="6"/>
      <c r="BW93" s="6"/>
      <c r="BX93" s="6"/>
      <c r="BY93" s="6"/>
      <c r="BZ93" s="6"/>
      <c r="CA93" s="6"/>
      <c r="CB93" s="6"/>
      <c r="CC93" s="6"/>
      <c r="CD93" s="7"/>
      <c r="CE93" s="6" t="s">
        <v>476</v>
      </c>
      <c r="CF93" s="5" t="b">
        <v>0</v>
      </c>
      <c r="CG93" s="5" t="b">
        <v>0</v>
      </c>
      <c r="CH93" s="5" t="b">
        <v>0</v>
      </c>
      <c r="CI93" s="5" t="b">
        <v>0</v>
      </c>
      <c r="CJ93" s="5" t="b">
        <v>0</v>
      </c>
      <c r="CK93" s="6"/>
      <c r="CL93" s="6"/>
      <c r="CM93" s="7"/>
      <c r="CN93" s="7"/>
      <c r="CO93" s="7"/>
      <c r="CP93" s="6"/>
      <c r="CQ93" s="8"/>
      <c r="CR93" s="8"/>
      <c r="CS93" s="6"/>
      <c r="CT93" s="6"/>
      <c r="CU93" s="7"/>
      <c r="CV93" s="6"/>
      <c r="CW93" s="6"/>
      <c r="CX93" s="6"/>
      <c r="CY93" s="7">
        <v>0</v>
      </c>
      <c r="CZ93" s="13">
        <v>0</v>
      </c>
      <c r="DA93" s="6"/>
      <c r="DB93" s="7">
        <v>0</v>
      </c>
      <c r="DC93" s="13">
        <v>0</v>
      </c>
      <c r="DD93" s="6"/>
      <c r="DE93" s="7">
        <v>0</v>
      </c>
      <c r="DF93" s="13">
        <v>0</v>
      </c>
      <c r="DG93" s="6"/>
      <c r="DH93" s="7"/>
      <c r="DI93" s="10">
        <v>-9838080</v>
      </c>
      <c r="DJ93" s="6"/>
      <c r="DK93" s="6"/>
      <c r="DL93" s="6"/>
      <c r="DM93" s="6"/>
      <c r="DN93" s="6"/>
      <c r="DO93" s="6"/>
      <c r="DP93" s="6"/>
      <c r="DQ93" s="6"/>
      <c r="DR93" s="6" t="s">
        <v>317</v>
      </c>
      <c r="DS93" s="8">
        <v>40544</v>
      </c>
      <c r="DT93" s="6"/>
      <c r="DU93" s="6"/>
      <c r="DV93" s="13"/>
      <c r="DW93" s="6"/>
      <c r="DX93" s="6"/>
      <c r="DY93" s="6"/>
      <c r="DZ93" s="6"/>
      <c r="EA93" s="6"/>
      <c r="EB93" s="6"/>
      <c r="EC93" s="7">
        <v>12542</v>
      </c>
      <c r="ED93" s="14">
        <v>42402.711886574078</v>
      </c>
      <c r="EE93" s="6"/>
      <c r="EF93" s="6"/>
      <c r="EG93" s="6"/>
      <c r="EH93" s="6"/>
      <c r="EI93" s="6"/>
      <c r="EJ93" s="6"/>
      <c r="EK93" s="14"/>
      <c r="EL93" s="14"/>
      <c r="EM93" s="14"/>
      <c r="EN93" s="6"/>
      <c r="EO93" s="5" t="b">
        <v>0</v>
      </c>
      <c r="EP93" s="6"/>
      <c r="EQ93" s="6"/>
      <c r="ER93" s="6"/>
      <c r="ES93" s="6"/>
    </row>
    <row r="94" spans="1:149" ht="16.5" customHeight="1" x14ac:dyDescent="0.25">
      <c r="A94" s="7">
        <v>12543</v>
      </c>
      <c r="B94" s="8">
        <v>40179</v>
      </c>
      <c r="C94" s="9">
        <v>40179</v>
      </c>
      <c r="D94" s="6" t="s">
        <v>302</v>
      </c>
      <c r="E94" s="6" t="s">
        <v>303</v>
      </c>
      <c r="F94" s="6" t="s">
        <v>122</v>
      </c>
      <c r="G94" s="6" t="s">
        <v>304</v>
      </c>
      <c r="H94" s="6" t="s">
        <v>305</v>
      </c>
      <c r="I94" s="6" t="s">
        <v>123</v>
      </c>
      <c r="J94" s="10">
        <v>40</v>
      </c>
      <c r="K94" s="6" t="s">
        <v>306</v>
      </c>
      <c r="L94" s="10">
        <v>350400</v>
      </c>
      <c r="M94" s="11">
        <v>28</v>
      </c>
      <c r="N94" s="6" t="s">
        <v>407</v>
      </c>
      <c r="O94" s="7"/>
      <c r="P94" s="7"/>
      <c r="Q94" s="6" t="s">
        <v>126</v>
      </c>
      <c r="R94" s="6" t="s">
        <v>126</v>
      </c>
      <c r="S94" s="6" t="s">
        <v>127</v>
      </c>
      <c r="T94" s="6" t="s">
        <v>408</v>
      </c>
      <c r="U94" s="6" t="s">
        <v>308</v>
      </c>
      <c r="V94" s="6"/>
      <c r="W94" s="6"/>
      <c r="X94" s="7"/>
      <c r="Y94" s="6"/>
      <c r="Z94" s="6"/>
      <c r="AA94" s="7"/>
      <c r="AB94" s="7"/>
      <c r="AC94" s="8">
        <v>40179</v>
      </c>
      <c r="AD94" s="8">
        <v>40543</v>
      </c>
      <c r="AE94" s="6" t="s">
        <v>128</v>
      </c>
      <c r="AF94" s="7">
        <v>8760</v>
      </c>
      <c r="AG94" s="6"/>
      <c r="AH94" s="7"/>
      <c r="AI94" s="6"/>
      <c r="AJ94" s="8"/>
      <c r="AK94" s="9"/>
      <c r="AL94" s="7"/>
      <c r="AM94" s="6" t="s">
        <v>309</v>
      </c>
      <c r="AN94" s="6" t="s">
        <v>310</v>
      </c>
      <c r="AO94" s="6" t="s">
        <v>129</v>
      </c>
      <c r="AP94" s="12">
        <v>0</v>
      </c>
      <c r="AQ94" s="13">
        <v>0</v>
      </c>
      <c r="AR94" s="6"/>
      <c r="AS94" s="12">
        <v>0</v>
      </c>
      <c r="AT94" s="13">
        <v>0</v>
      </c>
      <c r="AU94" s="6"/>
      <c r="AV94" s="12">
        <v>0</v>
      </c>
      <c r="AW94" s="13">
        <v>0</v>
      </c>
      <c r="AX94" s="6" t="s">
        <v>408</v>
      </c>
      <c r="AY94" s="12">
        <v>0</v>
      </c>
      <c r="AZ94" s="13">
        <v>0</v>
      </c>
      <c r="BA94" s="6"/>
      <c r="BB94" s="7"/>
      <c r="BC94" s="7"/>
      <c r="BD94" s="5" t="b">
        <v>0</v>
      </c>
      <c r="BE94" s="6"/>
      <c r="BF94" s="6"/>
      <c r="BG94" s="7"/>
      <c r="BH94" s="7"/>
      <c r="BI94" s="6"/>
      <c r="BJ94" s="6"/>
      <c r="BK94" s="7">
        <v>0</v>
      </c>
      <c r="BL94" s="5" t="b">
        <v>1</v>
      </c>
      <c r="BM94" s="6" t="s">
        <v>477</v>
      </c>
      <c r="BN94" s="6" t="s">
        <v>131</v>
      </c>
      <c r="BO94" s="6"/>
      <c r="BP94" s="7" t="s">
        <v>312</v>
      </c>
      <c r="BQ94" s="6" t="s">
        <v>313</v>
      </c>
      <c r="BR94" s="6" t="s">
        <v>314</v>
      </c>
      <c r="BS94" s="6"/>
      <c r="BT94" s="6" t="s">
        <v>315</v>
      </c>
      <c r="BU94" s="6"/>
      <c r="BV94" s="6"/>
      <c r="BW94" s="6"/>
      <c r="BX94" s="6"/>
      <c r="BY94" s="6"/>
      <c r="BZ94" s="6"/>
      <c r="CA94" s="6"/>
      <c r="CB94" s="6"/>
      <c r="CC94" s="6"/>
      <c r="CD94" s="7"/>
      <c r="CE94" s="6" t="s">
        <v>478</v>
      </c>
      <c r="CF94" s="5" t="b">
        <v>0</v>
      </c>
      <c r="CG94" s="5" t="b">
        <v>0</v>
      </c>
      <c r="CH94" s="5" t="b">
        <v>0</v>
      </c>
      <c r="CI94" s="5" t="b">
        <v>0</v>
      </c>
      <c r="CJ94" s="5" t="b">
        <v>0</v>
      </c>
      <c r="CK94" s="6"/>
      <c r="CL94" s="6"/>
      <c r="CM94" s="7"/>
      <c r="CN94" s="7"/>
      <c r="CO94" s="7"/>
      <c r="CP94" s="6"/>
      <c r="CQ94" s="8"/>
      <c r="CR94" s="8"/>
      <c r="CS94" s="6"/>
      <c r="CT94" s="6"/>
      <c r="CU94" s="7"/>
      <c r="CV94" s="6"/>
      <c r="CW94" s="6"/>
      <c r="CX94" s="6"/>
      <c r="CY94" s="7">
        <v>0</v>
      </c>
      <c r="CZ94" s="13">
        <v>0</v>
      </c>
      <c r="DA94" s="6"/>
      <c r="DB94" s="7">
        <v>0</v>
      </c>
      <c r="DC94" s="13">
        <v>0</v>
      </c>
      <c r="DD94" s="6"/>
      <c r="DE94" s="7">
        <v>0</v>
      </c>
      <c r="DF94" s="13">
        <v>0</v>
      </c>
      <c r="DG94" s="6"/>
      <c r="DH94" s="7"/>
      <c r="DI94" s="10">
        <v>-9811200</v>
      </c>
      <c r="DJ94" s="6"/>
      <c r="DK94" s="6"/>
      <c r="DL94" s="6"/>
      <c r="DM94" s="6"/>
      <c r="DN94" s="6"/>
      <c r="DO94" s="6"/>
      <c r="DP94" s="6"/>
      <c r="DQ94" s="6"/>
      <c r="DR94" s="6" t="s">
        <v>317</v>
      </c>
      <c r="DS94" s="8">
        <v>40848</v>
      </c>
      <c r="DT94" s="6"/>
      <c r="DU94" s="6"/>
      <c r="DV94" s="13"/>
      <c r="DW94" s="6"/>
      <c r="DX94" s="6"/>
      <c r="DY94" s="6"/>
      <c r="DZ94" s="6"/>
      <c r="EA94" s="6"/>
      <c r="EB94" s="6"/>
      <c r="EC94" s="7">
        <v>12544</v>
      </c>
      <c r="ED94" s="14">
        <v>42402.711886574078</v>
      </c>
      <c r="EE94" s="6"/>
      <c r="EF94" s="6"/>
      <c r="EG94" s="6"/>
      <c r="EH94" s="6"/>
      <c r="EI94" s="6"/>
      <c r="EJ94" s="6"/>
      <c r="EK94" s="14"/>
      <c r="EL94" s="14"/>
      <c r="EM94" s="14"/>
      <c r="EN94" s="6"/>
      <c r="EO94" s="5" t="b">
        <v>0</v>
      </c>
      <c r="EP94" s="6"/>
      <c r="EQ94" s="6"/>
      <c r="ER94" s="6"/>
      <c r="ES94" s="6"/>
    </row>
    <row r="95" spans="1:149" ht="16.5" customHeight="1" x14ac:dyDescent="0.25">
      <c r="A95" s="7">
        <v>12545</v>
      </c>
      <c r="B95" s="8">
        <v>40179</v>
      </c>
      <c r="C95" s="9">
        <v>40179</v>
      </c>
      <c r="D95" s="6" t="s">
        <v>302</v>
      </c>
      <c r="E95" s="6" t="s">
        <v>303</v>
      </c>
      <c r="F95" s="6" t="s">
        <v>122</v>
      </c>
      <c r="G95" s="6" t="s">
        <v>324</v>
      </c>
      <c r="H95" s="6" t="s">
        <v>305</v>
      </c>
      <c r="I95" s="6" t="s">
        <v>123</v>
      </c>
      <c r="J95" s="10">
        <v>40</v>
      </c>
      <c r="K95" s="6" t="s">
        <v>306</v>
      </c>
      <c r="L95" s="10">
        <v>351360</v>
      </c>
      <c r="M95" s="11">
        <v>28</v>
      </c>
      <c r="N95" s="6" t="s">
        <v>407</v>
      </c>
      <c r="O95" s="7"/>
      <c r="P95" s="7"/>
      <c r="Q95" s="6" t="s">
        <v>126</v>
      </c>
      <c r="R95" s="6" t="s">
        <v>126</v>
      </c>
      <c r="S95" s="6" t="s">
        <v>127</v>
      </c>
      <c r="T95" s="6" t="s">
        <v>408</v>
      </c>
      <c r="U95" s="6" t="s">
        <v>308</v>
      </c>
      <c r="V95" s="6"/>
      <c r="W95" s="6"/>
      <c r="X95" s="7"/>
      <c r="Y95" s="6"/>
      <c r="Z95" s="6"/>
      <c r="AA95" s="7"/>
      <c r="AB95" s="7"/>
      <c r="AC95" s="8">
        <v>40909</v>
      </c>
      <c r="AD95" s="8">
        <v>41274</v>
      </c>
      <c r="AE95" s="6" t="s">
        <v>128</v>
      </c>
      <c r="AF95" s="7">
        <v>8784</v>
      </c>
      <c r="AG95" s="6"/>
      <c r="AH95" s="7"/>
      <c r="AI95" s="6"/>
      <c r="AJ95" s="8"/>
      <c r="AK95" s="9"/>
      <c r="AL95" s="7"/>
      <c r="AM95" s="6" t="s">
        <v>309</v>
      </c>
      <c r="AN95" s="6" t="s">
        <v>310</v>
      </c>
      <c r="AO95" s="6" t="s">
        <v>129</v>
      </c>
      <c r="AP95" s="12">
        <v>0</v>
      </c>
      <c r="AQ95" s="13">
        <v>0</v>
      </c>
      <c r="AR95" s="6"/>
      <c r="AS95" s="12">
        <v>0</v>
      </c>
      <c r="AT95" s="13">
        <v>0</v>
      </c>
      <c r="AU95" s="6"/>
      <c r="AV95" s="12">
        <v>0</v>
      </c>
      <c r="AW95" s="13">
        <v>0</v>
      </c>
      <c r="AX95" s="6" t="s">
        <v>408</v>
      </c>
      <c r="AY95" s="12">
        <v>0</v>
      </c>
      <c r="AZ95" s="13">
        <v>0</v>
      </c>
      <c r="BA95" s="6"/>
      <c r="BB95" s="7"/>
      <c r="BC95" s="7"/>
      <c r="BD95" s="5" t="b">
        <v>0</v>
      </c>
      <c r="BE95" s="6"/>
      <c r="BF95" s="6"/>
      <c r="BG95" s="7"/>
      <c r="BH95" s="7"/>
      <c r="BI95" s="6"/>
      <c r="BJ95" s="6"/>
      <c r="BK95" s="7">
        <v>0</v>
      </c>
      <c r="BL95" s="5" t="b">
        <v>1</v>
      </c>
      <c r="BM95" s="6" t="s">
        <v>479</v>
      </c>
      <c r="BN95" s="6" t="s">
        <v>131</v>
      </c>
      <c r="BO95" s="6"/>
      <c r="BP95" s="7" t="s">
        <v>312</v>
      </c>
      <c r="BQ95" s="6" t="s">
        <v>313</v>
      </c>
      <c r="BR95" s="6" t="s">
        <v>314</v>
      </c>
      <c r="BS95" s="6"/>
      <c r="BT95" s="6" t="s">
        <v>315</v>
      </c>
      <c r="BU95" s="6"/>
      <c r="BV95" s="6"/>
      <c r="BW95" s="6"/>
      <c r="BX95" s="6"/>
      <c r="BY95" s="6"/>
      <c r="BZ95" s="6"/>
      <c r="CA95" s="6"/>
      <c r="CB95" s="6"/>
      <c r="CC95" s="6"/>
      <c r="CD95" s="7"/>
      <c r="CE95" s="6" t="s">
        <v>480</v>
      </c>
      <c r="CF95" s="5" t="b">
        <v>0</v>
      </c>
      <c r="CG95" s="5" t="b">
        <v>0</v>
      </c>
      <c r="CH95" s="5" t="b">
        <v>0</v>
      </c>
      <c r="CI95" s="5" t="b">
        <v>0</v>
      </c>
      <c r="CJ95" s="5" t="b">
        <v>0</v>
      </c>
      <c r="CK95" s="6"/>
      <c r="CL95" s="6"/>
      <c r="CM95" s="7"/>
      <c r="CN95" s="7"/>
      <c r="CO95" s="7"/>
      <c r="CP95" s="6"/>
      <c r="CQ95" s="8"/>
      <c r="CR95" s="8"/>
      <c r="CS95" s="6"/>
      <c r="CT95" s="6"/>
      <c r="CU95" s="7"/>
      <c r="CV95" s="6"/>
      <c r="CW95" s="6"/>
      <c r="CX95" s="6"/>
      <c r="CY95" s="7">
        <v>0</v>
      </c>
      <c r="CZ95" s="13">
        <v>0</v>
      </c>
      <c r="DA95" s="6"/>
      <c r="DB95" s="7">
        <v>0</v>
      </c>
      <c r="DC95" s="13">
        <v>0</v>
      </c>
      <c r="DD95" s="6"/>
      <c r="DE95" s="7">
        <v>0</v>
      </c>
      <c r="DF95" s="13">
        <v>0</v>
      </c>
      <c r="DG95" s="6"/>
      <c r="DH95" s="7"/>
      <c r="DI95" s="10">
        <v>-9838080</v>
      </c>
      <c r="DJ95" s="6"/>
      <c r="DK95" s="6"/>
      <c r="DL95" s="6"/>
      <c r="DM95" s="6"/>
      <c r="DN95" s="6"/>
      <c r="DO95" s="6"/>
      <c r="DP95" s="6"/>
      <c r="DQ95" s="6"/>
      <c r="DR95" s="6" t="s">
        <v>317</v>
      </c>
      <c r="DS95" s="8">
        <v>40848</v>
      </c>
      <c r="DT95" s="6"/>
      <c r="DU95" s="6"/>
      <c r="DV95" s="13"/>
      <c r="DW95" s="6"/>
      <c r="DX95" s="6"/>
      <c r="DY95" s="6"/>
      <c r="DZ95" s="6"/>
      <c r="EA95" s="6"/>
      <c r="EB95" s="6"/>
      <c r="EC95" s="7">
        <v>12546</v>
      </c>
      <c r="ED95" s="14">
        <v>42402.711886574078</v>
      </c>
      <c r="EE95" s="6"/>
      <c r="EF95" s="6"/>
      <c r="EG95" s="6"/>
      <c r="EH95" s="6"/>
      <c r="EI95" s="6"/>
      <c r="EJ95" s="6"/>
      <c r="EK95" s="14"/>
      <c r="EL95" s="14"/>
      <c r="EM95" s="14"/>
      <c r="EN95" s="6"/>
      <c r="EO95" s="5" t="b">
        <v>0</v>
      </c>
      <c r="EP95" s="6"/>
      <c r="EQ95" s="6"/>
      <c r="ER95" s="6"/>
      <c r="ES95" s="6"/>
    </row>
    <row r="96" spans="1:149" ht="16.5" customHeight="1" x14ac:dyDescent="0.25">
      <c r="A96" s="7">
        <v>12547</v>
      </c>
      <c r="B96" s="8">
        <v>40179</v>
      </c>
      <c r="C96" s="9">
        <v>40179</v>
      </c>
      <c r="D96" s="6" t="s">
        <v>302</v>
      </c>
      <c r="E96" s="6" t="s">
        <v>303</v>
      </c>
      <c r="F96" s="6" t="s">
        <v>122</v>
      </c>
      <c r="G96" s="6" t="s">
        <v>304</v>
      </c>
      <c r="H96" s="6" t="s">
        <v>305</v>
      </c>
      <c r="I96" s="6" t="s">
        <v>123</v>
      </c>
      <c r="J96" s="10">
        <v>40</v>
      </c>
      <c r="K96" s="6" t="s">
        <v>306</v>
      </c>
      <c r="L96" s="10">
        <v>350400</v>
      </c>
      <c r="M96" s="11">
        <v>28</v>
      </c>
      <c r="N96" s="6" t="s">
        <v>407</v>
      </c>
      <c r="O96" s="7"/>
      <c r="P96" s="7"/>
      <c r="Q96" s="6" t="s">
        <v>126</v>
      </c>
      <c r="R96" s="6" t="s">
        <v>126</v>
      </c>
      <c r="S96" s="6" t="s">
        <v>127</v>
      </c>
      <c r="T96" s="6" t="s">
        <v>408</v>
      </c>
      <c r="U96" s="6" t="s">
        <v>308</v>
      </c>
      <c r="V96" s="6"/>
      <c r="W96" s="6"/>
      <c r="X96" s="7"/>
      <c r="Y96" s="6"/>
      <c r="Z96" s="6"/>
      <c r="AA96" s="7"/>
      <c r="AB96" s="7"/>
      <c r="AC96" s="8">
        <v>40179</v>
      </c>
      <c r="AD96" s="8">
        <v>40543</v>
      </c>
      <c r="AE96" s="6" t="s">
        <v>128</v>
      </c>
      <c r="AF96" s="7">
        <v>8760</v>
      </c>
      <c r="AG96" s="6"/>
      <c r="AH96" s="7"/>
      <c r="AI96" s="6"/>
      <c r="AJ96" s="8"/>
      <c r="AK96" s="9"/>
      <c r="AL96" s="7"/>
      <c r="AM96" s="6" t="s">
        <v>309</v>
      </c>
      <c r="AN96" s="6" t="s">
        <v>310</v>
      </c>
      <c r="AO96" s="6" t="s">
        <v>129</v>
      </c>
      <c r="AP96" s="12">
        <v>0</v>
      </c>
      <c r="AQ96" s="13">
        <v>0</v>
      </c>
      <c r="AR96" s="6"/>
      <c r="AS96" s="12">
        <v>0</v>
      </c>
      <c r="AT96" s="13">
        <v>0</v>
      </c>
      <c r="AU96" s="6"/>
      <c r="AV96" s="12">
        <v>0</v>
      </c>
      <c r="AW96" s="13">
        <v>0</v>
      </c>
      <c r="AX96" s="6" t="s">
        <v>408</v>
      </c>
      <c r="AY96" s="12">
        <v>0</v>
      </c>
      <c r="AZ96" s="13">
        <v>0</v>
      </c>
      <c r="BA96" s="6"/>
      <c r="BB96" s="7"/>
      <c r="BC96" s="7"/>
      <c r="BD96" s="5" t="b">
        <v>0</v>
      </c>
      <c r="BE96" s="6"/>
      <c r="BF96" s="6"/>
      <c r="BG96" s="7"/>
      <c r="BH96" s="7"/>
      <c r="BI96" s="6"/>
      <c r="BJ96" s="6"/>
      <c r="BK96" s="7">
        <v>0</v>
      </c>
      <c r="BL96" s="5" t="b">
        <v>1</v>
      </c>
      <c r="BM96" s="6" t="s">
        <v>481</v>
      </c>
      <c r="BN96" s="6" t="s">
        <v>131</v>
      </c>
      <c r="BO96" s="6"/>
      <c r="BP96" s="7" t="s">
        <v>312</v>
      </c>
      <c r="BQ96" s="6" t="s">
        <v>313</v>
      </c>
      <c r="BR96" s="6" t="s">
        <v>314</v>
      </c>
      <c r="BS96" s="6"/>
      <c r="BT96" s="6" t="s">
        <v>315</v>
      </c>
      <c r="BU96" s="6"/>
      <c r="BV96" s="6"/>
      <c r="BW96" s="6"/>
      <c r="BX96" s="6"/>
      <c r="BY96" s="6"/>
      <c r="BZ96" s="6"/>
      <c r="CA96" s="6"/>
      <c r="CB96" s="6"/>
      <c r="CC96" s="6"/>
      <c r="CD96" s="7"/>
      <c r="CE96" s="6" t="s">
        <v>482</v>
      </c>
      <c r="CF96" s="5" t="b">
        <v>0</v>
      </c>
      <c r="CG96" s="5" t="b">
        <v>0</v>
      </c>
      <c r="CH96" s="5" t="b">
        <v>0</v>
      </c>
      <c r="CI96" s="5" t="b">
        <v>0</v>
      </c>
      <c r="CJ96" s="5" t="b">
        <v>0</v>
      </c>
      <c r="CK96" s="6"/>
      <c r="CL96" s="6"/>
      <c r="CM96" s="7"/>
      <c r="CN96" s="7"/>
      <c r="CO96" s="7"/>
      <c r="CP96" s="6"/>
      <c r="CQ96" s="8"/>
      <c r="CR96" s="8"/>
      <c r="CS96" s="6"/>
      <c r="CT96" s="6"/>
      <c r="CU96" s="7"/>
      <c r="CV96" s="6"/>
      <c r="CW96" s="6"/>
      <c r="CX96" s="6"/>
      <c r="CY96" s="7">
        <v>0</v>
      </c>
      <c r="CZ96" s="13">
        <v>0</v>
      </c>
      <c r="DA96" s="6"/>
      <c r="DB96" s="7">
        <v>0</v>
      </c>
      <c r="DC96" s="13">
        <v>0</v>
      </c>
      <c r="DD96" s="6"/>
      <c r="DE96" s="7">
        <v>0</v>
      </c>
      <c r="DF96" s="13">
        <v>0</v>
      </c>
      <c r="DG96" s="6"/>
      <c r="DH96" s="7"/>
      <c r="DI96" s="10">
        <v>-9811200</v>
      </c>
      <c r="DJ96" s="6"/>
      <c r="DK96" s="6"/>
      <c r="DL96" s="6"/>
      <c r="DM96" s="6"/>
      <c r="DN96" s="6"/>
      <c r="DO96" s="6"/>
      <c r="DP96" s="6"/>
      <c r="DQ96" s="6"/>
      <c r="DR96" s="6" t="s">
        <v>317</v>
      </c>
      <c r="DS96" s="8">
        <v>40909</v>
      </c>
      <c r="DT96" s="6"/>
      <c r="DU96" s="6"/>
      <c r="DV96" s="13"/>
      <c r="DW96" s="6"/>
      <c r="DX96" s="6"/>
      <c r="DY96" s="6"/>
      <c r="DZ96" s="6"/>
      <c r="EA96" s="6"/>
      <c r="EB96" s="6"/>
      <c r="EC96" s="7">
        <v>12548</v>
      </c>
      <c r="ED96" s="14">
        <v>42402.711886574078</v>
      </c>
      <c r="EE96" s="6"/>
      <c r="EF96" s="6"/>
      <c r="EG96" s="6"/>
      <c r="EH96" s="6"/>
      <c r="EI96" s="6"/>
      <c r="EJ96" s="6"/>
      <c r="EK96" s="14"/>
      <c r="EL96" s="14"/>
      <c r="EM96" s="14"/>
      <c r="EN96" s="6"/>
      <c r="EO96" s="5" t="b">
        <v>0</v>
      </c>
      <c r="EP96" s="6"/>
      <c r="EQ96" s="6"/>
      <c r="ER96" s="6"/>
      <c r="ES96" s="6"/>
    </row>
    <row r="97" spans="1:149" ht="16.5" customHeight="1" x14ac:dyDescent="0.25">
      <c r="A97" s="7">
        <v>12549</v>
      </c>
      <c r="B97" s="8">
        <v>40179</v>
      </c>
      <c r="C97" s="9">
        <v>40179</v>
      </c>
      <c r="D97" s="6" t="s">
        <v>302</v>
      </c>
      <c r="E97" s="6" t="s">
        <v>303</v>
      </c>
      <c r="F97" s="6" t="s">
        <v>122</v>
      </c>
      <c r="G97" s="6" t="s">
        <v>324</v>
      </c>
      <c r="H97" s="6" t="s">
        <v>305</v>
      </c>
      <c r="I97" s="6" t="s">
        <v>123</v>
      </c>
      <c r="J97" s="10">
        <v>40</v>
      </c>
      <c r="K97" s="6" t="s">
        <v>306</v>
      </c>
      <c r="L97" s="10">
        <v>351360</v>
      </c>
      <c r="M97" s="11">
        <v>28</v>
      </c>
      <c r="N97" s="6" t="s">
        <v>407</v>
      </c>
      <c r="O97" s="7"/>
      <c r="P97" s="7"/>
      <c r="Q97" s="6" t="s">
        <v>126</v>
      </c>
      <c r="R97" s="6" t="s">
        <v>126</v>
      </c>
      <c r="S97" s="6" t="s">
        <v>127</v>
      </c>
      <c r="T97" s="6" t="s">
        <v>408</v>
      </c>
      <c r="U97" s="6" t="s">
        <v>308</v>
      </c>
      <c r="V97" s="6"/>
      <c r="W97" s="6"/>
      <c r="X97" s="7"/>
      <c r="Y97" s="6"/>
      <c r="Z97" s="6"/>
      <c r="AA97" s="7"/>
      <c r="AB97" s="7"/>
      <c r="AC97" s="8">
        <v>40909</v>
      </c>
      <c r="AD97" s="8">
        <v>41274</v>
      </c>
      <c r="AE97" s="6" t="s">
        <v>128</v>
      </c>
      <c r="AF97" s="7">
        <v>8784</v>
      </c>
      <c r="AG97" s="6"/>
      <c r="AH97" s="7"/>
      <c r="AI97" s="6"/>
      <c r="AJ97" s="8"/>
      <c r="AK97" s="9"/>
      <c r="AL97" s="7"/>
      <c r="AM97" s="6" t="s">
        <v>309</v>
      </c>
      <c r="AN97" s="6" t="s">
        <v>310</v>
      </c>
      <c r="AO97" s="6" t="s">
        <v>129</v>
      </c>
      <c r="AP97" s="12">
        <v>0</v>
      </c>
      <c r="AQ97" s="13">
        <v>0</v>
      </c>
      <c r="AR97" s="6"/>
      <c r="AS97" s="12">
        <v>0</v>
      </c>
      <c r="AT97" s="13">
        <v>0</v>
      </c>
      <c r="AU97" s="6"/>
      <c r="AV97" s="12">
        <v>0</v>
      </c>
      <c r="AW97" s="13">
        <v>0</v>
      </c>
      <c r="AX97" s="6" t="s">
        <v>408</v>
      </c>
      <c r="AY97" s="12">
        <v>0</v>
      </c>
      <c r="AZ97" s="13">
        <v>0</v>
      </c>
      <c r="BA97" s="6"/>
      <c r="BB97" s="7"/>
      <c r="BC97" s="7"/>
      <c r="BD97" s="5" t="b">
        <v>0</v>
      </c>
      <c r="BE97" s="6"/>
      <c r="BF97" s="6"/>
      <c r="BG97" s="7"/>
      <c r="BH97" s="7"/>
      <c r="BI97" s="6"/>
      <c r="BJ97" s="6"/>
      <c r="BK97" s="7">
        <v>0</v>
      </c>
      <c r="BL97" s="5" t="b">
        <v>1</v>
      </c>
      <c r="BM97" s="6" t="s">
        <v>483</v>
      </c>
      <c r="BN97" s="6" t="s">
        <v>131</v>
      </c>
      <c r="BO97" s="6"/>
      <c r="BP97" s="7" t="s">
        <v>312</v>
      </c>
      <c r="BQ97" s="6" t="s">
        <v>313</v>
      </c>
      <c r="BR97" s="6" t="s">
        <v>314</v>
      </c>
      <c r="BS97" s="6"/>
      <c r="BT97" s="6" t="s">
        <v>315</v>
      </c>
      <c r="BU97" s="6"/>
      <c r="BV97" s="6"/>
      <c r="BW97" s="6"/>
      <c r="BX97" s="6"/>
      <c r="BY97" s="6"/>
      <c r="BZ97" s="6"/>
      <c r="CA97" s="6"/>
      <c r="CB97" s="6"/>
      <c r="CC97" s="6"/>
      <c r="CD97" s="7"/>
      <c r="CE97" s="6" t="s">
        <v>484</v>
      </c>
      <c r="CF97" s="5" t="b">
        <v>0</v>
      </c>
      <c r="CG97" s="5" t="b">
        <v>0</v>
      </c>
      <c r="CH97" s="5" t="b">
        <v>0</v>
      </c>
      <c r="CI97" s="5" t="b">
        <v>0</v>
      </c>
      <c r="CJ97" s="5" t="b">
        <v>0</v>
      </c>
      <c r="CK97" s="6"/>
      <c r="CL97" s="6"/>
      <c r="CM97" s="7"/>
      <c r="CN97" s="7"/>
      <c r="CO97" s="7"/>
      <c r="CP97" s="6"/>
      <c r="CQ97" s="8"/>
      <c r="CR97" s="8"/>
      <c r="CS97" s="6"/>
      <c r="CT97" s="6"/>
      <c r="CU97" s="7"/>
      <c r="CV97" s="6"/>
      <c r="CW97" s="6"/>
      <c r="CX97" s="6"/>
      <c r="CY97" s="7">
        <v>0</v>
      </c>
      <c r="CZ97" s="13">
        <v>0</v>
      </c>
      <c r="DA97" s="6"/>
      <c r="DB97" s="7">
        <v>0</v>
      </c>
      <c r="DC97" s="13">
        <v>0</v>
      </c>
      <c r="DD97" s="6"/>
      <c r="DE97" s="7">
        <v>0</v>
      </c>
      <c r="DF97" s="13">
        <v>0</v>
      </c>
      <c r="DG97" s="6"/>
      <c r="DH97" s="7"/>
      <c r="DI97" s="10">
        <v>-9838080</v>
      </c>
      <c r="DJ97" s="6"/>
      <c r="DK97" s="6"/>
      <c r="DL97" s="6"/>
      <c r="DM97" s="6"/>
      <c r="DN97" s="6"/>
      <c r="DO97" s="6"/>
      <c r="DP97" s="6"/>
      <c r="DQ97" s="6"/>
      <c r="DR97" s="6" t="s">
        <v>317</v>
      </c>
      <c r="DS97" s="8">
        <v>40909</v>
      </c>
      <c r="DT97" s="6"/>
      <c r="DU97" s="6"/>
      <c r="DV97" s="13"/>
      <c r="DW97" s="6"/>
      <c r="DX97" s="6"/>
      <c r="DY97" s="6"/>
      <c r="DZ97" s="6"/>
      <c r="EA97" s="6"/>
      <c r="EB97" s="6"/>
      <c r="EC97" s="7">
        <v>12550</v>
      </c>
      <c r="ED97" s="14">
        <v>42402.711898148147</v>
      </c>
      <c r="EE97" s="6"/>
      <c r="EF97" s="6"/>
      <c r="EG97" s="6"/>
      <c r="EH97" s="6"/>
      <c r="EI97" s="6"/>
      <c r="EJ97" s="6"/>
      <c r="EK97" s="14"/>
      <c r="EL97" s="14"/>
      <c r="EM97" s="14"/>
      <c r="EN97" s="6"/>
      <c r="EO97" s="5" t="b">
        <v>0</v>
      </c>
      <c r="EP97" s="6"/>
      <c r="EQ97" s="6"/>
      <c r="ER97" s="6"/>
      <c r="ES97" s="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107"/>
  <sheetViews>
    <sheetView workbookViewId="0">
      <selection activeCell="H9" sqref="H9"/>
    </sheetView>
  </sheetViews>
  <sheetFormatPr defaultRowHeight="15" x14ac:dyDescent="0.25"/>
  <cols>
    <col min="1" max="1" width="14.5703125" style="106" bestFit="1" customWidth="1"/>
    <col min="2" max="2" width="12.7109375" style="106" bestFit="1" customWidth="1"/>
    <col min="3" max="5" width="9.140625" style="106"/>
    <col min="6" max="6" width="14.7109375" style="106" bestFit="1" customWidth="1"/>
    <col min="7" max="9" width="9.140625" style="106"/>
    <col min="10" max="11" width="28.140625" style="106" bestFit="1" customWidth="1"/>
    <col min="12" max="14" width="9.140625" style="106"/>
    <col min="15" max="15" width="9.85546875" style="106" bestFit="1" customWidth="1"/>
    <col min="16" max="16" width="12" style="106" bestFit="1" customWidth="1"/>
    <col min="17" max="17" width="14.5703125" style="106" bestFit="1" customWidth="1"/>
    <col min="18" max="18" width="9.140625" style="106"/>
    <col min="19" max="19" width="12.7109375" style="106" bestFit="1" customWidth="1"/>
    <col min="20" max="20" width="11.7109375" style="106" bestFit="1" customWidth="1"/>
    <col min="21" max="21" width="12.42578125" style="106" bestFit="1" customWidth="1"/>
    <col min="22" max="16384" width="9.140625" style="106"/>
  </cols>
  <sheetData>
    <row r="2" spans="1:21" ht="44.25" customHeight="1" x14ac:dyDescent="0.25">
      <c r="A2" s="111" t="s">
        <v>535</v>
      </c>
      <c r="B2" s="112" t="s">
        <v>572</v>
      </c>
    </row>
    <row r="4" spans="1:21" x14ac:dyDescent="0.25">
      <c r="A4" s="106" t="s">
        <v>542</v>
      </c>
    </row>
    <row r="5" spans="1:21" x14ac:dyDescent="0.25">
      <c r="A5" s="106" t="s">
        <v>544</v>
      </c>
      <c r="B5" s="106">
        <v>1</v>
      </c>
    </row>
    <row r="6" spans="1:21" x14ac:dyDescent="0.25">
      <c r="A6" s="106" t="s">
        <v>545</v>
      </c>
      <c r="B6" s="106">
        <v>1</v>
      </c>
    </row>
    <row r="7" spans="1:21" x14ac:dyDescent="0.25">
      <c r="A7" s="106" t="s">
        <v>546</v>
      </c>
      <c r="B7" s="106">
        <v>1</v>
      </c>
    </row>
    <row r="8" spans="1:21" x14ac:dyDescent="0.25">
      <c r="A8" s="106" t="s">
        <v>547</v>
      </c>
      <c r="B8" s="106">
        <v>7.8186686956139102</v>
      </c>
    </row>
    <row r="9" spans="1:21" x14ac:dyDescent="0.25">
      <c r="A9" s="106" t="s">
        <v>548</v>
      </c>
      <c r="B9" s="106">
        <v>7.7454217666438998</v>
      </c>
    </row>
    <row r="10" spans="1:21" x14ac:dyDescent="0.25">
      <c r="A10" s="106" t="s">
        <v>549</v>
      </c>
      <c r="B10" s="106">
        <v>7.7635435706707296</v>
      </c>
      <c r="C10" s="106" t="s">
        <v>550</v>
      </c>
    </row>
    <row r="13" spans="1:21" x14ac:dyDescent="0.25">
      <c r="A13" s="1" t="s">
        <v>551</v>
      </c>
      <c r="B13" s="1" t="s">
        <v>552</v>
      </c>
      <c r="C13" s="1" t="s">
        <v>553</v>
      </c>
      <c r="D13" s="1" t="s">
        <v>554</v>
      </c>
      <c r="E13" s="1" t="s">
        <v>25</v>
      </c>
      <c r="F13" s="1" t="s">
        <v>555</v>
      </c>
      <c r="G13" s="1" t="s">
        <v>526</v>
      </c>
      <c r="H13" s="1" t="s">
        <v>556</v>
      </c>
      <c r="I13" s="1" t="s">
        <v>557</v>
      </c>
      <c r="J13" s="1" t="s">
        <v>558</v>
      </c>
      <c r="K13" s="111" t="s">
        <v>558</v>
      </c>
      <c r="L13" s="111" t="s">
        <v>485</v>
      </c>
      <c r="M13" s="111" t="s">
        <v>14</v>
      </c>
      <c r="N13" s="111" t="s">
        <v>25</v>
      </c>
      <c r="O13" s="111" t="s">
        <v>573</v>
      </c>
      <c r="P13" s="111" t="s">
        <v>574</v>
      </c>
      <c r="Q13" s="114" t="s">
        <v>564</v>
      </c>
      <c r="R13" s="114" t="s">
        <v>542</v>
      </c>
      <c r="S13" s="114" t="s">
        <v>565</v>
      </c>
      <c r="T13" s="115" t="s">
        <v>567</v>
      </c>
      <c r="U13" s="115" t="s">
        <v>566</v>
      </c>
    </row>
    <row r="14" spans="1:21" x14ac:dyDescent="0.25">
      <c r="A14" s="116">
        <v>40544</v>
      </c>
      <c r="B14" s="1">
        <v>0</v>
      </c>
      <c r="C14" s="1" t="s">
        <v>568</v>
      </c>
      <c r="D14" s="1">
        <v>170</v>
      </c>
      <c r="E14" s="1" t="s">
        <v>124</v>
      </c>
      <c r="F14" s="1">
        <v>-9811200</v>
      </c>
      <c r="G14" s="1" t="s">
        <v>569</v>
      </c>
      <c r="H14" s="1" t="s">
        <v>305</v>
      </c>
      <c r="I14" s="1" t="s">
        <v>304</v>
      </c>
      <c r="J14" s="1" t="s">
        <v>311</v>
      </c>
      <c r="K14" s="111" t="s">
        <v>311</v>
      </c>
      <c r="L14" s="111">
        <v>350400</v>
      </c>
      <c r="M14" s="111">
        <v>28</v>
      </c>
      <c r="N14" s="111" t="s">
        <v>124</v>
      </c>
      <c r="O14" s="111" t="s">
        <v>185</v>
      </c>
      <c r="P14" s="113">
        <v>40544</v>
      </c>
      <c r="Q14" s="22" t="str">
        <f>N14&amp;TEXT(A14,"yyyy-mm-dd")</f>
        <v>EUR2011-01-01</v>
      </c>
      <c r="R14" s="22">
        <f>VLOOKUP(Q14,$A$5:$B$10,2,FALSE)</f>
        <v>1</v>
      </c>
      <c r="S14" s="22">
        <f>-L14*M14/R14</f>
        <v>-9811200</v>
      </c>
      <c r="T14" s="36">
        <f>ROUND((F14/S14)-1,8)</f>
        <v>0</v>
      </c>
      <c r="U14" s="36">
        <f>A14-P14</f>
        <v>0</v>
      </c>
    </row>
    <row r="15" spans="1:21" x14ac:dyDescent="0.25">
      <c r="A15" s="116">
        <v>40544</v>
      </c>
      <c r="B15" s="1">
        <v>0</v>
      </c>
      <c r="C15" s="1" t="s">
        <v>568</v>
      </c>
      <c r="D15" s="1">
        <v>170</v>
      </c>
      <c r="E15" s="1" t="s">
        <v>124</v>
      </c>
      <c r="F15" s="1">
        <v>-10415640</v>
      </c>
      <c r="G15" s="1" t="s">
        <v>569</v>
      </c>
      <c r="H15" s="1" t="s">
        <v>305</v>
      </c>
      <c r="I15" s="1" t="s">
        <v>304</v>
      </c>
      <c r="J15" s="1" t="s">
        <v>318</v>
      </c>
      <c r="K15" s="111" t="s">
        <v>318</v>
      </c>
      <c r="L15" s="111">
        <v>359160</v>
      </c>
      <c r="M15" s="111">
        <v>29</v>
      </c>
      <c r="N15" s="111" t="s">
        <v>124</v>
      </c>
      <c r="O15" s="111" t="s">
        <v>185</v>
      </c>
      <c r="P15" s="113">
        <v>40544</v>
      </c>
      <c r="Q15" s="22" t="str">
        <f t="shared" ref="Q15:Q78" si="0">N15&amp;TEXT(A15,"yyyy-mm-dd")</f>
        <v>EUR2011-01-01</v>
      </c>
      <c r="R15" s="22">
        <f t="shared" ref="R15:R78" si="1">VLOOKUP(Q15,$A$5:$B$10,2,FALSE)</f>
        <v>1</v>
      </c>
      <c r="S15" s="22">
        <f t="shared" ref="S15:S78" si="2">-L15*M15/R15</f>
        <v>-10415640</v>
      </c>
      <c r="T15" s="36">
        <f t="shared" ref="T15:T78" si="3">ROUND((F15/S15)-1,8)</f>
        <v>0</v>
      </c>
      <c r="U15" s="36">
        <f t="shared" ref="U15:U78" si="4">A15-P15</f>
        <v>0</v>
      </c>
    </row>
    <row r="16" spans="1:21" x14ac:dyDescent="0.25">
      <c r="A16" s="116">
        <v>40544</v>
      </c>
      <c r="B16" s="1">
        <v>0</v>
      </c>
      <c r="C16" s="1" t="s">
        <v>568</v>
      </c>
      <c r="D16" s="1">
        <v>170</v>
      </c>
      <c r="E16" s="1" t="s">
        <v>124</v>
      </c>
      <c r="F16" s="1">
        <v>11037600</v>
      </c>
      <c r="G16" s="1" t="s">
        <v>569</v>
      </c>
      <c r="H16" s="1" t="s">
        <v>305</v>
      </c>
      <c r="I16" s="1" t="s">
        <v>304</v>
      </c>
      <c r="J16" s="1" t="s">
        <v>319</v>
      </c>
      <c r="K16" s="111" t="s">
        <v>319</v>
      </c>
      <c r="L16" s="111">
        <v>-367920</v>
      </c>
      <c r="M16" s="111">
        <v>30</v>
      </c>
      <c r="N16" s="111" t="s">
        <v>124</v>
      </c>
      <c r="O16" s="111" t="s">
        <v>185</v>
      </c>
      <c r="P16" s="113">
        <v>40544</v>
      </c>
      <c r="Q16" s="22" t="str">
        <f t="shared" si="0"/>
        <v>EUR2011-01-01</v>
      </c>
      <c r="R16" s="22">
        <f t="shared" si="1"/>
        <v>1</v>
      </c>
      <c r="S16" s="22">
        <f t="shared" si="2"/>
        <v>11037600</v>
      </c>
      <c r="T16" s="36">
        <f t="shared" si="3"/>
        <v>0</v>
      </c>
      <c r="U16" s="36">
        <f t="shared" si="4"/>
        <v>0</v>
      </c>
    </row>
    <row r="17" spans="1:21" x14ac:dyDescent="0.25">
      <c r="A17" s="116">
        <v>40848</v>
      </c>
      <c r="B17" s="1">
        <v>0</v>
      </c>
      <c r="C17" s="1" t="s">
        <v>571</v>
      </c>
      <c r="D17" s="1">
        <v>170</v>
      </c>
      <c r="E17" s="1" t="s">
        <v>124</v>
      </c>
      <c r="F17" s="1">
        <v>-9811200</v>
      </c>
      <c r="G17" s="1" t="s">
        <v>569</v>
      </c>
      <c r="H17" s="1" t="s">
        <v>305</v>
      </c>
      <c r="I17" s="1" t="s">
        <v>304</v>
      </c>
      <c r="J17" s="1" t="s">
        <v>320</v>
      </c>
      <c r="K17" s="111" t="s">
        <v>320</v>
      </c>
      <c r="L17" s="111">
        <v>350400</v>
      </c>
      <c r="M17" s="111">
        <v>28</v>
      </c>
      <c r="N17" s="111" t="s">
        <v>124</v>
      </c>
      <c r="O17" s="111" t="s">
        <v>185</v>
      </c>
      <c r="P17" s="113">
        <v>40848</v>
      </c>
      <c r="Q17" s="22" t="str">
        <f t="shared" si="0"/>
        <v>EUR2011-11-01</v>
      </c>
      <c r="R17" s="22">
        <f t="shared" si="1"/>
        <v>1</v>
      </c>
      <c r="S17" s="22">
        <f t="shared" si="2"/>
        <v>-9811200</v>
      </c>
      <c r="T17" s="36">
        <f t="shared" si="3"/>
        <v>0</v>
      </c>
      <c r="U17" s="36">
        <f t="shared" si="4"/>
        <v>0</v>
      </c>
    </row>
    <row r="18" spans="1:21" x14ac:dyDescent="0.25">
      <c r="A18" s="116">
        <v>40848</v>
      </c>
      <c r="B18" s="1">
        <v>0</v>
      </c>
      <c r="C18" s="1" t="s">
        <v>571</v>
      </c>
      <c r="D18" s="1">
        <v>170</v>
      </c>
      <c r="E18" s="1" t="s">
        <v>124</v>
      </c>
      <c r="F18" s="1">
        <v>-10415640</v>
      </c>
      <c r="G18" s="1" t="s">
        <v>569</v>
      </c>
      <c r="H18" s="1" t="s">
        <v>305</v>
      </c>
      <c r="I18" s="1" t="s">
        <v>304</v>
      </c>
      <c r="J18" s="1" t="s">
        <v>322</v>
      </c>
      <c r="K18" s="111" t="s">
        <v>322</v>
      </c>
      <c r="L18" s="111">
        <v>359160</v>
      </c>
      <c r="M18" s="111">
        <v>29</v>
      </c>
      <c r="N18" s="111" t="s">
        <v>124</v>
      </c>
      <c r="O18" s="111" t="s">
        <v>185</v>
      </c>
      <c r="P18" s="113">
        <v>40848</v>
      </c>
      <c r="Q18" s="22" t="str">
        <f t="shared" si="0"/>
        <v>EUR2011-11-01</v>
      </c>
      <c r="R18" s="22">
        <f t="shared" si="1"/>
        <v>1</v>
      </c>
      <c r="S18" s="22">
        <f t="shared" si="2"/>
        <v>-10415640</v>
      </c>
      <c r="T18" s="36">
        <f t="shared" si="3"/>
        <v>0</v>
      </c>
      <c r="U18" s="36">
        <f t="shared" si="4"/>
        <v>0</v>
      </c>
    </row>
    <row r="19" spans="1:21" x14ac:dyDescent="0.25">
      <c r="A19" s="116">
        <v>40848</v>
      </c>
      <c r="B19" s="1">
        <v>0</v>
      </c>
      <c r="C19" s="1" t="s">
        <v>571</v>
      </c>
      <c r="D19" s="1">
        <v>170</v>
      </c>
      <c r="E19" s="1" t="s">
        <v>124</v>
      </c>
      <c r="F19" s="1">
        <v>11037600</v>
      </c>
      <c r="G19" s="1" t="s">
        <v>569</v>
      </c>
      <c r="H19" s="1" t="s">
        <v>305</v>
      </c>
      <c r="I19" s="1" t="s">
        <v>304</v>
      </c>
      <c r="J19" s="1" t="s">
        <v>323</v>
      </c>
      <c r="K19" s="111" t="s">
        <v>323</v>
      </c>
      <c r="L19" s="111">
        <v>-367920</v>
      </c>
      <c r="M19" s="111">
        <v>30</v>
      </c>
      <c r="N19" s="111" t="s">
        <v>124</v>
      </c>
      <c r="O19" s="111" t="s">
        <v>185</v>
      </c>
      <c r="P19" s="113">
        <v>40848</v>
      </c>
      <c r="Q19" s="22" t="str">
        <f t="shared" si="0"/>
        <v>EUR2011-11-01</v>
      </c>
      <c r="R19" s="22">
        <f t="shared" si="1"/>
        <v>1</v>
      </c>
      <c r="S19" s="22">
        <f t="shared" si="2"/>
        <v>11037600</v>
      </c>
      <c r="T19" s="36">
        <f t="shared" si="3"/>
        <v>0</v>
      </c>
      <c r="U19" s="36">
        <f t="shared" si="4"/>
        <v>0</v>
      </c>
    </row>
    <row r="20" spans="1:21" x14ac:dyDescent="0.25">
      <c r="A20" s="116">
        <v>40544</v>
      </c>
      <c r="B20" s="1">
        <v>0</v>
      </c>
      <c r="C20" s="1" t="s">
        <v>568</v>
      </c>
      <c r="D20" s="1">
        <v>170</v>
      </c>
      <c r="E20" s="1" t="s">
        <v>124</v>
      </c>
      <c r="F20" s="1">
        <v>-9838080</v>
      </c>
      <c r="G20" s="1" t="s">
        <v>569</v>
      </c>
      <c r="H20" s="1" t="s">
        <v>305</v>
      </c>
      <c r="I20" s="1" t="s">
        <v>324</v>
      </c>
      <c r="J20" s="1" t="s">
        <v>325</v>
      </c>
      <c r="K20" s="111" t="s">
        <v>325</v>
      </c>
      <c r="L20" s="111">
        <v>351360</v>
      </c>
      <c r="M20" s="111">
        <v>28</v>
      </c>
      <c r="N20" s="111" t="s">
        <v>124</v>
      </c>
      <c r="O20" s="111" t="s">
        <v>185</v>
      </c>
      <c r="P20" s="113">
        <v>40544</v>
      </c>
      <c r="Q20" s="22" t="str">
        <f t="shared" si="0"/>
        <v>EUR2011-01-01</v>
      </c>
      <c r="R20" s="22">
        <f t="shared" si="1"/>
        <v>1</v>
      </c>
      <c r="S20" s="22">
        <f t="shared" si="2"/>
        <v>-9838080</v>
      </c>
      <c r="T20" s="36">
        <f t="shared" si="3"/>
        <v>0</v>
      </c>
      <c r="U20" s="36">
        <f t="shared" si="4"/>
        <v>0</v>
      </c>
    </row>
    <row r="21" spans="1:21" x14ac:dyDescent="0.25">
      <c r="A21" s="116">
        <v>40544</v>
      </c>
      <c r="B21" s="1">
        <v>0</v>
      </c>
      <c r="C21" s="1" t="s">
        <v>568</v>
      </c>
      <c r="D21" s="1">
        <v>170</v>
      </c>
      <c r="E21" s="1" t="s">
        <v>124</v>
      </c>
      <c r="F21" s="1">
        <v>-10444176</v>
      </c>
      <c r="G21" s="1" t="s">
        <v>569</v>
      </c>
      <c r="H21" s="1" t="s">
        <v>305</v>
      </c>
      <c r="I21" s="1" t="s">
        <v>324</v>
      </c>
      <c r="J21" s="1" t="s">
        <v>327</v>
      </c>
      <c r="K21" s="111" t="s">
        <v>327</v>
      </c>
      <c r="L21" s="111">
        <v>360144</v>
      </c>
      <c r="M21" s="111">
        <v>29</v>
      </c>
      <c r="N21" s="111" t="s">
        <v>124</v>
      </c>
      <c r="O21" s="111" t="s">
        <v>185</v>
      </c>
      <c r="P21" s="113">
        <v>40544</v>
      </c>
      <c r="Q21" s="22" t="str">
        <f t="shared" si="0"/>
        <v>EUR2011-01-01</v>
      </c>
      <c r="R21" s="22">
        <f t="shared" si="1"/>
        <v>1</v>
      </c>
      <c r="S21" s="22">
        <f t="shared" si="2"/>
        <v>-10444176</v>
      </c>
      <c r="T21" s="36">
        <f t="shared" si="3"/>
        <v>0</v>
      </c>
      <c r="U21" s="36">
        <f t="shared" si="4"/>
        <v>0</v>
      </c>
    </row>
    <row r="22" spans="1:21" x14ac:dyDescent="0.25">
      <c r="A22" s="116">
        <v>40544</v>
      </c>
      <c r="B22" s="1">
        <v>0</v>
      </c>
      <c r="C22" s="1" t="s">
        <v>568</v>
      </c>
      <c r="D22" s="1">
        <v>170</v>
      </c>
      <c r="E22" s="1" t="s">
        <v>124</v>
      </c>
      <c r="F22" s="1">
        <v>11067840</v>
      </c>
      <c r="G22" s="1" t="s">
        <v>569</v>
      </c>
      <c r="H22" s="1" t="s">
        <v>305</v>
      </c>
      <c r="I22" s="1" t="s">
        <v>324</v>
      </c>
      <c r="J22" s="1" t="s">
        <v>328</v>
      </c>
      <c r="K22" s="111" t="s">
        <v>328</v>
      </c>
      <c r="L22" s="111">
        <v>-368928</v>
      </c>
      <c r="M22" s="111">
        <v>30</v>
      </c>
      <c r="N22" s="111" t="s">
        <v>124</v>
      </c>
      <c r="O22" s="111" t="s">
        <v>185</v>
      </c>
      <c r="P22" s="113">
        <v>40544</v>
      </c>
      <c r="Q22" s="22" t="str">
        <f t="shared" si="0"/>
        <v>EUR2011-01-01</v>
      </c>
      <c r="R22" s="22">
        <f t="shared" si="1"/>
        <v>1</v>
      </c>
      <c r="S22" s="22">
        <f t="shared" si="2"/>
        <v>11067840</v>
      </c>
      <c r="T22" s="36">
        <f t="shared" si="3"/>
        <v>0</v>
      </c>
      <c r="U22" s="36">
        <f t="shared" si="4"/>
        <v>0</v>
      </c>
    </row>
    <row r="23" spans="1:21" x14ac:dyDescent="0.25">
      <c r="A23" s="116">
        <v>40848</v>
      </c>
      <c r="B23" s="1">
        <v>0</v>
      </c>
      <c r="C23" s="1" t="s">
        <v>571</v>
      </c>
      <c r="D23" s="1">
        <v>170</v>
      </c>
      <c r="E23" s="1" t="s">
        <v>124</v>
      </c>
      <c r="F23" s="1">
        <v>-9838080</v>
      </c>
      <c r="G23" s="1" t="s">
        <v>569</v>
      </c>
      <c r="H23" s="1" t="s">
        <v>305</v>
      </c>
      <c r="I23" s="1" t="s">
        <v>324</v>
      </c>
      <c r="J23" s="1" t="s">
        <v>329</v>
      </c>
      <c r="K23" s="111" t="s">
        <v>329</v>
      </c>
      <c r="L23" s="111">
        <v>351360</v>
      </c>
      <c r="M23" s="111">
        <v>28</v>
      </c>
      <c r="N23" s="111" t="s">
        <v>124</v>
      </c>
      <c r="O23" s="111" t="s">
        <v>185</v>
      </c>
      <c r="P23" s="113">
        <v>40848</v>
      </c>
      <c r="Q23" s="22" t="str">
        <f t="shared" si="0"/>
        <v>EUR2011-11-01</v>
      </c>
      <c r="R23" s="22">
        <f t="shared" si="1"/>
        <v>1</v>
      </c>
      <c r="S23" s="22">
        <f t="shared" si="2"/>
        <v>-9838080</v>
      </c>
      <c r="T23" s="36">
        <f t="shared" si="3"/>
        <v>0</v>
      </c>
      <c r="U23" s="36">
        <f t="shared" si="4"/>
        <v>0</v>
      </c>
    </row>
    <row r="24" spans="1:21" x14ac:dyDescent="0.25">
      <c r="A24" s="116">
        <v>40848</v>
      </c>
      <c r="B24" s="1">
        <v>0</v>
      </c>
      <c r="C24" s="1" t="s">
        <v>571</v>
      </c>
      <c r="D24" s="1">
        <v>170</v>
      </c>
      <c r="E24" s="1" t="s">
        <v>124</v>
      </c>
      <c r="F24" s="1">
        <v>-10444176</v>
      </c>
      <c r="G24" s="1" t="s">
        <v>569</v>
      </c>
      <c r="H24" s="1" t="s">
        <v>305</v>
      </c>
      <c r="I24" s="1" t="s">
        <v>324</v>
      </c>
      <c r="J24" s="1" t="s">
        <v>331</v>
      </c>
      <c r="K24" s="111" t="s">
        <v>331</v>
      </c>
      <c r="L24" s="111">
        <v>360144</v>
      </c>
      <c r="M24" s="111">
        <v>29</v>
      </c>
      <c r="N24" s="111" t="s">
        <v>124</v>
      </c>
      <c r="O24" s="111" t="s">
        <v>185</v>
      </c>
      <c r="P24" s="113">
        <v>40848</v>
      </c>
      <c r="Q24" s="22" t="str">
        <f t="shared" si="0"/>
        <v>EUR2011-11-01</v>
      </c>
      <c r="R24" s="22">
        <f t="shared" si="1"/>
        <v>1</v>
      </c>
      <c r="S24" s="22">
        <f t="shared" si="2"/>
        <v>-10444176</v>
      </c>
      <c r="T24" s="36">
        <f t="shared" si="3"/>
        <v>0</v>
      </c>
      <c r="U24" s="36">
        <f t="shared" si="4"/>
        <v>0</v>
      </c>
    </row>
    <row r="25" spans="1:21" x14ac:dyDescent="0.25">
      <c r="A25" s="116">
        <v>40848</v>
      </c>
      <c r="B25" s="1">
        <v>0</v>
      </c>
      <c r="C25" s="1" t="s">
        <v>571</v>
      </c>
      <c r="D25" s="1">
        <v>170</v>
      </c>
      <c r="E25" s="1" t="s">
        <v>124</v>
      </c>
      <c r="F25" s="1">
        <v>11067840</v>
      </c>
      <c r="G25" s="1" t="s">
        <v>569</v>
      </c>
      <c r="H25" s="1" t="s">
        <v>305</v>
      </c>
      <c r="I25" s="1" t="s">
        <v>324</v>
      </c>
      <c r="J25" s="1" t="s">
        <v>332</v>
      </c>
      <c r="K25" s="111" t="s">
        <v>332</v>
      </c>
      <c r="L25" s="111">
        <v>-368928</v>
      </c>
      <c r="M25" s="111">
        <v>30</v>
      </c>
      <c r="N25" s="111" t="s">
        <v>124</v>
      </c>
      <c r="O25" s="111" t="s">
        <v>185</v>
      </c>
      <c r="P25" s="113">
        <v>40848</v>
      </c>
      <c r="Q25" s="22" t="str">
        <f t="shared" si="0"/>
        <v>EUR2011-11-01</v>
      </c>
      <c r="R25" s="22">
        <f t="shared" si="1"/>
        <v>1</v>
      </c>
      <c r="S25" s="22">
        <f t="shared" si="2"/>
        <v>11067840</v>
      </c>
      <c r="T25" s="36">
        <f t="shared" si="3"/>
        <v>0</v>
      </c>
      <c r="U25" s="36">
        <f t="shared" si="4"/>
        <v>0</v>
      </c>
    </row>
    <row r="26" spans="1:21" x14ac:dyDescent="0.25">
      <c r="A26" s="116">
        <v>40909</v>
      </c>
      <c r="B26" s="1">
        <v>0</v>
      </c>
      <c r="C26" s="1" t="s">
        <v>571</v>
      </c>
      <c r="D26" s="1">
        <v>170</v>
      </c>
      <c r="E26" s="1" t="s">
        <v>124</v>
      </c>
      <c r="F26" s="1">
        <v>11037600</v>
      </c>
      <c r="G26" s="1" t="s">
        <v>569</v>
      </c>
      <c r="H26" s="1" t="s">
        <v>305</v>
      </c>
      <c r="I26" s="1" t="s">
        <v>304</v>
      </c>
      <c r="J26" s="1" t="s">
        <v>333</v>
      </c>
      <c r="K26" s="111" t="s">
        <v>333</v>
      </c>
      <c r="L26" s="111">
        <v>-367920</v>
      </c>
      <c r="M26" s="111">
        <v>30</v>
      </c>
      <c r="N26" s="111" t="s">
        <v>124</v>
      </c>
      <c r="O26" s="111" t="s">
        <v>185</v>
      </c>
      <c r="P26" s="113">
        <v>40909</v>
      </c>
      <c r="Q26" s="22" t="str">
        <f t="shared" si="0"/>
        <v>EUR2012-01-01</v>
      </c>
      <c r="R26" s="22">
        <f t="shared" si="1"/>
        <v>1</v>
      </c>
      <c r="S26" s="22">
        <f t="shared" si="2"/>
        <v>11037600</v>
      </c>
      <c r="T26" s="36">
        <f t="shared" si="3"/>
        <v>0</v>
      </c>
      <c r="U26" s="36">
        <f t="shared" si="4"/>
        <v>0</v>
      </c>
    </row>
    <row r="27" spans="1:21" x14ac:dyDescent="0.25">
      <c r="A27" s="116">
        <v>40909</v>
      </c>
      <c r="B27" s="1">
        <v>0</v>
      </c>
      <c r="C27" s="1" t="s">
        <v>571</v>
      </c>
      <c r="D27" s="1">
        <v>170</v>
      </c>
      <c r="E27" s="1" t="s">
        <v>124</v>
      </c>
      <c r="F27" s="1">
        <v>11067840</v>
      </c>
      <c r="G27" s="1" t="s">
        <v>569</v>
      </c>
      <c r="H27" s="1" t="s">
        <v>305</v>
      </c>
      <c r="I27" s="1" t="s">
        <v>324</v>
      </c>
      <c r="J27" s="1" t="s">
        <v>335</v>
      </c>
      <c r="K27" s="111" t="s">
        <v>335</v>
      </c>
      <c r="L27" s="111">
        <v>-368928</v>
      </c>
      <c r="M27" s="111">
        <v>30</v>
      </c>
      <c r="N27" s="111" t="s">
        <v>124</v>
      </c>
      <c r="O27" s="111" t="s">
        <v>185</v>
      </c>
      <c r="P27" s="113">
        <v>40909</v>
      </c>
      <c r="Q27" s="22" t="str">
        <f t="shared" si="0"/>
        <v>EUR2012-01-01</v>
      </c>
      <c r="R27" s="22">
        <f t="shared" si="1"/>
        <v>1</v>
      </c>
      <c r="S27" s="22">
        <f t="shared" si="2"/>
        <v>11067840</v>
      </c>
      <c r="T27" s="36">
        <f t="shared" si="3"/>
        <v>0</v>
      </c>
      <c r="U27" s="36">
        <f t="shared" si="4"/>
        <v>0</v>
      </c>
    </row>
    <row r="28" spans="1:21" x14ac:dyDescent="0.25">
      <c r="A28" s="116">
        <v>40544</v>
      </c>
      <c r="B28" s="1">
        <v>0</v>
      </c>
      <c r="C28" s="1" t="s">
        <v>568</v>
      </c>
      <c r="D28" s="1">
        <v>170</v>
      </c>
      <c r="E28" s="1" t="s">
        <v>124</v>
      </c>
      <c r="F28" s="1">
        <v>937440</v>
      </c>
      <c r="G28" s="1" t="s">
        <v>569</v>
      </c>
      <c r="H28" s="1" t="s">
        <v>305</v>
      </c>
      <c r="I28" s="1" t="s">
        <v>337</v>
      </c>
      <c r="J28" s="1" t="s">
        <v>338</v>
      </c>
      <c r="K28" s="111" t="s">
        <v>338</v>
      </c>
      <c r="L28" s="111">
        <v>-31248</v>
      </c>
      <c r="M28" s="111">
        <v>30</v>
      </c>
      <c r="N28" s="111" t="s">
        <v>124</v>
      </c>
      <c r="O28" s="111" t="s">
        <v>185</v>
      </c>
      <c r="P28" s="113">
        <v>40544</v>
      </c>
      <c r="Q28" s="22" t="str">
        <f t="shared" si="0"/>
        <v>EUR2011-01-01</v>
      </c>
      <c r="R28" s="22">
        <f t="shared" si="1"/>
        <v>1</v>
      </c>
      <c r="S28" s="22">
        <f t="shared" si="2"/>
        <v>937440</v>
      </c>
      <c r="T28" s="36">
        <f t="shared" si="3"/>
        <v>0</v>
      </c>
      <c r="U28" s="36">
        <f t="shared" si="4"/>
        <v>0</v>
      </c>
    </row>
    <row r="29" spans="1:21" x14ac:dyDescent="0.25">
      <c r="A29" s="116">
        <v>40544</v>
      </c>
      <c r="B29" s="1">
        <v>0</v>
      </c>
      <c r="C29" s="1" t="s">
        <v>568</v>
      </c>
      <c r="D29" s="1">
        <v>170</v>
      </c>
      <c r="E29" s="1" t="s">
        <v>124</v>
      </c>
      <c r="F29" s="1">
        <v>937440</v>
      </c>
      <c r="G29" s="1" t="s">
        <v>569</v>
      </c>
      <c r="H29" s="1" t="s">
        <v>305</v>
      </c>
      <c r="I29" s="1" t="s">
        <v>340</v>
      </c>
      <c r="J29" s="1" t="s">
        <v>341</v>
      </c>
      <c r="K29" s="111" t="s">
        <v>341</v>
      </c>
      <c r="L29" s="111">
        <v>-31248</v>
      </c>
      <c r="M29" s="111">
        <v>30</v>
      </c>
      <c r="N29" s="111" t="s">
        <v>124</v>
      </c>
      <c r="O29" s="111" t="s">
        <v>185</v>
      </c>
      <c r="P29" s="113">
        <v>40544</v>
      </c>
      <c r="Q29" s="22" t="str">
        <f t="shared" si="0"/>
        <v>EUR2011-01-01</v>
      </c>
      <c r="R29" s="22">
        <f t="shared" si="1"/>
        <v>1</v>
      </c>
      <c r="S29" s="22">
        <f t="shared" si="2"/>
        <v>937440</v>
      </c>
      <c r="T29" s="36">
        <f t="shared" si="3"/>
        <v>0</v>
      </c>
      <c r="U29" s="36">
        <f t="shared" si="4"/>
        <v>0</v>
      </c>
    </row>
    <row r="30" spans="1:21" x14ac:dyDescent="0.25">
      <c r="A30" s="116">
        <v>40848</v>
      </c>
      <c r="B30" s="1">
        <v>0</v>
      </c>
      <c r="C30" s="1" t="s">
        <v>571</v>
      </c>
      <c r="D30" s="1">
        <v>170</v>
      </c>
      <c r="E30" s="1" t="s">
        <v>124</v>
      </c>
      <c r="F30" s="1">
        <v>937440</v>
      </c>
      <c r="G30" s="1" t="s">
        <v>569</v>
      </c>
      <c r="H30" s="1" t="s">
        <v>305</v>
      </c>
      <c r="I30" s="1" t="s">
        <v>337</v>
      </c>
      <c r="J30" s="1" t="s">
        <v>343</v>
      </c>
      <c r="K30" s="111" t="s">
        <v>343</v>
      </c>
      <c r="L30" s="111">
        <v>-31248</v>
      </c>
      <c r="M30" s="111">
        <v>30</v>
      </c>
      <c r="N30" s="111" t="s">
        <v>124</v>
      </c>
      <c r="O30" s="111" t="s">
        <v>185</v>
      </c>
      <c r="P30" s="113">
        <v>40848</v>
      </c>
      <c r="Q30" s="22" t="str">
        <f t="shared" si="0"/>
        <v>EUR2011-11-01</v>
      </c>
      <c r="R30" s="22">
        <f t="shared" si="1"/>
        <v>1</v>
      </c>
      <c r="S30" s="22">
        <f t="shared" si="2"/>
        <v>937440</v>
      </c>
      <c r="T30" s="36">
        <f t="shared" si="3"/>
        <v>0</v>
      </c>
      <c r="U30" s="36">
        <f t="shared" si="4"/>
        <v>0</v>
      </c>
    </row>
    <row r="31" spans="1:21" x14ac:dyDescent="0.25">
      <c r="A31" s="116">
        <v>40848</v>
      </c>
      <c r="B31" s="1">
        <v>0</v>
      </c>
      <c r="C31" s="1" t="s">
        <v>571</v>
      </c>
      <c r="D31" s="1">
        <v>170</v>
      </c>
      <c r="E31" s="1" t="s">
        <v>124</v>
      </c>
      <c r="F31" s="1">
        <v>937440</v>
      </c>
      <c r="G31" s="1" t="s">
        <v>569</v>
      </c>
      <c r="H31" s="1" t="s">
        <v>305</v>
      </c>
      <c r="I31" s="1" t="s">
        <v>340</v>
      </c>
      <c r="J31" s="1" t="s">
        <v>345</v>
      </c>
      <c r="K31" s="111" t="s">
        <v>345</v>
      </c>
      <c r="L31" s="111">
        <v>-31248</v>
      </c>
      <c r="M31" s="111">
        <v>30</v>
      </c>
      <c r="N31" s="111" t="s">
        <v>124</v>
      </c>
      <c r="O31" s="111" t="s">
        <v>185</v>
      </c>
      <c r="P31" s="113">
        <v>40848</v>
      </c>
      <c r="Q31" s="22" t="str">
        <f t="shared" si="0"/>
        <v>EUR2011-11-01</v>
      </c>
      <c r="R31" s="22">
        <f t="shared" si="1"/>
        <v>1</v>
      </c>
      <c r="S31" s="22">
        <f t="shared" si="2"/>
        <v>937440</v>
      </c>
      <c r="T31" s="36">
        <f t="shared" si="3"/>
        <v>0</v>
      </c>
      <c r="U31" s="36">
        <f t="shared" si="4"/>
        <v>0</v>
      </c>
    </row>
    <row r="32" spans="1:21" x14ac:dyDescent="0.25">
      <c r="A32" s="116">
        <v>40909</v>
      </c>
      <c r="B32" s="1">
        <v>0</v>
      </c>
      <c r="C32" s="1" t="s">
        <v>571</v>
      </c>
      <c r="D32" s="1">
        <v>170</v>
      </c>
      <c r="E32" s="1" t="s">
        <v>124</v>
      </c>
      <c r="F32" s="1">
        <v>937440</v>
      </c>
      <c r="G32" s="1" t="s">
        <v>569</v>
      </c>
      <c r="H32" s="1" t="s">
        <v>305</v>
      </c>
      <c r="I32" s="1" t="s">
        <v>337</v>
      </c>
      <c r="J32" s="1" t="s">
        <v>347</v>
      </c>
      <c r="K32" s="111" t="s">
        <v>347</v>
      </c>
      <c r="L32" s="111">
        <v>-31248</v>
      </c>
      <c r="M32" s="111">
        <v>30</v>
      </c>
      <c r="N32" s="111" t="s">
        <v>124</v>
      </c>
      <c r="O32" s="111" t="s">
        <v>185</v>
      </c>
      <c r="P32" s="113">
        <v>40909</v>
      </c>
      <c r="Q32" s="22" t="str">
        <f t="shared" si="0"/>
        <v>EUR2012-01-01</v>
      </c>
      <c r="R32" s="22">
        <f t="shared" si="1"/>
        <v>1</v>
      </c>
      <c r="S32" s="22">
        <f t="shared" si="2"/>
        <v>937440</v>
      </c>
      <c r="T32" s="36">
        <f t="shared" si="3"/>
        <v>0</v>
      </c>
      <c r="U32" s="36">
        <f t="shared" si="4"/>
        <v>0</v>
      </c>
    </row>
    <row r="33" spans="1:21" x14ac:dyDescent="0.25">
      <c r="A33" s="116">
        <v>40909</v>
      </c>
      <c r="B33" s="1">
        <v>0</v>
      </c>
      <c r="C33" s="1" t="s">
        <v>571</v>
      </c>
      <c r="D33" s="1">
        <v>170</v>
      </c>
      <c r="E33" s="1" t="s">
        <v>124</v>
      </c>
      <c r="F33" s="1">
        <v>937440</v>
      </c>
      <c r="G33" s="1" t="s">
        <v>569</v>
      </c>
      <c r="H33" s="1" t="s">
        <v>305</v>
      </c>
      <c r="I33" s="1" t="s">
        <v>340</v>
      </c>
      <c r="J33" s="1" t="s">
        <v>349</v>
      </c>
      <c r="K33" s="111" t="s">
        <v>349</v>
      </c>
      <c r="L33" s="111">
        <v>-31248</v>
      </c>
      <c r="M33" s="111">
        <v>30</v>
      </c>
      <c r="N33" s="111" t="s">
        <v>124</v>
      </c>
      <c r="O33" s="111" t="s">
        <v>185</v>
      </c>
      <c r="P33" s="113">
        <v>40909</v>
      </c>
      <c r="Q33" s="22" t="str">
        <f t="shared" si="0"/>
        <v>EUR2012-01-01</v>
      </c>
      <c r="R33" s="22">
        <f t="shared" si="1"/>
        <v>1</v>
      </c>
      <c r="S33" s="22">
        <f t="shared" si="2"/>
        <v>937440</v>
      </c>
      <c r="T33" s="36">
        <f t="shared" si="3"/>
        <v>0</v>
      </c>
      <c r="U33" s="36">
        <f t="shared" si="4"/>
        <v>0</v>
      </c>
    </row>
    <row r="34" spans="1:21" x14ac:dyDescent="0.25">
      <c r="A34" s="116">
        <v>40544</v>
      </c>
      <c r="B34" s="1">
        <v>0</v>
      </c>
      <c r="C34" s="1" t="s">
        <v>568</v>
      </c>
      <c r="D34" s="1">
        <v>170</v>
      </c>
      <c r="E34" s="1" t="s">
        <v>124</v>
      </c>
      <c r="F34" s="1">
        <v>-9811200</v>
      </c>
      <c r="G34" s="1" t="s">
        <v>569</v>
      </c>
      <c r="H34" s="1" t="s">
        <v>305</v>
      </c>
      <c r="I34" s="1" t="s">
        <v>351</v>
      </c>
      <c r="J34" s="1" t="s">
        <v>353</v>
      </c>
      <c r="K34" s="111" t="s">
        <v>353</v>
      </c>
      <c r="L34" s="111">
        <v>350400</v>
      </c>
      <c r="M34" s="111">
        <v>28</v>
      </c>
      <c r="N34" s="111" t="s">
        <v>124</v>
      </c>
      <c r="O34" s="111" t="s">
        <v>352</v>
      </c>
      <c r="P34" s="113">
        <v>40544</v>
      </c>
      <c r="Q34" s="22" t="str">
        <f t="shared" si="0"/>
        <v>EUR2011-01-01</v>
      </c>
      <c r="R34" s="22">
        <f t="shared" si="1"/>
        <v>1</v>
      </c>
      <c r="S34" s="22">
        <f t="shared" si="2"/>
        <v>-9811200</v>
      </c>
      <c r="T34" s="36">
        <f t="shared" si="3"/>
        <v>0</v>
      </c>
      <c r="U34" s="36">
        <f t="shared" si="4"/>
        <v>0</v>
      </c>
    </row>
    <row r="35" spans="1:21" x14ac:dyDescent="0.25">
      <c r="A35" s="116">
        <v>40544</v>
      </c>
      <c r="B35" s="1">
        <v>0</v>
      </c>
      <c r="C35" s="1" t="s">
        <v>568</v>
      </c>
      <c r="D35" s="1">
        <v>170</v>
      </c>
      <c r="E35" s="1" t="s">
        <v>124</v>
      </c>
      <c r="F35" s="1">
        <v>-10415640</v>
      </c>
      <c r="G35" s="1" t="s">
        <v>569</v>
      </c>
      <c r="H35" s="1" t="s">
        <v>305</v>
      </c>
      <c r="I35" s="1" t="s">
        <v>351</v>
      </c>
      <c r="J35" s="1" t="s">
        <v>355</v>
      </c>
      <c r="K35" s="111" t="s">
        <v>355</v>
      </c>
      <c r="L35" s="111">
        <v>359160</v>
      </c>
      <c r="M35" s="111">
        <v>29</v>
      </c>
      <c r="N35" s="111" t="s">
        <v>124</v>
      </c>
      <c r="O35" s="111" t="s">
        <v>352</v>
      </c>
      <c r="P35" s="113">
        <v>40544</v>
      </c>
      <c r="Q35" s="22" t="str">
        <f t="shared" si="0"/>
        <v>EUR2011-01-01</v>
      </c>
      <c r="R35" s="22">
        <f t="shared" si="1"/>
        <v>1</v>
      </c>
      <c r="S35" s="22">
        <f t="shared" si="2"/>
        <v>-10415640</v>
      </c>
      <c r="T35" s="36">
        <f t="shared" si="3"/>
        <v>0</v>
      </c>
      <c r="U35" s="36">
        <f t="shared" si="4"/>
        <v>0</v>
      </c>
    </row>
    <row r="36" spans="1:21" x14ac:dyDescent="0.25">
      <c r="A36" s="116">
        <v>40544</v>
      </c>
      <c r="B36" s="1">
        <v>0</v>
      </c>
      <c r="C36" s="1" t="s">
        <v>568</v>
      </c>
      <c r="D36" s="1">
        <v>170</v>
      </c>
      <c r="E36" s="1" t="s">
        <v>124</v>
      </c>
      <c r="F36" s="1">
        <v>11037600</v>
      </c>
      <c r="G36" s="1" t="s">
        <v>569</v>
      </c>
      <c r="H36" s="1" t="s">
        <v>305</v>
      </c>
      <c r="I36" s="1" t="s">
        <v>351</v>
      </c>
      <c r="J36" s="1" t="s">
        <v>356</v>
      </c>
      <c r="K36" s="111" t="s">
        <v>356</v>
      </c>
      <c r="L36" s="111">
        <v>-367920</v>
      </c>
      <c r="M36" s="111">
        <v>30</v>
      </c>
      <c r="N36" s="111" t="s">
        <v>124</v>
      </c>
      <c r="O36" s="111" t="s">
        <v>352</v>
      </c>
      <c r="P36" s="113">
        <v>40544</v>
      </c>
      <c r="Q36" s="22" t="str">
        <f t="shared" si="0"/>
        <v>EUR2011-01-01</v>
      </c>
      <c r="R36" s="22">
        <f t="shared" si="1"/>
        <v>1</v>
      </c>
      <c r="S36" s="22">
        <f t="shared" si="2"/>
        <v>11037600</v>
      </c>
      <c r="T36" s="36">
        <f t="shared" si="3"/>
        <v>0</v>
      </c>
      <c r="U36" s="36">
        <f t="shared" si="4"/>
        <v>0</v>
      </c>
    </row>
    <row r="37" spans="1:21" x14ac:dyDescent="0.25">
      <c r="A37" s="116">
        <v>40848</v>
      </c>
      <c r="B37" s="1">
        <v>0</v>
      </c>
      <c r="C37" s="1" t="s">
        <v>571</v>
      </c>
      <c r="D37" s="1">
        <v>170</v>
      </c>
      <c r="E37" s="1" t="s">
        <v>124</v>
      </c>
      <c r="F37" s="1">
        <v>-9811200</v>
      </c>
      <c r="G37" s="1" t="s">
        <v>569</v>
      </c>
      <c r="H37" s="1" t="s">
        <v>305</v>
      </c>
      <c r="I37" s="1" t="s">
        <v>351</v>
      </c>
      <c r="J37" s="1" t="s">
        <v>357</v>
      </c>
      <c r="K37" s="111" t="s">
        <v>357</v>
      </c>
      <c r="L37" s="111">
        <v>350400</v>
      </c>
      <c r="M37" s="111">
        <v>28</v>
      </c>
      <c r="N37" s="111" t="s">
        <v>124</v>
      </c>
      <c r="O37" s="111" t="s">
        <v>352</v>
      </c>
      <c r="P37" s="113">
        <v>40848</v>
      </c>
      <c r="Q37" s="22" t="str">
        <f t="shared" si="0"/>
        <v>EUR2011-11-01</v>
      </c>
      <c r="R37" s="22">
        <f t="shared" si="1"/>
        <v>1</v>
      </c>
      <c r="S37" s="22">
        <f t="shared" si="2"/>
        <v>-9811200</v>
      </c>
      <c r="T37" s="36">
        <f t="shared" si="3"/>
        <v>0</v>
      </c>
      <c r="U37" s="36">
        <f t="shared" si="4"/>
        <v>0</v>
      </c>
    </row>
    <row r="38" spans="1:21" x14ac:dyDescent="0.25">
      <c r="A38" s="116">
        <v>40848</v>
      </c>
      <c r="B38" s="1">
        <v>0</v>
      </c>
      <c r="C38" s="1" t="s">
        <v>571</v>
      </c>
      <c r="D38" s="1">
        <v>170</v>
      </c>
      <c r="E38" s="1" t="s">
        <v>124</v>
      </c>
      <c r="F38" s="1">
        <v>-10415640</v>
      </c>
      <c r="G38" s="1" t="s">
        <v>569</v>
      </c>
      <c r="H38" s="1" t="s">
        <v>305</v>
      </c>
      <c r="I38" s="1" t="s">
        <v>351</v>
      </c>
      <c r="J38" s="1" t="s">
        <v>359</v>
      </c>
      <c r="K38" s="111" t="s">
        <v>359</v>
      </c>
      <c r="L38" s="111">
        <v>359160</v>
      </c>
      <c r="M38" s="111">
        <v>29</v>
      </c>
      <c r="N38" s="111" t="s">
        <v>124</v>
      </c>
      <c r="O38" s="111" t="s">
        <v>352</v>
      </c>
      <c r="P38" s="113">
        <v>40848</v>
      </c>
      <c r="Q38" s="22" t="str">
        <f t="shared" si="0"/>
        <v>EUR2011-11-01</v>
      </c>
      <c r="R38" s="22">
        <f t="shared" si="1"/>
        <v>1</v>
      </c>
      <c r="S38" s="22">
        <f t="shared" si="2"/>
        <v>-10415640</v>
      </c>
      <c r="T38" s="36">
        <f t="shared" si="3"/>
        <v>0</v>
      </c>
      <c r="U38" s="36">
        <f t="shared" si="4"/>
        <v>0</v>
      </c>
    </row>
    <row r="39" spans="1:21" x14ac:dyDescent="0.25">
      <c r="A39" s="116">
        <v>40848</v>
      </c>
      <c r="B39" s="1">
        <v>0</v>
      </c>
      <c r="C39" s="1" t="s">
        <v>571</v>
      </c>
      <c r="D39" s="1">
        <v>170</v>
      </c>
      <c r="E39" s="1" t="s">
        <v>124</v>
      </c>
      <c r="F39" s="1">
        <v>11037600</v>
      </c>
      <c r="G39" s="1" t="s">
        <v>569</v>
      </c>
      <c r="H39" s="1" t="s">
        <v>305</v>
      </c>
      <c r="I39" s="1" t="s">
        <v>351</v>
      </c>
      <c r="J39" s="1" t="s">
        <v>360</v>
      </c>
      <c r="K39" s="111" t="s">
        <v>360</v>
      </c>
      <c r="L39" s="111">
        <v>-367920</v>
      </c>
      <c r="M39" s="111">
        <v>30</v>
      </c>
      <c r="N39" s="111" t="s">
        <v>124</v>
      </c>
      <c r="O39" s="111" t="s">
        <v>352</v>
      </c>
      <c r="P39" s="113">
        <v>40848</v>
      </c>
      <c r="Q39" s="22" t="str">
        <f t="shared" si="0"/>
        <v>EUR2011-11-01</v>
      </c>
      <c r="R39" s="22">
        <f t="shared" si="1"/>
        <v>1</v>
      </c>
      <c r="S39" s="22">
        <f t="shared" si="2"/>
        <v>11037600</v>
      </c>
      <c r="T39" s="36">
        <f t="shared" si="3"/>
        <v>0</v>
      </c>
      <c r="U39" s="36">
        <f t="shared" si="4"/>
        <v>0</v>
      </c>
    </row>
    <row r="40" spans="1:21" x14ac:dyDescent="0.25">
      <c r="A40" s="116">
        <v>40544</v>
      </c>
      <c r="B40" s="1">
        <v>0</v>
      </c>
      <c r="C40" s="1" t="s">
        <v>568</v>
      </c>
      <c r="D40" s="1">
        <v>170</v>
      </c>
      <c r="E40" s="1" t="s">
        <v>124</v>
      </c>
      <c r="F40" s="1">
        <v>-9838080</v>
      </c>
      <c r="G40" s="1" t="s">
        <v>569</v>
      </c>
      <c r="H40" s="1" t="s">
        <v>305</v>
      </c>
      <c r="I40" s="1" t="s">
        <v>361</v>
      </c>
      <c r="J40" s="1" t="s">
        <v>362</v>
      </c>
      <c r="K40" s="111" t="s">
        <v>362</v>
      </c>
      <c r="L40" s="111">
        <v>351360</v>
      </c>
      <c r="M40" s="111">
        <v>28</v>
      </c>
      <c r="N40" s="111" t="s">
        <v>124</v>
      </c>
      <c r="O40" s="111" t="s">
        <v>352</v>
      </c>
      <c r="P40" s="113">
        <v>40544</v>
      </c>
      <c r="Q40" s="22" t="str">
        <f t="shared" si="0"/>
        <v>EUR2011-01-01</v>
      </c>
      <c r="R40" s="22">
        <f t="shared" si="1"/>
        <v>1</v>
      </c>
      <c r="S40" s="22">
        <f t="shared" si="2"/>
        <v>-9838080</v>
      </c>
      <c r="T40" s="36">
        <f t="shared" si="3"/>
        <v>0</v>
      </c>
      <c r="U40" s="36">
        <f t="shared" si="4"/>
        <v>0</v>
      </c>
    </row>
    <row r="41" spans="1:21" x14ac:dyDescent="0.25">
      <c r="A41" s="116">
        <v>40544</v>
      </c>
      <c r="B41" s="1">
        <v>0</v>
      </c>
      <c r="C41" s="1" t="s">
        <v>568</v>
      </c>
      <c r="D41" s="1">
        <v>170</v>
      </c>
      <c r="E41" s="1" t="s">
        <v>124</v>
      </c>
      <c r="F41" s="1">
        <v>-10444176</v>
      </c>
      <c r="G41" s="1" t="s">
        <v>569</v>
      </c>
      <c r="H41" s="1" t="s">
        <v>305</v>
      </c>
      <c r="I41" s="1" t="s">
        <v>361</v>
      </c>
      <c r="J41" s="1" t="s">
        <v>364</v>
      </c>
      <c r="K41" s="111" t="s">
        <v>364</v>
      </c>
      <c r="L41" s="111">
        <v>360144</v>
      </c>
      <c r="M41" s="111">
        <v>29</v>
      </c>
      <c r="N41" s="111" t="s">
        <v>124</v>
      </c>
      <c r="O41" s="111" t="s">
        <v>352</v>
      </c>
      <c r="P41" s="113">
        <v>40544</v>
      </c>
      <c r="Q41" s="22" t="str">
        <f t="shared" si="0"/>
        <v>EUR2011-01-01</v>
      </c>
      <c r="R41" s="22">
        <f t="shared" si="1"/>
        <v>1</v>
      </c>
      <c r="S41" s="22">
        <f t="shared" si="2"/>
        <v>-10444176</v>
      </c>
      <c r="T41" s="36">
        <f t="shared" si="3"/>
        <v>0</v>
      </c>
      <c r="U41" s="36">
        <f t="shared" si="4"/>
        <v>0</v>
      </c>
    </row>
    <row r="42" spans="1:21" x14ac:dyDescent="0.25">
      <c r="A42" s="116">
        <v>40544</v>
      </c>
      <c r="B42" s="1">
        <v>0</v>
      </c>
      <c r="C42" s="1" t="s">
        <v>568</v>
      </c>
      <c r="D42" s="1">
        <v>170</v>
      </c>
      <c r="E42" s="1" t="s">
        <v>124</v>
      </c>
      <c r="F42" s="1">
        <v>11067840</v>
      </c>
      <c r="G42" s="1" t="s">
        <v>569</v>
      </c>
      <c r="H42" s="1" t="s">
        <v>305</v>
      </c>
      <c r="I42" s="1" t="s">
        <v>361</v>
      </c>
      <c r="J42" s="1" t="s">
        <v>365</v>
      </c>
      <c r="K42" s="111" t="s">
        <v>365</v>
      </c>
      <c r="L42" s="111">
        <v>-368928</v>
      </c>
      <c r="M42" s="111">
        <v>30</v>
      </c>
      <c r="N42" s="111" t="s">
        <v>124</v>
      </c>
      <c r="O42" s="111" t="s">
        <v>352</v>
      </c>
      <c r="P42" s="113">
        <v>40544</v>
      </c>
      <c r="Q42" s="22" t="str">
        <f t="shared" si="0"/>
        <v>EUR2011-01-01</v>
      </c>
      <c r="R42" s="22">
        <f t="shared" si="1"/>
        <v>1</v>
      </c>
      <c r="S42" s="22">
        <f t="shared" si="2"/>
        <v>11067840</v>
      </c>
      <c r="T42" s="36">
        <f t="shared" si="3"/>
        <v>0</v>
      </c>
      <c r="U42" s="36">
        <f t="shared" si="4"/>
        <v>0</v>
      </c>
    </row>
    <row r="43" spans="1:21" x14ac:dyDescent="0.25">
      <c r="A43" s="116">
        <v>40848</v>
      </c>
      <c r="B43" s="1">
        <v>0</v>
      </c>
      <c r="C43" s="1" t="s">
        <v>571</v>
      </c>
      <c r="D43" s="1">
        <v>170</v>
      </c>
      <c r="E43" s="1" t="s">
        <v>124</v>
      </c>
      <c r="F43" s="1">
        <v>-9838080</v>
      </c>
      <c r="G43" s="1" t="s">
        <v>569</v>
      </c>
      <c r="H43" s="1" t="s">
        <v>305</v>
      </c>
      <c r="I43" s="1" t="s">
        <v>361</v>
      </c>
      <c r="J43" s="1" t="s">
        <v>366</v>
      </c>
      <c r="K43" s="111" t="s">
        <v>366</v>
      </c>
      <c r="L43" s="111">
        <v>351360</v>
      </c>
      <c r="M43" s="111">
        <v>28</v>
      </c>
      <c r="N43" s="111" t="s">
        <v>124</v>
      </c>
      <c r="O43" s="111" t="s">
        <v>352</v>
      </c>
      <c r="P43" s="113">
        <v>40848</v>
      </c>
      <c r="Q43" s="22" t="str">
        <f t="shared" si="0"/>
        <v>EUR2011-11-01</v>
      </c>
      <c r="R43" s="22">
        <f t="shared" si="1"/>
        <v>1</v>
      </c>
      <c r="S43" s="22">
        <f t="shared" si="2"/>
        <v>-9838080</v>
      </c>
      <c r="T43" s="36">
        <f t="shared" si="3"/>
        <v>0</v>
      </c>
      <c r="U43" s="36">
        <f t="shared" si="4"/>
        <v>0</v>
      </c>
    </row>
    <row r="44" spans="1:21" x14ac:dyDescent="0.25">
      <c r="A44" s="116">
        <v>40848</v>
      </c>
      <c r="B44" s="1">
        <v>0</v>
      </c>
      <c r="C44" s="1" t="s">
        <v>571</v>
      </c>
      <c r="D44" s="1">
        <v>170</v>
      </c>
      <c r="E44" s="1" t="s">
        <v>124</v>
      </c>
      <c r="F44" s="1">
        <v>-10444176</v>
      </c>
      <c r="G44" s="1" t="s">
        <v>569</v>
      </c>
      <c r="H44" s="1" t="s">
        <v>305</v>
      </c>
      <c r="I44" s="1" t="s">
        <v>361</v>
      </c>
      <c r="J44" s="1" t="s">
        <v>368</v>
      </c>
      <c r="K44" s="111" t="s">
        <v>368</v>
      </c>
      <c r="L44" s="111">
        <v>360144</v>
      </c>
      <c r="M44" s="111">
        <v>29</v>
      </c>
      <c r="N44" s="111" t="s">
        <v>124</v>
      </c>
      <c r="O44" s="111" t="s">
        <v>352</v>
      </c>
      <c r="P44" s="113">
        <v>40848</v>
      </c>
      <c r="Q44" s="22" t="str">
        <f t="shared" si="0"/>
        <v>EUR2011-11-01</v>
      </c>
      <c r="R44" s="22">
        <f t="shared" si="1"/>
        <v>1</v>
      </c>
      <c r="S44" s="22">
        <f t="shared" si="2"/>
        <v>-10444176</v>
      </c>
      <c r="T44" s="36">
        <f t="shared" si="3"/>
        <v>0</v>
      </c>
      <c r="U44" s="36">
        <f t="shared" si="4"/>
        <v>0</v>
      </c>
    </row>
    <row r="45" spans="1:21" x14ac:dyDescent="0.25">
      <c r="A45" s="116">
        <v>40848</v>
      </c>
      <c r="B45" s="1">
        <v>0</v>
      </c>
      <c r="C45" s="1" t="s">
        <v>571</v>
      </c>
      <c r="D45" s="1">
        <v>170</v>
      </c>
      <c r="E45" s="1" t="s">
        <v>124</v>
      </c>
      <c r="F45" s="1">
        <v>11067840</v>
      </c>
      <c r="G45" s="1" t="s">
        <v>569</v>
      </c>
      <c r="H45" s="1" t="s">
        <v>305</v>
      </c>
      <c r="I45" s="1" t="s">
        <v>361</v>
      </c>
      <c r="J45" s="1" t="s">
        <v>369</v>
      </c>
      <c r="K45" s="111" t="s">
        <v>369</v>
      </c>
      <c r="L45" s="111">
        <v>-368928</v>
      </c>
      <c r="M45" s="111">
        <v>30</v>
      </c>
      <c r="N45" s="111" t="s">
        <v>124</v>
      </c>
      <c r="O45" s="111" t="s">
        <v>352</v>
      </c>
      <c r="P45" s="113">
        <v>40848</v>
      </c>
      <c r="Q45" s="22" t="str">
        <f t="shared" si="0"/>
        <v>EUR2011-11-01</v>
      </c>
      <c r="R45" s="22">
        <f t="shared" si="1"/>
        <v>1</v>
      </c>
      <c r="S45" s="22">
        <f t="shared" si="2"/>
        <v>11067840</v>
      </c>
      <c r="T45" s="36">
        <f t="shared" si="3"/>
        <v>0</v>
      </c>
      <c r="U45" s="36">
        <f t="shared" si="4"/>
        <v>0</v>
      </c>
    </row>
    <row r="46" spans="1:21" x14ac:dyDescent="0.25">
      <c r="A46" s="116">
        <v>40909</v>
      </c>
      <c r="B46" s="1">
        <v>0</v>
      </c>
      <c r="C46" s="1" t="s">
        <v>571</v>
      </c>
      <c r="D46" s="1">
        <v>170</v>
      </c>
      <c r="E46" s="1" t="s">
        <v>124</v>
      </c>
      <c r="F46" s="1">
        <v>11037600</v>
      </c>
      <c r="G46" s="1" t="s">
        <v>569</v>
      </c>
      <c r="H46" s="1" t="s">
        <v>305</v>
      </c>
      <c r="I46" s="1" t="s">
        <v>351</v>
      </c>
      <c r="J46" s="1" t="s">
        <v>370</v>
      </c>
      <c r="K46" s="111" t="s">
        <v>370</v>
      </c>
      <c r="L46" s="111">
        <v>-367920</v>
      </c>
      <c r="M46" s="111">
        <v>30</v>
      </c>
      <c r="N46" s="111" t="s">
        <v>124</v>
      </c>
      <c r="O46" s="111" t="s">
        <v>352</v>
      </c>
      <c r="P46" s="113">
        <v>40909</v>
      </c>
      <c r="Q46" s="22" t="str">
        <f t="shared" si="0"/>
        <v>EUR2012-01-01</v>
      </c>
      <c r="R46" s="22">
        <f t="shared" si="1"/>
        <v>1</v>
      </c>
      <c r="S46" s="22">
        <f t="shared" si="2"/>
        <v>11037600</v>
      </c>
      <c r="T46" s="36">
        <f t="shared" si="3"/>
        <v>0</v>
      </c>
      <c r="U46" s="36">
        <f t="shared" si="4"/>
        <v>0</v>
      </c>
    </row>
    <row r="47" spans="1:21" x14ac:dyDescent="0.25">
      <c r="A47" s="116">
        <v>40909</v>
      </c>
      <c r="B47" s="1">
        <v>0</v>
      </c>
      <c r="C47" s="1" t="s">
        <v>571</v>
      </c>
      <c r="D47" s="1">
        <v>170</v>
      </c>
      <c r="E47" s="1" t="s">
        <v>124</v>
      </c>
      <c r="F47" s="1">
        <v>11067840</v>
      </c>
      <c r="G47" s="1" t="s">
        <v>569</v>
      </c>
      <c r="H47" s="1" t="s">
        <v>305</v>
      </c>
      <c r="I47" s="1" t="s">
        <v>361</v>
      </c>
      <c r="J47" s="1" t="s">
        <v>372</v>
      </c>
      <c r="K47" s="111" t="s">
        <v>372</v>
      </c>
      <c r="L47" s="111">
        <v>-368928</v>
      </c>
      <c r="M47" s="111">
        <v>30</v>
      </c>
      <c r="N47" s="111" t="s">
        <v>124</v>
      </c>
      <c r="O47" s="111" t="s">
        <v>352</v>
      </c>
      <c r="P47" s="113">
        <v>40909</v>
      </c>
      <c r="Q47" s="22" t="str">
        <f t="shared" si="0"/>
        <v>EUR2012-01-01</v>
      </c>
      <c r="R47" s="22">
        <f t="shared" si="1"/>
        <v>1</v>
      </c>
      <c r="S47" s="22">
        <f t="shared" si="2"/>
        <v>11067840</v>
      </c>
      <c r="T47" s="36">
        <f t="shared" si="3"/>
        <v>0</v>
      </c>
      <c r="U47" s="36">
        <f t="shared" si="4"/>
        <v>0</v>
      </c>
    </row>
    <row r="48" spans="1:21" x14ac:dyDescent="0.25">
      <c r="A48" s="116">
        <v>40544</v>
      </c>
      <c r="B48" s="1">
        <v>0</v>
      </c>
      <c r="C48" s="1" t="s">
        <v>568</v>
      </c>
      <c r="D48" s="1">
        <v>170</v>
      </c>
      <c r="E48" s="1" t="s">
        <v>124</v>
      </c>
      <c r="F48" s="1">
        <v>937440</v>
      </c>
      <c r="G48" s="1" t="s">
        <v>569</v>
      </c>
      <c r="H48" s="1" t="s">
        <v>305</v>
      </c>
      <c r="I48" s="1" t="s">
        <v>374</v>
      </c>
      <c r="J48" s="1" t="s">
        <v>375</v>
      </c>
      <c r="K48" s="111" t="s">
        <v>375</v>
      </c>
      <c r="L48" s="111">
        <v>-31248</v>
      </c>
      <c r="M48" s="111">
        <v>30</v>
      </c>
      <c r="N48" s="111" t="s">
        <v>124</v>
      </c>
      <c r="O48" s="111" t="s">
        <v>352</v>
      </c>
      <c r="P48" s="113">
        <v>40544</v>
      </c>
      <c r="Q48" s="22" t="str">
        <f t="shared" si="0"/>
        <v>EUR2011-01-01</v>
      </c>
      <c r="R48" s="22">
        <f t="shared" si="1"/>
        <v>1</v>
      </c>
      <c r="S48" s="22">
        <f t="shared" si="2"/>
        <v>937440</v>
      </c>
      <c r="T48" s="36">
        <f t="shared" si="3"/>
        <v>0</v>
      </c>
      <c r="U48" s="36">
        <f t="shared" si="4"/>
        <v>0</v>
      </c>
    </row>
    <row r="49" spans="1:21" x14ac:dyDescent="0.25">
      <c r="A49" s="116">
        <v>40544</v>
      </c>
      <c r="B49" s="1">
        <v>0</v>
      </c>
      <c r="C49" s="1" t="s">
        <v>568</v>
      </c>
      <c r="D49" s="1">
        <v>170</v>
      </c>
      <c r="E49" s="1" t="s">
        <v>124</v>
      </c>
      <c r="F49" s="1">
        <v>937440</v>
      </c>
      <c r="G49" s="1" t="s">
        <v>569</v>
      </c>
      <c r="H49" s="1" t="s">
        <v>305</v>
      </c>
      <c r="I49" s="1" t="s">
        <v>377</v>
      </c>
      <c r="J49" s="1" t="s">
        <v>378</v>
      </c>
      <c r="K49" s="111" t="s">
        <v>378</v>
      </c>
      <c r="L49" s="111">
        <v>-31248</v>
      </c>
      <c r="M49" s="111">
        <v>30</v>
      </c>
      <c r="N49" s="111" t="s">
        <v>124</v>
      </c>
      <c r="O49" s="111" t="s">
        <v>352</v>
      </c>
      <c r="P49" s="113">
        <v>40544</v>
      </c>
      <c r="Q49" s="22" t="str">
        <f t="shared" si="0"/>
        <v>EUR2011-01-01</v>
      </c>
      <c r="R49" s="22">
        <f t="shared" si="1"/>
        <v>1</v>
      </c>
      <c r="S49" s="22">
        <f t="shared" si="2"/>
        <v>937440</v>
      </c>
      <c r="T49" s="36">
        <f t="shared" si="3"/>
        <v>0</v>
      </c>
      <c r="U49" s="36">
        <f t="shared" si="4"/>
        <v>0</v>
      </c>
    </row>
    <row r="50" spans="1:21" x14ac:dyDescent="0.25">
      <c r="A50" s="116">
        <v>40848</v>
      </c>
      <c r="B50" s="1">
        <v>0</v>
      </c>
      <c r="C50" s="1" t="s">
        <v>571</v>
      </c>
      <c r="D50" s="1">
        <v>170</v>
      </c>
      <c r="E50" s="1" t="s">
        <v>124</v>
      </c>
      <c r="F50" s="1">
        <v>937440</v>
      </c>
      <c r="G50" s="1" t="s">
        <v>569</v>
      </c>
      <c r="H50" s="1" t="s">
        <v>305</v>
      </c>
      <c r="I50" s="1" t="s">
        <v>374</v>
      </c>
      <c r="J50" s="1" t="s">
        <v>380</v>
      </c>
      <c r="K50" s="111" t="s">
        <v>380</v>
      </c>
      <c r="L50" s="111">
        <v>-31248</v>
      </c>
      <c r="M50" s="111">
        <v>30</v>
      </c>
      <c r="N50" s="111" t="s">
        <v>124</v>
      </c>
      <c r="O50" s="111" t="s">
        <v>352</v>
      </c>
      <c r="P50" s="113">
        <v>40848</v>
      </c>
      <c r="Q50" s="22" t="str">
        <f t="shared" si="0"/>
        <v>EUR2011-11-01</v>
      </c>
      <c r="R50" s="22">
        <f t="shared" si="1"/>
        <v>1</v>
      </c>
      <c r="S50" s="22">
        <f t="shared" si="2"/>
        <v>937440</v>
      </c>
      <c r="T50" s="36">
        <f t="shared" si="3"/>
        <v>0</v>
      </c>
      <c r="U50" s="36">
        <f t="shared" si="4"/>
        <v>0</v>
      </c>
    </row>
    <row r="51" spans="1:21" x14ac:dyDescent="0.25">
      <c r="A51" s="116">
        <v>40848</v>
      </c>
      <c r="B51" s="1">
        <v>0</v>
      </c>
      <c r="C51" s="1" t="s">
        <v>571</v>
      </c>
      <c r="D51" s="1">
        <v>170</v>
      </c>
      <c r="E51" s="1" t="s">
        <v>124</v>
      </c>
      <c r="F51" s="1">
        <v>937440</v>
      </c>
      <c r="G51" s="1" t="s">
        <v>569</v>
      </c>
      <c r="H51" s="1" t="s">
        <v>305</v>
      </c>
      <c r="I51" s="1" t="s">
        <v>377</v>
      </c>
      <c r="J51" s="1" t="s">
        <v>382</v>
      </c>
      <c r="K51" s="111" t="s">
        <v>382</v>
      </c>
      <c r="L51" s="111">
        <v>-31248</v>
      </c>
      <c r="M51" s="111">
        <v>30</v>
      </c>
      <c r="N51" s="111" t="s">
        <v>124</v>
      </c>
      <c r="O51" s="111" t="s">
        <v>352</v>
      </c>
      <c r="P51" s="113">
        <v>40848</v>
      </c>
      <c r="Q51" s="22" t="str">
        <f t="shared" si="0"/>
        <v>EUR2011-11-01</v>
      </c>
      <c r="R51" s="22">
        <f t="shared" si="1"/>
        <v>1</v>
      </c>
      <c r="S51" s="22">
        <f t="shared" si="2"/>
        <v>937440</v>
      </c>
      <c r="T51" s="36">
        <f t="shared" si="3"/>
        <v>0</v>
      </c>
      <c r="U51" s="36">
        <f t="shared" si="4"/>
        <v>0</v>
      </c>
    </row>
    <row r="52" spans="1:21" x14ac:dyDescent="0.25">
      <c r="A52" s="116">
        <v>40909</v>
      </c>
      <c r="B52" s="1">
        <v>0</v>
      </c>
      <c r="C52" s="1" t="s">
        <v>571</v>
      </c>
      <c r="D52" s="1">
        <v>170</v>
      </c>
      <c r="E52" s="1" t="s">
        <v>124</v>
      </c>
      <c r="F52" s="1">
        <v>937440</v>
      </c>
      <c r="G52" s="1" t="s">
        <v>569</v>
      </c>
      <c r="H52" s="1" t="s">
        <v>305</v>
      </c>
      <c r="I52" s="1" t="s">
        <v>374</v>
      </c>
      <c r="J52" s="1" t="s">
        <v>384</v>
      </c>
      <c r="K52" s="111" t="s">
        <v>384</v>
      </c>
      <c r="L52" s="111">
        <v>-31248</v>
      </c>
      <c r="M52" s="111">
        <v>30</v>
      </c>
      <c r="N52" s="111" t="s">
        <v>124</v>
      </c>
      <c r="O52" s="111" t="s">
        <v>352</v>
      </c>
      <c r="P52" s="113">
        <v>40909</v>
      </c>
      <c r="Q52" s="22" t="str">
        <f t="shared" si="0"/>
        <v>EUR2012-01-01</v>
      </c>
      <c r="R52" s="22">
        <f t="shared" si="1"/>
        <v>1</v>
      </c>
      <c r="S52" s="22">
        <f t="shared" si="2"/>
        <v>937440</v>
      </c>
      <c r="T52" s="36">
        <f t="shared" si="3"/>
        <v>0</v>
      </c>
      <c r="U52" s="36">
        <f t="shared" si="4"/>
        <v>0</v>
      </c>
    </row>
    <row r="53" spans="1:21" x14ac:dyDescent="0.25">
      <c r="A53" s="116">
        <v>40909</v>
      </c>
      <c r="B53" s="1">
        <v>0</v>
      </c>
      <c r="C53" s="1" t="s">
        <v>571</v>
      </c>
      <c r="D53" s="1">
        <v>170</v>
      </c>
      <c r="E53" s="1" t="s">
        <v>124</v>
      </c>
      <c r="F53" s="1">
        <v>937440</v>
      </c>
      <c r="G53" s="1" t="s">
        <v>569</v>
      </c>
      <c r="H53" s="1" t="s">
        <v>305</v>
      </c>
      <c r="I53" s="1" t="s">
        <v>377</v>
      </c>
      <c r="J53" s="1" t="s">
        <v>386</v>
      </c>
      <c r="K53" s="111" t="s">
        <v>386</v>
      </c>
      <c r="L53" s="111">
        <v>-31248</v>
      </c>
      <c r="M53" s="111">
        <v>30</v>
      </c>
      <c r="N53" s="111" t="s">
        <v>124</v>
      </c>
      <c r="O53" s="111" t="s">
        <v>352</v>
      </c>
      <c r="P53" s="113">
        <v>40909</v>
      </c>
      <c r="Q53" s="22" t="str">
        <f t="shared" si="0"/>
        <v>EUR2012-01-01</v>
      </c>
      <c r="R53" s="22">
        <f t="shared" si="1"/>
        <v>1</v>
      </c>
      <c r="S53" s="22">
        <f t="shared" si="2"/>
        <v>937440</v>
      </c>
      <c r="T53" s="36">
        <f t="shared" si="3"/>
        <v>0</v>
      </c>
      <c r="U53" s="36">
        <f t="shared" si="4"/>
        <v>0</v>
      </c>
    </row>
    <row r="54" spans="1:21" x14ac:dyDescent="0.25">
      <c r="A54" s="116">
        <v>40544</v>
      </c>
      <c r="B54" s="1">
        <v>0</v>
      </c>
      <c r="C54" s="1" t="s">
        <v>568</v>
      </c>
      <c r="D54" s="1">
        <v>170</v>
      </c>
      <c r="E54" s="1" t="s">
        <v>124</v>
      </c>
      <c r="F54" s="1">
        <v>-9811200</v>
      </c>
      <c r="G54" s="1" t="s">
        <v>569</v>
      </c>
      <c r="H54" s="1" t="s">
        <v>305</v>
      </c>
      <c r="I54" s="1" t="s">
        <v>304</v>
      </c>
      <c r="J54" s="1" t="s">
        <v>388</v>
      </c>
      <c r="K54" s="111" t="s">
        <v>388</v>
      </c>
      <c r="L54" s="111">
        <v>350400</v>
      </c>
      <c r="M54" s="111">
        <v>28</v>
      </c>
      <c r="N54" s="111" t="s">
        <v>124</v>
      </c>
      <c r="O54" s="111" t="s">
        <v>543</v>
      </c>
      <c r="P54" s="113">
        <v>40544</v>
      </c>
      <c r="Q54" s="22" t="str">
        <f t="shared" si="0"/>
        <v>EUR2011-01-01</v>
      </c>
      <c r="R54" s="22">
        <f t="shared" si="1"/>
        <v>1</v>
      </c>
      <c r="S54" s="22">
        <f t="shared" si="2"/>
        <v>-9811200</v>
      </c>
      <c r="T54" s="36">
        <f t="shared" si="3"/>
        <v>0</v>
      </c>
      <c r="U54" s="36">
        <f t="shared" si="4"/>
        <v>0</v>
      </c>
    </row>
    <row r="55" spans="1:21" x14ac:dyDescent="0.25">
      <c r="A55" s="116">
        <v>40544</v>
      </c>
      <c r="B55" s="1">
        <v>0</v>
      </c>
      <c r="C55" s="1" t="s">
        <v>568</v>
      </c>
      <c r="D55" s="1">
        <v>170</v>
      </c>
      <c r="E55" s="1" t="s">
        <v>124</v>
      </c>
      <c r="F55" s="1">
        <v>-9838080</v>
      </c>
      <c r="G55" s="1" t="s">
        <v>569</v>
      </c>
      <c r="H55" s="1" t="s">
        <v>305</v>
      </c>
      <c r="I55" s="1" t="s">
        <v>324</v>
      </c>
      <c r="J55" s="1" t="s">
        <v>390</v>
      </c>
      <c r="K55" s="111" t="s">
        <v>390</v>
      </c>
      <c r="L55" s="111">
        <v>351360</v>
      </c>
      <c r="M55" s="111">
        <v>28</v>
      </c>
      <c r="N55" s="111" t="s">
        <v>124</v>
      </c>
      <c r="O55" s="111" t="s">
        <v>543</v>
      </c>
      <c r="P55" s="113">
        <v>40544</v>
      </c>
      <c r="Q55" s="22" t="str">
        <f t="shared" si="0"/>
        <v>EUR2011-01-01</v>
      </c>
      <c r="R55" s="22">
        <f t="shared" si="1"/>
        <v>1</v>
      </c>
      <c r="S55" s="22">
        <f t="shared" si="2"/>
        <v>-9838080</v>
      </c>
      <c r="T55" s="36">
        <f t="shared" si="3"/>
        <v>0</v>
      </c>
      <c r="U55" s="36">
        <f t="shared" si="4"/>
        <v>0</v>
      </c>
    </row>
    <row r="56" spans="1:21" x14ac:dyDescent="0.25">
      <c r="A56" s="116">
        <v>40848</v>
      </c>
      <c r="B56" s="1">
        <v>0</v>
      </c>
      <c r="C56" s="1" t="s">
        <v>571</v>
      </c>
      <c r="D56" s="1">
        <v>170</v>
      </c>
      <c r="E56" s="1" t="s">
        <v>124</v>
      </c>
      <c r="F56" s="1">
        <v>-9811200</v>
      </c>
      <c r="G56" s="1" t="s">
        <v>569</v>
      </c>
      <c r="H56" s="1" t="s">
        <v>305</v>
      </c>
      <c r="I56" s="1" t="s">
        <v>304</v>
      </c>
      <c r="J56" s="1" t="s">
        <v>392</v>
      </c>
      <c r="K56" s="111" t="s">
        <v>392</v>
      </c>
      <c r="L56" s="111">
        <v>350400</v>
      </c>
      <c r="M56" s="111">
        <v>28</v>
      </c>
      <c r="N56" s="111" t="s">
        <v>124</v>
      </c>
      <c r="O56" s="111" t="s">
        <v>543</v>
      </c>
      <c r="P56" s="113">
        <v>40848</v>
      </c>
      <c r="Q56" s="22" t="str">
        <f t="shared" si="0"/>
        <v>EUR2011-11-01</v>
      </c>
      <c r="R56" s="22">
        <f t="shared" si="1"/>
        <v>1</v>
      </c>
      <c r="S56" s="22">
        <f t="shared" si="2"/>
        <v>-9811200</v>
      </c>
      <c r="T56" s="36">
        <f t="shared" si="3"/>
        <v>0</v>
      </c>
      <c r="U56" s="36">
        <f t="shared" si="4"/>
        <v>0</v>
      </c>
    </row>
    <row r="57" spans="1:21" x14ac:dyDescent="0.25">
      <c r="A57" s="116">
        <v>40848</v>
      </c>
      <c r="B57" s="1">
        <v>0</v>
      </c>
      <c r="C57" s="1" t="s">
        <v>571</v>
      </c>
      <c r="D57" s="1">
        <v>170</v>
      </c>
      <c r="E57" s="1" t="s">
        <v>124</v>
      </c>
      <c r="F57" s="1">
        <v>-9838080</v>
      </c>
      <c r="G57" s="1" t="s">
        <v>569</v>
      </c>
      <c r="H57" s="1" t="s">
        <v>305</v>
      </c>
      <c r="I57" s="1" t="s">
        <v>324</v>
      </c>
      <c r="J57" s="1" t="s">
        <v>394</v>
      </c>
      <c r="K57" s="111" t="s">
        <v>394</v>
      </c>
      <c r="L57" s="111">
        <v>351360</v>
      </c>
      <c r="M57" s="111">
        <v>28</v>
      </c>
      <c r="N57" s="111" t="s">
        <v>124</v>
      </c>
      <c r="O57" s="111" t="s">
        <v>543</v>
      </c>
      <c r="P57" s="113">
        <v>40848</v>
      </c>
      <c r="Q57" s="22" t="str">
        <f t="shared" si="0"/>
        <v>EUR2011-11-01</v>
      </c>
      <c r="R57" s="22">
        <f t="shared" si="1"/>
        <v>1</v>
      </c>
      <c r="S57" s="22">
        <f t="shared" si="2"/>
        <v>-9838080</v>
      </c>
      <c r="T57" s="36">
        <f t="shared" si="3"/>
        <v>0</v>
      </c>
      <c r="U57" s="36">
        <f t="shared" si="4"/>
        <v>0</v>
      </c>
    </row>
    <row r="58" spans="1:21" x14ac:dyDescent="0.25">
      <c r="A58" s="116">
        <v>40909</v>
      </c>
      <c r="B58" s="1">
        <v>0</v>
      </c>
      <c r="C58" s="1" t="s">
        <v>571</v>
      </c>
      <c r="D58" s="1">
        <v>170</v>
      </c>
      <c r="E58" s="1" t="s">
        <v>124</v>
      </c>
      <c r="F58" s="1">
        <v>-9811200</v>
      </c>
      <c r="G58" s="1" t="s">
        <v>569</v>
      </c>
      <c r="H58" s="1" t="s">
        <v>305</v>
      </c>
      <c r="I58" s="1" t="s">
        <v>304</v>
      </c>
      <c r="J58" s="1" t="s">
        <v>396</v>
      </c>
      <c r="K58" s="111" t="s">
        <v>396</v>
      </c>
      <c r="L58" s="111">
        <v>350400</v>
      </c>
      <c r="M58" s="111">
        <v>28</v>
      </c>
      <c r="N58" s="111" t="s">
        <v>124</v>
      </c>
      <c r="O58" s="111" t="s">
        <v>543</v>
      </c>
      <c r="P58" s="113">
        <v>40909</v>
      </c>
      <c r="Q58" s="22" t="str">
        <f t="shared" si="0"/>
        <v>EUR2012-01-01</v>
      </c>
      <c r="R58" s="22">
        <f t="shared" si="1"/>
        <v>1</v>
      </c>
      <c r="S58" s="22">
        <f t="shared" si="2"/>
        <v>-9811200</v>
      </c>
      <c r="T58" s="36">
        <f t="shared" si="3"/>
        <v>0</v>
      </c>
      <c r="U58" s="36">
        <f t="shared" si="4"/>
        <v>0</v>
      </c>
    </row>
    <row r="59" spans="1:21" x14ac:dyDescent="0.25">
      <c r="A59" s="116">
        <v>40909</v>
      </c>
      <c r="B59" s="1">
        <v>0</v>
      </c>
      <c r="C59" s="1" t="s">
        <v>571</v>
      </c>
      <c r="D59" s="1">
        <v>170</v>
      </c>
      <c r="E59" s="1" t="s">
        <v>124</v>
      </c>
      <c r="F59" s="1">
        <v>-9838080</v>
      </c>
      <c r="G59" s="1" t="s">
        <v>569</v>
      </c>
      <c r="H59" s="1" t="s">
        <v>305</v>
      </c>
      <c r="I59" s="1" t="s">
        <v>324</v>
      </c>
      <c r="J59" s="1" t="s">
        <v>398</v>
      </c>
      <c r="K59" s="111" t="s">
        <v>398</v>
      </c>
      <c r="L59" s="111">
        <v>351360</v>
      </c>
      <c r="M59" s="111">
        <v>28</v>
      </c>
      <c r="N59" s="111" t="s">
        <v>124</v>
      </c>
      <c r="O59" s="111" t="s">
        <v>543</v>
      </c>
      <c r="P59" s="113">
        <v>40909</v>
      </c>
      <c r="Q59" s="22" t="str">
        <f t="shared" si="0"/>
        <v>EUR2012-01-01</v>
      </c>
      <c r="R59" s="22">
        <f t="shared" si="1"/>
        <v>1</v>
      </c>
      <c r="S59" s="22">
        <f t="shared" si="2"/>
        <v>-9838080</v>
      </c>
      <c r="T59" s="36">
        <f t="shared" si="3"/>
        <v>0</v>
      </c>
      <c r="U59" s="36">
        <f t="shared" si="4"/>
        <v>0</v>
      </c>
    </row>
    <row r="60" spans="1:21" x14ac:dyDescent="0.25">
      <c r="A60" s="116">
        <v>40848</v>
      </c>
      <c r="B60" s="1">
        <v>0</v>
      </c>
      <c r="C60" s="1" t="s">
        <v>571</v>
      </c>
      <c r="D60" s="1">
        <v>170</v>
      </c>
      <c r="E60" s="1" t="s">
        <v>124</v>
      </c>
      <c r="F60" s="1">
        <v>-10444176</v>
      </c>
      <c r="G60" s="1" t="s">
        <v>569</v>
      </c>
      <c r="H60" s="1" t="s">
        <v>305</v>
      </c>
      <c r="I60" s="1" t="s">
        <v>324</v>
      </c>
      <c r="J60" s="1" t="s">
        <v>400</v>
      </c>
      <c r="K60" s="111" t="s">
        <v>400</v>
      </c>
      <c r="L60" s="111">
        <v>360144</v>
      </c>
      <c r="M60" s="111">
        <v>29</v>
      </c>
      <c r="N60" s="111" t="s">
        <v>124</v>
      </c>
      <c r="O60" s="111" t="s">
        <v>185</v>
      </c>
      <c r="P60" s="113">
        <v>40848</v>
      </c>
      <c r="Q60" s="22" t="str">
        <f t="shared" si="0"/>
        <v>EUR2011-11-01</v>
      </c>
      <c r="R60" s="22">
        <f t="shared" si="1"/>
        <v>1</v>
      </c>
      <c r="S60" s="22">
        <f t="shared" si="2"/>
        <v>-10444176</v>
      </c>
      <c r="T60" s="36">
        <f t="shared" si="3"/>
        <v>0</v>
      </c>
      <c r="U60" s="36">
        <f t="shared" si="4"/>
        <v>0</v>
      </c>
    </row>
    <row r="61" spans="1:21" x14ac:dyDescent="0.25">
      <c r="A61" s="116">
        <v>40848</v>
      </c>
      <c r="B61" s="1">
        <v>0</v>
      </c>
      <c r="C61" s="1" t="s">
        <v>571</v>
      </c>
      <c r="D61" s="1">
        <v>170</v>
      </c>
      <c r="E61" s="1" t="s">
        <v>124</v>
      </c>
      <c r="F61" s="1">
        <v>-10444176</v>
      </c>
      <c r="G61" s="1" t="s">
        <v>569</v>
      </c>
      <c r="H61" s="1" t="s">
        <v>305</v>
      </c>
      <c r="I61" s="1" t="s">
        <v>324</v>
      </c>
      <c r="J61" s="1" t="s">
        <v>402</v>
      </c>
      <c r="K61" s="111" t="s">
        <v>402</v>
      </c>
      <c r="L61" s="111">
        <v>360144</v>
      </c>
      <c r="M61" s="111">
        <v>29</v>
      </c>
      <c r="N61" s="111" t="s">
        <v>124</v>
      </c>
      <c r="O61" s="111" t="s">
        <v>185</v>
      </c>
      <c r="P61" s="113">
        <v>40848</v>
      </c>
      <c r="Q61" s="22" t="str">
        <f t="shared" si="0"/>
        <v>EUR2011-11-01</v>
      </c>
      <c r="R61" s="22">
        <f t="shared" si="1"/>
        <v>1</v>
      </c>
      <c r="S61" s="22">
        <f t="shared" si="2"/>
        <v>-10444176</v>
      </c>
      <c r="T61" s="36">
        <f t="shared" si="3"/>
        <v>0</v>
      </c>
      <c r="U61" s="36">
        <f t="shared" si="4"/>
        <v>0</v>
      </c>
    </row>
    <row r="62" spans="1:21" x14ac:dyDescent="0.25">
      <c r="A62" s="116">
        <v>40544</v>
      </c>
      <c r="B62" s="1">
        <v>0</v>
      </c>
      <c r="C62" s="1" t="s">
        <v>568</v>
      </c>
      <c r="D62" s="1">
        <v>170</v>
      </c>
      <c r="E62" s="1" t="s">
        <v>124</v>
      </c>
      <c r="F62" s="1">
        <v>-1254842.7848725501</v>
      </c>
      <c r="G62" s="1" t="s">
        <v>569</v>
      </c>
      <c r="H62" s="1" t="s">
        <v>305</v>
      </c>
      <c r="I62" s="1" t="s">
        <v>304</v>
      </c>
      <c r="J62" s="1" t="s">
        <v>409</v>
      </c>
      <c r="K62" s="111" t="s">
        <v>409</v>
      </c>
      <c r="L62" s="111">
        <v>350400</v>
      </c>
      <c r="M62" s="111">
        <v>28</v>
      </c>
      <c r="N62" s="111" t="s">
        <v>408</v>
      </c>
      <c r="O62" s="111" t="s">
        <v>185</v>
      </c>
      <c r="P62" s="113">
        <v>40544</v>
      </c>
      <c r="Q62" s="22" t="str">
        <f t="shared" si="0"/>
        <v>NOK2011-01-01</v>
      </c>
      <c r="R62" s="22">
        <f t="shared" si="1"/>
        <v>7.8186686956139102</v>
      </c>
      <c r="S62" s="22">
        <f t="shared" si="2"/>
        <v>-1254842.7848725517</v>
      </c>
      <c r="T62" s="36">
        <f t="shared" si="3"/>
        <v>0</v>
      </c>
      <c r="U62" s="36">
        <f t="shared" si="4"/>
        <v>0</v>
      </c>
    </row>
    <row r="63" spans="1:21" x14ac:dyDescent="0.25">
      <c r="A63" s="116">
        <v>40544</v>
      </c>
      <c r="B63" s="1">
        <v>0</v>
      </c>
      <c r="C63" s="1" t="s">
        <v>568</v>
      </c>
      <c r="D63" s="1">
        <v>170</v>
      </c>
      <c r="E63" s="1" t="s">
        <v>124</v>
      </c>
      <c r="F63" s="1">
        <v>-1332150.0635834499</v>
      </c>
      <c r="G63" s="1" t="s">
        <v>569</v>
      </c>
      <c r="H63" s="1" t="s">
        <v>305</v>
      </c>
      <c r="I63" s="1" t="s">
        <v>304</v>
      </c>
      <c r="J63" s="1" t="s">
        <v>411</v>
      </c>
      <c r="K63" s="111" t="s">
        <v>411</v>
      </c>
      <c r="L63" s="111">
        <v>359160</v>
      </c>
      <c r="M63" s="111">
        <v>29</v>
      </c>
      <c r="N63" s="111" t="s">
        <v>408</v>
      </c>
      <c r="O63" s="111" t="s">
        <v>185</v>
      </c>
      <c r="P63" s="113">
        <v>40544</v>
      </c>
      <c r="Q63" s="22" t="str">
        <f t="shared" si="0"/>
        <v>NOK2011-01-01</v>
      </c>
      <c r="R63" s="22">
        <f t="shared" si="1"/>
        <v>7.8186686956139102</v>
      </c>
      <c r="S63" s="22">
        <f t="shared" si="2"/>
        <v>-1332150.0635834499</v>
      </c>
      <c r="T63" s="36">
        <f t="shared" si="3"/>
        <v>0</v>
      </c>
      <c r="U63" s="36">
        <f t="shared" si="4"/>
        <v>0</v>
      </c>
    </row>
    <row r="64" spans="1:21" x14ac:dyDescent="0.25">
      <c r="A64" s="116">
        <v>40544</v>
      </c>
      <c r="B64" s="1">
        <v>0</v>
      </c>
      <c r="C64" s="1" t="s">
        <v>568</v>
      </c>
      <c r="D64" s="1">
        <v>170</v>
      </c>
      <c r="E64" s="1" t="s">
        <v>124</v>
      </c>
      <c r="F64" s="1">
        <v>1411698.13298162</v>
      </c>
      <c r="G64" s="1" t="s">
        <v>569</v>
      </c>
      <c r="H64" s="1" t="s">
        <v>305</v>
      </c>
      <c r="I64" s="1" t="s">
        <v>304</v>
      </c>
      <c r="J64" s="1" t="s">
        <v>412</v>
      </c>
      <c r="K64" s="111" t="s">
        <v>412</v>
      </c>
      <c r="L64" s="111">
        <v>-367920</v>
      </c>
      <c r="M64" s="111">
        <v>30</v>
      </c>
      <c r="N64" s="111" t="s">
        <v>408</v>
      </c>
      <c r="O64" s="111" t="s">
        <v>185</v>
      </c>
      <c r="P64" s="113">
        <v>40544</v>
      </c>
      <c r="Q64" s="22" t="str">
        <f t="shared" si="0"/>
        <v>NOK2011-01-01</v>
      </c>
      <c r="R64" s="22">
        <f t="shared" si="1"/>
        <v>7.8186686956139102</v>
      </c>
      <c r="S64" s="22">
        <f t="shared" si="2"/>
        <v>1411698.1329816207</v>
      </c>
      <c r="T64" s="36">
        <f t="shared" si="3"/>
        <v>0</v>
      </c>
      <c r="U64" s="36">
        <f t="shared" si="4"/>
        <v>0</v>
      </c>
    </row>
    <row r="65" spans="1:21" x14ac:dyDescent="0.25">
      <c r="A65" s="116">
        <v>40848</v>
      </c>
      <c r="B65" s="1">
        <v>0</v>
      </c>
      <c r="C65" s="1" t="s">
        <v>571</v>
      </c>
      <c r="D65" s="1">
        <v>170</v>
      </c>
      <c r="E65" s="1" t="s">
        <v>124</v>
      </c>
      <c r="F65" s="1">
        <v>-1266709.58607477</v>
      </c>
      <c r="G65" s="1" t="s">
        <v>569</v>
      </c>
      <c r="H65" s="1" t="s">
        <v>305</v>
      </c>
      <c r="I65" s="1" t="s">
        <v>304</v>
      </c>
      <c r="J65" s="1" t="s">
        <v>413</v>
      </c>
      <c r="K65" s="111" t="s">
        <v>413</v>
      </c>
      <c r="L65" s="111">
        <v>350400</v>
      </c>
      <c r="M65" s="111">
        <v>28</v>
      </c>
      <c r="N65" s="111" t="s">
        <v>408</v>
      </c>
      <c r="O65" s="111" t="s">
        <v>185</v>
      </c>
      <c r="P65" s="113">
        <v>40848</v>
      </c>
      <c r="Q65" s="22" t="str">
        <f t="shared" si="0"/>
        <v>NOK2011-11-01</v>
      </c>
      <c r="R65" s="22">
        <f t="shared" si="1"/>
        <v>7.7454217666438998</v>
      </c>
      <c r="S65" s="22">
        <f t="shared" si="2"/>
        <v>-1266709.586074769</v>
      </c>
      <c r="T65" s="36">
        <f t="shared" si="3"/>
        <v>0</v>
      </c>
      <c r="U65" s="36">
        <f t="shared" si="4"/>
        <v>0</v>
      </c>
    </row>
    <row r="66" spans="1:21" x14ac:dyDescent="0.25">
      <c r="A66" s="116">
        <v>40848</v>
      </c>
      <c r="B66" s="1">
        <v>0</v>
      </c>
      <c r="C66" s="1" t="s">
        <v>571</v>
      </c>
      <c r="D66" s="1">
        <v>170</v>
      </c>
      <c r="E66" s="1" t="s">
        <v>124</v>
      </c>
      <c r="F66" s="1">
        <v>-1344747.94450259</v>
      </c>
      <c r="G66" s="1" t="s">
        <v>569</v>
      </c>
      <c r="H66" s="1" t="s">
        <v>305</v>
      </c>
      <c r="I66" s="1" t="s">
        <v>304</v>
      </c>
      <c r="J66" s="1" t="s">
        <v>415</v>
      </c>
      <c r="K66" s="111" t="s">
        <v>415</v>
      </c>
      <c r="L66" s="111">
        <v>359160</v>
      </c>
      <c r="M66" s="111">
        <v>29</v>
      </c>
      <c r="N66" s="111" t="s">
        <v>408</v>
      </c>
      <c r="O66" s="111" t="s">
        <v>185</v>
      </c>
      <c r="P66" s="113">
        <v>40848</v>
      </c>
      <c r="Q66" s="22" t="str">
        <f t="shared" si="0"/>
        <v>NOK2011-11-01</v>
      </c>
      <c r="R66" s="22">
        <f t="shared" si="1"/>
        <v>7.7454217666438998</v>
      </c>
      <c r="S66" s="22">
        <f t="shared" si="2"/>
        <v>-1344747.9445025895</v>
      </c>
      <c r="T66" s="36">
        <f t="shared" si="3"/>
        <v>0</v>
      </c>
      <c r="U66" s="36">
        <f t="shared" si="4"/>
        <v>0</v>
      </c>
    </row>
    <row r="67" spans="1:21" x14ac:dyDescent="0.25">
      <c r="A67" s="116">
        <v>40848</v>
      </c>
      <c r="B67" s="1">
        <v>0</v>
      </c>
      <c r="C67" s="1" t="s">
        <v>571</v>
      </c>
      <c r="D67" s="1">
        <v>170</v>
      </c>
      <c r="E67" s="1" t="s">
        <v>124</v>
      </c>
      <c r="F67" s="1">
        <v>1425048.2843341201</v>
      </c>
      <c r="G67" s="1" t="s">
        <v>569</v>
      </c>
      <c r="H67" s="1" t="s">
        <v>305</v>
      </c>
      <c r="I67" s="1" t="s">
        <v>304</v>
      </c>
      <c r="J67" s="1" t="s">
        <v>416</v>
      </c>
      <c r="K67" s="111" t="s">
        <v>416</v>
      </c>
      <c r="L67" s="111">
        <v>-367920</v>
      </c>
      <c r="M67" s="111">
        <v>30</v>
      </c>
      <c r="N67" s="111" t="s">
        <v>408</v>
      </c>
      <c r="O67" s="111" t="s">
        <v>185</v>
      </c>
      <c r="P67" s="113">
        <v>40848</v>
      </c>
      <c r="Q67" s="22" t="str">
        <f t="shared" si="0"/>
        <v>NOK2011-11-01</v>
      </c>
      <c r="R67" s="22">
        <f t="shared" si="1"/>
        <v>7.7454217666438998</v>
      </c>
      <c r="S67" s="22">
        <f t="shared" si="2"/>
        <v>1425048.284334115</v>
      </c>
      <c r="T67" s="36">
        <f t="shared" si="3"/>
        <v>0</v>
      </c>
      <c r="U67" s="36">
        <f t="shared" si="4"/>
        <v>0</v>
      </c>
    </row>
    <row r="68" spans="1:21" x14ac:dyDescent="0.25">
      <c r="A68" s="116">
        <v>40544</v>
      </c>
      <c r="B68" s="1">
        <v>0</v>
      </c>
      <c r="C68" s="1" t="s">
        <v>568</v>
      </c>
      <c r="D68" s="1">
        <v>170</v>
      </c>
      <c r="E68" s="1" t="s">
        <v>124</v>
      </c>
      <c r="F68" s="1">
        <v>-1258280.71031056</v>
      </c>
      <c r="G68" s="1" t="s">
        <v>569</v>
      </c>
      <c r="H68" s="1" t="s">
        <v>305</v>
      </c>
      <c r="I68" s="1" t="s">
        <v>324</v>
      </c>
      <c r="J68" s="1" t="s">
        <v>417</v>
      </c>
      <c r="K68" s="111" t="s">
        <v>417</v>
      </c>
      <c r="L68" s="111">
        <v>351360</v>
      </c>
      <c r="M68" s="111">
        <v>28</v>
      </c>
      <c r="N68" s="111" t="s">
        <v>408</v>
      </c>
      <c r="O68" s="111" t="s">
        <v>185</v>
      </c>
      <c r="P68" s="113">
        <v>40544</v>
      </c>
      <c r="Q68" s="22" t="str">
        <f t="shared" si="0"/>
        <v>NOK2011-01-01</v>
      </c>
      <c r="R68" s="22">
        <f t="shared" si="1"/>
        <v>7.8186686956139102</v>
      </c>
      <c r="S68" s="22">
        <f t="shared" si="2"/>
        <v>-1258280.7103105586</v>
      </c>
      <c r="T68" s="36">
        <f t="shared" si="3"/>
        <v>0</v>
      </c>
      <c r="U68" s="36">
        <f t="shared" si="4"/>
        <v>0</v>
      </c>
    </row>
    <row r="69" spans="1:21" x14ac:dyDescent="0.25">
      <c r="A69" s="116">
        <v>40544</v>
      </c>
      <c r="B69" s="1">
        <v>0</v>
      </c>
      <c r="C69" s="1" t="s">
        <v>568</v>
      </c>
      <c r="D69" s="1">
        <v>170</v>
      </c>
      <c r="E69" s="1" t="s">
        <v>124</v>
      </c>
      <c r="F69" s="1">
        <v>-1335799.7897850501</v>
      </c>
      <c r="G69" s="1" t="s">
        <v>569</v>
      </c>
      <c r="H69" s="1" t="s">
        <v>305</v>
      </c>
      <c r="I69" s="1" t="s">
        <v>324</v>
      </c>
      <c r="J69" s="1" t="s">
        <v>419</v>
      </c>
      <c r="K69" s="111" t="s">
        <v>419</v>
      </c>
      <c r="L69" s="111">
        <v>360144</v>
      </c>
      <c r="M69" s="111">
        <v>29</v>
      </c>
      <c r="N69" s="111" t="s">
        <v>408</v>
      </c>
      <c r="O69" s="111" t="s">
        <v>185</v>
      </c>
      <c r="P69" s="113">
        <v>40544</v>
      </c>
      <c r="Q69" s="22" t="str">
        <f t="shared" si="0"/>
        <v>NOK2011-01-01</v>
      </c>
      <c r="R69" s="22">
        <f t="shared" si="1"/>
        <v>7.8186686956139102</v>
      </c>
      <c r="S69" s="22">
        <f t="shared" si="2"/>
        <v>-1335799.7897850485</v>
      </c>
      <c r="T69" s="36">
        <f t="shared" si="3"/>
        <v>0</v>
      </c>
      <c r="U69" s="36">
        <f t="shared" si="4"/>
        <v>0</v>
      </c>
    </row>
    <row r="70" spans="1:21" x14ac:dyDescent="0.25">
      <c r="A70" s="116">
        <v>40544</v>
      </c>
      <c r="B70" s="1">
        <v>0</v>
      </c>
      <c r="C70" s="1" t="s">
        <v>568</v>
      </c>
      <c r="D70" s="1">
        <v>170</v>
      </c>
      <c r="E70" s="1" t="s">
        <v>124</v>
      </c>
      <c r="F70" s="1">
        <v>1415565.7990993799</v>
      </c>
      <c r="G70" s="1" t="s">
        <v>569</v>
      </c>
      <c r="H70" s="1" t="s">
        <v>305</v>
      </c>
      <c r="I70" s="1" t="s">
        <v>324</v>
      </c>
      <c r="J70" s="1" t="s">
        <v>420</v>
      </c>
      <c r="K70" s="111" t="s">
        <v>420</v>
      </c>
      <c r="L70" s="111">
        <v>-368928</v>
      </c>
      <c r="M70" s="111">
        <v>30</v>
      </c>
      <c r="N70" s="111" t="s">
        <v>408</v>
      </c>
      <c r="O70" s="111" t="s">
        <v>185</v>
      </c>
      <c r="P70" s="113">
        <v>40544</v>
      </c>
      <c r="Q70" s="22" t="str">
        <f t="shared" si="0"/>
        <v>NOK2011-01-01</v>
      </c>
      <c r="R70" s="22">
        <f t="shared" si="1"/>
        <v>7.8186686956139102</v>
      </c>
      <c r="S70" s="22">
        <f t="shared" si="2"/>
        <v>1415565.7990993785</v>
      </c>
      <c r="T70" s="36">
        <f t="shared" si="3"/>
        <v>0</v>
      </c>
      <c r="U70" s="36">
        <f t="shared" si="4"/>
        <v>0</v>
      </c>
    </row>
    <row r="71" spans="1:21" x14ac:dyDescent="0.25">
      <c r="A71" s="116">
        <v>40848</v>
      </c>
      <c r="B71" s="1">
        <v>0</v>
      </c>
      <c r="C71" s="1" t="s">
        <v>571</v>
      </c>
      <c r="D71" s="1">
        <v>170</v>
      </c>
      <c r="E71" s="1" t="s">
        <v>124</v>
      </c>
      <c r="F71" s="1">
        <v>-1270180.0232968901</v>
      </c>
      <c r="G71" s="1" t="s">
        <v>569</v>
      </c>
      <c r="H71" s="1" t="s">
        <v>305</v>
      </c>
      <c r="I71" s="1" t="s">
        <v>324</v>
      </c>
      <c r="J71" s="1" t="s">
        <v>421</v>
      </c>
      <c r="K71" s="111" t="s">
        <v>421</v>
      </c>
      <c r="L71" s="111">
        <v>351360</v>
      </c>
      <c r="M71" s="111">
        <v>28</v>
      </c>
      <c r="N71" s="111" t="s">
        <v>408</v>
      </c>
      <c r="O71" s="111" t="s">
        <v>185</v>
      </c>
      <c r="P71" s="113">
        <v>40848</v>
      </c>
      <c r="Q71" s="22" t="str">
        <f t="shared" si="0"/>
        <v>NOK2011-11-01</v>
      </c>
      <c r="R71" s="22">
        <f t="shared" si="1"/>
        <v>7.7454217666438998</v>
      </c>
      <c r="S71" s="22">
        <f t="shared" si="2"/>
        <v>-1270180.0232968917</v>
      </c>
      <c r="T71" s="36">
        <f t="shared" si="3"/>
        <v>0</v>
      </c>
      <c r="U71" s="36">
        <f t="shared" si="4"/>
        <v>0</v>
      </c>
    </row>
    <row r="72" spans="1:21" x14ac:dyDescent="0.25">
      <c r="A72" s="116">
        <v>40848</v>
      </c>
      <c r="B72" s="1">
        <v>0</v>
      </c>
      <c r="C72" s="1" t="s">
        <v>571</v>
      </c>
      <c r="D72" s="1">
        <v>170</v>
      </c>
      <c r="E72" s="1" t="s">
        <v>124</v>
      </c>
      <c r="F72" s="1">
        <v>-1348432.18544643</v>
      </c>
      <c r="G72" s="1" t="s">
        <v>569</v>
      </c>
      <c r="H72" s="1" t="s">
        <v>305</v>
      </c>
      <c r="I72" s="1" t="s">
        <v>324</v>
      </c>
      <c r="J72" s="1" t="s">
        <v>423</v>
      </c>
      <c r="K72" s="111" t="s">
        <v>423</v>
      </c>
      <c r="L72" s="111">
        <v>360144</v>
      </c>
      <c r="M72" s="111">
        <v>29</v>
      </c>
      <c r="N72" s="111" t="s">
        <v>408</v>
      </c>
      <c r="O72" s="111" t="s">
        <v>185</v>
      </c>
      <c r="P72" s="113">
        <v>40848</v>
      </c>
      <c r="Q72" s="22" t="str">
        <f t="shared" si="0"/>
        <v>NOK2011-11-01</v>
      </c>
      <c r="R72" s="22">
        <f t="shared" si="1"/>
        <v>7.7454217666438998</v>
      </c>
      <c r="S72" s="22">
        <f t="shared" si="2"/>
        <v>-1348432.1854464323</v>
      </c>
      <c r="T72" s="36">
        <f t="shared" si="3"/>
        <v>0</v>
      </c>
      <c r="U72" s="36">
        <f t="shared" si="4"/>
        <v>0</v>
      </c>
    </row>
    <row r="73" spans="1:21" x14ac:dyDescent="0.25">
      <c r="A73" s="116">
        <v>40848</v>
      </c>
      <c r="B73" s="1">
        <v>0</v>
      </c>
      <c r="C73" s="1" t="s">
        <v>571</v>
      </c>
      <c r="D73" s="1">
        <v>170</v>
      </c>
      <c r="E73" s="1" t="s">
        <v>124</v>
      </c>
      <c r="F73" s="1">
        <v>1428952.526209</v>
      </c>
      <c r="G73" s="1" t="s">
        <v>569</v>
      </c>
      <c r="H73" s="1" t="s">
        <v>305</v>
      </c>
      <c r="I73" s="1" t="s">
        <v>324</v>
      </c>
      <c r="J73" s="1" t="s">
        <v>424</v>
      </c>
      <c r="K73" s="111" t="s">
        <v>424</v>
      </c>
      <c r="L73" s="111">
        <v>-368928</v>
      </c>
      <c r="M73" s="111">
        <v>30</v>
      </c>
      <c r="N73" s="111" t="s">
        <v>408</v>
      </c>
      <c r="O73" s="111" t="s">
        <v>185</v>
      </c>
      <c r="P73" s="113">
        <v>40848</v>
      </c>
      <c r="Q73" s="22" t="str">
        <f t="shared" si="0"/>
        <v>NOK2011-11-01</v>
      </c>
      <c r="R73" s="22">
        <f t="shared" si="1"/>
        <v>7.7454217666438998</v>
      </c>
      <c r="S73" s="22">
        <f t="shared" si="2"/>
        <v>1428952.5262090031</v>
      </c>
      <c r="T73" s="36">
        <f t="shared" si="3"/>
        <v>0</v>
      </c>
      <c r="U73" s="36">
        <f t="shared" si="4"/>
        <v>0</v>
      </c>
    </row>
    <row r="74" spans="1:21" x14ac:dyDescent="0.25">
      <c r="A74" s="116">
        <v>40909</v>
      </c>
      <c r="B74" s="1">
        <v>0</v>
      </c>
      <c r="C74" s="1" t="s">
        <v>571</v>
      </c>
      <c r="D74" s="1">
        <v>170</v>
      </c>
      <c r="E74" s="1" t="s">
        <v>124</v>
      </c>
      <c r="F74" s="1">
        <v>1421721.91081255</v>
      </c>
      <c r="G74" s="1" t="s">
        <v>569</v>
      </c>
      <c r="H74" s="1" t="s">
        <v>305</v>
      </c>
      <c r="I74" s="1" t="s">
        <v>304</v>
      </c>
      <c r="J74" s="1" t="s">
        <v>425</v>
      </c>
      <c r="K74" s="111" t="s">
        <v>425</v>
      </c>
      <c r="L74" s="111">
        <v>-367920</v>
      </c>
      <c r="M74" s="111">
        <v>30</v>
      </c>
      <c r="N74" s="111" t="s">
        <v>408</v>
      </c>
      <c r="O74" s="111" t="s">
        <v>185</v>
      </c>
      <c r="P74" s="113">
        <v>40909</v>
      </c>
      <c r="Q74" s="22" t="str">
        <f t="shared" si="0"/>
        <v>NOK2012-01-01</v>
      </c>
      <c r="R74" s="22">
        <f t="shared" si="1"/>
        <v>7.7635435706707296</v>
      </c>
      <c r="S74" s="22">
        <f t="shared" si="2"/>
        <v>1421721.9108163528</v>
      </c>
      <c r="T74" s="36">
        <f t="shared" si="3"/>
        <v>0</v>
      </c>
      <c r="U74" s="36">
        <f t="shared" si="4"/>
        <v>0</v>
      </c>
    </row>
    <row r="75" spans="1:21" x14ac:dyDescent="0.25">
      <c r="A75" s="116">
        <v>40909</v>
      </c>
      <c r="B75" s="1">
        <v>0</v>
      </c>
      <c r="C75" s="1" t="s">
        <v>571</v>
      </c>
      <c r="D75" s="1">
        <v>170</v>
      </c>
      <c r="E75" s="1" t="s">
        <v>124</v>
      </c>
      <c r="F75" s="1">
        <v>1425617.03933533</v>
      </c>
      <c r="G75" s="1" t="s">
        <v>569</v>
      </c>
      <c r="H75" s="1" t="s">
        <v>305</v>
      </c>
      <c r="I75" s="1" t="s">
        <v>324</v>
      </c>
      <c r="J75" s="1" t="s">
        <v>427</v>
      </c>
      <c r="K75" s="111" t="s">
        <v>427</v>
      </c>
      <c r="L75" s="111">
        <v>-368928</v>
      </c>
      <c r="M75" s="111">
        <v>30</v>
      </c>
      <c r="N75" s="111" t="s">
        <v>408</v>
      </c>
      <c r="O75" s="111" t="s">
        <v>185</v>
      </c>
      <c r="P75" s="113">
        <v>40909</v>
      </c>
      <c r="Q75" s="22" t="str">
        <f t="shared" si="0"/>
        <v>NOK2012-01-01</v>
      </c>
      <c r="R75" s="22">
        <f t="shared" si="1"/>
        <v>7.7635435706707296</v>
      </c>
      <c r="S75" s="22">
        <f t="shared" si="2"/>
        <v>1425617.0393391373</v>
      </c>
      <c r="T75" s="36">
        <f t="shared" si="3"/>
        <v>0</v>
      </c>
      <c r="U75" s="36">
        <f t="shared" si="4"/>
        <v>0</v>
      </c>
    </row>
    <row r="76" spans="1:21" x14ac:dyDescent="0.25">
      <c r="A76" s="116">
        <v>40544</v>
      </c>
      <c r="B76" s="1">
        <v>0</v>
      </c>
      <c r="C76" s="1" t="s">
        <v>568</v>
      </c>
      <c r="D76" s="1">
        <v>170</v>
      </c>
      <c r="E76" s="1" t="s">
        <v>124</v>
      </c>
      <c r="F76" s="1">
        <v>119897.649650494</v>
      </c>
      <c r="G76" s="1" t="s">
        <v>569</v>
      </c>
      <c r="H76" s="1" t="s">
        <v>305</v>
      </c>
      <c r="I76" s="1" t="s">
        <v>337</v>
      </c>
      <c r="J76" s="1" t="s">
        <v>429</v>
      </c>
      <c r="K76" s="111" t="s">
        <v>429</v>
      </c>
      <c r="L76" s="111">
        <v>-31248</v>
      </c>
      <c r="M76" s="111">
        <v>30</v>
      </c>
      <c r="N76" s="111" t="s">
        <v>408</v>
      </c>
      <c r="O76" s="111" t="s">
        <v>185</v>
      </c>
      <c r="P76" s="113">
        <v>40544</v>
      </c>
      <c r="Q76" s="22" t="str">
        <f t="shared" si="0"/>
        <v>NOK2011-01-01</v>
      </c>
      <c r="R76" s="22">
        <f t="shared" si="1"/>
        <v>7.8186686956139102</v>
      </c>
      <c r="S76" s="22">
        <f t="shared" si="2"/>
        <v>119897.64965049381</v>
      </c>
      <c r="T76" s="36">
        <f t="shared" si="3"/>
        <v>0</v>
      </c>
      <c r="U76" s="36">
        <f t="shared" si="4"/>
        <v>0</v>
      </c>
    </row>
    <row r="77" spans="1:21" x14ac:dyDescent="0.25">
      <c r="A77" s="116">
        <v>40544</v>
      </c>
      <c r="B77" s="1">
        <v>0</v>
      </c>
      <c r="C77" s="1" t="s">
        <v>568</v>
      </c>
      <c r="D77" s="1">
        <v>170</v>
      </c>
      <c r="E77" s="1" t="s">
        <v>124</v>
      </c>
      <c r="F77" s="1">
        <v>119897.649650494</v>
      </c>
      <c r="G77" s="1" t="s">
        <v>569</v>
      </c>
      <c r="H77" s="1" t="s">
        <v>305</v>
      </c>
      <c r="I77" s="1" t="s">
        <v>340</v>
      </c>
      <c r="J77" s="1" t="s">
        <v>431</v>
      </c>
      <c r="K77" s="111" t="s">
        <v>431</v>
      </c>
      <c r="L77" s="111">
        <v>-31248</v>
      </c>
      <c r="M77" s="111">
        <v>30</v>
      </c>
      <c r="N77" s="111" t="s">
        <v>408</v>
      </c>
      <c r="O77" s="111" t="s">
        <v>185</v>
      </c>
      <c r="P77" s="113">
        <v>40544</v>
      </c>
      <c r="Q77" s="22" t="str">
        <f t="shared" si="0"/>
        <v>NOK2011-01-01</v>
      </c>
      <c r="R77" s="22">
        <f t="shared" si="1"/>
        <v>7.8186686956139102</v>
      </c>
      <c r="S77" s="22">
        <f t="shared" si="2"/>
        <v>119897.64965049381</v>
      </c>
      <c r="T77" s="36">
        <f t="shared" si="3"/>
        <v>0</v>
      </c>
      <c r="U77" s="36">
        <f t="shared" si="4"/>
        <v>0</v>
      </c>
    </row>
    <row r="78" spans="1:21" x14ac:dyDescent="0.25">
      <c r="A78" s="116">
        <v>40848</v>
      </c>
      <c r="B78" s="1">
        <v>0</v>
      </c>
      <c r="C78" s="1" t="s">
        <v>571</v>
      </c>
      <c r="D78" s="1">
        <v>170</v>
      </c>
      <c r="E78" s="1" t="s">
        <v>124</v>
      </c>
      <c r="F78" s="1">
        <v>121031.498121528</v>
      </c>
      <c r="G78" s="1" t="s">
        <v>569</v>
      </c>
      <c r="H78" s="1" t="s">
        <v>305</v>
      </c>
      <c r="I78" s="1" t="s">
        <v>337</v>
      </c>
      <c r="J78" s="1" t="s">
        <v>433</v>
      </c>
      <c r="K78" s="111" t="s">
        <v>433</v>
      </c>
      <c r="L78" s="111">
        <v>-31248</v>
      </c>
      <c r="M78" s="111">
        <v>30</v>
      </c>
      <c r="N78" s="111" t="s">
        <v>408</v>
      </c>
      <c r="O78" s="111" t="s">
        <v>185</v>
      </c>
      <c r="P78" s="113">
        <v>40848</v>
      </c>
      <c r="Q78" s="22" t="str">
        <f t="shared" si="0"/>
        <v>NOK2011-11-01</v>
      </c>
      <c r="R78" s="22">
        <f t="shared" si="1"/>
        <v>7.7454217666438998</v>
      </c>
      <c r="S78" s="22">
        <f t="shared" si="2"/>
        <v>121031.49812152758</v>
      </c>
      <c r="T78" s="36">
        <f t="shared" si="3"/>
        <v>0</v>
      </c>
      <c r="U78" s="36">
        <f t="shared" si="4"/>
        <v>0</v>
      </c>
    </row>
    <row r="79" spans="1:21" x14ac:dyDescent="0.25">
      <c r="A79" s="116">
        <v>40848</v>
      </c>
      <c r="B79" s="1">
        <v>0</v>
      </c>
      <c r="C79" s="1" t="s">
        <v>571</v>
      </c>
      <c r="D79" s="1">
        <v>170</v>
      </c>
      <c r="E79" s="1" t="s">
        <v>124</v>
      </c>
      <c r="F79" s="1">
        <v>121031.498121528</v>
      </c>
      <c r="G79" s="1" t="s">
        <v>569</v>
      </c>
      <c r="H79" s="1" t="s">
        <v>305</v>
      </c>
      <c r="I79" s="1" t="s">
        <v>340</v>
      </c>
      <c r="J79" s="1" t="s">
        <v>435</v>
      </c>
      <c r="K79" s="111" t="s">
        <v>435</v>
      </c>
      <c r="L79" s="111">
        <v>-31248</v>
      </c>
      <c r="M79" s="111">
        <v>30</v>
      </c>
      <c r="N79" s="111" t="s">
        <v>408</v>
      </c>
      <c r="O79" s="111" t="s">
        <v>185</v>
      </c>
      <c r="P79" s="113">
        <v>40848</v>
      </c>
      <c r="Q79" s="22" t="str">
        <f t="shared" ref="Q79:Q107" si="5">N79&amp;TEXT(A79,"yyyy-mm-dd")</f>
        <v>NOK2011-11-01</v>
      </c>
      <c r="R79" s="22">
        <f t="shared" ref="R79:R107" si="6">VLOOKUP(Q79,$A$5:$B$10,2,FALSE)</f>
        <v>7.7454217666438998</v>
      </c>
      <c r="S79" s="22">
        <f t="shared" ref="S79:S107" si="7">-L79*M79/R79</f>
        <v>121031.49812152758</v>
      </c>
      <c r="T79" s="36">
        <f t="shared" ref="T79:T107" si="8">ROUND((F79/S79)-1,8)</f>
        <v>0</v>
      </c>
      <c r="U79" s="36">
        <f t="shared" ref="U79:U107" si="9">A79-P79</f>
        <v>0</v>
      </c>
    </row>
    <row r="80" spans="1:21" x14ac:dyDescent="0.25">
      <c r="A80" s="116">
        <v>40909</v>
      </c>
      <c r="B80" s="1">
        <v>0</v>
      </c>
      <c r="C80" s="1" t="s">
        <v>571</v>
      </c>
      <c r="D80" s="1">
        <v>170</v>
      </c>
      <c r="E80" s="1" t="s">
        <v>124</v>
      </c>
      <c r="F80" s="1">
        <v>120748.984205998</v>
      </c>
      <c r="G80" s="1" t="s">
        <v>569</v>
      </c>
      <c r="H80" s="1" t="s">
        <v>305</v>
      </c>
      <c r="I80" s="1" t="s">
        <v>337</v>
      </c>
      <c r="J80" s="1" t="s">
        <v>437</v>
      </c>
      <c r="K80" s="111" t="s">
        <v>437</v>
      </c>
      <c r="L80" s="111">
        <v>-31248</v>
      </c>
      <c r="M80" s="111">
        <v>30</v>
      </c>
      <c r="N80" s="111" t="s">
        <v>408</v>
      </c>
      <c r="O80" s="111" t="s">
        <v>185</v>
      </c>
      <c r="P80" s="113">
        <v>40909</v>
      </c>
      <c r="Q80" s="22" t="str">
        <f t="shared" si="5"/>
        <v>NOK2012-01-01</v>
      </c>
      <c r="R80" s="22">
        <f t="shared" si="6"/>
        <v>7.7635435706707296</v>
      </c>
      <c r="S80" s="22">
        <f t="shared" si="7"/>
        <v>120748.98420632037</v>
      </c>
      <c r="T80" s="36">
        <f t="shared" si="8"/>
        <v>0</v>
      </c>
      <c r="U80" s="36">
        <f t="shared" si="9"/>
        <v>0</v>
      </c>
    </row>
    <row r="81" spans="1:21" x14ac:dyDescent="0.25">
      <c r="A81" s="116">
        <v>40909</v>
      </c>
      <c r="B81" s="1">
        <v>0</v>
      </c>
      <c r="C81" s="1" t="s">
        <v>571</v>
      </c>
      <c r="D81" s="1">
        <v>170</v>
      </c>
      <c r="E81" s="1" t="s">
        <v>124</v>
      </c>
      <c r="F81" s="1">
        <v>120748.984205998</v>
      </c>
      <c r="G81" s="1" t="s">
        <v>569</v>
      </c>
      <c r="H81" s="1" t="s">
        <v>305</v>
      </c>
      <c r="I81" s="1" t="s">
        <v>340</v>
      </c>
      <c r="J81" s="1" t="s">
        <v>439</v>
      </c>
      <c r="K81" s="111" t="s">
        <v>439</v>
      </c>
      <c r="L81" s="111">
        <v>-31248</v>
      </c>
      <c r="M81" s="111">
        <v>30</v>
      </c>
      <c r="N81" s="111" t="s">
        <v>408</v>
      </c>
      <c r="O81" s="111" t="s">
        <v>185</v>
      </c>
      <c r="P81" s="113">
        <v>40909</v>
      </c>
      <c r="Q81" s="22" t="str">
        <f t="shared" si="5"/>
        <v>NOK2012-01-01</v>
      </c>
      <c r="R81" s="22">
        <f t="shared" si="6"/>
        <v>7.7635435706707296</v>
      </c>
      <c r="S81" s="22">
        <f t="shared" si="7"/>
        <v>120748.98420632037</v>
      </c>
      <c r="T81" s="36">
        <f t="shared" si="8"/>
        <v>0</v>
      </c>
      <c r="U81" s="36">
        <f t="shared" si="9"/>
        <v>0</v>
      </c>
    </row>
    <row r="82" spans="1:21" x14ac:dyDescent="0.25">
      <c r="A82" s="116">
        <v>40544</v>
      </c>
      <c r="B82" s="1">
        <v>0</v>
      </c>
      <c r="C82" s="1" t="s">
        <v>568</v>
      </c>
      <c r="D82" s="1">
        <v>170</v>
      </c>
      <c r="E82" s="1" t="s">
        <v>124</v>
      </c>
      <c r="F82" s="1">
        <v>-1254842.7848725501</v>
      </c>
      <c r="G82" s="1" t="s">
        <v>569</v>
      </c>
      <c r="H82" s="1" t="s">
        <v>305</v>
      </c>
      <c r="I82" s="1" t="s">
        <v>351</v>
      </c>
      <c r="J82" s="1" t="s">
        <v>441</v>
      </c>
      <c r="K82" s="111" t="s">
        <v>441</v>
      </c>
      <c r="L82" s="111">
        <v>350400</v>
      </c>
      <c r="M82" s="111">
        <v>28</v>
      </c>
      <c r="N82" s="111" t="s">
        <v>408</v>
      </c>
      <c r="O82" s="111" t="s">
        <v>352</v>
      </c>
      <c r="P82" s="113">
        <v>40544</v>
      </c>
      <c r="Q82" s="22" t="str">
        <f t="shared" si="5"/>
        <v>NOK2011-01-01</v>
      </c>
      <c r="R82" s="22">
        <f t="shared" si="6"/>
        <v>7.8186686956139102</v>
      </c>
      <c r="S82" s="22">
        <f t="shared" si="7"/>
        <v>-1254842.7848725517</v>
      </c>
      <c r="T82" s="36">
        <f t="shared" si="8"/>
        <v>0</v>
      </c>
      <c r="U82" s="36">
        <f t="shared" si="9"/>
        <v>0</v>
      </c>
    </row>
    <row r="83" spans="1:21" x14ac:dyDescent="0.25">
      <c r="A83" s="116">
        <v>40544</v>
      </c>
      <c r="B83" s="1">
        <v>0</v>
      </c>
      <c r="C83" s="1" t="s">
        <v>568</v>
      </c>
      <c r="D83" s="1">
        <v>170</v>
      </c>
      <c r="E83" s="1" t="s">
        <v>124</v>
      </c>
      <c r="F83" s="1">
        <v>-1332150.0635834499</v>
      </c>
      <c r="G83" s="1" t="s">
        <v>569</v>
      </c>
      <c r="H83" s="1" t="s">
        <v>305</v>
      </c>
      <c r="I83" s="1" t="s">
        <v>351</v>
      </c>
      <c r="J83" s="1" t="s">
        <v>443</v>
      </c>
      <c r="K83" s="111" t="s">
        <v>443</v>
      </c>
      <c r="L83" s="111">
        <v>359160</v>
      </c>
      <c r="M83" s="111">
        <v>29</v>
      </c>
      <c r="N83" s="111" t="s">
        <v>408</v>
      </c>
      <c r="O83" s="111" t="s">
        <v>352</v>
      </c>
      <c r="P83" s="113">
        <v>40544</v>
      </c>
      <c r="Q83" s="22" t="str">
        <f t="shared" si="5"/>
        <v>NOK2011-01-01</v>
      </c>
      <c r="R83" s="22">
        <f t="shared" si="6"/>
        <v>7.8186686956139102</v>
      </c>
      <c r="S83" s="22">
        <f t="shared" si="7"/>
        <v>-1332150.0635834499</v>
      </c>
      <c r="T83" s="36">
        <f t="shared" si="8"/>
        <v>0</v>
      </c>
      <c r="U83" s="36">
        <f t="shared" si="9"/>
        <v>0</v>
      </c>
    </row>
    <row r="84" spans="1:21" x14ac:dyDescent="0.25">
      <c r="A84" s="116">
        <v>40544</v>
      </c>
      <c r="B84" s="1">
        <v>0</v>
      </c>
      <c r="C84" s="1" t="s">
        <v>568</v>
      </c>
      <c r="D84" s="1">
        <v>170</v>
      </c>
      <c r="E84" s="1" t="s">
        <v>124</v>
      </c>
      <c r="F84" s="1">
        <v>1411698.13298162</v>
      </c>
      <c r="G84" s="1" t="s">
        <v>569</v>
      </c>
      <c r="H84" s="1" t="s">
        <v>305</v>
      </c>
      <c r="I84" s="1" t="s">
        <v>351</v>
      </c>
      <c r="J84" s="1" t="s">
        <v>444</v>
      </c>
      <c r="K84" s="111" t="s">
        <v>444</v>
      </c>
      <c r="L84" s="111">
        <v>-367920</v>
      </c>
      <c r="M84" s="111">
        <v>30</v>
      </c>
      <c r="N84" s="111" t="s">
        <v>408</v>
      </c>
      <c r="O84" s="111" t="s">
        <v>352</v>
      </c>
      <c r="P84" s="113">
        <v>40544</v>
      </c>
      <c r="Q84" s="22" t="str">
        <f t="shared" si="5"/>
        <v>NOK2011-01-01</v>
      </c>
      <c r="R84" s="22">
        <f t="shared" si="6"/>
        <v>7.8186686956139102</v>
      </c>
      <c r="S84" s="22">
        <f t="shared" si="7"/>
        <v>1411698.1329816207</v>
      </c>
      <c r="T84" s="36">
        <f t="shared" si="8"/>
        <v>0</v>
      </c>
      <c r="U84" s="36">
        <f t="shared" si="9"/>
        <v>0</v>
      </c>
    </row>
    <row r="85" spans="1:21" x14ac:dyDescent="0.25">
      <c r="A85" s="116">
        <v>40848</v>
      </c>
      <c r="B85" s="1">
        <v>0</v>
      </c>
      <c r="C85" s="1" t="s">
        <v>571</v>
      </c>
      <c r="D85" s="1">
        <v>170</v>
      </c>
      <c r="E85" s="1" t="s">
        <v>124</v>
      </c>
      <c r="F85" s="1">
        <v>-1266709.58607477</v>
      </c>
      <c r="G85" s="1" t="s">
        <v>569</v>
      </c>
      <c r="H85" s="1" t="s">
        <v>305</v>
      </c>
      <c r="I85" s="1" t="s">
        <v>351</v>
      </c>
      <c r="J85" s="1" t="s">
        <v>445</v>
      </c>
      <c r="K85" s="111" t="s">
        <v>445</v>
      </c>
      <c r="L85" s="111">
        <v>350400</v>
      </c>
      <c r="M85" s="111">
        <v>28</v>
      </c>
      <c r="N85" s="111" t="s">
        <v>408</v>
      </c>
      <c r="O85" s="111" t="s">
        <v>352</v>
      </c>
      <c r="P85" s="113">
        <v>40848</v>
      </c>
      <c r="Q85" s="22" t="str">
        <f t="shared" si="5"/>
        <v>NOK2011-11-01</v>
      </c>
      <c r="R85" s="22">
        <f t="shared" si="6"/>
        <v>7.7454217666438998</v>
      </c>
      <c r="S85" s="22">
        <f t="shared" si="7"/>
        <v>-1266709.586074769</v>
      </c>
      <c r="T85" s="36">
        <f t="shared" si="8"/>
        <v>0</v>
      </c>
      <c r="U85" s="36">
        <f t="shared" si="9"/>
        <v>0</v>
      </c>
    </row>
    <row r="86" spans="1:21" x14ac:dyDescent="0.25">
      <c r="A86" s="116">
        <v>40848</v>
      </c>
      <c r="B86" s="1">
        <v>0</v>
      </c>
      <c r="C86" s="1" t="s">
        <v>571</v>
      </c>
      <c r="D86" s="1">
        <v>170</v>
      </c>
      <c r="E86" s="1" t="s">
        <v>124</v>
      </c>
      <c r="F86" s="1">
        <v>-1344747.94450259</v>
      </c>
      <c r="G86" s="1" t="s">
        <v>569</v>
      </c>
      <c r="H86" s="1" t="s">
        <v>305</v>
      </c>
      <c r="I86" s="1" t="s">
        <v>351</v>
      </c>
      <c r="J86" s="1" t="s">
        <v>447</v>
      </c>
      <c r="K86" s="111" t="s">
        <v>447</v>
      </c>
      <c r="L86" s="111">
        <v>359160</v>
      </c>
      <c r="M86" s="111">
        <v>29</v>
      </c>
      <c r="N86" s="111" t="s">
        <v>408</v>
      </c>
      <c r="O86" s="111" t="s">
        <v>352</v>
      </c>
      <c r="P86" s="113">
        <v>40848</v>
      </c>
      <c r="Q86" s="22" t="str">
        <f t="shared" si="5"/>
        <v>NOK2011-11-01</v>
      </c>
      <c r="R86" s="22">
        <f t="shared" si="6"/>
        <v>7.7454217666438998</v>
      </c>
      <c r="S86" s="22">
        <f t="shared" si="7"/>
        <v>-1344747.9445025895</v>
      </c>
      <c r="T86" s="36">
        <f t="shared" si="8"/>
        <v>0</v>
      </c>
      <c r="U86" s="36">
        <f t="shared" si="9"/>
        <v>0</v>
      </c>
    </row>
    <row r="87" spans="1:21" x14ac:dyDescent="0.25">
      <c r="A87" s="116">
        <v>40848</v>
      </c>
      <c r="B87" s="1">
        <v>0</v>
      </c>
      <c r="C87" s="1" t="s">
        <v>571</v>
      </c>
      <c r="D87" s="1">
        <v>170</v>
      </c>
      <c r="E87" s="1" t="s">
        <v>124</v>
      </c>
      <c r="F87" s="1">
        <v>1425048.2843341201</v>
      </c>
      <c r="G87" s="1" t="s">
        <v>569</v>
      </c>
      <c r="H87" s="1" t="s">
        <v>305</v>
      </c>
      <c r="I87" s="1" t="s">
        <v>351</v>
      </c>
      <c r="J87" s="1" t="s">
        <v>448</v>
      </c>
      <c r="K87" s="111" t="s">
        <v>448</v>
      </c>
      <c r="L87" s="111">
        <v>-367920</v>
      </c>
      <c r="M87" s="111">
        <v>30</v>
      </c>
      <c r="N87" s="111" t="s">
        <v>408</v>
      </c>
      <c r="O87" s="111" t="s">
        <v>352</v>
      </c>
      <c r="P87" s="113">
        <v>40848</v>
      </c>
      <c r="Q87" s="22" t="str">
        <f t="shared" si="5"/>
        <v>NOK2011-11-01</v>
      </c>
      <c r="R87" s="22">
        <f t="shared" si="6"/>
        <v>7.7454217666438998</v>
      </c>
      <c r="S87" s="22">
        <f t="shared" si="7"/>
        <v>1425048.284334115</v>
      </c>
      <c r="T87" s="36">
        <f t="shared" si="8"/>
        <v>0</v>
      </c>
      <c r="U87" s="36">
        <f t="shared" si="9"/>
        <v>0</v>
      </c>
    </row>
    <row r="88" spans="1:21" x14ac:dyDescent="0.25">
      <c r="A88" s="116">
        <v>40544</v>
      </c>
      <c r="B88" s="1">
        <v>0</v>
      </c>
      <c r="C88" s="1" t="s">
        <v>568</v>
      </c>
      <c r="D88" s="1">
        <v>170</v>
      </c>
      <c r="E88" s="1" t="s">
        <v>124</v>
      </c>
      <c r="F88" s="1">
        <v>-1258280.71031056</v>
      </c>
      <c r="G88" s="1" t="s">
        <v>569</v>
      </c>
      <c r="H88" s="1" t="s">
        <v>305</v>
      </c>
      <c r="I88" s="1" t="s">
        <v>361</v>
      </c>
      <c r="J88" s="1" t="s">
        <v>449</v>
      </c>
      <c r="K88" s="111" t="s">
        <v>449</v>
      </c>
      <c r="L88" s="111">
        <v>351360</v>
      </c>
      <c r="M88" s="111">
        <v>28</v>
      </c>
      <c r="N88" s="111" t="s">
        <v>408</v>
      </c>
      <c r="O88" s="111" t="s">
        <v>352</v>
      </c>
      <c r="P88" s="113">
        <v>40544</v>
      </c>
      <c r="Q88" s="22" t="str">
        <f t="shared" si="5"/>
        <v>NOK2011-01-01</v>
      </c>
      <c r="R88" s="22">
        <f t="shared" si="6"/>
        <v>7.8186686956139102</v>
      </c>
      <c r="S88" s="22">
        <f t="shared" si="7"/>
        <v>-1258280.7103105586</v>
      </c>
      <c r="T88" s="36">
        <f t="shared" si="8"/>
        <v>0</v>
      </c>
      <c r="U88" s="36">
        <f t="shared" si="9"/>
        <v>0</v>
      </c>
    </row>
    <row r="89" spans="1:21" x14ac:dyDescent="0.25">
      <c r="A89" s="116">
        <v>40544</v>
      </c>
      <c r="B89" s="1">
        <v>0</v>
      </c>
      <c r="C89" s="1" t="s">
        <v>568</v>
      </c>
      <c r="D89" s="1">
        <v>170</v>
      </c>
      <c r="E89" s="1" t="s">
        <v>124</v>
      </c>
      <c r="F89" s="1">
        <v>-1335799.7897850501</v>
      </c>
      <c r="G89" s="1" t="s">
        <v>569</v>
      </c>
      <c r="H89" s="1" t="s">
        <v>305</v>
      </c>
      <c r="I89" s="1" t="s">
        <v>361</v>
      </c>
      <c r="J89" s="1" t="s">
        <v>451</v>
      </c>
      <c r="K89" s="111" t="s">
        <v>451</v>
      </c>
      <c r="L89" s="111">
        <v>360144</v>
      </c>
      <c r="M89" s="111">
        <v>29</v>
      </c>
      <c r="N89" s="111" t="s">
        <v>408</v>
      </c>
      <c r="O89" s="111" t="s">
        <v>352</v>
      </c>
      <c r="P89" s="113">
        <v>40544</v>
      </c>
      <c r="Q89" s="22" t="str">
        <f t="shared" si="5"/>
        <v>NOK2011-01-01</v>
      </c>
      <c r="R89" s="22">
        <f t="shared" si="6"/>
        <v>7.8186686956139102</v>
      </c>
      <c r="S89" s="22">
        <f t="shared" si="7"/>
        <v>-1335799.7897850485</v>
      </c>
      <c r="T89" s="36">
        <f t="shared" si="8"/>
        <v>0</v>
      </c>
      <c r="U89" s="36">
        <f t="shared" si="9"/>
        <v>0</v>
      </c>
    </row>
    <row r="90" spans="1:21" x14ac:dyDescent="0.25">
      <c r="A90" s="116">
        <v>40544</v>
      </c>
      <c r="B90" s="1">
        <v>0</v>
      </c>
      <c r="C90" s="1" t="s">
        <v>568</v>
      </c>
      <c r="D90" s="1">
        <v>170</v>
      </c>
      <c r="E90" s="1" t="s">
        <v>124</v>
      </c>
      <c r="F90" s="1">
        <v>1415565.7990993799</v>
      </c>
      <c r="G90" s="1" t="s">
        <v>569</v>
      </c>
      <c r="H90" s="1" t="s">
        <v>305</v>
      </c>
      <c r="I90" s="1" t="s">
        <v>361</v>
      </c>
      <c r="J90" s="1" t="s">
        <v>452</v>
      </c>
      <c r="K90" s="111" t="s">
        <v>452</v>
      </c>
      <c r="L90" s="111">
        <v>-368928</v>
      </c>
      <c r="M90" s="111">
        <v>30</v>
      </c>
      <c r="N90" s="111" t="s">
        <v>408</v>
      </c>
      <c r="O90" s="111" t="s">
        <v>352</v>
      </c>
      <c r="P90" s="113">
        <v>40544</v>
      </c>
      <c r="Q90" s="22" t="str">
        <f t="shared" si="5"/>
        <v>NOK2011-01-01</v>
      </c>
      <c r="R90" s="22">
        <f t="shared" si="6"/>
        <v>7.8186686956139102</v>
      </c>
      <c r="S90" s="22">
        <f t="shared" si="7"/>
        <v>1415565.7990993785</v>
      </c>
      <c r="T90" s="36">
        <f t="shared" si="8"/>
        <v>0</v>
      </c>
      <c r="U90" s="36">
        <f t="shared" si="9"/>
        <v>0</v>
      </c>
    </row>
    <row r="91" spans="1:21" x14ac:dyDescent="0.25">
      <c r="A91" s="116">
        <v>40848</v>
      </c>
      <c r="B91" s="1">
        <v>0</v>
      </c>
      <c r="C91" s="1" t="s">
        <v>571</v>
      </c>
      <c r="D91" s="1">
        <v>170</v>
      </c>
      <c r="E91" s="1" t="s">
        <v>124</v>
      </c>
      <c r="F91" s="1">
        <v>-1270180.0232968901</v>
      </c>
      <c r="G91" s="1" t="s">
        <v>569</v>
      </c>
      <c r="H91" s="1" t="s">
        <v>305</v>
      </c>
      <c r="I91" s="1" t="s">
        <v>361</v>
      </c>
      <c r="J91" s="1" t="s">
        <v>453</v>
      </c>
      <c r="K91" s="111" t="s">
        <v>453</v>
      </c>
      <c r="L91" s="111">
        <v>351360</v>
      </c>
      <c r="M91" s="111">
        <v>28</v>
      </c>
      <c r="N91" s="111" t="s">
        <v>408</v>
      </c>
      <c r="O91" s="111" t="s">
        <v>352</v>
      </c>
      <c r="P91" s="113">
        <v>40848</v>
      </c>
      <c r="Q91" s="22" t="str">
        <f t="shared" si="5"/>
        <v>NOK2011-11-01</v>
      </c>
      <c r="R91" s="22">
        <f t="shared" si="6"/>
        <v>7.7454217666438998</v>
      </c>
      <c r="S91" s="22">
        <f t="shared" si="7"/>
        <v>-1270180.0232968917</v>
      </c>
      <c r="T91" s="36">
        <f t="shared" si="8"/>
        <v>0</v>
      </c>
      <c r="U91" s="36">
        <f t="shared" si="9"/>
        <v>0</v>
      </c>
    </row>
    <row r="92" spans="1:21" x14ac:dyDescent="0.25">
      <c r="A92" s="116">
        <v>40848</v>
      </c>
      <c r="B92" s="1">
        <v>0</v>
      </c>
      <c r="C92" s="1" t="s">
        <v>571</v>
      </c>
      <c r="D92" s="1">
        <v>170</v>
      </c>
      <c r="E92" s="1" t="s">
        <v>124</v>
      </c>
      <c r="F92" s="1">
        <v>-1348432.18544643</v>
      </c>
      <c r="G92" s="1" t="s">
        <v>569</v>
      </c>
      <c r="H92" s="1" t="s">
        <v>305</v>
      </c>
      <c r="I92" s="1" t="s">
        <v>361</v>
      </c>
      <c r="J92" s="1" t="s">
        <v>455</v>
      </c>
      <c r="K92" s="111" t="s">
        <v>455</v>
      </c>
      <c r="L92" s="111">
        <v>360144</v>
      </c>
      <c r="M92" s="111">
        <v>29</v>
      </c>
      <c r="N92" s="111" t="s">
        <v>408</v>
      </c>
      <c r="O92" s="111" t="s">
        <v>352</v>
      </c>
      <c r="P92" s="113">
        <v>40848</v>
      </c>
      <c r="Q92" s="22" t="str">
        <f t="shared" si="5"/>
        <v>NOK2011-11-01</v>
      </c>
      <c r="R92" s="22">
        <f t="shared" si="6"/>
        <v>7.7454217666438998</v>
      </c>
      <c r="S92" s="22">
        <f t="shared" si="7"/>
        <v>-1348432.1854464323</v>
      </c>
      <c r="T92" s="36">
        <f t="shared" si="8"/>
        <v>0</v>
      </c>
      <c r="U92" s="36">
        <f t="shared" si="9"/>
        <v>0</v>
      </c>
    </row>
    <row r="93" spans="1:21" x14ac:dyDescent="0.25">
      <c r="A93" s="116">
        <v>40848</v>
      </c>
      <c r="B93" s="1">
        <v>0</v>
      </c>
      <c r="C93" s="1" t="s">
        <v>571</v>
      </c>
      <c r="D93" s="1">
        <v>170</v>
      </c>
      <c r="E93" s="1" t="s">
        <v>124</v>
      </c>
      <c r="F93" s="1">
        <v>1428952.526209</v>
      </c>
      <c r="G93" s="1" t="s">
        <v>569</v>
      </c>
      <c r="H93" s="1" t="s">
        <v>305</v>
      </c>
      <c r="I93" s="1" t="s">
        <v>361</v>
      </c>
      <c r="J93" s="1" t="s">
        <v>456</v>
      </c>
      <c r="K93" s="111" t="s">
        <v>456</v>
      </c>
      <c r="L93" s="111">
        <v>-368928</v>
      </c>
      <c r="M93" s="111">
        <v>30</v>
      </c>
      <c r="N93" s="111" t="s">
        <v>408</v>
      </c>
      <c r="O93" s="111" t="s">
        <v>352</v>
      </c>
      <c r="P93" s="113">
        <v>40848</v>
      </c>
      <c r="Q93" s="22" t="str">
        <f t="shared" si="5"/>
        <v>NOK2011-11-01</v>
      </c>
      <c r="R93" s="22">
        <f t="shared" si="6"/>
        <v>7.7454217666438998</v>
      </c>
      <c r="S93" s="22">
        <f t="shared" si="7"/>
        <v>1428952.5262090031</v>
      </c>
      <c r="T93" s="36">
        <f t="shared" si="8"/>
        <v>0</v>
      </c>
      <c r="U93" s="36">
        <f t="shared" si="9"/>
        <v>0</v>
      </c>
    </row>
    <row r="94" spans="1:21" x14ac:dyDescent="0.25">
      <c r="A94" s="116">
        <v>40909</v>
      </c>
      <c r="B94" s="1">
        <v>0</v>
      </c>
      <c r="C94" s="1" t="s">
        <v>571</v>
      </c>
      <c r="D94" s="1">
        <v>170</v>
      </c>
      <c r="E94" s="1" t="s">
        <v>124</v>
      </c>
      <c r="F94" s="1">
        <v>1421721.91081255</v>
      </c>
      <c r="G94" s="1" t="s">
        <v>569</v>
      </c>
      <c r="H94" s="1" t="s">
        <v>305</v>
      </c>
      <c r="I94" s="1" t="s">
        <v>351</v>
      </c>
      <c r="J94" s="1" t="s">
        <v>457</v>
      </c>
      <c r="K94" s="111" t="s">
        <v>457</v>
      </c>
      <c r="L94" s="111">
        <v>-367920</v>
      </c>
      <c r="M94" s="111">
        <v>30</v>
      </c>
      <c r="N94" s="111" t="s">
        <v>408</v>
      </c>
      <c r="O94" s="111" t="s">
        <v>352</v>
      </c>
      <c r="P94" s="113">
        <v>40909</v>
      </c>
      <c r="Q94" s="22" t="str">
        <f t="shared" si="5"/>
        <v>NOK2012-01-01</v>
      </c>
      <c r="R94" s="22">
        <f t="shared" si="6"/>
        <v>7.7635435706707296</v>
      </c>
      <c r="S94" s="22">
        <f t="shared" si="7"/>
        <v>1421721.9108163528</v>
      </c>
      <c r="T94" s="36">
        <f t="shared" si="8"/>
        <v>0</v>
      </c>
      <c r="U94" s="36">
        <f t="shared" si="9"/>
        <v>0</v>
      </c>
    </row>
    <row r="95" spans="1:21" x14ac:dyDescent="0.25">
      <c r="A95" s="116">
        <v>40909</v>
      </c>
      <c r="B95" s="1">
        <v>0</v>
      </c>
      <c r="C95" s="1" t="s">
        <v>571</v>
      </c>
      <c r="D95" s="1">
        <v>170</v>
      </c>
      <c r="E95" s="1" t="s">
        <v>124</v>
      </c>
      <c r="F95" s="1">
        <v>1425617.03933533</v>
      </c>
      <c r="G95" s="1" t="s">
        <v>569</v>
      </c>
      <c r="H95" s="1" t="s">
        <v>305</v>
      </c>
      <c r="I95" s="1" t="s">
        <v>361</v>
      </c>
      <c r="J95" s="1" t="s">
        <v>459</v>
      </c>
      <c r="K95" s="111" t="s">
        <v>459</v>
      </c>
      <c r="L95" s="111">
        <v>-368928</v>
      </c>
      <c r="M95" s="111">
        <v>30</v>
      </c>
      <c r="N95" s="111" t="s">
        <v>408</v>
      </c>
      <c r="O95" s="111" t="s">
        <v>352</v>
      </c>
      <c r="P95" s="113">
        <v>40909</v>
      </c>
      <c r="Q95" s="22" t="str">
        <f t="shared" si="5"/>
        <v>NOK2012-01-01</v>
      </c>
      <c r="R95" s="22">
        <f t="shared" si="6"/>
        <v>7.7635435706707296</v>
      </c>
      <c r="S95" s="22">
        <f t="shared" si="7"/>
        <v>1425617.0393391373</v>
      </c>
      <c r="T95" s="36">
        <f t="shared" si="8"/>
        <v>0</v>
      </c>
      <c r="U95" s="36">
        <f t="shared" si="9"/>
        <v>0</v>
      </c>
    </row>
    <row r="96" spans="1:21" x14ac:dyDescent="0.25">
      <c r="A96" s="116">
        <v>40544</v>
      </c>
      <c r="B96" s="1">
        <v>0</v>
      </c>
      <c r="C96" s="1" t="s">
        <v>568</v>
      </c>
      <c r="D96" s="1">
        <v>170</v>
      </c>
      <c r="E96" s="1" t="s">
        <v>124</v>
      </c>
      <c r="F96" s="1">
        <v>119897.649650494</v>
      </c>
      <c r="G96" s="1" t="s">
        <v>569</v>
      </c>
      <c r="H96" s="1" t="s">
        <v>305</v>
      </c>
      <c r="I96" s="1" t="s">
        <v>374</v>
      </c>
      <c r="J96" s="1" t="s">
        <v>461</v>
      </c>
      <c r="K96" s="111" t="s">
        <v>461</v>
      </c>
      <c r="L96" s="111">
        <v>-31248</v>
      </c>
      <c r="M96" s="111">
        <v>30</v>
      </c>
      <c r="N96" s="111" t="s">
        <v>408</v>
      </c>
      <c r="O96" s="111" t="s">
        <v>352</v>
      </c>
      <c r="P96" s="113">
        <v>40544</v>
      </c>
      <c r="Q96" s="22" t="str">
        <f t="shared" si="5"/>
        <v>NOK2011-01-01</v>
      </c>
      <c r="R96" s="22">
        <f t="shared" si="6"/>
        <v>7.8186686956139102</v>
      </c>
      <c r="S96" s="22">
        <f t="shared" si="7"/>
        <v>119897.64965049381</v>
      </c>
      <c r="T96" s="36">
        <f t="shared" si="8"/>
        <v>0</v>
      </c>
      <c r="U96" s="36">
        <f t="shared" si="9"/>
        <v>0</v>
      </c>
    </row>
    <row r="97" spans="1:21" x14ac:dyDescent="0.25">
      <c r="A97" s="116">
        <v>40544</v>
      </c>
      <c r="B97" s="1">
        <v>0</v>
      </c>
      <c r="C97" s="1" t="s">
        <v>568</v>
      </c>
      <c r="D97" s="1">
        <v>170</v>
      </c>
      <c r="E97" s="1" t="s">
        <v>124</v>
      </c>
      <c r="F97" s="1">
        <v>119897.649650494</v>
      </c>
      <c r="G97" s="1" t="s">
        <v>569</v>
      </c>
      <c r="H97" s="1" t="s">
        <v>305</v>
      </c>
      <c r="I97" s="1" t="s">
        <v>377</v>
      </c>
      <c r="J97" s="1" t="s">
        <v>463</v>
      </c>
      <c r="K97" s="111" t="s">
        <v>463</v>
      </c>
      <c r="L97" s="111">
        <v>-31248</v>
      </c>
      <c r="M97" s="111">
        <v>30</v>
      </c>
      <c r="N97" s="111" t="s">
        <v>408</v>
      </c>
      <c r="O97" s="111" t="s">
        <v>352</v>
      </c>
      <c r="P97" s="113">
        <v>40544</v>
      </c>
      <c r="Q97" s="22" t="str">
        <f t="shared" si="5"/>
        <v>NOK2011-01-01</v>
      </c>
      <c r="R97" s="22">
        <f t="shared" si="6"/>
        <v>7.8186686956139102</v>
      </c>
      <c r="S97" s="22">
        <f t="shared" si="7"/>
        <v>119897.64965049381</v>
      </c>
      <c r="T97" s="36">
        <f t="shared" si="8"/>
        <v>0</v>
      </c>
      <c r="U97" s="36">
        <f t="shared" si="9"/>
        <v>0</v>
      </c>
    </row>
    <row r="98" spans="1:21" x14ac:dyDescent="0.25">
      <c r="A98" s="116">
        <v>40848</v>
      </c>
      <c r="B98" s="1">
        <v>0</v>
      </c>
      <c r="C98" s="1" t="s">
        <v>571</v>
      </c>
      <c r="D98" s="1">
        <v>170</v>
      </c>
      <c r="E98" s="1" t="s">
        <v>124</v>
      </c>
      <c r="F98" s="1">
        <v>121031.498121528</v>
      </c>
      <c r="G98" s="1" t="s">
        <v>569</v>
      </c>
      <c r="H98" s="1" t="s">
        <v>305</v>
      </c>
      <c r="I98" s="1" t="s">
        <v>374</v>
      </c>
      <c r="J98" s="1" t="s">
        <v>465</v>
      </c>
      <c r="K98" s="111" t="s">
        <v>465</v>
      </c>
      <c r="L98" s="111">
        <v>-31248</v>
      </c>
      <c r="M98" s="111">
        <v>30</v>
      </c>
      <c r="N98" s="111" t="s">
        <v>408</v>
      </c>
      <c r="O98" s="111" t="s">
        <v>352</v>
      </c>
      <c r="P98" s="113">
        <v>40848</v>
      </c>
      <c r="Q98" s="22" t="str">
        <f t="shared" si="5"/>
        <v>NOK2011-11-01</v>
      </c>
      <c r="R98" s="22">
        <f t="shared" si="6"/>
        <v>7.7454217666438998</v>
      </c>
      <c r="S98" s="22">
        <f t="shared" si="7"/>
        <v>121031.49812152758</v>
      </c>
      <c r="T98" s="36">
        <f t="shared" si="8"/>
        <v>0</v>
      </c>
      <c r="U98" s="36">
        <f t="shared" si="9"/>
        <v>0</v>
      </c>
    </row>
    <row r="99" spans="1:21" x14ac:dyDescent="0.25">
      <c r="A99" s="116">
        <v>40848</v>
      </c>
      <c r="B99" s="1">
        <v>0</v>
      </c>
      <c r="C99" s="1" t="s">
        <v>571</v>
      </c>
      <c r="D99" s="1">
        <v>170</v>
      </c>
      <c r="E99" s="1" t="s">
        <v>124</v>
      </c>
      <c r="F99" s="1">
        <v>121031.498121528</v>
      </c>
      <c r="G99" s="1" t="s">
        <v>569</v>
      </c>
      <c r="H99" s="1" t="s">
        <v>305</v>
      </c>
      <c r="I99" s="1" t="s">
        <v>377</v>
      </c>
      <c r="J99" s="1" t="s">
        <v>467</v>
      </c>
      <c r="K99" s="111" t="s">
        <v>467</v>
      </c>
      <c r="L99" s="111">
        <v>-31248</v>
      </c>
      <c r="M99" s="111">
        <v>30</v>
      </c>
      <c r="N99" s="111" t="s">
        <v>408</v>
      </c>
      <c r="O99" s="111" t="s">
        <v>352</v>
      </c>
      <c r="P99" s="113">
        <v>40848</v>
      </c>
      <c r="Q99" s="22" t="str">
        <f t="shared" si="5"/>
        <v>NOK2011-11-01</v>
      </c>
      <c r="R99" s="22">
        <f t="shared" si="6"/>
        <v>7.7454217666438998</v>
      </c>
      <c r="S99" s="22">
        <f t="shared" si="7"/>
        <v>121031.49812152758</v>
      </c>
      <c r="T99" s="36">
        <f t="shared" si="8"/>
        <v>0</v>
      </c>
      <c r="U99" s="36">
        <f t="shared" si="9"/>
        <v>0</v>
      </c>
    </row>
    <row r="100" spans="1:21" x14ac:dyDescent="0.25">
      <c r="A100" s="116">
        <v>40909</v>
      </c>
      <c r="B100" s="1">
        <v>0</v>
      </c>
      <c r="C100" s="1" t="s">
        <v>571</v>
      </c>
      <c r="D100" s="1">
        <v>170</v>
      </c>
      <c r="E100" s="1" t="s">
        <v>124</v>
      </c>
      <c r="F100" s="1">
        <v>120748.984205998</v>
      </c>
      <c r="G100" s="1" t="s">
        <v>569</v>
      </c>
      <c r="H100" s="1" t="s">
        <v>305</v>
      </c>
      <c r="I100" s="1" t="s">
        <v>374</v>
      </c>
      <c r="J100" s="1" t="s">
        <v>469</v>
      </c>
      <c r="K100" s="111" t="s">
        <v>469</v>
      </c>
      <c r="L100" s="111">
        <v>-31248</v>
      </c>
      <c r="M100" s="111">
        <v>30</v>
      </c>
      <c r="N100" s="111" t="s">
        <v>408</v>
      </c>
      <c r="O100" s="111" t="s">
        <v>352</v>
      </c>
      <c r="P100" s="113">
        <v>40909</v>
      </c>
      <c r="Q100" s="22" t="str">
        <f t="shared" si="5"/>
        <v>NOK2012-01-01</v>
      </c>
      <c r="R100" s="22">
        <f t="shared" si="6"/>
        <v>7.7635435706707296</v>
      </c>
      <c r="S100" s="22">
        <f t="shared" si="7"/>
        <v>120748.98420632037</v>
      </c>
      <c r="T100" s="36">
        <f t="shared" si="8"/>
        <v>0</v>
      </c>
      <c r="U100" s="36">
        <f t="shared" si="9"/>
        <v>0</v>
      </c>
    </row>
    <row r="101" spans="1:21" x14ac:dyDescent="0.25">
      <c r="A101" s="116">
        <v>40909</v>
      </c>
      <c r="B101" s="1">
        <v>0</v>
      </c>
      <c r="C101" s="1" t="s">
        <v>571</v>
      </c>
      <c r="D101" s="1">
        <v>170</v>
      </c>
      <c r="E101" s="1" t="s">
        <v>124</v>
      </c>
      <c r="F101" s="1">
        <v>120748.984205998</v>
      </c>
      <c r="G101" s="1" t="s">
        <v>569</v>
      </c>
      <c r="H101" s="1" t="s">
        <v>305</v>
      </c>
      <c r="I101" s="1" t="s">
        <v>377</v>
      </c>
      <c r="J101" s="1" t="s">
        <v>471</v>
      </c>
      <c r="K101" s="111" t="s">
        <v>471</v>
      </c>
      <c r="L101" s="111">
        <v>-31248</v>
      </c>
      <c r="M101" s="111">
        <v>30</v>
      </c>
      <c r="N101" s="111" t="s">
        <v>408</v>
      </c>
      <c r="O101" s="111" t="s">
        <v>352</v>
      </c>
      <c r="P101" s="113">
        <v>40909</v>
      </c>
      <c r="Q101" s="22" t="str">
        <f t="shared" si="5"/>
        <v>NOK2012-01-01</v>
      </c>
      <c r="R101" s="22">
        <f t="shared" si="6"/>
        <v>7.7635435706707296</v>
      </c>
      <c r="S101" s="22">
        <f t="shared" si="7"/>
        <v>120748.98420632037</v>
      </c>
      <c r="T101" s="36">
        <f t="shared" si="8"/>
        <v>0</v>
      </c>
      <c r="U101" s="36">
        <f t="shared" si="9"/>
        <v>0</v>
      </c>
    </row>
    <row r="102" spans="1:21" x14ac:dyDescent="0.25">
      <c r="A102" s="116">
        <v>40544</v>
      </c>
      <c r="B102" s="1">
        <v>0</v>
      </c>
      <c r="C102" s="1" t="s">
        <v>568</v>
      </c>
      <c r="D102" s="1">
        <v>170</v>
      </c>
      <c r="E102" s="1" t="s">
        <v>124</v>
      </c>
      <c r="F102" s="1">
        <v>-1254842.7848725501</v>
      </c>
      <c r="G102" s="1" t="s">
        <v>569</v>
      </c>
      <c r="H102" s="1" t="s">
        <v>305</v>
      </c>
      <c r="I102" s="1" t="s">
        <v>304</v>
      </c>
      <c r="J102" s="1" t="s">
        <v>473</v>
      </c>
      <c r="K102" s="111" t="s">
        <v>473</v>
      </c>
      <c r="L102" s="111">
        <v>350400</v>
      </c>
      <c r="M102" s="111">
        <v>28</v>
      </c>
      <c r="N102" s="111" t="s">
        <v>408</v>
      </c>
      <c r="O102" s="111" t="s">
        <v>543</v>
      </c>
      <c r="P102" s="113">
        <v>40544</v>
      </c>
      <c r="Q102" s="22" t="str">
        <f t="shared" si="5"/>
        <v>NOK2011-01-01</v>
      </c>
      <c r="R102" s="22">
        <f t="shared" si="6"/>
        <v>7.8186686956139102</v>
      </c>
      <c r="S102" s="22">
        <f t="shared" si="7"/>
        <v>-1254842.7848725517</v>
      </c>
      <c r="T102" s="36">
        <f t="shared" si="8"/>
        <v>0</v>
      </c>
      <c r="U102" s="36">
        <f t="shared" si="9"/>
        <v>0</v>
      </c>
    </row>
    <row r="103" spans="1:21" x14ac:dyDescent="0.25">
      <c r="A103" s="116">
        <v>40544</v>
      </c>
      <c r="B103" s="1">
        <v>0</v>
      </c>
      <c r="C103" s="1" t="s">
        <v>568</v>
      </c>
      <c r="D103" s="1">
        <v>170</v>
      </c>
      <c r="E103" s="1" t="s">
        <v>124</v>
      </c>
      <c r="F103" s="1">
        <v>-1258280.71031056</v>
      </c>
      <c r="G103" s="1" t="s">
        <v>569</v>
      </c>
      <c r="H103" s="1" t="s">
        <v>305</v>
      </c>
      <c r="I103" s="1" t="s">
        <v>324</v>
      </c>
      <c r="J103" s="1" t="s">
        <v>475</v>
      </c>
      <c r="K103" s="111" t="s">
        <v>475</v>
      </c>
      <c r="L103" s="111">
        <v>351360</v>
      </c>
      <c r="M103" s="111">
        <v>28</v>
      </c>
      <c r="N103" s="111" t="s">
        <v>408</v>
      </c>
      <c r="O103" s="111" t="s">
        <v>543</v>
      </c>
      <c r="P103" s="113">
        <v>40544</v>
      </c>
      <c r="Q103" s="22" t="str">
        <f t="shared" si="5"/>
        <v>NOK2011-01-01</v>
      </c>
      <c r="R103" s="22">
        <f t="shared" si="6"/>
        <v>7.8186686956139102</v>
      </c>
      <c r="S103" s="22">
        <f t="shared" si="7"/>
        <v>-1258280.7103105586</v>
      </c>
      <c r="T103" s="36">
        <f t="shared" si="8"/>
        <v>0</v>
      </c>
      <c r="U103" s="36">
        <f t="shared" si="9"/>
        <v>0</v>
      </c>
    </row>
    <row r="104" spans="1:21" x14ac:dyDescent="0.25">
      <c r="A104" s="116">
        <v>40848</v>
      </c>
      <c r="B104" s="1">
        <v>0</v>
      </c>
      <c r="C104" s="1" t="s">
        <v>571</v>
      </c>
      <c r="D104" s="1">
        <v>170</v>
      </c>
      <c r="E104" s="1" t="s">
        <v>124</v>
      </c>
      <c r="F104" s="1">
        <v>-1266709.58607477</v>
      </c>
      <c r="G104" s="1" t="s">
        <v>569</v>
      </c>
      <c r="H104" s="1" t="s">
        <v>305</v>
      </c>
      <c r="I104" s="1" t="s">
        <v>304</v>
      </c>
      <c r="J104" s="1" t="s">
        <v>477</v>
      </c>
      <c r="K104" s="111" t="s">
        <v>477</v>
      </c>
      <c r="L104" s="111">
        <v>350400</v>
      </c>
      <c r="M104" s="111">
        <v>28</v>
      </c>
      <c r="N104" s="111" t="s">
        <v>408</v>
      </c>
      <c r="O104" s="111" t="s">
        <v>543</v>
      </c>
      <c r="P104" s="113">
        <v>40848</v>
      </c>
      <c r="Q104" s="22" t="str">
        <f t="shared" si="5"/>
        <v>NOK2011-11-01</v>
      </c>
      <c r="R104" s="22">
        <f t="shared" si="6"/>
        <v>7.7454217666438998</v>
      </c>
      <c r="S104" s="22">
        <f t="shared" si="7"/>
        <v>-1266709.586074769</v>
      </c>
      <c r="T104" s="36">
        <f t="shared" si="8"/>
        <v>0</v>
      </c>
      <c r="U104" s="36">
        <f t="shared" si="9"/>
        <v>0</v>
      </c>
    </row>
    <row r="105" spans="1:21" x14ac:dyDescent="0.25">
      <c r="A105" s="116">
        <v>40848</v>
      </c>
      <c r="B105" s="1">
        <v>0</v>
      </c>
      <c r="C105" s="1" t="s">
        <v>571</v>
      </c>
      <c r="D105" s="1">
        <v>170</v>
      </c>
      <c r="E105" s="1" t="s">
        <v>124</v>
      </c>
      <c r="F105" s="1">
        <v>-1270180.0232968901</v>
      </c>
      <c r="G105" s="1" t="s">
        <v>569</v>
      </c>
      <c r="H105" s="1" t="s">
        <v>305</v>
      </c>
      <c r="I105" s="1" t="s">
        <v>324</v>
      </c>
      <c r="J105" s="1" t="s">
        <v>479</v>
      </c>
      <c r="K105" s="111" t="s">
        <v>479</v>
      </c>
      <c r="L105" s="111">
        <v>351360</v>
      </c>
      <c r="M105" s="111">
        <v>28</v>
      </c>
      <c r="N105" s="111" t="s">
        <v>408</v>
      </c>
      <c r="O105" s="111" t="s">
        <v>543</v>
      </c>
      <c r="P105" s="113">
        <v>40848</v>
      </c>
      <c r="Q105" s="22" t="str">
        <f t="shared" si="5"/>
        <v>NOK2011-11-01</v>
      </c>
      <c r="R105" s="22">
        <f t="shared" si="6"/>
        <v>7.7454217666438998</v>
      </c>
      <c r="S105" s="22">
        <f t="shared" si="7"/>
        <v>-1270180.0232968917</v>
      </c>
      <c r="T105" s="36">
        <f t="shared" si="8"/>
        <v>0</v>
      </c>
      <c r="U105" s="36">
        <f t="shared" si="9"/>
        <v>0</v>
      </c>
    </row>
    <row r="106" spans="1:21" x14ac:dyDescent="0.25">
      <c r="A106" s="116">
        <v>40909</v>
      </c>
      <c r="B106" s="1">
        <v>0</v>
      </c>
      <c r="C106" s="1" t="s">
        <v>571</v>
      </c>
      <c r="D106" s="1">
        <v>170</v>
      </c>
      <c r="E106" s="1" t="s">
        <v>124</v>
      </c>
      <c r="F106" s="1">
        <v>-1263752.7927457099</v>
      </c>
      <c r="G106" s="1" t="s">
        <v>569</v>
      </c>
      <c r="H106" s="1" t="s">
        <v>305</v>
      </c>
      <c r="I106" s="1" t="s">
        <v>304</v>
      </c>
      <c r="J106" s="1" t="s">
        <v>481</v>
      </c>
      <c r="K106" s="111" t="s">
        <v>481</v>
      </c>
      <c r="L106" s="111">
        <v>350400</v>
      </c>
      <c r="M106" s="111">
        <v>28</v>
      </c>
      <c r="N106" s="111" t="s">
        <v>408</v>
      </c>
      <c r="O106" s="111" t="s">
        <v>543</v>
      </c>
      <c r="P106" s="113">
        <v>40909</v>
      </c>
      <c r="Q106" s="22" t="str">
        <f t="shared" si="5"/>
        <v>NOK2012-01-01</v>
      </c>
      <c r="R106" s="22">
        <f t="shared" si="6"/>
        <v>7.7635435706707296</v>
      </c>
      <c r="S106" s="22">
        <f t="shared" si="7"/>
        <v>-1263752.8096145359</v>
      </c>
      <c r="T106" s="36">
        <f t="shared" si="8"/>
        <v>-1E-8</v>
      </c>
      <c r="U106" s="36">
        <f t="shared" si="9"/>
        <v>0</v>
      </c>
    </row>
    <row r="107" spans="1:21" x14ac:dyDescent="0.25">
      <c r="A107" s="116">
        <v>40909</v>
      </c>
      <c r="B107" s="1">
        <v>0</v>
      </c>
      <c r="C107" s="1" t="s">
        <v>571</v>
      </c>
      <c r="D107" s="1">
        <v>170</v>
      </c>
      <c r="E107" s="1" t="s">
        <v>124</v>
      </c>
      <c r="F107" s="1">
        <v>-1267215.12916419</v>
      </c>
      <c r="G107" s="1" t="s">
        <v>569</v>
      </c>
      <c r="H107" s="1" t="s">
        <v>305</v>
      </c>
      <c r="I107" s="1" t="s">
        <v>324</v>
      </c>
      <c r="J107" s="1" t="s">
        <v>483</v>
      </c>
      <c r="K107" s="111" t="s">
        <v>483</v>
      </c>
      <c r="L107" s="111">
        <v>351360</v>
      </c>
      <c r="M107" s="111">
        <v>28</v>
      </c>
      <c r="N107" s="111" t="s">
        <v>408</v>
      </c>
      <c r="O107" s="111" t="s">
        <v>543</v>
      </c>
      <c r="P107" s="113">
        <v>40909</v>
      </c>
      <c r="Q107" s="22" t="str">
        <f t="shared" si="5"/>
        <v>NOK2012-01-01</v>
      </c>
      <c r="R107" s="22">
        <f t="shared" si="6"/>
        <v>7.7635435706707296</v>
      </c>
      <c r="S107" s="22">
        <f t="shared" si="7"/>
        <v>-1267215.1460792331</v>
      </c>
      <c r="T107" s="36">
        <f t="shared" si="8"/>
        <v>-1E-8</v>
      </c>
      <c r="U107" s="36">
        <f t="shared" si="9"/>
        <v>0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workbookViewId="0">
      <selection activeCell="K6" sqref="K6"/>
    </sheetView>
  </sheetViews>
  <sheetFormatPr defaultRowHeight="15" x14ac:dyDescent="0.25"/>
  <cols>
    <col min="1" max="1" width="1.42578125" bestFit="1" customWidth="1"/>
    <col min="2" max="2" width="35.85546875" bestFit="1" customWidth="1"/>
    <col min="3" max="3" width="6" bestFit="1" customWidth="1"/>
    <col min="4" max="5" width="12.7109375" bestFit="1" customWidth="1"/>
    <col min="6" max="6" width="12" bestFit="1" customWidth="1"/>
    <col min="9" max="9" width="12" customWidth="1"/>
    <col min="10" max="10" width="12" style="68" customWidth="1"/>
    <col min="11" max="11" width="12.140625" customWidth="1"/>
    <col min="12" max="12" width="11" style="68" customWidth="1"/>
    <col min="13" max="13" width="10.7109375" bestFit="1" customWidth="1"/>
    <col min="15" max="15" width="4.28515625" bestFit="1" customWidth="1"/>
    <col min="16" max="16" width="9.5703125" customWidth="1"/>
    <col min="17" max="17" width="4.5703125" bestFit="1" customWidth="1"/>
    <col min="18" max="18" width="16.5703125" customWidth="1"/>
    <col min="19" max="19" width="7.5703125" bestFit="1" customWidth="1"/>
    <col min="20" max="20" width="10.5703125" customWidth="1"/>
  </cols>
  <sheetData>
    <row r="1" spans="1:24" s="38" customFormat="1" x14ac:dyDescent="0.25">
      <c r="B1" s="38" t="s">
        <v>506</v>
      </c>
      <c r="I1" s="22" t="s">
        <v>519</v>
      </c>
      <c r="J1" s="22"/>
      <c r="K1" s="22"/>
      <c r="L1" s="22"/>
      <c r="M1" s="22"/>
      <c r="N1" s="22"/>
    </row>
    <row r="2" spans="1:24" s="38" customFormat="1" x14ac:dyDescent="0.25">
      <c r="J2" s="68"/>
      <c r="L2" s="68"/>
    </row>
    <row r="3" spans="1:24" x14ac:dyDescent="0.25">
      <c r="A3" s="39" t="s">
        <v>182</v>
      </c>
      <c r="B3" s="39" t="s">
        <v>140</v>
      </c>
      <c r="C3" s="39" t="s">
        <v>0</v>
      </c>
      <c r="D3" s="129">
        <v>40544</v>
      </c>
      <c r="E3" s="129">
        <v>40848</v>
      </c>
      <c r="F3" s="129">
        <v>40909</v>
      </c>
      <c r="I3" s="66">
        <v>40544</v>
      </c>
      <c r="J3" s="66"/>
      <c r="K3" s="66">
        <v>40848</v>
      </c>
      <c r="L3" s="66"/>
      <c r="M3" s="66">
        <v>40909</v>
      </c>
      <c r="O3" s="22" t="s">
        <v>518</v>
      </c>
      <c r="P3" s="22"/>
      <c r="Q3" s="22"/>
      <c r="R3" s="22"/>
      <c r="S3" s="22"/>
      <c r="T3" s="22"/>
    </row>
    <row r="4" spans="1:24" x14ac:dyDescent="0.25">
      <c r="A4" s="38"/>
      <c r="B4" s="40" t="s">
        <v>504</v>
      </c>
      <c r="C4" s="38"/>
      <c r="D4" s="128">
        <v>-59447983.729999997</v>
      </c>
      <c r="E4" s="128">
        <v>-80400085.469999999</v>
      </c>
      <c r="F4" s="128">
        <v>31958065.920000002</v>
      </c>
    </row>
    <row r="5" spans="1:24" x14ac:dyDescent="0.25">
      <c r="A5" s="38"/>
      <c r="B5" s="40" t="s">
        <v>505</v>
      </c>
      <c r="C5" s="38"/>
      <c r="D5" s="128">
        <v>-59447983.729999997</v>
      </c>
      <c r="E5" s="128">
        <v>-80400085.469999999</v>
      </c>
      <c r="F5" s="128">
        <v>31958065.920000002</v>
      </c>
    </row>
    <row r="6" spans="1:24" ht="14.25" customHeight="1" x14ac:dyDescent="0.25">
      <c r="A6" s="38"/>
      <c r="B6" s="40" t="s">
        <v>304</v>
      </c>
      <c r="C6" s="38">
        <v>12539</v>
      </c>
      <c r="D6" s="128">
        <v>-1254842.78</v>
      </c>
      <c r="E6" s="128">
        <v>0</v>
      </c>
      <c r="F6" s="128">
        <v>0</v>
      </c>
      <c r="I6" s="69">
        <f>-1*(R6*S6*'Exchange Rates Hist'!$D$3)</f>
        <v>-1254842.7848725496</v>
      </c>
      <c r="J6" s="22">
        <f>(D6-I6)/D6</f>
        <v>-3.8829960499580523E-9</v>
      </c>
      <c r="O6" s="6" t="s">
        <v>123</v>
      </c>
      <c r="P6" s="10">
        <v>40</v>
      </c>
      <c r="Q6" s="6" t="s">
        <v>306</v>
      </c>
      <c r="R6" s="10">
        <v>350400</v>
      </c>
      <c r="S6" s="11">
        <v>28</v>
      </c>
      <c r="T6" s="6" t="s">
        <v>407</v>
      </c>
      <c r="U6" s="68"/>
      <c r="V6" s="68"/>
      <c r="W6" s="68"/>
      <c r="X6" s="68"/>
    </row>
    <row r="7" spans="1:24" ht="14.25" customHeight="1" x14ac:dyDescent="0.25">
      <c r="A7" s="38"/>
      <c r="B7" s="40" t="s">
        <v>304</v>
      </c>
      <c r="C7" s="38">
        <v>12443</v>
      </c>
      <c r="D7" s="128">
        <v>-9811200</v>
      </c>
      <c r="E7" s="128">
        <v>0</v>
      </c>
      <c r="F7" s="128">
        <v>0</v>
      </c>
      <c r="I7" s="69">
        <f>-1*(R7*S7*1)</f>
        <v>-9811200</v>
      </c>
      <c r="J7" s="22">
        <f t="shared" ref="J7:J13" si="0">(D7-I7)/D7</f>
        <v>0</v>
      </c>
      <c r="O7" s="6" t="s">
        <v>123</v>
      </c>
      <c r="P7" s="10">
        <v>40</v>
      </c>
      <c r="Q7" s="6" t="s">
        <v>306</v>
      </c>
      <c r="R7" s="10">
        <v>350400</v>
      </c>
      <c r="S7" s="11">
        <v>28</v>
      </c>
      <c r="T7" s="6" t="s">
        <v>307</v>
      </c>
    </row>
    <row r="8" spans="1:24" x14ac:dyDescent="0.25">
      <c r="A8" s="38"/>
      <c r="B8" s="40" t="s">
        <v>304</v>
      </c>
      <c r="C8" s="38">
        <v>12459</v>
      </c>
      <c r="D8" s="128">
        <v>-1254842.78</v>
      </c>
      <c r="E8" s="128">
        <v>0</v>
      </c>
      <c r="F8" s="128">
        <v>0</v>
      </c>
      <c r="I8" s="69">
        <f>-1*(R8*S8*'Exchange Rates Hist'!$D$3)</f>
        <v>-1254842.7848725496</v>
      </c>
      <c r="J8" s="22">
        <f t="shared" si="0"/>
        <v>-3.8829960499580523E-9</v>
      </c>
      <c r="O8" s="6" t="s">
        <v>123</v>
      </c>
      <c r="P8" s="10">
        <v>40</v>
      </c>
      <c r="Q8" s="6" t="s">
        <v>306</v>
      </c>
      <c r="R8" s="10">
        <v>350400</v>
      </c>
      <c r="S8" s="11">
        <v>28</v>
      </c>
      <c r="T8" s="6" t="s">
        <v>407</v>
      </c>
    </row>
    <row r="9" spans="1:24" x14ac:dyDescent="0.25">
      <c r="A9" s="38"/>
      <c r="B9" s="40" t="s">
        <v>304</v>
      </c>
      <c r="C9" s="38">
        <v>12461</v>
      </c>
      <c r="D9" s="128">
        <v>-1332150.06</v>
      </c>
      <c r="E9" s="128">
        <v>0</v>
      </c>
      <c r="F9" s="128">
        <v>0</v>
      </c>
      <c r="I9" s="69">
        <f>-1*(R9*S9*'Exchange Rates Hist'!$D$3)</f>
        <v>-1332150.0635834476</v>
      </c>
      <c r="J9" s="22">
        <f t="shared" si="0"/>
        <v>-2.6899728864190721E-9</v>
      </c>
      <c r="O9" s="6" t="s">
        <v>123</v>
      </c>
      <c r="P9" s="10">
        <v>41</v>
      </c>
      <c r="Q9" s="6" t="s">
        <v>306</v>
      </c>
      <c r="R9" s="10">
        <v>359160</v>
      </c>
      <c r="S9" s="11">
        <v>29</v>
      </c>
      <c r="T9" s="6" t="s">
        <v>407</v>
      </c>
    </row>
    <row r="10" spans="1:24" x14ac:dyDescent="0.25">
      <c r="A10" s="38"/>
      <c r="B10" s="40" t="s">
        <v>304</v>
      </c>
      <c r="C10" s="38">
        <v>12463</v>
      </c>
      <c r="D10" s="128">
        <v>1411698.13</v>
      </c>
      <c r="E10" s="128">
        <v>0</v>
      </c>
      <c r="F10" s="128">
        <v>0</v>
      </c>
      <c r="I10" s="69">
        <f>-1*(R10*S10*'Exchange Rates Hist'!$D$3)</f>
        <v>1411698.1329816182</v>
      </c>
      <c r="J10" s="22">
        <f t="shared" si="0"/>
        <v>-2.1120792159660952E-9</v>
      </c>
      <c r="O10" s="6" t="s">
        <v>133</v>
      </c>
      <c r="P10" s="10">
        <v>-42</v>
      </c>
      <c r="Q10" s="6" t="s">
        <v>306</v>
      </c>
      <c r="R10" s="10">
        <v>-367920</v>
      </c>
      <c r="S10" s="11">
        <v>30</v>
      </c>
      <c r="T10" s="6" t="s">
        <v>407</v>
      </c>
    </row>
    <row r="11" spans="1:24" x14ac:dyDescent="0.25">
      <c r="A11" s="38"/>
      <c r="B11" s="40" t="s">
        <v>304</v>
      </c>
      <c r="C11" s="38">
        <v>12363</v>
      </c>
      <c r="D11" s="128">
        <v>-9811200</v>
      </c>
      <c r="E11" s="128">
        <v>0</v>
      </c>
      <c r="F11" s="128">
        <v>0</v>
      </c>
      <c r="I11" s="69">
        <f t="shared" ref="I11:I13" si="1">-1*(R11*S11*1)</f>
        <v>-9811200</v>
      </c>
      <c r="J11" s="22">
        <f t="shared" si="0"/>
        <v>0</v>
      </c>
      <c r="O11" s="6" t="s">
        <v>123</v>
      </c>
      <c r="P11" s="10">
        <v>40</v>
      </c>
      <c r="Q11" s="6" t="s">
        <v>306</v>
      </c>
      <c r="R11" s="10">
        <v>350400</v>
      </c>
      <c r="S11" s="11">
        <v>28</v>
      </c>
      <c r="T11" s="6" t="s">
        <v>307</v>
      </c>
    </row>
    <row r="12" spans="1:24" x14ac:dyDescent="0.25">
      <c r="A12" s="38"/>
      <c r="B12" s="40" t="s">
        <v>304</v>
      </c>
      <c r="C12" s="38">
        <v>12365</v>
      </c>
      <c r="D12" s="128">
        <v>-10415640</v>
      </c>
      <c r="E12" s="128">
        <v>0</v>
      </c>
      <c r="F12" s="128">
        <v>0</v>
      </c>
      <c r="I12" s="69">
        <f t="shared" si="1"/>
        <v>-10415640</v>
      </c>
      <c r="J12" s="22">
        <f t="shared" si="0"/>
        <v>0</v>
      </c>
      <c r="O12" s="6" t="s">
        <v>123</v>
      </c>
      <c r="P12" s="10">
        <v>41</v>
      </c>
      <c r="Q12" s="6" t="s">
        <v>306</v>
      </c>
      <c r="R12" s="10">
        <v>359160</v>
      </c>
      <c r="S12" s="11">
        <v>29</v>
      </c>
      <c r="T12" s="6" t="s">
        <v>307</v>
      </c>
    </row>
    <row r="13" spans="1:24" x14ac:dyDescent="0.25">
      <c r="A13" s="38"/>
      <c r="B13" s="40" t="s">
        <v>304</v>
      </c>
      <c r="C13" s="38">
        <v>12367</v>
      </c>
      <c r="D13" s="128">
        <v>11037600</v>
      </c>
      <c r="E13" s="128">
        <v>0</v>
      </c>
      <c r="F13" s="128">
        <v>0</v>
      </c>
      <c r="I13" s="69">
        <f t="shared" si="1"/>
        <v>11037600</v>
      </c>
      <c r="J13" s="22">
        <f t="shared" si="0"/>
        <v>0</v>
      </c>
      <c r="O13" s="6" t="s">
        <v>133</v>
      </c>
      <c r="P13" s="10">
        <v>-42</v>
      </c>
      <c r="Q13" s="6" t="s">
        <v>306</v>
      </c>
      <c r="R13" s="10">
        <v>-367920</v>
      </c>
      <c r="S13" s="11">
        <v>30</v>
      </c>
      <c r="T13" s="6" t="s">
        <v>307</v>
      </c>
    </row>
    <row r="14" spans="1:24" x14ac:dyDescent="0.25">
      <c r="A14" s="38"/>
      <c r="B14" s="40" t="s">
        <v>304</v>
      </c>
      <c r="C14" s="38">
        <v>12543</v>
      </c>
      <c r="D14" s="128">
        <v>0</v>
      </c>
      <c r="E14" s="128">
        <v>-1266709.5900000001</v>
      </c>
      <c r="F14" s="128">
        <v>0</v>
      </c>
      <c r="K14" s="69">
        <f>-1*($R14*$S14*'Exchange Rates Hist'!$D$4)</f>
        <v>-1266709.5860747718</v>
      </c>
      <c r="L14" s="22">
        <f>(E14-K14)/E14</f>
        <v>3.0987594075093962E-9</v>
      </c>
      <c r="O14" s="6" t="s">
        <v>123</v>
      </c>
      <c r="P14" s="10">
        <v>40</v>
      </c>
      <c r="Q14" s="6" t="s">
        <v>306</v>
      </c>
      <c r="R14" s="10">
        <v>350400</v>
      </c>
      <c r="S14" s="11">
        <v>28</v>
      </c>
      <c r="T14" s="6" t="s">
        <v>407</v>
      </c>
    </row>
    <row r="15" spans="1:24" x14ac:dyDescent="0.25">
      <c r="A15" s="38"/>
      <c r="B15" s="40" t="s">
        <v>304</v>
      </c>
      <c r="C15" s="38">
        <v>12447</v>
      </c>
      <c r="D15" s="128">
        <v>0</v>
      </c>
      <c r="E15" s="128">
        <v>-9811200</v>
      </c>
      <c r="F15" s="128">
        <v>0</v>
      </c>
      <c r="K15" s="69">
        <f>-1*($R15*$S15*1)</f>
        <v>-9811200</v>
      </c>
      <c r="L15" s="22">
        <f>(E15-K15)/E15</f>
        <v>0</v>
      </c>
      <c r="O15" s="6" t="s">
        <v>123</v>
      </c>
      <c r="P15" s="10">
        <v>40</v>
      </c>
      <c r="Q15" s="6" t="s">
        <v>306</v>
      </c>
      <c r="R15" s="10">
        <v>350400</v>
      </c>
      <c r="S15" s="11">
        <v>28</v>
      </c>
      <c r="T15" s="6" t="s">
        <v>307</v>
      </c>
    </row>
    <row r="16" spans="1:24" x14ac:dyDescent="0.25">
      <c r="B16" s="40" t="s">
        <v>304</v>
      </c>
      <c r="C16" s="38">
        <v>12465</v>
      </c>
      <c r="D16" s="128">
        <v>0</v>
      </c>
      <c r="E16" s="128">
        <v>-1266709.5900000001</v>
      </c>
      <c r="F16" s="128">
        <v>0</v>
      </c>
      <c r="K16" s="69">
        <f>-1*($R16*$S16*'Exchange Rates Hist'!$D$4)</f>
        <v>-1266709.5860747718</v>
      </c>
      <c r="L16" s="22">
        <f>(E16-K16)/E16</f>
        <v>3.0987594075093962E-9</v>
      </c>
      <c r="O16" s="6" t="s">
        <v>123</v>
      </c>
      <c r="P16" s="10">
        <v>40</v>
      </c>
      <c r="Q16" s="6" t="s">
        <v>306</v>
      </c>
      <c r="R16" s="10">
        <v>350400</v>
      </c>
      <c r="S16" s="11">
        <v>28</v>
      </c>
      <c r="T16" s="6" t="s">
        <v>407</v>
      </c>
    </row>
    <row r="17" spans="2:20" x14ac:dyDescent="0.25">
      <c r="B17" s="40" t="s">
        <v>304</v>
      </c>
      <c r="C17" s="38">
        <v>12469</v>
      </c>
      <c r="D17" s="128">
        <v>0</v>
      </c>
      <c r="E17" s="128">
        <v>1425048.28</v>
      </c>
      <c r="F17" s="128">
        <v>0</v>
      </c>
      <c r="K17" s="69">
        <f>-1*($R17*$S17*'Exchange Rates Hist'!$D$4)</f>
        <v>1425048.2843341185</v>
      </c>
      <c r="L17" s="22">
        <f>(E17-K17)/E17</f>
        <v>-3.0413835874111486E-9</v>
      </c>
      <c r="O17" s="6" t="s">
        <v>133</v>
      </c>
      <c r="P17" s="10">
        <v>-42</v>
      </c>
      <c r="Q17" s="6" t="s">
        <v>306</v>
      </c>
      <c r="R17" s="10">
        <v>-367920</v>
      </c>
      <c r="S17" s="11">
        <v>30</v>
      </c>
      <c r="T17" s="6" t="s">
        <v>407</v>
      </c>
    </row>
    <row r="18" spans="2:20" x14ac:dyDescent="0.25">
      <c r="B18" s="40" t="s">
        <v>304</v>
      </c>
      <c r="C18" s="38">
        <v>12467</v>
      </c>
      <c r="D18" s="128">
        <v>0</v>
      </c>
      <c r="E18" s="128">
        <v>-1344747.94</v>
      </c>
      <c r="F18" s="128">
        <v>0</v>
      </c>
    </row>
    <row r="19" spans="2:20" x14ac:dyDescent="0.25">
      <c r="B19" s="40" t="s">
        <v>304</v>
      </c>
      <c r="C19" s="38">
        <v>12369</v>
      </c>
      <c r="D19" s="128">
        <v>0</v>
      </c>
      <c r="E19" s="128">
        <v>-9811200</v>
      </c>
      <c r="F19" s="128">
        <v>0</v>
      </c>
    </row>
    <row r="20" spans="2:20" x14ac:dyDescent="0.25">
      <c r="B20" s="40" t="s">
        <v>304</v>
      </c>
      <c r="C20" s="38">
        <v>12373</v>
      </c>
      <c r="D20" s="128">
        <v>0</v>
      </c>
      <c r="E20" s="128">
        <v>11037600</v>
      </c>
      <c r="F20" s="128">
        <v>0</v>
      </c>
    </row>
    <row r="21" spans="2:20" x14ac:dyDescent="0.25">
      <c r="B21" s="40" t="s">
        <v>304</v>
      </c>
      <c r="C21" s="38">
        <v>12371</v>
      </c>
      <c r="D21" s="128">
        <v>0</v>
      </c>
      <c r="E21" s="128">
        <v>-10415640</v>
      </c>
      <c r="F21" s="128">
        <v>0</v>
      </c>
    </row>
    <row r="22" spans="2:20" x14ac:dyDescent="0.25">
      <c r="B22" s="40" t="s">
        <v>324</v>
      </c>
      <c r="C22" s="38">
        <v>12541</v>
      </c>
      <c r="D22" s="128">
        <v>-1258280.71</v>
      </c>
      <c r="E22" s="128">
        <v>0</v>
      </c>
      <c r="F22" s="128">
        <v>0</v>
      </c>
    </row>
    <row r="23" spans="2:20" x14ac:dyDescent="0.25">
      <c r="B23" s="40" t="s">
        <v>324</v>
      </c>
      <c r="C23" s="38">
        <v>12445</v>
      </c>
      <c r="D23" s="128">
        <v>-9838080</v>
      </c>
      <c r="E23" s="128">
        <v>0</v>
      </c>
      <c r="F23" s="128">
        <v>0</v>
      </c>
      <c r="N23" t="s">
        <v>520</v>
      </c>
    </row>
    <row r="24" spans="2:20" x14ac:dyDescent="0.25">
      <c r="B24" s="40" t="s">
        <v>324</v>
      </c>
      <c r="C24" s="38">
        <v>12471</v>
      </c>
      <c r="D24" s="128">
        <v>-1258280.71</v>
      </c>
      <c r="E24" s="128">
        <v>0</v>
      </c>
      <c r="F24" s="128">
        <v>0</v>
      </c>
    </row>
    <row r="25" spans="2:20" x14ac:dyDescent="0.25">
      <c r="B25" s="40" t="s">
        <v>324</v>
      </c>
      <c r="C25" s="38">
        <v>12473</v>
      </c>
      <c r="D25" s="128">
        <v>-1335799.79</v>
      </c>
      <c r="E25" s="128">
        <v>0</v>
      </c>
      <c r="F25" s="128">
        <v>0</v>
      </c>
    </row>
    <row r="26" spans="2:20" x14ac:dyDescent="0.25">
      <c r="B26" s="40" t="s">
        <v>324</v>
      </c>
      <c r="C26" s="38">
        <v>12475</v>
      </c>
      <c r="D26" s="128">
        <v>1415565.8</v>
      </c>
      <c r="E26" s="128">
        <v>0</v>
      </c>
      <c r="F26" s="128">
        <v>0</v>
      </c>
    </row>
    <row r="27" spans="2:20" x14ac:dyDescent="0.25">
      <c r="B27" s="40" t="s">
        <v>324</v>
      </c>
      <c r="C27" s="38">
        <v>12375</v>
      </c>
      <c r="D27" s="128">
        <v>-9838080</v>
      </c>
      <c r="E27" s="128">
        <v>0</v>
      </c>
      <c r="F27" s="128">
        <v>0</v>
      </c>
    </row>
    <row r="28" spans="2:20" x14ac:dyDescent="0.25">
      <c r="B28" s="40" t="s">
        <v>324</v>
      </c>
      <c r="C28" s="38">
        <v>12377</v>
      </c>
      <c r="D28" s="128">
        <v>-10444176</v>
      </c>
      <c r="E28" s="128">
        <v>0</v>
      </c>
      <c r="F28" s="128">
        <v>0</v>
      </c>
    </row>
    <row r="29" spans="2:20" x14ac:dyDescent="0.25">
      <c r="B29" s="40" t="s">
        <v>324</v>
      </c>
      <c r="C29" s="38">
        <v>12379</v>
      </c>
      <c r="D29" s="128">
        <v>11067840</v>
      </c>
      <c r="E29" s="128">
        <v>0</v>
      </c>
      <c r="F29" s="128">
        <v>0</v>
      </c>
    </row>
    <row r="30" spans="2:20" x14ac:dyDescent="0.25">
      <c r="B30" s="40" t="s">
        <v>324</v>
      </c>
      <c r="C30" s="38">
        <v>12545</v>
      </c>
      <c r="D30" s="128">
        <v>0</v>
      </c>
      <c r="E30" s="128">
        <v>-1270180.02</v>
      </c>
      <c r="F30" s="128">
        <v>0</v>
      </c>
    </row>
    <row r="31" spans="2:20" x14ac:dyDescent="0.25">
      <c r="B31" s="40" t="s">
        <v>324</v>
      </c>
      <c r="C31" s="38">
        <v>12449</v>
      </c>
      <c r="D31" s="128">
        <v>0</v>
      </c>
      <c r="E31" s="128">
        <v>-9838080</v>
      </c>
      <c r="F31" s="128">
        <v>0</v>
      </c>
    </row>
    <row r="32" spans="2:20" x14ac:dyDescent="0.25">
      <c r="B32" s="40" t="s">
        <v>324</v>
      </c>
      <c r="C32" s="38">
        <v>12477</v>
      </c>
      <c r="D32" s="128">
        <v>0</v>
      </c>
      <c r="E32" s="128">
        <v>-1270180.02</v>
      </c>
      <c r="F32" s="128">
        <v>0</v>
      </c>
    </row>
    <row r="33" spans="2:20" x14ac:dyDescent="0.25">
      <c r="B33" s="40" t="s">
        <v>324</v>
      </c>
      <c r="C33" s="38">
        <v>12481</v>
      </c>
      <c r="D33" s="128">
        <v>0</v>
      </c>
      <c r="E33" s="128">
        <v>1428952.53</v>
      </c>
      <c r="F33" s="128">
        <v>0</v>
      </c>
    </row>
    <row r="34" spans="2:20" x14ac:dyDescent="0.25">
      <c r="B34" s="40" t="s">
        <v>324</v>
      </c>
      <c r="C34" s="38">
        <v>12479</v>
      </c>
      <c r="D34" s="128">
        <v>0</v>
      </c>
      <c r="E34" s="128">
        <v>-1348432.19</v>
      </c>
      <c r="F34" s="128">
        <v>0</v>
      </c>
    </row>
    <row r="35" spans="2:20" x14ac:dyDescent="0.25">
      <c r="B35" s="40" t="s">
        <v>324</v>
      </c>
      <c r="C35" s="38">
        <v>12455</v>
      </c>
      <c r="D35" s="128">
        <v>0</v>
      </c>
      <c r="E35" s="128">
        <v>-10444176</v>
      </c>
      <c r="F35" s="128">
        <v>0</v>
      </c>
    </row>
    <row r="36" spans="2:20" x14ac:dyDescent="0.25">
      <c r="B36" s="40" t="s">
        <v>324</v>
      </c>
      <c r="C36" s="38">
        <v>12381</v>
      </c>
      <c r="D36" s="128">
        <v>0</v>
      </c>
      <c r="E36" s="128">
        <v>-9838080</v>
      </c>
      <c r="F36" s="128">
        <v>0</v>
      </c>
    </row>
    <row r="37" spans="2:20" x14ac:dyDescent="0.25">
      <c r="B37" s="40" t="s">
        <v>324</v>
      </c>
      <c r="C37" s="38">
        <v>12385</v>
      </c>
      <c r="D37" s="128">
        <v>0</v>
      </c>
      <c r="E37" s="128">
        <v>11067840</v>
      </c>
      <c r="F37" s="128">
        <v>0</v>
      </c>
    </row>
    <row r="38" spans="2:20" x14ac:dyDescent="0.25">
      <c r="B38" s="40" t="s">
        <v>324</v>
      </c>
      <c r="C38" s="38">
        <v>12383</v>
      </c>
      <c r="D38" s="128">
        <v>0</v>
      </c>
      <c r="E38" s="128">
        <v>-10444176</v>
      </c>
      <c r="F38" s="128">
        <v>0</v>
      </c>
    </row>
    <row r="39" spans="2:20" x14ac:dyDescent="0.25">
      <c r="B39" s="40" t="s">
        <v>304</v>
      </c>
      <c r="C39" s="38">
        <v>12547</v>
      </c>
      <c r="D39" s="128">
        <v>0</v>
      </c>
      <c r="E39" s="128">
        <v>0</v>
      </c>
      <c r="F39" s="128">
        <v>-1263752.79</v>
      </c>
      <c r="M39" s="69">
        <f>-1*($R39*$S39*'Exchange Rates FWD'!$F$11)</f>
        <v>-1263752.8096145357</v>
      </c>
      <c r="N39" s="22">
        <f>(F39-M39)/F39</f>
        <v>-1.5520864343026126E-8</v>
      </c>
      <c r="O39" s="6" t="s">
        <v>123</v>
      </c>
      <c r="P39" s="10">
        <v>40</v>
      </c>
      <c r="Q39" s="6" t="s">
        <v>306</v>
      </c>
      <c r="R39" s="10">
        <v>350400</v>
      </c>
      <c r="S39" s="11">
        <v>28</v>
      </c>
      <c r="T39" s="6" t="s">
        <v>407</v>
      </c>
    </row>
    <row r="40" spans="2:20" x14ac:dyDescent="0.25">
      <c r="B40" s="40" t="s">
        <v>304</v>
      </c>
      <c r="C40" s="38">
        <v>12451</v>
      </c>
      <c r="D40" s="128">
        <v>0</v>
      </c>
      <c r="E40" s="128">
        <v>0</v>
      </c>
      <c r="F40" s="128">
        <v>-9811200</v>
      </c>
      <c r="M40" s="69">
        <f>-1*($R40*$S40*1)</f>
        <v>-9811200</v>
      </c>
      <c r="N40" s="22">
        <f>(F40-M40)/F40</f>
        <v>0</v>
      </c>
      <c r="O40" s="6" t="s">
        <v>123</v>
      </c>
      <c r="P40" s="10">
        <v>40</v>
      </c>
      <c r="Q40" s="6" t="s">
        <v>306</v>
      </c>
      <c r="R40" s="10">
        <v>350400</v>
      </c>
      <c r="S40" s="11">
        <v>28</v>
      </c>
      <c r="T40" s="6" t="s">
        <v>307</v>
      </c>
    </row>
    <row r="41" spans="2:20" x14ac:dyDescent="0.25">
      <c r="B41" s="40" t="s">
        <v>304</v>
      </c>
      <c r="C41" s="38">
        <v>12483</v>
      </c>
      <c r="D41" s="128">
        <v>0</v>
      </c>
      <c r="E41" s="128">
        <v>0</v>
      </c>
      <c r="F41" s="128">
        <v>1421721.91</v>
      </c>
      <c r="M41" s="69">
        <f>-1*($R41*$S41*'Exchange Rates FWD'!$F$11)</f>
        <v>1421721.9108163526</v>
      </c>
      <c r="N41" s="22">
        <f>(F41-M41)/F41</f>
        <v>-5.7419996110515525E-10</v>
      </c>
      <c r="O41" s="6" t="s">
        <v>133</v>
      </c>
      <c r="P41" s="10">
        <v>-42</v>
      </c>
      <c r="Q41" s="6" t="s">
        <v>306</v>
      </c>
      <c r="R41" s="10">
        <v>-367920</v>
      </c>
      <c r="S41" s="11">
        <v>30</v>
      </c>
      <c r="T41" s="6" t="s">
        <v>407</v>
      </c>
    </row>
    <row r="42" spans="2:20" x14ac:dyDescent="0.25">
      <c r="B42" s="40" t="s">
        <v>304</v>
      </c>
      <c r="C42" s="38">
        <v>12387</v>
      </c>
      <c r="D42" s="128">
        <v>0</v>
      </c>
      <c r="E42" s="128">
        <v>0</v>
      </c>
      <c r="F42" s="128">
        <v>11037600</v>
      </c>
      <c r="M42" s="69">
        <f>-1*($R42*$S42*1)</f>
        <v>11037600</v>
      </c>
      <c r="N42" s="22">
        <f>(F42-M42)/F42</f>
        <v>0</v>
      </c>
      <c r="O42" s="6" t="s">
        <v>133</v>
      </c>
      <c r="P42" s="10">
        <v>-42</v>
      </c>
      <c r="Q42" s="6" t="s">
        <v>306</v>
      </c>
      <c r="R42" s="10">
        <v>-367920</v>
      </c>
      <c r="S42" s="11">
        <v>30</v>
      </c>
      <c r="T42" s="6" t="s">
        <v>307</v>
      </c>
    </row>
    <row r="43" spans="2:20" x14ac:dyDescent="0.25">
      <c r="B43" s="40" t="s">
        <v>324</v>
      </c>
      <c r="C43" s="38">
        <v>12549</v>
      </c>
      <c r="D43" s="128">
        <v>0</v>
      </c>
      <c r="E43" s="128">
        <v>0</v>
      </c>
      <c r="F43" s="128">
        <v>-1267215.1299999999</v>
      </c>
    </row>
    <row r="44" spans="2:20" x14ac:dyDescent="0.25">
      <c r="B44" s="40" t="s">
        <v>324</v>
      </c>
      <c r="C44" s="38">
        <v>12453</v>
      </c>
      <c r="D44" s="128">
        <v>0</v>
      </c>
      <c r="E44" s="128">
        <v>0</v>
      </c>
      <c r="F44" s="128">
        <v>-9838080</v>
      </c>
    </row>
    <row r="45" spans="2:20" x14ac:dyDescent="0.25">
      <c r="B45" s="40" t="s">
        <v>324</v>
      </c>
      <c r="C45" s="38">
        <v>12485</v>
      </c>
      <c r="D45" s="128">
        <v>0</v>
      </c>
      <c r="E45" s="128">
        <v>0</v>
      </c>
      <c r="F45" s="128">
        <v>1425617.04</v>
      </c>
    </row>
    <row r="46" spans="2:20" x14ac:dyDescent="0.25">
      <c r="B46" s="40" t="s">
        <v>324</v>
      </c>
      <c r="C46" s="38">
        <v>12389</v>
      </c>
      <c r="D46" s="128">
        <v>0</v>
      </c>
      <c r="E46" s="128">
        <v>0</v>
      </c>
      <c r="F46" s="128">
        <v>11067840</v>
      </c>
    </row>
    <row r="47" spans="2:20" x14ac:dyDescent="0.25">
      <c r="B47" s="40" t="s">
        <v>337</v>
      </c>
      <c r="C47" s="38">
        <v>12487</v>
      </c>
      <c r="D47" s="128">
        <v>119897.65</v>
      </c>
      <c r="E47" s="128">
        <v>0</v>
      </c>
      <c r="F47" s="128">
        <v>0</v>
      </c>
    </row>
    <row r="48" spans="2:20" x14ac:dyDescent="0.25">
      <c r="B48" s="40" t="s">
        <v>337</v>
      </c>
      <c r="C48" s="38">
        <v>12391</v>
      </c>
      <c r="D48" s="128">
        <v>937440</v>
      </c>
      <c r="E48" s="128">
        <v>0</v>
      </c>
      <c r="F48" s="128">
        <v>0</v>
      </c>
    </row>
    <row r="49" spans="2:6" x14ac:dyDescent="0.25">
      <c r="B49" s="40" t="s">
        <v>340</v>
      </c>
      <c r="C49" s="38">
        <v>12489</v>
      </c>
      <c r="D49" s="128">
        <v>119897.65</v>
      </c>
      <c r="E49" s="128">
        <v>0</v>
      </c>
      <c r="F49" s="128">
        <v>0</v>
      </c>
    </row>
    <row r="50" spans="2:6" x14ac:dyDescent="0.25">
      <c r="B50" s="40" t="s">
        <v>340</v>
      </c>
      <c r="C50" s="38">
        <v>12393</v>
      </c>
      <c r="D50" s="128">
        <v>937440</v>
      </c>
      <c r="E50" s="128">
        <v>0</v>
      </c>
      <c r="F50" s="128">
        <v>0</v>
      </c>
    </row>
    <row r="51" spans="2:6" x14ac:dyDescent="0.25">
      <c r="B51" s="40" t="s">
        <v>337</v>
      </c>
      <c r="C51" s="38">
        <v>12491</v>
      </c>
      <c r="D51" s="128">
        <v>0</v>
      </c>
      <c r="E51" s="128">
        <v>121031.5</v>
      </c>
      <c r="F51" s="128">
        <v>0</v>
      </c>
    </row>
    <row r="52" spans="2:6" x14ac:dyDescent="0.25">
      <c r="B52" s="40" t="s">
        <v>337</v>
      </c>
      <c r="C52" s="38">
        <v>12395</v>
      </c>
      <c r="D52" s="128">
        <v>0</v>
      </c>
      <c r="E52" s="128">
        <v>937440</v>
      </c>
      <c r="F52" s="128">
        <v>0</v>
      </c>
    </row>
    <row r="53" spans="2:6" x14ac:dyDescent="0.25">
      <c r="B53" s="40" t="s">
        <v>340</v>
      </c>
      <c r="C53" s="38">
        <v>12493</v>
      </c>
      <c r="D53" s="128">
        <v>0</v>
      </c>
      <c r="E53" s="128">
        <v>121031.5</v>
      </c>
      <c r="F53" s="128">
        <v>0</v>
      </c>
    </row>
    <row r="54" spans="2:6" x14ac:dyDescent="0.25">
      <c r="B54" s="40" t="s">
        <v>340</v>
      </c>
      <c r="C54" s="38">
        <v>12397</v>
      </c>
      <c r="D54" s="128">
        <v>0</v>
      </c>
      <c r="E54" s="128">
        <v>937440</v>
      </c>
      <c r="F54" s="128">
        <v>0</v>
      </c>
    </row>
    <row r="55" spans="2:6" x14ac:dyDescent="0.25">
      <c r="B55" s="40" t="s">
        <v>337</v>
      </c>
      <c r="C55" s="38">
        <v>12495</v>
      </c>
      <c r="D55" s="128">
        <v>0</v>
      </c>
      <c r="E55" s="128">
        <v>0</v>
      </c>
      <c r="F55" s="128">
        <v>120748.98</v>
      </c>
    </row>
    <row r="56" spans="2:6" x14ac:dyDescent="0.25">
      <c r="B56" s="40" t="s">
        <v>337</v>
      </c>
      <c r="C56" s="38">
        <v>12399</v>
      </c>
      <c r="D56" s="128">
        <v>0</v>
      </c>
      <c r="E56" s="128">
        <v>0</v>
      </c>
      <c r="F56" s="128">
        <v>937440</v>
      </c>
    </row>
    <row r="57" spans="2:6" x14ac:dyDescent="0.25">
      <c r="B57" s="40" t="s">
        <v>340</v>
      </c>
      <c r="C57" s="38">
        <v>12497</v>
      </c>
      <c r="D57" s="128">
        <v>0</v>
      </c>
      <c r="E57" s="128">
        <v>0</v>
      </c>
      <c r="F57" s="128">
        <v>120748.98</v>
      </c>
    </row>
    <row r="58" spans="2:6" x14ac:dyDescent="0.25">
      <c r="B58" s="40" t="s">
        <v>340</v>
      </c>
      <c r="C58" s="38">
        <v>12401</v>
      </c>
      <c r="D58" s="128">
        <v>0</v>
      </c>
      <c r="E58" s="128">
        <v>0</v>
      </c>
      <c r="F58" s="128">
        <v>937440</v>
      </c>
    </row>
    <row r="59" spans="2:6" x14ac:dyDescent="0.25">
      <c r="B59" s="40" t="s">
        <v>351</v>
      </c>
      <c r="C59" s="38">
        <v>12499</v>
      </c>
      <c r="D59" s="128">
        <v>-1254842.78</v>
      </c>
      <c r="E59" s="128">
        <v>0</v>
      </c>
      <c r="F59" s="128">
        <v>0</v>
      </c>
    </row>
    <row r="60" spans="2:6" x14ac:dyDescent="0.25">
      <c r="B60" s="40" t="s">
        <v>351</v>
      </c>
      <c r="C60" s="38">
        <v>12501</v>
      </c>
      <c r="D60" s="128">
        <v>-1332150.06</v>
      </c>
      <c r="E60" s="128">
        <v>0</v>
      </c>
      <c r="F60" s="128">
        <v>0</v>
      </c>
    </row>
    <row r="61" spans="2:6" x14ac:dyDescent="0.25">
      <c r="B61" s="40" t="s">
        <v>351</v>
      </c>
      <c r="C61" s="38">
        <v>12503</v>
      </c>
      <c r="D61" s="128">
        <v>1411698.13</v>
      </c>
      <c r="E61" s="128">
        <v>0</v>
      </c>
      <c r="F61" s="128">
        <v>0</v>
      </c>
    </row>
    <row r="62" spans="2:6" x14ac:dyDescent="0.25">
      <c r="B62" s="40" t="s">
        <v>351</v>
      </c>
      <c r="C62" s="38">
        <v>12403</v>
      </c>
      <c r="D62" s="128">
        <v>-9811200</v>
      </c>
      <c r="E62" s="128">
        <v>0</v>
      </c>
      <c r="F62" s="128">
        <v>0</v>
      </c>
    </row>
    <row r="63" spans="2:6" x14ac:dyDescent="0.25">
      <c r="B63" s="40" t="s">
        <v>351</v>
      </c>
      <c r="C63" s="38">
        <v>12405</v>
      </c>
      <c r="D63" s="128">
        <v>-10415640</v>
      </c>
      <c r="E63" s="128">
        <v>0</v>
      </c>
      <c r="F63" s="128">
        <v>0</v>
      </c>
    </row>
    <row r="64" spans="2:6" x14ac:dyDescent="0.25">
      <c r="B64" s="40" t="s">
        <v>351</v>
      </c>
      <c r="C64" s="38">
        <v>12407</v>
      </c>
      <c r="D64" s="128">
        <v>11037600</v>
      </c>
      <c r="E64" s="128">
        <v>0</v>
      </c>
      <c r="F64" s="128">
        <v>0</v>
      </c>
    </row>
    <row r="65" spans="2:6" x14ac:dyDescent="0.25">
      <c r="B65" s="40" t="s">
        <v>351</v>
      </c>
      <c r="C65" s="38">
        <v>12505</v>
      </c>
      <c r="D65" s="128">
        <v>0</v>
      </c>
      <c r="E65" s="128">
        <v>-1266709.5900000001</v>
      </c>
      <c r="F65" s="128">
        <v>0</v>
      </c>
    </row>
    <row r="66" spans="2:6" x14ac:dyDescent="0.25">
      <c r="B66" s="40" t="s">
        <v>351</v>
      </c>
      <c r="C66" s="38">
        <v>12509</v>
      </c>
      <c r="D66" s="128">
        <v>0</v>
      </c>
      <c r="E66" s="128">
        <v>1425048.28</v>
      </c>
      <c r="F66" s="128">
        <v>0</v>
      </c>
    </row>
    <row r="67" spans="2:6" x14ac:dyDescent="0.25">
      <c r="B67" s="40" t="s">
        <v>351</v>
      </c>
      <c r="C67" s="38">
        <v>12507</v>
      </c>
      <c r="D67" s="128">
        <v>0</v>
      </c>
      <c r="E67" s="128">
        <v>-1344747.94</v>
      </c>
      <c r="F67" s="128">
        <v>0</v>
      </c>
    </row>
    <row r="68" spans="2:6" x14ac:dyDescent="0.25">
      <c r="B68" s="40" t="s">
        <v>351</v>
      </c>
      <c r="C68" s="38">
        <v>12409</v>
      </c>
      <c r="D68" s="128">
        <v>0</v>
      </c>
      <c r="E68" s="128">
        <v>-9811200</v>
      </c>
      <c r="F68" s="128">
        <v>0</v>
      </c>
    </row>
    <row r="69" spans="2:6" x14ac:dyDescent="0.25">
      <c r="B69" s="40" t="s">
        <v>351</v>
      </c>
      <c r="C69" s="38">
        <v>12413</v>
      </c>
      <c r="D69" s="128">
        <v>0</v>
      </c>
      <c r="E69" s="128">
        <v>11037600</v>
      </c>
      <c r="F69" s="128">
        <v>0</v>
      </c>
    </row>
    <row r="70" spans="2:6" x14ac:dyDescent="0.25">
      <c r="B70" s="40" t="s">
        <v>351</v>
      </c>
      <c r="C70" s="38">
        <v>12411</v>
      </c>
      <c r="D70" s="128">
        <v>0</v>
      </c>
      <c r="E70" s="128">
        <v>-10415640</v>
      </c>
      <c r="F70" s="128">
        <v>0</v>
      </c>
    </row>
    <row r="71" spans="2:6" x14ac:dyDescent="0.25">
      <c r="B71" s="40" t="s">
        <v>361</v>
      </c>
      <c r="C71" s="38">
        <v>12511</v>
      </c>
      <c r="D71" s="128">
        <v>-1258280.71</v>
      </c>
      <c r="E71" s="128">
        <v>0</v>
      </c>
      <c r="F71" s="128">
        <v>0</v>
      </c>
    </row>
    <row r="72" spans="2:6" x14ac:dyDescent="0.25">
      <c r="B72" s="40" t="s">
        <v>361</v>
      </c>
      <c r="C72" s="38">
        <v>12513</v>
      </c>
      <c r="D72" s="128">
        <v>-1335799.79</v>
      </c>
      <c r="E72" s="128">
        <v>0</v>
      </c>
      <c r="F72" s="128">
        <v>0</v>
      </c>
    </row>
    <row r="73" spans="2:6" x14ac:dyDescent="0.25">
      <c r="B73" s="40" t="s">
        <v>361</v>
      </c>
      <c r="C73" s="38">
        <v>12515</v>
      </c>
      <c r="D73" s="128">
        <v>1415565.8</v>
      </c>
      <c r="E73" s="128">
        <v>0</v>
      </c>
      <c r="F73" s="128">
        <v>0</v>
      </c>
    </row>
    <row r="74" spans="2:6" x14ac:dyDescent="0.25">
      <c r="B74" s="40" t="s">
        <v>361</v>
      </c>
      <c r="C74" s="38">
        <v>12415</v>
      </c>
      <c r="D74" s="128">
        <v>-9838080</v>
      </c>
      <c r="E74" s="128">
        <v>0</v>
      </c>
      <c r="F74" s="128">
        <v>0</v>
      </c>
    </row>
    <row r="75" spans="2:6" x14ac:dyDescent="0.25">
      <c r="B75" s="40" t="s">
        <v>361</v>
      </c>
      <c r="C75" s="38">
        <v>12417</v>
      </c>
      <c r="D75" s="128">
        <v>-10444176</v>
      </c>
      <c r="E75" s="128">
        <v>0</v>
      </c>
      <c r="F75" s="128">
        <v>0</v>
      </c>
    </row>
    <row r="76" spans="2:6" x14ac:dyDescent="0.25">
      <c r="B76" s="40" t="s">
        <v>361</v>
      </c>
      <c r="C76" s="38">
        <v>12419</v>
      </c>
      <c r="D76" s="128">
        <v>11067840</v>
      </c>
      <c r="E76" s="128">
        <v>0</v>
      </c>
      <c r="F76" s="128">
        <v>0</v>
      </c>
    </row>
    <row r="77" spans="2:6" x14ac:dyDescent="0.25">
      <c r="B77" s="40" t="s">
        <v>361</v>
      </c>
      <c r="C77" s="38">
        <v>12517</v>
      </c>
      <c r="D77" s="128">
        <v>0</v>
      </c>
      <c r="E77" s="128">
        <v>-1270180.02</v>
      </c>
      <c r="F77" s="128">
        <v>0</v>
      </c>
    </row>
    <row r="78" spans="2:6" x14ac:dyDescent="0.25">
      <c r="B78" s="40" t="s">
        <v>361</v>
      </c>
      <c r="C78" s="38">
        <v>12521</v>
      </c>
      <c r="D78" s="128">
        <v>0</v>
      </c>
      <c r="E78" s="128">
        <v>1428952.53</v>
      </c>
      <c r="F78" s="128">
        <v>0</v>
      </c>
    </row>
    <row r="79" spans="2:6" x14ac:dyDescent="0.25">
      <c r="B79" s="40" t="s">
        <v>361</v>
      </c>
      <c r="C79" s="38">
        <v>12519</v>
      </c>
      <c r="D79" s="128">
        <v>0</v>
      </c>
      <c r="E79" s="128">
        <v>-1348432.19</v>
      </c>
      <c r="F79" s="128">
        <v>0</v>
      </c>
    </row>
    <row r="80" spans="2:6" x14ac:dyDescent="0.25">
      <c r="B80" s="40" t="s">
        <v>361</v>
      </c>
      <c r="C80" s="38">
        <v>12421</v>
      </c>
      <c r="D80" s="128">
        <v>0</v>
      </c>
      <c r="E80" s="128">
        <v>-9838080</v>
      </c>
      <c r="F80" s="128">
        <v>0</v>
      </c>
    </row>
    <row r="81" spans="2:6" x14ac:dyDescent="0.25">
      <c r="B81" s="40" t="s">
        <v>361</v>
      </c>
      <c r="C81" s="38">
        <v>12425</v>
      </c>
      <c r="D81" s="128">
        <v>0</v>
      </c>
      <c r="E81" s="128">
        <v>11067840</v>
      </c>
      <c r="F81" s="128">
        <v>0</v>
      </c>
    </row>
    <row r="82" spans="2:6" x14ac:dyDescent="0.25">
      <c r="B82" s="40" t="s">
        <v>361</v>
      </c>
      <c r="C82" s="38">
        <v>12423</v>
      </c>
      <c r="D82" s="128">
        <v>0</v>
      </c>
      <c r="E82" s="128">
        <v>-10444176</v>
      </c>
      <c r="F82" s="128">
        <v>0</v>
      </c>
    </row>
    <row r="83" spans="2:6" x14ac:dyDescent="0.25">
      <c r="B83" s="40" t="s">
        <v>351</v>
      </c>
      <c r="C83" s="38">
        <v>12523</v>
      </c>
      <c r="D83" s="128">
        <v>0</v>
      </c>
      <c r="E83" s="128">
        <v>0</v>
      </c>
      <c r="F83" s="128">
        <v>1421721.91</v>
      </c>
    </row>
    <row r="84" spans="2:6" x14ac:dyDescent="0.25">
      <c r="B84" s="40" t="s">
        <v>351</v>
      </c>
      <c r="C84" s="38">
        <v>12427</v>
      </c>
      <c r="D84" s="128">
        <v>0</v>
      </c>
      <c r="E84" s="128">
        <v>0</v>
      </c>
      <c r="F84" s="128">
        <v>11037600</v>
      </c>
    </row>
    <row r="85" spans="2:6" x14ac:dyDescent="0.25">
      <c r="B85" s="40" t="s">
        <v>361</v>
      </c>
      <c r="C85" s="38">
        <v>12525</v>
      </c>
      <c r="D85" s="128">
        <v>0</v>
      </c>
      <c r="E85" s="128">
        <v>0</v>
      </c>
      <c r="F85" s="128">
        <v>1425617.04</v>
      </c>
    </row>
    <row r="86" spans="2:6" x14ac:dyDescent="0.25">
      <c r="B86" s="40" t="s">
        <v>361</v>
      </c>
      <c r="C86" s="38">
        <v>12429</v>
      </c>
      <c r="D86" s="128">
        <v>0</v>
      </c>
      <c r="E86" s="128">
        <v>0</v>
      </c>
      <c r="F86" s="128">
        <v>11067840</v>
      </c>
    </row>
    <row r="87" spans="2:6" x14ac:dyDescent="0.25">
      <c r="B87" s="40" t="s">
        <v>374</v>
      </c>
      <c r="C87" s="38">
        <v>12527</v>
      </c>
      <c r="D87" s="128">
        <v>119897.65</v>
      </c>
      <c r="E87" s="128">
        <v>0</v>
      </c>
      <c r="F87" s="128">
        <v>0</v>
      </c>
    </row>
    <row r="88" spans="2:6" x14ac:dyDescent="0.25">
      <c r="B88" s="40" t="s">
        <v>374</v>
      </c>
      <c r="C88" s="38">
        <v>12431</v>
      </c>
      <c r="D88" s="128">
        <v>937440</v>
      </c>
      <c r="E88" s="128">
        <v>0</v>
      </c>
      <c r="F88" s="128">
        <v>0</v>
      </c>
    </row>
    <row r="89" spans="2:6" x14ac:dyDescent="0.25">
      <c r="B89" s="40" t="s">
        <v>377</v>
      </c>
      <c r="C89" s="38">
        <v>12529</v>
      </c>
      <c r="D89" s="128">
        <v>119897.65</v>
      </c>
      <c r="E89" s="128">
        <v>0</v>
      </c>
      <c r="F89" s="128">
        <v>0</v>
      </c>
    </row>
    <row r="90" spans="2:6" x14ac:dyDescent="0.25">
      <c r="B90" s="40" t="s">
        <v>377</v>
      </c>
      <c r="C90" s="38">
        <v>12433</v>
      </c>
      <c r="D90" s="128">
        <v>937440</v>
      </c>
      <c r="E90" s="128">
        <v>0</v>
      </c>
      <c r="F90" s="128">
        <v>0</v>
      </c>
    </row>
    <row r="91" spans="2:6" x14ac:dyDescent="0.25">
      <c r="B91" s="40" t="s">
        <v>374</v>
      </c>
      <c r="C91" s="38">
        <v>12531</v>
      </c>
      <c r="D91" s="128">
        <v>0</v>
      </c>
      <c r="E91" s="128">
        <v>121031.5</v>
      </c>
      <c r="F91" s="128">
        <v>0</v>
      </c>
    </row>
    <row r="92" spans="2:6" x14ac:dyDescent="0.25">
      <c r="B92" s="40" t="s">
        <v>374</v>
      </c>
      <c r="C92" s="38">
        <v>12435</v>
      </c>
      <c r="D92" s="128">
        <v>0</v>
      </c>
      <c r="E92" s="128">
        <v>937440</v>
      </c>
      <c r="F92" s="128">
        <v>0</v>
      </c>
    </row>
    <row r="93" spans="2:6" x14ac:dyDescent="0.25">
      <c r="B93" s="40" t="s">
        <v>377</v>
      </c>
      <c r="C93" s="38">
        <v>12533</v>
      </c>
      <c r="D93" s="128">
        <v>0</v>
      </c>
      <c r="E93" s="128">
        <v>121031.5</v>
      </c>
      <c r="F93" s="128">
        <v>0</v>
      </c>
    </row>
    <row r="94" spans="2:6" x14ac:dyDescent="0.25">
      <c r="B94" s="40" t="s">
        <v>377</v>
      </c>
      <c r="C94" s="38">
        <v>12437</v>
      </c>
      <c r="D94" s="128">
        <v>0</v>
      </c>
      <c r="E94" s="128">
        <v>937440</v>
      </c>
      <c r="F94" s="128">
        <v>0</v>
      </c>
    </row>
    <row r="95" spans="2:6" x14ac:dyDescent="0.25">
      <c r="B95" s="40" t="s">
        <v>374</v>
      </c>
      <c r="C95" s="38">
        <v>12535</v>
      </c>
      <c r="D95" s="128">
        <v>0</v>
      </c>
      <c r="E95" s="128">
        <v>0</v>
      </c>
      <c r="F95" s="128">
        <v>120748.98</v>
      </c>
    </row>
    <row r="96" spans="2:6" x14ac:dyDescent="0.25">
      <c r="B96" s="40" t="s">
        <v>374</v>
      </c>
      <c r="C96" s="38">
        <v>12439</v>
      </c>
      <c r="D96" s="128">
        <v>0</v>
      </c>
      <c r="E96" s="128">
        <v>0</v>
      </c>
      <c r="F96" s="128">
        <v>937440</v>
      </c>
    </row>
    <row r="97" spans="2:6" x14ac:dyDescent="0.25">
      <c r="B97" s="40" t="s">
        <v>377</v>
      </c>
      <c r="C97" s="38">
        <v>12537</v>
      </c>
      <c r="D97" s="128">
        <v>0</v>
      </c>
      <c r="E97" s="128">
        <v>0</v>
      </c>
      <c r="F97" s="128">
        <v>120748.98</v>
      </c>
    </row>
    <row r="98" spans="2:6" x14ac:dyDescent="0.25">
      <c r="B98" s="40" t="s">
        <v>377</v>
      </c>
      <c r="C98" s="38">
        <v>12441</v>
      </c>
      <c r="D98" s="128">
        <v>0</v>
      </c>
      <c r="E98" s="128">
        <v>0</v>
      </c>
      <c r="F98" s="128">
        <v>937440</v>
      </c>
    </row>
    <row r="99" spans="2:6" x14ac:dyDescent="0.25">
      <c r="B99" s="40" t="s">
        <v>324</v>
      </c>
      <c r="C99" s="38">
        <v>12457</v>
      </c>
      <c r="D99" s="128">
        <v>0</v>
      </c>
      <c r="E99" s="128">
        <v>-10444176</v>
      </c>
      <c r="F99" s="128">
        <v>0</v>
      </c>
    </row>
    <row r="100" spans="2:6" x14ac:dyDescent="0.25">
      <c r="B100" s="40" t="s">
        <v>125</v>
      </c>
      <c r="C100" s="38"/>
      <c r="D100" s="38"/>
      <c r="E100" s="38"/>
      <c r="F100" s="38"/>
    </row>
    <row r="101" spans="2:6" x14ac:dyDescent="0.25">
      <c r="B101" s="40" t="s">
        <v>178</v>
      </c>
      <c r="C101" s="38"/>
      <c r="D101" s="38">
        <v>-59447983.729999997</v>
      </c>
      <c r="E101" s="38">
        <v>-80400152.980000004</v>
      </c>
      <c r="F101" s="38">
        <v>31958115.82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J102"/>
  <sheetViews>
    <sheetView workbookViewId="0">
      <selection activeCell="H9" sqref="H9"/>
    </sheetView>
  </sheetViews>
  <sheetFormatPr defaultRowHeight="15" x14ac:dyDescent="0.25"/>
  <cols>
    <col min="1" max="1" width="1.42578125" bestFit="1" customWidth="1"/>
    <col min="2" max="2" width="32.140625" bestFit="1" customWidth="1"/>
    <col min="3" max="3" width="6" bestFit="1" customWidth="1"/>
    <col min="4" max="6" width="12.7109375" bestFit="1" customWidth="1"/>
    <col min="7" max="8" width="10.140625" bestFit="1" customWidth="1"/>
    <col min="9" max="9" width="11.7109375" bestFit="1" customWidth="1"/>
    <col min="10" max="10" width="10.140625" bestFit="1" customWidth="1"/>
    <col min="11" max="11" width="11.7109375" bestFit="1" customWidth="1"/>
    <col min="12" max="12" width="10.140625" bestFit="1" customWidth="1"/>
    <col min="13" max="13" width="11.7109375" bestFit="1" customWidth="1"/>
    <col min="14" max="17" width="10.140625" bestFit="1" customWidth="1"/>
    <col min="18" max="18" width="12.7109375" bestFit="1" customWidth="1"/>
    <col min="19" max="1101" width="10.140625" bestFit="1" customWidth="1"/>
    <col min="1102" max="1102" width="1.42578125" bestFit="1" customWidth="1"/>
  </cols>
  <sheetData>
    <row r="1" spans="1:1102" s="41" customFormat="1" x14ac:dyDescent="0.25"/>
    <row r="2" spans="1:1102" s="41" customFormat="1" x14ac:dyDescent="0.25">
      <c r="I2" s="22" t="s">
        <v>519</v>
      </c>
      <c r="J2" s="22"/>
      <c r="K2" s="22"/>
      <c r="L2" s="22"/>
      <c r="M2" s="22"/>
      <c r="N2" s="22"/>
      <c r="O2" s="68"/>
      <c r="P2" s="68"/>
      <c r="Q2" s="68"/>
      <c r="R2" s="68"/>
      <c r="S2" s="68"/>
      <c r="T2" s="68"/>
    </row>
    <row r="3" spans="1:1102" x14ac:dyDescent="0.25">
      <c r="I3" s="68"/>
      <c r="J3" s="68"/>
      <c r="K3" s="68"/>
      <c r="L3" s="68"/>
      <c r="M3" s="68"/>
      <c r="N3" s="68"/>
      <c r="O3" s="68"/>
      <c r="P3" s="68"/>
      <c r="Q3" s="68"/>
      <c r="R3" s="68"/>
      <c r="S3" s="68"/>
      <c r="T3" s="68"/>
    </row>
    <row r="4" spans="1:1102" x14ac:dyDescent="0.25">
      <c r="A4" s="42" t="s">
        <v>182</v>
      </c>
      <c r="B4" s="42" t="s">
        <v>140</v>
      </c>
      <c r="C4" s="42" t="s">
        <v>0</v>
      </c>
      <c r="D4" s="131">
        <v>40544</v>
      </c>
      <c r="E4" s="131">
        <v>40848</v>
      </c>
      <c r="F4" s="131">
        <v>40909</v>
      </c>
      <c r="G4" s="42"/>
      <c r="H4" s="42"/>
      <c r="I4" s="66">
        <v>40544</v>
      </c>
      <c r="J4" s="66"/>
      <c r="K4" s="66">
        <v>40848</v>
      </c>
      <c r="L4" s="66"/>
      <c r="M4" s="66">
        <v>40909</v>
      </c>
      <c r="N4" s="68"/>
      <c r="O4" s="22" t="s">
        <v>518</v>
      </c>
      <c r="P4" s="22"/>
      <c r="Q4" s="22"/>
      <c r="R4" s="22"/>
      <c r="S4" s="22"/>
      <c r="T4" s="2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42"/>
      <c r="BO4" s="42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42"/>
      <c r="CG4" s="42"/>
      <c r="CH4" s="42"/>
      <c r="CI4" s="42"/>
      <c r="CJ4" s="42"/>
      <c r="CK4" s="42"/>
      <c r="CL4" s="42"/>
      <c r="CM4" s="42"/>
      <c r="CN4" s="42"/>
      <c r="CO4" s="42"/>
      <c r="CP4" s="42"/>
      <c r="CQ4" s="42"/>
      <c r="CR4" s="42"/>
      <c r="CS4" s="42"/>
      <c r="CT4" s="42"/>
      <c r="CU4" s="42"/>
      <c r="CV4" s="42"/>
      <c r="CW4" s="42"/>
      <c r="CX4" s="42"/>
      <c r="CY4" s="42"/>
      <c r="CZ4" s="42"/>
      <c r="DA4" s="42"/>
      <c r="DB4" s="42"/>
      <c r="DC4" s="42"/>
      <c r="DD4" s="42"/>
      <c r="DE4" s="42"/>
      <c r="DF4" s="42"/>
      <c r="DG4" s="42"/>
      <c r="DH4" s="42"/>
      <c r="DI4" s="42"/>
      <c r="DJ4" s="42"/>
      <c r="DK4" s="42"/>
      <c r="DL4" s="42"/>
      <c r="DM4" s="42"/>
      <c r="DN4" s="42"/>
      <c r="DO4" s="42"/>
      <c r="DP4" s="42"/>
      <c r="DQ4" s="42"/>
      <c r="DR4" s="42"/>
      <c r="DS4" s="42"/>
      <c r="DT4" s="42"/>
      <c r="DU4" s="42"/>
      <c r="DV4" s="42"/>
      <c r="DW4" s="42"/>
      <c r="DX4" s="42"/>
      <c r="DY4" s="42"/>
      <c r="DZ4" s="42"/>
      <c r="EA4" s="42"/>
      <c r="EB4" s="42"/>
      <c r="EC4" s="42"/>
      <c r="ED4" s="42"/>
      <c r="EE4" s="42"/>
      <c r="EF4" s="42"/>
      <c r="EG4" s="42"/>
      <c r="EH4" s="42"/>
      <c r="EI4" s="42"/>
      <c r="EJ4" s="42"/>
      <c r="EK4" s="42"/>
      <c r="EL4" s="42"/>
      <c r="EM4" s="42"/>
      <c r="EN4" s="42"/>
      <c r="EO4" s="42"/>
      <c r="EP4" s="42"/>
      <c r="EQ4" s="42"/>
      <c r="ER4" s="42"/>
      <c r="ES4" s="42"/>
      <c r="ET4" s="42"/>
      <c r="EU4" s="42"/>
      <c r="EV4" s="42"/>
      <c r="EW4" s="42"/>
      <c r="EX4" s="42"/>
      <c r="EY4" s="42"/>
      <c r="EZ4" s="42"/>
      <c r="FA4" s="42"/>
      <c r="FB4" s="42"/>
      <c r="FC4" s="42"/>
      <c r="FD4" s="42"/>
      <c r="FE4" s="42"/>
      <c r="FF4" s="42"/>
      <c r="FG4" s="42"/>
      <c r="FH4" s="42"/>
      <c r="FI4" s="42"/>
      <c r="FJ4" s="42"/>
      <c r="FK4" s="42"/>
      <c r="FL4" s="42"/>
      <c r="FM4" s="42"/>
      <c r="FN4" s="42"/>
      <c r="FO4" s="42"/>
      <c r="FP4" s="42"/>
      <c r="FQ4" s="42"/>
      <c r="FR4" s="42"/>
      <c r="FS4" s="42"/>
      <c r="FT4" s="42"/>
      <c r="FU4" s="42"/>
      <c r="FV4" s="42"/>
      <c r="FW4" s="42"/>
      <c r="FX4" s="42"/>
      <c r="FY4" s="42"/>
      <c r="FZ4" s="42"/>
      <c r="GA4" s="42"/>
      <c r="GB4" s="42"/>
      <c r="GC4" s="42"/>
      <c r="GD4" s="42"/>
      <c r="GE4" s="42"/>
      <c r="GF4" s="42"/>
      <c r="GG4" s="42"/>
      <c r="GH4" s="42"/>
      <c r="GI4" s="42"/>
      <c r="GJ4" s="42"/>
      <c r="GK4" s="42"/>
      <c r="GL4" s="42"/>
      <c r="GM4" s="42"/>
      <c r="GN4" s="42"/>
      <c r="GO4" s="42"/>
      <c r="GP4" s="42"/>
      <c r="GQ4" s="42"/>
      <c r="GR4" s="42"/>
      <c r="GS4" s="42"/>
      <c r="GT4" s="42"/>
      <c r="GU4" s="42"/>
      <c r="GV4" s="42"/>
      <c r="GW4" s="42"/>
      <c r="GX4" s="42"/>
      <c r="GY4" s="42"/>
      <c r="GZ4" s="42"/>
      <c r="HA4" s="42"/>
      <c r="HB4" s="42"/>
      <c r="HC4" s="42"/>
      <c r="HD4" s="42"/>
      <c r="HE4" s="42"/>
      <c r="HF4" s="42"/>
      <c r="HG4" s="42"/>
      <c r="HH4" s="42"/>
      <c r="HI4" s="42"/>
      <c r="HJ4" s="42"/>
      <c r="HK4" s="42"/>
      <c r="HL4" s="42"/>
      <c r="HM4" s="42"/>
      <c r="HN4" s="42"/>
      <c r="HO4" s="42"/>
      <c r="HP4" s="42"/>
      <c r="HQ4" s="42"/>
      <c r="HR4" s="42"/>
      <c r="HS4" s="42"/>
      <c r="HT4" s="42"/>
      <c r="HU4" s="42"/>
      <c r="HV4" s="42"/>
      <c r="HW4" s="42"/>
      <c r="HX4" s="42"/>
      <c r="HY4" s="42"/>
      <c r="HZ4" s="42"/>
      <c r="IA4" s="42"/>
      <c r="IB4" s="42"/>
      <c r="IC4" s="42"/>
      <c r="ID4" s="42"/>
      <c r="IE4" s="42"/>
      <c r="IF4" s="42"/>
      <c r="IG4" s="42"/>
      <c r="IH4" s="42"/>
      <c r="II4" s="42"/>
      <c r="IJ4" s="42"/>
      <c r="IK4" s="42"/>
      <c r="IL4" s="42"/>
      <c r="IM4" s="42"/>
      <c r="IN4" s="42"/>
      <c r="IO4" s="42"/>
      <c r="IP4" s="42"/>
      <c r="IQ4" s="42"/>
      <c r="IR4" s="42"/>
      <c r="IS4" s="42"/>
      <c r="IT4" s="42"/>
      <c r="IU4" s="42"/>
      <c r="IV4" s="42"/>
      <c r="IW4" s="42"/>
      <c r="IX4" s="42"/>
      <c r="IY4" s="42"/>
      <c r="IZ4" s="42"/>
      <c r="JA4" s="42"/>
      <c r="JB4" s="42"/>
      <c r="JC4" s="42"/>
      <c r="JD4" s="42"/>
      <c r="JE4" s="42"/>
      <c r="JF4" s="42"/>
      <c r="JG4" s="42"/>
      <c r="JH4" s="42"/>
      <c r="JI4" s="42"/>
      <c r="JJ4" s="42"/>
      <c r="JK4" s="42"/>
      <c r="JL4" s="42"/>
      <c r="JM4" s="42"/>
      <c r="JN4" s="42"/>
      <c r="JO4" s="42"/>
      <c r="JP4" s="42"/>
      <c r="JQ4" s="42"/>
      <c r="JR4" s="42"/>
      <c r="JS4" s="42"/>
      <c r="JT4" s="42"/>
      <c r="JU4" s="42"/>
      <c r="JV4" s="42"/>
      <c r="JW4" s="42"/>
      <c r="JX4" s="42"/>
      <c r="JY4" s="42"/>
      <c r="JZ4" s="42"/>
      <c r="KA4" s="42"/>
      <c r="KB4" s="42"/>
      <c r="KC4" s="42"/>
      <c r="KD4" s="42"/>
      <c r="KE4" s="42"/>
      <c r="KF4" s="42"/>
      <c r="KG4" s="42"/>
      <c r="KH4" s="42"/>
      <c r="KI4" s="42"/>
      <c r="KJ4" s="42"/>
      <c r="KK4" s="42"/>
      <c r="KL4" s="42"/>
      <c r="KM4" s="42"/>
      <c r="KN4" s="42"/>
      <c r="KO4" s="42"/>
      <c r="KP4" s="42"/>
      <c r="KQ4" s="42"/>
      <c r="KR4" s="42"/>
      <c r="KS4" s="42"/>
      <c r="KT4" s="42"/>
      <c r="KU4" s="42"/>
      <c r="KV4" s="42"/>
      <c r="KW4" s="42"/>
      <c r="KX4" s="42"/>
      <c r="KY4" s="42"/>
      <c r="KZ4" s="42"/>
      <c r="LA4" s="42"/>
      <c r="LB4" s="42"/>
      <c r="LC4" s="42"/>
      <c r="LD4" s="42"/>
      <c r="LE4" s="42"/>
      <c r="LF4" s="42"/>
      <c r="LG4" s="42"/>
      <c r="LH4" s="42"/>
      <c r="LI4" s="42"/>
      <c r="LJ4" s="42"/>
      <c r="LK4" s="42"/>
      <c r="LL4" s="42"/>
      <c r="LM4" s="42"/>
      <c r="LN4" s="42"/>
      <c r="LO4" s="42"/>
      <c r="LP4" s="42"/>
      <c r="LQ4" s="42"/>
      <c r="LR4" s="42"/>
      <c r="LS4" s="42"/>
      <c r="LT4" s="42"/>
      <c r="LU4" s="42"/>
      <c r="LV4" s="42"/>
      <c r="LW4" s="42"/>
      <c r="LX4" s="42"/>
      <c r="LY4" s="42"/>
      <c r="LZ4" s="42"/>
      <c r="MA4" s="42"/>
      <c r="MB4" s="42"/>
      <c r="MC4" s="42"/>
      <c r="MD4" s="42"/>
      <c r="ME4" s="42"/>
      <c r="MF4" s="42"/>
      <c r="MG4" s="42"/>
      <c r="MH4" s="42"/>
      <c r="MI4" s="42"/>
      <c r="MJ4" s="42"/>
      <c r="MK4" s="42"/>
      <c r="ML4" s="42"/>
      <c r="MM4" s="42"/>
      <c r="MN4" s="42"/>
      <c r="MO4" s="42"/>
      <c r="MP4" s="42"/>
      <c r="MQ4" s="42"/>
      <c r="MR4" s="42"/>
      <c r="MS4" s="42"/>
      <c r="MT4" s="42"/>
      <c r="MU4" s="42"/>
      <c r="MV4" s="42"/>
      <c r="MW4" s="42"/>
      <c r="MX4" s="42"/>
      <c r="MY4" s="42"/>
      <c r="MZ4" s="42"/>
      <c r="NA4" s="42"/>
      <c r="NB4" s="42"/>
      <c r="NC4" s="42"/>
      <c r="ND4" s="42"/>
      <c r="NE4" s="42"/>
      <c r="NF4" s="42"/>
      <c r="NG4" s="42"/>
      <c r="NH4" s="42"/>
      <c r="NI4" s="42"/>
      <c r="NJ4" s="42"/>
      <c r="NK4" s="42"/>
      <c r="NL4" s="42"/>
      <c r="NM4" s="42"/>
      <c r="NN4" s="42"/>
      <c r="NO4" s="42"/>
      <c r="NP4" s="42"/>
      <c r="NQ4" s="42"/>
      <c r="NR4" s="42"/>
      <c r="NS4" s="42"/>
      <c r="NT4" s="42"/>
      <c r="NU4" s="42"/>
      <c r="NV4" s="42"/>
      <c r="NW4" s="42"/>
      <c r="NX4" s="42"/>
      <c r="NY4" s="42"/>
      <c r="NZ4" s="42"/>
      <c r="OA4" s="42"/>
      <c r="OB4" s="42"/>
      <c r="OC4" s="42"/>
      <c r="OD4" s="42"/>
      <c r="OE4" s="42"/>
      <c r="OF4" s="42"/>
      <c r="OG4" s="42"/>
      <c r="OH4" s="42"/>
      <c r="OI4" s="42"/>
      <c r="OJ4" s="42"/>
      <c r="OK4" s="42"/>
      <c r="OL4" s="42"/>
      <c r="OM4" s="42"/>
      <c r="ON4" s="42"/>
      <c r="OO4" s="42"/>
      <c r="OP4" s="42"/>
      <c r="OQ4" s="42"/>
      <c r="OR4" s="42"/>
      <c r="OS4" s="42"/>
      <c r="OT4" s="42"/>
      <c r="OU4" s="42"/>
      <c r="OV4" s="42"/>
      <c r="OW4" s="42"/>
      <c r="OX4" s="42"/>
      <c r="OY4" s="42"/>
      <c r="OZ4" s="42"/>
      <c r="PA4" s="42"/>
      <c r="PB4" s="42"/>
      <c r="PC4" s="42"/>
      <c r="PD4" s="42"/>
      <c r="PE4" s="42"/>
      <c r="PF4" s="42"/>
      <c r="PG4" s="42"/>
      <c r="PH4" s="42"/>
      <c r="PI4" s="42"/>
      <c r="PJ4" s="42"/>
      <c r="PK4" s="42"/>
      <c r="PL4" s="42"/>
      <c r="PM4" s="42"/>
      <c r="PN4" s="42"/>
      <c r="PO4" s="42"/>
      <c r="PP4" s="42"/>
      <c r="PQ4" s="42"/>
      <c r="PR4" s="42"/>
      <c r="PS4" s="42"/>
      <c r="PT4" s="42"/>
      <c r="PU4" s="42"/>
      <c r="PV4" s="42"/>
      <c r="PW4" s="42"/>
      <c r="PX4" s="42"/>
      <c r="PY4" s="42"/>
      <c r="PZ4" s="42"/>
      <c r="QA4" s="42"/>
      <c r="QB4" s="42"/>
      <c r="QC4" s="42"/>
      <c r="QD4" s="42"/>
      <c r="QE4" s="42"/>
      <c r="QF4" s="42"/>
      <c r="QG4" s="42"/>
      <c r="QH4" s="42"/>
      <c r="QI4" s="42"/>
      <c r="QJ4" s="42"/>
      <c r="QK4" s="42"/>
      <c r="QL4" s="42"/>
      <c r="QM4" s="42"/>
      <c r="QN4" s="42"/>
      <c r="QO4" s="42"/>
      <c r="QP4" s="42"/>
      <c r="QQ4" s="42"/>
      <c r="QR4" s="42"/>
      <c r="QS4" s="42"/>
      <c r="QT4" s="42"/>
      <c r="QU4" s="42"/>
      <c r="QV4" s="42"/>
      <c r="QW4" s="42"/>
      <c r="QX4" s="42"/>
      <c r="QY4" s="42"/>
      <c r="QZ4" s="42"/>
      <c r="RA4" s="42"/>
      <c r="RB4" s="42"/>
      <c r="RC4" s="42"/>
      <c r="RD4" s="42"/>
      <c r="RE4" s="42"/>
      <c r="RF4" s="42"/>
      <c r="RG4" s="42"/>
      <c r="RH4" s="42"/>
      <c r="RI4" s="42"/>
      <c r="RJ4" s="42"/>
      <c r="RK4" s="42"/>
      <c r="RL4" s="42"/>
      <c r="RM4" s="42"/>
      <c r="RN4" s="42"/>
      <c r="RO4" s="42"/>
      <c r="RP4" s="42"/>
      <c r="RQ4" s="42"/>
      <c r="RR4" s="42"/>
      <c r="RS4" s="42"/>
      <c r="RT4" s="42"/>
      <c r="RU4" s="42"/>
      <c r="RV4" s="42"/>
      <c r="RW4" s="42"/>
      <c r="RX4" s="42"/>
      <c r="RY4" s="42"/>
      <c r="RZ4" s="42"/>
      <c r="SA4" s="42"/>
      <c r="SB4" s="42"/>
      <c r="SC4" s="42"/>
      <c r="SD4" s="42"/>
      <c r="SE4" s="42"/>
      <c r="SF4" s="42"/>
      <c r="SG4" s="42"/>
      <c r="SH4" s="42"/>
      <c r="SI4" s="42"/>
      <c r="SJ4" s="42"/>
      <c r="SK4" s="42"/>
      <c r="SL4" s="42"/>
      <c r="SM4" s="42"/>
      <c r="SN4" s="42"/>
      <c r="SO4" s="42"/>
      <c r="SP4" s="42"/>
      <c r="SQ4" s="42"/>
      <c r="SR4" s="42"/>
      <c r="SS4" s="42"/>
      <c r="ST4" s="42"/>
      <c r="SU4" s="42"/>
      <c r="SV4" s="42"/>
      <c r="SW4" s="42"/>
      <c r="SX4" s="42"/>
      <c r="SY4" s="42"/>
      <c r="SZ4" s="42"/>
      <c r="TA4" s="42"/>
      <c r="TB4" s="42"/>
      <c r="TC4" s="42"/>
      <c r="TD4" s="42"/>
      <c r="TE4" s="42"/>
      <c r="TF4" s="42"/>
      <c r="TG4" s="42"/>
      <c r="TH4" s="42"/>
      <c r="TI4" s="42"/>
      <c r="TJ4" s="42"/>
      <c r="TK4" s="42"/>
      <c r="TL4" s="42"/>
      <c r="TM4" s="42"/>
      <c r="TN4" s="42"/>
      <c r="TO4" s="42"/>
      <c r="TP4" s="42"/>
      <c r="TQ4" s="42"/>
      <c r="TR4" s="42"/>
      <c r="TS4" s="42"/>
      <c r="TT4" s="42"/>
      <c r="TU4" s="42"/>
      <c r="TV4" s="42"/>
      <c r="TW4" s="42"/>
      <c r="TX4" s="42"/>
      <c r="TY4" s="42"/>
      <c r="TZ4" s="42"/>
      <c r="UA4" s="42"/>
      <c r="UB4" s="42"/>
      <c r="UC4" s="42"/>
      <c r="UD4" s="42"/>
      <c r="UE4" s="42"/>
      <c r="UF4" s="42"/>
      <c r="UG4" s="42"/>
      <c r="UH4" s="42"/>
      <c r="UI4" s="42"/>
      <c r="UJ4" s="42"/>
      <c r="UK4" s="42"/>
      <c r="UL4" s="42"/>
      <c r="UM4" s="42"/>
      <c r="UN4" s="42"/>
      <c r="UO4" s="42"/>
      <c r="UP4" s="42"/>
      <c r="UQ4" s="42"/>
      <c r="UR4" s="42"/>
      <c r="US4" s="42"/>
      <c r="UT4" s="42"/>
      <c r="UU4" s="42"/>
      <c r="UV4" s="42"/>
      <c r="UW4" s="42"/>
      <c r="UX4" s="42"/>
      <c r="UY4" s="42"/>
      <c r="UZ4" s="42"/>
      <c r="VA4" s="42"/>
      <c r="VB4" s="42"/>
      <c r="VC4" s="42"/>
      <c r="VD4" s="42"/>
      <c r="VE4" s="42"/>
      <c r="VF4" s="42"/>
      <c r="VG4" s="42"/>
      <c r="VH4" s="42"/>
      <c r="VI4" s="42"/>
      <c r="VJ4" s="42"/>
      <c r="VK4" s="42"/>
      <c r="VL4" s="42"/>
      <c r="VM4" s="42"/>
      <c r="VN4" s="42"/>
      <c r="VO4" s="42"/>
      <c r="VP4" s="42"/>
      <c r="VQ4" s="42"/>
      <c r="VR4" s="42"/>
      <c r="VS4" s="42"/>
      <c r="VT4" s="42"/>
      <c r="VU4" s="42"/>
      <c r="VV4" s="42"/>
      <c r="VW4" s="42"/>
      <c r="VX4" s="42"/>
      <c r="VY4" s="42"/>
      <c r="VZ4" s="42"/>
      <c r="WA4" s="42"/>
      <c r="WB4" s="42"/>
      <c r="WC4" s="42"/>
      <c r="WD4" s="42"/>
      <c r="WE4" s="42"/>
      <c r="WF4" s="42"/>
      <c r="WG4" s="42"/>
      <c r="WH4" s="42"/>
      <c r="WI4" s="42"/>
      <c r="WJ4" s="42"/>
      <c r="WK4" s="42"/>
      <c r="WL4" s="42"/>
      <c r="WM4" s="42"/>
      <c r="WN4" s="42"/>
      <c r="WO4" s="42"/>
      <c r="WP4" s="42"/>
      <c r="WQ4" s="42"/>
      <c r="WR4" s="42"/>
      <c r="WS4" s="42"/>
      <c r="WT4" s="42"/>
      <c r="WU4" s="42"/>
      <c r="WV4" s="42"/>
      <c r="WW4" s="42"/>
      <c r="WX4" s="42"/>
      <c r="WY4" s="42"/>
      <c r="WZ4" s="42"/>
      <c r="XA4" s="42"/>
      <c r="XB4" s="42"/>
      <c r="XC4" s="42"/>
      <c r="XD4" s="42"/>
      <c r="XE4" s="42"/>
      <c r="XF4" s="42"/>
      <c r="XG4" s="42"/>
      <c r="XH4" s="42"/>
      <c r="XI4" s="42"/>
      <c r="XJ4" s="42"/>
      <c r="XK4" s="42"/>
      <c r="XL4" s="42"/>
      <c r="XM4" s="42"/>
      <c r="XN4" s="42"/>
      <c r="XO4" s="42"/>
      <c r="XP4" s="42"/>
      <c r="XQ4" s="42"/>
      <c r="XR4" s="42"/>
      <c r="XS4" s="42"/>
      <c r="XT4" s="42"/>
      <c r="XU4" s="42"/>
      <c r="XV4" s="42"/>
      <c r="XW4" s="42"/>
      <c r="XX4" s="42"/>
      <c r="XY4" s="42"/>
      <c r="XZ4" s="42"/>
      <c r="YA4" s="42"/>
      <c r="YB4" s="42"/>
      <c r="YC4" s="42"/>
      <c r="YD4" s="42"/>
      <c r="YE4" s="42"/>
      <c r="YF4" s="42"/>
      <c r="YG4" s="42"/>
      <c r="YH4" s="42"/>
      <c r="YI4" s="42"/>
      <c r="YJ4" s="42"/>
      <c r="YK4" s="42"/>
      <c r="YL4" s="42"/>
      <c r="YM4" s="42"/>
      <c r="YN4" s="42"/>
      <c r="YO4" s="42"/>
      <c r="YP4" s="42"/>
      <c r="YQ4" s="42"/>
      <c r="YR4" s="42"/>
      <c r="YS4" s="42"/>
      <c r="YT4" s="42"/>
      <c r="YU4" s="42"/>
      <c r="YV4" s="42"/>
      <c r="YW4" s="42"/>
      <c r="YX4" s="42"/>
      <c r="YY4" s="42"/>
      <c r="YZ4" s="42"/>
      <c r="ZA4" s="42"/>
      <c r="ZB4" s="42"/>
      <c r="ZC4" s="42"/>
      <c r="ZD4" s="42"/>
      <c r="ZE4" s="42"/>
      <c r="ZF4" s="42"/>
      <c r="ZG4" s="42"/>
      <c r="ZH4" s="42"/>
      <c r="ZI4" s="42"/>
      <c r="ZJ4" s="42"/>
      <c r="ZK4" s="42"/>
      <c r="ZL4" s="42"/>
      <c r="ZM4" s="42"/>
      <c r="ZN4" s="42"/>
      <c r="ZO4" s="42"/>
      <c r="ZP4" s="42"/>
      <c r="ZQ4" s="42"/>
      <c r="ZR4" s="42"/>
      <c r="ZS4" s="42"/>
      <c r="ZT4" s="42"/>
      <c r="ZU4" s="42"/>
      <c r="ZV4" s="42"/>
      <c r="ZW4" s="42"/>
      <c r="ZX4" s="42"/>
      <c r="ZY4" s="42"/>
      <c r="ZZ4" s="42"/>
      <c r="AAA4" s="42"/>
      <c r="AAB4" s="42"/>
      <c r="AAC4" s="42"/>
      <c r="AAD4" s="42"/>
      <c r="AAE4" s="42"/>
      <c r="AAF4" s="42"/>
      <c r="AAG4" s="42"/>
      <c r="AAH4" s="42"/>
      <c r="AAI4" s="42"/>
      <c r="AAJ4" s="42"/>
      <c r="AAK4" s="42"/>
      <c r="AAL4" s="42"/>
      <c r="AAM4" s="42"/>
      <c r="AAN4" s="42"/>
      <c r="AAO4" s="42"/>
      <c r="AAP4" s="42"/>
      <c r="AAQ4" s="42"/>
      <c r="AAR4" s="42"/>
      <c r="AAS4" s="42"/>
      <c r="AAT4" s="42"/>
      <c r="AAU4" s="42"/>
      <c r="AAV4" s="42"/>
      <c r="AAW4" s="42"/>
      <c r="AAX4" s="42"/>
      <c r="AAY4" s="42"/>
      <c r="AAZ4" s="42"/>
      <c r="ABA4" s="42"/>
      <c r="ABB4" s="42"/>
      <c r="ABC4" s="42"/>
      <c r="ABD4" s="42"/>
      <c r="ABE4" s="42"/>
      <c r="ABF4" s="42"/>
      <c r="ABG4" s="42"/>
      <c r="ABH4" s="42"/>
      <c r="ABI4" s="42"/>
      <c r="ABJ4" s="42"/>
      <c r="ABK4" s="42"/>
      <c r="ABL4" s="42"/>
      <c r="ABM4" s="42"/>
      <c r="ABN4" s="42"/>
      <c r="ABO4" s="42"/>
      <c r="ABP4" s="42"/>
      <c r="ABQ4" s="42"/>
      <c r="ABR4" s="42"/>
      <c r="ABS4" s="42"/>
      <c r="ABT4" s="42"/>
      <c r="ABU4" s="42"/>
      <c r="ABV4" s="42"/>
      <c r="ABW4" s="42"/>
      <c r="ABX4" s="42"/>
      <c r="ABY4" s="42"/>
      <c r="ABZ4" s="42"/>
      <c r="ACA4" s="42"/>
      <c r="ACB4" s="42"/>
      <c r="ACC4" s="42"/>
      <c r="ACD4" s="42"/>
      <c r="ACE4" s="42"/>
      <c r="ACF4" s="42"/>
      <c r="ACG4" s="42"/>
      <c r="ACH4" s="42"/>
      <c r="ACI4" s="42"/>
      <c r="ACJ4" s="42"/>
      <c r="ACK4" s="42"/>
      <c r="ACL4" s="42"/>
      <c r="ACM4" s="42"/>
      <c r="ACN4" s="42"/>
      <c r="ACO4" s="42"/>
      <c r="ACP4" s="42"/>
      <c r="ACQ4" s="42"/>
      <c r="ACR4" s="42"/>
      <c r="ACS4" s="42"/>
      <c r="ACT4" s="42"/>
      <c r="ACU4" s="42"/>
      <c r="ACV4" s="42"/>
      <c r="ACW4" s="42"/>
      <c r="ACX4" s="42"/>
      <c r="ACY4" s="42"/>
      <c r="ACZ4" s="42"/>
      <c r="ADA4" s="42"/>
      <c r="ADB4" s="42"/>
      <c r="ADC4" s="42"/>
      <c r="ADD4" s="42"/>
      <c r="ADE4" s="42"/>
      <c r="ADF4" s="42"/>
      <c r="ADG4" s="42"/>
      <c r="ADH4" s="42"/>
      <c r="ADI4" s="42"/>
      <c r="ADJ4" s="42"/>
      <c r="ADK4" s="42"/>
      <c r="ADL4" s="42"/>
      <c r="ADM4" s="42"/>
      <c r="ADN4" s="42"/>
      <c r="ADO4" s="42"/>
      <c r="ADP4" s="42"/>
      <c r="ADQ4" s="42"/>
      <c r="ADR4" s="42"/>
      <c r="ADS4" s="42"/>
      <c r="ADT4" s="42"/>
      <c r="ADU4" s="42"/>
      <c r="ADV4" s="42"/>
      <c r="ADW4" s="42"/>
      <c r="ADX4" s="42"/>
      <c r="ADY4" s="42"/>
      <c r="ADZ4" s="42"/>
      <c r="AEA4" s="42"/>
      <c r="AEB4" s="42"/>
      <c r="AEC4" s="42"/>
      <c r="AED4" s="42"/>
      <c r="AEE4" s="42"/>
      <c r="AEF4" s="42"/>
      <c r="AEG4" s="42"/>
      <c r="AEH4" s="42"/>
      <c r="AEI4" s="42"/>
      <c r="AEJ4" s="42"/>
      <c r="AEK4" s="42"/>
      <c r="AEL4" s="42"/>
      <c r="AEM4" s="42"/>
      <c r="AEN4" s="42"/>
      <c r="AEO4" s="42"/>
      <c r="AEP4" s="42"/>
      <c r="AEQ4" s="42"/>
      <c r="AER4" s="42"/>
      <c r="AES4" s="42"/>
      <c r="AET4" s="42"/>
      <c r="AEU4" s="42"/>
      <c r="AEV4" s="42"/>
      <c r="AEW4" s="42"/>
      <c r="AEX4" s="42"/>
      <c r="AEY4" s="42"/>
      <c r="AEZ4" s="42"/>
      <c r="AFA4" s="42"/>
      <c r="AFB4" s="42"/>
      <c r="AFC4" s="42"/>
      <c r="AFD4" s="42"/>
      <c r="AFE4" s="42"/>
      <c r="AFF4" s="42"/>
      <c r="AFG4" s="42"/>
      <c r="AFH4" s="42"/>
      <c r="AFI4" s="42"/>
      <c r="AFJ4" s="42"/>
      <c r="AFK4" s="42"/>
      <c r="AFL4" s="42"/>
      <c r="AFM4" s="42"/>
      <c r="AFN4" s="42"/>
      <c r="AFO4" s="42"/>
      <c r="AFP4" s="42"/>
      <c r="AFQ4" s="42"/>
      <c r="AFR4" s="42"/>
      <c r="AFS4" s="42"/>
      <c r="AFT4" s="42"/>
      <c r="AFU4" s="42"/>
      <c r="AFV4" s="42"/>
      <c r="AFW4" s="42"/>
      <c r="AFX4" s="42"/>
      <c r="AFY4" s="42"/>
      <c r="AFZ4" s="42"/>
      <c r="AGA4" s="42"/>
      <c r="AGB4" s="42"/>
      <c r="AGC4" s="42"/>
      <c r="AGD4" s="42"/>
      <c r="AGE4" s="42"/>
      <c r="AGF4" s="42"/>
      <c r="AGG4" s="42"/>
      <c r="AGH4" s="42"/>
      <c r="AGI4" s="42"/>
      <c r="AGJ4" s="42"/>
      <c r="AGK4" s="42"/>
      <c r="AGL4" s="42"/>
      <c r="AGM4" s="42"/>
      <c r="AGN4" s="42"/>
      <c r="AGO4" s="42"/>
      <c r="AGP4" s="42"/>
      <c r="AGQ4" s="42"/>
      <c r="AGR4" s="42"/>
      <c r="AGS4" s="42"/>
      <c r="AGT4" s="42"/>
      <c r="AGU4" s="42"/>
      <c r="AGV4" s="42"/>
      <c r="AGW4" s="42"/>
      <c r="AGX4" s="42"/>
      <c r="AGY4" s="42"/>
      <c r="AGZ4" s="42"/>
      <c r="AHA4" s="42"/>
      <c r="AHB4" s="42"/>
      <c r="AHC4" s="42"/>
      <c r="AHD4" s="42"/>
      <c r="AHE4" s="42"/>
      <c r="AHF4" s="42"/>
      <c r="AHG4" s="42"/>
      <c r="AHH4" s="42"/>
      <c r="AHI4" s="42"/>
      <c r="AHJ4" s="42"/>
      <c r="AHK4" s="42"/>
      <c r="AHL4" s="42"/>
      <c r="AHM4" s="42"/>
      <c r="AHN4" s="42"/>
      <c r="AHO4" s="42"/>
      <c r="AHP4" s="42"/>
      <c r="AHQ4" s="42"/>
      <c r="AHR4" s="42"/>
      <c r="AHS4" s="42"/>
      <c r="AHT4" s="42"/>
      <c r="AHU4" s="42"/>
      <c r="AHV4" s="42"/>
      <c r="AHW4" s="42"/>
      <c r="AHX4" s="42"/>
      <c r="AHY4" s="42"/>
      <c r="AHZ4" s="42"/>
      <c r="AIA4" s="42"/>
      <c r="AIB4" s="42"/>
      <c r="AIC4" s="42"/>
      <c r="AID4" s="42"/>
      <c r="AIE4" s="42"/>
      <c r="AIF4" s="42"/>
      <c r="AIG4" s="42"/>
      <c r="AIH4" s="42"/>
      <c r="AII4" s="42"/>
      <c r="AIJ4" s="42"/>
      <c r="AIK4" s="42"/>
      <c r="AIL4" s="42"/>
      <c r="AIM4" s="42"/>
      <c r="AIN4" s="42"/>
      <c r="AIO4" s="42"/>
      <c r="AIP4" s="42"/>
      <c r="AIQ4" s="42"/>
      <c r="AIR4" s="42"/>
      <c r="AIS4" s="42"/>
      <c r="AIT4" s="42"/>
      <c r="AIU4" s="42"/>
      <c r="AIV4" s="42"/>
      <c r="AIW4" s="42"/>
      <c r="AIX4" s="42"/>
      <c r="AIY4" s="42"/>
      <c r="AIZ4" s="42"/>
      <c r="AJA4" s="42"/>
      <c r="AJB4" s="42"/>
      <c r="AJC4" s="42"/>
      <c r="AJD4" s="42"/>
      <c r="AJE4" s="42"/>
      <c r="AJF4" s="42"/>
      <c r="AJG4" s="42"/>
      <c r="AJH4" s="42"/>
      <c r="AJI4" s="42"/>
      <c r="AJJ4" s="42"/>
      <c r="AJK4" s="42"/>
      <c r="AJL4" s="42"/>
      <c r="AJM4" s="42"/>
      <c r="AJN4" s="42"/>
      <c r="AJO4" s="42"/>
      <c r="AJP4" s="42"/>
      <c r="AJQ4" s="42"/>
      <c r="AJR4" s="42"/>
      <c r="AJS4" s="42"/>
      <c r="AJT4" s="42"/>
      <c r="AJU4" s="42"/>
      <c r="AJV4" s="42"/>
      <c r="AJW4" s="42"/>
      <c r="AJX4" s="42"/>
      <c r="AJY4" s="42"/>
      <c r="AJZ4" s="42"/>
      <c r="AKA4" s="42"/>
      <c r="AKB4" s="42"/>
      <c r="AKC4" s="42"/>
      <c r="AKD4" s="42"/>
      <c r="AKE4" s="42"/>
      <c r="AKF4" s="42"/>
      <c r="AKG4" s="42"/>
      <c r="AKH4" s="42"/>
      <c r="AKI4" s="42"/>
      <c r="AKJ4" s="42"/>
      <c r="AKK4" s="42"/>
      <c r="AKL4" s="42"/>
      <c r="AKM4" s="42"/>
      <c r="AKN4" s="42"/>
      <c r="AKO4" s="42"/>
      <c r="AKP4" s="42"/>
      <c r="AKQ4" s="42"/>
      <c r="AKR4" s="42"/>
      <c r="AKS4" s="42"/>
      <c r="AKT4" s="42"/>
      <c r="AKU4" s="42"/>
      <c r="AKV4" s="42"/>
      <c r="AKW4" s="42"/>
      <c r="AKX4" s="42"/>
      <c r="AKY4" s="42"/>
      <c r="AKZ4" s="42"/>
      <c r="ALA4" s="42"/>
      <c r="ALB4" s="42"/>
      <c r="ALC4" s="42"/>
      <c r="ALD4" s="42"/>
      <c r="ALE4" s="42"/>
      <c r="ALF4" s="42"/>
      <c r="ALG4" s="42"/>
      <c r="ALH4" s="42"/>
      <c r="ALI4" s="42"/>
      <c r="ALJ4" s="42"/>
      <c r="ALK4" s="42"/>
      <c r="ALL4" s="42"/>
      <c r="ALM4" s="42"/>
      <c r="ALN4" s="42"/>
      <c r="ALO4" s="42"/>
      <c r="ALP4" s="42"/>
      <c r="ALQ4" s="42"/>
      <c r="ALR4" s="42"/>
      <c r="ALS4" s="42"/>
      <c r="ALT4" s="42"/>
      <c r="ALU4" s="42"/>
      <c r="ALV4" s="42"/>
      <c r="ALW4" s="42"/>
      <c r="ALX4" s="42"/>
      <c r="ALY4" s="42"/>
      <c r="ALZ4" s="42"/>
      <c r="AMA4" s="42"/>
      <c r="AMB4" s="42"/>
      <c r="AMC4" s="42"/>
      <c r="AMD4" s="42"/>
      <c r="AME4" s="42"/>
      <c r="AMF4" s="42"/>
      <c r="AMG4" s="42"/>
      <c r="AMH4" s="42"/>
      <c r="AMI4" s="42"/>
      <c r="AMJ4" s="42"/>
      <c r="AMK4" s="42"/>
      <c r="AML4" s="42"/>
      <c r="AMM4" s="42"/>
      <c r="AMN4" s="42"/>
      <c r="AMO4" s="42"/>
      <c r="AMP4" s="42"/>
      <c r="AMQ4" s="42"/>
      <c r="AMR4" s="42"/>
      <c r="AMS4" s="42"/>
      <c r="AMT4" s="42"/>
      <c r="AMU4" s="42"/>
      <c r="AMV4" s="42"/>
      <c r="AMW4" s="42"/>
      <c r="AMX4" s="42"/>
      <c r="AMY4" s="42"/>
      <c r="AMZ4" s="42"/>
      <c r="ANA4" s="42"/>
      <c r="ANB4" s="42"/>
      <c r="ANC4" s="42"/>
      <c r="AND4" s="42"/>
      <c r="ANE4" s="42"/>
      <c r="ANF4" s="42"/>
      <c r="ANG4" s="42"/>
      <c r="ANH4" s="42"/>
      <c r="ANI4" s="42"/>
      <c r="ANJ4" s="42"/>
      <c r="ANK4" s="42"/>
      <c r="ANL4" s="42"/>
      <c r="ANM4" s="42"/>
      <c r="ANN4" s="42"/>
      <c r="ANO4" s="42"/>
      <c r="ANP4" s="42"/>
      <c r="ANQ4" s="42"/>
      <c r="ANR4" s="42"/>
      <c r="ANS4" s="42"/>
      <c r="ANT4" s="42"/>
      <c r="ANU4" s="42"/>
      <c r="ANV4" s="42"/>
      <c r="ANW4" s="42"/>
      <c r="ANX4" s="42"/>
      <c r="ANY4" s="42"/>
      <c r="ANZ4" s="42"/>
      <c r="AOA4" s="42"/>
      <c r="AOB4" s="42"/>
      <c r="AOC4" s="42"/>
      <c r="AOD4" s="42"/>
      <c r="AOE4" s="42"/>
      <c r="AOF4" s="42"/>
      <c r="AOG4" s="42"/>
      <c r="AOH4" s="42"/>
      <c r="AOI4" s="42"/>
      <c r="AOJ4" s="42"/>
      <c r="AOK4" s="42"/>
      <c r="AOL4" s="42"/>
      <c r="AOM4" s="42"/>
      <c r="AON4" s="42"/>
      <c r="AOO4" s="42"/>
      <c r="AOP4" s="42"/>
      <c r="AOQ4" s="42"/>
      <c r="AOR4" s="42"/>
      <c r="AOS4" s="42"/>
      <c r="AOT4" s="42"/>
      <c r="AOU4" s="42"/>
      <c r="AOV4" s="42"/>
      <c r="AOW4" s="42"/>
      <c r="AOX4" s="42"/>
      <c r="AOY4" s="42"/>
      <c r="AOZ4" s="42"/>
      <c r="APA4" s="42"/>
      <c r="APB4" s="42"/>
      <c r="APC4" s="42"/>
      <c r="APD4" s="42"/>
      <c r="APE4" s="42"/>
      <c r="APF4" s="42"/>
      <c r="APG4" s="42"/>
      <c r="APH4" s="42"/>
      <c r="API4" s="42"/>
      <c r="APJ4" s="42"/>
    </row>
    <row r="5" spans="1:1102" x14ac:dyDescent="0.25">
      <c r="A5" s="41"/>
      <c r="B5" s="43" t="s">
        <v>504</v>
      </c>
      <c r="C5" s="41"/>
      <c r="D5" s="130">
        <v>-534011468.97000003</v>
      </c>
      <c r="E5" s="130">
        <v>-727910696.39999998</v>
      </c>
      <c r="F5" s="130">
        <v>289783719.32999998</v>
      </c>
      <c r="G5" s="41"/>
      <c r="H5" s="41"/>
      <c r="I5" s="68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  <c r="AL5" s="41"/>
      <c r="AM5" s="41"/>
      <c r="AN5" s="41"/>
      <c r="AO5" s="41"/>
      <c r="AP5" s="41"/>
      <c r="AQ5" s="41"/>
      <c r="AR5" s="41"/>
      <c r="AS5" s="41"/>
      <c r="AT5" s="41"/>
      <c r="AU5" s="41"/>
      <c r="AV5" s="41"/>
      <c r="AW5" s="41"/>
      <c r="AX5" s="41"/>
      <c r="AY5" s="41"/>
      <c r="AZ5" s="41"/>
      <c r="BA5" s="41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1"/>
      <c r="BR5" s="41"/>
      <c r="BS5" s="41"/>
      <c r="BT5" s="41"/>
      <c r="BU5" s="41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1"/>
      <c r="CV5" s="41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41"/>
      <c r="DL5" s="41"/>
      <c r="DM5" s="41"/>
      <c r="DN5" s="41"/>
      <c r="DO5" s="41"/>
      <c r="DP5" s="41"/>
      <c r="DQ5" s="41"/>
      <c r="DR5" s="41"/>
      <c r="DS5" s="41"/>
      <c r="DT5" s="41"/>
      <c r="DU5" s="41"/>
      <c r="DV5" s="41"/>
      <c r="DW5" s="41"/>
      <c r="DX5" s="41"/>
      <c r="DY5" s="41"/>
      <c r="DZ5" s="41"/>
      <c r="EA5" s="41"/>
      <c r="EB5" s="41"/>
      <c r="EC5" s="41"/>
      <c r="ED5" s="41"/>
      <c r="EE5" s="41"/>
      <c r="EF5" s="41"/>
      <c r="EG5" s="41"/>
      <c r="EH5" s="41"/>
      <c r="EI5" s="41"/>
      <c r="EJ5" s="41"/>
      <c r="EK5" s="41"/>
      <c r="EL5" s="41"/>
      <c r="EM5" s="41"/>
      <c r="EN5" s="41"/>
      <c r="EO5" s="41"/>
      <c r="EP5" s="41"/>
      <c r="EQ5" s="41"/>
      <c r="ER5" s="41"/>
      <c r="ES5" s="41"/>
      <c r="ET5" s="41"/>
      <c r="EU5" s="41"/>
      <c r="EV5" s="41"/>
      <c r="EW5" s="41"/>
      <c r="EX5" s="41"/>
      <c r="EY5" s="41"/>
      <c r="EZ5" s="41"/>
      <c r="FA5" s="41"/>
      <c r="FB5" s="41"/>
      <c r="FC5" s="41"/>
      <c r="FD5" s="41"/>
      <c r="FE5" s="41"/>
      <c r="FF5" s="41"/>
      <c r="FG5" s="41"/>
      <c r="FH5" s="41"/>
      <c r="FI5" s="41"/>
      <c r="FJ5" s="41"/>
      <c r="FK5" s="41"/>
      <c r="FL5" s="41"/>
      <c r="FM5" s="41"/>
      <c r="FN5" s="41"/>
      <c r="FO5" s="41"/>
      <c r="FP5" s="41"/>
      <c r="FQ5" s="41"/>
      <c r="FR5" s="41"/>
      <c r="FS5" s="41"/>
      <c r="FT5" s="41"/>
      <c r="FU5" s="41"/>
      <c r="FV5" s="41"/>
      <c r="FW5" s="41"/>
      <c r="FX5" s="41"/>
      <c r="FY5" s="41"/>
      <c r="FZ5" s="41"/>
      <c r="GA5" s="41"/>
      <c r="GB5" s="41"/>
      <c r="GC5" s="41"/>
      <c r="GD5" s="41"/>
      <c r="GE5" s="41"/>
      <c r="GF5" s="41"/>
      <c r="GG5" s="41"/>
      <c r="GH5" s="41"/>
      <c r="GI5" s="41"/>
      <c r="GJ5" s="41"/>
      <c r="GK5" s="41"/>
      <c r="GL5" s="41"/>
      <c r="GM5" s="41"/>
      <c r="GN5" s="41"/>
      <c r="GO5" s="41"/>
      <c r="GP5" s="41"/>
      <c r="GQ5" s="41"/>
      <c r="GR5" s="41"/>
      <c r="GS5" s="41"/>
      <c r="GT5" s="41"/>
      <c r="GU5" s="41"/>
      <c r="GV5" s="41"/>
      <c r="GW5" s="41"/>
      <c r="GX5" s="41"/>
      <c r="GY5" s="41"/>
      <c r="GZ5" s="41"/>
      <c r="HA5" s="41"/>
      <c r="HB5" s="41"/>
      <c r="HC5" s="41"/>
      <c r="HD5" s="41"/>
      <c r="HE5" s="41"/>
      <c r="HF5" s="41"/>
      <c r="HG5" s="41"/>
      <c r="HH5" s="41"/>
      <c r="HI5" s="41"/>
      <c r="HJ5" s="41"/>
      <c r="HK5" s="41"/>
      <c r="HL5" s="41"/>
      <c r="HM5" s="41"/>
      <c r="HN5" s="41"/>
      <c r="HO5" s="41"/>
      <c r="HP5" s="41"/>
      <c r="HQ5" s="41"/>
      <c r="HR5" s="41"/>
      <c r="HS5" s="41"/>
      <c r="HT5" s="41"/>
      <c r="HU5" s="41"/>
      <c r="HV5" s="41"/>
      <c r="HW5" s="41"/>
      <c r="HX5" s="41"/>
      <c r="HY5" s="41"/>
      <c r="HZ5" s="41"/>
      <c r="IA5" s="41"/>
      <c r="IB5" s="41"/>
      <c r="IC5" s="41"/>
      <c r="ID5" s="41"/>
      <c r="IE5" s="41"/>
      <c r="IF5" s="41"/>
      <c r="IG5" s="41"/>
      <c r="IH5" s="41"/>
      <c r="II5" s="41"/>
      <c r="IJ5" s="41"/>
      <c r="IK5" s="41"/>
      <c r="IL5" s="41"/>
      <c r="IM5" s="41"/>
      <c r="IN5" s="41"/>
      <c r="IO5" s="41"/>
      <c r="IP5" s="41"/>
      <c r="IQ5" s="41"/>
      <c r="IR5" s="41"/>
      <c r="IS5" s="41"/>
      <c r="IT5" s="41"/>
      <c r="IU5" s="41"/>
      <c r="IV5" s="41"/>
      <c r="IW5" s="41"/>
      <c r="IX5" s="41"/>
      <c r="IY5" s="41"/>
      <c r="IZ5" s="41"/>
      <c r="JA5" s="41"/>
      <c r="JB5" s="41"/>
      <c r="JC5" s="41"/>
      <c r="JD5" s="41"/>
      <c r="JE5" s="41"/>
      <c r="JF5" s="41"/>
      <c r="JG5" s="41"/>
      <c r="JH5" s="41"/>
      <c r="JI5" s="41"/>
      <c r="JJ5" s="41"/>
      <c r="JK5" s="41"/>
      <c r="JL5" s="41"/>
      <c r="JM5" s="41"/>
      <c r="JN5" s="41"/>
      <c r="JO5" s="41"/>
      <c r="JP5" s="41"/>
      <c r="JQ5" s="41"/>
      <c r="JR5" s="41"/>
      <c r="JS5" s="41"/>
      <c r="JT5" s="41"/>
      <c r="JU5" s="41"/>
      <c r="JV5" s="41"/>
      <c r="JW5" s="41"/>
      <c r="JX5" s="41"/>
      <c r="JY5" s="41"/>
      <c r="JZ5" s="41"/>
      <c r="KA5" s="41"/>
      <c r="KB5" s="41"/>
      <c r="KC5" s="41"/>
      <c r="KD5" s="41"/>
      <c r="KE5" s="41"/>
      <c r="KF5" s="41"/>
      <c r="KG5" s="41"/>
      <c r="KH5" s="41"/>
      <c r="KI5" s="41"/>
      <c r="KJ5" s="41"/>
      <c r="KK5" s="41"/>
      <c r="KL5" s="41"/>
      <c r="KM5" s="41"/>
      <c r="KN5" s="41"/>
      <c r="KO5" s="41"/>
      <c r="KP5" s="41"/>
      <c r="KQ5" s="41"/>
      <c r="KR5" s="41"/>
      <c r="KS5" s="41"/>
      <c r="KT5" s="41"/>
      <c r="KU5" s="41"/>
      <c r="KV5" s="41"/>
      <c r="KW5" s="41"/>
      <c r="KX5" s="41"/>
      <c r="KY5" s="41"/>
      <c r="KZ5" s="41"/>
      <c r="LA5" s="41"/>
      <c r="LB5" s="41"/>
      <c r="LC5" s="41"/>
      <c r="LD5" s="41"/>
      <c r="LE5" s="41"/>
      <c r="LF5" s="41"/>
      <c r="LG5" s="41"/>
      <c r="LH5" s="41"/>
      <c r="LI5" s="41"/>
      <c r="LJ5" s="41"/>
      <c r="LK5" s="41"/>
      <c r="LL5" s="41"/>
      <c r="LM5" s="41"/>
      <c r="LN5" s="41"/>
      <c r="LO5" s="41"/>
      <c r="LP5" s="41"/>
      <c r="LQ5" s="41"/>
      <c r="LR5" s="41"/>
      <c r="LS5" s="41"/>
      <c r="LT5" s="41"/>
      <c r="LU5" s="41"/>
      <c r="LV5" s="41"/>
      <c r="LW5" s="41"/>
      <c r="LX5" s="41"/>
      <c r="LY5" s="41"/>
      <c r="LZ5" s="41"/>
      <c r="MA5" s="41"/>
      <c r="MB5" s="41"/>
      <c r="MC5" s="41"/>
      <c r="MD5" s="41"/>
      <c r="ME5" s="41"/>
      <c r="MF5" s="41"/>
      <c r="MG5" s="41"/>
      <c r="MH5" s="41"/>
      <c r="MI5" s="41"/>
      <c r="MJ5" s="41"/>
      <c r="MK5" s="41"/>
      <c r="ML5" s="41"/>
      <c r="MM5" s="41"/>
      <c r="MN5" s="41"/>
      <c r="MO5" s="41"/>
      <c r="MP5" s="41"/>
      <c r="MQ5" s="41"/>
      <c r="MR5" s="41"/>
      <c r="MS5" s="41"/>
      <c r="MT5" s="41"/>
      <c r="MU5" s="41"/>
      <c r="MV5" s="41"/>
      <c r="MW5" s="41"/>
      <c r="MX5" s="41"/>
      <c r="MY5" s="41"/>
      <c r="MZ5" s="41"/>
      <c r="NA5" s="41"/>
      <c r="NB5" s="41"/>
      <c r="NC5" s="41"/>
      <c r="ND5" s="41"/>
      <c r="NE5" s="41"/>
      <c r="NF5" s="41"/>
      <c r="NG5" s="41"/>
      <c r="NH5" s="41"/>
      <c r="NI5" s="41"/>
      <c r="NJ5" s="41"/>
      <c r="NK5" s="41"/>
      <c r="NL5" s="41"/>
      <c r="NM5" s="41"/>
      <c r="NN5" s="41"/>
      <c r="NO5" s="41"/>
      <c r="NP5" s="41"/>
      <c r="NQ5" s="41"/>
      <c r="NR5" s="41"/>
      <c r="NS5" s="41"/>
      <c r="NT5" s="41"/>
      <c r="NU5" s="41"/>
      <c r="NV5" s="41"/>
      <c r="NW5" s="41"/>
      <c r="NX5" s="41"/>
      <c r="NY5" s="41"/>
      <c r="NZ5" s="41"/>
      <c r="OA5" s="41"/>
      <c r="OB5" s="41"/>
      <c r="OC5" s="41"/>
      <c r="OD5" s="41"/>
      <c r="OE5" s="41"/>
      <c r="OF5" s="41"/>
      <c r="OG5" s="41"/>
      <c r="OH5" s="41"/>
      <c r="OI5" s="41"/>
      <c r="OJ5" s="41"/>
      <c r="OK5" s="41"/>
      <c r="OL5" s="41"/>
      <c r="OM5" s="41"/>
      <c r="ON5" s="41"/>
      <c r="OO5" s="41"/>
      <c r="OP5" s="41"/>
      <c r="OQ5" s="41"/>
      <c r="OR5" s="41"/>
      <c r="OS5" s="41"/>
      <c r="OT5" s="41"/>
      <c r="OU5" s="41"/>
      <c r="OV5" s="41"/>
      <c r="OW5" s="41"/>
      <c r="OX5" s="41"/>
      <c r="OY5" s="41"/>
      <c r="OZ5" s="41"/>
      <c r="PA5" s="41"/>
      <c r="PB5" s="41"/>
      <c r="PC5" s="41"/>
      <c r="PD5" s="41"/>
      <c r="PE5" s="41"/>
      <c r="PF5" s="41"/>
      <c r="PG5" s="41"/>
      <c r="PH5" s="41"/>
      <c r="PI5" s="41"/>
      <c r="PJ5" s="41"/>
      <c r="PK5" s="41"/>
      <c r="PL5" s="41"/>
      <c r="PM5" s="41"/>
      <c r="PN5" s="41"/>
      <c r="PO5" s="41"/>
      <c r="PP5" s="41"/>
      <c r="PQ5" s="41"/>
      <c r="PR5" s="41"/>
      <c r="PS5" s="41"/>
      <c r="PT5" s="41"/>
      <c r="PU5" s="41"/>
      <c r="PV5" s="41"/>
      <c r="PW5" s="41"/>
      <c r="PX5" s="41"/>
      <c r="PY5" s="41"/>
      <c r="PZ5" s="41"/>
      <c r="QA5" s="41"/>
      <c r="QB5" s="41"/>
      <c r="QC5" s="41"/>
      <c r="QD5" s="41"/>
      <c r="QE5" s="41"/>
      <c r="QF5" s="41"/>
      <c r="QG5" s="41"/>
      <c r="QH5" s="41"/>
      <c r="QI5" s="41"/>
      <c r="QJ5" s="41"/>
      <c r="QK5" s="41"/>
      <c r="QL5" s="41"/>
      <c r="QM5" s="41"/>
      <c r="QN5" s="41"/>
      <c r="QO5" s="41"/>
      <c r="QP5" s="41"/>
      <c r="QQ5" s="41"/>
      <c r="QR5" s="41"/>
      <c r="QS5" s="41"/>
      <c r="QT5" s="41"/>
      <c r="QU5" s="41"/>
      <c r="QV5" s="41"/>
      <c r="QW5" s="41"/>
      <c r="QX5" s="41"/>
      <c r="QY5" s="41"/>
      <c r="QZ5" s="41"/>
      <c r="RA5" s="41"/>
      <c r="RB5" s="41"/>
      <c r="RC5" s="41"/>
      <c r="RD5" s="41"/>
      <c r="RE5" s="41"/>
      <c r="RF5" s="41"/>
      <c r="RG5" s="41"/>
      <c r="RH5" s="41"/>
      <c r="RI5" s="41"/>
      <c r="RJ5" s="41"/>
      <c r="RK5" s="41"/>
      <c r="RL5" s="41"/>
      <c r="RM5" s="41"/>
      <c r="RN5" s="41"/>
      <c r="RO5" s="41"/>
      <c r="RP5" s="41"/>
      <c r="RQ5" s="41"/>
      <c r="RR5" s="41"/>
      <c r="RS5" s="41"/>
      <c r="RT5" s="41"/>
      <c r="RU5" s="41"/>
      <c r="RV5" s="41"/>
      <c r="RW5" s="41"/>
      <c r="RX5" s="41"/>
      <c r="RY5" s="41"/>
      <c r="RZ5" s="41"/>
      <c r="SA5" s="41"/>
      <c r="SB5" s="41"/>
      <c r="SC5" s="41"/>
      <c r="SD5" s="41"/>
      <c r="SE5" s="41"/>
      <c r="SF5" s="41"/>
      <c r="SG5" s="41"/>
      <c r="SH5" s="41"/>
      <c r="SI5" s="41"/>
      <c r="SJ5" s="41"/>
      <c r="SK5" s="41"/>
      <c r="SL5" s="41"/>
      <c r="SM5" s="41"/>
      <c r="SN5" s="41"/>
      <c r="SO5" s="41"/>
      <c r="SP5" s="41"/>
      <c r="SQ5" s="41"/>
      <c r="SR5" s="41"/>
      <c r="SS5" s="41"/>
      <c r="ST5" s="41"/>
      <c r="SU5" s="41"/>
      <c r="SV5" s="41"/>
      <c r="SW5" s="41"/>
      <c r="SX5" s="41"/>
      <c r="SY5" s="41"/>
      <c r="SZ5" s="41"/>
      <c r="TA5" s="41"/>
      <c r="TB5" s="41"/>
      <c r="TC5" s="41"/>
      <c r="TD5" s="41"/>
      <c r="TE5" s="41"/>
      <c r="TF5" s="41"/>
      <c r="TG5" s="41"/>
      <c r="TH5" s="41"/>
      <c r="TI5" s="41"/>
      <c r="TJ5" s="41"/>
      <c r="TK5" s="41"/>
      <c r="TL5" s="41"/>
      <c r="TM5" s="41"/>
      <c r="TN5" s="41"/>
      <c r="TO5" s="41"/>
      <c r="TP5" s="41"/>
      <c r="TQ5" s="41"/>
      <c r="TR5" s="41"/>
      <c r="TS5" s="41"/>
      <c r="TT5" s="41"/>
      <c r="TU5" s="41"/>
      <c r="TV5" s="41"/>
      <c r="TW5" s="41"/>
      <c r="TX5" s="41"/>
      <c r="TY5" s="41"/>
      <c r="TZ5" s="41"/>
      <c r="UA5" s="41"/>
      <c r="UB5" s="41"/>
      <c r="UC5" s="41"/>
      <c r="UD5" s="41"/>
      <c r="UE5" s="41"/>
      <c r="UF5" s="41"/>
      <c r="UG5" s="41"/>
      <c r="UH5" s="41"/>
      <c r="UI5" s="41"/>
      <c r="UJ5" s="41"/>
      <c r="UK5" s="41"/>
      <c r="UL5" s="41"/>
      <c r="UM5" s="41"/>
      <c r="UN5" s="41"/>
      <c r="UO5" s="41"/>
      <c r="UP5" s="41"/>
      <c r="UQ5" s="41"/>
      <c r="UR5" s="41"/>
      <c r="US5" s="41"/>
      <c r="UT5" s="41"/>
      <c r="UU5" s="41"/>
      <c r="UV5" s="41"/>
      <c r="UW5" s="41"/>
      <c r="UX5" s="41"/>
      <c r="UY5" s="41"/>
      <c r="UZ5" s="41"/>
      <c r="VA5" s="41"/>
      <c r="VB5" s="41"/>
      <c r="VC5" s="41"/>
      <c r="VD5" s="41"/>
      <c r="VE5" s="41"/>
      <c r="VF5" s="41"/>
      <c r="VG5" s="41"/>
      <c r="VH5" s="41"/>
      <c r="VI5" s="41"/>
      <c r="VJ5" s="41"/>
      <c r="VK5" s="41"/>
      <c r="VL5" s="41"/>
      <c r="VM5" s="41"/>
      <c r="VN5" s="41"/>
      <c r="VO5" s="41"/>
      <c r="VP5" s="41"/>
      <c r="VQ5" s="41"/>
      <c r="VR5" s="41"/>
      <c r="VS5" s="41"/>
      <c r="VT5" s="41"/>
      <c r="VU5" s="41"/>
      <c r="VV5" s="41"/>
      <c r="VW5" s="41"/>
      <c r="VX5" s="41"/>
      <c r="VY5" s="41"/>
      <c r="VZ5" s="41"/>
      <c r="WA5" s="41"/>
      <c r="WB5" s="41"/>
      <c r="WC5" s="41"/>
      <c r="WD5" s="41"/>
      <c r="WE5" s="41"/>
      <c r="WF5" s="41"/>
      <c r="WG5" s="41"/>
      <c r="WH5" s="41"/>
      <c r="WI5" s="41"/>
      <c r="WJ5" s="41"/>
      <c r="WK5" s="41"/>
      <c r="WL5" s="41"/>
      <c r="WM5" s="41"/>
      <c r="WN5" s="41"/>
      <c r="WO5" s="41"/>
      <c r="WP5" s="41"/>
      <c r="WQ5" s="41"/>
      <c r="WR5" s="41"/>
      <c r="WS5" s="41"/>
      <c r="WT5" s="41"/>
      <c r="WU5" s="41"/>
      <c r="WV5" s="41"/>
      <c r="WW5" s="41"/>
      <c r="WX5" s="41"/>
      <c r="WY5" s="41"/>
      <c r="WZ5" s="41"/>
      <c r="XA5" s="41"/>
      <c r="XB5" s="41"/>
      <c r="XC5" s="41"/>
      <c r="XD5" s="41"/>
      <c r="XE5" s="41"/>
      <c r="XF5" s="41"/>
      <c r="XG5" s="41"/>
      <c r="XH5" s="41"/>
      <c r="XI5" s="41"/>
      <c r="XJ5" s="41"/>
      <c r="XK5" s="41"/>
      <c r="XL5" s="41"/>
      <c r="XM5" s="41"/>
      <c r="XN5" s="41"/>
      <c r="XO5" s="41"/>
      <c r="XP5" s="41"/>
      <c r="XQ5" s="41"/>
      <c r="XR5" s="41"/>
      <c r="XS5" s="41"/>
      <c r="XT5" s="41"/>
      <c r="XU5" s="41"/>
      <c r="XV5" s="41"/>
      <c r="XW5" s="41"/>
      <c r="XX5" s="41"/>
      <c r="XY5" s="41"/>
      <c r="XZ5" s="41"/>
      <c r="YA5" s="41"/>
      <c r="YB5" s="41"/>
      <c r="YC5" s="41"/>
      <c r="YD5" s="41"/>
      <c r="YE5" s="41"/>
      <c r="YF5" s="41"/>
      <c r="YG5" s="41"/>
      <c r="YH5" s="41"/>
      <c r="YI5" s="41"/>
      <c r="YJ5" s="41"/>
      <c r="YK5" s="41"/>
      <c r="YL5" s="41"/>
      <c r="YM5" s="41"/>
      <c r="YN5" s="41"/>
      <c r="YO5" s="41"/>
      <c r="YP5" s="41"/>
      <c r="YQ5" s="41"/>
      <c r="YR5" s="41"/>
      <c r="YS5" s="41"/>
      <c r="YT5" s="41"/>
      <c r="YU5" s="41"/>
      <c r="YV5" s="41"/>
      <c r="YW5" s="41"/>
      <c r="YX5" s="41"/>
      <c r="YY5" s="41"/>
      <c r="YZ5" s="41"/>
      <c r="ZA5" s="41"/>
      <c r="ZB5" s="41"/>
      <c r="ZC5" s="41"/>
      <c r="ZD5" s="41"/>
      <c r="ZE5" s="41"/>
      <c r="ZF5" s="41"/>
      <c r="ZG5" s="41"/>
      <c r="ZH5" s="41"/>
      <c r="ZI5" s="41"/>
      <c r="ZJ5" s="41"/>
      <c r="ZK5" s="41"/>
      <c r="ZL5" s="41"/>
      <c r="ZM5" s="41"/>
      <c r="ZN5" s="41"/>
      <c r="ZO5" s="41"/>
      <c r="ZP5" s="41"/>
      <c r="ZQ5" s="41"/>
      <c r="ZR5" s="41"/>
      <c r="ZS5" s="41"/>
      <c r="ZT5" s="41"/>
      <c r="ZU5" s="41"/>
      <c r="ZV5" s="41"/>
      <c r="ZW5" s="41"/>
      <c r="ZX5" s="41"/>
      <c r="ZY5" s="41"/>
      <c r="ZZ5" s="41"/>
      <c r="AAA5" s="41"/>
      <c r="AAB5" s="41"/>
      <c r="AAC5" s="41"/>
      <c r="AAD5" s="41"/>
      <c r="AAE5" s="41"/>
      <c r="AAF5" s="41"/>
      <c r="AAG5" s="41"/>
      <c r="AAH5" s="41"/>
      <c r="AAI5" s="41"/>
      <c r="AAJ5" s="41"/>
      <c r="AAK5" s="41"/>
      <c r="AAL5" s="41"/>
      <c r="AAM5" s="41"/>
      <c r="AAN5" s="41"/>
      <c r="AAO5" s="41"/>
      <c r="AAP5" s="41"/>
      <c r="AAQ5" s="41"/>
      <c r="AAR5" s="41"/>
      <c r="AAS5" s="41"/>
      <c r="AAT5" s="41"/>
      <c r="AAU5" s="41"/>
      <c r="AAV5" s="41"/>
      <c r="AAW5" s="41"/>
      <c r="AAX5" s="41"/>
      <c r="AAY5" s="41"/>
      <c r="AAZ5" s="41"/>
      <c r="ABA5" s="41"/>
      <c r="ABB5" s="41"/>
      <c r="ABC5" s="41"/>
      <c r="ABD5" s="41"/>
      <c r="ABE5" s="41"/>
      <c r="ABF5" s="41"/>
      <c r="ABG5" s="41"/>
      <c r="ABH5" s="41"/>
      <c r="ABI5" s="41"/>
      <c r="ABJ5" s="41"/>
      <c r="ABK5" s="41"/>
      <c r="ABL5" s="41"/>
      <c r="ABM5" s="41"/>
      <c r="ABN5" s="41"/>
      <c r="ABO5" s="41"/>
      <c r="ABP5" s="41"/>
      <c r="ABQ5" s="41"/>
      <c r="ABR5" s="41"/>
      <c r="ABS5" s="41"/>
      <c r="ABT5" s="41"/>
      <c r="ABU5" s="41"/>
      <c r="ABV5" s="41"/>
      <c r="ABW5" s="41"/>
      <c r="ABX5" s="41"/>
      <c r="ABY5" s="41"/>
      <c r="ABZ5" s="41"/>
      <c r="ACA5" s="41"/>
      <c r="ACB5" s="41"/>
      <c r="ACC5" s="41"/>
      <c r="ACD5" s="41"/>
      <c r="ACE5" s="41"/>
      <c r="ACF5" s="41"/>
      <c r="ACG5" s="41"/>
      <c r="ACH5" s="41"/>
      <c r="ACI5" s="41"/>
      <c r="ACJ5" s="41"/>
      <c r="ACK5" s="41"/>
      <c r="ACL5" s="41"/>
      <c r="ACM5" s="41"/>
      <c r="ACN5" s="41"/>
      <c r="ACO5" s="41"/>
      <c r="ACP5" s="41"/>
      <c r="ACQ5" s="41"/>
      <c r="ACR5" s="41"/>
      <c r="ACS5" s="41"/>
      <c r="ACT5" s="41"/>
      <c r="ACU5" s="41"/>
      <c r="ACV5" s="41"/>
      <c r="ACW5" s="41"/>
      <c r="ACX5" s="41"/>
      <c r="ACY5" s="41"/>
      <c r="ACZ5" s="41"/>
      <c r="ADA5" s="41"/>
      <c r="ADB5" s="41"/>
      <c r="ADC5" s="41"/>
      <c r="ADD5" s="41"/>
      <c r="ADE5" s="41"/>
      <c r="ADF5" s="41"/>
      <c r="ADG5" s="41"/>
      <c r="ADH5" s="41"/>
      <c r="ADI5" s="41"/>
      <c r="ADJ5" s="41"/>
      <c r="ADK5" s="41"/>
      <c r="ADL5" s="41"/>
      <c r="ADM5" s="41"/>
      <c r="ADN5" s="41"/>
      <c r="ADO5" s="41"/>
      <c r="ADP5" s="41"/>
      <c r="ADQ5" s="41"/>
      <c r="ADR5" s="41"/>
      <c r="ADS5" s="41"/>
      <c r="ADT5" s="41"/>
      <c r="ADU5" s="41"/>
      <c r="ADV5" s="41"/>
      <c r="ADW5" s="41"/>
      <c r="ADX5" s="41"/>
      <c r="ADY5" s="41"/>
      <c r="ADZ5" s="41"/>
      <c r="AEA5" s="41"/>
      <c r="AEB5" s="41"/>
      <c r="AEC5" s="41"/>
      <c r="AED5" s="41"/>
      <c r="AEE5" s="41"/>
      <c r="AEF5" s="41"/>
      <c r="AEG5" s="41"/>
      <c r="AEH5" s="41"/>
      <c r="AEI5" s="41"/>
      <c r="AEJ5" s="41"/>
      <c r="AEK5" s="41"/>
      <c r="AEL5" s="41"/>
      <c r="AEM5" s="41"/>
      <c r="AEN5" s="41"/>
      <c r="AEO5" s="41"/>
      <c r="AEP5" s="41"/>
      <c r="AEQ5" s="41"/>
      <c r="AER5" s="41"/>
      <c r="AES5" s="41"/>
      <c r="AET5" s="41"/>
      <c r="AEU5" s="41"/>
      <c r="AEV5" s="41"/>
      <c r="AEW5" s="41"/>
      <c r="AEX5" s="41"/>
      <c r="AEY5" s="41"/>
      <c r="AEZ5" s="41"/>
      <c r="AFA5" s="41"/>
      <c r="AFB5" s="41"/>
      <c r="AFC5" s="41"/>
      <c r="AFD5" s="41"/>
      <c r="AFE5" s="41"/>
      <c r="AFF5" s="41"/>
      <c r="AFG5" s="41"/>
      <c r="AFH5" s="41"/>
      <c r="AFI5" s="41"/>
      <c r="AFJ5" s="41"/>
      <c r="AFK5" s="41"/>
      <c r="AFL5" s="41"/>
      <c r="AFM5" s="41"/>
      <c r="AFN5" s="41"/>
      <c r="AFO5" s="41"/>
      <c r="AFP5" s="41"/>
      <c r="AFQ5" s="41"/>
      <c r="AFR5" s="41"/>
      <c r="AFS5" s="41"/>
      <c r="AFT5" s="41"/>
      <c r="AFU5" s="41"/>
      <c r="AFV5" s="41"/>
      <c r="AFW5" s="41"/>
      <c r="AFX5" s="41"/>
      <c r="AFY5" s="41"/>
      <c r="AFZ5" s="41"/>
      <c r="AGA5" s="41"/>
      <c r="AGB5" s="41"/>
      <c r="AGC5" s="41"/>
      <c r="AGD5" s="41"/>
      <c r="AGE5" s="41"/>
      <c r="AGF5" s="41"/>
      <c r="AGG5" s="41"/>
      <c r="AGH5" s="41"/>
      <c r="AGI5" s="41"/>
      <c r="AGJ5" s="41"/>
      <c r="AGK5" s="41"/>
      <c r="AGL5" s="41"/>
      <c r="AGM5" s="41"/>
      <c r="AGN5" s="41"/>
      <c r="AGO5" s="41"/>
      <c r="AGP5" s="41"/>
      <c r="AGQ5" s="41"/>
      <c r="AGR5" s="41"/>
      <c r="AGS5" s="41"/>
      <c r="AGT5" s="41"/>
      <c r="AGU5" s="41"/>
      <c r="AGV5" s="41"/>
      <c r="AGW5" s="41"/>
      <c r="AGX5" s="41"/>
      <c r="AGY5" s="41"/>
      <c r="AGZ5" s="41"/>
      <c r="AHA5" s="41"/>
      <c r="AHB5" s="41"/>
      <c r="AHC5" s="41"/>
      <c r="AHD5" s="41"/>
      <c r="AHE5" s="41"/>
      <c r="AHF5" s="41"/>
      <c r="AHG5" s="41"/>
      <c r="AHH5" s="41"/>
      <c r="AHI5" s="41"/>
      <c r="AHJ5" s="41"/>
      <c r="AHK5" s="41"/>
      <c r="AHL5" s="41"/>
      <c r="AHM5" s="41"/>
      <c r="AHN5" s="41"/>
      <c r="AHO5" s="41"/>
      <c r="AHP5" s="41"/>
      <c r="AHQ5" s="41"/>
      <c r="AHR5" s="41"/>
      <c r="AHS5" s="41"/>
      <c r="AHT5" s="41"/>
      <c r="AHU5" s="41"/>
      <c r="AHV5" s="41"/>
      <c r="AHW5" s="41"/>
      <c r="AHX5" s="41"/>
      <c r="AHY5" s="41"/>
      <c r="AHZ5" s="41"/>
      <c r="AIA5" s="41"/>
      <c r="AIB5" s="41"/>
      <c r="AIC5" s="41"/>
      <c r="AID5" s="41"/>
      <c r="AIE5" s="41"/>
      <c r="AIF5" s="41"/>
      <c r="AIG5" s="41"/>
      <c r="AIH5" s="41"/>
      <c r="AII5" s="41"/>
      <c r="AIJ5" s="41"/>
      <c r="AIK5" s="41"/>
      <c r="AIL5" s="41"/>
      <c r="AIM5" s="41"/>
      <c r="AIN5" s="41"/>
      <c r="AIO5" s="41"/>
      <c r="AIP5" s="41"/>
      <c r="AIQ5" s="41"/>
      <c r="AIR5" s="41"/>
      <c r="AIS5" s="41"/>
      <c r="AIT5" s="41"/>
      <c r="AIU5" s="41"/>
      <c r="AIV5" s="41"/>
      <c r="AIW5" s="41"/>
      <c r="AIX5" s="41"/>
      <c r="AIY5" s="41"/>
      <c r="AIZ5" s="41"/>
      <c r="AJA5" s="41"/>
      <c r="AJB5" s="41"/>
      <c r="AJC5" s="41"/>
      <c r="AJD5" s="41"/>
      <c r="AJE5" s="41"/>
      <c r="AJF5" s="41"/>
      <c r="AJG5" s="41"/>
      <c r="AJH5" s="41"/>
      <c r="AJI5" s="41"/>
      <c r="AJJ5" s="41"/>
      <c r="AJK5" s="41"/>
      <c r="AJL5" s="41"/>
      <c r="AJM5" s="41"/>
      <c r="AJN5" s="41"/>
      <c r="AJO5" s="41"/>
      <c r="AJP5" s="41"/>
      <c r="AJQ5" s="41"/>
      <c r="AJR5" s="41"/>
      <c r="AJS5" s="41"/>
      <c r="AJT5" s="41"/>
      <c r="AJU5" s="41"/>
      <c r="AJV5" s="41"/>
      <c r="AJW5" s="41"/>
      <c r="AJX5" s="41"/>
      <c r="AJY5" s="41"/>
      <c r="AJZ5" s="41"/>
      <c r="AKA5" s="41"/>
      <c r="AKB5" s="41"/>
      <c r="AKC5" s="41"/>
      <c r="AKD5" s="41"/>
      <c r="AKE5" s="41"/>
      <c r="AKF5" s="41"/>
      <c r="AKG5" s="41"/>
      <c r="AKH5" s="41"/>
      <c r="AKI5" s="41"/>
      <c r="AKJ5" s="41"/>
      <c r="AKK5" s="41"/>
      <c r="AKL5" s="41"/>
      <c r="AKM5" s="41"/>
      <c r="AKN5" s="41"/>
      <c r="AKO5" s="41"/>
      <c r="AKP5" s="41"/>
      <c r="AKQ5" s="41"/>
      <c r="AKR5" s="41"/>
      <c r="AKS5" s="41"/>
      <c r="AKT5" s="41"/>
      <c r="AKU5" s="41"/>
      <c r="AKV5" s="41"/>
      <c r="AKW5" s="41"/>
      <c r="AKX5" s="41"/>
      <c r="AKY5" s="41"/>
      <c r="AKZ5" s="41"/>
      <c r="ALA5" s="41"/>
      <c r="ALB5" s="41"/>
      <c r="ALC5" s="41"/>
      <c r="ALD5" s="41"/>
      <c r="ALE5" s="41"/>
      <c r="ALF5" s="41"/>
      <c r="ALG5" s="41"/>
      <c r="ALH5" s="41"/>
      <c r="ALI5" s="41"/>
      <c r="ALJ5" s="41"/>
      <c r="ALK5" s="41"/>
      <c r="ALL5" s="41"/>
      <c r="ALM5" s="41"/>
      <c r="ALN5" s="41"/>
      <c r="ALO5" s="41"/>
      <c r="ALP5" s="41"/>
      <c r="ALQ5" s="41"/>
      <c r="ALR5" s="41"/>
      <c r="ALS5" s="41"/>
      <c r="ALT5" s="41"/>
      <c r="ALU5" s="41"/>
      <c r="ALV5" s="41"/>
      <c r="ALW5" s="41"/>
      <c r="ALX5" s="41"/>
      <c r="ALY5" s="41"/>
      <c r="ALZ5" s="41"/>
      <c r="AMA5" s="41"/>
      <c r="AMB5" s="41"/>
      <c r="AMC5" s="41"/>
      <c r="AMD5" s="41"/>
      <c r="AME5" s="41"/>
      <c r="AMF5" s="41"/>
      <c r="AMG5" s="41"/>
      <c r="AMH5" s="41"/>
      <c r="AMI5" s="41"/>
      <c r="AMJ5" s="41"/>
      <c r="AMK5" s="41"/>
      <c r="AML5" s="41"/>
      <c r="AMM5" s="41"/>
      <c r="AMN5" s="41"/>
      <c r="AMO5" s="41"/>
      <c r="AMP5" s="41"/>
      <c r="AMQ5" s="41"/>
      <c r="AMR5" s="41"/>
      <c r="AMS5" s="41"/>
      <c r="AMT5" s="41"/>
      <c r="AMU5" s="41"/>
      <c r="AMV5" s="41"/>
      <c r="AMW5" s="41"/>
      <c r="AMX5" s="41"/>
      <c r="AMY5" s="41"/>
      <c r="AMZ5" s="41"/>
      <c r="ANA5" s="41"/>
      <c r="ANB5" s="41"/>
      <c r="ANC5" s="41"/>
      <c r="AND5" s="41"/>
      <c r="ANE5" s="41"/>
      <c r="ANF5" s="41"/>
      <c r="ANG5" s="41"/>
      <c r="ANH5" s="41"/>
      <c r="ANI5" s="41"/>
      <c r="ANJ5" s="41"/>
      <c r="ANK5" s="41"/>
      <c r="ANL5" s="41"/>
      <c r="ANM5" s="41"/>
      <c r="ANN5" s="41"/>
      <c r="ANO5" s="41"/>
      <c r="ANP5" s="41"/>
      <c r="ANQ5" s="41"/>
      <c r="ANR5" s="41"/>
      <c r="ANS5" s="41"/>
      <c r="ANT5" s="41"/>
      <c r="ANU5" s="41"/>
      <c r="ANV5" s="41"/>
      <c r="ANW5" s="41"/>
      <c r="ANX5" s="41"/>
      <c r="ANY5" s="41"/>
      <c r="ANZ5" s="41"/>
      <c r="AOA5" s="41"/>
      <c r="AOB5" s="41"/>
      <c r="AOC5" s="41"/>
      <c r="AOD5" s="41"/>
      <c r="AOE5" s="41"/>
      <c r="AOF5" s="41"/>
      <c r="AOG5" s="41"/>
      <c r="AOH5" s="41"/>
      <c r="AOI5" s="41"/>
      <c r="AOJ5" s="41"/>
      <c r="AOK5" s="41"/>
      <c r="AOL5" s="41"/>
      <c r="AOM5" s="41"/>
      <c r="AON5" s="41"/>
      <c r="AOO5" s="41"/>
      <c r="AOP5" s="41"/>
      <c r="AOQ5" s="41"/>
      <c r="AOR5" s="41"/>
      <c r="AOS5" s="41"/>
      <c r="AOT5" s="41"/>
      <c r="AOU5" s="41"/>
      <c r="AOV5" s="41"/>
      <c r="AOW5" s="41"/>
      <c r="AOX5" s="41"/>
      <c r="AOY5" s="41"/>
      <c r="AOZ5" s="41"/>
      <c r="APA5" s="41"/>
      <c r="APB5" s="41"/>
      <c r="APC5" s="41"/>
      <c r="APD5" s="41"/>
      <c r="APE5" s="41"/>
      <c r="APF5" s="41"/>
      <c r="APG5" s="41"/>
      <c r="APH5" s="41"/>
      <c r="API5" s="41"/>
      <c r="APJ5" s="41"/>
    </row>
    <row r="6" spans="1:1102" x14ac:dyDescent="0.25">
      <c r="A6" s="41"/>
      <c r="B6" s="43" t="s">
        <v>505</v>
      </c>
      <c r="C6" s="41"/>
      <c r="D6" s="130">
        <v>-534011468.97000003</v>
      </c>
      <c r="E6" s="130">
        <v>-727910696.39999998</v>
      </c>
      <c r="F6" s="130">
        <v>289783719.32999998</v>
      </c>
      <c r="G6" s="41"/>
      <c r="H6" s="41"/>
      <c r="I6" s="68"/>
      <c r="J6" s="68"/>
      <c r="K6" s="68"/>
      <c r="L6" s="68"/>
      <c r="M6" s="68"/>
      <c r="N6" s="68"/>
      <c r="O6" s="68"/>
      <c r="P6" s="68"/>
      <c r="Q6" s="68"/>
      <c r="R6" s="68"/>
      <c r="S6" s="68"/>
      <c r="T6" s="68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1"/>
      <c r="AT6" s="41"/>
      <c r="AU6" s="41"/>
      <c r="AV6" s="41"/>
      <c r="AW6" s="41"/>
      <c r="AX6" s="41"/>
      <c r="AY6" s="41"/>
      <c r="AZ6" s="41"/>
      <c r="BA6" s="41"/>
      <c r="BB6" s="41"/>
      <c r="BC6" s="41"/>
      <c r="BD6" s="41"/>
      <c r="BE6" s="41"/>
      <c r="BF6" s="41"/>
      <c r="BG6" s="41"/>
      <c r="BH6" s="41"/>
      <c r="BI6" s="41"/>
      <c r="BJ6" s="41"/>
      <c r="BK6" s="41"/>
      <c r="BL6" s="41"/>
      <c r="BM6" s="41"/>
      <c r="BN6" s="41"/>
      <c r="BO6" s="41"/>
      <c r="BP6" s="41"/>
      <c r="BQ6" s="41"/>
      <c r="BR6" s="41"/>
      <c r="BS6" s="41"/>
      <c r="BT6" s="41"/>
      <c r="BU6" s="41"/>
      <c r="BV6" s="41"/>
      <c r="BW6" s="41"/>
      <c r="BX6" s="41"/>
      <c r="BY6" s="41"/>
      <c r="BZ6" s="41"/>
      <c r="CA6" s="41"/>
      <c r="CB6" s="41"/>
      <c r="CC6" s="41"/>
      <c r="CD6" s="41"/>
      <c r="CE6" s="41"/>
      <c r="CF6" s="41"/>
      <c r="CG6" s="41"/>
      <c r="CH6" s="41"/>
      <c r="CI6" s="41"/>
      <c r="CJ6" s="41"/>
      <c r="CK6" s="41"/>
      <c r="CL6" s="41"/>
      <c r="CM6" s="41"/>
      <c r="CN6" s="41"/>
      <c r="CO6" s="41"/>
      <c r="CP6" s="41"/>
      <c r="CQ6" s="41"/>
      <c r="CR6" s="41"/>
      <c r="CS6" s="41"/>
      <c r="CT6" s="41"/>
      <c r="CU6" s="41"/>
      <c r="CV6" s="41"/>
      <c r="CW6" s="41"/>
      <c r="CX6" s="41"/>
      <c r="CY6" s="41"/>
      <c r="CZ6" s="41"/>
      <c r="DA6" s="41"/>
      <c r="DB6" s="41"/>
      <c r="DC6" s="41"/>
      <c r="DD6" s="41"/>
      <c r="DE6" s="41"/>
      <c r="DF6" s="41"/>
      <c r="DG6" s="41"/>
      <c r="DH6" s="41"/>
      <c r="DI6" s="41"/>
      <c r="DJ6" s="41"/>
      <c r="DK6" s="41"/>
      <c r="DL6" s="41"/>
      <c r="DM6" s="41"/>
      <c r="DN6" s="41"/>
      <c r="DO6" s="41"/>
      <c r="DP6" s="41"/>
      <c r="DQ6" s="41"/>
      <c r="DR6" s="41"/>
      <c r="DS6" s="41"/>
      <c r="DT6" s="41"/>
      <c r="DU6" s="41"/>
      <c r="DV6" s="41"/>
      <c r="DW6" s="41"/>
      <c r="DX6" s="41"/>
      <c r="DY6" s="41"/>
      <c r="DZ6" s="41"/>
      <c r="EA6" s="41"/>
      <c r="EB6" s="41"/>
      <c r="EC6" s="41"/>
      <c r="ED6" s="41"/>
      <c r="EE6" s="41"/>
      <c r="EF6" s="41"/>
      <c r="EG6" s="41"/>
      <c r="EH6" s="41"/>
      <c r="EI6" s="41"/>
      <c r="EJ6" s="41"/>
      <c r="EK6" s="41"/>
      <c r="EL6" s="41"/>
      <c r="EM6" s="41"/>
      <c r="EN6" s="41"/>
      <c r="EO6" s="41"/>
      <c r="EP6" s="41"/>
      <c r="EQ6" s="41"/>
      <c r="ER6" s="41"/>
      <c r="ES6" s="41"/>
      <c r="ET6" s="41"/>
      <c r="EU6" s="41"/>
      <c r="EV6" s="41"/>
      <c r="EW6" s="41"/>
      <c r="EX6" s="41"/>
      <c r="EY6" s="41"/>
      <c r="EZ6" s="41"/>
      <c r="FA6" s="41"/>
      <c r="FB6" s="41"/>
      <c r="FC6" s="41"/>
      <c r="FD6" s="41"/>
      <c r="FE6" s="41"/>
      <c r="FF6" s="41"/>
      <c r="FG6" s="41"/>
      <c r="FH6" s="41"/>
      <c r="FI6" s="41"/>
      <c r="FJ6" s="41"/>
      <c r="FK6" s="41"/>
      <c r="FL6" s="41"/>
      <c r="FM6" s="41"/>
      <c r="FN6" s="41"/>
      <c r="FO6" s="41"/>
      <c r="FP6" s="41"/>
      <c r="FQ6" s="41"/>
      <c r="FR6" s="41"/>
      <c r="FS6" s="41"/>
      <c r="FT6" s="41"/>
      <c r="FU6" s="41"/>
      <c r="FV6" s="41"/>
      <c r="FW6" s="41"/>
      <c r="FX6" s="41"/>
      <c r="FY6" s="41"/>
      <c r="FZ6" s="41"/>
      <c r="GA6" s="41"/>
      <c r="GB6" s="41"/>
      <c r="GC6" s="41"/>
      <c r="GD6" s="41"/>
      <c r="GE6" s="41"/>
      <c r="GF6" s="41"/>
      <c r="GG6" s="41"/>
      <c r="GH6" s="41"/>
      <c r="GI6" s="41"/>
      <c r="GJ6" s="41"/>
      <c r="GK6" s="41"/>
      <c r="GL6" s="41"/>
      <c r="GM6" s="41"/>
      <c r="GN6" s="41"/>
      <c r="GO6" s="41"/>
      <c r="GP6" s="41"/>
      <c r="GQ6" s="41"/>
      <c r="GR6" s="41"/>
      <c r="GS6" s="41"/>
      <c r="GT6" s="41"/>
      <c r="GU6" s="41"/>
      <c r="GV6" s="41"/>
      <c r="GW6" s="41"/>
      <c r="GX6" s="41"/>
      <c r="GY6" s="41"/>
      <c r="GZ6" s="41"/>
      <c r="HA6" s="41"/>
      <c r="HB6" s="41"/>
      <c r="HC6" s="41"/>
      <c r="HD6" s="41"/>
      <c r="HE6" s="41"/>
      <c r="HF6" s="41"/>
      <c r="HG6" s="41"/>
      <c r="HH6" s="41"/>
      <c r="HI6" s="41"/>
      <c r="HJ6" s="41"/>
      <c r="HK6" s="41"/>
      <c r="HL6" s="41"/>
      <c r="HM6" s="41"/>
      <c r="HN6" s="41"/>
      <c r="HO6" s="41"/>
      <c r="HP6" s="41"/>
      <c r="HQ6" s="41"/>
      <c r="HR6" s="41"/>
      <c r="HS6" s="41"/>
      <c r="HT6" s="41"/>
      <c r="HU6" s="41"/>
      <c r="HV6" s="41"/>
      <c r="HW6" s="41"/>
      <c r="HX6" s="41"/>
      <c r="HY6" s="41"/>
      <c r="HZ6" s="41"/>
      <c r="IA6" s="41"/>
      <c r="IB6" s="41"/>
      <c r="IC6" s="41"/>
      <c r="ID6" s="41"/>
      <c r="IE6" s="41"/>
      <c r="IF6" s="41"/>
      <c r="IG6" s="41"/>
      <c r="IH6" s="41"/>
      <c r="II6" s="41"/>
      <c r="IJ6" s="41"/>
      <c r="IK6" s="41"/>
      <c r="IL6" s="41"/>
      <c r="IM6" s="41"/>
      <c r="IN6" s="41"/>
      <c r="IO6" s="41"/>
      <c r="IP6" s="41"/>
      <c r="IQ6" s="41"/>
      <c r="IR6" s="41"/>
      <c r="IS6" s="41"/>
      <c r="IT6" s="41"/>
      <c r="IU6" s="41"/>
      <c r="IV6" s="41"/>
      <c r="IW6" s="41"/>
      <c r="IX6" s="41"/>
      <c r="IY6" s="41"/>
      <c r="IZ6" s="41"/>
      <c r="JA6" s="41"/>
      <c r="JB6" s="41"/>
      <c r="JC6" s="41"/>
      <c r="JD6" s="41"/>
      <c r="JE6" s="41"/>
      <c r="JF6" s="41"/>
      <c r="JG6" s="41"/>
      <c r="JH6" s="41"/>
      <c r="JI6" s="41"/>
      <c r="JJ6" s="41"/>
      <c r="JK6" s="41"/>
      <c r="JL6" s="41"/>
      <c r="JM6" s="41"/>
      <c r="JN6" s="41"/>
      <c r="JO6" s="41"/>
      <c r="JP6" s="41"/>
      <c r="JQ6" s="41"/>
      <c r="JR6" s="41"/>
      <c r="JS6" s="41"/>
      <c r="JT6" s="41"/>
      <c r="JU6" s="41"/>
      <c r="JV6" s="41"/>
      <c r="JW6" s="41"/>
      <c r="JX6" s="41"/>
      <c r="JY6" s="41"/>
      <c r="JZ6" s="41"/>
      <c r="KA6" s="41"/>
      <c r="KB6" s="41"/>
      <c r="KC6" s="41"/>
      <c r="KD6" s="41"/>
      <c r="KE6" s="41"/>
      <c r="KF6" s="41"/>
      <c r="KG6" s="41"/>
      <c r="KH6" s="41"/>
      <c r="KI6" s="41"/>
      <c r="KJ6" s="41"/>
      <c r="KK6" s="41"/>
      <c r="KL6" s="41"/>
      <c r="KM6" s="41"/>
      <c r="KN6" s="41"/>
      <c r="KO6" s="41"/>
      <c r="KP6" s="41"/>
      <c r="KQ6" s="41"/>
      <c r="KR6" s="41"/>
      <c r="KS6" s="41"/>
      <c r="KT6" s="41"/>
      <c r="KU6" s="41"/>
      <c r="KV6" s="41"/>
      <c r="KW6" s="41"/>
      <c r="KX6" s="41"/>
      <c r="KY6" s="41"/>
      <c r="KZ6" s="41"/>
      <c r="LA6" s="41"/>
      <c r="LB6" s="41"/>
      <c r="LC6" s="41"/>
      <c r="LD6" s="41"/>
      <c r="LE6" s="41"/>
      <c r="LF6" s="41"/>
      <c r="LG6" s="41"/>
      <c r="LH6" s="41"/>
      <c r="LI6" s="41"/>
      <c r="LJ6" s="41"/>
      <c r="LK6" s="41"/>
      <c r="LL6" s="41"/>
      <c r="LM6" s="41"/>
      <c r="LN6" s="41"/>
      <c r="LO6" s="41"/>
      <c r="LP6" s="41"/>
      <c r="LQ6" s="41"/>
      <c r="LR6" s="41"/>
      <c r="LS6" s="41"/>
      <c r="LT6" s="41"/>
      <c r="LU6" s="41"/>
      <c r="LV6" s="41"/>
      <c r="LW6" s="41"/>
      <c r="LX6" s="41"/>
      <c r="LY6" s="41"/>
      <c r="LZ6" s="41"/>
      <c r="MA6" s="41"/>
      <c r="MB6" s="41"/>
      <c r="MC6" s="41"/>
      <c r="MD6" s="41"/>
      <c r="ME6" s="41"/>
      <c r="MF6" s="41"/>
      <c r="MG6" s="41"/>
      <c r="MH6" s="41"/>
      <c r="MI6" s="41"/>
      <c r="MJ6" s="41"/>
      <c r="MK6" s="41"/>
      <c r="ML6" s="41"/>
      <c r="MM6" s="41"/>
      <c r="MN6" s="41"/>
      <c r="MO6" s="41"/>
      <c r="MP6" s="41"/>
      <c r="MQ6" s="41"/>
      <c r="MR6" s="41"/>
      <c r="MS6" s="41"/>
      <c r="MT6" s="41"/>
      <c r="MU6" s="41"/>
      <c r="MV6" s="41"/>
      <c r="MW6" s="41"/>
      <c r="MX6" s="41"/>
      <c r="MY6" s="41"/>
      <c r="MZ6" s="41"/>
      <c r="NA6" s="41"/>
      <c r="NB6" s="41"/>
      <c r="NC6" s="41"/>
      <c r="ND6" s="41"/>
      <c r="NE6" s="41"/>
      <c r="NF6" s="41"/>
      <c r="NG6" s="41"/>
      <c r="NH6" s="41"/>
      <c r="NI6" s="41"/>
      <c r="NJ6" s="41"/>
      <c r="NK6" s="41"/>
      <c r="NL6" s="41"/>
      <c r="NM6" s="41"/>
      <c r="NN6" s="41"/>
      <c r="NO6" s="41"/>
      <c r="NP6" s="41"/>
      <c r="NQ6" s="41"/>
      <c r="NR6" s="41"/>
      <c r="NS6" s="41"/>
      <c r="NT6" s="41"/>
      <c r="NU6" s="41"/>
      <c r="NV6" s="41"/>
      <c r="NW6" s="41"/>
      <c r="NX6" s="41"/>
      <c r="NY6" s="41"/>
      <c r="NZ6" s="41"/>
      <c r="OA6" s="41"/>
      <c r="OB6" s="41"/>
      <c r="OC6" s="41"/>
      <c r="OD6" s="41"/>
      <c r="OE6" s="41"/>
      <c r="OF6" s="41"/>
      <c r="OG6" s="41"/>
      <c r="OH6" s="41"/>
      <c r="OI6" s="41"/>
      <c r="OJ6" s="41"/>
      <c r="OK6" s="41"/>
      <c r="OL6" s="41"/>
      <c r="OM6" s="41"/>
      <c r="ON6" s="41"/>
      <c r="OO6" s="41"/>
      <c r="OP6" s="41"/>
      <c r="OQ6" s="41"/>
      <c r="OR6" s="41"/>
      <c r="OS6" s="41"/>
      <c r="OT6" s="41"/>
      <c r="OU6" s="41"/>
      <c r="OV6" s="41"/>
      <c r="OW6" s="41"/>
      <c r="OX6" s="41"/>
      <c r="OY6" s="41"/>
      <c r="OZ6" s="41"/>
      <c r="PA6" s="41"/>
      <c r="PB6" s="41"/>
      <c r="PC6" s="41"/>
      <c r="PD6" s="41"/>
      <c r="PE6" s="41"/>
      <c r="PF6" s="41"/>
      <c r="PG6" s="41"/>
      <c r="PH6" s="41"/>
      <c r="PI6" s="41"/>
      <c r="PJ6" s="41"/>
      <c r="PK6" s="41"/>
      <c r="PL6" s="41"/>
      <c r="PM6" s="41"/>
      <c r="PN6" s="41"/>
      <c r="PO6" s="41"/>
      <c r="PP6" s="41"/>
      <c r="PQ6" s="41"/>
      <c r="PR6" s="41"/>
      <c r="PS6" s="41"/>
      <c r="PT6" s="41"/>
      <c r="PU6" s="41"/>
      <c r="PV6" s="41"/>
      <c r="PW6" s="41"/>
      <c r="PX6" s="41"/>
      <c r="PY6" s="41"/>
      <c r="PZ6" s="41"/>
      <c r="QA6" s="41"/>
      <c r="QB6" s="41"/>
      <c r="QC6" s="41"/>
      <c r="QD6" s="41"/>
      <c r="QE6" s="41"/>
      <c r="QF6" s="41"/>
      <c r="QG6" s="41"/>
      <c r="QH6" s="41"/>
      <c r="QI6" s="41"/>
      <c r="QJ6" s="41"/>
      <c r="QK6" s="41"/>
      <c r="QL6" s="41"/>
      <c r="QM6" s="41"/>
      <c r="QN6" s="41"/>
      <c r="QO6" s="41"/>
      <c r="QP6" s="41"/>
      <c r="QQ6" s="41"/>
      <c r="QR6" s="41"/>
      <c r="QS6" s="41"/>
      <c r="QT6" s="41"/>
      <c r="QU6" s="41"/>
      <c r="QV6" s="41"/>
      <c r="QW6" s="41"/>
      <c r="QX6" s="41"/>
      <c r="QY6" s="41"/>
      <c r="QZ6" s="41"/>
      <c r="RA6" s="41"/>
      <c r="RB6" s="41"/>
      <c r="RC6" s="41"/>
      <c r="RD6" s="41"/>
      <c r="RE6" s="41"/>
      <c r="RF6" s="41"/>
      <c r="RG6" s="41"/>
      <c r="RH6" s="41"/>
      <c r="RI6" s="41"/>
      <c r="RJ6" s="41"/>
      <c r="RK6" s="41"/>
      <c r="RL6" s="41"/>
      <c r="RM6" s="41"/>
      <c r="RN6" s="41"/>
      <c r="RO6" s="41"/>
      <c r="RP6" s="41"/>
      <c r="RQ6" s="41"/>
      <c r="RR6" s="41"/>
      <c r="RS6" s="41"/>
      <c r="RT6" s="41"/>
      <c r="RU6" s="41"/>
      <c r="RV6" s="41"/>
      <c r="RW6" s="41"/>
      <c r="RX6" s="41"/>
      <c r="RY6" s="41"/>
      <c r="RZ6" s="41"/>
      <c r="SA6" s="41"/>
      <c r="SB6" s="41"/>
      <c r="SC6" s="41"/>
      <c r="SD6" s="41"/>
      <c r="SE6" s="41"/>
      <c r="SF6" s="41"/>
      <c r="SG6" s="41"/>
      <c r="SH6" s="41"/>
      <c r="SI6" s="41"/>
      <c r="SJ6" s="41"/>
      <c r="SK6" s="41"/>
      <c r="SL6" s="41"/>
      <c r="SM6" s="41"/>
      <c r="SN6" s="41"/>
      <c r="SO6" s="41"/>
      <c r="SP6" s="41"/>
      <c r="SQ6" s="41"/>
      <c r="SR6" s="41"/>
      <c r="SS6" s="41"/>
      <c r="ST6" s="41"/>
      <c r="SU6" s="41"/>
      <c r="SV6" s="41"/>
      <c r="SW6" s="41"/>
      <c r="SX6" s="41"/>
      <c r="SY6" s="41"/>
      <c r="SZ6" s="41"/>
      <c r="TA6" s="41"/>
      <c r="TB6" s="41"/>
      <c r="TC6" s="41"/>
      <c r="TD6" s="41"/>
      <c r="TE6" s="41"/>
      <c r="TF6" s="41"/>
      <c r="TG6" s="41"/>
      <c r="TH6" s="41"/>
      <c r="TI6" s="41"/>
      <c r="TJ6" s="41"/>
      <c r="TK6" s="41"/>
      <c r="TL6" s="41"/>
      <c r="TM6" s="41"/>
      <c r="TN6" s="41"/>
      <c r="TO6" s="41"/>
      <c r="TP6" s="41"/>
      <c r="TQ6" s="41"/>
      <c r="TR6" s="41"/>
      <c r="TS6" s="41"/>
      <c r="TT6" s="41"/>
      <c r="TU6" s="41"/>
      <c r="TV6" s="41"/>
      <c r="TW6" s="41"/>
      <c r="TX6" s="41"/>
      <c r="TY6" s="41"/>
      <c r="TZ6" s="41"/>
      <c r="UA6" s="41"/>
      <c r="UB6" s="41"/>
      <c r="UC6" s="41"/>
      <c r="UD6" s="41"/>
      <c r="UE6" s="41"/>
      <c r="UF6" s="41"/>
      <c r="UG6" s="41"/>
      <c r="UH6" s="41"/>
      <c r="UI6" s="41"/>
      <c r="UJ6" s="41"/>
      <c r="UK6" s="41"/>
      <c r="UL6" s="41"/>
      <c r="UM6" s="41"/>
      <c r="UN6" s="41"/>
      <c r="UO6" s="41"/>
      <c r="UP6" s="41"/>
      <c r="UQ6" s="41"/>
      <c r="UR6" s="41"/>
      <c r="US6" s="41"/>
      <c r="UT6" s="41"/>
      <c r="UU6" s="41"/>
      <c r="UV6" s="41"/>
      <c r="UW6" s="41"/>
      <c r="UX6" s="41"/>
      <c r="UY6" s="41"/>
      <c r="UZ6" s="41"/>
      <c r="VA6" s="41"/>
      <c r="VB6" s="41"/>
      <c r="VC6" s="41"/>
      <c r="VD6" s="41"/>
      <c r="VE6" s="41"/>
      <c r="VF6" s="41"/>
      <c r="VG6" s="41"/>
      <c r="VH6" s="41"/>
      <c r="VI6" s="41"/>
      <c r="VJ6" s="41"/>
      <c r="VK6" s="41"/>
      <c r="VL6" s="41"/>
      <c r="VM6" s="41"/>
      <c r="VN6" s="41"/>
      <c r="VO6" s="41"/>
      <c r="VP6" s="41"/>
      <c r="VQ6" s="41"/>
      <c r="VR6" s="41"/>
      <c r="VS6" s="41"/>
      <c r="VT6" s="41"/>
      <c r="VU6" s="41"/>
      <c r="VV6" s="41"/>
      <c r="VW6" s="41"/>
      <c r="VX6" s="41"/>
      <c r="VY6" s="41"/>
      <c r="VZ6" s="41"/>
      <c r="WA6" s="41"/>
      <c r="WB6" s="41"/>
      <c r="WC6" s="41"/>
      <c r="WD6" s="41"/>
      <c r="WE6" s="41"/>
      <c r="WF6" s="41"/>
      <c r="WG6" s="41"/>
      <c r="WH6" s="41"/>
      <c r="WI6" s="41"/>
      <c r="WJ6" s="41"/>
      <c r="WK6" s="41"/>
      <c r="WL6" s="41"/>
      <c r="WM6" s="41"/>
      <c r="WN6" s="41"/>
      <c r="WO6" s="41"/>
      <c r="WP6" s="41"/>
      <c r="WQ6" s="41"/>
      <c r="WR6" s="41"/>
      <c r="WS6" s="41"/>
      <c r="WT6" s="41"/>
      <c r="WU6" s="41"/>
      <c r="WV6" s="41"/>
      <c r="WW6" s="41"/>
      <c r="WX6" s="41"/>
      <c r="WY6" s="41"/>
      <c r="WZ6" s="41"/>
      <c r="XA6" s="41"/>
      <c r="XB6" s="41"/>
      <c r="XC6" s="41"/>
      <c r="XD6" s="41"/>
      <c r="XE6" s="41"/>
      <c r="XF6" s="41"/>
      <c r="XG6" s="41"/>
      <c r="XH6" s="41"/>
      <c r="XI6" s="41"/>
      <c r="XJ6" s="41"/>
      <c r="XK6" s="41"/>
      <c r="XL6" s="41"/>
      <c r="XM6" s="41"/>
      <c r="XN6" s="41"/>
      <c r="XO6" s="41"/>
      <c r="XP6" s="41"/>
      <c r="XQ6" s="41"/>
      <c r="XR6" s="41"/>
      <c r="XS6" s="41"/>
      <c r="XT6" s="41"/>
      <c r="XU6" s="41"/>
      <c r="XV6" s="41"/>
      <c r="XW6" s="41"/>
      <c r="XX6" s="41"/>
      <c r="XY6" s="41"/>
      <c r="XZ6" s="41"/>
      <c r="YA6" s="41"/>
      <c r="YB6" s="41"/>
      <c r="YC6" s="41"/>
      <c r="YD6" s="41"/>
      <c r="YE6" s="41"/>
      <c r="YF6" s="41"/>
      <c r="YG6" s="41"/>
      <c r="YH6" s="41"/>
      <c r="YI6" s="41"/>
      <c r="YJ6" s="41"/>
      <c r="YK6" s="41"/>
      <c r="YL6" s="41"/>
      <c r="YM6" s="41"/>
      <c r="YN6" s="41"/>
      <c r="YO6" s="41"/>
      <c r="YP6" s="41"/>
      <c r="YQ6" s="41"/>
      <c r="YR6" s="41"/>
      <c r="YS6" s="41"/>
      <c r="YT6" s="41"/>
      <c r="YU6" s="41"/>
      <c r="YV6" s="41"/>
      <c r="YW6" s="41"/>
      <c r="YX6" s="41"/>
      <c r="YY6" s="41"/>
      <c r="YZ6" s="41"/>
      <c r="ZA6" s="41"/>
      <c r="ZB6" s="41"/>
      <c r="ZC6" s="41"/>
      <c r="ZD6" s="41"/>
      <c r="ZE6" s="41"/>
      <c r="ZF6" s="41"/>
      <c r="ZG6" s="41"/>
      <c r="ZH6" s="41"/>
      <c r="ZI6" s="41"/>
      <c r="ZJ6" s="41"/>
      <c r="ZK6" s="41"/>
      <c r="ZL6" s="41"/>
      <c r="ZM6" s="41"/>
      <c r="ZN6" s="41"/>
      <c r="ZO6" s="41"/>
      <c r="ZP6" s="41"/>
      <c r="ZQ6" s="41"/>
      <c r="ZR6" s="41"/>
      <c r="ZS6" s="41"/>
      <c r="ZT6" s="41"/>
      <c r="ZU6" s="41"/>
      <c r="ZV6" s="41"/>
      <c r="ZW6" s="41"/>
      <c r="ZX6" s="41"/>
      <c r="ZY6" s="41"/>
      <c r="ZZ6" s="41"/>
      <c r="AAA6" s="41"/>
      <c r="AAB6" s="41"/>
      <c r="AAC6" s="41"/>
      <c r="AAD6" s="41"/>
      <c r="AAE6" s="41"/>
      <c r="AAF6" s="41"/>
      <c r="AAG6" s="41"/>
      <c r="AAH6" s="41"/>
      <c r="AAI6" s="41"/>
      <c r="AAJ6" s="41"/>
      <c r="AAK6" s="41"/>
      <c r="AAL6" s="41"/>
      <c r="AAM6" s="41"/>
      <c r="AAN6" s="41"/>
      <c r="AAO6" s="41"/>
      <c r="AAP6" s="41"/>
      <c r="AAQ6" s="41"/>
      <c r="AAR6" s="41"/>
      <c r="AAS6" s="41"/>
      <c r="AAT6" s="41"/>
      <c r="AAU6" s="41"/>
      <c r="AAV6" s="41"/>
      <c r="AAW6" s="41"/>
      <c r="AAX6" s="41"/>
      <c r="AAY6" s="41"/>
      <c r="AAZ6" s="41"/>
      <c r="ABA6" s="41"/>
      <c r="ABB6" s="41"/>
      <c r="ABC6" s="41"/>
      <c r="ABD6" s="41"/>
      <c r="ABE6" s="41"/>
      <c r="ABF6" s="41"/>
      <c r="ABG6" s="41"/>
      <c r="ABH6" s="41"/>
      <c r="ABI6" s="41"/>
      <c r="ABJ6" s="41"/>
      <c r="ABK6" s="41"/>
      <c r="ABL6" s="41"/>
      <c r="ABM6" s="41"/>
      <c r="ABN6" s="41"/>
      <c r="ABO6" s="41"/>
      <c r="ABP6" s="41"/>
      <c r="ABQ6" s="41"/>
      <c r="ABR6" s="41"/>
      <c r="ABS6" s="41"/>
      <c r="ABT6" s="41"/>
      <c r="ABU6" s="41"/>
      <c r="ABV6" s="41"/>
      <c r="ABW6" s="41"/>
      <c r="ABX6" s="41"/>
      <c r="ABY6" s="41"/>
      <c r="ABZ6" s="41"/>
      <c r="ACA6" s="41"/>
      <c r="ACB6" s="41"/>
      <c r="ACC6" s="41"/>
      <c r="ACD6" s="41"/>
      <c r="ACE6" s="41"/>
      <c r="ACF6" s="41"/>
      <c r="ACG6" s="41"/>
      <c r="ACH6" s="41"/>
      <c r="ACI6" s="41"/>
      <c r="ACJ6" s="41"/>
      <c r="ACK6" s="41"/>
      <c r="ACL6" s="41"/>
      <c r="ACM6" s="41"/>
      <c r="ACN6" s="41"/>
      <c r="ACO6" s="41"/>
      <c r="ACP6" s="41"/>
      <c r="ACQ6" s="41"/>
      <c r="ACR6" s="41"/>
      <c r="ACS6" s="41"/>
      <c r="ACT6" s="41"/>
      <c r="ACU6" s="41"/>
      <c r="ACV6" s="41"/>
      <c r="ACW6" s="41"/>
      <c r="ACX6" s="41"/>
      <c r="ACY6" s="41"/>
      <c r="ACZ6" s="41"/>
      <c r="ADA6" s="41"/>
      <c r="ADB6" s="41"/>
      <c r="ADC6" s="41"/>
      <c r="ADD6" s="41"/>
      <c r="ADE6" s="41"/>
      <c r="ADF6" s="41"/>
      <c r="ADG6" s="41"/>
      <c r="ADH6" s="41"/>
      <c r="ADI6" s="41"/>
      <c r="ADJ6" s="41"/>
      <c r="ADK6" s="41"/>
      <c r="ADL6" s="41"/>
      <c r="ADM6" s="41"/>
      <c r="ADN6" s="41"/>
      <c r="ADO6" s="41"/>
      <c r="ADP6" s="41"/>
      <c r="ADQ6" s="41"/>
      <c r="ADR6" s="41"/>
      <c r="ADS6" s="41"/>
      <c r="ADT6" s="41"/>
      <c r="ADU6" s="41"/>
      <c r="ADV6" s="41"/>
      <c r="ADW6" s="41"/>
      <c r="ADX6" s="41"/>
      <c r="ADY6" s="41"/>
      <c r="ADZ6" s="41"/>
      <c r="AEA6" s="41"/>
      <c r="AEB6" s="41"/>
      <c r="AEC6" s="41"/>
      <c r="AED6" s="41"/>
      <c r="AEE6" s="41"/>
      <c r="AEF6" s="41"/>
      <c r="AEG6" s="41"/>
      <c r="AEH6" s="41"/>
      <c r="AEI6" s="41"/>
      <c r="AEJ6" s="41"/>
      <c r="AEK6" s="41"/>
      <c r="AEL6" s="41"/>
      <c r="AEM6" s="41"/>
      <c r="AEN6" s="41"/>
      <c r="AEO6" s="41"/>
      <c r="AEP6" s="41"/>
      <c r="AEQ6" s="41"/>
      <c r="AER6" s="41"/>
      <c r="AES6" s="41"/>
      <c r="AET6" s="41"/>
      <c r="AEU6" s="41"/>
      <c r="AEV6" s="41"/>
      <c r="AEW6" s="41"/>
      <c r="AEX6" s="41"/>
      <c r="AEY6" s="41"/>
      <c r="AEZ6" s="41"/>
      <c r="AFA6" s="41"/>
      <c r="AFB6" s="41"/>
      <c r="AFC6" s="41"/>
      <c r="AFD6" s="41"/>
      <c r="AFE6" s="41"/>
      <c r="AFF6" s="41"/>
      <c r="AFG6" s="41"/>
      <c r="AFH6" s="41"/>
      <c r="AFI6" s="41"/>
      <c r="AFJ6" s="41"/>
      <c r="AFK6" s="41"/>
      <c r="AFL6" s="41"/>
      <c r="AFM6" s="41"/>
      <c r="AFN6" s="41"/>
      <c r="AFO6" s="41"/>
      <c r="AFP6" s="41"/>
      <c r="AFQ6" s="41"/>
      <c r="AFR6" s="41"/>
      <c r="AFS6" s="41"/>
      <c r="AFT6" s="41"/>
      <c r="AFU6" s="41"/>
      <c r="AFV6" s="41"/>
      <c r="AFW6" s="41"/>
      <c r="AFX6" s="41"/>
      <c r="AFY6" s="41"/>
      <c r="AFZ6" s="41"/>
      <c r="AGA6" s="41"/>
      <c r="AGB6" s="41"/>
      <c r="AGC6" s="41"/>
      <c r="AGD6" s="41"/>
      <c r="AGE6" s="41"/>
      <c r="AGF6" s="41"/>
      <c r="AGG6" s="41"/>
      <c r="AGH6" s="41"/>
      <c r="AGI6" s="41"/>
      <c r="AGJ6" s="41"/>
      <c r="AGK6" s="41"/>
      <c r="AGL6" s="41"/>
      <c r="AGM6" s="41"/>
      <c r="AGN6" s="41"/>
      <c r="AGO6" s="41"/>
      <c r="AGP6" s="41"/>
      <c r="AGQ6" s="41"/>
      <c r="AGR6" s="41"/>
      <c r="AGS6" s="41"/>
      <c r="AGT6" s="41"/>
      <c r="AGU6" s="41"/>
      <c r="AGV6" s="41"/>
      <c r="AGW6" s="41"/>
      <c r="AGX6" s="41"/>
      <c r="AGY6" s="41"/>
      <c r="AGZ6" s="41"/>
      <c r="AHA6" s="41"/>
      <c r="AHB6" s="41"/>
      <c r="AHC6" s="41"/>
      <c r="AHD6" s="41"/>
      <c r="AHE6" s="41"/>
      <c r="AHF6" s="41"/>
      <c r="AHG6" s="41"/>
      <c r="AHH6" s="41"/>
      <c r="AHI6" s="41"/>
      <c r="AHJ6" s="41"/>
      <c r="AHK6" s="41"/>
      <c r="AHL6" s="41"/>
      <c r="AHM6" s="41"/>
      <c r="AHN6" s="41"/>
      <c r="AHO6" s="41"/>
      <c r="AHP6" s="41"/>
      <c r="AHQ6" s="41"/>
      <c r="AHR6" s="41"/>
      <c r="AHS6" s="41"/>
      <c r="AHT6" s="41"/>
      <c r="AHU6" s="41"/>
      <c r="AHV6" s="41"/>
      <c r="AHW6" s="41"/>
      <c r="AHX6" s="41"/>
      <c r="AHY6" s="41"/>
      <c r="AHZ6" s="41"/>
      <c r="AIA6" s="41"/>
      <c r="AIB6" s="41"/>
      <c r="AIC6" s="41"/>
      <c r="AID6" s="41"/>
      <c r="AIE6" s="41"/>
      <c r="AIF6" s="41"/>
      <c r="AIG6" s="41"/>
      <c r="AIH6" s="41"/>
      <c r="AII6" s="41"/>
      <c r="AIJ6" s="41"/>
      <c r="AIK6" s="41"/>
      <c r="AIL6" s="41"/>
      <c r="AIM6" s="41"/>
      <c r="AIN6" s="41"/>
      <c r="AIO6" s="41"/>
      <c r="AIP6" s="41"/>
      <c r="AIQ6" s="41"/>
      <c r="AIR6" s="41"/>
      <c r="AIS6" s="41"/>
      <c r="AIT6" s="41"/>
      <c r="AIU6" s="41"/>
      <c r="AIV6" s="41"/>
      <c r="AIW6" s="41"/>
      <c r="AIX6" s="41"/>
      <c r="AIY6" s="41"/>
      <c r="AIZ6" s="41"/>
      <c r="AJA6" s="41"/>
      <c r="AJB6" s="41"/>
      <c r="AJC6" s="41"/>
      <c r="AJD6" s="41"/>
      <c r="AJE6" s="41"/>
      <c r="AJF6" s="41"/>
      <c r="AJG6" s="41"/>
      <c r="AJH6" s="41"/>
      <c r="AJI6" s="41"/>
      <c r="AJJ6" s="41"/>
      <c r="AJK6" s="41"/>
      <c r="AJL6" s="41"/>
      <c r="AJM6" s="41"/>
      <c r="AJN6" s="41"/>
      <c r="AJO6" s="41"/>
      <c r="AJP6" s="41"/>
      <c r="AJQ6" s="41"/>
      <c r="AJR6" s="41"/>
      <c r="AJS6" s="41"/>
      <c r="AJT6" s="41"/>
      <c r="AJU6" s="41"/>
      <c r="AJV6" s="41"/>
      <c r="AJW6" s="41"/>
      <c r="AJX6" s="41"/>
      <c r="AJY6" s="41"/>
      <c r="AJZ6" s="41"/>
      <c r="AKA6" s="41"/>
      <c r="AKB6" s="41"/>
      <c r="AKC6" s="41"/>
      <c r="AKD6" s="41"/>
      <c r="AKE6" s="41"/>
      <c r="AKF6" s="41"/>
      <c r="AKG6" s="41"/>
      <c r="AKH6" s="41"/>
      <c r="AKI6" s="41"/>
      <c r="AKJ6" s="41"/>
      <c r="AKK6" s="41"/>
      <c r="AKL6" s="41"/>
      <c r="AKM6" s="41"/>
      <c r="AKN6" s="41"/>
      <c r="AKO6" s="41"/>
      <c r="AKP6" s="41"/>
      <c r="AKQ6" s="41"/>
      <c r="AKR6" s="41"/>
      <c r="AKS6" s="41"/>
      <c r="AKT6" s="41"/>
      <c r="AKU6" s="41"/>
      <c r="AKV6" s="41"/>
      <c r="AKW6" s="41"/>
      <c r="AKX6" s="41"/>
      <c r="AKY6" s="41"/>
      <c r="AKZ6" s="41"/>
      <c r="ALA6" s="41"/>
      <c r="ALB6" s="41"/>
      <c r="ALC6" s="41"/>
      <c r="ALD6" s="41"/>
      <c r="ALE6" s="41"/>
      <c r="ALF6" s="41"/>
      <c r="ALG6" s="41"/>
      <c r="ALH6" s="41"/>
      <c r="ALI6" s="41"/>
      <c r="ALJ6" s="41"/>
      <c r="ALK6" s="41"/>
      <c r="ALL6" s="41"/>
      <c r="ALM6" s="41"/>
      <c r="ALN6" s="41"/>
      <c r="ALO6" s="41"/>
      <c r="ALP6" s="41"/>
      <c r="ALQ6" s="41"/>
      <c r="ALR6" s="41"/>
      <c r="ALS6" s="41"/>
      <c r="ALT6" s="41"/>
      <c r="ALU6" s="41"/>
      <c r="ALV6" s="41"/>
      <c r="ALW6" s="41"/>
      <c r="ALX6" s="41"/>
      <c r="ALY6" s="41"/>
      <c r="ALZ6" s="41"/>
      <c r="AMA6" s="41"/>
      <c r="AMB6" s="41"/>
      <c r="AMC6" s="41"/>
      <c r="AMD6" s="41"/>
      <c r="AME6" s="41"/>
      <c r="AMF6" s="41"/>
      <c r="AMG6" s="41"/>
      <c r="AMH6" s="41"/>
      <c r="AMI6" s="41"/>
      <c r="AMJ6" s="41"/>
      <c r="AMK6" s="41"/>
      <c r="AML6" s="41"/>
      <c r="AMM6" s="41"/>
      <c r="AMN6" s="41"/>
      <c r="AMO6" s="41"/>
      <c r="AMP6" s="41"/>
      <c r="AMQ6" s="41"/>
      <c r="AMR6" s="41"/>
      <c r="AMS6" s="41"/>
      <c r="AMT6" s="41"/>
      <c r="AMU6" s="41"/>
      <c r="AMV6" s="41"/>
      <c r="AMW6" s="41"/>
      <c r="AMX6" s="41"/>
      <c r="AMY6" s="41"/>
      <c r="AMZ6" s="41"/>
      <c r="ANA6" s="41"/>
      <c r="ANB6" s="41"/>
      <c r="ANC6" s="41"/>
      <c r="AND6" s="41"/>
      <c r="ANE6" s="41"/>
      <c r="ANF6" s="41"/>
      <c r="ANG6" s="41"/>
      <c r="ANH6" s="41"/>
      <c r="ANI6" s="41"/>
      <c r="ANJ6" s="41"/>
      <c r="ANK6" s="41"/>
      <c r="ANL6" s="41"/>
      <c r="ANM6" s="41"/>
      <c r="ANN6" s="41"/>
      <c r="ANO6" s="41"/>
      <c r="ANP6" s="41"/>
      <c r="ANQ6" s="41"/>
      <c r="ANR6" s="41"/>
      <c r="ANS6" s="41"/>
      <c r="ANT6" s="41"/>
      <c r="ANU6" s="41"/>
      <c r="ANV6" s="41"/>
      <c r="ANW6" s="41"/>
      <c r="ANX6" s="41"/>
      <c r="ANY6" s="41"/>
      <c r="ANZ6" s="41"/>
      <c r="AOA6" s="41"/>
      <c r="AOB6" s="41"/>
      <c r="AOC6" s="41"/>
      <c r="AOD6" s="41"/>
      <c r="AOE6" s="41"/>
      <c r="AOF6" s="41"/>
      <c r="AOG6" s="41"/>
      <c r="AOH6" s="41"/>
      <c r="AOI6" s="41"/>
      <c r="AOJ6" s="41"/>
      <c r="AOK6" s="41"/>
      <c r="AOL6" s="41"/>
      <c r="AOM6" s="41"/>
      <c r="AON6" s="41"/>
      <c r="AOO6" s="41"/>
      <c r="AOP6" s="41"/>
      <c r="AOQ6" s="41"/>
      <c r="AOR6" s="41"/>
      <c r="AOS6" s="41"/>
      <c r="AOT6" s="41"/>
      <c r="AOU6" s="41"/>
      <c r="AOV6" s="41"/>
      <c r="AOW6" s="41"/>
      <c r="AOX6" s="41"/>
      <c r="AOY6" s="41"/>
      <c r="AOZ6" s="41"/>
      <c r="APA6" s="41"/>
      <c r="APB6" s="41"/>
      <c r="APC6" s="41"/>
      <c r="APD6" s="41"/>
      <c r="APE6" s="41"/>
      <c r="APF6" s="41"/>
      <c r="APG6" s="41"/>
      <c r="APH6" s="41"/>
      <c r="API6" s="41"/>
      <c r="APJ6" s="41"/>
    </row>
    <row r="7" spans="1:1102" ht="30" x14ac:dyDescent="0.25">
      <c r="A7" s="41"/>
      <c r="B7" s="43" t="s">
        <v>304</v>
      </c>
      <c r="C7" s="41">
        <v>12539</v>
      </c>
      <c r="D7" s="130">
        <v>-11272046.529999999</v>
      </c>
      <c r="E7" s="130">
        <v>0</v>
      </c>
      <c r="F7" s="130">
        <v>0</v>
      </c>
      <c r="G7" s="41"/>
      <c r="H7" s="41"/>
      <c r="I7" s="69">
        <f>-1*($R7*$S7*'Exchange Rates Hist'!$I$3)</f>
        <v>-11272046.532636331</v>
      </c>
      <c r="J7" s="22">
        <f>(D7-I7)/D7</f>
        <v>-2.3388229083783065E-10</v>
      </c>
      <c r="K7" s="68"/>
      <c r="L7" s="68"/>
      <c r="M7" s="68"/>
      <c r="N7" s="68"/>
      <c r="O7" s="6" t="s">
        <v>123</v>
      </c>
      <c r="P7" s="10">
        <v>40</v>
      </c>
      <c r="Q7" s="6" t="s">
        <v>306</v>
      </c>
      <c r="R7" s="10">
        <v>350400</v>
      </c>
      <c r="S7" s="11">
        <v>28</v>
      </c>
      <c r="T7" s="6" t="s">
        <v>407</v>
      </c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1"/>
      <c r="AT7" s="41"/>
      <c r="AU7" s="41"/>
      <c r="AV7" s="41"/>
      <c r="AW7" s="41"/>
      <c r="AX7" s="41"/>
      <c r="AY7" s="41"/>
      <c r="AZ7" s="41"/>
      <c r="BA7" s="41"/>
      <c r="BB7" s="41"/>
      <c r="BC7" s="41"/>
      <c r="BD7" s="41"/>
      <c r="BE7" s="41"/>
      <c r="BF7" s="41"/>
      <c r="BG7" s="41"/>
      <c r="BH7" s="41"/>
      <c r="BI7" s="41"/>
      <c r="BJ7" s="41"/>
      <c r="BK7" s="41"/>
      <c r="BL7" s="41"/>
      <c r="BM7" s="41"/>
      <c r="BN7" s="41"/>
      <c r="BO7" s="41"/>
      <c r="BP7" s="41"/>
      <c r="BQ7" s="41"/>
      <c r="BR7" s="41"/>
      <c r="BS7" s="41"/>
      <c r="BT7" s="41"/>
      <c r="BU7" s="41"/>
      <c r="BV7" s="41"/>
      <c r="BW7" s="41"/>
      <c r="BX7" s="41"/>
      <c r="BY7" s="41"/>
      <c r="BZ7" s="41"/>
      <c r="CA7" s="41"/>
      <c r="CB7" s="41"/>
      <c r="CC7" s="41"/>
      <c r="CD7" s="41"/>
      <c r="CE7" s="41"/>
      <c r="CF7" s="41"/>
      <c r="CG7" s="41"/>
      <c r="CH7" s="41"/>
      <c r="CI7" s="41"/>
      <c r="CJ7" s="41"/>
      <c r="CK7" s="41"/>
      <c r="CL7" s="41"/>
      <c r="CM7" s="41"/>
      <c r="CN7" s="41"/>
      <c r="CO7" s="41"/>
      <c r="CP7" s="41"/>
      <c r="CQ7" s="41"/>
      <c r="CR7" s="41"/>
      <c r="CS7" s="41"/>
      <c r="CT7" s="41"/>
      <c r="CU7" s="41"/>
      <c r="CV7" s="41"/>
      <c r="CW7" s="41"/>
      <c r="CX7" s="41"/>
      <c r="CY7" s="41"/>
      <c r="CZ7" s="41"/>
      <c r="DA7" s="41"/>
      <c r="DB7" s="41"/>
      <c r="DC7" s="41"/>
      <c r="DD7" s="41"/>
      <c r="DE7" s="41"/>
      <c r="DF7" s="41"/>
      <c r="DG7" s="41"/>
      <c r="DH7" s="41"/>
      <c r="DI7" s="41"/>
      <c r="DJ7" s="41"/>
      <c r="DK7" s="41"/>
      <c r="DL7" s="41"/>
      <c r="DM7" s="41"/>
      <c r="DN7" s="41"/>
      <c r="DO7" s="41"/>
      <c r="DP7" s="41"/>
      <c r="DQ7" s="41"/>
      <c r="DR7" s="41"/>
      <c r="DS7" s="41"/>
      <c r="DT7" s="41"/>
      <c r="DU7" s="41"/>
      <c r="DV7" s="41"/>
      <c r="DW7" s="41"/>
      <c r="DX7" s="41"/>
      <c r="DY7" s="41"/>
      <c r="DZ7" s="41"/>
      <c r="EA7" s="41"/>
      <c r="EB7" s="41"/>
      <c r="EC7" s="41"/>
      <c r="ED7" s="41"/>
      <c r="EE7" s="41"/>
      <c r="EF7" s="41"/>
      <c r="EG7" s="41"/>
      <c r="EH7" s="41"/>
      <c r="EI7" s="41"/>
      <c r="EJ7" s="41"/>
      <c r="EK7" s="41"/>
      <c r="EL7" s="41"/>
      <c r="EM7" s="41"/>
      <c r="EN7" s="41"/>
      <c r="EO7" s="41"/>
      <c r="EP7" s="41"/>
      <c r="EQ7" s="41"/>
      <c r="ER7" s="41"/>
      <c r="ES7" s="41"/>
      <c r="ET7" s="41"/>
      <c r="EU7" s="41"/>
      <c r="EV7" s="41"/>
      <c r="EW7" s="41"/>
      <c r="EX7" s="41"/>
      <c r="EY7" s="41"/>
      <c r="EZ7" s="41"/>
      <c r="FA7" s="41"/>
      <c r="FB7" s="41"/>
      <c r="FC7" s="41"/>
      <c r="FD7" s="41"/>
      <c r="FE7" s="41"/>
      <c r="FF7" s="41"/>
      <c r="FG7" s="41"/>
      <c r="FH7" s="41"/>
      <c r="FI7" s="41"/>
      <c r="FJ7" s="41"/>
      <c r="FK7" s="41"/>
      <c r="FL7" s="41"/>
      <c r="FM7" s="41"/>
      <c r="FN7" s="41"/>
      <c r="FO7" s="41"/>
      <c r="FP7" s="41"/>
      <c r="FQ7" s="41"/>
      <c r="FR7" s="41"/>
      <c r="FS7" s="41"/>
      <c r="FT7" s="41"/>
      <c r="FU7" s="41"/>
      <c r="FV7" s="41"/>
      <c r="FW7" s="41"/>
      <c r="FX7" s="41"/>
      <c r="FY7" s="41"/>
      <c r="FZ7" s="41"/>
      <c r="GA7" s="41"/>
      <c r="GB7" s="41"/>
      <c r="GC7" s="41"/>
      <c r="GD7" s="41"/>
      <c r="GE7" s="41"/>
      <c r="GF7" s="41"/>
      <c r="GG7" s="41"/>
      <c r="GH7" s="41"/>
      <c r="GI7" s="41"/>
      <c r="GJ7" s="41"/>
      <c r="GK7" s="41"/>
      <c r="GL7" s="41"/>
      <c r="GM7" s="41"/>
      <c r="GN7" s="41"/>
      <c r="GO7" s="41"/>
      <c r="GP7" s="41"/>
      <c r="GQ7" s="41"/>
      <c r="GR7" s="41"/>
      <c r="GS7" s="41"/>
      <c r="GT7" s="41"/>
      <c r="GU7" s="41"/>
      <c r="GV7" s="41"/>
      <c r="GW7" s="41"/>
      <c r="GX7" s="41"/>
      <c r="GY7" s="41"/>
      <c r="GZ7" s="41"/>
      <c r="HA7" s="41"/>
      <c r="HB7" s="41"/>
      <c r="HC7" s="41"/>
      <c r="HD7" s="41"/>
      <c r="HE7" s="41"/>
      <c r="HF7" s="41"/>
      <c r="HG7" s="41"/>
      <c r="HH7" s="41"/>
      <c r="HI7" s="41"/>
      <c r="HJ7" s="41"/>
      <c r="HK7" s="41"/>
      <c r="HL7" s="41"/>
      <c r="HM7" s="41"/>
      <c r="HN7" s="41"/>
      <c r="HO7" s="41"/>
      <c r="HP7" s="41"/>
      <c r="HQ7" s="41"/>
      <c r="HR7" s="41"/>
      <c r="HS7" s="41"/>
      <c r="HT7" s="41"/>
      <c r="HU7" s="41"/>
      <c r="HV7" s="41"/>
      <c r="HW7" s="41"/>
      <c r="HX7" s="41"/>
      <c r="HY7" s="41"/>
      <c r="HZ7" s="41"/>
      <c r="IA7" s="41"/>
      <c r="IB7" s="41"/>
      <c r="IC7" s="41"/>
      <c r="ID7" s="41"/>
      <c r="IE7" s="41"/>
      <c r="IF7" s="41"/>
      <c r="IG7" s="41"/>
      <c r="IH7" s="41"/>
      <c r="II7" s="41"/>
      <c r="IJ7" s="41"/>
      <c r="IK7" s="41"/>
      <c r="IL7" s="41"/>
      <c r="IM7" s="41"/>
      <c r="IN7" s="41"/>
      <c r="IO7" s="41"/>
      <c r="IP7" s="41"/>
      <c r="IQ7" s="41"/>
      <c r="IR7" s="41"/>
      <c r="IS7" s="41"/>
      <c r="IT7" s="41"/>
      <c r="IU7" s="41"/>
      <c r="IV7" s="41"/>
      <c r="IW7" s="41"/>
      <c r="IX7" s="41"/>
      <c r="IY7" s="41"/>
      <c r="IZ7" s="41"/>
      <c r="JA7" s="41"/>
      <c r="JB7" s="41"/>
      <c r="JC7" s="41"/>
      <c r="JD7" s="41"/>
      <c r="JE7" s="41"/>
      <c r="JF7" s="41"/>
      <c r="JG7" s="41"/>
      <c r="JH7" s="41"/>
      <c r="JI7" s="41"/>
      <c r="JJ7" s="41"/>
      <c r="JK7" s="41"/>
      <c r="JL7" s="41"/>
      <c r="JM7" s="41"/>
      <c r="JN7" s="41"/>
      <c r="JO7" s="41"/>
      <c r="JP7" s="41"/>
      <c r="JQ7" s="41"/>
      <c r="JR7" s="41"/>
      <c r="JS7" s="41"/>
      <c r="JT7" s="41"/>
      <c r="JU7" s="41"/>
      <c r="JV7" s="41"/>
      <c r="JW7" s="41"/>
      <c r="JX7" s="41"/>
      <c r="JY7" s="41"/>
      <c r="JZ7" s="41"/>
      <c r="KA7" s="41"/>
      <c r="KB7" s="41"/>
      <c r="KC7" s="41"/>
      <c r="KD7" s="41"/>
      <c r="KE7" s="41"/>
      <c r="KF7" s="41"/>
      <c r="KG7" s="41"/>
      <c r="KH7" s="41"/>
      <c r="KI7" s="41"/>
      <c r="KJ7" s="41"/>
      <c r="KK7" s="41"/>
      <c r="KL7" s="41"/>
      <c r="KM7" s="41"/>
      <c r="KN7" s="41"/>
      <c r="KO7" s="41"/>
      <c r="KP7" s="41"/>
      <c r="KQ7" s="41"/>
      <c r="KR7" s="41"/>
      <c r="KS7" s="41"/>
      <c r="KT7" s="41"/>
      <c r="KU7" s="41"/>
      <c r="KV7" s="41"/>
      <c r="KW7" s="41"/>
      <c r="KX7" s="41"/>
      <c r="KY7" s="41"/>
      <c r="KZ7" s="41"/>
      <c r="LA7" s="41"/>
      <c r="LB7" s="41"/>
      <c r="LC7" s="41"/>
      <c r="LD7" s="41"/>
      <c r="LE7" s="41"/>
      <c r="LF7" s="41"/>
      <c r="LG7" s="41"/>
      <c r="LH7" s="41"/>
      <c r="LI7" s="41"/>
      <c r="LJ7" s="41"/>
      <c r="LK7" s="41"/>
      <c r="LL7" s="41"/>
      <c r="LM7" s="41"/>
      <c r="LN7" s="41"/>
      <c r="LO7" s="41"/>
      <c r="LP7" s="41"/>
      <c r="LQ7" s="41"/>
      <c r="LR7" s="41"/>
      <c r="LS7" s="41"/>
      <c r="LT7" s="41"/>
      <c r="LU7" s="41"/>
      <c r="LV7" s="41"/>
      <c r="LW7" s="41"/>
      <c r="LX7" s="41"/>
      <c r="LY7" s="41"/>
      <c r="LZ7" s="41"/>
      <c r="MA7" s="41"/>
      <c r="MB7" s="41"/>
      <c r="MC7" s="41"/>
      <c r="MD7" s="41"/>
      <c r="ME7" s="41"/>
      <c r="MF7" s="41"/>
      <c r="MG7" s="41"/>
      <c r="MH7" s="41"/>
      <c r="MI7" s="41"/>
      <c r="MJ7" s="41"/>
      <c r="MK7" s="41"/>
      <c r="ML7" s="41"/>
      <c r="MM7" s="41"/>
      <c r="MN7" s="41"/>
      <c r="MO7" s="41"/>
      <c r="MP7" s="41"/>
      <c r="MQ7" s="41"/>
      <c r="MR7" s="41"/>
      <c r="MS7" s="41"/>
      <c r="MT7" s="41"/>
      <c r="MU7" s="41"/>
      <c r="MV7" s="41"/>
      <c r="MW7" s="41"/>
      <c r="MX7" s="41"/>
      <c r="MY7" s="41"/>
      <c r="MZ7" s="41"/>
      <c r="NA7" s="41"/>
      <c r="NB7" s="41"/>
      <c r="NC7" s="41"/>
      <c r="ND7" s="41"/>
      <c r="NE7" s="41"/>
      <c r="NF7" s="41"/>
      <c r="NG7" s="41"/>
      <c r="NH7" s="41"/>
      <c r="NI7" s="41"/>
      <c r="NJ7" s="41"/>
      <c r="NK7" s="41"/>
      <c r="NL7" s="41"/>
      <c r="NM7" s="41"/>
      <c r="NN7" s="41"/>
      <c r="NO7" s="41"/>
      <c r="NP7" s="41"/>
      <c r="NQ7" s="41"/>
      <c r="NR7" s="41"/>
      <c r="NS7" s="41"/>
      <c r="NT7" s="41"/>
      <c r="NU7" s="41"/>
      <c r="NV7" s="41"/>
      <c r="NW7" s="41"/>
      <c r="NX7" s="41"/>
      <c r="NY7" s="41"/>
      <c r="NZ7" s="41"/>
      <c r="OA7" s="41"/>
      <c r="OB7" s="41"/>
      <c r="OC7" s="41"/>
      <c r="OD7" s="41"/>
      <c r="OE7" s="41"/>
      <c r="OF7" s="41"/>
      <c r="OG7" s="41"/>
      <c r="OH7" s="41"/>
      <c r="OI7" s="41"/>
      <c r="OJ7" s="41"/>
      <c r="OK7" s="41"/>
      <c r="OL7" s="41"/>
      <c r="OM7" s="41"/>
      <c r="ON7" s="41"/>
      <c r="OO7" s="41"/>
      <c r="OP7" s="41"/>
      <c r="OQ7" s="41"/>
      <c r="OR7" s="41"/>
      <c r="OS7" s="41"/>
      <c r="OT7" s="41"/>
      <c r="OU7" s="41"/>
      <c r="OV7" s="41"/>
      <c r="OW7" s="41"/>
      <c r="OX7" s="41"/>
      <c r="OY7" s="41"/>
      <c r="OZ7" s="41"/>
      <c r="PA7" s="41"/>
      <c r="PB7" s="41"/>
      <c r="PC7" s="41"/>
      <c r="PD7" s="41"/>
      <c r="PE7" s="41"/>
      <c r="PF7" s="41"/>
      <c r="PG7" s="41"/>
      <c r="PH7" s="41"/>
      <c r="PI7" s="41"/>
      <c r="PJ7" s="41"/>
      <c r="PK7" s="41"/>
      <c r="PL7" s="41"/>
      <c r="PM7" s="41"/>
      <c r="PN7" s="41"/>
      <c r="PO7" s="41"/>
      <c r="PP7" s="41"/>
      <c r="PQ7" s="41"/>
      <c r="PR7" s="41"/>
      <c r="PS7" s="41"/>
      <c r="PT7" s="41"/>
      <c r="PU7" s="41"/>
      <c r="PV7" s="41"/>
      <c r="PW7" s="41"/>
      <c r="PX7" s="41"/>
      <c r="PY7" s="41"/>
      <c r="PZ7" s="41"/>
      <c r="QA7" s="41"/>
      <c r="QB7" s="41"/>
      <c r="QC7" s="41"/>
      <c r="QD7" s="41"/>
      <c r="QE7" s="41"/>
      <c r="QF7" s="41"/>
      <c r="QG7" s="41"/>
      <c r="QH7" s="41"/>
      <c r="QI7" s="41"/>
      <c r="QJ7" s="41"/>
      <c r="QK7" s="41"/>
      <c r="QL7" s="41"/>
      <c r="QM7" s="41"/>
      <c r="QN7" s="41"/>
      <c r="QO7" s="41"/>
      <c r="QP7" s="41"/>
      <c r="QQ7" s="41"/>
      <c r="QR7" s="41"/>
      <c r="QS7" s="41"/>
      <c r="QT7" s="41"/>
      <c r="QU7" s="41"/>
      <c r="QV7" s="41"/>
      <c r="QW7" s="41"/>
      <c r="QX7" s="41"/>
      <c r="QY7" s="41"/>
      <c r="QZ7" s="41"/>
      <c r="RA7" s="41"/>
      <c r="RB7" s="41"/>
      <c r="RC7" s="41"/>
      <c r="RD7" s="41"/>
      <c r="RE7" s="41"/>
      <c r="RF7" s="41"/>
      <c r="RG7" s="41"/>
      <c r="RH7" s="41"/>
      <c r="RI7" s="41"/>
      <c r="RJ7" s="41"/>
      <c r="RK7" s="41"/>
      <c r="RL7" s="41"/>
      <c r="RM7" s="41"/>
      <c r="RN7" s="41"/>
      <c r="RO7" s="41"/>
      <c r="RP7" s="41"/>
      <c r="RQ7" s="41"/>
      <c r="RR7" s="41"/>
      <c r="RS7" s="41"/>
      <c r="RT7" s="41"/>
      <c r="RU7" s="41"/>
      <c r="RV7" s="41"/>
      <c r="RW7" s="41"/>
      <c r="RX7" s="41"/>
      <c r="RY7" s="41"/>
      <c r="RZ7" s="41"/>
      <c r="SA7" s="41"/>
      <c r="SB7" s="41"/>
      <c r="SC7" s="41"/>
      <c r="SD7" s="41"/>
      <c r="SE7" s="41"/>
      <c r="SF7" s="41"/>
      <c r="SG7" s="41"/>
      <c r="SH7" s="41"/>
      <c r="SI7" s="41"/>
      <c r="SJ7" s="41"/>
      <c r="SK7" s="41"/>
      <c r="SL7" s="41"/>
      <c r="SM7" s="41"/>
      <c r="SN7" s="41"/>
      <c r="SO7" s="41"/>
      <c r="SP7" s="41"/>
      <c r="SQ7" s="41"/>
      <c r="SR7" s="41"/>
      <c r="SS7" s="41"/>
      <c r="ST7" s="41"/>
      <c r="SU7" s="41"/>
      <c r="SV7" s="41"/>
      <c r="SW7" s="41"/>
      <c r="SX7" s="41"/>
      <c r="SY7" s="41"/>
      <c r="SZ7" s="41"/>
      <c r="TA7" s="41"/>
      <c r="TB7" s="41"/>
      <c r="TC7" s="41"/>
      <c r="TD7" s="41"/>
      <c r="TE7" s="41"/>
      <c r="TF7" s="41"/>
      <c r="TG7" s="41"/>
      <c r="TH7" s="41"/>
      <c r="TI7" s="41"/>
      <c r="TJ7" s="41"/>
      <c r="TK7" s="41"/>
      <c r="TL7" s="41"/>
      <c r="TM7" s="41"/>
      <c r="TN7" s="41"/>
      <c r="TO7" s="41"/>
      <c r="TP7" s="41"/>
      <c r="TQ7" s="41"/>
      <c r="TR7" s="41"/>
      <c r="TS7" s="41"/>
      <c r="TT7" s="41"/>
      <c r="TU7" s="41"/>
      <c r="TV7" s="41"/>
      <c r="TW7" s="41"/>
      <c r="TX7" s="41"/>
      <c r="TY7" s="41"/>
      <c r="TZ7" s="41"/>
      <c r="UA7" s="41"/>
      <c r="UB7" s="41"/>
      <c r="UC7" s="41"/>
      <c r="UD7" s="41"/>
      <c r="UE7" s="41"/>
      <c r="UF7" s="41"/>
      <c r="UG7" s="41"/>
      <c r="UH7" s="41"/>
      <c r="UI7" s="41"/>
      <c r="UJ7" s="41"/>
      <c r="UK7" s="41"/>
      <c r="UL7" s="41"/>
      <c r="UM7" s="41"/>
      <c r="UN7" s="41"/>
      <c r="UO7" s="41"/>
      <c r="UP7" s="41"/>
      <c r="UQ7" s="41"/>
      <c r="UR7" s="41"/>
      <c r="US7" s="41"/>
      <c r="UT7" s="41"/>
      <c r="UU7" s="41"/>
      <c r="UV7" s="41"/>
      <c r="UW7" s="41"/>
      <c r="UX7" s="41"/>
      <c r="UY7" s="41"/>
      <c r="UZ7" s="41"/>
      <c r="VA7" s="41"/>
      <c r="VB7" s="41"/>
      <c r="VC7" s="41"/>
      <c r="VD7" s="41"/>
      <c r="VE7" s="41"/>
      <c r="VF7" s="41"/>
      <c r="VG7" s="41"/>
      <c r="VH7" s="41"/>
      <c r="VI7" s="41"/>
      <c r="VJ7" s="41"/>
      <c r="VK7" s="41"/>
      <c r="VL7" s="41"/>
      <c r="VM7" s="41"/>
      <c r="VN7" s="41"/>
      <c r="VO7" s="41"/>
      <c r="VP7" s="41"/>
      <c r="VQ7" s="41"/>
      <c r="VR7" s="41"/>
      <c r="VS7" s="41"/>
      <c r="VT7" s="41"/>
      <c r="VU7" s="41"/>
      <c r="VV7" s="41"/>
      <c r="VW7" s="41"/>
      <c r="VX7" s="41"/>
      <c r="VY7" s="41"/>
      <c r="VZ7" s="41"/>
      <c r="WA7" s="41"/>
      <c r="WB7" s="41"/>
      <c r="WC7" s="41"/>
      <c r="WD7" s="41"/>
      <c r="WE7" s="41"/>
      <c r="WF7" s="41"/>
      <c r="WG7" s="41"/>
      <c r="WH7" s="41"/>
      <c r="WI7" s="41"/>
      <c r="WJ7" s="41"/>
      <c r="WK7" s="41"/>
      <c r="WL7" s="41"/>
      <c r="WM7" s="41"/>
      <c r="WN7" s="41"/>
      <c r="WO7" s="41"/>
      <c r="WP7" s="41"/>
      <c r="WQ7" s="41"/>
      <c r="WR7" s="41"/>
      <c r="WS7" s="41"/>
      <c r="WT7" s="41"/>
      <c r="WU7" s="41"/>
      <c r="WV7" s="41"/>
      <c r="WW7" s="41"/>
      <c r="WX7" s="41"/>
      <c r="WY7" s="41"/>
      <c r="WZ7" s="41"/>
      <c r="XA7" s="41"/>
      <c r="XB7" s="41"/>
      <c r="XC7" s="41"/>
      <c r="XD7" s="41"/>
      <c r="XE7" s="41"/>
      <c r="XF7" s="41"/>
      <c r="XG7" s="41"/>
      <c r="XH7" s="41"/>
      <c r="XI7" s="41"/>
      <c r="XJ7" s="41"/>
      <c r="XK7" s="41"/>
      <c r="XL7" s="41"/>
      <c r="XM7" s="41"/>
      <c r="XN7" s="41"/>
      <c r="XO7" s="41"/>
      <c r="XP7" s="41"/>
      <c r="XQ7" s="41"/>
      <c r="XR7" s="41"/>
      <c r="XS7" s="41"/>
      <c r="XT7" s="41"/>
      <c r="XU7" s="41"/>
      <c r="XV7" s="41"/>
      <c r="XW7" s="41"/>
      <c r="XX7" s="41"/>
      <c r="XY7" s="41"/>
      <c r="XZ7" s="41"/>
      <c r="YA7" s="41"/>
      <c r="YB7" s="41"/>
      <c r="YC7" s="41"/>
      <c r="YD7" s="41"/>
      <c r="YE7" s="41"/>
      <c r="YF7" s="41"/>
      <c r="YG7" s="41"/>
      <c r="YH7" s="41"/>
      <c r="YI7" s="41"/>
      <c r="YJ7" s="41"/>
      <c r="YK7" s="41"/>
      <c r="YL7" s="41"/>
      <c r="YM7" s="41"/>
      <c r="YN7" s="41"/>
      <c r="YO7" s="41"/>
      <c r="YP7" s="41"/>
      <c r="YQ7" s="41"/>
      <c r="YR7" s="41"/>
      <c r="YS7" s="41"/>
      <c r="YT7" s="41"/>
      <c r="YU7" s="41"/>
      <c r="YV7" s="41"/>
      <c r="YW7" s="41"/>
      <c r="YX7" s="41"/>
      <c r="YY7" s="41"/>
      <c r="YZ7" s="41"/>
      <c r="ZA7" s="41"/>
      <c r="ZB7" s="41"/>
      <c r="ZC7" s="41"/>
      <c r="ZD7" s="41"/>
      <c r="ZE7" s="41"/>
      <c r="ZF7" s="41"/>
      <c r="ZG7" s="41"/>
      <c r="ZH7" s="41"/>
      <c r="ZI7" s="41"/>
      <c r="ZJ7" s="41"/>
      <c r="ZK7" s="41"/>
      <c r="ZL7" s="41"/>
      <c r="ZM7" s="41"/>
      <c r="ZN7" s="41"/>
      <c r="ZO7" s="41"/>
      <c r="ZP7" s="41"/>
      <c r="ZQ7" s="41"/>
      <c r="ZR7" s="41"/>
      <c r="ZS7" s="41"/>
      <c r="ZT7" s="41"/>
      <c r="ZU7" s="41"/>
      <c r="ZV7" s="41"/>
      <c r="ZW7" s="41"/>
      <c r="ZX7" s="41"/>
      <c r="ZY7" s="41"/>
      <c r="ZZ7" s="41"/>
      <c r="AAA7" s="41"/>
      <c r="AAB7" s="41"/>
      <c r="AAC7" s="41"/>
      <c r="AAD7" s="41"/>
      <c r="AAE7" s="41"/>
      <c r="AAF7" s="41"/>
      <c r="AAG7" s="41"/>
      <c r="AAH7" s="41"/>
      <c r="AAI7" s="41"/>
      <c r="AAJ7" s="41"/>
      <c r="AAK7" s="41"/>
      <c r="AAL7" s="41"/>
      <c r="AAM7" s="41"/>
      <c r="AAN7" s="41"/>
      <c r="AAO7" s="41"/>
      <c r="AAP7" s="41"/>
      <c r="AAQ7" s="41"/>
      <c r="AAR7" s="41"/>
      <c r="AAS7" s="41"/>
      <c r="AAT7" s="41"/>
      <c r="AAU7" s="41"/>
      <c r="AAV7" s="41"/>
      <c r="AAW7" s="41"/>
      <c r="AAX7" s="41"/>
      <c r="AAY7" s="41"/>
      <c r="AAZ7" s="41"/>
      <c r="ABA7" s="41"/>
      <c r="ABB7" s="41"/>
      <c r="ABC7" s="41"/>
      <c r="ABD7" s="41"/>
      <c r="ABE7" s="41"/>
      <c r="ABF7" s="41"/>
      <c r="ABG7" s="41"/>
      <c r="ABH7" s="41"/>
      <c r="ABI7" s="41"/>
      <c r="ABJ7" s="41"/>
      <c r="ABK7" s="41"/>
      <c r="ABL7" s="41"/>
      <c r="ABM7" s="41"/>
      <c r="ABN7" s="41"/>
      <c r="ABO7" s="41"/>
      <c r="ABP7" s="41"/>
      <c r="ABQ7" s="41"/>
      <c r="ABR7" s="41"/>
      <c r="ABS7" s="41"/>
      <c r="ABT7" s="41"/>
      <c r="ABU7" s="41"/>
      <c r="ABV7" s="41"/>
      <c r="ABW7" s="41"/>
      <c r="ABX7" s="41"/>
      <c r="ABY7" s="41"/>
      <c r="ABZ7" s="41"/>
      <c r="ACA7" s="41"/>
      <c r="ACB7" s="41"/>
      <c r="ACC7" s="41"/>
      <c r="ACD7" s="41"/>
      <c r="ACE7" s="41"/>
      <c r="ACF7" s="41"/>
      <c r="ACG7" s="41"/>
      <c r="ACH7" s="41"/>
      <c r="ACI7" s="41"/>
      <c r="ACJ7" s="41"/>
      <c r="ACK7" s="41"/>
      <c r="ACL7" s="41"/>
      <c r="ACM7" s="41"/>
      <c r="ACN7" s="41"/>
      <c r="ACO7" s="41"/>
      <c r="ACP7" s="41"/>
      <c r="ACQ7" s="41"/>
      <c r="ACR7" s="41"/>
      <c r="ACS7" s="41"/>
      <c r="ACT7" s="41"/>
      <c r="ACU7" s="41"/>
      <c r="ACV7" s="41"/>
      <c r="ACW7" s="41"/>
      <c r="ACX7" s="41"/>
      <c r="ACY7" s="41"/>
      <c r="ACZ7" s="41"/>
      <c r="ADA7" s="41"/>
      <c r="ADB7" s="41"/>
      <c r="ADC7" s="41"/>
      <c r="ADD7" s="41"/>
      <c r="ADE7" s="41"/>
      <c r="ADF7" s="41"/>
      <c r="ADG7" s="41"/>
      <c r="ADH7" s="41"/>
      <c r="ADI7" s="41"/>
      <c r="ADJ7" s="41"/>
      <c r="ADK7" s="41"/>
      <c r="ADL7" s="41"/>
      <c r="ADM7" s="41"/>
      <c r="ADN7" s="41"/>
      <c r="ADO7" s="41"/>
      <c r="ADP7" s="41"/>
      <c r="ADQ7" s="41"/>
      <c r="ADR7" s="41"/>
      <c r="ADS7" s="41"/>
      <c r="ADT7" s="41"/>
      <c r="ADU7" s="41"/>
      <c r="ADV7" s="41"/>
      <c r="ADW7" s="41"/>
      <c r="ADX7" s="41"/>
      <c r="ADY7" s="41"/>
      <c r="ADZ7" s="41"/>
      <c r="AEA7" s="41"/>
      <c r="AEB7" s="41"/>
      <c r="AEC7" s="41"/>
      <c r="AED7" s="41"/>
      <c r="AEE7" s="41"/>
      <c r="AEF7" s="41"/>
      <c r="AEG7" s="41"/>
      <c r="AEH7" s="41"/>
      <c r="AEI7" s="41"/>
      <c r="AEJ7" s="41"/>
      <c r="AEK7" s="41"/>
      <c r="AEL7" s="41"/>
      <c r="AEM7" s="41"/>
      <c r="AEN7" s="41"/>
      <c r="AEO7" s="41"/>
      <c r="AEP7" s="41"/>
      <c r="AEQ7" s="41"/>
      <c r="AER7" s="41"/>
      <c r="AES7" s="41"/>
      <c r="AET7" s="41"/>
      <c r="AEU7" s="41"/>
      <c r="AEV7" s="41"/>
      <c r="AEW7" s="41"/>
      <c r="AEX7" s="41"/>
      <c r="AEY7" s="41"/>
      <c r="AEZ7" s="41"/>
      <c r="AFA7" s="41"/>
      <c r="AFB7" s="41"/>
      <c r="AFC7" s="41"/>
      <c r="AFD7" s="41"/>
      <c r="AFE7" s="41"/>
      <c r="AFF7" s="41"/>
      <c r="AFG7" s="41"/>
      <c r="AFH7" s="41"/>
      <c r="AFI7" s="41"/>
      <c r="AFJ7" s="41"/>
      <c r="AFK7" s="41"/>
      <c r="AFL7" s="41"/>
      <c r="AFM7" s="41"/>
      <c r="AFN7" s="41"/>
      <c r="AFO7" s="41"/>
      <c r="AFP7" s="41"/>
      <c r="AFQ7" s="41"/>
      <c r="AFR7" s="41"/>
      <c r="AFS7" s="41"/>
      <c r="AFT7" s="41"/>
      <c r="AFU7" s="41"/>
      <c r="AFV7" s="41"/>
      <c r="AFW7" s="41"/>
      <c r="AFX7" s="41"/>
      <c r="AFY7" s="41"/>
      <c r="AFZ7" s="41"/>
      <c r="AGA7" s="41"/>
      <c r="AGB7" s="41"/>
      <c r="AGC7" s="41"/>
      <c r="AGD7" s="41"/>
      <c r="AGE7" s="41"/>
      <c r="AGF7" s="41"/>
      <c r="AGG7" s="41"/>
      <c r="AGH7" s="41"/>
      <c r="AGI7" s="41"/>
      <c r="AGJ7" s="41"/>
      <c r="AGK7" s="41"/>
      <c r="AGL7" s="41"/>
      <c r="AGM7" s="41"/>
      <c r="AGN7" s="41"/>
      <c r="AGO7" s="41"/>
      <c r="AGP7" s="41"/>
      <c r="AGQ7" s="41"/>
      <c r="AGR7" s="41"/>
      <c r="AGS7" s="41"/>
      <c r="AGT7" s="41"/>
      <c r="AGU7" s="41"/>
      <c r="AGV7" s="41"/>
      <c r="AGW7" s="41"/>
      <c r="AGX7" s="41"/>
      <c r="AGY7" s="41"/>
      <c r="AGZ7" s="41"/>
      <c r="AHA7" s="41"/>
      <c r="AHB7" s="41"/>
      <c r="AHC7" s="41"/>
      <c r="AHD7" s="41"/>
      <c r="AHE7" s="41"/>
      <c r="AHF7" s="41"/>
      <c r="AHG7" s="41"/>
      <c r="AHH7" s="41"/>
      <c r="AHI7" s="41"/>
      <c r="AHJ7" s="41"/>
      <c r="AHK7" s="41"/>
      <c r="AHL7" s="41"/>
      <c r="AHM7" s="41"/>
      <c r="AHN7" s="41"/>
      <c r="AHO7" s="41"/>
      <c r="AHP7" s="41"/>
      <c r="AHQ7" s="41"/>
      <c r="AHR7" s="41"/>
      <c r="AHS7" s="41"/>
      <c r="AHT7" s="41"/>
      <c r="AHU7" s="41"/>
      <c r="AHV7" s="41"/>
      <c r="AHW7" s="41"/>
      <c r="AHX7" s="41"/>
      <c r="AHY7" s="41"/>
      <c r="AHZ7" s="41"/>
      <c r="AIA7" s="41"/>
      <c r="AIB7" s="41"/>
      <c r="AIC7" s="41"/>
      <c r="AID7" s="41"/>
      <c r="AIE7" s="41"/>
      <c r="AIF7" s="41"/>
      <c r="AIG7" s="41"/>
      <c r="AIH7" s="41"/>
      <c r="AII7" s="41"/>
      <c r="AIJ7" s="41"/>
      <c r="AIK7" s="41"/>
      <c r="AIL7" s="41"/>
      <c r="AIM7" s="41"/>
      <c r="AIN7" s="41"/>
      <c r="AIO7" s="41"/>
      <c r="AIP7" s="41"/>
      <c r="AIQ7" s="41"/>
      <c r="AIR7" s="41"/>
      <c r="AIS7" s="41"/>
      <c r="AIT7" s="41"/>
      <c r="AIU7" s="41"/>
      <c r="AIV7" s="41"/>
      <c r="AIW7" s="41"/>
      <c r="AIX7" s="41"/>
      <c r="AIY7" s="41"/>
      <c r="AIZ7" s="41"/>
      <c r="AJA7" s="41"/>
      <c r="AJB7" s="41"/>
      <c r="AJC7" s="41"/>
      <c r="AJD7" s="41"/>
      <c r="AJE7" s="41"/>
      <c r="AJF7" s="41"/>
      <c r="AJG7" s="41"/>
      <c r="AJH7" s="41"/>
      <c r="AJI7" s="41"/>
      <c r="AJJ7" s="41"/>
      <c r="AJK7" s="41"/>
      <c r="AJL7" s="41"/>
      <c r="AJM7" s="41"/>
      <c r="AJN7" s="41"/>
      <c r="AJO7" s="41"/>
      <c r="AJP7" s="41"/>
      <c r="AJQ7" s="41"/>
      <c r="AJR7" s="41"/>
      <c r="AJS7" s="41"/>
      <c r="AJT7" s="41"/>
      <c r="AJU7" s="41"/>
      <c r="AJV7" s="41"/>
      <c r="AJW7" s="41"/>
      <c r="AJX7" s="41"/>
      <c r="AJY7" s="41"/>
      <c r="AJZ7" s="41"/>
      <c r="AKA7" s="41"/>
      <c r="AKB7" s="41"/>
      <c r="AKC7" s="41"/>
      <c r="AKD7" s="41"/>
      <c r="AKE7" s="41"/>
      <c r="AKF7" s="41"/>
      <c r="AKG7" s="41"/>
      <c r="AKH7" s="41"/>
      <c r="AKI7" s="41"/>
      <c r="AKJ7" s="41"/>
      <c r="AKK7" s="41"/>
      <c r="AKL7" s="41"/>
      <c r="AKM7" s="41"/>
      <c r="AKN7" s="41"/>
      <c r="AKO7" s="41"/>
      <c r="AKP7" s="41"/>
      <c r="AKQ7" s="41"/>
      <c r="AKR7" s="41"/>
      <c r="AKS7" s="41"/>
      <c r="AKT7" s="41"/>
      <c r="AKU7" s="41"/>
      <c r="AKV7" s="41"/>
      <c r="AKW7" s="41"/>
      <c r="AKX7" s="41"/>
      <c r="AKY7" s="41"/>
      <c r="AKZ7" s="41"/>
      <c r="ALA7" s="41"/>
      <c r="ALB7" s="41"/>
      <c r="ALC7" s="41"/>
      <c r="ALD7" s="41"/>
      <c r="ALE7" s="41"/>
      <c r="ALF7" s="41"/>
      <c r="ALG7" s="41"/>
      <c r="ALH7" s="41"/>
      <c r="ALI7" s="41"/>
      <c r="ALJ7" s="41"/>
      <c r="ALK7" s="41"/>
      <c r="ALL7" s="41"/>
      <c r="ALM7" s="41"/>
      <c r="ALN7" s="41"/>
      <c r="ALO7" s="41"/>
      <c r="ALP7" s="41"/>
      <c r="ALQ7" s="41"/>
      <c r="ALR7" s="41"/>
      <c r="ALS7" s="41"/>
      <c r="ALT7" s="41"/>
      <c r="ALU7" s="41"/>
      <c r="ALV7" s="41"/>
      <c r="ALW7" s="41"/>
      <c r="ALX7" s="41"/>
      <c r="ALY7" s="41"/>
      <c r="ALZ7" s="41"/>
      <c r="AMA7" s="41"/>
      <c r="AMB7" s="41"/>
      <c r="AMC7" s="41"/>
      <c r="AMD7" s="41"/>
      <c r="AME7" s="41"/>
      <c r="AMF7" s="41"/>
      <c r="AMG7" s="41"/>
      <c r="AMH7" s="41"/>
      <c r="AMI7" s="41"/>
      <c r="AMJ7" s="41"/>
      <c r="AMK7" s="41"/>
      <c r="AML7" s="41"/>
      <c r="AMM7" s="41"/>
      <c r="AMN7" s="41"/>
      <c r="AMO7" s="41"/>
      <c r="AMP7" s="41"/>
      <c r="AMQ7" s="41"/>
      <c r="AMR7" s="41"/>
      <c r="AMS7" s="41"/>
      <c r="AMT7" s="41"/>
      <c r="AMU7" s="41"/>
      <c r="AMV7" s="41"/>
      <c r="AMW7" s="41"/>
      <c r="AMX7" s="41"/>
      <c r="AMY7" s="41"/>
      <c r="AMZ7" s="41"/>
      <c r="ANA7" s="41"/>
      <c r="ANB7" s="41"/>
      <c r="ANC7" s="41"/>
      <c r="AND7" s="41"/>
      <c r="ANE7" s="41"/>
      <c r="ANF7" s="41"/>
      <c r="ANG7" s="41"/>
      <c r="ANH7" s="41"/>
      <c r="ANI7" s="41"/>
      <c r="ANJ7" s="41"/>
      <c r="ANK7" s="41"/>
      <c r="ANL7" s="41"/>
      <c r="ANM7" s="41"/>
      <c r="ANN7" s="41"/>
      <c r="ANO7" s="41"/>
      <c r="ANP7" s="41"/>
      <c r="ANQ7" s="41"/>
      <c r="ANR7" s="41"/>
      <c r="ANS7" s="41"/>
      <c r="ANT7" s="41"/>
      <c r="ANU7" s="41"/>
      <c r="ANV7" s="41"/>
      <c r="ANW7" s="41"/>
      <c r="ANX7" s="41"/>
      <c r="ANY7" s="41"/>
      <c r="ANZ7" s="41"/>
      <c r="AOA7" s="41"/>
      <c r="AOB7" s="41"/>
      <c r="AOC7" s="41"/>
      <c r="AOD7" s="41"/>
      <c r="AOE7" s="41"/>
      <c r="AOF7" s="41"/>
      <c r="AOG7" s="41"/>
      <c r="AOH7" s="41"/>
      <c r="AOI7" s="41"/>
      <c r="AOJ7" s="41"/>
      <c r="AOK7" s="41"/>
      <c r="AOL7" s="41"/>
      <c r="AOM7" s="41"/>
      <c r="AON7" s="41"/>
      <c r="AOO7" s="41"/>
      <c r="AOP7" s="41"/>
      <c r="AOQ7" s="41"/>
      <c r="AOR7" s="41"/>
      <c r="AOS7" s="41"/>
      <c r="AOT7" s="41"/>
      <c r="AOU7" s="41"/>
      <c r="AOV7" s="41"/>
      <c r="AOW7" s="41"/>
      <c r="AOX7" s="41"/>
      <c r="AOY7" s="41"/>
      <c r="AOZ7" s="41"/>
      <c r="APA7" s="41"/>
      <c r="APB7" s="41"/>
      <c r="APC7" s="41"/>
      <c r="APD7" s="41"/>
      <c r="APE7" s="41"/>
      <c r="APF7" s="41"/>
      <c r="APG7" s="41"/>
      <c r="APH7" s="41"/>
      <c r="API7" s="41"/>
      <c r="APJ7" s="41"/>
    </row>
    <row r="8" spans="1:1102" x14ac:dyDescent="0.25">
      <c r="A8" s="41"/>
      <c r="B8" s="43" t="s">
        <v>304</v>
      </c>
      <c r="C8" s="41">
        <v>12443</v>
      </c>
      <c r="D8" s="130">
        <v>-88132397.359999999</v>
      </c>
      <c r="E8" s="130">
        <v>0</v>
      </c>
      <c r="F8" s="130">
        <v>0</v>
      </c>
      <c r="G8" s="41"/>
      <c r="H8" s="41"/>
      <c r="I8" s="69">
        <f>-1*(R8*S8*'Exchange Rates Hist'!$N$3)</f>
        <v>-88132397.360226616</v>
      </c>
      <c r="J8" s="22">
        <f t="shared" ref="J8:J14" si="0">(D8-I8)/D8</f>
        <v>-2.5713229893243332E-12</v>
      </c>
      <c r="K8" s="68"/>
      <c r="L8" s="68"/>
      <c r="M8" s="68"/>
      <c r="N8" s="68"/>
      <c r="O8" s="6" t="s">
        <v>123</v>
      </c>
      <c r="P8" s="10">
        <v>40</v>
      </c>
      <c r="Q8" s="6" t="s">
        <v>306</v>
      </c>
      <c r="R8" s="10">
        <v>350400</v>
      </c>
      <c r="S8" s="11">
        <v>28</v>
      </c>
      <c r="T8" s="6" t="s">
        <v>307</v>
      </c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1"/>
      <c r="CV8" s="41"/>
      <c r="CW8" s="41"/>
      <c r="CX8" s="41"/>
      <c r="CY8" s="41"/>
      <c r="CZ8" s="41"/>
      <c r="DA8" s="41"/>
      <c r="DB8" s="41"/>
      <c r="DC8" s="41"/>
      <c r="DD8" s="41"/>
      <c r="DE8" s="41"/>
      <c r="DF8" s="41"/>
      <c r="DG8" s="41"/>
      <c r="DH8" s="41"/>
      <c r="DI8" s="41"/>
      <c r="DJ8" s="41"/>
      <c r="DK8" s="41"/>
      <c r="DL8" s="41"/>
      <c r="DM8" s="41"/>
      <c r="DN8" s="41"/>
      <c r="DO8" s="41"/>
      <c r="DP8" s="41"/>
      <c r="DQ8" s="41"/>
      <c r="DR8" s="41"/>
      <c r="DS8" s="41"/>
      <c r="DT8" s="41"/>
      <c r="DU8" s="41"/>
      <c r="DV8" s="41"/>
      <c r="DW8" s="41"/>
      <c r="DX8" s="41"/>
      <c r="DY8" s="41"/>
      <c r="DZ8" s="41"/>
      <c r="EA8" s="41"/>
      <c r="EB8" s="41"/>
      <c r="EC8" s="41"/>
      <c r="ED8" s="41"/>
      <c r="EE8" s="41"/>
      <c r="EF8" s="41"/>
      <c r="EG8" s="41"/>
      <c r="EH8" s="41"/>
      <c r="EI8" s="41"/>
      <c r="EJ8" s="41"/>
      <c r="EK8" s="41"/>
      <c r="EL8" s="41"/>
      <c r="EM8" s="41"/>
      <c r="EN8" s="41"/>
      <c r="EO8" s="41"/>
      <c r="EP8" s="41"/>
      <c r="EQ8" s="41"/>
      <c r="ER8" s="41"/>
      <c r="ES8" s="41"/>
      <c r="ET8" s="41"/>
      <c r="EU8" s="41"/>
      <c r="EV8" s="41"/>
      <c r="EW8" s="41"/>
      <c r="EX8" s="41"/>
      <c r="EY8" s="41"/>
      <c r="EZ8" s="41"/>
      <c r="FA8" s="41"/>
      <c r="FB8" s="41"/>
      <c r="FC8" s="41"/>
      <c r="FD8" s="41"/>
      <c r="FE8" s="41"/>
      <c r="FF8" s="41"/>
      <c r="FG8" s="41"/>
      <c r="FH8" s="41"/>
      <c r="FI8" s="41"/>
      <c r="FJ8" s="41"/>
      <c r="FK8" s="41"/>
      <c r="FL8" s="41"/>
      <c r="FM8" s="41"/>
      <c r="FN8" s="41"/>
      <c r="FO8" s="41"/>
      <c r="FP8" s="41"/>
      <c r="FQ8" s="41"/>
      <c r="FR8" s="41"/>
      <c r="FS8" s="41"/>
      <c r="FT8" s="41"/>
      <c r="FU8" s="41"/>
      <c r="FV8" s="41"/>
      <c r="FW8" s="41"/>
      <c r="FX8" s="41"/>
      <c r="FY8" s="41"/>
      <c r="FZ8" s="41"/>
      <c r="GA8" s="41"/>
      <c r="GB8" s="41"/>
      <c r="GC8" s="41"/>
      <c r="GD8" s="41"/>
      <c r="GE8" s="41"/>
      <c r="GF8" s="41"/>
      <c r="GG8" s="41"/>
      <c r="GH8" s="41"/>
      <c r="GI8" s="41"/>
      <c r="GJ8" s="41"/>
      <c r="GK8" s="41"/>
      <c r="GL8" s="41"/>
      <c r="GM8" s="41"/>
      <c r="GN8" s="41"/>
      <c r="GO8" s="41"/>
      <c r="GP8" s="41"/>
      <c r="GQ8" s="41"/>
      <c r="GR8" s="41"/>
      <c r="GS8" s="41"/>
      <c r="GT8" s="41"/>
      <c r="GU8" s="41"/>
      <c r="GV8" s="41"/>
      <c r="GW8" s="41"/>
      <c r="GX8" s="41"/>
      <c r="GY8" s="41"/>
      <c r="GZ8" s="41"/>
      <c r="HA8" s="41"/>
      <c r="HB8" s="41"/>
      <c r="HC8" s="41"/>
      <c r="HD8" s="41"/>
      <c r="HE8" s="41"/>
      <c r="HF8" s="41"/>
      <c r="HG8" s="41"/>
      <c r="HH8" s="41"/>
      <c r="HI8" s="41"/>
      <c r="HJ8" s="41"/>
      <c r="HK8" s="41"/>
      <c r="HL8" s="41"/>
      <c r="HM8" s="41"/>
      <c r="HN8" s="41"/>
      <c r="HO8" s="41"/>
      <c r="HP8" s="41"/>
      <c r="HQ8" s="41"/>
      <c r="HR8" s="41"/>
      <c r="HS8" s="41"/>
      <c r="HT8" s="41"/>
      <c r="HU8" s="41"/>
      <c r="HV8" s="41"/>
      <c r="HW8" s="41"/>
      <c r="HX8" s="41"/>
      <c r="HY8" s="41"/>
      <c r="HZ8" s="41"/>
      <c r="IA8" s="41"/>
      <c r="IB8" s="41"/>
      <c r="IC8" s="41"/>
      <c r="ID8" s="41"/>
      <c r="IE8" s="41"/>
      <c r="IF8" s="41"/>
      <c r="IG8" s="41"/>
      <c r="IH8" s="41"/>
      <c r="II8" s="41"/>
      <c r="IJ8" s="41"/>
      <c r="IK8" s="41"/>
      <c r="IL8" s="41"/>
      <c r="IM8" s="41"/>
      <c r="IN8" s="41"/>
      <c r="IO8" s="41"/>
      <c r="IP8" s="41"/>
      <c r="IQ8" s="41"/>
      <c r="IR8" s="41"/>
      <c r="IS8" s="41"/>
      <c r="IT8" s="41"/>
      <c r="IU8" s="41"/>
      <c r="IV8" s="41"/>
      <c r="IW8" s="41"/>
      <c r="IX8" s="41"/>
      <c r="IY8" s="41"/>
      <c r="IZ8" s="41"/>
      <c r="JA8" s="41"/>
      <c r="JB8" s="41"/>
      <c r="JC8" s="41"/>
      <c r="JD8" s="41"/>
      <c r="JE8" s="41"/>
      <c r="JF8" s="41"/>
      <c r="JG8" s="41"/>
      <c r="JH8" s="41"/>
      <c r="JI8" s="41"/>
      <c r="JJ8" s="41"/>
      <c r="JK8" s="41"/>
      <c r="JL8" s="41"/>
      <c r="JM8" s="41"/>
      <c r="JN8" s="41"/>
      <c r="JO8" s="41"/>
      <c r="JP8" s="41"/>
      <c r="JQ8" s="41"/>
      <c r="JR8" s="41"/>
      <c r="JS8" s="41"/>
      <c r="JT8" s="41"/>
      <c r="JU8" s="41"/>
      <c r="JV8" s="41"/>
      <c r="JW8" s="41"/>
      <c r="JX8" s="41"/>
      <c r="JY8" s="41"/>
      <c r="JZ8" s="41"/>
      <c r="KA8" s="41"/>
      <c r="KB8" s="41"/>
      <c r="KC8" s="41"/>
      <c r="KD8" s="41"/>
      <c r="KE8" s="41"/>
      <c r="KF8" s="41"/>
      <c r="KG8" s="41"/>
      <c r="KH8" s="41"/>
      <c r="KI8" s="41"/>
      <c r="KJ8" s="41"/>
      <c r="KK8" s="41"/>
      <c r="KL8" s="41"/>
      <c r="KM8" s="41"/>
      <c r="KN8" s="41"/>
      <c r="KO8" s="41"/>
      <c r="KP8" s="41"/>
      <c r="KQ8" s="41"/>
      <c r="KR8" s="41"/>
      <c r="KS8" s="41"/>
      <c r="KT8" s="41"/>
      <c r="KU8" s="41"/>
      <c r="KV8" s="41"/>
      <c r="KW8" s="41"/>
      <c r="KX8" s="41"/>
      <c r="KY8" s="41"/>
      <c r="KZ8" s="41"/>
      <c r="LA8" s="41"/>
      <c r="LB8" s="41"/>
      <c r="LC8" s="41"/>
      <c r="LD8" s="41"/>
      <c r="LE8" s="41"/>
      <c r="LF8" s="41"/>
      <c r="LG8" s="41"/>
      <c r="LH8" s="41"/>
      <c r="LI8" s="41"/>
      <c r="LJ8" s="41"/>
      <c r="LK8" s="41"/>
      <c r="LL8" s="41"/>
      <c r="LM8" s="41"/>
      <c r="LN8" s="41"/>
      <c r="LO8" s="41"/>
      <c r="LP8" s="41"/>
      <c r="LQ8" s="41"/>
      <c r="LR8" s="41"/>
      <c r="LS8" s="41"/>
      <c r="LT8" s="41"/>
      <c r="LU8" s="41"/>
      <c r="LV8" s="41"/>
      <c r="LW8" s="41"/>
      <c r="LX8" s="41"/>
      <c r="LY8" s="41"/>
      <c r="LZ8" s="41"/>
      <c r="MA8" s="41"/>
      <c r="MB8" s="41"/>
      <c r="MC8" s="41"/>
      <c r="MD8" s="41"/>
      <c r="ME8" s="41"/>
      <c r="MF8" s="41"/>
      <c r="MG8" s="41"/>
      <c r="MH8" s="41"/>
      <c r="MI8" s="41"/>
      <c r="MJ8" s="41"/>
      <c r="MK8" s="41"/>
      <c r="ML8" s="41"/>
      <c r="MM8" s="41"/>
      <c r="MN8" s="41"/>
      <c r="MO8" s="41"/>
      <c r="MP8" s="41"/>
      <c r="MQ8" s="41"/>
      <c r="MR8" s="41"/>
      <c r="MS8" s="41"/>
      <c r="MT8" s="41"/>
      <c r="MU8" s="41"/>
      <c r="MV8" s="41"/>
      <c r="MW8" s="41"/>
      <c r="MX8" s="41"/>
      <c r="MY8" s="41"/>
      <c r="MZ8" s="41"/>
      <c r="NA8" s="41"/>
      <c r="NB8" s="41"/>
      <c r="NC8" s="41"/>
      <c r="ND8" s="41"/>
      <c r="NE8" s="41"/>
      <c r="NF8" s="41"/>
      <c r="NG8" s="41"/>
      <c r="NH8" s="41"/>
      <c r="NI8" s="41"/>
      <c r="NJ8" s="41"/>
      <c r="NK8" s="41"/>
      <c r="NL8" s="41"/>
      <c r="NM8" s="41"/>
      <c r="NN8" s="41"/>
      <c r="NO8" s="41"/>
      <c r="NP8" s="41"/>
      <c r="NQ8" s="41"/>
      <c r="NR8" s="41"/>
      <c r="NS8" s="41"/>
      <c r="NT8" s="41"/>
      <c r="NU8" s="41"/>
      <c r="NV8" s="41"/>
      <c r="NW8" s="41"/>
      <c r="NX8" s="41"/>
      <c r="NY8" s="41"/>
      <c r="NZ8" s="41"/>
      <c r="OA8" s="41"/>
      <c r="OB8" s="41"/>
      <c r="OC8" s="41"/>
      <c r="OD8" s="41"/>
      <c r="OE8" s="41"/>
      <c r="OF8" s="41"/>
      <c r="OG8" s="41"/>
      <c r="OH8" s="41"/>
      <c r="OI8" s="41"/>
      <c r="OJ8" s="41"/>
      <c r="OK8" s="41"/>
      <c r="OL8" s="41"/>
      <c r="OM8" s="41"/>
      <c r="ON8" s="41"/>
      <c r="OO8" s="41"/>
      <c r="OP8" s="41"/>
      <c r="OQ8" s="41"/>
      <c r="OR8" s="41"/>
      <c r="OS8" s="41"/>
      <c r="OT8" s="41"/>
      <c r="OU8" s="41"/>
      <c r="OV8" s="41"/>
      <c r="OW8" s="41"/>
      <c r="OX8" s="41"/>
      <c r="OY8" s="41"/>
      <c r="OZ8" s="41"/>
      <c r="PA8" s="41"/>
      <c r="PB8" s="41"/>
      <c r="PC8" s="41"/>
      <c r="PD8" s="41"/>
      <c r="PE8" s="41"/>
      <c r="PF8" s="41"/>
      <c r="PG8" s="41"/>
      <c r="PH8" s="41"/>
      <c r="PI8" s="41"/>
      <c r="PJ8" s="41"/>
      <c r="PK8" s="41"/>
      <c r="PL8" s="41"/>
      <c r="PM8" s="41"/>
      <c r="PN8" s="41"/>
      <c r="PO8" s="41"/>
      <c r="PP8" s="41"/>
      <c r="PQ8" s="41"/>
      <c r="PR8" s="41"/>
      <c r="PS8" s="41"/>
      <c r="PT8" s="41"/>
      <c r="PU8" s="41"/>
      <c r="PV8" s="41"/>
      <c r="PW8" s="41"/>
      <c r="PX8" s="41"/>
      <c r="PY8" s="41"/>
      <c r="PZ8" s="41"/>
      <c r="QA8" s="41"/>
      <c r="QB8" s="41"/>
      <c r="QC8" s="41"/>
      <c r="QD8" s="41"/>
      <c r="QE8" s="41"/>
      <c r="QF8" s="41"/>
      <c r="QG8" s="41"/>
      <c r="QH8" s="41"/>
      <c r="QI8" s="41"/>
      <c r="QJ8" s="41"/>
      <c r="QK8" s="41"/>
      <c r="QL8" s="41"/>
      <c r="QM8" s="41"/>
      <c r="QN8" s="41"/>
      <c r="QO8" s="41"/>
      <c r="QP8" s="41"/>
      <c r="QQ8" s="41"/>
      <c r="QR8" s="41"/>
      <c r="QS8" s="41"/>
      <c r="QT8" s="41"/>
      <c r="QU8" s="41"/>
      <c r="QV8" s="41"/>
      <c r="QW8" s="41"/>
      <c r="QX8" s="41"/>
      <c r="QY8" s="41"/>
      <c r="QZ8" s="41"/>
      <c r="RA8" s="41"/>
      <c r="RB8" s="41"/>
      <c r="RC8" s="41"/>
      <c r="RD8" s="41"/>
      <c r="RE8" s="41"/>
      <c r="RF8" s="41"/>
      <c r="RG8" s="41"/>
      <c r="RH8" s="41"/>
      <c r="RI8" s="41"/>
      <c r="RJ8" s="41"/>
      <c r="RK8" s="41"/>
      <c r="RL8" s="41"/>
      <c r="RM8" s="41"/>
      <c r="RN8" s="41"/>
      <c r="RO8" s="41"/>
      <c r="RP8" s="41"/>
      <c r="RQ8" s="41"/>
      <c r="RR8" s="41"/>
      <c r="RS8" s="41"/>
      <c r="RT8" s="41"/>
      <c r="RU8" s="41"/>
      <c r="RV8" s="41"/>
      <c r="RW8" s="41"/>
      <c r="RX8" s="41"/>
      <c r="RY8" s="41"/>
      <c r="RZ8" s="41"/>
      <c r="SA8" s="41"/>
      <c r="SB8" s="41"/>
      <c r="SC8" s="41"/>
      <c r="SD8" s="41"/>
      <c r="SE8" s="41"/>
      <c r="SF8" s="41"/>
      <c r="SG8" s="41"/>
      <c r="SH8" s="41"/>
      <c r="SI8" s="41"/>
      <c r="SJ8" s="41"/>
      <c r="SK8" s="41"/>
      <c r="SL8" s="41"/>
      <c r="SM8" s="41"/>
      <c r="SN8" s="41"/>
      <c r="SO8" s="41"/>
      <c r="SP8" s="41"/>
      <c r="SQ8" s="41"/>
      <c r="SR8" s="41"/>
      <c r="SS8" s="41"/>
      <c r="ST8" s="41"/>
      <c r="SU8" s="41"/>
      <c r="SV8" s="41"/>
      <c r="SW8" s="41"/>
      <c r="SX8" s="41"/>
      <c r="SY8" s="41"/>
      <c r="SZ8" s="41"/>
      <c r="TA8" s="41"/>
      <c r="TB8" s="41"/>
      <c r="TC8" s="41"/>
      <c r="TD8" s="41"/>
      <c r="TE8" s="41"/>
      <c r="TF8" s="41"/>
      <c r="TG8" s="41"/>
      <c r="TH8" s="41"/>
      <c r="TI8" s="41"/>
      <c r="TJ8" s="41"/>
      <c r="TK8" s="41"/>
      <c r="TL8" s="41"/>
      <c r="TM8" s="41"/>
      <c r="TN8" s="41"/>
      <c r="TO8" s="41"/>
      <c r="TP8" s="41"/>
      <c r="TQ8" s="41"/>
      <c r="TR8" s="41"/>
      <c r="TS8" s="41"/>
      <c r="TT8" s="41"/>
      <c r="TU8" s="41"/>
      <c r="TV8" s="41"/>
      <c r="TW8" s="41"/>
      <c r="TX8" s="41"/>
      <c r="TY8" s="41"/>
      <c r="TZ8" s="41"/>
      <c r="UA8" s="41"/>
      <c r="UB8" s="41"/>
      <c r="UC8" s="41"/>
      <c r="UD8" s="41"/>
      <c r="UE8" s="41"/>
      <c r="UF8" s="41"/>
      <c r="UG8" s="41"/>
      <c r="UH8" s="41"/>
      <c r="UI8" s="41"/>
      <c r="UJ8" s="41"/>
      <c r="UK8" s="41"/>
      <c r="UL8" s="41"/>
      <c r="UM8" s="41"/>
      <c r="UN8" s="41"/>
      <c r="UO8" s="41"/>
      <c r="UP8" s="41"/>
      <c r="UQ8" s="41"/>
      <c r="UR8" s="41"/>
      <c r="US8" s="41"/>
      <c r="UT8" s="41"/>
      <c r="UU8" s="41"/>
      <c r="UV8" s="41"/>
      <c r="UW8" s="41"/>
      <c r="UX8" s="41"/>
      <c r="UY8" s="41"/>
      <c r="UZ8" s="41"/>
      <c r="VA8" s="41"/>
      <c r="VB8" s="41"/>
      <c r="VC8" s="41"/>
      <c r="VD8" s="41"/>
      <c r="VE8" s="41"/>
      <c r="VF8" s="41"/>
      <c r="VG8" s="41"/>
      <c r="VH8" s="41"/>
      <c r="VI8" s="41"/>
      <c r="VJ8" s="41"/>
      <c r="VK8" s="41"/>
      <c r="VL8" s="41"/>
      <c r="VM8" s="41"/>
      <c r="VN8" s="41"/>
      <c r="VO8" s="41"/>
      <c r="VP8" s="41"/>
      <c r="VQ8" s="41"/>
      <c r="VR8" s="41"/>
      <c r="VS8" s="41"/>
      <c r="VT8" s="41"/>
      <c r="VU8" s="41"/>
      <c r="VV8" s="41"/>
      <c r="VW8" s="41"/>
      <c r="VX8" s="41"/>
      <c r="VY8" s="41"/>
      <c r="VZ8" s="41"/>
      <c r="WA8" s="41"/>
      <c r="WB8" s="41"/>
      <c r="WC8" s="41"/>
      <c r="WD8" s="41"/>
      <c r="WE8" s="41"/>
      <c r="WF8" s="41"/>
      <c r="WG8" s="41"/>
      <c r="WH8" s="41"/>
      <c r="WI8" s="41"/>
      <c r="WJ8" s="41"/>
      <c r="WK8" s="41"/>
      <c r="WL8" s="41"/>
      <c r="WM8" s="41"/>
      <c r="WN8" s="41"/>
      <c r="WO8" s="41"/>
      <c r="WP8" s="41"/>
      <c r="WQ8" s="41"/>
      <c r="WR8" s="41"/>
      <c r="WS8" s="41"/>
      <c r="WT8" s="41"/>
      <c r="WU8" s="41"/>
      <c r="WV8" s="41"/>
      <c r="WW8" s="41"/>
      <c r="WX8" s="41"/>
      <c r="WY8" s="41"/>
      <c r="WZ8" s="41"/>
      <c r="XA8" s="41"/>
      <c r="XB8" s="41"/>
      <c r="XC8" s="41"/>
      <c r="XD8" s="41"/>
      <c r="XE8" s="41"/>
      <c r="XF8" s="41"/>
      <c r="XG8" s="41"/>
      <c r="XH8" s="41"/>
      <c r="XI8" s="41"/>
      <c r="XJ8" s="41"/>
      <c r="XK8" s="41"/>
      <c r="XL8" s="41"/>
      <c r="XM8" s="41"/>
      <c r="XN8" s="41"/>
      <c r="XO8" s="41"/>
      <c r="XP8" s="41"/>
      <c r="XQ8" s="41"/>
      <c r="XR8" s="41"/>
      <c r="XS8" s="41"/>
      <c r="XT8" s="41"/>
      <c r="XU8" s="41"/>
      <c r="XV8" s="41"/>
      <c r="XW8" s="41"/>
      <c r="XX8" s="41"/>
      <c r="XY8" s="41"/>
      <c r="XZ8" s="41"/>
      <c r="YA8" s="41"/>
      <c r="YB8" s="41"/>
      <c r="YC8" s="41"/>
      <c r="YD8" s="41"/>
      <c r="YE8" s="41"/>
      <c r="YF8" s="41"/>
      <c r="YG8" s="41"/>
      <c r="YH8" s="41"/>
      <c r="YI8" s="41"/>
      <c r="YJ8" s="41"/>
      <c r="YK8" s="41"/>
      <c r="YL8" s="41"/>
      <c r="YM8" s="41"/>
      <c r="YN8" s="41"/>
      <c r="YO8" s="41"/>
      <c r="YP8" s="41"/>
      <c r="YQ8" s="41"/>
      <c r="YR8" s="41"/>
      <c r="YS8" s="41"/>
      <c r="YT8" s="41"/>
      <c r="YU8" s="41"/>
      <c r="YV8" s="41"/>
      <c r="YW8" s="41"/>
      <c r="YX8" s="41"/>
      <c r="YY8" s="41"/>
      <c r="YZ8" s="41"/>
      <c r="ZA8" s="41"/>
      <c r="ZB8" s="41"/>
      <c r="ZC8" s="41"/>
      <c r="ZD8" s="41"/>
      <c r="ZE8" s="41"/>
      <c r="ZF8" s="41"/>
      <c r="ZG8" s="41"/>
      <c r="ZH8" s="41"/>
      <c r="ZI8" s="41"/>
      <c r="ZJ8" s="41"/>
      <c r="ZK8" s="41"/>
      <c r="ZL8" s="41"/>
      <c r="ZM8" s="41"/>
      <c r="ZN8" s="41"/>
      <c r="ZO8" s="41"/>
      <c r="ZP8" s="41"/>
      <c r="ZQ8" s="41"/>
      <c r="ZR8" s="41"/>
      <c r="ZS8" s="41"/>
      <c r="ZT8" s="41"/>
      <c r="ZU8" s="41"/>
      <c r="ZV8" s="41"/>
      <c r="ZW8" s="41"/>
      <c r="ZX8" s="41"/>
      <c r="ZY8" s="41"/>
      <c r="ZZ8" s="41"/>
      <c r="AAA8" s="41"/>
      <c r="AAB8" s="41"/>
      <c r="AAC8" s="41"/>
      <c r="AAD8" s="41"/>
      <c r="AAE8" s="41"/>
      <c r="AAF8" s="41"/>
      <c r="AAG8" s="41"/>
      <c r="AAH8" s="41"/>
      <c r="AAI8" s="41"/>
      <c r="AAJ8" s="41"/>
      <c r="AAK8" s="41"/>
      <c r="AAL8" s="41"/>
      <c r="AAM8" s="41"/>
      <c r="AAN8" s="41"/>
      <c r="AAO8" s="41"/>
      <c r="AAP8" s="41"/>
      <c r="AAQ8" s="41"/>
      <c r="AAR8" s="41"/>
      <c r="AAS8" s="41"/>
      <c r="AAT8" s="41"/>
      <c r="AAU8" s="41"/>
      <c r="AAV8" s="41"/>
      <c r="AAW8" s="41"/>
      <c r="AAX8" s="41"/>
      <c r="AAY8" s="41"/>
      <c r="AAZ8" s="41"/>
      <c r="ABA8" s="41"/>
      <c r="ABB8" s="41"/>
      <c r="ABC8" s="41"/>
      <c r="ABD8" s="41"/>
      <c r="ABE8" s="41"/>
      <c r="ABF8" s="41"/>
      <c r="ABG8" s="41"/>
      <c r="ABH8" s="41"/>
      <c r="ABI8" s="41"/>
      <c r="ABJ8" s="41"/>
      <c r="ABK8" s="41"/>
      <c r="ABL8" s="41"/>
      <c r="ABM8" s="41"/>
      <c r="ABN8" s="41"/>
      <c r="ABO8" s="41"/>
      <c r="ABP8" s="41"/>
      <c r="ABQ8" s="41"/>
      <c r="ABR8" s="41"/>
      <c r="ABS8" s="41"/>
      <c r="ABT8" s="41"/>
      <c r="ABU8" s="41"/>
      <c r="ABV8" s="41"/>
      <c r="ABW8" s="41"/>
      <c r="ABX8" s="41"/>
      <c r="ABY8" s="41"/>
      <c r="ABZ8" s="41"/>
      <c r="ACA8" s="41"/>
      <c r="ACB8" s="41"/>
      <c r="ACC8" s="41"/>
      <c r="ACD8" s="41"/>
      <c r="ACE8" s="41"/>
      <c r="ACF8" s="41"/>
      <c r="ACG8" s="41"/>
      <c r="ACH8" s="41"/>
      <c r="ACI8" s="41"/>
      <c r="ACJ8" s="41"/>
      <c r="ACK8" s="41"/>
      <c r="ACL8" s="41"/>
      <c r="ACM8" s="41"/>
      <c r="ACN8" s="41"/>
      <c r="ACO8" s="41"/>
      <c r="ACP8" s="41"/>
      <c r="ACQ8" s="41"/>
      <c r="ACR8" s="41"/>
      <c r="ACS8" s="41"/>
      <c r="ACT8" s="41"/>
      <c r="ACU8" s="41"/>
      <c r="ACV8" s="41"/>
      <c r="ACW8" s="41"/>
      <c r="ACX8" s="41"/>
      <c r="ACY8" s="41"/>
      <c r="ACZ8" s="41"/>
      <c r="ADA8" s="41"/>
      <c r="ADB8" s="41"/>
      <c r="ADC8" s="41"/>
      <c r="ADD8" s="41"/>
      <c r="ADE8" s="41"/>
      <c r="ADF8" s="41"/>
      <c r="ADG8" s="41"/>
      <c r="ADH8" s="41"/>
      <c r="ADI8" s="41"/>
      <c r="ADJ8" s="41"/>
      <c r="ADK8" s="41"/>
      <c r="ADL8" s="41"/>
      <c r="ADM8" s="41"/>
      <c r="ADN8" s="41"/>
      <c r="ADO8" s="41"/>
      <c r="ADP8" s="41"/>
      <c r="ADQ8" s="41"/>
      <c r="ADR8" s="41"/>
      <c r="ADS8" s="41"/>
      <c r="ADT8" s="41"/>
      <c r="ADU8" s="41"/>
      <c r="ADV8" s="41"/>
      <c r="ADW8" s="41"/>
      <c r="ADX8" s="41"/>
      <c r="ADY8" s="41"/>
      <c r="ADZ8" s="41"/>
      <c r="AEA8" s="41"/>
      <c r="AEB8" s="41"/>
      <c r="AEC8" s="41"/>
      <c r="AED8" s="41"/>
      <c r="AEE8" s="41"/>
      <c r="AEF8" s="41"/>
      <c r="AEG8" s="41"/>
      <c r="AEH8" s="41"/>
      <c r="AEI8" s="41"/>
      <c r="AEJ8" s="41"/>
      <c r="AEK8" s="41"/>
      <c r="AEL8" s="41"/>
      <c r="AEM8" s="41"/>
      <c r="AEN8" s="41"/>
      <c r="AEO8" s="41"/>
      <c r="AEP8" s="41"/>
      <c r="AEQ8" s="41"/>
      <c r="AER8" s="41"/>
      <c r="AES8" s="41"/>
      <c r="AET8" s="41"/>
      <c r="AEU8" s="41"/>
      <c r="AEV8" s="41"/>
      <c r="AEW8" s="41"/>
      <c r="AEX8" s="41"/>
      <c r="AEY8" s="41"/>
      <c r="AEZ8" s="41"/>
      <c r="AFA8" s="41"/>
      <c r="AFB8" s="41"/>
      <c r="AFC8" s="41"/>
      <c r="AFD8" s="41"/>
      <c r="AFE8" s="41"/>
      <c r="AFF8" s="41"/>
      <c r="AFG8" s="41"/>
      <c r="AFH8" s="41"/>
      <c r="AFI8" s="41"/>
      <c r="AFJ8" s="41"/>
      <c r="AFK8" s="41"/>
      <c r="AFL8" s="41"/>
      <c r="AFM8" s="41"/>
      <c r="AFN8" s="41"/>
      <c r="AFO8" s="41"/>
      <c r="AFP8" s="41"/>
      <c r="AFQ8" s="41"/>
      <c r="AFR8" s="41"/>
      <c r="AFS8" s="41"/>
      <c r="AFT8" s="41"/>
      <c r="AFU8" s="41"/>
      <c r="AFV8" s="41"/>
      <c r="AFW8" s="41"/>
      <c r="AFX8" s="41"/>
      <c r="AFY8" s="41"/>
      <c r="AFZ8" s="41"/>
      <c r="AGA8" s="41"/>
      <c r="AGB8" s="41"/>
      <c r="AGC8" s="41"/>
      <c r="AGD8" s="41"/>
      <c r="AGE8" s="41"/>
      <c r="AGF8" s="41"/>
      <c r="AGG8" s="41"/>
      <c r="AGH8" s="41"/>
      <c r="AGI8" s="41"/>
      <c r="AGJ8" s="41"/>
      <c r="AGK8" s="41"/>
      <c r="AGL8" s="41"/>
      <c r="AGM8" s="41"/>
      <c r="AGN8" s="41"/>
      <c r="AGO8" s="41"/>
      <c r="AGP8" s="41"/>
      <c r="AGQ8" s="41"/>
      <c r="AGR8" s="41"/>
      <c r="AGS8" s="41"/>
      <c r="AGT8" s="41"/>
      <c r="AGU8" s="41"/>
      <c r="AGV8" s="41"/>
      <c r="AGW8" s="41"/>
      <c r="AGX8" s="41"/>
      <c r="AGY8" s="41"/>
      <c r="AGZ8" s="41"/>
      <c r="AHA8" s="41"/>
      <c r="AHB8" s="41"/>
      <c r="AHC8" s="41"/>
      <c r="AHD8" s="41"/>
      <c r="AHE8" s="41"/>
      <c r="AHF8" s="41"/>
      <c r="AHG8" s="41"/>
      <c r="AHH8" s="41"/>
      <c r="AHI8" s="41"/>
      <c r="AHJ8" s="41"/>
      <c r="AHK8" s="41"/>
      <c r="AHL8" s="41"/>
      <c r="AHM8" s="41"/>
      <c r="AHN8" s="41"/>
      <c r="AHO8" s="41"/>
      <c r="AHP8" s="41"/>
      <c r="AHQ8" s="41"/>
      <c r="AHR8" s="41"/>
      <c r="AHS8" s="41"/>
      <c r="AHT8" s="41"/>
      <c r="AHU8" s="41"/>
      <c r="AHV8" s="41"/>
      <c r="AHW8" s="41"/>
      <c r="AHX8" s="41"/>
      <c r="AHY8" s="41"/>
      <c r="AHZ8" s="41"/>
      <c r="AIA8" s="41"/>
      <c r="AIB8" s="41"/>
      <c r="AIC8" s="41"/>
      <c r="AID8" s="41"/>
      <c r="AIE8" s="41"/>
      <c r="AIF8" s="41"/>
      <c r="AIG8" s="41"/>
      <c r="AIH8" s="41"/>
      <c r="AII8" s="41"/>
      <c r="AIJ8" s="41"/>
      <c r="AIK8" s="41"/>
      <c r="AIL8" s="41"/>
      <c r="AIM8" s="41"/>
      <c r="AIN8" s="41"/>
      <c r="AIO8" s="41"/>
      <c r="AIP8" s="41"/>
      <c r="AIQ8" s="41"/>
      <c r="AIR8" s="41"/>
      <c r="AIS8" s="41"/>
      <c r="AIT8" s="41"/>
      <c r="AIU8" s="41"/>
      <c r="AIV8" s="41"/>
      <c r="AIW8" s="41"/>
      <c r="AIX8" s="41"/>
      <c r="AIY8" s="41"/>
      <c r="AIZ8" s="41"/>
      <c r="AJA8" s="41"/>
      <c r="AJB8" s="41"/>
      <c r="AJC8" s="41"/>
      <c r="AJD8" s="41"/>
      <c r="AJE8" s="41"/>
      <c r="AJF8" s="41"/>
      <c r="AJG8" s="41"/>
      <c r="AJH8" s="41"/>
      <c r="AJI8" s="41"/>
      <c r="AJJ8" s="41"/>
      <c r="AJK8" s="41"/>
      <c r="AJL8" s="41"/>
      <c r="AJM8" s="41"/>
      <c r="AJN8" s="41"/>
      <c r="AJO8" s="41"/>
      <c r="AJP8" s="41"/>
      <c r="AJQ8" s="41"/>
      <c r="AJR8" s="41"/>
      <c r="AJS8" s="41"/>
      <c r="AJT8" s="41"/>
      <c r="AJU8" s="41"/>
      <c r="AJV8" s="41"/>
      <c r="AJW8" s="41"/>
      <c r="AJX8" s="41"/>
      <c r="AJY8" s="41"/>
      <c r="AJZ8" s="41"/>
      <c r="AKA8" s="41"/>
      <c r="AKB8" s="41"/>
      <c r="AKC8" s="41"/>
      <c r="AKD8" s="41"/>
      <c r="AKE8" s="41"/>
      <c r="AKF8" s="41"/>
      <c r="AKG8" s="41"/>
      <c r="AKH8" s="41"/>
      <c r="AKI8" s="41"/>
      <c r="AKJ8" s="41"/>
      <c r="AKK8" s="41"/>
      <c r="AKL8" s="41"/>
      <c r="AKM8" s="41"/>
      <c r="AKN8" s="41"/>
      <c r="AKO8" s="41"/>
      <c r="AKP8" s="41"/>
      <c r="AKQ8" s="41"/>
      <c r="AKR8" s="41"/>
      <c r="AKS8" s="41"/>
      <c r="AKT8" s="41"/>
      <c r="AKU8" s="41"/>
      <c r="AKV8" s="41"/>
      <c r="AKW8" s="41"/>
      <c r="AKX8" s="41"/>
      <c r="AKY8" s="41"/>
      <c r="AKZ8" s="41"/>
      <c r="ALA8" s="41"/>
      <c r="ALB8" s="41"/>
      <c r="ALC8" s="41"/>
      <c r="ALD8" s="41"/>
      <c r="ALE8" s="41"/>
      <c r="ALF8" s="41"/>
      <c r="ALG8" s="41"/>
      <c r="ALH8" s="41"/>
      <c r="ALI8" s="41"/>
      <c r="ALJ8" s="41"/>
      <c r="ALK8" s="41"/>
      <c r="ALL8" s="41"/>
      <c r="ALM8" s="41"/>
      <c r="ALN8" s="41"/>
      <c r="ALO8" s="41"/>
      <c r="ALP8" s="41"/>
      <c r="ALQ8" s="41"/>
      <c r="ALR8" s="41"/>
      <c r="ALS8" s="41"/>
      <c r="ALT8" s="41"/>
      <c r="ALU8" s="41"/>
      <c r="ALV8" s="41"/>
      <c r="ALW8" s="41"/>
      <c r="ALX8" s="41"/>
      <c r="ALY8" s="41"/>
      <c r="ALZ8" s="41"/>
      <c r="AMA8" s="41"/>
      <c r="AMB8" s="41"/>
      <c r="AMC8" s="41"/>
      <c r="AMD8" s="41"/>
      <c r="AME8" s="41"/>
      <c r="AMF8" s="41"/>
      <c r="AMG8" s="41"/>
      <c r="AMH8" s="41"/>
      <c r="AMI8" s="41"/>
      <c r="AMJ8" s="41"/>
      <c r="AMK8" s="41"/>
      <c r="AML8" s="41"/>
      <c r="AMM8" s="41"/>
      <c r="AMN8" s="41"/>
      <c r="AMO8" s="41"/>
      <c r="AMP8" s="41"/>
      <c r="AMQ8" s="41"/>
      <c r="AMR8" s="41"/>
      <c r="AMS8" s="41"/>
      <c r="AMT8" s="41"/>
      <c r="AMU8" s="41"/>
      <c r="AMV8" s="41"/>
      <c r="AMW8" s="41"/>
      <c r="AMX8" s="41"/>
      <c r="AMY8" s="41"/>
      <c r="AMZ8" s="41"/>
      <c r="ANA8" s="41"/>
      <c r="ANB8" s="41"/>
      <c r="ANC8" s="41"/>
      <c r="AND8" s="41"/>
      <c r="ANE8" s="41"/>
      <c r="ANF8" s="41"/>
      <c r="ANG8" s="41"/>
      <c r="ANH8" s="41"/>
      <c r="ANI8" s="41"/>
      <c r="ANJ8" s="41"/>
      <c r="ANK8" s="41"/>
      <c r="ANL8" s="41"/>
      <c r="ANM8" s="41"/>
      <c r="ANN8" s="41"/>
      <c r="ANO8" s="41"/>
      <c r="ANP8" s="41"/>
      <c r="ANQ8" s="41"/>
      <c r="ANR8" s="41"/>
      <c r="ANS8" s="41"/>
      <c r="ANT8" s="41"/>
      <c r="ANU8" s="41"/>
      <c r="ANV8" s="41"/>
      <c r="ANW8" s="41"/>
      <c r="ANX8" s="41"/>
      <c r="ANY8" s="41"/>
      <c r="ANZ8" s="41"/>
      <c r="AOA8" s="41"/>
      <c r="AOB8" s="41"/>
      <c r="AOC8" s="41"/>
      <c r="AOD8" s="41"/>
      <c r="AOE8" s="41"/>
      <c r="AOF8" s="41"/>
      <c r="AOG8" s="41"/>
      <c r="AOH8" s="41"/>
      <c r="AOI8" s="41"/>
      <c r="AOJ8" s="41"/>
      <c r="AOK8" s="41"/>
      <c r="AOL8" s="41"/>
      <c r="AOM8" s="41"/>
      <c r="AON8" s="41"/>
      <c r="AOO8" s="41"/>
      <c r="AOP8" s="41"/>
      <c r="AOQ8" s="41"/>
      <c r="AOR8" s="41"/>
      <c r="AOS8" s="41"/>
      <c r="AOT8" s="41"/>
      <c r="AOU8" s="41"/>
      <c r="AOV8" s="41"/>
      <c r="AOW8" s="41"/>
      <c r="AOX8" s="41"/>
      <c r="AOY8" s="41"/>
      <c r="AOZ8" s="41"/>
      <c r="APA8" s="41"/>
      <c r="APB8" s="41"/>
      <c r="APC8" s="41"/>
      <c r="APD8" s="41"/>
      <c r="APE8" s="41"/>
      <c r="APF8" s="41"/>
      <c r="APG8" s="41"/>
      <c r="APH8" s="41"/>
      <c r="API8" s="41"/>
      <c r="APJ8" s="41"/>
    </row>
    <row r="9" spans="1:1102" ht="30" x14ac:dyDescent="0.25">
      <c r="A9" s="41"/>
      <c r="B9" s="43" t="s">
        <v>304</v>
      </c>
      <c r="C9" s="41">
        <v>12459</v>
      </c>
      <c r="D9" s="130">
        <v>-11272046.529999999</v>
      </c>
      <c r="E9" s="130">
        <v>0</v>
      </c>
      <c r="F9" s="130">
        <v>0</v>
      </c>
      <c r="G9" s="41"/>
      <c r="H9" s="41"/>
      <c r="I9" s="69">
        <f>-1*($R9*$S9*'Exchange Rates Hist'!$I$3)</f>
        <v>-11272046.532636331</v>
      </c>
      <c r="J9" s="22">
        <f t="shared" si="0"/>
        <v>-2.3388229083783065E-10</v>
      </c>
      <c r="K9" s="68"/>
      <c r="L9" s="68"/>
      <c r="M9" s="68"/>
      <c r="N9" s="68"/>
      <c r="O9" s="6" t="s">
        <v>123</v>
      </c>
      <c r="P9" s="10">
        <v>40</v>
      </c>
      <c r="Q9" s="6" t="s">
        <v>306</v>
      </c>
      <c r="R9" s="10">
        <v>350400</v>
      </c>
      <c r="S9" s="11">
        <v>28</v>
      </c>
      <c r="T9" s="6" t="s">
        <v>407</v>
      </c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1"/>
      <c r="FE9" s="41"/>
      <c r="FF9" s="41"/>
      <c r="FG9" s="41"/>
      <c r="FH9" s="41"/>
      <c r="FI9" s="41"/>
      <c r="FJ9" s="41"/>
      <c r="FK9" s="41"/>
      <c r="FL9" s="41"/>
      <c r="FM9" s="41"/>
      <c r="FN9" s="41"/>
      <c r="FO9" s="41"/>
      <c r="FP9" s="41"/>
      <c r="FQ9" s="41"/>
      <c r="FR9" s="41"/>
      <c r="FS9" s="41"/>
      <c r="FT9" s="41"/>
      <c r="FU9" s="41"/>
      <c r="FV9" s="41"/>
      <c r="FW9" s="41"/>
      <c r="FX9" s="41"/>
      <c r="FY9" s="41"/>
      <c r="FZ9" s="41"/>
      <c r="GA9" s="41"/>
      <c r="GB9" s="41"/>
      <c r="GC9" s="41"/>
      <c r="GD9" s="41"/>
      <c r="GE9" s="41"/>
      <c r="GF9" s="41"/>
      <c r="GG9" s="41"/>
      <c r="GH9" s="41"/>
      <c r="GI9" s="41"/>
      <c r="GJ9" s="41"/>
      <c r="GK9" s="41"/>
      <c r="GL9" s="41"/>
      <c r="GM9" s="41"/>
      <c r="GN9" s="41"/>
      <c r="GO9" s="41"/>
      <c r="GP9" s="41"/>
      <c r="GQ9" s="41"/>
      <c r="GR9" s="41"/>
      <c r="GS9" s="41"/>
      <c r="GT9" s="41"/>
      <c r="GU9" s="41"/>
      <c r="GV9" s="41"/>
      <c r="GW9" s="41"/>
      <c r="GX9" s="41"/>
      <c r="GY9" s="41"/>
      <c r="GZ9" s="41"/>
      <c r="HA9" s="41"/>
      <c r="HB9" s="41"/>
      <c r="HC9" s="41"/>
      <c r="HD9" s="41"/>
      <c r="HE9" s="41"/>
      <c r="HF9" s="41"/>
      <c r="HG9" s="41"/>
      <c r="HH9" s="41"/>
      <c r="HI9" s="41"/>
      <c r="HJ9" s="41"/>
      <c r="HK9" s="41"/>
      <c r="HL9" s="41"/>
      <c r="HM9" s="41"/>
      <c r="HN9" s="41"/>
      <c r="HO9" s="41"/>
      <c r="HP9" s="41"/>
      <c r="HQ9" s="41"/>
      <c r="HR9" s="41"/>
      <c r="HS9" s="41"/>
      <c r="HT9" s="41"/>
      <c r="HU9" s="41"/>
      <c r="HV9" s="41"/>
      <c r="HW9" s="41"/>
      <c r="HX9" s="41"/>
      <c r="HY9" s="41"/>
      <c r="HZ9" s="41"/>
      <c r="IA9" s="41"/>
      <c r="IB9" s="41"/>
      <c r="IC9" s="41"/>
      <c r="ID9" s="41"/>
      <c r="IE9" s="41"/>
      <c r="IF9" s="41"/>
      <c r="IG9" s="41"/>
      <c r="IH9" s="41"/>
      <c r="II9" s="41"/>
      <c r="IJ9" s="41"/>
      <c r="IK9" s="41"/>
      <c r="IL9" s="41"/>
      <c r="IM9" s="41"/>
      <c r="IN9" s="41"/>
      <c r="IO9" s="41"/>
      <c r="IP9" s="41"/>
      <c r="IQ9" s="41"/>
      <c r="IR9" s="41"/>
      <c r="IS9" s="41"/>
      <c r="IT9" s="41"/>
      <c r="IU9" s="41"/>
      <c r="IV9" s="41"/>
      <c r="IW9" s="41"/>
      <c r="IX9" s="41"/>
      <c r="IY9" s="41"/>
      <c r="IZ9" s="41"/>
      <c r="JA9" s="41"/>
      <c r="JB9" s="41"/>
      <c r="JC9" s="41"/>
      <c r="JD9" s="41"/>
      <c r="JE9" s="41"/>
      <c r="JF9" s="41"/>
      <c r="JG9" s="41"/>
      <c r="JH9" s="41"/>
      <c r="JI9" s="41"/>
      <c r="JJ9" s="41"/>
      <c r="JK9" s="41"/>
      <c r="JL9" s="41"/>
      <c r="JM9" s="41"/>
      <c r="JN9" s="41"/>
      <c r="JO9" s="41"/>
      <c r="JP9" s="41"/>
      <c r="JQ9" s="41"/>
      <c r="JR9" s="41"/>
      <c r="JS9" s="41"/>
      <c r="JT9" s="41"/>
      <c r="JU9" s="41"/>
      <c r="JV9" s="41"/>
      <c r="JW9" s="41"/>
      <c r="JX9" s="41"/>
      <c r="JY9" s="41"/>
      <c r="JZ9" s="41"/>
      <c r="KA9" s="41"/>
      <c r="KB9" s="41"/>
      <c r="KC9" s="41"/>
      <c r="KD9" s="41"/>
      <c r="KE9" s="41"/>
      <c r="KF9" s="41"/>
      <c r="KG9" s="41"/>
      <c r="KH9" s="41"/>
      <c r="KI9" s="41"/>
      <c r="KJ9" s="41"/>
      <c r="KK9" s="41"/>
      <c r="KL9" s="41"/>
      <c r="KM9" s="41"/>
      <c r="KN9" s="41"/>
      <c r="KO9" s="41"/>
      <c r="KP9" s="41"/>
      <c r="KQ9" s="41"/>
      <c r="KR9" s="41"/>
      <c r="KS9" s="41"/>
      <c r="KT9" s="41"/>
      <c r="KU9" s="41"/>
      <c r="KV9" s="41"/>
      <c r="KW9" s="41"/>
      <c r="KX9" s="41"/>
      <c r="KY9" s="41"/>
      <c r="KZ9" s="41"/>
      <c r="LA9" s="41"/>
      <c r="LB9" s="41"/>
      <c r="LC9" s="41"/>
      <c r="LD9" s="41"/>
      <c r="LE9" s="41"/>
      <c r="LF9" s="41"/>
      <c r="LG9" s="41"/>
      <c r="LH9" s="41"/>
      <c r="LI9" s="41"/>
      <c r="LJ9" s="41"/>
      <c r="LK9" s="41"/>
      <c r="LL9" s="41"/>
      <c r="LM9" s="41"/>
      <c r="LN9" s="41"/>
      <c r="LO9" s="41"/>
      <c r="LP9" s="41"/>
      <c r="LQ9" s="41"/>
      <c r="LR9" s="41"/>
      <c r="LS9" s="41"/>
      <c r="LT9" s="41"/>
      <c r="LU9" s="41"/>
      <c r="LV9" s="41"/>
      <c r="LW9" s="41"/>
      <c r="LX9" s="41"/>
      <c r="LY9" s="41"/>
      <c r="LZ9" s="41"/>
      <c r="MA9" s="41"/>
      <c r="MB9" s="41"/>
      <c r="MC9" s="41"/>
      <c r="MD9" s="41"/>
      <c r="ME9" s="41"/>
      <c r="MF9" s="41"/>
      <c r="MG9" s="41"/>
      <c r="MH9" s="41"/>
      <c r="MI9" s="41"/>
      <c r="MJ9" s="41"/>
      <c r="MK9" s="41"/>
      <c r="ML9" s="41"/>
      <c r="MM9" s="41"/>
      <c r="MN9" s="41"/>
      <c r="MO9" s="41"/>
      <c r="MP9" s="41"/>
      <c r="MQ9" s="41"/>
      <c r="MR9" s="41"/>
      <c r="MS9" s="41"/>
      <c r="MT9" s="41"/>
      <c r="MU9" s="41"/>
      <c r="MV9" s="41"/>
      <c r="MW9" s="41"/>
      <c r="MX9" s="41"/>
      <c r="MY9" s="41"/>
      <c r="MZ9" s="41"/>
      <c r="NA9" s="41"/>
      <c r="NB9" s="41"/>
      <c r="NC9" s="41"/>
      <c r="ND9" s="41"/>
      <c r="NE9" s="41"/>
      <c r="NF9" s="41"/>
      <c r="NG9" s="41"/>
      <c r="NH9" s="41"/>
      <c r="NI9" s="41"/>
      <c r="NJ9" s="41"/>
      <c r="NK9" s="41"/>
      <c r="NL9" s="41"/>
      <c r="NM9" s="41"/>
      <c r="NN9" s="41"/>
      <c r="NO9" s="41"/>
      <c r="NP9" s="41"/>
      <c r="NQ9" s="41"/>
      <c r="NR9" s="41"/>
      <c r="NS9" s="41"/>
      <c r="NT9" s="41"/>
      <c r="NU9" s="41"/>
      <c r="NV9" s="41"/>
      <c r="NW9" s="41"/>
      <c r="NX9" s="41"/>
      <c r="NY9" s="41"/>
      <c r="NZ9" s="41"/>
      <c r="OA9" s="41"/>
      <c r="OB9" s="41"/>
      <c r="OC9" s="41"/>
      <c r="OD9" s="41"/>
      <c r="OE9" s="41"/>
      <c r="OF9" s="41"/>
      <c r="OG9" s="41"/>
      <c r="OH9" s="41"/>
      <c r="OI9" s="41"/>
      <c r="OJ9" s="41"/>
      <c r="OK9" s="41"/>
      <c r="OL9" s="41"/>
      <c r="OM9" s="41"/>
      <c r="ON9" s="41"/>
      <c r="OO9" s="41"/>
      <c r="OP9" s="41"/>
      <c r="OQ9" s="41"/>
      <c r="OR9" s="41"/>
      <c r="OS9" s="41"/>
      <c r="OT9" s="41"/>
      <c r="OU9" s="41"/>
      <c r="OV9" s="41"/>
      <c r="OW9" s="41"/>
      <c r="OX9" s="41"/>
      <c r="OY9" s="41"/>
      <c r="OZ9" s="41"/>
      <c r="PA9" s="41"/>
      <c r="PB9" s="41"/>
      <c r="PC9" s="41"/>
      <c r="PD9" s="41"/>
      <c r="PE9" s="41"/>
      <c r="PF9" s="41"/>
      <c r="PG9" s="41"/>
      <c r="PH9" s="41"/>
      <c r="PI9" s="41"/>
      <c r="PJ9" s="41"/>
      <c r="PK9" s="41"/>
      <c r="PL9" s="41"/>
      <c r="PM9" s="41"/>
      <c r="PN9" s="41"/>
      <c r="PO9" s="41"/>
      <c r="PP9" s="41"/>
      <c r="PQ9" s="41"/>
      <c r="PR9" s="41"/>
      <c r="PS9" s="41"/>
      <c r="PT9" s="41"/>
      <c r="PU9" s="41"/>
      <c r="PV9" s="41"/>
      <c r="PW9" s="41"/>
      <c r="PX9" s="41"/>
      <c r="PY9" s="41"/>
      <c r="PZ9" s="41"/>
      <c r="QA9" s="41"/>
      <c r="QB9" s="41"/>
      <c r="QC9" s="41"/>
      <c r="QD9" s="41"/>
      <c r="QE9" s="41"/>
      <c r="QF9" s="41"/>
      <c r="QG9" s="41"/>
      <c r="QH9" s="41"/>
      <c r="QI9" s="41"/>
      <c r="QJ9" s="41"/>
      <c r="QK9" s="41"/>
      <c r="QL9" s="41"/>
      <c r="QM9" s="41"/>
      <c r="QN9" s="41"/>
      <c r="QO9" s="41"/>
      <c r="QP9" s="41"/>
      <c r="QQ9" s="41"/>
      <c r="QR9" s="41"/>
      <c r="QS9" s="41"/>
      <c r="QT9" s="41"/>
      <c r="QU9" s="41"/>
      <c r="QV9" s="41"/>
      <c r="QW9" s="41"/>
      <c r="QX9" s="41"/>
      <c r="QY9" s="41"/>
      <c r="QZ9" s="41"/>
      <c r="RA9" s="41"/>
      <c r="RB9" s="41"/>
      <c r="RC9" s="41"/>
      <c r="RD9" s="41"/>
      <c r="RE9" s="41"/>
      <c r="RF9" s="41"/>
      <c r="RG9" s="41"/>
      <c r="RH9" s="41"/>
      <c r="RI9" s="41"/>
      <c r="RJ9" s="41"/>
      <c r="RK9" s="41"/>
      <c r="RL9" s="41"/>
      <c r="RM9" s="41"/>
      <c r="RN9" s="41"/>
      <c r="RO9" s="41"/>
      <c r="RP9" s="41"/>
      <c r="RQ9" s="41"/>
      <c r="RR9" s="41"/>
      <c r="RS9" s="41"/>
      <c r="RT9" s="41"/>
      <c r="RU9" s="41"/>
      <c r="RV9" s="41"/>
      <c r="RW9" s="41"/>
      <c r="RX9" s="41"/>
      <c r="RY9" s="41"/>
      <c r="RZ9" s="41"/>
      <c r="SA9" s="41"/>
      <c r="SB9" s="41"/>
      <c r="SC9" s="41"/>
      <c r="SD9" s="41"/>
      <c r="SE9" s="41"/>
      <c r="SF9" s="41"/>
      <c r="SG9" s="41"/>
      <c r="SH9" s="41"/>
      <c r="SI9" s="41"/>
      <c r="SJ9" s="41"/>
      <c r="SK9" s="41"/>
      <c r="SL9" s="41"/>
      <c r="SM9" s="41"/>
      <c r="SN9" s="41"/>
      <c r="SO9" s="41"/>
      <c r="SP9" s="41"/>
      <c r="SQ9" s="41"/>
      <c r="SR9" s="41"/>
      <c r="SS9" s="41"/>
      <c r="ST9" s="41"/>
      <c r="SU9" s="41"/>
      <c r="SV9" s="41"/>
      <c r="SW9" s="41"/>
      <c r="SX9" s="41"/>
      <c r="SY9" s="41"/>
      <c r="SZ9" s="41"/>
      <c r="TA9" s="41"/>
      <c r="TB9" s="41"/>
      <c r="TC9" s="41"/>
      <c r="TD9" s="41"/>
      <c r="TE9" s="41"/>
      <c r="TF9" s="41"/>
      <c r="TG9" s="41"/>
      <c r="TH9" s="41"/>
      <c r="TI9" s="41"/>
      <c r="TJ9" s="41"/>
      <c r="TK9" s="41"/>
      <c r="TL9" s="41"/>
      <c r="TM9" s="41"/>
      <c r="TN9" s="41"/>
      <c r="TO9" s="41"/>
      <c r="TP9" s="41"/>
      <c r="TQ9" s="41"/>
      <c r="TR9" s="41"/>
      <c r="TS9" s="41"/>
      <c r="TT9" s="41"/>
      <c r="TU9" s="41"/>
      <c r="TV9" s="41"/>
      <c r="TW9" s="41"/>
      <c r="TX9" s="41"/>
      <c r="TY9" s="41"/>
      <c r="TZ9" s="41"/>
      <c r="UA9" s="41"/>
      <c r="UB9" s="41"/>
      <c r="UC9" s="41"/>
      <c r="UD9" s="41"/>
      <c r="UE9" s="41"/>
      <c r="UF9" s="41"/>
      <c r="UG9" s="41"/>
      <c r="UH9" s="41"/>
      <c r="UI9" s="41"/>
      <c r="UJ9" s="41"/>
      <c r="UK9" s="41"/>
      <c r="UL9" s="41"/>
      <c r="UM9" s="41"/>
      <c r="UN9" s="41"/>
      <c r="UO9" s="41"/>
      <c r="UP9" s="41"/>
      <c r="UQ9" s="41"/>
      <c r="UR9" s="41"/>
      <c r="US9" s="41"/>
      <c r="UT9" s="41"/>
      <c r="UU9" s="41"/>
      <c r="UV9" s="41"/>
      <c r="UW9" s="41"/>
      <c r="UX9" s="41"/>
      <c r="UY9" s="41"/>
      <c r="UZ9" s="41"/>
      <c r="VA9" s="41"/>
      <c r="VB9" s="41"/>
      <c r="VC9" s="41"/>
      <c r="VD9" s="41"/>
      <c r="VE9" s="41"/>
      <c r="VF9" s="41"/>
      <c r="VG9" s="41"/>
      <c r="VH9" s="41"/>
      <c r="VI9" s="41"/>
      <c r="VJ9" s="41"/>
      <c r="VK9" s="41"/>
      <c r="VL9" s="41"/>
      <c r="VM9" s="41"/>
      <c r="VN9" s="41"/>
      <c r="VO9" s="41"/>
      <c r="VP9" s="41"/>
      <c r="VQ9" s="41"/>
      <c r="VR9" s="41"/>
      <c r="VS9" s="41"/>
      <c r="VT9" s="41"/>
      <c r="VU9" s="41"/>
      <c r="VV9" s="41"/>
      <c r="VW9" s="41"/>
      <c r="VX9" s="41"/>
      <c r="VY9" s="41"/>
      <c r="VZ9" s="41"/>
      <c r="WA9" s="41"/>
      <c r="WB9" s="41"/>
      <c r="WC9" s="41"/>
      <c r="WD9" s="41"/>
      <c r="WE9" s="41"/>
      <c r="WF9" s="41"/>
      <c r="WG9" s="41"/>
      <c r="WH9" s="41"/>
      <c r="WI9" s="41"/>
      <c r="WJ9" s="41"/>
      <c r="WK9" s="41"/>
      <c r="WL9" s="41"/>
      <c r="WM9" s="41"/>
      <c r="WN9" s="41"/>
      <c r="WO9" s="41"/>
      <c r="WP9" s="41"/>
      <c r="WQ9" s="41"/>
      <c r="WR9" s="41"/>
      <c r="WS9" s="41"/>
      <c r="WT9" s="41"/>
      <c r="WU9" s="41"/>
      <c r="WV9" s="41"/>
      <c r="WW9" s="41"/>
      <c r="WX9" s="41"/>
      <c r="WY9" s="41"/>
      <c r="WZ9" s="41"/>
      <c r="XA9" s="41"/>
      <c r="XB9" s="41"/>
      <c r="XC9" s="41"/>
      <c r="XD9" s="41"/>
      <c r="XE9" s="41"/>
      <c r="XF9" s="41"/>
      <c r="XG9" s="41"/>
      <c r="XH9" s="41"/>
      <c r="XI9" s="41"/>
      <c r="XJ9" s="41"/>
      <c r="XK9" s="41"/>
      <c r="XL9" s="41"/>
      <c r="XM9" s="41"/>
      <c r="XN9" s="41"/>
      <c r="XO9" s="41"/>
      <c r="XP9" s="41"/>
      <c r="XQ9" s="41"/>
      <c r="XR9" s="41"/>
      <c r="XS9" s="41"/>
      <c r="XT9" s="41"/>
      <c r="XU9" s="41"/>
      <c r="XV9" s="41"/>
      <c r="XW9" s="41"/>
      <c r="XX9" s="41"/>
      <c r="XY9" s="41"/>
      <c r="XZ9" s="41"/>
      <c r="YA9" s="41"/>
      <c r="YB9" s="41"/>
      <c r="YC9" s="41"/>
      <c r="YD9" s="41"/>
      <c r="YE9" s="41"/>
      <c r="YF9" s="41"/>
      <c r="YG9" s="41"/>
      <c r="YH9" s="41"/>
      <c r="YI9" s="41"/>
      <c r="YJ9" s="41"/>
      <c r="YK9" s="41"/>
      <c r="YL9" s="41"/>
      <c r="YM9" s="41"/>
      <c r="YN9" s="41"/>
      <c r="YO9" s="41"/>
      <c r="YP9" s="41"/>
      <c r="YQ9" s="41"/>
      <c r="YR9" s="41"/>
      <c r="YS9" s="41"/>
      <c r="YT9" s="41"/>
      <c r="YU9" s="41"/>
      <c r="YV9" s="41"/>
      <c r="YW9" s="41"/>
      <c r="YX9" s="41"/>
      <c r="YY9" s="41"/>
      <c r="YZ9" s="41"/>
      <c r="ZA9" s="41"/>
      <c r="ZB9" s="41"/>
      <c r="ZC9" s="41"/>
      <c r="ZD9" s="41"/>
      <c r="ZE9" s="41"/>
      <c r="ZF9" s="41"/>
      <c r="ZG9" s="41"/>
      <c r="ZH9" s="41"/>
      <c r="ZI9" s="41"/>
      <c r="ZJ9" s="41"/>
      <c r="ZK9" s="41"/>
      <c r="ZL9" s="41"/>
      <c r="ZM9" s="41"/>
      <c r="ZN9" s="41"/>
      <c r="ZO9" s="41"/>
      <c r="ZP9" s="41"/>
      <c r="ZQ9" s="41"/>
      <c r="ZR9" s="41"/>
      <c r="ZS9" s="41"/>
      <c r="ZT9" s="41"/>
      <c r="ZU9" s="41"/>
      <c r="ZV9" s="41"/>
      <c r="ZW9" s="41"/>
      <c r="ZX9" s="41"/>
      <c r="ZY9" s="41"/>
      <c r="ZZ9" s="41"/>
      <c r="AAA9" s="41"/>
      <c r="AAB9" s="41"/>
      <c r="AAC9" s="41"/>
      <c r="AAD9" s="41"/>
      <c r="AAE9" s="41"/>
      <c r="AAF9" s="41"/>
      <c r="AAG9" s="41"/>
      <c r="AAH9" s="41"/>
      <c r="AAI9" s="41"/>
      <c r="AAJ9" s="41"/>
      <c r="AAK9" s="41"/>
      <c r="AAL9" s="41"/>
      <c r="AAM9" s="41"/>
      <c r="AAN9" s="41"/>
      <c r="AAO9" s="41"/>
      <c r="AAP9" s="41"/>
      <c r="AAQ9" s="41"/>
      <c r="AAR9" s="41"/>
      <c r="AAS9" s="41"/>
      <c r="AAT9" s="41"/>
      <c r="AAU9" s="41"/>
      <c r="AAV9" s="41"/>
      <c r="AAW9" s="41"/>
      <c r="AAX9" s="41"/>
      <c r="AAY9" s="41"/>
      <c r="AAZ9" s="41"/>
      <c r="ABA9" s="41"/>
      <c r="ABB9" s="41"/>
      <c r="ABC9" s="41"/>
      <c r="ABD9" s="41"/>
      <c r="ABE9" s="41"/>
      <c r="ABF9" s="41"/>
      <c r="ABG9" s="41"/>
      <c r="ABH9" s="41"/>
      <c r="ABI9" s="41"/>
      <c r="ABJ9" s="41"/>
      <c r="ABK9" s="41"/>
      <c r="ABL9" s="41"/>
      <c r="ABM9" s="41"/>
      <c r="ABN9" s="41"/>
      <c r="ABO9" s="41"/>
      <c r="ABP9" s="41"/>
      <c r="ABQ9" s="41"/>
      <c r="ABR9" s="41"/>
      <c r="ABS9" s="41"/>
      <c r="ABT9" s="41"/>
      <c r="ABU9" s="41"/>
      <c r="ABV9" s="41"/>
      <c r="ABW9" s="41"/>
      <c r="ABX9" s="41"/>
      <c r="ABY9" s="41"/>
      <c r="ABZ9" s="41"/>
      <c r="ACA9" s="41"/>
      <c r="ACB9" s="41"/>
      <c r="ACC9" s="41"/>
      <c r="ACD9" s="41"/>
      <c r="ACE9" s="41"/>
      <c r="ACF9" s="41"/>
      <c r="ACG9" s="41"/>
      <c r="ACH9" s="41"/>
      <c r="ACI9" s="41"/>
      <c r="ACJ9" s="41"/>
      <c r="ACK9" s="41"/>
      <c r="ACL9" s="41"/>
      <c r="ACM9" s="41"/>
      <c r="ACN9" s="41"/>
      <c r="ACO9" s="41"/>
      <c r="ACP9" s="41"/>
      <c r="ACQ9" s="41"/>
      <c r="ACR9" s="41"/>
      <c r="ACS9" s="41"/>
      <c r="ACT9" s="41"/>
      <c r="ACU9" s="41"/>
      <c r="ACV9" s="41"/>
      <c r="ACW9" s="41"/>
      <c r="ACX9" s="41"/>
      <c r="ACY9" s="41"/>
      <c r="ACZ9" s="41"/>
      <c r="ADA9" s="41"/>
      <c r="ADB9" s="41"/>
      <c r="ADC9" s="41"/>
      <c r="ADD9" s="41"/>
      <c r="ADE9" s="41"/>
      <c r="ADF9" s="41"/>
      <c r="ADG9" s="41"/>
      <c r="ADH9" s="41"/>
      <c r="ADI9" s="41"/>
      <c r="ADJ9" s="41"/>
      <c r="ADK9" s="41"/>
      <c r="ADL9" s="41"/>
      <c r="ADM9" s="41"/>
      <c r="ADN9" s="41"/>
      <c r="ADO9" s="41"/>
      <c r="ADP9" s="41"/>
      <c r="ADQ9" s="41"/>
      <c r="ADR9" s="41"/>
      <c r="ADS9" s="41"/>
      <c r="ADT9" s="41"/>
      <c r="ADU9" s="41"/>
      <c r="ADV9" s="41"/>
      <c r="ADW9" s="41"/>
      <c r="ADX9" s="41"/>
      <c r="ADY9" s="41"/>
      <c r="ADZ9" s="41"/>
      <c r="AEA9" s="41"/>
      <c r="AEB9" s="41"/>
      <c r="AEC9" s="41"/>
      <c r="AED9" s="41"/>
      <c r="AEE9" s="41"/>
      <c r="AEF9" s="41"/>
      <c r="AEG9" s="41"/>
      <c r="AEH9" s="41"/>
      <c r="AEI9" s="41"/>
      <c r="AEJ9" s="41"/>
      <c r="AEK9" s="41"/>
      <c r="AEL9" s="41"/>
      <c r="AEM9" s="41"/>
      <c r="AEN9" s="41"/>
      <c r="AEO9" s="41"/>
      <c r="AEP9" s="41"/>
      <c r="AEQ9" s="41"/>
      <c r="AER9" s="41"/>
      <c r="AES9" s="41"/>
      <c r="AET9" s="41"/>
      <c r="AEU9" s="41"/>
      <c r="AEV9" s="41"/>
      <c r="AEW9" s="41"/>
      <c r="AEX9" s="41"/>
      <c r="AEY9" s="41"/>
      <c r="AEZ9" s="41"/>
      <c r="AFA9" s="41"/>
      <c r="AFB9" s="41"/>
      <c r="AFC9" s="41"/>
      <c r="AFD9" s="41"/>
      <c r="AFE9" s="41"/>
      <c r="AFF9" s="41"/>
      <c r="AFG9" s="41"/>
      <c r="AFH9" s="41"/>
      <c r="AFI9" s="41"/>
      <c r="AFJ9" s="41"/>
      <c r="AFK9" s="41"/>
      <c r="AFL9" s="41"/>
      <c r="AFM9" s="41"/>
      <c r="AFN9" s="41"/>
      <c r="AFO9" s="41"/>
      <c r="AFP9" s="41"/>
      <c r="AFQ9" s="41"/>
      <c r="AFR9" s="41"/>
      <c r="AFS9" s="41"/>
      <c r="AFT9" s="41"/>
      <c r="AFU9" s="41"/>
      <c r="AFV9" s="41"/>
      <c r="AFW9" s="41"/>
      <c r="AFX9" s="41"/>
      <c r="AFY9" s="41"/>
      <c r="AFZ9" s="41"/>
      <c r="AGA9" s="41"/>
      <c r="AGB9" s="41"/>
      <c r="AGC9" s="41"/>
      <c r="AGD9" s="41"/>
      <c r="AGE9" s="41"/>
      <c r="AGF9" s="41"/>
      <c r="AGG9" s="41"/>
      <c r="AGH9" s="41"/>
      <c r="AGI9" s="41"/>
      <c r="AGJ9" s="41"/>
      <c r="AGK9" s="41"/>
      <c r="AGL9" s="41"/>
      <c r="AGM9" s="41"/>
      <c r="AGN9" s="41"/>
      <c r="AGO9" s="41"/>
      <c r="AGP9" s="41"/>
      <c r="AGQ9" s="41"/>
      <c r="AGR9" s="41"/>
      <c r="AGS9" s="41"/>
      <c r="AGT9" s="41"/>
      <c r="AGU9" s="41"/>
      <c r="AGV9" s="41"/>
      <c r="AGW9" s="41"/>
      <c r="AGX9" s="41"/>
      <c r="AGY9" s="41"/>
      <c r="AGZ9" s="41"/>
      <c r="AHA9" s="41"/>
      <c r="AHB9" s="41"/>
      <c r="AHC9" s="41"/>
      <c r="AHD9" s="41"/>
      <c r="AHE9" s="41"/>
      <c r="AHF9" s="41"/>
      <c r="AHG9" s="41"/>
      <c r="AHH9" s="41"/>
      <c r="AHI9" s="41"/>
      <c r="AHJ9" s="41"/>
      <c r="AHK9" s="41"/>
      <c r="AHL9" s="41"/>
      <c r="AHM9" s="41"/>
      <c r="AHN9" s="41"/>
      <c r="AHO9" s="41"/>
      <c r="AHP9" s="41"/>
      <c r="AHQ9" s="41"/>
      <c r="AHR9" s="41"/>
      <c r="AHS9" s="41"/>
      <c r="AHT9" s="41"/>
      <c r="AHU9" s="41"/>
      <c r="AHV9" s="41"/>
      <c r="AHW9" s="41"/>
      <c r="AHX9" s="41"/>
      <c r="AHY9" s="41"/>
      <c r="AHZ9" s="41"/>
      <c r="AIA9" s="41"/>
      <c r="AIB9" s="41"/>
      <c r="AIC9" s="41"/>
      <c r="AID9" s="41"/>
      <c r="AIE9" s="41"/>
      <c r="AIF9" s="41"/>
      <c r="AIG9" s="41"/>
      <c r="AIH9" s="41"/>
      <c r="AII9" s="41"/>
      <c r="AIJ9" s="41"/>
      <c r="AIK9" s="41"/>
      <c r="AIL9" s="41"/>
      <c r="AIM9" s="41"/>
      <c r="AIN9" s="41"/>
      <c r="AIO9" s="41"/>
      <c r="AIP9" s="41"/>
      <c r="AIQ9" s="41"/>
      <c r="AIR9" s="41"/>
      <c r="AIS9" s="41"/>
      <c r="AIT9" s="41"/>
      <c r="AIU9" s="41"/>
      <c r="AIV9" s="41"/>
      <c r="AIW9" s="41"/>
      <c r="AIX9" s="41"/>
      <c r="AIY9" s="41"/>
      <c r="AIZ9" s="41"/>
      <c r="AJA9" s="41"/>
      <c r="AJB9" s="41"/>
      <c r="AJC9" s="41"/>
      <c r="AJD9" s="41"/>
      <c r="AJE9" s="41"/>
      <c r="AJF9" s="41"/>
      <c r="AJG9" s="41"/>
      <c r="AJH9" s="41"/>
      <c r="AJI9" s="41"/>
      <c r="AJJ9" s="41"/>
      <c r="AJK9" s="41"/>
      <c r="AJL9" s="41"/>
      <c r="AJM9" s="41"/>
      <c r="AJN9" s="41"/>
      <c r="AJO9" s="41"/>
      <c r="AJP9" s="41"/>
      <c r="AJQ9" s="41"/>
      <c r="AJR9" s="41"/>
      <c r="AJS9" s="41"/>
      <c r="AJT9" s="41"/>
      <c r="AJU9" s="41"/>
      <c r="AJV9" s="41"/>
      <c r="AJW9" s="41"/>
      <c r="AJX9" s="41"/>
      <c r="AJY9" s="41"/>
      <c r="AJZ9" s="41"/>
      <c r="AKA9" s="41"/>
      <c r="AKB9" s="41"/>
      <c r="AKC9" s="41"/>
      <c r="AKD9" s="41"/>
      <c r="AKE9" s="41"/>
      <c r="AKF9" s="41"/>
      <c r="AKG9" s="41"/>
      <c r="AKH9" s="41"/>
      <c r="AKI9" s="41"/>
      <c r="AKJ9" s="41"/>
      <c r="AKK9" s="41"/>
      <c r="AKL9" s="41"/>
      <c r="AKM9" s="41"/>
      <c r="AKN9" s="41"/>
      <c r="AKO9" s="41"/>
      <c r="AKP9" s="41"/>
      <c r="AKQ9" s="41"/>
      <c r="AKR9" s="41"/>
      <c r="AKS9" s="41"/>
      <c r="AKT9" s="41"/>
      <c r="AKU9" s="41"/>
      <c r="AKV9" s="41"/>
      <c r="AKW9" s="41"/>
      <c r="AKX9" s="41"/>
      <c r="AKY9" s="41"/>
      <c r="AKZ9" s="41"/>
      <c r="ALA9" s="41"/>
      <c r="ALB9" s="41"/>
      <c r="ALC9" s="41"/>
      <c r="ALD9" s="41"/>
      <c r="ALE9" s="41"/>
      <c r="ALF9" s="41"/>
      <c r="ALG9" s="41"/>
      <c r="ALH9" s="41"/>
      <c r="ALI9" s="41"/>
      <c r="ALJ9" s="41"/>
      <c r="ALK9" s="41"/>
      <c r="ALL9" s="41"/>
      <c r="ALM9" s="41"/>
      <c r="ALN9" s="41"/>
      <c r="ALO9" s="41"/>
      <c r="ALP9" s="41"/>
      <c r="ALQ9" s="41"/>
      <c r="ALR9" s="41"/>
      <c r="ALS9" s="41"/>
      <c r="ALT9" s="41"/>
      <c r="ALU9" s="41"/>
      <c r="ALV9" s="41"/>
      <c r="ALW9" s="41"/>
      <c r="ALX9" s="41"/>
      <c r="ALY9" s="41"/>
      <c r="ALZ9" s="41"/>
      <c r="AMA9" s="41"/>
      <c r="AMB9" s="41"/>
      <c r="AMC9" s="41"/>
      <c r="AMD9" s="41"/>
      <c r="AME9" s="41"/>
      <c r="AMF9" s="41"/>
      <c r="AMG9" s="41"/>
      <c r="AMH9" s="41"/>
      <c r="AMI9" s="41"/>
      <c r="AMJ9" s="41"/>
      <c r="AMK9" s="41"/>
      <c r="AML9" s="41"/>
      <c r="AMM9" s="41"/>
      <c r="AMN9" s="41"/>
      <c r="AMO9" s="41"/>
      <c r="AMP9" s="41"/>
      <c r="AMQ9" s="41"/>
      <c r="AMR9" s="41"/>
      <c r="AMS9" s="41"/>
      <c r="AMT9" s="41"/>
      <c r="AMU9" s="41"/>
      <c r="AMV9" s="41"/>
      <c r="AMW9" s="41"/>
      <c r="AMX9" s="41"/>
      <c r="AMY9" s="41"/>
      <c r="AMZ9" s="41"/>
      <c r="ANA9" s="41"/>
      <c r="ANB9" s="41"/>
      <c r="ANC9" s="41"/>
      <c r="AND9" s="41"/>
      <c r="ANE9" s="41"/>
      <c r="ANF9" s="41"/>
      <c r="ANG9" s="41"/>
      <c r="ANH9" s="41"/>
      <c r="ANI9" s="41"/>
      <c r="ANJ9" s="41"/>
      <c r="ANK9" s="41"/>
      <c r="ANL9" s="41"/>
      <c r="ANM9" s="41"/>
      <c r="ANN9" s="41"/>
      <c r="ANO9" s="41"/>
      <c r="ANP9" s="41"/>
      <c r="ANQ9" s="41"/>
      <c r="ANR9" s="41"/>
      <c r="ANS9" s="41"/>
      <c r="ANT9" s="41"/>
      <c r="ANU9" s="41"/>
      <c r="ANV9" s="41"/>
      <c r="ANW9" s="41"/>
      <c r="ANX9" s="41"/>
      <c r="ANY9" s="41"/>
      <c r="ANZ9" s="41"/>
      <c r="AOA9" s="41"/>
      <c r="AOB9" s="41"/>
      <c r="AOC9" s="41"/>
      <c r="AOD9" s="41"/>
      <c r="AOE9" s="41"/>
      <c r="AOF9" s="41"/>
      <c r="AOG9" s="41"/>
      <c r="AOH9" s="41"/>
      <c r="AOI9" s="41"/>
      <c r="AOJ9" s="41"/>
      <c r="AOK9" s="41"/>
      <c r="AOL9" s="41"/>
      <c r="AOM9" s="41"/>
      <c r="AON9" s="41"/>
      <c r="AOO9" s="41"/>
      <c r="AOP9" s="41"/>
      <c r="AOQ9" s="41"/>
      <c r="AOR9" s="41"/>
      <c r="AOS9" s="41"/>
      <c r="AOT9" s="41"/>
      <c r="AOU9" s="41"/>
      <c r="AOV9" s="41"/>
      <c r="AOW9" s="41"/>
      <c r="AOX9" s="41"/>
      <c r="AOY9" s="41"/>
      <c r="AOZ9" s="41"/>
      <c r="APA9" s="41"/>
      <c r="APB9" s="41"/>
      <c r="APC9" s="41"/>
      <c r="APD9" s="41"/>
      <c r="APE9" s="41"/>
      <c r="APF9" s="41"/>
      <c r="APG9" s="41"/>
      <c r="APH9" s="41"/>
      <c r="API9" s="41"/>
      <c r="APJ9" s="41"/>
    </row>
    <row r="10" spans="1:1102" ht="30" x14ac:dyDescent="0.25">
      <c r="A10" s="41"/>
      <c r="B10" s="43" t="s">
        <v>304</v>
      </c>
      <c r="C10" s="41">
        <v>12461</v>
      </c>
      <c r="D10" s="130">
        <v>-11966485.109999999</v>
      </c>
      <c r="E10" s="130">
        <v>0</v>
      </c>
      <c r="F10" s="130">
        <v>0</v>
      </c>
      <c r="G10" s="41"/>
      <c r="H10" s="41"/>
      <c r="I10" s="69">
        <f>-1*($R10*$S10*'Exchange Rates Hist'!$I$3)</f>
        <v>-11966485.113664819</v>
      </c>
      <c r="J10" s="22">
        <f t="shared" si="0"/>
        <v>-3.0625697437500353E-10</v>
      </c>
      <c r="K10" s="68"/>
      <c r="L10" s="68"/>
      <c r="M10" s="68"/>
      <c r="N10" s="68"/>
      <c r="O10" s="6" t="s">
        <v>123</v>
      </c>
      <c r="P10" s="10">
        <v>41</v>
      </c>
      <c r="Q10" s="6" t="s">
        <v>306</v>
      </c>
      <c r="R10" s="10">
        <v>359160</v>
      </c>
      <c r="S10" s="11">
        <v>29</v>
      </c>
      <c r="T10" s="6" t="s">
        <v>407</v>
      </c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1"/>
      <c r="FE10" s="41"/>
      <c r="FF10" s="41"/>
      <c r="FG10" s="41"/>
      <c r="FH10" s="41"/>
      <c r="FI10" s="41"/>
      <c r="FJ10" s="41"/>
      <c r="FK10" s="41"/>
      <c r="FL10" s="41"/>
      <c r="FM10" s="41"/>
      <c r="FN10" s="41"/>
      <c r="FO10" s="41"/>
      <c r="FP10" s="41"/>
      <c r="FQ10" s="41"/>
      <c r="FR10" s="41"/>
      <c r="FS10" s="41"/>
      <c r="FT10" s="41"/>
      <c r="FU10" s="41"/>
      <c r="FV10" s="41"/>
      <c r="FW10" s="41"/>
      <c r="FX10" s="41"/>
      <c r="FY10" s="41"/>
      <c r="FZ10" s="41"/>
      <c r="GA10" s="41"/>
      <c r="GB10" s="41"/>
      <c r="GC10" s="41"/>
      <c r="GD10" s="41"/>
      <c r="GE10" s="41"/>
      <c r="GF10" s="41"/>
      <c r="GG10" s="41"/>
      <c r="GH10" s="41"/>
      <c r="GI10" s="41"/>
      <c r="GJ10" s="41"/>
      <c r="GK10" s="41"/>
      <c r="GL10" s="41"/>
      <c r="GM10" s="41"/>
      <c r="GN10" s="41"/>
      <c r="GO10" s="41"/>
      <c r="GP10" s="41"/>
      <c r="GQ10" s="41"/>
      <c r="GR10" s="41"/>
      <c r="GS10" s="41"/>
      <c r="GT10" s="41"/>
      <c r="GU10" s="41"/>
      <c r="GV10" s="41"/>
      <c r="GW10" s="41"/>
      <c r="GX10" s="41"/>
      <c r="GY10" s="41"/>
      <c r="GZ10" s="41"/>
      <c r="HA10" s="41"/>
      <c r="HB10" s="41"/>
      <c r="HC10" s="41"/>
      <c r="HD10" s="41"/>
      <c r="HE10" s="41"/>
      <c r="HF10" s="41"/>
      <c r="HG10" s="41"/>
      <c r="HH10" s="41"/>
      <c r="HI10" s="41"/>
      <c r="HJ10" s="41"/>
      <c r="HK10" s="41"/>
      <c r="HL10" s="41"/>
      <c r="HM10" s="41"/>
      <c r="HN10" s="41"/>
      <c r="HO10" s="41"/>
      <c r="HP10" s="41"/>
      <c r="HQ10" s="41"/>
      <c r="HR10" s="41"/>
      <c r="HS10" s="41"/>
      <c r="HT10" s="41"/>
      <c r="HU10" s="41"/>
      <c r="HV10" s="41"/>
      <c r="HW10" s="41"/>
      <c r="HX10" s="41"/>
      <c r="HY10" s="41"/>
      <c r="HZ10" s="41"/>
      <c r="IA10" s="41"/>
      <c r="IB10" s="41"/>
      <c r="IC10" s="41"/>
      <c r="ID10" s="41"/>
      <c r="IE10" s="41"/>
      <c r="IF10" s="41"/>
      <c r="IG10" s="41"/>
      <c r="IH10" s="41"/>
      <c r="II10" s="41"/>
      <c r="IJ10" s="41"/>
      <c r="IK10" s="41"/>
      <c r="IL10" s="41"/>
      <c r="IM10" s="41"/>
      <c r="IN10" s="41"/>
      <c r="IO10" s="41"/>
      <c r="IP10" s="41"/>
      <c r="IQ10" s="41"/>
      <c r="IR10" s="41"/>
      <c r="IS10" s="41"/>
      <c r="IT10" s="41"/>
      <c r="IU10" s="41"/>
      <c r="IV10" s="41"/>
      <c r="IW10" s="41"/>
      <c r="IX10" s="41"/>
      <c r="IY10" s="41"/>
      <c r="IZ10" s="41"/>
      <c r="JA10" s="41"/>
      <c r="JB10" s="41"/>
      <c r="JC10" s="41"/>
      <c r="JD10" s="41"/>
      <c r="JE10" s="41"/>
      <c r="JF10" s="41"/>
      <c r="JG10" s="41"/>
      <c r="JH10" s="41"/>
      <c r="JI10" s="41"/>
      <c r="JJ10" s="41"/>
      <c r="JK10" s="41"/>
      <c r="JL10" s="41"/>
      <c r="JM10" s="41"/>
      <c r="JN10" s="41"/>
      <c r="JO10" s="41"/>
      <c r="JP10" s="41"/>
      <c r="JQ10" s="41"/>
      <c r="JR10" s="41"/>
      <c r="JS10" s="41"/>
      <c r="JT10" s="41"/>
      <c r="JU10" s="41"/>
      <c r="JV10" s="41"/>
      <c r="JW10" s="41"/>
      <c r="JX10" s="41"/>
      <c r="JY10" s="41"/>
      <c r="JZ10" s="41"/>
      <c r="KA10" s="41"/>
      <c r="KB10" s="41"/>
      <c r="KC10" s="41"/>
      <c r="KD10" s="41"/>
      <c r="KE10" s="41"/>
      <c r="KF10" s="41"/>
      <c r="KG10" s="41"/>
      <c r="KH10" s="41"/>
      <c r="KI10" s="41"/>
      <c r="KJ10" s="41"/>
      <c r="KK10" s="41"/>
      <c r="KL10" s="41"/>
      <c r="KM10" s="41"/>
      <c r="KN10" s="41"/>
      <c r="KO10" s="41"/>
      <c r="KP10" s="41"/>
      <c r="KQ10" s="41"/>
      <c r="KR10" s="41"/>
      <c r="KS10" s="41"/>
      <c r="KT10" s="41"/>
      <c r="KU10" s="41"/>
      <c r="KV10" s="41"/>
      <c r="KW10" s="41"/>
      <c r="KX10" s="41"/>
      <c r="KY10" s="41"/>
      <c r="KZ10" s="41"/>
      <c r="LA10" s="41"/>
      <c r="LB10" s="41"/>
      <c r="LC10" s="41"/>
      <c r="LD10" s="41"/>
      <c r="LE10" s="41"/>
      <c r="LF10" s="41"/>
      <c r="LG10" s="41"/>
      <c r="LH10" s="41"/>
      <c r="LI10" s="41"/>
      <c r="LJ10" s="41"/>
      <c r="LK10" s="41"/>
      <c r="LL10" s="41"/>
      <c r="LM10" s="41"/>
      <c r="LN10" s="41"/>
      <c r="LO10" s="41"/>
      <c r="LP10" s="41"/>
      <c r="LQ10" s="41"/>
      <c r="LR10" s="41"/>
      <c r="LS10" s="41"/>
      <c r="LT10" s="41"/>
      <c r="LU10" s="41"/>
      <c r="LV10" s="41"/>
      <c r="LW10" s="41"/>
      <c r="LX10" s="41"/>
      <c r="LY10" s="41"/>
      <c r="LZ10" s="41"/>
      <c r="MA10" s="41"/>
      <c r="MB10" s="41"/>
      <c r="MC10" s="41"/>
      <c r="MD10" s="41"/>
      <c r="ME10" s="41"/>
      <c r="MF10" s="41"/>
      <c r="MG10" s="41"/>
      <c r="MH10" s="41"/>
      <c r="MI10" s="41"/>
      <c r="MJ10" s="41"/>
      <c r="MK10" s="41"/>
      <c r="ML10" s="41"/>
      <c r="MM10" s="41"/>
      <c r="MN10" s="41"/>
      <c r="MO10" s="41"/>
      <c r="MP10" s="41"/>
      <c r="MQ10" s="41"/>
      <c r="MR10" s="41"/>
      <c r="MS10" s="41"/>
      <c r="MT10" s="41"/>
      <c r="MU10" s="41"/>
      <c r="MV10" s="41"/>
      <c r="MW10" s="41"/>
      <c r="MX10" s="41"/>
      <c r="MY10" s="41"/>
      <c r="MZ10" s="41"/>
      <c r="NA10" s="41"/>
      <c r="NB10" s="41"/>
      <c r="NC10" s="41"/>
      <c r="ND10" s="41"/>
      <c r="NE10" s="41"/>
      <c r="NF10" s="41"/>
      <c r="NG10" s="41"/>
      <c r="NH10" s="41"/>
      <c r="NI10" s="41"/>
      <c r="NJ10" s="41"/>
      <c r="NK10" s="41"/>
      <c r="NL10" s="41"/>
      <c r="NM10" s="41"/>
      <c r="NN10" s="41"/>
      <c r="NO10" s="41"/>
      <c r="NP10" s="41"/>
      <c r="NQ10" s="41"/>
      <c r="NR10" s="41"/>
      <c r="NS10" s="41"/>
      <c r="NT10" s="41"/>
      <c r="NU10" s="41"/>
      <c r="NV10" s="41"/>
      <c r="NW10" s="41"/>
      <c r="NX10" s="41"/>
      <c r="NY10" s="41"/>
      <c r="NZ10" s="41"/>
      <c r="OA10" s="41"/>
      <c r="OB10" s="41"/>
      <c r="OC10" s="41"/>
      <c r="OD10" s="41"/>
      <c r="OE10" s="41"/>
      <c r="OF10" s="41"/>
      <c r="OG10" s="41"/>
      <c r="OH10" s="41"/>
      <c r="OI10" s="41"/>
      <c r="OJ10" s="41"/>
      <c r="OK10" s="41"/>
      <c r="OL10" s="41"/>
      <c r="OM10" s="41"/>
      <c r="ON10" s="41"/>
      <c r="OO10" s="41"/>
      <c r="OP10" s="41"/>
      <c r="OQ10" s="41"/>
      <c r="OR10" s="41"/>
      <c r="OS10" s="41"/>
      <c r="OT10" s="41"/>
      <c r="OU10" s="41"/>
      <c r="OV10" s="41"/>
      <c r="OW10" s="41"/>
      <c r="OX10" s="41"/>
      <c r="OY10" s="41"/>
      <c r="OZ10" s="41"/>
      <c r="PA10" s="41"/>
      <c r="PB10" s="41"/>
      <c r="PC10" s="41"/>
      <c r="PD10" s="41"/>
      <c r="PE10" s="41"/>
      <c r="PF10" s="41"/>
      <c r="PG10" s="41"/>
      <c r="PH10" s="41"/>
      <c r="PI10" s="41"/>
      <c r="PJ10" s="41"/>
      <c r="PK10" s="41"/>
      <c r="PL10" s="41"/>
      <c r="PM10" s="41"/>
      <c r="PN10" s="41"/>
      <c r="PO10" s="41"/>
      <c r="PP10" s="41"/>
      <c r="PQ10" s="41"/>
      <c r="PR10" s="41"/>
      <c r="PS10" s="41"/>
      <c r="PT10" s="41"/>
      <c r="PU10" s="41"/>
      <c r="PV10" s="41"/>
      <c r="PW10" s="41"/>
      <c r="PX10" s="41"/>
      <c r="PY10" s="41"/>
      <c r="PZ10" s="41"/>
      <c r="QA10" s="41"/>
      <c r="QB10" s="41"/>
      <c r="QC10" s="41"/>
      <c r="QD10" s="41"/>
      <c r="QE10" s="41"/>
      <c r="QF10" s="41"/>
      <c r="QG10" s="41"/>
      <c r="QH10" s="41"/>
      <c r="QI10" s="41"/>
      <c r="QJ10" s="41"/>
      <c r="QK10" s="41"/>
      <c r="QL10" s="41"/>
      <c r="QM10" s="41"/>
      <c r="QN10" s="41"/>
      <c r="QO10" s="41"/>
      <c r="QP10" s="41"/>
      <c r="QQ10" s="41"/>
      <c r="QR10" s="41"/>
      <c r="QS10" s="41"/>
      <c r="QT10" s="41"/>
      <c r="QU10" s="41"/>
      <c r="QV10" s="41"/>
      <c r="QW10" s="41"/>
      <c r="QX10" s="41"/>
      <c r="QY10" s="41"/>
      <c r="QZ10" s="41"/>
      <c r="RA10" s="41"/>
      <c r="RB10" s="41"/>
      <c r="RC10" s="41"/>
      <c r="RD10" s="41"/>
      <c r="RE10" s="41"/>
      <c r="RF10" s="41"/>
      <c r="RG10" s="41"/>
      <c r="RH10" s="41"/>
      <c r="RI10" s="41"/>
      <c r="RJ10" s="41"/>
      <c r="RK10" s="41"/>
      <c r="RL10" s="41"/>
      <c r="RM10" s="41"/>
      <c r="RN10" s="41"/>
      <c r="RO10" s="41"/>
      <c r="RP10" s="41"/>
      <c r="RQ10" s="41"/>
      <c r="RR10" s="41"/>
      <c r="RS10" s="41"/>
      <c r="RT10" s="41"/>
      <c r="RU10" s="41"/>
      <c r="RV10" s="41"/>
      <c r="RW10" s="41"/>
      <c r="RX10" s="41"/>
      <c r="RY10" s="41"/>
      <c r="RZ10" s="41"/>
      <c r="SA10" s="41"/>
      <c r="SB10" s="41"/>
      <c r="SC10" s="41"/>
      <c r="SD10" s="41"/>
      <c r="SE10" s="41"/>
      <c r="SF10" s="41"/>
      <c r="SG10" s="41"/>
      <c r="SH10" s="41"/>
      <c r="SI10" s="41"/>
      <c r="SJ10" s="41"/>
      <c r="SK10" s="41"/>
      <c r="SL10" s="41"/>
      <c r="SM10" s="41"/>
      <c r="SN10" s="41"/>
      <c r="SO10" s="41"/>
      <c r="SP10" s="41"/>
      <c r="SQ10" s="41"/>
      <c r="SR10" s="41"/>
      <c r="SS10" s="41"/>
      <c r="ST10" s="41"/>
      <c r="SU10" s="41"/>
      <c r="SV10" s="41"/>
      <c r="SW10" s="41"/>
      <c r="SX10" s="41"/>
      <c r="SY10" s="41"/>
      <c r="SZ10" s="41"/>
      <c r="TA10" s="41"/>
      <c r="TB10" s="41"/>
      <c r="TC10" s="41"/>
      <c r="TD10" s="41"/>
      <c r="TE10" s="41"/>
      <c r="TF10" s="41"/>
      <c r="TG10" s="41"/>
      <c r="TH10" s="41"/>
      <c r="TI10" s="41"/>
      <c r="TJ10" s="41"/>
      <c r="TK10" s="41"/>
      <c r="TL10" s="41"/>
      <c r="TM10" s="41"/>
      <c r="TN10" s="41"/>
      <c r="TO10" s="41"/>
      <c r="TP10" s="41"/>
      <c r="TQ10" s="41"/>
      <c r="TR10" s="41"/>
      <c r="TS10" s="41"/>
      <c r="TT10" s="41"/>
      <c r="TU10" s="41"/>
      <c r="TV10" s="41"/>
      <c r="TW10" s="41"/>
      <c r="TX10" s="41"/>
      <c r="TY10" s="41"/>
      <c r="TZ10" s="41"/>
      <c r="UA10" s="41"/>
      <c r="UB10" s="41"/>
      <c r="UC10" s="41"/>
      <c r="UD10" s="41"/>
      <c r="UE10" s="41"/>
      <c r="UF10" s="41"/>
      <c r="UG10" s="41"/>
      <c r="UH10" s="41"/>
      <c r="UI10" s="41"/>
      <c r="UJ10" s="41"/>
      <c r="UK10" s="41"/>
      <c r="UL10" s="41"/>
      <c r="UM10" s="41"/>
      <c r="UN10" s="41"/>
      <c r="UO10" s="41"/>
      <c r="UP10" s="41"/>
      <c r="UQ10" s="41"/>
      <c r="UR10" s="41"/>
      <c r="US10" s="41"/>
      <c r="UT10" s="41"/>
      <c r="UU10" s="41"/>
      <c r="UV10" s="41"/>
      <c r="UW10" s="41"/>
      <c r="UX10" s="41"/>
      <c r="UY10" s="41"/>
      <c r="UZ10" s="41"/>
      <c r="VA10" s="41"/>
      <c r="VB10" s="41"/>
      <c r="VC10" s="41"/>
      <c r="VD10" s="41"/>
      <c r="VE10" s="41"/>
      <c r="VF10" s="41"/>
      <c r="VG10" s="41"/>
      <c r="VH10" s="41"/>
      <c r="VI10" s="41"/>
      <c r="VJ10" s="41"/>
      <c r="VK10" s="41"/>
      <c r="VL10" s="41"/>
      <c r="VM10" s="41"/>
      <c r="VN10" s="41"/>
      <c r="VO10" s="41"/>
      <c r="VP10" s="41"/>
      <c r="VQ10" s="41"/>
      <c r="VR10" s="41"/>
      <c r="VS10" s="41"/>
      <c r="VT10" s="41"/>
      <c r="VU10" s="41"/>
      <c r="VV10" s="41"/>
      <c r="VW10" s="41"/>
      <c r="VX10" s="41"/>
      <c r="VY10" s="41"/>
      <c r="VZ10" s="41"/>
      <c r="WA10" s="41"/>
      <c r="WB10" s="41"/>
      <c r="WC10" s="41"/>
      <c r="WD10" s="41"/>
      <c r="WE10" s="41"/>
      <c r="WF10" s="41"/>
      <c r="WG10" s="41"/>
      <c r="WH10" s="41"/>
      <c r="WI10" s="41"/>
      <c r="WJ10" s="41"/>
      <c r="WK10" s="41"/>
      <c r="WL10" s="41"/>
      <c r="WM10" s="41"/>
      <c r="WN10" s="41"/>
      <c r="WO10" s="41"/>
      <c r="WP10" s="41"/>
      <c r="WQ10" s="41"/>
      <c r="WR10" s="41"/>
      <c r="WS10" s="41"/>
      <c r="WT10" s="41"/>
      <c r="WU10" s="41"/>
      <c r="WV10" s="41"/>
      <c r="WW10" s="41"/>
      <c r="WX10" s="41"/>
      <c r="WY10" s="41"/>
      <c r="WZ10" s="41"/>
      <c r="XA10" s="41"/>
      <c r="XB10" s="41"/>
      <c r="XC10" s="41"/>
      <c r="XD10" s="41"/>
      <c r="XE10" s="41"/>
      <c r="XF10" s="41"/>
      <c r="XG10" s="41"/>
      <c r="XH10" s="41"/>
      <c r="XI10" s="41"/>
      <c r="XJ10" s="41"/>
      <c r="XK10" s="41"/>
      <c r="XL10" s="41"/>
      <c r="XM10" s="41"/>
      <c r="XN10" s="41"/>
      <c r="XO10" s="41"/>
      <c r="XP10" s="41"/>
      <c r="XQ10" s="41"/>
      <c r="XR10" s="41"/>
      <c r="XS10" s="41"/>
      <c r="XT10" s="41"/>
      <c r="XU10" s="41"/>
      <c r="XV10" s="41"/>
      <c r="XW10" s="41"/>
      <c r="XX10" s="41"/>
      <c r="XY10" s="41"/>
      <c r="XZ10" s="41"/>
      <c r="YA10" s="41"/>
      <c r="YB10" s="41"/>
      <c r="YC10" s="41"/>
      <c r="YD10" s="41"/>
      <c r="YE10" s="41"/>
      <c r="YF10" s="41"/>
      <c r="YG10" s="41"/>
      <c r="YH10" s="41"/>
      <c r="YI10" s="41"/>
      <c r="YJ10" s="41"/>
      <c r="YK10" s="41"/>
      <c r="YL10" s="41"/>
      <c r="YM10" s="41"/>
      <c r="YN10" s="41"/>
      <c r="YO10" s="41"/>
      <c r="YP10" s="41"/>
      <c r="YQ10" s="41"/>
      <c r="YR10" s="41"/>
      <c r="YS10" s="41"/>
      <c r="YT10" s="41"/>
      <c r="YU10" s="41"/>
      <c r="YV10" s="41"/>
      <c r="YW10" s="41"/>
      <c r="YX10" s="41"/>
      <c r="YY10" s="41"/>
      <c r="YZ10" s="41"/>
      <c r="ZA10" s="41"/>
      <c r="ZB10" s="41"/>
      <c r="ZC10" s="41"/>
      <c r="ZD10" s="41"/>
      <c r="ZE10" s="41"/>
      <c r="ZF10" s="41"/>
      <c r="ZG10" s="41"/>
      <c r="ZH10" s="41"/>
      <c r="ZI10" s="41"/>
      <c r="ZJ10" s="41"/>
      <c r="ZK10" s="41"/>
      <c r="ZL10" s="41"/>
      <c r="ZM10" s="41"/>
      <c r="ZN10" s="41"/>
      <c r="ZO10" s="41"/>
      <c r="ZP10" s="41"/>
      <c r="ZQ10" s="41"/>
      <c r="ZR10" s="41"/>
      <c r="ZS10" s="41"/>
      <c r="ZT10" s="41"/>
      <c r="ZU10" s="41"/>
      <c r="ZV10" s="41"/>
      <c r="ZW10" s="41"/>
      <c r="ZX10" s="41"/>
      <c r="ZY10" s="41"/>
      <c r="ZZ10" s="41"/>
      <c r="AAA10" s="41"/>
      <c r="AAB10" s="41"/>
      <c r="AAC10" s="41"/>
      <c r="AAD10" s="41"/>
      <c r="AAE10" s="41"/>
      <c r="AAF10" s="41"/>
      <c r="AAG10" s="41"/>
      <c r="AAH10" s="41"/>
      <c r="AAI10" s="41"/>
      <c r="AAJ10" s="41"/>
      <c r="AAK10" s="41"/>
      <c r="AAL10" s="41"/>
      <c r="AAM10" s="41"/>
      <c r="AAN10" s="41"/>
      <c r="AAO10" s="41"/>
      <c r="AAP10" s="41"/>
      <c r="AAQ10" s="41"/>
      <c r="AAR10" s="41"/>
      <c r="AAS10" s="41"/>
      <c r="AAT10" s="41"/>
      <c r="AAU10" s="41"/>
      <c r="AAV10" s="41"/>
      <c r="AAW10" s="41"/>
      <c r="AAX10" s="41"/>
      <c r="AAY10" s="41"/>
      <c r="AAZ10" s="41"/>
      <c r="ABA10" s="41"/>
      <c r="ABB10" s="41"/>
      <c r="ABC10" s="41"/>
      <c r="ABD10" s="41"/>
      <c r="ABE10" s="41"/>
      <c r="ABF10" s="41"/>
      <c r="ABG10" s="41"/>
      <c r="ABH10" s="41"/>
      <c r="ABI10" s="41"/>
      <c r="ABJ10" s="41"/>
      <c r="ABK10" s="41"/>
      <c r="ABL10" s="41"/>
      <c r="ABM10" s="41"/>
      <c r="ABN10" s="41"/>
      <c r="ABO10" s="41"/>
      <c r="ABP10" s="41"/>
      <c r="ABQ10" s="41"/>
      <c r="ABR10" s="41"/>
      <c r="ABS10" s="41"/>
      <c r="ABT10" s="41"/>
      <c r="ABU10" s="41"/>
      <c r="ABV10" s="41"/>
      <c r="ABW10" s="41"/>
      <c r="ABX10" s="41"/>
      <c r="ABY10" s="41"/>
      <c r="ABZ10" s="41"/>
      <c r="ACA10" s="41"/>
      <c r="ACB10" s="41"/>
      <c r="ACC10" s="41"/>
      <c r="ACD10" s="41"/>
      <c r="ACE10" s="41"/>
      <c r="ACF10" s="41"/>
      <c r="ACG10" s="41"/>
      <c r="ACH10" s="41"/>
      <c r="ACI10" s="41"/>
      <c r="ACJ10" s="41"/>
      <c r="ACK10" s="41"/>
      <c r="ACL10" s="41"/>
      <c r="ACM10" s="41"/>
      <c r="ACN10" s="41"/>
      <c r="ACO10" s="41"/>
      <c r="ACP10" s="41"/>
      <c r="ACQ10" s="41"/>
      <c r="ACR10" s="41"/>
      <c r="ACS10" s="41"/>
      <c r="ACT10" s="41"/>
      <c r="ACU10" s="41"/>
      <c r="ACV10" s="41"/>
      <c r="ACW10" s="41"/>
      <c r="ACX10" s="41"/>
      <c r="ACY10" s="41"/>
      <c r="ACZ10" s="41"/>
      <c r="ADA10" s="41"/>
      <c r="ADB10" s="41"/>
      <c r="ADC10" s="41"/>
      <c r="ADD10" s="41"/>
      <c r="ADE10" s="41"/>
      <c r="ADF10" s="41"/>
      <c r="ADG10" s="41"/>
      <c r="ADH10" s="41"/>
      <c r="ADI10" s="41"/>
      <c r="ADJ10" s="41"/>
      <c r="ADK10" s="41"/>
      <c r="ADL10" s="41"/>
      <c r="ADM10" s="41"/>
      <c r="ADN10" s="41"/>
      <c r="ADO10" s="41"/>
      <c r="ADP10" s="41"/>
      <c r="ADQ10" s="41"/>
      <c r="ADR10" s="41"/>
      <c r="ADS10" s="41"/>
      <c r="ADT10" s="41"/>
      <c r="ADU10" s="41"/>
      <c r="ADV10" s="41"/>
      <c r="ADW10" s="41"/>
      <c r="ADX10" s="41"/>
      <c r="ADY10" s="41"/>
      <c r="ADZ10" s="41"/>
      <c r="AEA10" s="41"/>
      <c r="AEB10" s="41"/>
      <c r="AEC10" s="41"/>
      <c r="AED10" s="41"/>
      <c r="AEE10" s="41"/>
      <c r="AEF10" s="41"/>
      <c r="AEG10" s="41"/>
      <c r="AEH10" s="41"/>
      <c r="AEI10" s="41"/>
      <c r="AEJ10" s="41"/>
      <c r="AEK10" s="41"/>
      <c r="AEL10" s="41"/>
      <c r="AEM10" s="41"/>
      <c r="AEN10" s="41"/>
      <c r="AEO10" s="41"/>
      <c r="AEP10" s="41"/>
      <c r="AEQ10" s="41"/>
      <c r="AER10" s="41"/>
      <c r="AES10" s="41"/>
      <c r="AET10" s="41"/>
      <c r="AEU10" s="41"/>
      <c r="AEV10" s="41"/>
      <c r="AEW10" s="41"/>
      <c r="AEX10" s="41"/>
      <c r="AEY10" s="41"/>
      <c r="AEZ10" s="41"/>
      <c r="AFA10" s="41"/>
      <c r="AFB10" s="41"/>
      <c r="AFC10" s="41"/>
      <c r="AFD10" s="41"/>
      <c r="AFE10" s="41"/>
      <c r="AFF10" s="41"/>
      <c r="AFG10" s="41"/>
      <c r="AFH10" s="41"/>
      <c r="AFI10" s="41"/>
      <c r="AFJ10" s="41"/>
      <c r="AFK10" s="41"/>
      <c r="AFL10" s="41"/>
      <c r="AFM10" s="41"/>
      <c r="AFN10" s="41"/>
      <c r="AFO10" s="41"/>
      <c r="AFP10" s="41"/>
      <c r="AFQ10" s="41"/>
      <c r="AFR10" s="41"/>
      <c r="AFS10" s="41"/>
      <c r="AFT10" s="41"/>
      <c r="AFU10" s="41"/>
      <c r="AFV10" s="41"/>
      <c r="AFW10" s="41"/>
      <c r="AFX10" s="41"/>
      <c r="AFY10" s="41"/>
      <c r="AFZ10" s="41"/>
      <c r="AGA10" s="41"/>
      <c r="AGB10" s="41"/>
      <c r="AGC10" s="41"/>
      <c r="AGD10" s="41"/>
      <c r="AGE10" s="41"/>
      <c r="AGF10" s="41"/>
      <c r="AGG10" s="41"/>
      <c r="AGH10" s="41"/>
      <c r="AGI10" s="41"/>
      <c r="AGJ10" s="41"/>
      <c r="AGK10" s="41"/>
      <c r="AGL10" s="41"/>
      <c r="AGM10" s="41"/>
      <c r="AGN10" s="41"/>
      <c r="AGO10" s="41"/>
      <c r="AGP10" s="41"/>
      <c r="AGQ10" s="41"/>
      <c r="AGR10" s="41"/>
      <c r="AGS10" s="41"/>
      <c r="AGT10" s="41"/>
      <c r="AGU10" s="41"/>
      <c r="AGV10" s="41"/>
      <c r="AGW10" s="41"/>
      <c r="AGX10" s="41"/>
      <c r="AGY10" s="41"/>
      <c r="AGZ10" s="41"/>
      <c r="AHA10" s="41"/>
      <c r="AHB10" s="41"/>
      <c r="AHC10" s="41"/>
      <c r="AHD10" s="41"/>
      <c r="AHE10" s="41"/>
      <c r="AHF10" s="41"/>
      <c r="AHG10" s="41"/>
      <c r="AHH10" s="41"/>
      <c r="AHI10" s="41"/>
      <c r="AHJ10" s="41"/>
      <c r="AHK10" s="41"/>
      <c r="AHL10" s="41"/>
      <c r="AHM10" s="41"/>
      <c r="AHN10" s="41"/>
      <c r="AHO10" s="41"/>
      <c r="AHP10" s="41"/>
      <c r="AHQ10" s="41"/>
      <c r="AHR10" s="41"/>
      <c r="AHS10" s="41"/>
      <c r="AHT10" s="41"/>
      <c r="AHU10" s="41"/>
      <c r="AHV10" s="41"/>
      <c r="AHW10" s="41"/>
      <c r="AHX10" s="41"/>
      <c r="AHY10" s="41"/>
      <c r="AHZ10" s="41"/>
      <c r="AIA10" s="41"/>
      <c r="AIB10" s="41"/>
      <c r="AIC10" s="41"/>
      <c r="AID10" s="41"/>
      <c r="AIE10" s="41"/>
      <c r="AIF10" s="41"/>
      <c r="AIG10" s="41"/>
      <c r="AIH10" s="41"/>
      <c r="AII10" s="41"/>
      <c r="AIJ10" s="41"/>
      <c r="AIK10" s="41"/>
      <c r="AIL10" s="41"/>
      <c r="AIM10" s="41"/>
      <c r="AIN10" s="41"/>
      <c r="AIO10" s="41"/>
      <c r="AIP10" s="41"/>
      <c r="AIQ10" s="41"/>
      <c r="AIR10" s="41"/>
      <c r="AIS10" s="41"/>
      <c r="AIT10" s="41"/>
      <c r="AIU10" s="41"/>
      <c r="AIV10" s="41"/>
      <c r="AIW10" s="41"/>
      <c r="AIX10" s="41"/>
      <c r="AIY10" s="41"/>
      <c r="AIZ10" s="41"/>
      <c r="AJA10" s="41"/>
      <c r="AJB10" s="41"/>
      <c r="AJC10" s="41"/>
      <c r="AJD10" s="41"/>
      <c r="AJE10" s="41"/>
      <c r="AJF10" s="41"/>
      <c r="AJG10" s="41"/>
      <c r="AJH10" s="41"/>
      <c r="AJI10" s="41"/>
      <c r="AJJ10" s="41"/>
      <c r="AJK10" s="41"/>
      <c r="AJL10" s="41"/>
      <c r="AJM10" s="41"/>
      <c r="AJN10" s="41"/>
      <c r="AJO10" s="41"/>
      <c r="AJP10" s="41"/>
      <c r="AJQ10" s="41"/>
      <c r="AJR10" s="41"/>
      <c r="AJS10" s="41"/>
      <c r="AJT10" s="41"/>
      <c r="AJU10" s="41"/>
      <c r="AJV10" s="41"/>
      <c r="AJW10" s="41"/>
      <c r="AJX10" s="41"/>
      <c r="AJY10" s="41"/>
      <c r="AJZ10" s="41"/>
      <c r="AKA10" s="41"/>
      <c r="AKB10" s="41"/>
      <c r="AKC10" s="41"/>
      <c r="AKD10" s="41"/>
      <c r="AKE10" s="41"/>
      <c r="AKF10" s="41"/>
      <c r="AKG10" s="41"/>
      <c r="AKH10" s="41"/>
      <c r="AKI10" s="41"/>
      <c r="AKJ10" s="41"/>
      <c r="AKK10" s="41"/>
      <c r="AKL10" s="41"/>
      <c r="AKM10" s="41"/>
      <c r="AKN10" s="41"/>
      <c r="AKO10" s="41"/>
      <c r="AKP10" s="41"/>
      <c r="AKQ10" s="41"/>
      <c r="AKR10" s="41"/>
      <c r="AKS10" s="41"/>
      <c r="AKT10" s="41"/>
      <c r="AKU10" s="41"/>
      <c r="AKV10" s="41"/>
      <c r="AKW10" s="41"/>
      <c r="AKX10" s="41"/>
      <c r="AKY10" s="41"/>
      <c r="AKZ10" s="41"/>
      <c r="ALA10" s="41"/>
      <c r="ALB10" s="41"/>
      <c r="ALC10" s="41"/>
      <c r="ALD10" s="41"/>
      <c r="ALE10" s="41"/>
      <c r="ALF10" s="41"/>
      <c r="ALG10" s="41"/>
      <c r="ALH10" s="41"/>
      <c r="ALI10" s="41"/>
      <c r="ALJ10" s="41"/>
      <c r="ALK10" s="41"/>
      <c r="ALL10" s="41"/>
      <c r="ALM10" s="41"/>
      <c r="ALN10" s="41"/>
      <c r="ALO10" s="41"/>
      <c r="ALP10" s="41"/>
      <c r="ALQ10" s="41"/>
      <c r="ALR10" s="41"/>
      <c r="ALS10" s="41"/>
      <c r="ALT10" s="41"/>
      <c r="ALU10" s="41"/>
      <c r="ALV10" s="41"/>
      <c r="ALW10" s="41"/>
      <c r="ALX10" s="41"/>
      <c r="ALY10" s="41"/>
      <c r="ALZ10" s="41"/>
      <c r="AMA10" s="41"/>
      <c r="AMB10" s="41"/>
      <c r="AMC10" s="41"/>
      <c r="AMD10" s="41"/>
      <c r="AME10" s="41"/>
      <c r="AMF10" s="41"/>
      <c r="AMG10" s="41"/>
      <c r="AMH10" s="41"/>
      <c r="AMI10" s="41"/>
      <c r="AMJ10" s="41"/>
      <c r="AMK10" s="41"/>
      <c r="AML10" s="41"/>
      <c r="AMM10" s="41"/>
      <c r="AMN10" s="41"/>
      <c r="AMO10" s="41"/>
      <c r="AMP10" s="41"/>
      <c r="AMQ10" s="41"/>
      <c r="AMR10" s="41"/>
      <c r="AMS10" s="41"/>
      <c r="AMT10" s="41"/>
      <c r="AMU10" s="41"/>
      <c r="AMV10" s="41"/>
      <c r="AMW10" s="41"/>
      <c r="AMX10" s="41"/>
      <c r="AMY10" s="41"/>
      <c r="AMZ10" s="41"/>
      <c r="ANA10" s="41"/>
      <c r="ANB10" s="41"/>
      <c r="ANC10" s="41"/>
      <c r="AND10" s="41"/>
      <c r="ANE10" s="41"/>
      <c r="ANF10" s="41"/>
      <c r="ANG10" s="41"/>
      <c r="ANH10" s="41"/>
      <c r="ANI10" s="41"/>
      <c r="ANJ10" s="41"/>
      <c r="ANK10" s="41"/>
      <c r="ANL10" s="41"/>
      <c r="ANM10" s="41"/>
      <c r="ANN10" s="41"/>
      <c r="ANO10" s="41"/>
      <c r="ANP10" s="41"/>
      <c r="ANQ10" s="41"/>
      <c r="ANR10" s="41"/>
      <c r="ANS10" s="41"/>
      <c r="ANT10" s="41"/>
      <c r="ANU10" s="41"/>
      <c r="ANV10" s="41"/>
      <c r="ANW10" s="41"/>
      <c r="ANX10" s="41"/>
      <c r="ANY10" s="41"/>
      <c r="ANZ10" s="41"/>
      <c r="AOA10" s="41"/>
      <c r="AOB10" s="41"/>
      <c r="AOC10" s="41"/>
      <c r="AOD10" s="41"/>
      <c r="AOE10" s="41"/>
      <c r="AOF10" s="41"/>
      <c r="AOG10" s="41"/>
      <c r="AOH10" s="41"/>
      <c r="AOI10" s="41"/>
      <c r="AOJ10" s="41"/>
      <c r="AOK10" s="41"/>
      <c r="AOL10" s="41"/>
      <c r="AOM10" s="41"/>
      <c r="AON10" s="41"/>
      <c r="AOO10" s="41"/>
      <c r="AOP10" s="41"/>
      <c r="AOQ10" s="41"/>
      <c r="AOR10" s="41"/>
      <c r="AOS10" s="41"/>
      <c r="AOT10" s="41"/>
      <c r="AOU10" s="41"/>
      <c r="AOV10" s="41"/>
      <c r="AOW10" s="41"/>
      <c r="AOX10" s="41"/>
      <c r="AOY10" s="41"/>
      <c r="AOZ10" s="41"/>
      <c r="APA10" s="41"/>
      <c r="APB10" s="41"/>
      <c r="APC10" s="41"/>
      <c r="APD10" s="41"/>
      <c r="APE10" s="41"/>
      <c r="APF10" s="41"/>
      <c r="APG10" s="41"/>
      <c r="APH10" s="41"/>
      <c r="API10" s="41"/>
      <c r="APJ10" s="41"/>
    </row>
    <row r="11" spans="1:1102" ht="30" x14ac:dyDescent="0.25">
      <c r="A11" s="41"/>
      <c r="B11" s="43" t="s">
        <v>304</v>
      </c>
      <c r="C11" s="41">
        <v>12463</v>
      </c>
      <c r="D11" s="130">
        <v>12681052.35</v>
      </c>
      <c r="E11" s="130">
        <v>0</v>
      </c>
      <c r="F11" s="130">
        <v>0</v>
      </c>
      <c r="G11" s="41"/>
      <c r="H11" s="41"/>
      <c r="I11" s="69">
        <f>-1*($R11*$S11*'Exchange Rates Hist'!$I$3)</f>
        <v>12681052.349215873</v>
      </c>
      <c r="J11" s="22">
        <f t="shared" si="0"/>
        <v>6.1834540230212215E-11</v>
      </c>
      <c r="K11" s="68"/>
      <c r="L11" s="68"/>
      <c r="M11" s="68"/>
      <c r="N11" s="68"/>
      <c r="O11" s="6" t="s">
        <v>133</v>
      </c>
      <c r="P11" s="10">
        <v>-42</v>
      </c>
      <c r="Q11" s="6" t="s">
        <v>306</v>
      </c>
      <c r="R11" s="10">
        <v>-367920</v>
      </c>
      <c r="S11" s="11">
        <v>30</v>
      </c>
      <c r="T11" s="6" t="s">
        <v>407</v>
      </c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1"/>
      <c r="FE11" s="41"/>
      <c r="FF11" s="41"/>
      <c r="FG11" s="41"/>
      <c r="FH11" s="41"/>
      <c r="FI11" s="41"/>
      <c r="FJ11" s="41"/>
      <c r="FK11" s="41"/>
      <c r="FL11" s="41"/>
      <c r="FM11" s="41"/>
      <c r="FN11" s="41"/>
      <c r="FO11" s="41"/>
      <c r="FP11" s="41"/>
      <c r="FQ11" s="41"/>
      <c r="FR11" s="41"/>
      <c r="FS11" s="41"/>
      <c r="FT11" s="41"/>
      <c r="FU11" s="41"/>
      <c r="FV11" s="41"/>
      <c r="FW11" s="41"/>
      <c r="FX11" s="41"/>
      <c r="FY11" s="41"/>
      <c r="FZ11" s="41"/>
      <c r="GA11" s="41"/>
      <c r="GB11" s="41"/>
      <c r="GC11" s="41"/>
      <c r="GD11" s="41"/>
      <c r="GE11" s="41"/>
      <c r="GF11" s="41"/>
      <c r="GG11" s="41"/>
      <c r="GH11" s="41"/>
      <c r="GI11" s="41"/>
      <c r="GJ11" s="41"/>
      <c r="GK11" s="41"/>
      <c r="GL11" s="41"/>
      <c r="GM11" s="41"/>
      <c r="GN11" s="41"/>
      <c r="GO11" s="41"/>
      <c r="GP11" s="41"/>
      <c r="GQ11" s="41"/>
      <c r="GR11" s="41"/>
      <c r="GS11" s="41"/>
      <c r="GT11" s="41"/>
      <c r="GU11" s="41"/>
      <c r="GV11" s="41"/>
      <c r="GW11" s="41"/>
      <c r="GX11" s="41"/>
      <c r="GY11" s="41"/>
      <c r="GZ11" s="41"/>
      <c r="HA11" s="41"/>
      <c r="HB11" s="41"/>
      <c r="HC11" s="41"/>
      <c r="HD11" s="41"/>
      <c r="HE11" s="41"/>
      <c r="HF11" s="41"/>
      <c r="HG11" s="41"/>
      <c r="HH11" s="41"/>
      <c r="HI11" s="41"/>
      <c r="HJ11" s="41"/>
      <c r="HK11" s="41"/>
      <c r="HL11" s="41"/>
      <c r="HM11" s="41"/>
      <c r="HN11" s="41"/>
      <c r="HO11" s="41"/>
      <c r="HP11" s="41"/>
      <c r="HQ11" s="41"/>
      <c r="HR11" s="41"/>
      <c r="HS11" s="41"/>
      <c r="HT11" s="41"/>
      <c r="HU11" s="41"/>
      <c r="HV11" s="41"/>
      <c r="HW11" s="41"/>
      <c r="HX11" s="41"/>
      <c r="HY11" s="41"/>
      <c r="HZ11" s="41"/>
      <c r="IA11" s="41"/>
      <c r="IB11" s="41"/>
      <c r="IC11" s="41"/>
      <c r="ID11" s="41"/>
      <c r="IE11" s="41"/>
      <c r="IF11" s="41"/>
      <c r="IG11" s="41"/>
      <c r="IH11" s="41"/>
      <c r="II11" s="41"/>
      <c r="IJ11" s="41"/>
      <c r="IK11" s="41"/>
      <c r="IL11" s="41"/>
      <c r="IM11" s="41"/>
      <c r="IN11" s="41"/>
      <c r="IO11" s="41"/>
      <c r="IP11" s="41"/>
      <c r="IQ11" s="41"/>
      <c r="IR11" s="41"/>
      <c r="IS11" s="41"/>
      <c r="IT11" s="41"/>
      <c r="IU11" s="41"/>
      <c r="IV11" s="41"/>
      <c r="IW11" s="41"/>
      <c r="IX11" s="41"/>
      <c r="IY11" s="41"/>
      <c r="IZ11" s="41"/>
      <c r="JA11" s="41"/>
      <c r="JB11" s="41"/>
      <c r="JC11" s="41"/>
      <c r="JD11" s="41"/>
      <c r="JE11" s="41"/>
      <c r="JF11" s="41"/>
      <c r="JG11" s="41"/>
      <c r="JH11" s="41"/>
      <c r="JI11" s="41"/>
      <c r="JJ11" s="41"/>
      <c r="JK11" s="41"/>
      <c r="JL11" s="41"/>
      <c r="JM11" s="41"/>
      <c r="JN11" s="41"/>
      <c r="JO11" s="41"/>
      <c r="JP11" s="41"/>
      <c r="JQ11" s="41"/>
      <c r="JR11" s="41"/>
      <c r="JS11" s="41"/>
      <c r="JT11" s="41"/>
      <c r="JU11" s="41"/>
      <c r="JV11" s="41"/>
      <c r="JW11" s="41"/>
      <c r="JX11" s="41"/>
      <c r="JY11" s="41"/>
      <c r="JZ11" s="41"/>
      <c r="KA11" s="41"/>
      <c r="KB11" s="41"/>
      <c r="KC11" s="41"/>
      <c r="KD11" s="41"/>
      <c r="KE11" s="41"/>
      <c r="KF11" s="41"/>
      <c r="KG11" s="41"/>
      <c r="KH11" s="41"/>
      <c r="KI11" s="41"/>
      <c r="KJ11" s="41"/>
      <c r="KK11" s="41"/>
      <c r="KL11" s="41"/>
      <c r="KM11" s="41"/>
      <c r="KN11" s="41"/>
      <c r="KO11" s="41"/>
      <c r="KP11" s="41"/>
      <c r="KQ11" s="41"/>
      <c r="KR11" s="41"/>
      <c r="KS11" s="41"/>
      <c r="KT11" s="41"/>
      <c r="KU11" s="41"/>
      <c r="KV11" s="41"/>
      <c r="KW11" s="41"/>
      <c r="KX11" s="41"/>
      <c r="KY11" s="41"/>
      <c r="KZ11" s="41"/>
      <c r="LA11" s="41"/>
      <c r="LB11" s="41"/>
      <c r="LC11" s="41"/>
      <c r="LD11" s="41"/>
      <c r="LE11" s="41"/>
      <c r="LF11" s="41"/>
      <c r="LG11" s="41"/>
      <c r="LH11" s="41"/>
      <c r="LI11" s="41"/>
      <c r="LJ11" s="41"/>
      <c r="LK11" s="41"/>
      <c r="LL11" s="41"/>
      <c r="LM11" s="41"/>
      <c r="LN11" s="41"/>
      <c r="LO11" s="41"/>
      <c r="LP11" s="41"/>
      <c r="LQ11" s="41"/>
      <c r="LR11" s="41"/>
      <c r="LS11" s="41"/>
      <c r="LT11" s="41"/>
      <c r="LU11" s="41"/>
      <c r="LV11" s="41"/>
      <c r="LW11" s="41"/>
      <c r="LX11" s="41"/>
      <c r="LY11" s="41"/>
      <c r="LZ11" s="41"/>
      <c r="MA11" s="41"/>
      <c r="MB11" s="41"/>
      <c r="MC11" s="41"/>
      <c r="MD11" s="41"/>
      <c r="ME11" s="41"/>
      <c r="MF11" s="41"/>
      <c r="MG11" s="41"/>
      <c r="MH11" s="41"/>
      <c r="MI11" s="41"/>
      <c r="MJ11" s="41"/>
      <c r="MK11" s="41"/>
      <c r="ML11" s="41"/>
      <c r="MM11" s="41"/>
      <c r="MN11" s="41"/>
      <c r="MO11" s="41"/>
      <c r="MP11" s="41"/>
      <c r="MQ11" s="41"/>
      <c r="MR11" s="41"/>
      <c r="MS11" s="41"/>
      <c r="MT11" s="41"/>
      <c r="MU11" s="41"/>
      <c r="MV11" s="41"/>
      <c r="MW11" s="41"/>
      <c r="MX11" s="41"/>
      <c r="MY11" s="41"/>
      <c r="MZ11" s="41"/>
      <c r="NA11" s="41"/>
      <c r="NB11" s="41"/>
      <c r="NC11" s="41"/>
      <c r="ND11" s="41"/>
      <c r="NE11" s="41"/>
      <c r="NF11" s="41"/>
      <c r="NG11" s="41"/>
      <c r="NH11" s="41"/>
      <c r="NI11" s="41"/>
      <c r="NJ11" s="41"/>
      <c r="NK11" s="41"/>
      <c r="NL11" s="41"/>
      <c r="NM11" s="41"/>
      <c r="NN11" s="41"/>
      <c r="NO11" s="41"/>
      <c r="NP11" s="41"/>
      <c r="NQ11" s="41"/>
      <c r="NR11" s="41"/>
      <c r="NS11" s="41"/>
      <c r="NT11" s="41"/>
      <c r="NU11" s="41"/>
      <c r="NV11" s="41"/>
      <c r="NW11" s="41"/>
      <c r="NX11" s="41"/>
      <c r="NY11" s="41"/>
      <c r="NZ11" s="41"/>
      <c r="OA11" s="41"/>
      <c r="OB11" s="41"/>
      <c r="OC11" s="41"/>
      <c r="OD11" s="41"/>
      <c r="OE11" s="41"/>
      <c r="OF11" s="41"/>
      <c r="OG11" s="41"/>
      <c r="OH11" s="41"/>
      <c r="OI11" s="41"/>
      <c r="OJ11" s="41"/>
      <c r="OK11" s="41"/>
      <c r="OL11" s="41"/>
      <c r="OM11" s="41"/>
      <c r="ON11" s="41"/>
      <c r="OO11" s="41"/>
      <c r="OP11" s="41"/>
      <c r="OQ11" s="41"/>
      <c r="OR11" s="41"/>
      <c r="OS11" s="41"/>
      <c r="OT11" s="41"/>
      <c r="OU11" s="41"/>
      <c r="OV11" s="41"/>
      <c r="OW11" s="41"/>
      <c r="OX11" s="41"/>
      <c r="OY11" s="41"/>
      <c r="OZ11" s="41"/>
      <c r="PA11" s="41"/>
      <c r="PB11" s="41"/>
      <c r="PC11" s="41"/>
      <c r="PD11" s="41"/>
      <c r="PE11" s="41"/>
      <c r="PF11" s="41"/>
      <c r="PG11" s="41"/>
      <c r="PH11" s="41"/>
      <c r="PI11" s="41"/>
      <c r="PJ11" s="41"/>
      <c r="PK11" s="41"/>
      <c r="PL11" s="41"/>
      <c r="PM11" s="41"/>
      <c r="PN11" s="41"/>
      <c r="PO11" s="41"/>
      <c r="PP11" s="41"/>
      <c r="PQ11" s="41"/>
      <c r="PR11" s="41"/>
      <c r="PS11" s="41"/>
      <c r="PT11" s="41"/>
      <c r="PU11" s="41"/>
      <c r="PV11" s="41"/>
      <c r="PW11" s="41"/>
      <c r="PX11" s="41"/>
      <c r="PY11" s="41"/>
      <c r="PZ11" s="41"/>
      <c r="QA11" s="41"/>
      <c r="QB11" s="41"/>
      <c r="QC11" s="41"/>
      <c r="QD11" s="41"/>
      <c r="QE11" s="41"/>
      <c r="QF11" s="41"/>
      <c r="QG11" s="41"/>
      <c r="QH11" s="41"/>
      <c r="QI11" s="41"/>
      <c r="QJ11" s="41"/>
      <c r="QK11" s="41"/>
      <c r="QL11" s="41"/>
      <c r="QM11" s="41"/>
      <c r="QN11" s="41"/>
      <c r="QO11" s="41"/>
      <c r="QP11" s="41"/>
      <c r="QQ11" s="41"/>
      <c r="QR11" s="41"/>
      <c r="QS11" s="41"/>
      <c r="QT11" s="41"/>
      <c r="QU11" s="41"/>
      <c r="QV11" s="41"/>
      <c r="QW11" s="41"/>
      <c r="QX11" s="41"/>
      <c r="QY11" s="41"/>
      <c r="QZ11" s="41"/>
      <c r="RA11" s="41"/>
      <c r="RB11" s="41"/>
      <c r="RC11" s="41"/>
      <c r="RD11" s="41"/>
      <c r="RE11" s="41"/>
      <c r="RF11" s="41"/>
      <c r="RG11" s="41"/>
      <c r="RH11" s="41"/>
      <c r="RI11" s="41"/>
      <c r="RJ11" s="41"/>
      <c r="RK11" s="41"/>
      <c r="RL11" s="41"/>
      <c r="RM11" s="41"/>
      <c r="RN11" s="41"/>
      <c r="RO11" s="41"/>
      <c r="RP11" s="41"/>
      <c r="RQ11" s="41"/>
      <c r="RR11" s="41"/>
      <c r="RS11" s="41"/>
      <c r="RT11" s="41"/>
      <c r="RU11" s="41"/>
      <c r="RV11" s="41"/>
      <c r="RW11" s="41"/>
      <c r="RX11" s="41"/>
      <c r="RY11" s="41"/>
      <c r="RZ11" s="41"/>
      <c r="SA11" s="41"/>
      <c r="SB11" s="41"/>
      <c r="SC11" s="41"/>
      <c r="SD11" s="41"/>
      <c r="SE11" s="41"/>
      <c r="SF11" s="41"/>
      <c r="SG11" s="41"/>
      <c r="SH11" s="41"/>
      <c r="SI11" s="41"/>
      <c r="SJ11" s="41"/>
      <c r="SK11" s="41"/>
      <c r="SL11" s="41"/>
      <c r="SM11" s="41"/>
      <c r="SN11" s="41"/>
      <c r="SO11" s="41"/>
      <c r="SP11" s="41"/>
      <c r="SQ11" s="41"/>
      <c r="SR11" s="41"/>
      <c r="SS11" s="41"/>
      <c r="ST11" s="41"/>
      <c r="SU11" s="41"/>
      <c r="SV11" s="41"/>
      <c r="SW11" s="41"/>
      <c r="SX11" s="41"/>
      <c r="SY11" s="41"/>
      <c r="SZ11" s="41"/>
      <c r="TA11" s="41"/>
      <c r="TB11" s="41"/>
      <c r="TC11" s="41"/>
      <c r="TD11" s="41"/>
      <c r="TE11" s="41"/>
      <c r="TF11" s="41"/>
      <c r="TG11" s="41"/>
      <c r="TH11" s="41"/>
      <c r="TI11" s="41"/>
      <c r="TJ11" s="41"/>
      <c r="TK11" s="41"/>
      <c r="TL11" s="41"/>
      <c r="TM11" s="41"/>
      <c r="TN11" s="41"/>
      <c r="TO11" s="41"/>
      <c r="TP11" s="41"/>
      <c r="TQ11" s="41"/>
      <c r="TR11" s="41"/>
      <c r="TS11" s="41"/>
      <c r="TT11" s="41"/>
      <c r="TU11" s="41"/>
      <c r="TV11" s="41"/>
      <c r="TW11" s="41"/>
      <c r="TX11" s="41"/>
      <c r="TY11" s="41"/>
      <c r="TZ11" s="41"/>
      <c r="UA11" s="41"/>
      <c r="UB11" s="41"/>
      <c r="UC11" s="41"/>
      <c r="UD11" s="41"/>
      <c r="UE11" s="41"/>
      <c r="UF11" s="41"/>
      <c r="UG11" s="41"/>
      <c r="UH11" s="41"/>
      <c r="UI11" s="41"/>
      <c r="UJ11" s="41"/>
      <c r="UK11" s="41"/>
      <c r="UL11" s="41"/>
      <c r="UM11" s="41"/>
      <c r="UN11" s="41"/>
      <c r="UO11" s="41"/>
      <c r="UP11" s="41"/>
      <c r="UQ11" s="41"/>
      <c r="UR11" s="41"/>
      <c r="US11" s="41"/>
      <c r="UT11" s="41"/>
      <c r="UU11" s="41"/>
      <c r="UV11" s="41"/>
      <c r="UW11" s="41"/>
      <c r="UX11" s="41"/>
      <c r="UY11" s="41"/>
      <c r="UZ11" s="41"/>
      <c r="VA11" s="41"/>
      <c r="VB11" s="41"/>
      <c r="VC11" s="41"/>
      <c r="VD11" s="41"/>
      <c r="VE11" s="41"/>
      <c r="VF11" s="41"/>
      <c r="VG11" s="41"/>
      <c r="VH11" s="41"/>
      <c r="VI11" s="41"/>
      <c r="VJ11" s="41"/>
      <c r="VK11" s="41"/>
      <c r="VL11" s="41"/>
      <c r="VM11" s="41"/>
      <c r="VN11" s="41"/>
      <c r="VO11" s="41"/>
      <c r="VP11" s="41"/>
      <c r="VQ11" s="41"/>
      <c r="VR11" s="41"/>
      <c r="VS11" s="41"/>
      <c r="VT11" s="41"/>
      <c r="VU11" s="41"/>
      <c r="VV11" s="41"/>
      <c r="VW11" s="41"/>
      <c r="VX11" s="41"/>
      <c r="VY11" s="41"/>
      <c r="VZ11" s="41"/>
      <c r="WA11" s="41"/>
      <c r="WB11" s="41"/>
      <c r="WC11" s="41"/>
      <c r="WD11" s="41"/>
      <c r="WE11" s="41"/>
      <c r="WF11" s="41"/>
      <c r="WG11" s="41"/>
      <c r="WH11" s="41"/>
      <c r="WI11" s="41"/>
      <c r="WJ11" s="41"/>
      <c r="WK11" s="41"/>
      <c r="WL11" s="41"/>
      <c r="WM11" s="41"/>
      <c r="WN11" s="41"/>
      <c r="WO11" s="41"/>
      <c r="WP11" s="41"/>
      <c r="WQ11" s="41"/>
      <c r="WR11" s="41"/>
      <c r="WS11" s="41"/>
      <c r="WT11" s="41"/>
      <c r="WU11" s="41"/>
      <c r="WV11" s="41"/>
      <c r="WW11" s="41"/>
      <c r="WX11" s="41"/>
      <c r="WY11" s="41"/>
      <c r="WZ11" s="41"/>
      <c r="XA11" s="41"/>
      <c r="XB11" s="41"/>
      <c r="XC11" s="41"/>
      <c r="XD11" s="41"/>
      <c r="XE11" s="41"/>
      <c r="XF11" s="41"/>
      <c r="XG11" s="41"/>
      <c r="XH11" s="41"/>
      <c r="XI11" s="41"/>
      <c r="XJ11" s="41"/>
      <c r="XK11" s="41"/>
      <c r="XL11" s="41"/>
      <c r="XM11" s="41"/>
      <c r="XN11" s="41"/>
      <c r="XO11" s="41"/>
      <c r="XP11" s="41"/>
      <c r="XQ11" s="41"/>
      <c r="XR11" s="41"/>
      <c r="XS11" s="41"/>
      <c r="XT11" s="41"/>
      <c r="XU11" s="41"/>
      <c r="XV11" s="41"/>
      <c r="XW11" s="41"/>
      <c r="XX11" s="41"/>
      <c r="XY11" s="41"/>
      <c r="XZ11" s="41"/>
      <c r="YA11" s="41"/>
      <c r="YB11" s="41"/>
      <c r="YC11" s="41"/>
      <c r="YD11" s="41"/>
      <c r="YE11" s="41"/>
      <c r="YF11" s="41"/>
      <c r="YG11" s="41"/>
      <c r="YH11" s="41"/>
      <c r="YI11" s="41"/>
      <c r="YJ11" s="41"/>
      <c r="YK11" s="41"/>
      <c r="YL11" s="41"/>
      <c r="YM11" s="41"/>
      <c r="YN11" s="41"/>
      <c r="YO11" s="41"/>
      <c r="YP11" s="41"/>
      <c r="YQ11" s="41"/>
      <c r="YR11" s="41"/>
      <c r="YS11" s="41"/>
      <c r="YT11" s="41"/>
      <c r="YU11" s="41"/>
      <c r="YV11" s="41"/>
      <c r="YW11" s="41"/>
      <c r="YX11" s="41"/>
      <c r="YY11" s="41"/>
      <c r="YZ11" s="41"/>
      <c r="ZA11" s="41"/>
      <c r="ZB11" s="41"/>
      <c r="ZC11" s="41"/>
      <c r="ZD11" s="41"/>
      <c r="ZE11" s="41"/>
      <c r="ZF11" s="41"/>
      <c r="ZG11" s="41"/>
      <c r="ZH11" s="41"/>
      <c r="ZI11" s="41"/>
      <c r="ZJ11" s="41"/>
      <c r="ZK11" s="41"/>
      <c r="ZL11" s="41"/>
      <c r="ZM11" s="41"/>
      <c r="ZN11" s="41"/>
      <c r="ZO11" s="41"/>
      <c r="ZP11" s="41"/>
      <c r="ZQ11" s="41"/>
      <c r="ZR11" s="41"/>
      <c r="ZS11" s="41"/>
      <c r="ZT11" s="41"/>
      <c r="ZU11" s="41"/>
      <c r="ZV11" s="41"/>
      <c r="ZW11" s="41"/>
      <c r="ZX11" s="41"/>
      <c r="ZY11" s="41"/>
      <c r="ZZ11" s="41"/>
      <c r="AAA11" s="41"/>
      <c r="AAB11" s="41"/>
      <c r="AAC11" s="41"/>
      <c r="AAD11" s="41"/>
      <c r="AAE11" s="41"/>
      <c r="AAF11" s="41"/>
      <c r="AAG11" s="41"/>
      <c r="AAH11" s="41"/>
      <c r="AAI11" s="41"/>
      <c r="AAJ11" s="41"/>
      <c r="AAK11" s="41"/>
      <c r="AAL11" s="41"/>
      <c r="AAM11" s="41"/>
      <c r="AAN11" s="41"/>
      <c r="AAO11" s="41"/>
      <c r="AAP11" s="41"/>
      <c r="AAQ11" s="41"/>
      <c r="AAR11" s="41"/>
      <c r="AAS11" s="41"/>
      <c r="AAT11" s="41"/>
      <c r="AAU11" s="41"/>
      <c r="AAV11" s="41"/>
      <c r="AAW11" s="41"/>
      <c r="AAX11" s="41"/>
      <c r="AAY11" s="41"/>
      <c r="AAZ11" s="41"/>
      <c r="ABA11" s="41"/>
      <c r="ABB11" s="41"/>
      <c r="ABC11" s="41"/>
      <c r="ABD11" s="41"/>
      <c r="ABE11" s="41"/>
      <c r="ABF11" s="41"/>
      <c r="ABG11" s="41"/>
      <c r="ABH11" s="41"/>
      <c r="ABI11" s="41"/>
      <c r="ABJ11" s="41"/>
      <c r="ABK11" s="41"/>
      <c r="ABL11" s="41"/>
      <c r="ABM11" s="41"/>
      <c r="ABN11" s="41"/>
      <c r="ABO11" s="41"/>
      <c r="ABP11" s="41"/>
      <c r="ABQ11" s="41"/>
      <c r="ABR11" s="41"/>
      <c r="ABS11" s="41"/>
      <c r="ABT11" s="41"/>
      <c r="ABU11" s="41"/>
      <c r="ABV11" s="41"/>
      <c r="ABW11" s="41"/>
      <c r="ABX11" s="41"/>
      <c r="ABY11" s="41"/>
      <c r="ABZ11" s="41"/>
      <c r="ACA11" s="41"/>
      <c r="ACB11" s="41"/>
      <c r="ACC11" s="41"/>
      <c r="ACD11" s="41"/>
      <c r="ACE11" s="41"/>
      <c r="ACF11" s="41"/>
      <c r="ACG11" s="41"/>
      <c r="ACH11" s="41"/>
      <c r="ACI11" s="41"/>
      <c r="ACJ11" s="41"/>
      <c r="ACK11" s="41"/>
      <c r="ACL11" s="41"/>
      <c r="ACM11" s="41"/>
      <c r="ACN11" s="41"/>
      <c r="ACO11" s="41"/>
      <c r="ACP11" s="41"/>
      <c r="ACQ11" s="41"/>
      <c r="ACR11" s="41"/>
      <c r="ACS11" s="41"/>
      <c r="ACT11" s="41"/>
      <c r="ACU11" s="41"/>
      <c r="ACV11" s="41"/>
      <c r="ACW11" s="41"/>
      <c r="ACX11" s="41"/>
      <c r="ACY11" s="41"/>
      <c r="ACZ11" s="41"/>
      <c r="ADA11" s="41"/>
      <c r="ADB11" s="41"/>
      <c r="ADC11" s="41"/>
      <c r="ADD11" s="41"/>
      <c r="ADE11" s="41"/>
      <c r="ADF11" s="41"/>
      <c r="ADG11" s="41"/>
      <c r="ADH11" s="41"/>
      <c r="ADI11" s="41"/>
      <c r="ADJ11" s="41"/>
      <c r="ADK11" s="41"/>
      <c r="ADL11" s="41"/>
      <c r="ADM11" s="41"/>
      <c r="ADN11" s="41"/>
      <c r="ADO11" s="41"/>
      <c r="ADP11" s="41"/>
      <c r="ADQ11" s="41"/>
      <c r="ADR11" s="41"/>
      <c r="ADS11" s="41"/>
      <c r="ADT11" s="41"/>
      <c r="ADU11" s="41"/>
      <c r="ADV11" s="41"/>
      <c r="ADW11" s="41"/>
      <c r="ADX11" s="41"/>
      <c r="ADY11" s="41"/>
      <c r="ADZ11" s="41"/>
      <c r="AEA11" s="41"/>
      <c r="AEB11" s="41"/>
      <c r="AEC11" s="41"/>
      <c r="AED11" s="41"/>
      <c r="AEE11" s="41"/>
      <c r="AEF11" s="41"/>
      <c r="AEG11" s="41"/>
      <c r="AEH11" s="41"/>
      <c r="AEI11" s="41"/>
      <c r="AEJ11" s="41"/>
      <c r="AEK11" s="41"/>
      <c r="AEL11" s="41"/>
      <c r="AEM11" s="41"/>
      <c r="AEN11" s="41"/>
      <c r="AEO11" s="41"/>
      <c r="AEP11" s="41"/>
      <c r="AEQ11" s="41"/>
      <c r="AER11" s="41"/>
      <c r="AES11" s="41"/>
      <c r="AET11" s="41"/>
      <c r="AEU11" s="41"/>
      <c r="AEV11" s="41"/>
      <c r="AEW11" s="41"/>
      <c r="AEX11" s="41"/>
      <c r="AEY11" s="41"/>
      <c r="AEZ11" s="41"/>
      <c r="AFA11" s="41"/>
      <c r="AFB11" s="41"/>
      <c r="AFC11" s="41"/>
      <c r="AFD11" s="41"/>
      <c r="AFE11" s="41"/>
      <c r="AFF11" s="41"/>
      <c r="AFG11" s="41"/>
      <c r="AFH11" s="41"/>
      <c r="AFI11" s="41"/>
      <c r="AFJ11" s="41"/>
      <c r="AFK11" s="41"/>
      <c r="AFL11" s="41"/>
      <c r="AFM11" s="41"/>
      <c r="AFN11" s="41"/>
      <c r="AFO11" s="41"/>
      <c r="AFP11" s="41"/>
      <c r="AFQ11" s="41"/>
      <c r="AFR11" s="41"/>
      <c r="AFS11" s="41"/>
      <c r="AFT11" s="41"/>
      <c r="AFU11" s="41"/>
      <c r="AFV11" s="41"/>
      <c r="AFW11" s="41"/>
      <c r="AFX11" s="41"/>
      <c r="AFY11" s="41"/>
      <c r="AFZ11" s="41"/>
      <c r="AGA11" s="41"/>
      <c r="AGB11" s="41"/>
      <c r="AGC11" s="41"/>
      <c r="AGD11" s="41"/>
      <c r="AGE11" s="41"/>
      <c r="AGF11" s="41"/>
      <c r="AGG11" s="41"/>
      <c r="AGH11" s="41"/>
      <c r="AGI11" s="41"/>
      <c r="AGJ11" s="41"/>
      <c r="AGK11" s="41"/>
      <c r="AGL11" s="41"/>
      <c r="AGM11" s="41"/>
      <c r="AGN11" s="41"/>
      <c r="AGO11" s="41"/>
      <c r="AGP11" s="41"/>
      <c r="AGQ11" s="41"/>
      <c r="AGR11" s="41"/>
      <c r="AGS11" s="41"/>
      <c r="AGT11" s="41"/>
      <c r="AGU11" s="41"/>
      <c r="AGV11" s="41"/>
      <c r="AGW11" s="41"/>
      <c r="AGX11" s="41"/>
      <c r="AGY11" s="41"/>
      <c r="AGZ11" s="41"/>
      <c r="AHA11" s="41"/>
      <c r="AHB11" s="41"/>
      <c r="AHC11" s="41"/>
      <c r="AHD11" s="41"/>
      <c r="AHE11" s="41"/>
      <c r="AHF11" s="41"/>
      <c r="AHG11" s="41"/>
      <c r="AHH11" s="41"/>
      <c r="AHI11" s="41"/>
      <c r="AHJ11" s="41"/>
      <c r="AHK11" s="41"/>
      <c r="AHL11" s="41"/>
      <c r="AHM11" s="41"/>
      <c r="AHN11" s="41"/>
      <c r="AHO11" s="41"/>
      <c r="AHP11" s="41"/>
      <c r="AHQ11" s="41"/>
      <c r="AHR11" s="41"/>
      <c r="AHS11" s="41"/>
      <c r="AHT11" s="41"/>
      <c r="AHU11" s="41"/>
      <c r="AHV11" s="41"/>
      <c r="AHW11" s="41"/>
      <c r="AHX11" s="41"/>
      <c r="AHY11" s="41"/>
      <c r="AHZ11" s="41"/>
      <c r="AIA11" s="41"/>
      <c r="AIB11" s="41"/>
      <c r="AIC11" s="41"/>
      <c r="AID11" s="41"/>
      <c r="AIE11" s="41"/>
      <c r="AIF11" s="41"/>
      <c r="AIG11" s="41"/>
      <c r="AIH11" s="41"/>
      <c r="AII11" s="41"/>
      <c r="AIJ11" s="41"/>
      <c r="AIK11" s="41"/>
      <c r="AIL11" s="41"/>
      <c r="AIM11" s="41"/>
      <c r="AIN11" s="41"/>
      <c r="AIO11" s="41"/>
      <c r="AIP11" s="41"/>
      <c r="AIQ11" s="41"/>
      <c r="AIR11" s="41"/>
      <c r="AIS11" s="41"/>
      <c r="AIT11" s="41"/>
      <c r="AIU11" s="41"/>
      <c r="AIV11" s="41"/>
      <c r="AIW11" s="41"/>
      <c r="AIX11" s="41"/>
      <c r="AIY11" s="41"/>
      <c r="AIZ11" s="41"/>
      <c r="AJA11" s="41"/>
      <c r="AJB11" s="41"/>
      <c r="AJC11" s="41"/>
      <c r="AJD11" s="41"/>
      <c r="AJE11" s="41"/>
      <c r="AJF11" s="41"/>
      <c r="AJG11" s="41"/>
      <c r="AJH11" s="41"/>
      <c r="AJI11" s="41"/>
      <c r="AJJ11" s="41"/>
      <c r="AJK11" s="41"/>
      <c r="AJL11" s="41"/>
      <c r="AJM11" s="41"/>
      <c r="AJN11" s="41"/>
      <c r="AJO11" s="41"/>
      <c r="AJP11" s="41"/>
      <c r="AJQ11" s="41"/>
      <c r="AJR11" s="41"/>
      <c r="AJS11" s="41"/>
      <c r="AJT11" s="41"/>
      <c r="AJU11" s="41"/>
      <c r="AJV11" s="41"/>
      <c r="AJW11" s="41"/>
      <c r="AJX11" s="41"/>
      <c r="AJY11" s="41"/>
      <c r="AJZ11" s="41"/>
      <c r="AKA11" s="41"/>
      <c r="AKB11" s="41"/>
      <c r="AKC11" s="41"/>
      <c r="AKD11" s="41"/>
      <c r="AKE11" s="41"/>
      <c r="AKF11" s="41"/>
      <c r="AKG11" s="41"/>
      <c r="AKH11" s="41"/>
      <c r="AKI11" s="41"/>
      <c r="AKJ11" s="41"/>
      <c r="AKK11" s="41"/>
      <c r="AKL11" s="41"/>
      <c r="AKM11" s="41"/>
      <c r="AKN11" s="41"/>
      <c r="AKO11" s="41"/>
      <c r="AKP11" s="41"/>
      <c r="AKQ11" s="41"/>
      <c r="AKR11" s="41"/>
      <c r="AKS11" s="41"/>
      <c r="AKT11" s="41"/>
      <c r="AKU11" s="41"/>
      <c r="AKV11" s="41"/>
      <c r="AKW11" s="41"/>
      <c r="AKX11" s="41"/>
      <c r="AKY11" s="41"/>
      <c r="AKZ11" s="41"/>
      <c r="ALA11" s="41"/>
      <c r="ALB11" s="41"/>
      <c r="ALC11" s="41"/>
      <c r="ALD11" s="41"/>
      <c r="ALE11" s="41"/>
      <c r="ALF11" s="41"/>
      <c r="ALG11" s="41"/>
      <c r="ALH11" s="41"/>
      <c r="ALI11" s="41"/>
      <c r="ALJ11" s="41"/>
      <c r="ALK11" s="41"/>
      <c r="ALL11" s="41"/>
      <c r="ALM11" s="41"/>
      <c r="ALN11" s="41"/>
      <c r="ALO11" s="41"/>
      <c r="ALP11" s="41"/>
      <c r="ALQ11" s="41"/>
      <c r="ALR11" s="41"/>
      <c r="ALS11" s="41"/>
      <c r="ALT11" s="41"/>
      <c r="ALU11" s="41"/>
      <c r="ALV11" s="41"/>
      <c r="ALW11" s="41"/>
      <c r="ALX11" s="41"/>
      <c r="ALY11" s="41"/>
      <c r="ALZ11" s="41"/>
      <c r="AMA11" s="41"/>
      <c r="AMB11" s="41"/>
      <c r="AMC11" s="41"/>
      <c r="AMD11" s="41"/>
      <c r="AME11" s="41"/>
      <c r="AMF11" s="41"/>
      <c r="AMG11" s="41"/>
      <c r="AMH11" s="41"/>
      <c r="AMI11" s="41"/>
      <c r="AMJ11" s="41"/>
      <c r="AMK11" s="41"/>
      <c r="AML11" s="41"/>
      <c r="AMM11" s="41"/>
      <c r="AMN11" s="41"/>
      <c r="AMO11" s="41"/>
      <c r="AMP11" s="41"/>
      <c r="AMQ11" s="41"/>
      <c r="AMR11" s="41"/>
      <c r="AMS11" s="41"/>
      <c r="AMT11" s="41"/>
      <c r="AMU11" s="41"/>
      <c r="AMV11" s="41"/>
      <c r="AMW11" s="41"/>
      <c r="AMX11" s="41"/>
      <c r="AMY11" s="41"/>
      <c r="AMZ11" s="41"/>
      <c r="ANA11" s="41"/>
      <c r="ANB11" s="41"/>
      <c r="ANC11" s="41"/>
      <c r="AND11" s="41"/>
      <c r="ANE11" s="41"/>
      <c r="ANF11" s="41"/>
      <c r="ANG11" s="41"/>
      <c r="ANH11" s="41"/>
      <c r="ANI11" s="41"/>
      <c r="ANJ11" s="41"/>
      <c r="ANK11" s="41"/>
      <c r="ANL11" s="41"/>
      <c r="ANM11" s="41"/>
      <c r="ANN11" s="41"/>
      <c r="ANO11" s="41"/>
      <c r="ANP11" s="41"/>
      <c r="ANQ11" s="41"/>
      <c r="ANR11" s="41"/>
      <c r="ANS11" s="41"/>
      <c r="ANT11" s="41"/>
      <c r="ANU11" s="41"/>
      <c r="ANV11" s="41"/>
      <c r="ANW11" s="41"/>
      <c r="ANX11" s="41"/>
      <c r="ANY11" s="41"/>
      <c r="ANZ11" s="41"/>
      <c r="AOA11" s="41"/>
      <c r="AOB11" s="41"/>
      <c r="AOC11" s="41"/>
      <c r="AOD11" s="41"/>
      <c r="AOE11" s="41"/>
      <c r="AOF11" s="41"/>
      <c r="AOG11" s="41"/>
      <c r="AOH11" s="41"/>
      <c r="AOI11" s="41"/>
      <c r="AOJ11" s="41"/>
      <c r="AOK11" s="41"/>
      <c r="AOL11" s="41"/>
      <c r="AOM11" s="41"/>
      <c r="AON11" s="41"/>
      <c r="AOO11" s="41"/>
      <c r="AOP11" s="41"/>
      <c r="AOQ11" s="41"/>
      <c r="AOR11" s="41"/>
      <c r="AOS11" s="41"/>
      <c r="AOT11" s="41"/>
      <c r="AOU11" s="41"/>
      <c r="AOV11" s="41"/>
      <c r="AOW11" s="41"/>
      <c r="AOX11" s="41"/>
      <c r="AOY11" s="41"/>
      <c r="AOZ11" s="41"/>
      <c r="APA11" s="41"/>
      <c r="APB11" s="41"/>
      <c r="APC11" s="41"/>
      <c r="APD11" s="41"/>
      <c r="APE11" s="41"/>
      <c r="APF11" s="41"/>
      <c r="APG11" s="41"/>
      <c r="APH11" s="41"/>
      <c r="API11" s="41"/>
      <c r="APJ11" s="41"/>
    </row>
    <row r="12" spans="1:1102" x14ac:dyDescent="0.25">
      <c r="A12" s="41"/>
      <c r="B12" s="43" t="s">
        <v>304</v>
      </c>
      <c r="C12" s="41">
        <v>12363</v>
      </c>
      <c r="D12" s="130">
        <v>-88132397.359999999</v>
      </c>
      <c r="E12" s="130">
        <v>0</v>
      </c>
      <c r="F12" s="130">
        <v>0</v>
      </c>
      <c r="G12" s="41"/>
      <c r="H12" s="41"/>
      <c r="I12" s="69">
        <f>-1*(R12*S12*'Exchange Rates Hist'!$N$3)</f>
        <v>-88132397.360226616</v>
      </c>
      <c r="J12" s="22">
        <f t="shared" si="0"/>
        <v>-2.5713229893243332E-12</v>
      </c>
      <c r="K12" s="68"/>
      <c r="L12" s="68"/>
      <c r="M12" s="68"/>
      <c r="N12" s="68"/>
      <c r="O12" s="6" t="s">
        <v>123</v>
      </c>
      <c r="P12" s="10">
        <v>40</v>
      </c>
      <c r="Q12" s="6" t="s">
        <v>306</v>
      </c>
      <c r="R12" s="10">
        <v>350400</v>
      </c>
      <c r="S12" s="11">
        <v>28</v>
      </c>
      <c r="T12" s="6" t="s">
        <v>307</v>
      </c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1"/>
      <c r="FE12" s="41"/>
      <c r="FF12" s="41"/>
      <c r="FG12" s="41"/>
      <c r="FH12" s="41"/>
      <c r="FI12" s="41"/>
      <c r="FJ12" s="41"/>
      <c r="FK12" s="41"/>
      <c r="FL12" s="41"/>
      <c r="FM12" s="41"/>
      <c r="FN12" s="41"/>
      <c r="FO12" s="41"/>
      <c r="FP12" s="41"/>
      <c r="FQ12" s="41"/>
      <c r="FR12" s="41"/>
      <c r="FS12" s="41"/>
      <c r="FT12" s="41"/>
      <c r="FU12" s="41"/>
      <c r="FV12" s="41"/>
      <c r="FW12" s="41"/>
      <c r="FX12" s="41"/>
      <c r="FY12" s="41"/>
      <c r="FZ12" s="41"/>
      <c r="GA12" s="41"/>
      <c r="GB12" s="41"/>
      <c r="GC12" s="41"/>
      <c r="GD12" s="41"/>
      <c r="GE12" s="41"/>
      <c r="GF12" s="41"/>
      <c r="GG12" s="41"/>
      <c r="GH12" s="41"/>
      <c r="GI12" s="41"/>
      <c r="GJ12" s="41"/>
      <c r="GK12" s="41"/>
      <c r="GL12" s="41"/>
      <c r="GM12" s="41"/>
      <c r="GN12" s="41"/>
      <c r="GO12" s="41"/>
      <c r="GP12" s="41"/>
      <c r="GQ12" s="41"/>
      <c r="GR12" s="41"/>
      <c r="GS12" s="41"/>
      <c r="GT12" s="41"/>
      <c r="GU12" s="41"/>
      <c r="GV12" s="41"/>
      <c r="GW12" s="41"/>
      <c r="GX12" s="41"/>
      <c r="GY12" s="41"/>
      <c r="GZ12" s="41"/>
      <c r="HA12" s="41"/>
      <c r="HB12" s="41"/>
      <c r="HC12" s="41"/>
      <c r="HD12" s="41"/>
      <c r="HE12" s="41"/>
      <c r="HF12" s="41"/>
      <c r="HG12" s="41"/>
      <c r="HH12" s="41"/>
      <c r="HI12" s="41"/>
      <c r="HJ12" s="41"/>
      <c r="HK12" s="41"/>
      <c r="HL12" s="41"/>
      <c r="HM12" s="41"/>
      <c r="HN12" s="41"/>
      <c r="HO12" s="41"/>
      <c r="HP12" s="41"/>
      <c r="HQ12" s="41"/>
      <c r="HR12" s="41"/>
      <c r="HS12" s="41"/>
      <c r="HT12" s="41"/>
      <c r="HU12" s="41"/>
      <c r="HV12" s="41"/>
      <c r="HW12" s="41"/>
      <c r="HX12" s="41"/>
      <c r="HY12" s="41"/>
      <c r="HZ12" s="41"/>
      <c r="IA12" s="41"/>
      <c r="IB12" s="41"/>
      <c r="IC12" s="41"/>
      <c r="ID12" s="41"/>
      <c r="IE12" s="41"/>
      <c r="IF12" s="41"/>
      <c r="IG12" s="41"/>
      <c r="IH12" s="41"/>
      <c r="II12" s="41"/>
      <c r="IJ12" s="41"/>
      <c r="IK12" s="41"/>
      <c r="IL12" s="41"/>
      <c r="IM12" s="41"/>
      <c r="IN12" s="41"/>
      <c r="IO12" s="41"/>
      <c r="IP12" s="41"/>
      <c r="IQ12" s="41"/>
      <c r="IR12" s="41"/>
      <c r="IS12" s="41"/>
      <c r="IT12" s="41"/>
      <c r="IU12" s="41"/>
      <c r="IV12" s="41"/>
      <c r="IW12" s="41"/>
      <c r="IX12" s="41"/>
      <c r="IY12" s="41"/>
      <c r="IZ12" s="41"/>
      <c r="JA12" s="41"/>
      <c r="JB12" s="41"/>
      <c r="JC12" s="41"/>
      <c r="JD12" s="41"/>
      <c r="JE12" s="41"/>
      <c r="JF12" s="41"/>
      <c r="JG12" s="41"/>
      <c r="JH12" s="41"/>
      <c r="JI12" s="41"/>
      <c r="JJ12" s="41"/>
      <c r="JK12" s="41"/>
      <c r="JL12" s="41"/>
      <c r="JM12" s="41"/>
      <c r="JN12" s="41"/>
      <c r="JO12" s="41"/>
      <c r="JP12" s="41"/>
      <c r="JQ12" s="41"/>
      <c r="JR12" s="41"/>
      <c r="JS12" s="41"/>
      <c r="JT12" s="41"/>
      <c r="JU12" s="41"/>
      <c r="JV12" s="41"/>
      <c r="JW12" s="41"/>
      <c r="JX12" s="41"/>
      <c r="JY12" s="41"/>
      <c r="JZ12" s="41"/>
      <c r="KA12" s="41"/>
      <c r="KB12" s="41"/>
      <c r="KC12" s="41"/>
      <c r="KD12" s="41"/>
      <c r="KE12" s="41"/>
      <c r="KF12" s="41"/>
      <c r="KG12" s="41"/>
      <c r="KH12" s="41"/>
      <c r="KI12" s="41"/>
      <c r="KJ12" s="41"/>
      <c r="KK12" s="41"/>
      <c r="KL12" s="41"/>
      <c r="KM12" s="41"/>
      <c r="KN12" s="41"/>
      <c r="KO12" s="41"/>
      <c r="KP12" s="41"/>
      <c r="KQ12" s="41"/>
      <c r="KR12" s="41"/>
      <c r="KS12" s="41"/>
      <c r="KT12" s="41"/>
      <c r="KU12" s="41"/>
      <c r="KV12" s="41"/>
      <c r="KW12" s="41"/>
      <c r="KX12" s="41"/>
      <c r="KY12" s="41"/>
      <c r="KZ12" s="41"/>
      <c r="LA12" s="41"/>
      <c r="LB12" s="41"/>
      <c r="LC12" s="41"/>
      <c r="LD12" s="41"/>
      <c r="LE12" s="41"/>
      <c r="LF12" s="41"/>
      <c r="LG12" s="41"/>
      <c r="LH12" s="41"/>
      <c r="LI12" s="41"/>
      <c r="LJ12" s="41"/>
      <c r="LK12" s="41"/>
      <c r="LL12" s="41"/>
      <c r="LM12" s="41"/>
      <c r="LN12" s="41"/>
      <c r="LO12" s="41"/>
      <c r="LP12" s="41"/>
      <c r="LQ12" s="41"/>
      <c r="LR12" s="41"/>
      <c r="LS12" s="41"/>
      <c r="LT12" s="41"/>
      <c r="LU12" s="41"/>
      <c r="LV12" s="41"/>
      <c r="LW12" s="41"/>
      <c r="LX12" s="41"/>
      <c r="LY12" s="41"/>
      <c r="LZ12" s="41"/>
      <c r="MA12" s="41"/>
      <c r="MB12" s="41"/>
      <c r="MC12" s="41"/>
      <c r="MD12" s="41"/>
      <c r="ME12" s="41"/>
      <c r="MF12" s="41"/>
      <c r="MG12" s="41"/>
      <c r="MH12" s="41"/>
      <c r="MI12" s="41"/>
      <c r="MJ12" s="41"/>
      <c r="MK12" s="41"/>
      <c r="ML12" s="41"/>
      <c r="MM12" s="41"/>
      <c r="MN12" s="41"/>
      <c r="MO12" s="41"/>
      <c r="MP12" s="41"/>
      <c r="MQ12" s="41"/>
      <c r="MR12" s="41"/>
      <c r="MS12" s="41"/>
      <c r="MT12" s="41"/>
      <c r="MU12" s="41"/>
      <c r="MV12" s="41"/>
      <c r="MW12" s="41"/>
      <c r="MX12" s="41"/>
      <c r="MY12" s="41"/>
      <c r="MZ12" s="41"/>
      <c r="NA12" s="41"/>
      <c r="NB12" s="41"/>
      <c r="NC12" s="41"/>
      <c r="ND12" s="41"/>
      <c r="NE12" s="41"/>
      <c r="NF12" s="41"/>
      <c r="NG12" s="41"/>
      <c r="NH12" s="41"/>
      <c r="NI12" s="41"/>
      <c r="NJ12" s="41"/>
      <c r="NK12" s="41"/>
      <c r="NL12" s="41"/>
      <c r="NM12" s="41"/>
      <c r="NN12" s="41"/>
      <c r="NO12" s="41"/>
      <c r="NP12" s="41"/>
      <c r="NQ12" s="41"/>
      <c r="NR12" s="41"/>
      <c r="NS12" s="41"/>
      <c r="NT12" s="41"/>
      <c r="NU12" s="41"/>
      <c r="NV12" s="41"/>
      <c r="NW12" s="41"/>
      <c r="NX12" s="41"/>
      <c r="NY12" s="41"/>
      <c r="NZ12" s="41"/>
      <c r="OA12" s="41"/>
      <c r="OB12" s="41"/>
      <c r="OC12" s="41"/>
      <c r="OD12" s="41"/>
      <c r="OE12" s="41"/>
      <c r="OF12" s="41"/>
      <c r="OG12" s="41"/>
      <c r="OH12" s="41"/>
      <c r="OI12" s="41"/>
      <c r="OJ12" s="41"/>
      <c r="OK12" s="41"/>
      <c r="OL12" s="41"/>
      <c r="OM12" s="41"/>
      <c r="ON12" s="41"/>
      <c r="OO12" s="41"/>
      <c r="OP12" s="41"/>
      <c r="OQ12" s="41"/>
      <c r="OR12" s="41"/>
      <c r="OS12" s="41"/>
      <c r="OT12" s="41"/>
      <c r="OU12" s="41"/>
      <c r="OV12" s="41"/>
      <c r="OW12" s="41"/>
      <c r="OX12" s="41"/>
      <c r="OY12" s="41"/>
      <c r="OZ12" s="41"/>
      <c r="PA12" s="41"/>
      <c r="PB12" s="41"/>
      <c r="PC12" s="41"/>
      <c r="PD12" s="41"/>
      <c r="PE12" s="41"/>
      <c r="PF12" s="41"/>
      <c r="PG12" s="41"/>
      <c r="PH12" s="41"/>
      <c r="PI12" s="41"/>
      <c r="PJ12" s="41"/>
      <c r="PK12" s="41"/>
      <c r="PL12" s="41"/>
      <c r="PM12" s="41"/>
      <c r="PN12" s="41"/>
      <c r="PO12" s="41"/>
      <c r="PP12" s="41"/>
      <c r="PQ12" s="41"/>
      <c r="PR12" s="41"/>
      <c r="PS12" s="41"/>
      <c r="PT12" s="41"/>
      <c r="PU12" s="41"/>
      <c r="PV12" s="41"/>
      <c r="PW12" s="41"/>
      <c r="PX12" s="41"/>
      <c r="PY12" s="41"/>
      <c r="PZ12" s="41"/>
      <c r="QA12" s="41"/>
      <c r="QB12" s="41"/>
      <c r="QC12" s="41"/>
      <c r="QD12" s="41"/>
      <c r="QE12" s="41"/>
      <c r="QF12" s="41"/>
      <c r="QG12" s="41"/>
      <c r="QH12" s="41"/>
      <c r="QI12" s="41"/>
      <c r="QJ12" s="41"/>
      <c r="QK12" s="41"/>
      <c r="QL12" s="41"/>
      <c r="QM12" s="41"/>
      <c r="QN12" s="41"/>
      <c r="QO12" s="41"/>
      <c r="QP12" s="41"/>
      <c r="QQ12" s="41"/>
      <c r="QR12" s="41"/>
      <c r="QS12" s="41"/>
      <c r="QT12" s="41"/>
      <c r="QU12" s="41"/>
      <c r="QV12" s="41"/>
      <c r="QW12" s="41"/>
      <c r="QX12" s="41"/>
      <c r="QY12" s="41"/>
      <c r="QZ12" s="41"/>
      <c r="RA12" s="41"/>
      <c r="RB12" s="41"/>
      <c r="RC12" s="41"/>
      <c r="RD12" s="41"/>
      <c r="RE12" s="41"/>
      <c r="RF12" s="41"/>
      <c r="RG12" s="41"/>
      <c r="RH12" s="41"/>
      <c r="RI12" s="41"/>
      <c r="RJ12" s="41"/>
      <c r="RK12" s="41"/>
      <c r="RL12" s="41"/>
      <c r="RM12" s="41"/>
      <c r="RN12" s="41"/>
      <c r="RO12" s="41"/>
      <c r="RP12" s="41"/>
      <c r="RQ12" s="41"/>
      <c r="RR12" s="41"/>
      <c r="RS12" s="41"/>
      <c r="RT12" s="41"/>
      <c r="RU12" s="41"/>
      <c r="RV12" s="41"/>
      <c r="RW12" s="41"/>
      <c r="RX12" s="41"/>
      <c r="RY12" s="41"/>
      <c r="RZ12" s="41"/>
      <c r="SA12" s="41"/>
      <c r="SB12" s="41"/>
      <c r="SC12" s="41"/>
      <c r="SD12" s="41"/>
      <c r="SE12" s="41"/>
      <c r="SF12" s="41"/>
      <c r="SG12" s="41"/>
      <c r="SH12" s="41"/>
      <c r="SI12" s="41"/>
      <c r="SJ12" s="41"/>
      <c r="SK12" s="41"/>
      <c r="SL12" s="41"/>
      <c r="SM12" s="41"/>
      <c r="SN12" s="41"/>
      <c r="SO12" s="41"/>
      <c r="SP12" s="41"/>
      <c r="SQ12" s="41"/>
      <c r="SR12" s="41"/>
      <c r="SS12" s="41"/>
      <c r="ST12" s="41"/>
      <c r="SU12" s="41"/>
      <c r="SV12" s="41"/>
      <c r="SW12" s="41"/>
      <c r="SX12" s="41"/>
      <c r="SY12" s="41"/>
      <c r="SZ12" s="41"/>
      <c r="TA12" s="41"/>
      <c r="TB12" s="41"/>
      <c r="TC12" s="41"/>
      <c r="TD12" s="41"/>
      <c r="TE12" s="41"/>
      <c r="TF12" s="41"/>
      <c r="TG12" s="41"/>
      <c r="TH12" s="41"/>
      <c r="TI12" s="41"/>
      <c r="TJ12" s="41"/>
      <c r="TK12" s="41"/>
      <c r="TL12" s="41"/>
      <c r="TM12" s="41"/>
      <c r="TN12" s="41"/>
      <c r="TO12" s="41"/>
      <c r="TP12" s="41"/>
      <c r="TQ12" s="41"/>
      <c r="TR12" s="41"/>
      <c r="TS12" s="41"/>
      <c r="TT12" s="41"/>
      <c r="TU12" s="41"/>
      <c r="TV12" s="41"/>
      <c r="TW12" s="41"/>
      <c r="TX12" s="41"/>
      <c r="TY12" s="41"/>
      <c r="TZ12" s="41"/>
      <c r="UA12" s="41"/>
      <c r="UB12" s="41"/>
      <c r="UC12" s="41"/>
      <c r="UD12" s="41"/>
      <c r="UE12" s="41"/>
      <c r="UF12" s="41"/>
      <c r="UG12" s="41"/>
      <c r="UH12" s="41"/>
      <c r="UI12" s="41"/>
      <c r="UJ12" s="41"/>
      <c r="UK12" s="41"/>
      <c r="UL12" s="41"/>
      <c r="UM12" s="41"/>
      <c r="UN12" s="41"/>
      <c r="UO12" s="41"/>
      <c r="UP12" s="41"/>
      <c r="UQ12" s="41"/>
      <c r="UR12" s="41"/>
      <c r="US12" s="41"/>
      <c r="UT12" s="41"/>
      <c r="UU12" s="41"/>
      <c r="UV12" s="41"/>
      <c r="UW12" s="41"/>
      <c r="UX12" s="41"/>
      <c r="UY12" s="41"/>
      <c r="UZ12" s="41"/>
      <c r="VA12" s="41"/>
      <c r="VB12" s="41"/>
      <c r="VC12" s="41"/>
      <c r="VD12" s="41"/>
      <c r="VE12" s="41"/>
      <c r="VF12" s="41"/>
      <c r="VG12" s="41"/>
      <c r="VH12" s="41"/>
      <c r="VI12" s="41"/>
      <c r="VJ12" s="41"/>
      <c r="VK12" s="41"/>
      <c r="VL12" s="41"/>
      <c r="VM12" s="41"/>
      <c r="VN12" s="41"/>
      <c r="VO12" s="41"/>
      <c r="VP12" s="41"/>
      <c r="VQ12" s="41"/>
      <c r="VR12" s="41"/>
      <c r="VS12" s="41"/>
      <c r="VT12" s="41"/>
      <c r="VU12" s="41"/>
      <c r="VV12" s="41"/>
      <c r="VW12" s="41"/>
      <c r="VX12" s="41"/>
      <c r="VY12" s="41"/>
      <c r="VZ12" s="41"/>
      <c r="WA12" s="41"/>
      <c r="WB12" s="41"/>
      <c r="WC12" s="41"/>
      <c r="WD12" s="41"/>
      <c r="WE12" s="41"/>
      <c r="WF12" s="41"/>
      <c r="WG12" s="41"/>
      <c r="WH12" s="41"/>
      <c r="WI12" s="41"/>
      <c r="WJ12" s="41"/>
      <c r="WK12" s="41"/>
      <c r="WL12" s="41"/>
      <c r="WM12" s="41"/>
      <c r="WN12" s="41"/>
      <c r="WO12" s="41"/>
      <c r="WP12" s="41"/>
      <c r="WQ12" s="41"/>
      <c r="WR12" s="41"/>
      <c r="WS12" s="41"/>
      <c r="WT12" s="41"/>
      <c r="WU12" s="41"/>
      <c r="WV12" s="41"/>
      <c r="WW12" s="41"/>
      <c r="WX12" s="41"/>
      <c r="WY12" s="41"/>
      <c r="WZ12" s="41"/>
      <c r="XA12" s="41"/>
      <c r="XB12" s="41"/>
      <c r="XC12" s="41"/>
      <c r="XD12" s="41"/>
      <c r="XE12" s="41"/>
      <c r="XF12" s="41"/>
      <c r="XG12" s="41"/>
      <c r="XH12" s="41"/>
      <c r="XI12" s="41"/>
      <c r="XJ12" s="41"/>
      <c r="XK12" s="41"/>
      <c r="XL12" s="41"/>
      <c r="XM12" s="41"/>
      <c r="XN12" s="41"/>
      <c r="XO12" s="41"/>
      <c r="XP12" s="41"/>
      <c r="XQ12" s="41"/>
      <c r="XR12" s="41"/>
      <c r="XS12" s="41"/>
      <c r="XT12" s="41"/>
      <c r="XU12" s="41"/>
      <c r="XV12" s="41"/>
      <c r="XW12" s="41"/>
      <c r="XX12" s="41"/>
      <c r="XY12" s="41"/>
      <c r="XZ12" s="41"/>
      <c r="YA12" s="41"/>
      <c r="YB12" s="41"/>
      <c r="YC12" s="41"/>
      <c r="YD12" s="41"/>
      <c r="YE12" s="41"/>
      <c r="YF12" s="41"/>
      <c r="YG12" s="41"/>
      <c r="YH12" s="41"/>
      <c r="YI12" s="41"/>
      <c r="YJ12" s="41"/>
      <c r="YK12" s="41"/>
      <c r="YL12" s="41"/>
      <c r="YM12" s="41"/>
      <c r="YN12" s="41"/>
      <c r="YO12" s="41"/>
      <c r="YP12" s="41"/>
      <c r="YQ12" s="41"/>
      <c r="YR12" s="41"/>
      <c r="YS12" s="41"/>
      <c r="YT12" s="41"/>
      <c r="YU12" s="41"/>
      <c r="YV12" s="41"/>
      <c r="YW12" s="41"/>
      <c r="YX12" s="41"/>
      <c r="YY12" s="41"/>
      <c r="YZ12" s="41"/>
      <c r="ZA12" s="41"/>
      <c r="ZB12" s="41"/>
      <c r="ZC12" s="41"/>
      <c r="ZD12" s="41"/>
      <c r="ZE12" s="41"/>
      <c r="ZF12" s="41"/>
      <c r="ZG12" s="41"/>
      <c r="ZH12" s="41"/>
      <c r="ZI12" s="41"/>
      <c r="ZJ12" s="41"/>
      <c r="ZK12" s="41"/>
      <c r="ZL12" s="41"/>
      <c r="ZM12" s="41"/>
      <c r="ZN12" s="41"/>
      <c r="ZO12" s="41"/>
      <c r="ZP12" s="41"/>
      <c r="ZQ12" s="41"/>
      <c r="ZR12" s="41"/>
      <c r="ZS12" s="41"/>
      <c r="ZT12" s="41"/>
      <c r="ZU12" s="41"/>
      <c r="ZV12" s="41"/>
      <c r="ZW12" s="41"/>
      <c r="ZX12" s="41"/>
      <c r="ZY12" s="41"/>
      <c r="ZZ12" s="41"/>
      <c r="AAA12" s="41"/>
      <c r="AAB12" s="41"/>
      <c r="AAC12" s="41"/>
      <c r="AAD12" s="41"/>
      <c r="AAE12" s="41"/>
      <c r="AAF12" s="41"/>
      <c r="AAG12" s="41"/>
      <c r="AAH12" s="41"/>
      <c r="AAI12" s="41"/>
      <c r="AAJ12" s="41"/>
      <c r="AAK12" s="41"/>
      <c r="AAL12" s="41"/>
      <c r="AAM12" s="41"/>
      <c r="AAN12" s="41"/>
      <c r="AAO12" s="41"/>
      <c r="AAP12" s="41"/>
      <c r="AAQ12" s="41"/>
      <c r="AAR12" s="41"/>
      <c r="AAS12" s="41"/>
      <c r="AAT12" s="41"/>
      <c r="AAU12" s="41"/>
      <c r="AAV12" s="41"/>
      <c r="AAW12" s="41"/>
      <c r="AAX12" s="41"/>
      <c r="AAY12" s="41"/>
      <c r="AAZ12" s="41"/>
      <c r="ABA12" s="41"/>
      <c r="ABB12" s="41"/>
      <c r="ABC12" s="41"/>
      <c r="ABD12" s="41"/>
      <c r="ABE12" s="41"/>
      <c r="ABF12" s="41"/>
      <c r="ABG12" s="41"/>
      <c r="ABH12" s="41"/>
      <c r="ABI12" s="41"/>
      <c r="ABJ12" s="41"/>
      <c r="ABK12" s="41"/>
      <c r="ABL12" s="41"/>
      <c r="ABM12" s="41"/>
      <c r="ABN12" s="41"/>
      <c r="ABO12" s="41"/>
      <c r="ABP12" s="41"/>
      <c r="ABQ12" s="41"/>
      <c r="ABR12" s="41"/>
      <c r="ABS12" s="41"/>
      <c r="ABT12" s="41"/>
      <c r="ABU12" s="41"/>
      <c r="ABV12" s="41"/>
      <c r="ABW12" s="41"/>
      <c r="ABX12" s="41"/>
      <c r="ABY12" s="41"/>
      <c r="ABZ12" s="41"/>
      <c r="ACA12" s="41"/>
      <c r="ACB12" s="41"/>
      <c r="ACC12" s="41"/>
      <c r="ACD12" s="41"/>
      <c r="ACE12" s="41"/>
      <c r="ACF12" s="41"/>
      <c r="ACG12" s="41"/>
      <c r="ACH12" s="41"/>
      <c r="ACI12" s="41"/>
      <c r="ACJ12" s="41"/>
      <c r="ACK12" s="41"/>
      <c r="ACL12" s="41"/>
      <c r="ACM12" s="41"/>
      <c r="ACN12" s="41"/>
      <c r="ACO12" s="41"/>
      <c r="ACP12" s="41"/>
      <c r="ACQ12" s="41"/>
      <c r="ACR12" s="41"/>
      <c r="ACS12" s="41"/>
      <c r="ACT12" s="41"/>
      <c r="ACU12" s="41"/>
      <c r="ACV12" s="41"/>
      <c r="ACW12" s="41"/>
      <c r="ACX12" s="41"/>
      <c r="ACY12" s="41"/>
      <c r="ACZ12" s="41"/>
      <c r="ADA12" s="41"/>
      <c r="ADB12" s="41"/>
      <c r="ADC12" s="41"/>
      <c r="ADD12" s="41"/>
      <c r="ADE12" s="41"/>
      <c r="ADF12" s="41"/>
      <c r="ADG12" s="41"/>
      <c r="ADH12" s="41"/>
      <c r="ADI12" s="41"/>
      <c r="ADJ12" s="41"/>
      <c r="ADK12" s="41"/>
      <c r="ADL12" s="41"/>
      <c r="ADM12" s="41"/>
      <c r="ADN12" s="41"/>
      <c r="ADO12" s="41"/>
      <c r="ADP12" s="41"/>
      <c r="ADQ12" s="41"/>
      <c r="ADR12" s="41"/>
      <c r="ADS12" s="41"/>
      <c r="ADT12" s="41"/>
      <c r="ADU12" s="41"/>
      <c r="ADV12" s="41"/>
      <c r="ADW12" s="41"/>
      <c r="ADX12" s="41"/>
      <c r="ADY12" s="41"/>
      <c r="ADZ12" s="41"/>
      <c r="AEA12" s="41"/>
      <c r="AEB12" s="41"/>
      <c r="AEC12" s="41"/>
      <c r="AED12" s="41"/>
      <c r="AEE12" s="41"/>
      <c r="AEF12" s="41"/>
      <c r="AEG12" s="41"/>
      <c r="AEH12" s="41"/>
      <c r="AEI12" s="41"/>
      <c r="AEJ12" s="41"/>
      <c r="AEK12" s="41"/>
      <c r="AEL12" s="41"/>
      <c r="AEM12" s="41"/>
      <c r="AEN12" s="41"/>
      <c r="AEO12" s="41"/>
      <c r="AEP12" s="41"/>
      <c r="AEQ12" s="41"/>
      <c r="AER12" s="41"/>
      <c r="AES12" s="41"/>
      <c r="AET12" s="41"/>
      <c r="AEU12" s="41"/>
      <c r="AEV12" s="41"/>
      <c r="AEW12" s="41"/>
      <c r="AEX12" s="41"/>
      <c r="AEY12" s="41"/>
      <c r="AEZ12" s="41"/>
      <c r="AFA12" s="41"/>
      <c r="AFB12" s="41"/>
      <c r="AFC12" s="41"/>
      <c r="AFD12" s="41"/>
      <c r="AFE12" s="41"/>
      <c r="AFF12" s="41"/>
      <c r="AFG12" s="41"/>
      <c r="AFH12" s="41"/>
      <c r="AFI12" s="41"/>
      <c r="AFJ12" s="41"/>
      <c r="AFK12" s="41"/>
      <c r="AFL12" s="41"/>
      <c r="AFM12" s="41"/>
      <c r="AFN12" s="41"/>
      <c r="AFO12" s="41"/>
      <c r="AFP12" s="41"/>
      <c r="AFQ12" s="41"/>
      <c r="AFR12" s="41"/>
      <c r="AFS12" s="41"/>
      <c r="AFT12" s="41"/>
      <c r="AFU12" s="41"/>
      <c r="AFV12" s="41"/>
      <c r="AFW12" s="41"/>
      <c r="AFX12" s="41"/>
      <c r="AFY12" s="41"/>
      <c r="AFZ12" s="41"/>
      <c r="AGA12" s="41"/>
      <c r="AGB12" s="41"/>
      <c r="AGC12" s="41"/>
      <c r="AGD12" s="41"/>
      <c r="AGE12" s="41"/>
      <c r="AGF12" s="41"/>
      <c r="AGG12" s="41"/>
      <c r="AGH12" s="41"/>
      <c r="AGI12" s="41"/>
      <c r="AGJ12" s="41"/>
      <c r="AGK12" s="41"/>
      <c r="AGL12" s="41"/>
      <c r="AGM12" s="41"/>
      <c r="AGN12" s="41"/>
      <c r="AGO12" s="41"/>
      <c r="AGP12" s="41"/>
      <c r="AGQ12" s="41"/>
      <c r="AGR12" s="41"/>
      <c r="AGS12" s="41"/>
      <c r="AGT12" s="41"/>
      <c r="AGU12" s="41"/>
      <c r="AGV12" s="41"/>
      <c r="AGW12" s="41"/>
      <c r="AGX12" s="41"/>
      <c r="AGY12" s="41"/>
      <c r="AGZ12" s="41"/>
      <c r="AHA12" s="41"/>
      <c r="AHB12" s="41"/>
      <c r="AHC12" s="41"/>
      <c r="AHD12" s="41"/>
      <c r="AHE12" s="41"/>
      <c r="AHF12" s="41"/>
      <c r="AHG12" s="41"/>
      <c r="AHH12" s="41"/>
      <c r="AHI12" s="41"/>
      <c r="AHJ12" s="41"/>
      <c r="AHK12" s="41"/>
      <c r="AHL12" s="41"/>
      <c r="AHM12" s="41"/>
      <c r="AHN12" s="41"/>
      <c r="AHO12" s="41"/>
      <c r="AHP12" s="41"/>
      <c r="AHQ12" s="41"/>
      <c r="AHR12" s="41"/>
      <c r="AHS12" s="41"/>
      <c r="AHT12" s="41"/>
      <c r="AHU12" s="41"/>
      <c r="AHV12" s="41"/>
      <c r="AHW12" s="41"/>
      <c r="AHX12" s="41"/>
      <c r="AHY12" s="41"/>
      <c r="AHZ12" s="41"/>
      <c r="AIA12" s="41"/>
      <c r="AIB12" s="41"/>
      <c r="AIC12" s="41"/>
      <c r="AID12" s="41"/>
      <c r="AIE12" s="41"/>
      <c r="AIF12" s="41"/>
      <c r="AIG12" s="41"/>
      <c r="AIH12" s="41"/>
      <c r="AII12" s="41"/>
      <c r="AIJ12" s="41"/>
      <c r="AIK12" s="41"/>
      <c r="AIL12" s="41"/>
      <c r="AIM12" s="41"/>
      <c r="AIN12" s="41"/>
      <c r="AIO12" s="41"/>
      <c r="AIP12" s="41"/>
      <c r="AIQ12" s="41"/>
      <c r="AIR12" s="41"/>
      <c r="AIS12" s="41"/>
      <c r="AIT12" s="41"/>
      <c r="AIU12" s="41"/>
      <c r="AIV12" s="41"/>
      <c r="AIW12" s="41"/>
      <c r="AIX12" s="41"/>
      <c r="AIY12" s="41"/>
      <c r="AIZ12" s="41"/>
      <c r="AJA12" s="41"/>
      <c r="AJB12" s="41"/>
      <c r="AJC12" s="41"/>
      <c r="AJD12" s="41"/>
      <c r="AJE12" s="41"/>
      <c r="AJF12" s="41"/>
      <c r="AJG12" s="41"/>
      <c r="AJH12" s="41"/>
      <c r="AJI12" s="41"/>
      <c r="AJJ12" s="41"/>
      <c r="AJK12" s="41"/>
      <c r="AJL12" s="41"/>
      <c r="AJM12" s="41"/>
      <c r="AJN12" s="41"/>
      <c r="AJO12" s="41"/>
      <c r="AJP12" s="41"/>
      <c r="AJQ12" s="41"/>
      <c r="AJR12" s="41"/>
      <c r="AJS12" s="41"/>
      <c r="AJT12" s="41"/>
      <c r="AJU12" s="41"/>
      <c r="AJV12" s="41"/>
      <c r="AJW12" s="41"/>
      <c r="AJX12" s="41"/>
      <c r="AJY12" s="41"/>
      <c r="AJZ12" s="41"/>
      <c r="AKA12" s="41"/>
      <c r="AKB12" s="41"/>
      <c r="AKC12" s="41"/>
      <c r="AKD12" s="41"/>
      <c r="AKE12" s="41"/>
      <c r="AKF12" s="41"/>
      <c r="AKG12" s="41"/>
      <c r="AKH12" s="41"/>
      <c r="AKI12" s="41"/>
      <c r="AKJ12" s="41"/>
      <c r="AKK12" s="41"/>
      <c r="AKL12" s="41"/>
      <c r="AKM12" s="41"/>
      <c r="AKN12" s="41"/>
      <c r="AKO12" s="41"/>
      <c r="AKP12" s="41"/>
      <c r="AKQ12" s="41"/>
      <c r="AKR12" s="41"/>
      <c r="AKS12" s="41"/>
      <c r="AKT12" s="41"/>
      <c r="AKU12" s="41"/>
      <c r="AKV12" s="41"/>
      <c r="AKW12" s="41"/>
      <c r="AKX12" s="41"/>
      <c r="AKY12" s="41"/>
      <c r="AKZ12" s="41"/>
      <c r="ALA12" s="41"/>
      <c r="ALB12" s="41"/>
      <c r="ALC12" s="41"/>
      <c r="ALD12" s="41"/>
      <c r="ALE12" s="41"/>
      <c r="ALF12" s="41"/>
      <c r="ALG12" s="41"/>
      <c r="ALH12" s="41"/>
      <c r="ALI12" s="41"/>
      <c r="ALJ12" s="41"/>
      <c r="ALK12" s="41"/>
      <c r="ALL12" s="41"/>
      <c r="ALM12" s="41"/>
      <c r="ALN12" s="41"/>
      <c r="ALO12" s="41"/>
      <c r="ALP12" s="41"/>
      <c r="ALQ12" s="41"/>
      <c r="ALR12" s="41"/>
      <c r="ALS12" s="41"/>
      <c r="ALT12" s="41"/>
      <c r="ALU12" s="41"/>
      <c r="ALV12" s="41"/>
      <c r="ALW12" s="41"/>
      <c r="ALX12" s="41"/>
      <c r="ALY12" s="41"/>
      <c r="ALZ12" s="41"/>
      <c r="AMA12" s="41"/>
      <c r="AMB12" s="41"/>
      <c r="AMC12" s="41"/>
      <c r="AMD12" s="41"/>
      <c r="AME12" s="41"/>
      <c r="AMF12" s="41"/>
      <c r="AMG12" s="41"/>
      <c r="AMH12" s="41"/>
      <c r="AMI12" s="41"/>
      <c r="AMJ12" s="41"/>
      <c r="AMK12" s="41"/>
      <c r="AML12" s="41"/>
      <c r="AMM12" s="41"/>
      <c r="AMN12" s="41"/>
      <c r="AMO12" s="41"/>
      <c r="AMP12" s="41"/>
      <c r="AMQ12" s="41"/>
      <c r="AMR12" s="41"/>
      <c r="AMS12" s="41"/>
      <c r="AMT12" s="41"/>
      <c r="AMU12" s="41"/>
      <c r="AMV12" s="41"/>
      <c r="AMW12" s="41"/>
      <c r="AMX12" s="41"/>
      <c r="AMY12" s="41"/>
      <c r="AMZ12" s="41"/>
      <c r="ANA12" s="41"/>
      <c r="ANB12" s="41"/>
      <c r="ANC12" s="41"/>
      <c r="AND12" s="41"/>
      <c r="ANE12" s="41"/>
      <c r="ANF12" s="41"/>
      <c r="ANG12" s="41"/>
      <c r="ANH12" s="41"/>
      <c r="ANI12" s="41"/>
      <c r="ANJ12" s="41"/>
      <c r="ANK12" s="41"/>
      <c r="ANL12" s="41"/>
      <c r="ANM12" s="41"/>
      <c r="ANN12" s="41"/>
      <c r="ANO12" s="41"/>
      <c r="ANP12" s="41"/>
      <c r="ANQ12" s="41"/>
      <c r="ANR12" s="41"/>
      <c r="ANS12" s="41"/>
      <c r="ANT12" s="41"/>
      <c r="ANU12" s="41"/>
      <c r="ANV12" s="41"/>
      <c r="ANW12" s="41"/>
      <c r="ANX12" s="41"/>
      <c r="ANY12" s="41"/>
      <c r="ANZ12" s="41"/>
      <c r="AOA12" s="41"/>
      <c r="AOB12" s="41"/>
      <c r="AOC12" s="41"/>
      <c r="AOD12" s="41"/>
      <c r="AOE12" s="41"/>
      <c r="AOF12" s="41"/>
      <c r="AOG12" s="41"/>
      <c r="AOH12" s="41"/>
      <c r="AOI12" s="41"/>
      <c r="AOJ12" s="41"/>
      <c r="AOK12" s="41"/>
      <c r="AOL12" s="41"/>
      <c r="AOM12" s="41"/>
      <c r="AON12" s="41"/>
      <c r="AOO12" s="41"/>
      <c r="AOP12" s="41"/>
      <c r="AOQ12" s="41"/>
      <c r="AOR12" s="41"/>
      <c r="AOS12" s="41"/>
      <c r="AOT12" s="41"/>
      <c r="AOU12" s="41"/>
      <c r="AOV12" s="41"/>
      <c r="AOW12" s="41"/>
      <c r="AOX12" s="41"/>
      <c r="AOY12" s="41"/>
      <c r="AOZ12" s="41"/>
      <c r="APA12" s="41"/>
      <c r="APB12" s="41"/>
      <c r="APC12" s="41"/>
      <c r="APD12" s="41"/>
      <c r="APE12" s="41"/>
      <c r="APF12" s="41"/>
      <c r="APG12" s="41"/>
      <c r="APH12" s="41"/>
      <c r="API12" s="41"/>
      <c r="APJ12" s="41"/>
    </row>
    <row r="13" spans="1:1102" x14ac:dyDescent="0.25">
      <c r="A13" s="41"/>
      <c r="B13" s="43" t="s">
        <v>304</v>
      </c>
      <c r="C13" s="41">
        <v>12365</v>
      </c>
      <c r="D13" s="130">
        <v>-93561982.549999997</v>
      </c>
      <c r="E13" s="130">
        <v>0</v>
      </c>
      <c r="F13" s="130">
        <v>0</v>
      </c>
      <c r="G13" s="41"/>
      <c r="H13" s="41"/>
      <c r="I13" s="69">
        <f>-1*(R13*S13*'Exchange Rates Hist'!$N$3)</f>
        <v>-93561982.554740578</v>
      </c>
      <c r="J13" s="22">
        <f t="shared" si="0"/>
        <v>-5.066781172439707E-11</v>
      </c>
      <c r="K13" s="68"/>
      <c r="L13" s="68"/>
      <c r="M13" s="68"/>
      <c r="N13" s="68"/>
      <c r="O13" s="6" t="s">
        <v>123</v>
      </c>
      <c r="P13" s="10">
        <v>41</v>
      </c>
      <c r="Q13" s="6" t="s">
        <v>306</v>
      </c>
      <c r="R13" s="10">
        <v>359160</v>
      </c>
      <c r="S13" s="11">
        <v>29</v>
      </c>
      <c r="T13" s="6" t="s">
        <v>307</v>
      </c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1"/>
      <c r="FE13" s="41"/>
      <c r="FF13" s="41"/>
      <c r="FG13" s="41"/>
      <c r="FH13" s="41"/>
      <c r="FI13" s="41"/>
      <c r="FJ13" s="41"/>
      <c r="FK13" s="41"/>
      <c r="FL13" s="41"/>
      <c r="FM13" s="41"/>
      <c r="FN13" s="41"/>
      <c r="FO13" s="41"/>
      <c r="FP13" s="41"/>
      <c r="FQ13" s="41"/>
      <c r="FR13" s="41"/>
      <c r="FS13" s="41"/>
      <c r="FT13" s="41"/>
      <c r="FU13" s="41"/>
      <c r="FV13" s="41"/>
      <c r="FW13" s="41"/>
      <c r="FX13" s="41"/>
      <c r="FY13" s="41"/>
      <c r="FZ13" s="41"/>
      <c r="GA13" s="41"/>
      <c r="GB13" s="41"/>
      <c r="GC13" s="41"/>
      <c r="GD13" s="41"/>
      <c r="GE13" s="41"/>
      <c r="GF13" s="41"/>
      <c r="GG13" s="41"/>
      <c r="GH13" s="41"/>
      <c r="GI13" s="41"/>
      <c r="GJ13" s="41"/>
      <c r="GK13" s="41"/>
      <c r="GL13" s="41"/>
      <c r="GM13" s="41"/>
      <c r="GN13" s="41"/>
      <c r="GO13" s="41"/>
      <c r="GP13" s="41"/>
      <c r="GQ13" s="41"/>
      <c r="GR13" s="41"/>
      <c r="GS13" s="41"/>
      <c r="GT13" s="41"/>
      <c r="GU13" s="41"/>
      <c r="GV13" s="41"/>
      <c r="GW13" s="41"/>
      <c r="GX13" s="41"/>
      <c r="GY13" s="41"/>
      <c r="GZ13" s="41"/>
      <c r="HA13" s="41"/>
      <c r="HB13" s="41"/>
      <c r="HC13" s="41"/>
      <c r="HD13" s="41"/>
      <c r="HE13" s="41"/>
      <c r="HF13" s="41"/>
      <c r="HG13" s="41"/>
      <c r="HH13" s="41"/>
      <c r="HI13" s="41"/>
      <c r="HJ13" s="41"/>
      <c r="HK13" s="41"/>
      <c r="HL13" s="41"/>
      <c r="HM13" s="41"/>
      <c r="HN13" s="41"/>
      <c r="HO13" s="41"/>
      <c r="HP13" s="41"/>
      <c r="HQ13" s="41"/>
      <c r="HR13" s="41"/>
      <c r="HS13" s="41"/>
      <c r="HT13" s="41"/>
      <c r="HU13" s="41"/>
      <c r="HV13" s="41"/>
      <c r="HW13" s="41"/>
      <c r="HX13" s="41"/>
      <c r="HY13" s="41"/>
      <c r="HZ13" s="41"/>
      <c r="IA13" s="41"/>
      <c r="IB13" s="41"/>
      <c r="IC13" s="41"/>
      <c r="ID13" s="41"/>
      <c r="IE13" s="41"/>
      <c r="IF13" s="41"/>
      <c r="IG13" s="41"/>
      <c r="IH13" s="41"/>
      <c r="II13" s="41"/>
      <c r="IJ13" s="41"/>
      <c r="IK13" s="41"/>
      <c r="IL13" s="41"/>
      <c r="IM13" s="41"/>
      <c r="IN13" s="41"/>
      <c r="IO13" s="41"/>
      <c r="IP13" s="41"/>
      <c r="IQ13" s="41"/>
      <c r="IR13" s="41"/>
      <c r="IS13" s="41"/>
      <c r="IT13" s="41"/>
      <c r="IU13" s="41"/>
      <c r="IV13" s="41"/>
      <c r="IW13" s="41"/>
      <c r="IX13" s="41"/>
      <c r="IY13" s="41"/>
      <c r="IZ13" s="41"/>
      <c r="JA13" s="41"/>
      <c r="JB13" s="41"/>
      <c r="JC13" s="41"/>
      <c r="JD13" s="41"/>
      <c r="JE13" s="41"/>
      <c r="JF13" s="41"/>
      <c r="JG13" s="41"/>
      <c r="JH13" s="41"/>
      <c r="JI13" s="41"/>
      <c r="JJ13" s="41"/>
      <c r="JK13" s="41"/>
      <c r="JL13" s="41"/>
      <c r="JM13" s="41"/>
      <c r="JN13" s="41"/>
      <c r="JO13" s="41"/>
      <c r="JP13" s="41"/>
      <c r="JQ13" s="41"/>
      <c r="JR13" s="41"/>
      <c r="JS13" s="41"/>
      <c r="JT13" s="41"/>
      <c r="JU13" s="41"/>
      <c r="JV13" s="41"/>
      <c r="JW13" s="41"/>
      <c r="JX13" s="41"/>
      <c r="JY13" s="41"/>
      <c r="JZ13" s="41"/>
      <c r="KA13" s="41"/>
      <c r="KB13" s="41"/>
      <c r="KC13" s="41"/>
      <c r="KD13" s="41"/>
      <c r="KE13" s="41"/>
      <c r="KF13" s="41"/>
      <c r="KG13" s="41"/>
      <c r="KH13" s="41"/>
      <c r="KI13" s="41"/>
      <c r="KJ13" s="41"/>
      <c r="KK13" s="41"/>
      <c r="KL13" s="41"/>
      <c r="KM13" s="41"/>
      <c r="KN13" s="41"/>
      <c r="KO13" s="41"/>
      <c r="KP13" s="41"/>
      <c r="KQ13" s="41"/>
      <c r="KR13" s="41"/>
      <c r="KS13" s="41"/>
      <c r="KT13" s="41"/>
      <c r="KU13" s="41"/>
      <c r="KV13" s="41"/>
      <c r="KW13" s="41"/>
      <c r="KX13" s="41"/>
      <c r="KY13" s="41"/>
      <c r="KZ13" s="41"/>
      <c r="LA13" s="41"/>
      <c r="LB13" s="41"/>
      <c r="LC13" s="41"/>
      <c r="LD13" s="41"/>
      <c r="LE13" s="41"/>
      <c r="LF13" s="41"/>
      <c r="LG13" s="41"/>
      <c r="LH13" s="41"/>
      <c r="LI13" s="41"/>
      <c r="LJ13" s="41"/>
      <c r="LK13" s="41"/>
      <c r="LL13" s="41"/>
      <c r="LM13" s="41"/>
      <c r="LN13" s="41"/>
      <c r="LO13" s="41"/>
      <c r="LP13" s="41"/>
      <c r="LQ13" s="41"/>
      <c r="LR13" s="41"/>
      <c r="LS13" s="41"/>
      <c r="LT13" s="41"/>
      <c r="LU13" s="41"/>
      <c r="LV13" s="41"/>
      <c r="LW13" s="41"/>
      <c r="LX13" s="41"/>
      <c r="LY13" s="41"/>
      <c r="LZ13" s="41"/>
      <c r="MA13" s="41"/>
      <c r="MB13" s="41"/>
      <c r="MC13" s="41"/>
      <c r="MD13" s="41"/>
      <c r="ME13" s="41"/>
      <c r="MF13" s="41"/>
      <c r="MG13" s="41"/>
      <c r="MH13" s="41"/>
      <c r="MI13" s="41"/>
      <c r="MJ13" s="41"/>
      <c r="MK13" s="41"/>
      <c r="ML13" s="41"/>
      <c r="MM13" s="41"/>
      <c r="MN13" s="41"/>
      <c r="MO13" s="41"/>
      <c r="MP13" s="41"/>
      <c r="MQ13" s="41"/>
      <c r="MR13" s="41"/>
      <c r="MS13" s="41"/>
      <c r="MT13" s="41"/>
      <c r="MU13" s="41"/>
      <c r="MV13" s="41"/>
      <c r="MW13" s="41"/>
      <c r="MX13" s="41"/>
      <c r="MY13" s="41"/>
      <c r="MZ13" s="41"/>
      <c r="NA13" s="41"/>
      <c r="NB13" s="41"/>
      <c r="NC13" s="41"/>
      <c r="ND13" s="41"/>
      <c r="NE13" s="41"/>
      <c r="NF13" s="41"/>
      <c r="NG13" s="41"/>
      <c r="NH13" s="41"/>
      <c r="NI13" s="41"/>
      <c r="NJ13" s="41"/>
      <c r="NK13" s="41"/>
      <c r="NL13" s="41"/>
      <c r="NM13" s="41"/>
      <c r="NN13" s="41"/>
      <c r="NO13" s="41"/>
      <c r="NP13" s="41"/>
      <c r="NQ13" s="41"/>
      <c r="NR13" s="41"/>
      <c r="NS13" s="41"/>
      <c r="NT13" s="41"/>
      <c r="NU13" s="41"/>
      <c r="NV13" s="41"/>
      <c r="NW13" s="41"/>
      <c r="NX13" s="41"/>
      <c r="NY13" s="41"/>
      <c r="NZ13" s="41"/>
      <c r="OA13" s="41"/>
      <c r="OB13" s="41"/>
      <c r="OC13" s="41"/>
      <c r="OD13" s="41"/>
      <c r="OE13" s="41"/>
      <c r="OF13" s="41"/>
      <c r="OG13" s="41"/>
      <c r="OH13" s="41"/>
      <c r="OI13" s="41"/>
      <c r="OJ13" s="41"/>
      <c r="OK13" s="41"/>
      <c r="OL13" s="41"/>
      <c r="OM13" s="41"/>
      <c r="ON13" s="41"/>
      <c r="OO13" s="41"/>
      <c r="OP13" s="41"/>
      <c r="OQ13" s="41"/>
      <c r="OR13" s="41"/>
      <c r="OS13" s="41"/>
      <c r="OT13" s="41"/>
      <c r="OU13" s="41"/>
      <c r="OV13" s="41"/>
      <c r="OW13" s="41"/>
      <c r="OX13" s="41"/>
      <c r="OY13" s="41"/>
      <c r="OZ13" s="41"/>
      <c r="PA13" s="41"/>
      <c r="PB13" s="41"/>
      <c r="PC13" s="41"/>
      <c r="PD13" s="41"/>
      <c r="PE13" s="41"/>
      <c r="PF13" s="41"/>
      <c r="PG13" s="41"/>
      <c r="PH13" s="41"/>
      <c r="PI13" s="41"/>
      <c r="PJ13" s="41"/>
      <c r="PK13" s="41"/>
      <c r="PL13" s="41"/>
      <c r="PM13" s="41"/>
      <c r="PN13" s="41"/>
      <c r="PO13" s="41"/>
      <c r="PP13" s="41"/>
      <c r="PQ13" s="41"/>
      <c r="PR13" s="41"/>
      <c r="PS13" s="41"/>
      <c r="PT13" s="41"/>
      <c r="PU13" s="41"/>
      <c r="PV13" s="41"/>
      <c r="PW13" s="41"/>
      <c r="PX13" s="41"/>
      <c r="PY13" s="41"/>
      <c r="PZ13" s="41"/>
      <c r="QA13" s="41"/>
      <c r="QB13" s="41"/>
      <c r="QC13" s="41"/>
      <c r="QD13" s="41"/>
      <c r="QE13" s="41"/>
      <c r="QF13" s="41"/>
      <c r="QG13" s="41"/>
      <c r="QH13" s="41"/>
      <c r="QI13" s="41"/>
      <c r="QJ13" s="41"/>
      <c r="QK13" s="41"/>
      <c r="QL13" s="41"/>
      <c r="QM13" s="41"/>
      <c r="QN13" s="41"/>
      <c r="QO13" s="41"/>
      <c r="QP13" s="41"/>
      <c r="QQ13" s="41"/>
      <c r="QR13" s="41"/>
      <c r="QS13" s="41"/>
      <c r="QT13" s="41"/>
      <c r="QU13" s="41"/>
      <c r="QV13" s="41"/>
      <c r="QW13" s="41"/>
      <c r="QX13" s="41"/>
      <c r="QY13" s="41"/>
      <c r="QZ13" s="41"/>
      <c r="RA13" s="41"/>
      <c r="RB13" s="41"/>
      <c r="RC13" s="41"/>
      <c r="RD13" s="41"/>
      <c r="RE13" s="41"/>
      <c r="RF13" s="41"/>
      <c r="RG13" s="41"/>
      <c r="RH13" s="41"/>
      <c r="RI13" s="41"/>
      <c r="RJ13" s="41"/>
      <c r="RK13" s="41"/>
      <c r="RL13" s="41"/>
      <c r="RM13" s="41"/>
      <c r="RN13" s="41"/>
      <c r="RO13" s="41"/>
      <c r="RP13" s="41"/>
      <c r="RQ13" s="41"/>
      <c r="RR13" s="41"/>
      <c r="RS13" s="41"/>
      <c r="RT13" s="41"/>
      <c r="RU13" s="41"/>
      <c r="RV13" s="41"/>
      <c r="RW13" s="41"/>
      <c r="RX13" s="41"/>
      <c r="RY13" s="41"/>
      <c r="RZ13" s="41"/>
      <c r="SA13" s="41"/>
      <c r="SB13" s="41"/>
      <c r="SC13" s="41"/>
      <c r="SD13" s="41"/>
      <c r="SE13" s="41"/>
      <c r="SF13" s="41"/>
      <c r="SG13" s="41"/>
      <c r="SH13" s="41"/>
      <c r="SI13" s="41"/>
      <c r="SJ13" s="41"/>
      <c r="SK13" s="41"/>
      <c r="SL13" s="41"/>
      <c r="SM13" s="41"/>
      <c r="SN13" s="41"/>
      <c r="SO13" s="41"/>
      <c r="SP13" s="41"/>
      <c r="SQ13" s="41"/>
      <c r="SR13" s="41"/>
      <c r="SS13" s="41"/>
      <c r="ST13" s="41"/>
      <c r="SU13" s="41"/>
      <c r="SV13" s="41"/>
      <c r="SW13" s="41"/>
      <c r="SX13" s="41"/>
      <c r="SY13" s="41"/>
      <c r="SZ13" s="41"/>
      <c r="TA13" s="41"/>
      <c r="TB13" s="41"/>
      <c r="TC13" s="41"/>
      <c r="TD13" s="41"/>
      <c r="TE13" s="41"/>
      <c r="TF13" s="41"/>
      <c r="TG13" s="41"/>
      <c r="TH13" s="41"/>
      <c r="TI13" s="41"/>
      <c r="TJ13" s="41"/>
      <c r="TK13" s="41"/>
      <c r="TL13" s="41"/>
      <c r="TM13" s="41"/>
      <c r="TN13" s="41"/>
      <c r="TO13" s="41"/>
      <c r="TP13" s="41"/>
      <c r="TQ13" s="41"/>
      <c r="TR13" s="41"/>
      <c r="TS13" s="41"/>
      <c r="TT13" s="41"/>
      <c r="TU13" s="41"/>
      <c r="TV13" s="41"/>
      <c r="TW13" s="41"/>
      <c r="TX13" s="41"/>
      <c r="TY13" s="41"/>
      <c r="TZ13" s="41"/>
      <c r="UA13" s="41"/>
      <c r="UB13" s="41"/>
      <c r="UC13" s="41"/>
      <c r="UD13" s="41"/>
      <c r="UE13" s="41"/>
      <c r="UF13" s="41"/>
      <c r="UG13" s="41"/>
      <c r="UH13" s="41"/>
      <c r="UI13" s="41"/>
      <c r="UJ13" s="41"/>
      <c r="UK13" s="41"/>
      <c r="UL13" s="41"/>
      <c r="UM13" s="41"/>
      <c r="UN13" s="41"/>
      <c r="UO13" s="41"/>
      <c r="UP13" s="41"/>
      <c r="UQ13" s="41"/>
      <c r="UR13" s="41"/>
      <c r="US13" s="41"/>
      <c r="UT13" s="41"/>
      <c r="UU13" s="41"/>
      <c r="UV13" s="41"/>
      <c r="UW13" s="41"/>
      <c r="UX13" s="41"/>
      <c r="UY13" s="41"/>
      <c r="UZ13" s="41"/>
      <c r="VA13" s="41"/>
      <c r="VB13" s="41"/>
      <c r="VC13" s="41"/>
      <c r="VD13" s="41"/>
      <c r="VE13" s="41"/>
      <c r="VF13" s="41"/>
      <c r="VG13" s="41"/>
      <c r="VH13" s="41"/>
      <c r="VI13" s="41"/>
      <c r="VJ13" s="41"/>
      <c r="VK13" s="41"/>
      <c r="VL13" s="41"/>
      <c r="VM13" s="41"/>
      <c r="VN13" s="41"/>
      <c r="VO13" s="41"/>
      <c r="VP13" s="41"/>
      <c r="VQ13" s="41"/>
      <c r="VR13" s="41"/>
      <c r="VS13" s="41"/>
      <c r="VT13" s="41"/>
      <c r="VU13" s="41"/>
      <c r="VV13" s="41"/>
      <c r="VW13" s="41"/>
      <c r="VX13" s="41"/>
      <c r="VY13" s="41"/>
      <c r="VZ13" s="41"/>
      <c r="WA13" s="41"/>
      <c r="WB13" s="41"/>
      <c r="WC13" s="41"/>
      <c r="WD13" s="41"/>
      <c r="WE13" s="41"/>
      <c r="WF13" s="41"/>
      <c r="WG13" s="41"/>
      <c r="WH13" s="41"/>
      <c r="WI13" s="41"/>
      <c r="WJ13" s="41"/>
      <c r="WK13" s="41"/>
      <c r="WL13" s="41"/>
      <c r="WM13" s="41"/>
      <c r="WN13" s="41"/>
      <c r="WO13" s="41"/>
      <c r="WP13" s="41"/>
      <c r="WQ13" s="41"/>
      <c r="WR13" s="41"/>
      <c r="WS13" s="41"/>
      <c r="WT13" s="41"/>
      <c r="WU13" s="41"/>
      <c r="WV13" s="41"/>
      <c r="WW13" s="41"/>
      <c r="WX13" s="41"/>
      <c r="WY13" s="41"/>
      <c r="WZ13" s="41"/>
      <c r="XA13" s="41"/>
      <c r="XB13" s="41"/>
      <c r="XC13" s="41"/>
      <c r="XD13" s="41"/>
      <c r="XE13" s="41"/>
      <c r="XF13" s="41"/>
      <c r="XG13" s="41"/>
      <c r="XH13" s="41"/>
      <c r="XI13" s="41"/>
      <c r="XJ13" s="41"/>
      <c r="XK13" s="41"/>
      <c r="XL13" s="41"/>
      <c r="XM13" s="41"/>
      <c r="XN13" s="41"/>
      <c r="XO13" s="41"/>
      <c r="XP13" s="41"/>
      <c r="XQ13" s="41"/>
      <c r="XR13" s="41"/>
      <c r="XS13" s="41"/>
      <c r="XT13" s="41"/>
      <c r="XU13" s="41"/>
      <c r="XV13" s="41"/>
      <c r="XW13" s="41"/>
      <c r="XX13" s="41"/>
      <c r="XY13" s="41"/>
      <c r="XZ13" s="41"/>
      <c r="YA13" s="41"/>
      <c r="YB13" s="41"/>
      <c r="YC13" s="41"/>
      <c r="YD13" s="41"/>
      <c r="YE13" s="41"/>
      <c r="YF13" s="41"/>
      <c r="YG13" s="41"/>
      <c r="YH13" s="41"/>
      <c r="YI13" s="41"/>
      <c r="YJ13" s="41"/>
      <c r="YK13" s="41"/>
      <c r="YL13" s="41"/>
      <c r="YM13" s="41"/>
      <c r="YN13" s="41"/>
      <c r="YO13" s="41"/>
      <c r="YP13" s="41"/>
      <c r="YQ13" s="41"/>
      <c r="YR13" s="41"/>
      <c r="YS13" s="41"/>
      <c r="YT13" s="41"/>
      <c r="YU13" s="41"/>
      <c r="YV13" s="41"/>
      <c r="YW13" s="41"/>
      <c r="YX13" s="41"/>
      <c r="YY13" s="41"/>
      <c r="YZ13" s="41"/>
      <c r="ZA13" s="41"/>
      <c r="ZB13" s="41"/>
      <c r="ZC13" s="41"/>
      <c r="ZD13" s="41"/>
      <c r="ZE13" s="41"/>
      <c r="ZF13" s="41"/>
      <c r="ZG13" s="41"/>
      <c r="ZH13" s="41"/>
      <c r="ZI13" s="41"/>
      <c r="ZJ13" s="41"/>
      <c r="ZK13" s="41"/>
      <c r="ZL13" s="41"/>
      <c r="ZM13" s="41"/>
      <c r="ZN13" s="41"/>
      <c r="ZO13" s="41"/>
      <c r="ZP13" s="41"/>
      <c r="ZQ13" s="41"/>
      <c r="ZR13" s="41"/>
      <c r="ZS13" s="41"/>
      <c r="ZT13" s="41"/>
      <c r="ZU13" s="41"/>
      <c r="ZV13" s="41"/>
      <c r="ZW13" s="41"/>
      <c r="ZX13" s="41"/>
      <c r="ZY13" s="41"/>
      <c r="ZZ13" s="41"/>
      <c r="AAA13" s="41"/>
      <c r="AAB13" s="41"/>
      <c r="AAC13" s="41"/>
      <c r="AAD13" s="41"/>
      <c r="AAE13" s="41"/>
      <c r="AAF13" s="41"/>
      <c r="AAG13" s="41"/>
      <c r="AAH13" s="41"/>
      <c r="AAI13" s="41"/>
      <c r="AAJ13" s="41"/>
      <c r="AAK13" s="41"/>
      <c r="AAL13" s="41"/>
      <c r="AAM13" s="41"/>
      <c r="AAN13" s="41"/>
      <c r="AAO13" s="41"/>
      <c r="AAP13" s="41"/>
      <c r="AAQ13" s="41"/>
      <c r="AAR13" s="41"/>
      <c r="AAS13" s="41"/>
      <c r="AAT13" s="41"/>
      <c r="AAU13" s="41"/>
      <c r="AAV13" s="41"/>
      <c r="AAW13" s="41"/>
      <c r="AAX13" s="41"/>
      <c r="AAY13" s="41"/>
      <c r="AAZ13" s="41"/>
      <c r="ABA13" s="41"/>
      <c r="ABB13" s="41"/>
      <c r="ABC13" s="41"/>
      <c r="ABD13" s="41"/>
      <c r="ABE13" s="41"/>
      <c r="ABF13" s="41"/>
      <c r="ABG13" s="41"/>
      <c r="ABH13" s="41"/>
      <c r="ABI13" s="41"/>
      <c r="ABJ13" s="41"/>
      <c r="ABK13" s="41"/>
      <c r="ABL13" s="41"/>
      <c r="ABM13" s="41"/>
      <c r="ABN13" s="41"/>
      <c r="ABO13" s="41"/>
      <c r="ABP13" s="41"/>
      <c r="ABQ13" s="41"/>
      <c r="ABR13" s="41"/>
      <c r="ABS13" s="41"/>
      <c r="ABT13" s="41"/>
      <c r="ABU13" s="41"/>
      <c r="ABV13" s="41"/>
      <c r="ABW13" s="41"/>
      <c r="ABX13" s="41"/>
      <c r="ABY13" s="41"/>
      <c r="ABZ13" s="41"/>
      <c r="ACA13" s="41"/>
      <c r="ACB13" s="41"/>
      <c r="ACC13" s="41"/>
      <c r="ACD13" s="41"/>
      <c r="ACE13" s="41"/>
      <c r="ACF13" s="41"/>
      <c r="ACG13" s="41"/>
      <c r="ACH13" s="41"/>
      <c r="ACI13" s="41"/>
      <c r="ACJ13" s="41"/>
      <c r="ACK13" s="41"/>
      <c r="ACL13" s="41"/>
      <c r="ACM13" s="41"/>
      <c r="ACN13" s="41"/>
      <c r="ACO13" s="41"/>
      <c r="ACP13" s="41"/>
      <c r="ACQ13" s="41"/>
      <c r="ACR13" s="41"/>
      <c r="ACS13" s="41"/>
      <c r="ACT13" s="41"/>
      <c r="ACU13" s="41"/>
      <c r="ACV13" s="41"/>
      <c r="ACW13" s="41"/>
      <c r="ACX13" s="41"/>
      <c r="ACY13" s="41"/>
      <c r="ACZ13" s="41"/>
      <c r="ADA13" s="41"/>
      <c r="ADB13" s="41"/>
      <c r="ADC13" s="41"/>
      <c r="ADD13" s="41"/>
      <c r="ADE13" s="41"/>
      <c r="ADF13" s="41"/>
      <c r="ADG13" s="41"/>
      <c r="ADH13" s="41"/>
      <c r="ADI13" s="41"/>
      <c r="ADJ13" s="41"/>
      <c r="ADK13" s="41"/>
      <c r="ADL13" s="41"/>
      <c r="ADM13" s="41"/>
      <c r="ADN13" s="41"/>
      <c r="ADO13" s="41"/>
      <c r="ADP13" s="41"/>
      <c r="ADQ13" s="41"/>
      <c r="ADR13" s="41"/>
      <c r="ADS13" s="41"/>
      <c r="ADT13" s="41"/>
      <c r="ADU13" s="41"/>
      <c r="ADV13" s="41"/>
      <c r="ADW13" s="41"/>
      <c r="ADX13" s="41"/>
      <c r="ADY13" s="41"/>
      <c r="ADZ13" s="41"/>
      <c r="AEA13" s="41"/>
      <c r="AEB13" s="41"/>
      <c r="AEC13" s="41"/>
      <c r="AED13" s="41"/>
      <c r="AEE13" s="41"/>
      <c r="AEF13" s="41"/>
      <c r="AEG13" s="41"/>
      <c r="AEH13" s="41"/>
      <c r="AEI13" s="41"/>
      <c r="AEJ13" s="41"/>
      <c r="AEK13" s="41"/>
      <c r="AEL13" s="41"/>
      <c r="AEM13" s="41"/>
      <c r="AEN13" s="41"/>
      <c r="AEO13" s="41"/>
      <c r="AEP13" s="41"/>
      <c r="AEQ13" s="41"/>
      <c r="AER13" s="41"/>
      <c r="AES13" s="41"/>
      <c r="AET13" s="41"/>
      <c r="AEU13" s="41"/>
      <c r="AEV13" s="41"/>
      <c r="AEW13" s="41"/>
      <c r="AEX13" s="41"/>
      <c r="AEY13" s="41"/>
      <c r="AEZ13" s="41"/>
      <c r="AFA13" s="41"/>
      <c r="AFB13" s="41"/>
      <c r="AFC13" s="41"/>
      <c r="AFD13" s="41"/>
      <c r="AFE13" s="41"/>
      <c r="AFF13" s="41"/>
      <c r="AFG13" s="41"/>
      <c r="AFH13" s="41"/>
      <c r="AFI13" s="41"/>
      <c r="AFJ13" s="41"/>
      <c r="AFK13" s="41"/>
      <c r="AFL13" s="41"/>
      <c r="AFM13" s="41"/>
      <c r="AFN13" s="41"/>
      <c r="AFO13" s="41"/>
      <c r="AFP13" s="41"/>
      <c r="AFQ13" s="41"/>
      <c r="AFR13" s="41"/>
      <c r="AFS13" s="41"/>
      <c r="AFT13" s="41"/>
      <c r="AFU13" s="41"/>
      <c r="AFV13" s="41"/>
      <c r="AFW13" s="41"/>
      <c r="AFX13" s="41"/>
      <c r="AFY13" s="41"/>
      <c r="AFZ13" s="41"/>
      <c r="AGA13" s="41"/>
      <c r="AGB13" s="41"/>
      <c r="AGC13" s="41"/>
      <c r="AGD13" s="41"/>
      <c r="AGE13" s="41"/>
      <c r="AGF13" s="41"/>
      <c r="AGG13" s="41"/>
      <c r="AGH13" s="41"/>
      <c r="AGI13" s="41"/>
      <c r="AGJ13" s="41"/>
      <c r="AGK13" s="41"/>
      <c r="AGL13" s="41"/>
      <c r="AGM13" s="41"/>
      <c r="AGN13" s="41"/>
      <c r="AGO13" s="41"/>
      <c r="AGP13" s="41"/>
      <c r="AGQ13" s="41"/>
      <c r="AGR13" s="41"/>
      <c r="AGS13" s="41"/>
      <c r="AGT13" s="41"/>
      <c r="AGU13" s="41"/>
      <c r="AGV13" s="41"/>
      <c r="AGW13" s="41"/>
      <c r="AGX13" s="41"/>
      <c r="AGY13" s="41"/>
      <c r="AGZ13" s="41"/>
      <c r="AHA13" s="41"/>
      <c r="AHB13" s="41"/>
      <c r="AHC13" s="41"/>
      <c r="AHD13" s="41"/>
      <c r="AHE13" s="41"/>
      <c r="AHF13" s="41"/>
      <c r="AHG13" s="41"/>
      <c r="AHH13" s="41"/>
      <c r="AHI13" s="41"/>
      <c r="AHJ13" s="41"/>
      <c r="AHK13" s="41"/>
      <c r="AHL13" s="41"/>
      <c r="AHM13" s="41"/>
      <c r="AHN13" s="41"/>
      <c r="AHO13" s="41"/>
      <c r="AHP13" s="41"/>
      <c r="AHQ13" s="41"/>
      <c r="AHR13" s="41"/>
      <c r="AHS13" s="41"/>
      <c r="AHT13" s="41"/>
      <c r="AHU13" s="41"/>
      <c r="AHV13" s="41"/>
      <c r="AHW13" s="41"/>
      <c r="AHX13" s="41"/>
      <c r="AHY13" s="41"/>
      <c r="AHZ13" s="41"/>
      <c r="AIA13" s="41"/>
      <c r="AIB13" s="41"/>
      <c r="AIC13" s="41"/>
      <c r="AID13" s="41"/>
      <c r="AIE13" s="41"/>
      <c r="AIF13" s="41"/>
      <c r="AIG13" s="41"/>
      <c r="AIH13" s="41"/>
      <c r="AII13" s="41"/>
      <c r="AIJ13" s="41"/>
      <c r="AIK13" s="41"/>
      <c r="AIL13" s="41"/>
      <c r="AIM13" s="41"/>
      <c r="AIN13" s="41"/>
      <c r="AIO13" s="41"/>
      <c r="AIP13" s="41"/>
      <c r="AIQ13" s="41"/>
      <c r="AIR13" s="41"/>
      <c r="AIS13" s="41"/>
      <c r="AIT13" s="41"/>
      <c r="AIU13" s="41"/>
      <c r="AIV13" s="41"/>
      <c r="AIW13" s="41"/>
      <c r="AIX13" s="41"/>
      <c r="AIY13" s="41"/>
      <c r="AIZ13" s="41"/>
      <c r="AJA13" s="41"/>
      <c r="AJB13" s="41"/>
      <c r="AJC13" s="41"/>
      <c r="AJD13" s="41"/>
      <c r="AJE13" s="41"/>
      <c r="AJF13" s="41"/>
      <c r="AJG13" s="41"/>
      <c r="AJH13" s="41"/>
      <c r="AJI13" s="41"/>
      <c r="AJJ13" s="41"/>
      <c r="AJK13" s="41"/>
      <c r="AJL13" s="41"/>
      <c r="AJM13" s="41"/>
      <c r="AJN13" s="41"/>
      <c r="AJO13" s="41"/>
      <c r="AJP13" s="41"/>
      <c r="AJQ13" s="41"/>
      <c r="AJR13" s="41"/>
      <c r="AJS13" s="41"/>
      <c r="AJT13" s="41"/>
      <c r="AJU13" s="41"/>
      <c r="AJV13" s="41"/>
      <c r="AJW13" s="41"/>
      <c r="AJX13" s="41"/>
      <c r="AJY13" s="41"/>
      <c r="AJZ13" s="41"/>
      <c r="AKA13" s="41"/>
      <c r="AKB13" s="41"/>
      <c r="AKC13" s="41"/>
      <c r="AKD13" s="41"/>
      <c r="AKE13" s="41"/>
      <c r="AKF13" s="41"/>
      <c r="AKG13" s="41"/>
      <c r="AKH13" s="41"/>
      <c r="AKI13" s="41"/>
      <c r="AKJ13" s="41"/>
      <c r="AKK13" s="41"/>
      <c r="AKL13" s="41"/>
      <c r="AKM13" s="41"/>
      <c r="AKN13" s="41"/>
      <c r="AKO13" s="41"/>
      <c r="AKP13" s="41"/>
      <c r="AKQ13" s="41"/>
      <c r="AKR13" s="41"/>
      <c r="AKS13" s="41"/>
      <c r="AKT13" s="41"/>
      <c r="AKU13" s="41"/>
      <c r="AKV13" s="41"/>
      <c r="AKW13" s="41"/>
      <c r="AKX13" s="41"/>
      <c r="AKY13" s="41"/>
      <c r="AKZ13" s="41"/>
      <c r="ALA13" s="41"/>
      <c r="ALB13" s="41"/>
      <c r="ALC13" s="41"/>
      <c r="ALD13" s="41"/>
      <c r="ALE13" s="41"/>
      <c r="ALF13" s="41"/>
      <c r="ALG13" s="41"/>
      <c r="ALH13" s="41"/>
      <c r="ALI13" s="41"/>
      <c r="ALJ13" s="41"/>
      <c r="ALK13" s="41"/>
      <c r="ALL13" s="41"/>
      <c r="ALM13" s="41"/>
      <c r="ALN13" s="41"/>
      <c r="ALO13" s="41"/>
      <c r="ALP13" s="41"/>
      <c r="ALQ13" s="41"/>
      <c r="ALR13" s="41"/>
      <c r="ALS13" s="41"/>
      <c r="ALT13" s="41"/>
      <c r="ALU13" s="41"/>
      <c r="ALV13" s="41"/>
      <c r="ALW13" s="41"/>
      <c r="ALX13" s="41"/>
      <c r="ALY13" s="41"/>
      <c r="ALZ13" s="41"/>
      <c r="AMA13" s="41"/>
      <c r="AMB13" s="41"/>
      <c r="AMC13" s="41"/>
      <c r="AMD13" s="41"/>
      <c r="AME13" s="41"/>
      <c r="AMF13" s="41"/>
      <c r="AMG13" s="41"/>
      <c r="AMH13" s="41"/>
      <c r="AMI13" s="41"/>
      <c r="AMJ13" s="41"/>
      <c r="AMK13" s="41"/>
      <c r="AML13" s="41"/>
      <c r="AMM13" s="41"/>
      <c r="AMN13" s="41"/>
      <c r="AMO13" s="41"/>
      <c r="AMP13" s="41"/>
      <c r="AMQ13" s="41"/>
      <c r="AMR13" s="41"/>
      <c r="AMS13" s="41"/>
      <c r="AMT13" s="41"/>
      <c r="AMU13" s="41"/>
      <c r="AMV13" s="41"/>
      <c r="AMW13" s="41"/>
      <c r="AMX13" s="41"/>
      <c r="AMY13" s="41"/>
      <c r="AMZ13" s="41"/>
      <c r="ANA13" s="41"/>
      <c r="ANB13" s="41"/>
      <c r="ANC13" s="41"/>
      <c r="AND13" s="41"/>
      <c r="ANE13" s="41"/>
      <c r="ANF13" s="41"/>
      <c r="ANG13" s="41"/>
      <c r="ANH13" s="41"/>
      <c r="ANI13" s="41"/>
      <c r="ANJ13" s="41"/>
      <c r="ANK13" s="41"/>
      <c r="ANL13" s="41"/>
      <c r="ANM13" s="41"/>
      <c r="ANN13" s="41"/>
      <c r="ANO13" s="41"/>
      <c r="ANP13" s="41"/>
      <c r="ANQ13" s="41"/>
      <c r="ANR13" s="41"/>
      <c r="ANS13" s="41"/>
      <c r="ANT13" s="41"/>
      <c r="ANU13" s="41"/>
      <c r="ANV13" s="41"/>
      <c r="ANW13" s="41"/>
      <c r="ANX13" s="41"/>
      <c r="ANY13" s="41"/>
      <c r="ANZ13" s="41"/>
      <c r="AOA13" s="41"/>
      <c r="AOB13" s="41"/>
      <c r="AOC13" s="41"/>
      <c r="AOD13" s="41"/>
      <c r="AOE13" s="41"/>
      <c r="AOF13" s="41"/>
      <c r="AOG13" s="41"/>
      <c r="AOH13" s="41"/>
      <c r="AOI13" s="41"/>
      <c r="AOJ13" s="41"/>
      <c r="AOK13" s="41"/>
      <c r="AOL13" s="41"/>
      <c r="AOM13" s="41"/>
      <c r="AON13" s="41"/>
      <c r="AOO13" s="41"/>
      <c r="AOP13" s="41"/>
      <c r="AOQ13" s="41"/>
      <c r="AOR13" s="41"/>
      <c r="AOS13" s="41"/>
      <c r="AOT13" s="41"/>
      <c r="AOU13" s="41"/>
      <c r="AOV13" s="41"/>
      <c r="AOW13" s="41"/>
      <c r="AOX13" s="41"/>
      <c r="AOY13" s="41"/>
      <c r="AOZ13" s="41"/>
      <c r="APA13" s="41"/>
      <c r="APB13" s="41"/>
      <c r="APC13" s="41"/>
      <c r="APD13" s="41"/>
      <c r="APE13" s="41"/>
      <c r="APF13" s="41"/>
      <c r="APG13" s="41"/>
      <c r="APH13" s="41"/>
      <c r="API13" s="41"/>
      <c r="APJ13" s="41"/>
    </row>
    <row r="14" spans="1:1102" x14ac:dyDescent="0.25">
      <c r="A14" s="41"/>
      <c r="B14" s="43" t="s">
        <v>304</v>
      </c>
      <c r="C14" s="41">
        <v>12367</v>
      </c>
      <c r="D14" s="130">
        <v>99148947.030000001</v>
      </c>
      <c r="E14" s="130">
        <v>0</v>
      </c>
      <c r="F14" s="130">
        <v>0</v>
      </c>
      <c r="G14" s="41"/>
      <c r="H14" s="41"/>
      <c r="I14" s="69">
        <f>-1*(R14*S14*'Exchange Rates Hist'!$N$3)</f>
        <v>99148947.030254945</v>
      </c>
      <c r="J14" s="22">
        <f t="shared" si="0"/>
        <v>-2.5713229893243328E-12</v>
      </c>
      <c r="K14" s="68"/>
      <c r="L14" s="68"/>
      <c r="M14" s="68"/>
      <c r="N14" s="68"/>
      <c r="O14" s="6" t="s">
        <v>133</v>
      </c>
      <c r="P14" s="10">
        <v>-42</v>
      </c>
      <c r="Q14" s="6" t="s">
        <v>306</v>
      </c>
      <c r="R14" s="10">
        <v>-367920</v>
      </c>
      <c r="S14" s="11">
        <v>30</v>
      </c>
      <c r="T14" s="6" t="s">
        <v>307</v>
      </c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1"/>
      <c r="FE14" s="41"/>
      <c r="FF14" s="41"/>
      <c r="FG14" s="41"/>
      <c r="FH14" s="41"/>
      <c r="FI14" s="41"/>
      <c r="FJ14" s="41"/>
      <c r="FK14" s="41"/>
      <c r="FL14" s="41"/>
      <c r="FM14" s="41"/>
      <c r="FN14" s="41"/>
      <c r="FO14" s="41"/>
      <c r="FP14" s="41"/>
      <c r="FQ14" s="41"/>
      <c r="FR14" s="41"/>
      <c r="FS14" s="41"/>
      <c r="FT14" s="41"/>
      <c r="FU14" s="41"/>
      <c r="FV14" s="41"/>
      <c r="FW14" s="41"/>
      <c r="FX14" s="41"/>
      <c r="FY14" s="41"/>
      <c r="FZ14" s="41"/>
      <c r="GA14" s="41"/>
      <c r="GB14" s="41"/>
      <c r="GC14" s="41"/>
      <c r="GD14" s="41"/>
      <c r="GE14" s="41"/>
      <c r="GF14" s="41"/>
      <c r="GG14" s="41"/>
      <c r="GH14" s="41"/>
      <c r="GI14" s="41"/>
      <c r="GJ14" s="41"/>
      <c r="GK14" s="41"/>
      <c r="GL14" s="41"/>
      <c r="GM14" s="41"/>
      <c r="GN14" s="41"/>
      <c r="GO14" s="41"/>
      <c r="GP14" s="41"/>
      <c r="GQ14" s="41"/>
      <c r="GR14" s="41"/>
      <c r="GS14" s="41"/>
      <c r="GT14" s="41"/>
      <c r="GU14" s="41"/>
      <c r="GV14" s="41"/>
      <c r="GW14" s="41"/>
      <c r="GX14" s="41"/>
      <c r="GY14" s="41"/>
      <c r="GZ14" s="41"/>
      <c r="HA14" s="41"/>
      <c r="HB14" s="41"/>
      <c r="HC14" s="41"/>
      <c r="HD14" s="41"/>
      <c r="HE14" s="41"/>
      <c r="HF14" s="41"/>
      <c r="HG14" s="41"/>
      <c r="HH14" s="41"/>
      <c r="HI14" s="41"/>
      <c r="HJ14" s="41"/>
      <c r="HK14" s="41"/>
      <c r="HL14" s="41"/>
      <c r="HM14" s="41"/>
      <c r="HN14" s="41"/>
      <c r="HO14" s="41"/>
      <c r="HP14" s="41"/>
      <c r="HQ14" s="41"/>
      <c r="HR14" s="41"/>
      <c r="HS14" s="41"/>
      <c r="HT14" s="41"/>
      <c r="HU14" s="41"/>
      <c r="HV14" s="41"/>
      <c r="HW14" s="41"/>
      <c r="HX14" s="41"/>
      <c r="HY14" s="41"/>
      <c r="HZ14" s="41"/>
      <c r="IA14" s="41"/>
      <c r="IB14" s="41"/>
      <c r="IC14" s="41"/>
      <c r="ID14" s="41"/>
      <c r="IE14" s="41"/>
      <c r="IF14" s="41"/>
      <c r="IG14" s="41"/>
      <c r="IH14" s="41"/>
      <c r="II14" s="41"/>
      <c r="IJ14" s="41"/>
      <c r="IK14" s="41"/>
      <c r="IL14" s="41"/>
      <c r="IM14" s="41"/>
      <c r="IN14" s="41"/>
      <c r="IO14" s="41"/>
      <c r="IP14" s="41"/>
      <c r="IQ14" s="41"/>
      <c r="IR14" s="41"/>
      <c r="IS14" s="41"/>
      <c r="IT14" s="41"/>
      <c r="IU14" s="41"/>
      <c r="IV14" s="41"/>
      <c r="IW14" s="41"/>
      <c r="IX14" s="41"/>
      <c r="IY14" s="41"/>
      <c r="IZ14" s="41"/>
      <c r="JA14" s="41"/>
      <c r="JB14" s="41"/>
      <c r="JC14" s="41"/>
      <c r="JD14" s="41"/>
      <c r="JE14" s="41"/>
      <c r="JF14" s="41"/>
      <c r="JG14" s="41"/>
      <c r="JH14" s="41"/>
      <c r="JI14" s="41"/>
      <c r="JJ14" s="41"/>
      <c r="JK14" s="41"/>
      <c r="JL14" s="41"/>
      <c r="JM14" s="41"/>
      <c r="JN14" s="41"/>
      <c r="JO14" s="41"/>
      <c r="JP14" s="41"/>
      <c r="JQ14" s="41"/>
      <c r="JR14" s="41"/>
      <c r="JS14" s="41"/>
      <c r="JT14" s="41"/>
      <c r="JU14" s="41"/>
      <c r="JV14" s="41"/>
      <c r="JW14" s="41"/>
      <c r="JX14" s="41"/>
      <c r="JY14" s="41"/>
      <c r="JZ14" s="41"/>
      <c r="KA14" s="41"/>
      <c r="KB14" s="41"/>
      <c r="KC14" s="41"/>
      <c r="KD14" s="41"/>
      <c r="KE14" s="41"/>
      <c r="KF14" s="41"/>
      <c r="KG14" s="41"/>
      <c r="KH14" s="41"/>
      <c r="KI14" s="41"/>
      <c r="KJ14" s="41"/>
      <c r="KK14" s="41"/>
      <c r="KL14" s="41"/>
      <c r="KM14" s="41"/>
      <c r="KN14" s="41"/>
      <c r="KO14" s="41"/>
      <c r="KP14" s="41"/>
      <c r="KQ14" s="41"/>
      <c r="KR14" s="41"/>
      <c r="KS14" s="41"/>
      <c r="KT14" s="41"/>
      <c r="KU14" s="41"/>
      <c r="KV14" s="41"/>
      <c r="KW14" s="41"/>
      <c r="KX14" s="41"/>
      <c r="KY14" s="41"/>
      <c r="KZ14" s="41"/>
      <c r="LA14" s="41"/>
      <c r="LB14" s="41"/>
      <c r="LC14" s="41"/>
      <c r="LD14" s="41"/>
      <c r="LE14" s="41"/>
      <c r="LF14" s="41"/>
      <c r="LG14" s="41"/>
      <c r="LH14" s="41"/>
      <c r="LI14" s="41"/>
      <c r="LJ14" s="41"/>
      <c r="LK14" s="41"/>
      <c r="LL14" s="41"/>
      <c r="LM14" s="41"/>
      <c r="LN14" s="41"/>
      <c r="LO14" s="41"/>
      <c r="LP14" s="41"/>
      <c r="LQ14" s="41"/>
      <c r="LR14" s="41"/>
      <c r="LS14" s="41"/>
      <c r="LT14" s="41"/>
      <c r="LU14" s="41"/>
      <c r="LV14" s="41"/>
      <c r="LW14" s="41"/>
      <c r="LX14" s="41"/>
      <c r="LY14" s="41"/>
      <c r="LZ14" s="41"/>
      <c r="MA14" s="41"/>
      <c r="MB14" s="41"/>
      <c r="MC14" s="41"/>
      <c r="MD14" s="41"/>
      <c r="ME14" s="41"/>
      <c r="MF14" s="41"/>
      <c r="MG14" s="41"/>
      <c r="MH14" s="41"/>
      <c r="MI14" s="41"/>
      <c r="MJ14" s="41"/>
      <c r="MK14" s="41"/>
      <c r="ML14" s="41"/>
      <c r="MM14" s="41"/>
      <c r="MN14" s="41"/>
      <c r="MO14" s="41"/>
      <c r="MP14" s="41"/>
      <c r="MQ14" s="41"/>
      <c r="MR14" s="41"/>
      <c r="MS14" s="41"/>
      <c r="MT14" s="41"/>
      <c r="MU14" s="41"/>
      <c r="MV14" s="41"/>
      <c r="MW14" s="41"/>
      <c r="MX14" s="41"/>
      <c r="MY14" s="41"/>
      <c r="MZ14" s="41"/>
      <c r="NA14" s="41"/>
      <c r="NB14" s="41"/>
      <c r="NC14" s="41"/>
      <c r="ND14" s="41"/>
      <c r="NE14" s="41"/>
      <c r="NF14" s="41"/>
      <c r="NG14" s="41"/>
      <c r="NH14" s="41"/>
      <c r="NI14" s="41"/>
      <c r="NJ14" s="41"/>
      <c r="NK14" s="41"/>
      <c r="NL14" s="41"/>
      <c r="NM14" s="41"/>
      <c r="NN14" s="41"/>
      <c r="NO14" s="41"/>
      <c r="NP14" s="41"/>
      <c r="NQ14" s="41"/>
      <c r="NR14" s="41"/>
      <c r="NS14" s="41"/>
      <c r="NT14" s="41"/>
      <c r="NU14" s="41"/>
      <c r="NV14" s="41"/>
      <c r="NW14" s="41"/>
      <c r="NX14" s="41"/>
      <c r="NY14" s="41"/>
      <c r="NZ14" s="41"/>
      <c r="OA14" s="41"/>
      <c r="OB14" s="41"/>
      <c r="OC14" s="41"/>
      <c r="OD14" s="41"/>
      <c r="OE14" s="41"/>
      <c r="OF14" s="41"/>
      <c r="OG14" s="41"/>
      <c r="OH14" s="41"/>
      <c r="OI14" s="41"/>
      <c r="OJ14" s="41"/>
      <c r="OK14" s="41"/>
      <c r="OL14" s="41"/>
      <c r="OM14" s="41"/>
      <c r="ON14" s="41"/>
      <c r="OO14" s="41"/>
      <c r="OP14" s="41"/>
      <c r="OQ14" s="41"/>
      <c r="OR14" s="41"/>
      <c r="OS14" s="41"/>
      <c r="OT14" s="41"/>
      <c r="OU14" s="41"/>
      <c r="OV14" s="41"/>
      <c r="OW14" s="41"/>
      <c r="OX14" s="41"/>
      <c r="OY14" s="41"/>
      <c r="OZ14" s="41"/>
      <c r="PA14" s="41"/>
      <c r="PB14" s="41"/>
      <c r="PC14" s="41"/>
      <c r="PD14" s="41"/>
      <c r="PE14" s="41"/>
      <c r="PF14" s="41"/>
      <c r="PG14" s="41"/>
      <c r="PH14" s="41"/>
      <c r="PI14" s="41"/>
      <c r="PJ14" s="41"/>
      <c r="PK14" s="41"/>
      <c r="PL14" s="41"/>
      <c r="PM14" s="41"/>
      <c r="PN14" s="41"/>
      <c r="PO14" s="41"/>
      <c r="PP14" s="41"/>
      <c r="PQ14" s="41"/>
      <c r="PR14" s="41"/>
      <c r="PS14" s="41"/>
      <c r="PT14" s="41"/>
      <c r="PU14" s="41"/>
      <c r="PV14" s="41"/>
      <c r="PW14" s="41"/>
      <c r="PX14" s="41"/>
      <c r="PY14" s="41"/>
      <c r="PZ14" s="41"/>
      <c r="QA14" s="41"/>
      <c r="QB14" s="41"/>
      <c r="QC14" s="41"/>
      <c r="QD14" s="41"/>
      <c r="QE14" s="41"/>
      <c r="QF14" s="41"/>
      <c r="QG14" s="41"/>
      <c r="QH14" s="41"/>
      <c r="QI14" s="41"/>
      <c r="QJ14" s="41"/>
      <c r="QK14" s="41"/>
      <c r="QL14" s="41"/>
      <c r="QM14" s="41"/>
      <c r="QN14" s="41"/>
      <c r="QO14" s="41"/>
      <c r="QP14" s="41"/>
      <c r="QQ14" s="41"/>
      <c r="QR14" s="41"/>
      <c r="QS14" s="41"/>
      <c r="QT14" s="41"/>
      <c r="QU14" s="41"/>
      <c r="QV14" s="41"/>
      <c r="QW14" s="41"/>
      <c r="QX14" s="41"/>
      <c r="QY14" s="41"/>
      <c r="QZ14" s="41"/>
      <c r="RA14" s="41"/>
      <c r="RB14" s="41"/>
      <c r="RC14" s="41"/>
      <c r="RD14" s="41"/>
      <c r="RE14" s="41"/>
      <c r="RF14" s="41"/>
      <c r="RG14" s="41"/>
      <c r="RH14" s="41"/>
      <c r="RI14" s="41"/>
      <c r="RJ14" s="41"/>
      <c r="RK14" s="41"/>
      <c r="RL14" s="41"/>
      <c r="RM14" s="41"/>
      <c r="RN14" s="41"/>
      <c r="RO14" s="41"/>
      <c r="RP14" s="41"/>
      <c r="RQ14" s="41"/>
      <c r="RR14" s="41"/>
      <c r="RS14" s="41"/>
      <c r="RT14" s="41"/>
      <c r="RU14" s="41"/>
      <c r="RV14" s="41"/>
      <c r="RW14" s="41"/>
      <c r="RX14" s="41"/>
      <c r="RY14" s="41"/>
      <c r="RZ14" s="41"/>
      <c r="SA14" s="41"/>
      <c r="SB14" s="41"/>
      <c r="SC14" s="41"/>
      <c r="SD14" s="41"/>
      <c r="SE14" s="41"/>
      <c r="SF14" s="41"/>
      <c r="SG14" s="41"/>
      <c r="SH14" s="41"/>
      <c r="SI14" s="41"/>
      <c r="SJ14" s="41"/>
      <c r="SK14" s="41"/>
      <c r="SL14" s="41"/>
      <c r="SM14" s="41"/>
      <c r="SN14" s="41"/>
      <c r="SO14" s="41"/>
      <c r="SP14" s="41"/>
      <c r="SQ14" s="41"/>
      <c r="SR14" s="41"/>
      <c r="SS14" s="41"/>
      <c r="ST14" s="41"/>
      <c r="SU14" s="41"/>
      <c r="SV14" s="41"/>
      <c r="SW14" s="41"/>
      <c r="SX14" s="41"/>
      <c r="SY14" s="41"/>
      <c r="SZ14" s="41"/>
      <c r="TA14" s="41"/>
      <c r="TB14" s="41"/>
      <c r="TC14" s="41"/>
      <c r="TD14" s="41"/>
      <c r="TE14" s="41"/>
      <c r="TF14" s="41"/>
      <c r="TG14" s="41"/>
      <c r="TH14" s="41"/>
      <c r="TI14" s="41"/>
      <c r="TJ14" s="41"/>
      <c r="TK14" s="41"/>
      <c r="TL14" s="41"/>
      <c r="TM14" s="41"/>
      <c r="TN14" s="41"/>
      <c r="TO14" s="41"/>
      <c r="TP14" s="41"/>
      <c r="TQ14" s="41"/>
      <c r="TR14" s="41"/>
      <c r="TS14" s="41"/>
      <c r="TT14" s="41"/>
      <c r="TU14" s="41"/>
      <c r="TV14" s="41"/>
      <c r="TW14" s="41"/>
      <c r="TX14" s="41"/>
      <c r="TY14" s="41"/>
      <c r="TZ14" s="41"/>
      <c r="UA14" s="41"/>
      <c r="UB14" s="41"/>
      <c r="UC14" s="41"/>
      <c r="UD14" s="41"/>
      <c r="UE14" s="41"/>
      <c r="UF14" s="41"/>
      <c r="UG14" s="41"/>
      <c r="UH14" s="41"/>
      <c r="UI14" s="41"/>
      <c r="UJ14" s="41"/>
      <c r="UK14" s="41"/>
      <c r="UL14" s="41"/>
      <c r="UM14" s="41"/>
      <c r="UN14" s="41"/>
      <c r="UO14" s="41"/>
      <c r="UP14" s="41"/>
      <c r="UQ14" s="41"/>
      <c r="UR14" s="41"/>
      <c r="US14" s="41"/>
      <c r="UT14" s="41"/>
      <c r="UU14" s="41"/>
      <c r="UV14" s="41"/>
      <c r="UW14" s="41"/>
      <c r="UX14" s="41"/>
      <c r="UY14" s="41"/>
      <c r="UZ14" s="41"/>
      <c r="VA14" s="41"/>
      <c r="VB14" s="41"/>
      <c r="VC14" s="41"/>
      <c r="VD14" s="41"/>
      <c r="VE14" s="41"/>
      <c r="VF14" s="41"/>
      <c r="VG14" s="41"/>
      <c r="VH14" s="41"/>
      <c r="VI14" s="41"/>
      <c r="VJ14" s="41"/>
      <c r="VK14" s="41"/>
      <c r="VL14" s="41"/>
      <c r="VM14" s="41"/>
      <c r="VN14" s="41"/>
      <c r="VO14" s="41"/>
      <c r="VP14" s="41"/>
      <c r="VQ14" s="41"/>
      <c r="VR14" s="41"/>
      <c r="VS14" s="41"/>
      <c r="VT14" s="41"/>
      <c r="VU14" s="41"/>
      <c r="VV14" s="41"/>
      <c r="VW14" s="41"/>
      <c r="VX14" s="41"/>
      <c r="VY14" s="41"/>
      <c r="VZ14" s="41"/>
      <c r="WA14" s="41"/>
      <c r="WB14" s="41"/>
      <c r="WC14" s="41"/>
      <c r="WD14" s="41"/>
      <c r="WE14" s="41"/>
      <c r="WF14" s="41"/>
      <c r="WG14" s="41"/>
      <c r="WH14" s="41"/>
      <c r="WI14" s="41"/>
      <c r="WJ14" s="41"/>
      <c r="WK14" s="41"/>
      <c r="WL14" s="41"/>
      <c r="WM14" s="41"/>
      <c r="WN14" s="41"/>
      <c r="WO14" s="41"/>
      <c r="WP14" s="41"/>
      <c r="WQ14" s="41"/>
      <c r="WR14" s="41"/>
      <c r="WS14" s="41"/>
      <c r="WT14" s="41"/>
      <c r="WU14" s="41"/>
      <c r="WV14" s="41"/>
      <c r="WW14" s="41"/>
      <c r="WX14" s="41"/>
      <c r="WY14" s="41"/>
      <c r="WZ14" s="41"/>
      <c r="XA14" s="41"/>
      <c r="XB14" s="41"/>
      <c r="XC14" s="41"/>
      <c r="XD14" s="41"/>
      <c r="XE14" s="41"/>
      <c r="XF14" s="41"/>
      <c r="XG14" s="41"/>
      <c r="XH14" s="41"/>
      <c r="XI14" s="41"/>
      <c r="XJ14" s="41"/>
      <c r="XK14" s="41"/>
      <c r="XL14" s="41"/>
      <c r="XM14" s="41"/>
      <c r="XN14" s="41"/>
      <c r="XO14" s="41"/>
      <c r="XP14" s="41"/>
      <c r="XQ14" s="41"/>
      <c r="XR14" s="41"/>
      <c r="XS14" s="41"/>
      <c r="XT14" s="41"/>
      <c r="XU14" s="41"/>
      <c r="XV14" s="41"/>
      <c r="XW14" s="41"/>
      <c r="XX14" s="41"/>
      <c r="XY14" s="41"/>
      <c r="XZ14" s="41"/>
      <c r="YA14" s="41"/>
      <c r="YB14" s="41"/>
      <c r="YC14" s="41"/>
      <c r="YD14" s="41"/>
      <c r="YE14" s="41"/>
      <c r="YF14" s="41"/>
      <c r="YG14" s="41"/>
      <c r="YH14" s="41"/>
      <c r="YI14" s="41"/>
      <c r="YJ14" s="41"/>
      <c r="YK14" s="41"/>
      <c r="YL14" s="41"/>
      <c r="YM14" s="41"/>
      <c r="YN14" s="41"/>
      <c r="YO14" s="41"/>
      <c r="YP14" s="41"/>
      <c r="YQ14" s="41"/>
      <c r="YR14" s="41"/>
      <c r="YS14" s="41"/>
      <c r="YT14" s="41"/>
      <c r="YU14" s="41"/>
      <c r="YV14" s="41"/>
      <c r="YW14" s="41"/>
      <c r="YX14" s="41"/>
      <c r="YY14" s="41"/>
      <c r="YZ14" s="41"/>
      <c r="ZA14" s="41"/>
      <c r="ZB14" s="41"/>
      <c r="ZC14" s="41"/>
      <c r="ZD14" s="41"/>
      <c r="ZE14" s="41"/>
      <c r="ZF14" s="41"/>
      <c r="ZG14" s="41"/>
      <c r="ZH14" s="41"/>
      <c r="ZI14" s="41"/>
      <c r="ZJ14" s="41"/>
      <c r="ZK14" s="41"/>
      <c r="ZL14" s="41"/>
      <c r="ZM14" s="41"/>
      <c r="ZN14" s="41"/>
      <c r="ZO14" s="41"/>
      <c r="ZP14" s="41"/>
      <c r="ZQ14" s="41"/>
      <c r="ZR14" s="41"/>
      <c r="ZS14" s="41"/>
      <c r="ZT14" s="41"/>
      <c r="ZU14" s="41"/>
      <c r="ZV14" s="41"/>
      <c r="ZW14" s="41"/>
      <c r="ZX14" s="41"/>
      <c r="ZY14" s="41"/>
      <c r="ZZ14" s="41"/>
      <c r="AAA14" s="41"/>
      <c r="AAB14" s="41"/>
      <c r="AAC14" s="41"/>
      <c r="AAD14" s="41"/>
      <c r="AAE14" s="41"/>
      <c r="AAF14" s="41"/>
      <c r="AAG14" s="41"/>
      <c r="AAH14" s="41"/>
      <c r="AAI14" s="41"/>
      <c r="AAJ14" s="41"/>
      <c r="AAK14" s="41"/>
      <c r="AAL14" s="41"/>
      <c r="AAM14" s="41"/>
      <c r="AAN14" s="41"/>
      <c r="AAO14" s="41"/>
      <c r="AAP14" s="41"/>
      <c r="AAQ14" s="41"/>
      <c r="AAR14" s="41"/>
      <c r="AAS14" s="41"/>
      <c r="AAT14" s="41"/>
      <c r="AAU14" s="41"/>
      <c r="AAV14" s="41"/>
      <c r="AAW14" s="41"/>
      <c r="AAX14" s="41"/>
      <c r="AAY14" s="41"/>
      <c r="AAZ14" s="41"/>
      <c r="ABA14" s="41"/>
      <c r="ABB14" s="41"/>
      <c r="ABC14" s="41"/>
      <c r="ABD14" s="41"/>
      <c r="ABE14" s="41"/>
      <c r="ABF14" s="41"/>
      <c r="ABG14" s="41"/>
      <c r="ABH14" s="41"/>
      <c r="ABI14" s="41"/>
      <c r="ABJ14" s="41"/>
      <c r="ABK14" s="41"/>
      <c r="ABL14" s="41"/>
      <c r="ABM14" s="41"/>
      <c r="ABN14" s="41"/>
      <c r="ABO14" s="41"/>
      <c r="ABP14" s="41"/>
      <c r="ABQ14" s="41"/>
      <c r="ABR14" s="41"/>
      <c r="ABS14" s="41"/>
      <c r="ABT14" s="41"/>
      <c r="ABU14" s="41"/>
      <c r="ABV14" s="41"/>
      <c r="ABW14" s="41"/>
      <c r="ABX14" s="41"/>
      <c r="ABY14" s="41"/>
      <c r="ABZ14" s="41"/>
      <c r="ACA14" s="41"/>
      <c r="ACB14" s="41"/>
      <c r="ACC14" s="41"/>
      <c r="ACD14" s="41"/>
      <c r="ACE14" s="41"/>
      <c r="ACF14" s="41"/>
      <c r="ACG14" s="41"/>
      <c r="ACH14" s="41"/>
      <c r="ACI14" s="41"/>
      <c r="ACJ14" s="41"/>
      <c r="ACK14" s="41"/>
      <c r="ACL14" s="41"/>
      <c r="ACM14" s="41"/>
      <c r="ACN14" s="41"/>
      <c r="ACO14" s="41"/>
      <c r="ACP14" s="41"/>
      <c r="ACQ14" s="41"/>
      <c r="ACR14" s="41"/>
      <c r="ACS14" s="41"/>
      <c r="ACT14" s="41"/>
      <c r="ACU14" s="41"/>
      <c r="ACV14" s="41"/>
      <c r="ACW14" s="41"/>
      <c r="ACX14" s="41"/>
      <c r="ACY14" s="41"/>
      <c r="ACZ14" s="41"/>
      <c r="ADA14" s="41"/>
      <c r="ADB14" s="41"/>
      <c r="ADC14" s="41"/>
      <c r="ADD14" s="41"/>
      <c r="ADE14" s="41"/>
      <c r="ADF14" s="41"/>
      <c r="ADG14" s="41"/>
      <c r="ADH14" s="41"/>
      <c r="ADI14" s="41"/>
      <c r="ADJ14" s="41"/>
      <c r="ADK14" s="41"/>
      <c r="ADL14" s="41"/>
      <c r="ADM14" s="41"/>
      <c r="ADN14" s="41"/>
      <c r="ADO14" s="41"/>
      <c r="ADP14" s="41"/>
      <c r="ADQ14" s="41"/>
      <c r="ADR14" s="41"/>
      <c r="ADS14" s="41"/>
      <c r="ADT14" s="41"/>
      <c r="ADU14" s="41"/>
      <c r="ADV14" s="41"/>
      <c r="ADW14" s="41"/>
      <c r="ADX14" s="41"/>
      <c r="ADY14" s="41"/>
      <c r="ADZ14" s="41"/>
      <c r="AEA14" s="41"/>
      <c r="AEB14" s="41"/>
      <c r="AEC14" s="41"/>
      <c r="AED14" s="41"/>
      <c r="AEE14" s="41"/>
      <c r="AEF14" s="41"/>
      <c r="AEG14" s="41"/>
      <c r="AEH14" s="41"/>
      <c r="AEI14" s="41"/>
      <c r="AEJ14" s="41"/>
      <c r="AEK14" s="41"/>
      <c r="AEL14" s="41"/>
      <c r="AEM14" s="41"/>
      <c r="AEN14" s="41"/>
      <c r="AEO14" s="41"/>
      <c r="AEP14" s="41"/>
      <c r="AEQ14" s="41"/>
      <c r="AER14" s="41"/>
      <c r="AES14" s="41"/>
      <c r="AET14" s="41"/>
      <c r="AEU14" s="41"/>
      <c r="AEV14" s="41"/>
      <c r="AEW14" s="41"/>
      <c r="AEX14" s="41"/>
      <c r="AEY14" s="41"/>
      <c r="AEZ14" s="41"/>
      <c r="AFA14" s="41"/>
      <c r="AFB14" s="41"/>
      <c r="AFC14" s="41"/>
      <c r="AFD14" s="41"/>
      <c r="AFE14" s="41"/>
      <c r="AFF14" s="41"/>
      <c r="AFG14" s="41"/>
      <c r="AFH14" s="41"/>
      <c r="AFI14" s="41"/>
      <c r="AFJ14" s="41"/>
      <c r="AFK14" s="41"/>
      <c r="AFL14" s="41"/>
      <c r="AFM14" s="41"/>
      <c r="AFN14" s="41"/>
      <c r="AFO14" s="41"/>
      <c r="AFP14" s="41"/>
      <c r="AFQ14" s="41"/>
      <c r="AFR14" s="41"/>
      <c r="AFS14" s="41"/>
      <c r="AFT14" s="41"/>
      <c r="AFU14" s="41"/>
      <c r="AFV14" s="41"/>
      <c r="AFW14" s="41"/>
      <c r="AFX14" s="41"/>
      <c r="AFY14" s="41"/>
      <c r="AFZ14" s="41"/>
      <c r="AGA14" s="41"/>
      <c r="AGB14" s="41"/>
      <c r="AGC14" s="41"/>
      <c r="AGD14" s="41"/>
      <c r="AGE14" s="41"/>
      <c r="AGF14" s="41"/>
      <c r="AGG14" s="41"/>
      <c r="AGH14" s="41"/>
      <c r="AGI14" s="41"/>
      <c r="AGJ14" s="41"/>
      <c r="AGK14" s="41"/>
      <c r="AGL14" s="41"/>
      <c r="AGM14" s="41"/>
      <c r="AGN14" s="41"/>
      <c r="AGO14" s="41"/>
      <c r="AGP14" s="41"/>
      <c r="AGQ14" s="41"/>
      <c r="AGR14" s="41"/>
      <c r="AGS14" s="41"/>
      <c r="AGT14" s="41"/>
      <c r="AGU14" s="41"/>
      <c r="AGV14" s="41"/>
      <c r="AGW14" s="41"/>
      <c r="AGX14" s="41"/>
      <c r="AGY14" s="41"/>
      <c r="AGZ14" s="41"/>
      <c r="AHA14" s="41"/>
      <c r="AHB14" s="41"/>
      <c r="AHC14" s="41"/>
      <c r="AHD14" s="41"/>
      <c r="AHE14" s="41"/>
      <c r="AHF14" s="41"/>
      <c r="AHG14" s="41"/>
      <c r="AHH14" s="41"/>
      <c r="AHI14" s="41"/>
      <c r="AHJ14" s="41"/>
      <c r="AHK14" s="41"/>
      <c r="AHL14" s="41"/>
      <c r="AHM14" s="41"/>
      <c r="AHN14" s="41"/>
      <c r="AHO14" s="41"/>
      <c r="AHP14" s="41"/>
      <c r="AHQ14" s="41"/>
      <c r="AHR14" s="41"/>
      <c r="AHS14" s="41"/>
      <c r="AHT14" s="41"/>
      <c r="AHU14" s="41"/>
      <c r="AHV14" s="41"/>
      <c r="AHW14" s="41"/>
      <c r="AHX14" s="41"/>
      <c r="AHY14" s="41"/>
      <c r="AHZ14" s="41"/>
      <c r="AIA14" s="41"/>
      <c r="AIB14" s="41"/>
      <c r="AIC14" s="41"/>
      <c r="AID14" s="41"/>
      <c r="AIE14" s="41"/>
      <c r="AIF14" s="41"/>
      <c r="AIG14" s="41"/>
      <c r="AIH14" s="41"/>
      <c r="AII14" s="41"/>
      <c r="AIJ14" s="41"/>
      <c r="AIK14" s="41"/>
      <c r="AIL14" s="41"/>
      <c r="AIM14" s="41"/>
      <c r="AIN14" s="41"/>
      <c r="AIO14" s="41"/>
      <c r="AIP14" s="41"/>
      <c r="AIQ14" s="41"/>
      <c r="AIR14" s="41"/>
      <c r="AIS14" s="41"/>
      <c r="AIT14" s="41"/>
      <c r="AIU14" s="41"/>
      <c r="AIV14" s="41"/>
      <c r="AIW14" s="41"/>
      <c r="AIX14" s="41"/>
      <c r="AIY14" s="41"/>
      <c r="AIZ14" s="41"/>
      <c r="AJA14" s="41"/>
      <c r="AJB14" s="41"/>
      <c r="AJC14" s="41"/>
      <c r="AJD14" s="41"/>
      <c r="AJE14" s="41"/>
      <c r="AJF14" s="41"/>
      <c r="AJG14" s="41"/>
      <c r="AJH14" s="41"/>
      <c r="AJI14" s="41"/>
      <c r="AJJ14" s="41"/>
      <c r="AJK14" s="41"/>
      <c r="AJL14" s="41"/>
      <c r="AJM14" s="41"/>
      <c r="AJN14" s="41"/>
      <c r="AJO14" s="41"/>
      <c r="AJP14" s="41"/>
      <c r="AJQ14" s="41"/>
      <c r="AJR14" s="41"/>
      <c r="AJS14" s="41"/>
      <c r="AJT14" s="41"/>
      <c r="AJU14" s="41"/>
      <c r="AJV14" s="41"/>
      <c r="AJW14" s="41"/>
      <c r="AJX14" s="41"/>
      <c r="AJY14" s="41"/>
      <c r="AJZ14" s="41"/>
      <c r="AKA14" s="41"/>
      <c r="AKB14" s="41"/>
      <c r="AKC14" s="41"/>
      <c r="AKD14" s="41"/>
      <c r="AKE14" s="41"/>
      <c r="AKF14" s="41"/>
      <c r="AKG14" s="41"/>
      <c r="AKH14" s="41"/>
      <c r="AKI14" s="41"/>
      <c r="AKJ14" s="41"/>
      <c r="AKK14" s="41"/>
      <c r="AKL14" s="41"/>
      <c r="AKM14" s="41"/>
      <c r="AKN14" s="41"/>
      <c r="AKO14" s="41"/>
      <c r="AKP14" s="41"/>
      <c r="AKQ14" s="41"/>
      <c r="AKR14" s="41"/>
      <c r="AKS14" s="41"/>
      <c r="AKT14" s="41"/>
      <c r="AKU14" s="41"/>
      <c r="AKV14" s="41"/>
      <c r="AKW14" s="41"/>
      <c r="AKX14" s="41"/>
      <c r="AKY14" s="41"/>
      <c r="AKZ14" s="41"/>
      <c r="ALA14" s="41"/>
      <c r="ALB14" s="41"/>
      <c r="ALC14" s="41"/>
      <c r="ALD14" s="41"/>
      <c r="ALE14" s="41"/>
      <c r="ALF14" s="41"/>
      <c r="ALG14" s="41"/>
      <c r="ALH14" s="41"/>
      <c r="ALI14" s="41"/>
      <c r="ALJ14" s="41"/>
      <c r="ALK14" s="41"/>
      <c r="ALL14" s="41"/>
      <c r="ALM14" s="41"/>
      <c r="ALN14" s="41"/>
      <c r="ALO14" s="41"/>
      <c r="ALP14" s="41"/>
      <c r="ALQ14" s="41"/>
      <c r="ALR14" s="41"/>
      <c r="ALS14" s="41"/>
      <c r="ALT14" s="41"/>
      <c r="ALU14" s="41"/>
      <c r="ALV14" s="41"/>
      <c r="ALW14" s="41"/>
      <c r="ALX14" s="41"/>
      <c r="ALY14" s="41"/>
      <c r="ALZ14" s="41"/>
      <c r="AMA14" s="41"/>
      <c r="AMB14" s="41"/>
      <c r="AMC14" s="41"/>
      <c r="AMD14" s="41"/>
      <c r="AME14" s="41"/>
      <c r="AMF14" s="41"/>
      <c r="AMG14" s="41"/>
      <c r="AMH14" s="41"/>
      <c r="AMI14" s="41"/>
      <c r="AMJ14" s="41"/>
      <c r="AMK14" s="41"/>
      <c r="AML14" s="41"/>
      <c r="AMM14" s="41"/>
      <c r="AMN14" s="41"/>
      <c r="AMO14" s="41"/>
      <c r="AMP14" s="41"/>
      <c r="AMQ14" s="41"/>
      <c r="AMR14" s="41"/>
      <c r="AMS14" s="41"/>
      <c r="AMT14" s="41"/>
      <c r="AMU14" s="41"/>
      <c r="AMV14" s="41"/>
      <c r="AMW14" s="41"/>
      <c r="AMX14" s="41"/>
      <c r="AMY14" s="41"/>
      <c r="AMZ14" s="41"/>
      <c r="ANA14" s="41"/>
      <c r="ANB14" s="41"/>
      <c r="ANC14" s="41"/>
      <c r="AND14" s="41"/>
      <c r="ANE14" s="41"/>
      <c r="ANF14" s="41"/>
      <c r="ANG14" s="41"/>
      <c r="ANH14" s="41"/>
      <c r="ANI14" s="41"/>
      <c r="ANJ14" s="41"/>
      <c r="ANK14" s="41"/>
      <c r="ANL14" s="41"/>
      <c r="ANM14" s="41"/>
      <c r="ANN14" s="41"/>
      <c r="ANO14" s="41"/>
      <c r="ANP14" s="41"/>
      <c r="ANQ14" s="41"/>
      <c r="ANR14" s="41"/>
      <c r="ANS14" s="41"/>
      <c r="ANT14" s="41"/>
      <c r="ANU14" s="41"/>
      <c r="ANV14" s="41"/>
      <c r="ANW14" s="41"/>
      <c r="ANX14" s="41"/>
      <c r="ANY14" s="41"/>
      <c r="ANZ14" s="41"/>
      <c r="AOA14" s="41"/>
      <c r="AOB14" s="41"/>
      <c r="AOC14" s="41"/>
      <c r="AOD14" s="41"/>
      <c r="AOE14" s="41"/>
      <c r="AOF14" s="41"/>
      <c r="AOG14" s="41"/>
      <c r="AOH14" s="41"/>
      <c r="AOI14" s="41"/>
      <c r="AOJ14" s="41"/>
      <c r="AOK14" s="41"/>
      <c r="AOL14" s="41"/>
      <c r="AOM14" s="41"/>
      <c r="AON14" s="41"/>
      <c r="AOO14" s="41"/>
      <c r="AOP14" s="41"/>
      <c r="AOQ14" s="41"/>
      <c r="AOR14" s="41"/>
      <c r="AOS14" s="41"/>
      <c r="AOT14" s="41"/>
      <c r="AOU14" s="41"/>
      <c r="AOV14" s="41"/>
      <c r="AOW14" s="41"/>
      <c r="AOX14" s="41"/>
      <c r="AOY14" s="41"/>
      <c r="AOZ14" s="41"/>
      <c r="APA14" s="41"/>
      <c r="APB14" s="41"/>
      <c r="APC14" s="41"/>
      <c r="APD14" s="41"/>
      <c r="APE14" s="41"/>
      <c r="APF14" s="41"/>
      <c r="APG14" s="41"/>
      <c r="APH14" s="41"/>
      <c r="API14" s="41"/>
      <c r="APJ14" s="41"/>
    </row>
    <row r="15" spans="1:1102" ht="30" x14ac:dyDescent="0.25">
      <c r="A15" s="41"/>
      <c r="B15" s="43" t="s">
        <v>304</v>
      </c>
      <c r="C15" s="41">
        <v>12543</v>
      </c>
      <c r="D15" s="130">
        <v>0</v>
      </c>
      <c r="E15" s="130">
        <v>-11468289.51</v>
      </c>
      <c r="F15" s="130">
        <v>0</v>
      </c>
      <c r="G15" s="41"/>
      <c r="H15" s="41"/>
      <c r="I15" s="68"/>
      <c r="J15" s="68"/>
      <c r="K15" s="69">
        <f>-1*($R15*$S15*'Exchange Rates Hist'!$I$4)</f>
        <v>-11468289.511043388</v>
      </c>
      <c r="L15" s="22">
        <f>(E15-K15)/E15</f>
        <v>-9.0980317431745681E-11</v>
      </c>
      <c r="M15" s="68"/>
      <c r="N15" s="68"/>
      <c r="O15" s="6" t="s">
        <v>123</v>
      </c>
      <c r="P15" s="10">
        <v>40</v>
      </c>
      <c r="Q15" s="6" t="s">
        <v>306</v>
      </c>
      <c r="R15" s="10">
        <v>350400</v>
      </c>
      <c r="S15" s="11">
        <v>28</v>
      </c>
      <c r="T15" s="6" t="s">
        <v>407</v>
      </c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1"/>
      <c r="FE15" s="41"/>
      <c r="FF15" s="41"/>
      <c r="FG15" s="41"/>
      <c r="FH15" s="41"/>
      <c r="FI15" s="41"/>
      <c r="FJ15" s="41"/>
      <c r="FK15" s="41"/>
      <c r="FL15" s="41"/>
      <c r="FM15" s="41"/>
      <c r="FN15" s="41"/>
      <c r="FO15" s="41"/>
      <c r="FP15" s="41"/>
      <c r="FQ15" s="41"/>
      <c r="FR15" s="41"/>
      <c r="FS15" s="41"/>
      <c r="FT15" s="41"/>
      <c r="FU15" s="41"/>
      <c r="FV15" s="41"/>
      <c r="FW15" s="41"/>
      <c r="FX15" s="41"/>
      <c r="FY15" s="41"/>
      <c r="FZ15" s="41"/>
      <c r="GA15" s="41"/>
      <c r="GB15" s="41"/>
      <c r="GC15" s="41"/>
      <c r="GD15" s="41"/>
      <c r="GE15" s="41"/>
      <c r="GF15" s="41"/>
      <c r="GG15" s="41"/>
      <c r="GH15" s="41"/>
      <c r="GI15" s="41"/>
      <c r="GJ15" s="41"/>
      <c r="GK15" s="41"/>
      <c r="GL15" s="41"/>
      <c r="GM15" s="41"/>
      <c r="GN15" s="41"/>
      <c r="GO15" s="41"/>
      <c r="GP15" s="41"/>
      <c r="GQ15" s="41"/>
      <c r="GR15" s="41"/>
      <c r="GS15" s="41"/>
      <c r="GT15" s="41"/>
      <c r="GU15" s="41"/>
      <c r="GV15" s="41"/>
      <c r="GW15" s="41"/>
      <c r="GX15" s="41"/>
      <c r="GY15" s="41"/>
      <c r="GZ15" s="41"/>
      <c r="HA15" s="41"/>
      <c r="HB15" s="41"/>
      <c r="HC15" s="41"/>
      <c r="HD15" s="41"/>
      <c r="HE15" s="41"/>
      <c r="HF15" s="41"/>
      <c r="HG15" s="41"/>
      <c r="HH15" s="41"/>
      <c r="HI15" s="41"/>
      <c r="HJ15" s="41"/>
      <c r="HK15" s="41"/>
      <c r="HL15" s="41"/>
      <c r="HM15" s="41"/>
      <c r="HN15" s="41"/>
      <c r="HO15" s="41"/>
      <c r="HP15" s="41"/>
      <c r="HQ15" s="41"/>
      <c r="HR15" s="41"/>
      <c r="HS15" s="41"/>
      <c r="HT15" s="41"/>
      <c r="HU15" s="41"/>
      <c r="HV15" s="41"/>
      <c r="HW15" s="41"/>
      <c r="HX15" s="41"/>
      <c r="HY15" s="41"/>
      <c r="HZ15" s="41"/>
      <c r="IA15" s="41"/>
      <c r="IB15" s="41"/>
      <c r="IC15" s="41"/>
      <c r="ID15" s="41"/>
      <c r="IE15" s="41"/>
      <c r="IF15" s="41"/>
      <c r="IG15" s="41"/>
      <c r="IH15" s="41"/>
      <c r="II15" s="41"/>
      <c r="IJ15" s="41"/>
      <c r="IK15" s="41"/>
      <c r="IL15" s="41"/>
      <c r="IM15" s="41"/>
      <c r="IN15" s="41"/>
      <c r="IO15" s="41"/>
      <c r="IP15" s="41"/>
      <c r="IQ15" s="41"/>
      <c r="IR15" s="41"/>
      <c r="IS15" s="41"/>
      <c r="IT15" s="41"/>
      <c r="IU15" s="41"/>
      <c r="IV15" s="41"/>
      <c r="IW15" s="41"/>
      <c r="IX15" s="41"/>
      <c r="IY15" s="41"/>
      <c r="IZ15" s="41"/>
      <c r="JA15" s="41"/>
      <c r="JB15" s="41"/>
      <c r="JC15" s="41"/>
      <c r="JD15" s="41"/>
      <c r="JE15" s="41"/>
      <c r="JF15" s="41"/>
      <c r="JG15" s="41"/>
      <c r="JH15" s="41"/>
      <c r="JI15" s="41"/>
      <c r="JJ15" s="41"/>
      <c r="JK15" s="41"/>
      <c r="JL15" s="41"/>
      <c r="JM15" s="41"/>
      <c r="JN15" s="41"/>
      <c r="JO15" s="41"/>
      <c r="JP15" s="41"/>
      <c r="JQ15" s="41"/>
      <c r="JR15" s="41"/>
      <c r="JS15" s="41"/>
      <c r="JT15" s="41"/>
      <c r="JU15" s="41"/>
      <c r="JV15" s="41"/>
      <c r="JW15" s="41"/>
      <c r="JX15" s="41"/>
      <c r="JY15" s="41"/>
      <c r="JZ15" s="41"/>
      <c r="KA15" s="41"/>
      <c r="KB15" s="41"/>
      <c r="KC15" s="41"/>
      <c r="KD15" s="41"/>
      <c r="KE15" s="41"/>
      <c r="KF15" s="41"/>
      <c r="KG15" s="41"/>
      <c r="KH15" s="41"/>
      <c r="KI15" s="41"/>
      <c r="KJ15" s="41"/>
      <c r="KK15" s="41"/>
      <c r="KL15" s="41"/>
      <c r="KM15" s="41"/>
      <c r="KN15" s="41"/>
      <c r="KO15" s="41"/>
      <c r="KP15" s="41"/>
      <c r="KQ15" s="41"/>
      <c r="KR15" s="41"/>
      <c r="KS15" s="41"/>
      <c r="KT15" s="41"/>
      <c r="KU15" s="41"/>
      <c r="KV15" s="41"/>
      <c r="KW15" s="41"/>
      <c r="KX15" s="41"/>
      <c r="KY15" s="41"/>
      <c r="KZ15" s="41"/>
      <c r="LA15" s="41"/>
      <c r="LB15" s="41"/>
      <c r="LC15" s="41"/>
      <c r="LD15" s="41"/>
      <c r="LE15" s="41"/>
      <c r="LF15" s="41"/>
      <c r="LG15" s="41"/>
      <c r="LH15" s="41"/>
      <c r="LI15" s="41"/>
      <c r="LJ15" s="41"/>
      <c r="LK15" s="41"/>
      <c r="LL15" s="41"/>
      <c r="LM15" s="41"/>
      <c r="LN15" s="41"/>
      <c r="LO15" s="41"/>
      <c r="LP15" s="41"/>
      <c r="LQ15" s="41"/>
      <c r="LR15" s="41"/>
      <c r="LS15" s="41"/>
      <c r="LT15" s="41"/>
      <c r="LU15" s="41"/>
      <c r="LV15" s="41"/>
      <c r="LW15" s="41"/>
      <c r="LX15" s="41"/>
      <c r="LY15" s="41"/>
      <c r="LZ15" s="41"/>
      <c r="MA15" s="41"/>
      <c r="MB15" s="41"/>
      <c r="MC15" s="41"/>
      <c r="MD15" s="41"/>
      <c r="ME15" s="41"/>
      <c r="MF15" s="41"/>
      <c r="MG15" s="41"/>
      <c r="MH15" s="41"/>
      <c r="MI15" s="41"/>
      <c r="MJ15" s="41"/>
      <c r="MK15" s="41"/>
      <c r="ML15" s="41"/>
      <c r="MM15" s="41"/>
      <c r="MN15" s="41"/>
      <c r="MO15" s="41"/>
      <c r="MP15" s="41"/>
      <c r="MQ15" s="41"/>
      <c r="MR15" s="41"/>
      <c r="MS15" s="41"/>
      <c r="MT15" s="41"/>
      <c r="MU15" s="41"/>
      <c r="MV15" s="41"/>
      <c r="MW15" s="41"/>
      <c r="MX15" s="41"/>
      <c r="MY15" s="41"/>
      <c r="MZ15" s="41"/>
      <c r="NA15" s="41"/>
      <c r="NB15" s="41"/>
      <c r="NC15" s="41"/>
      <c r="ND15" s="41"/>
      <c r="NE15" s="41"/>
      <c r="NF15" s="41"/>
      <c r="NG15" s="41"/>
      <c r="NH15" s="41"/>
      <c r="NI15" s="41"/>
      <c r="NJ15" s="41"/>
      <c r="NK15" s="41"/>
      <c r="NL15" s="41"/>
      <c r="NM15" s="41"/>
      <c r="NN15" s="41"/>
      <c r="NO15" s="41"/>
      <c r="NP15" s="41"/>
      <c r="NQ15" s="41"/>
      <c r="NR15" s="41"/>
      <c r="NS15" s="41"/>
      <c r="NT15" s="41"/>
      <c r="NU15" s="41"/>
      <c r="NV15" s="41"/>
      <c r="NW15" s="41"/>
      <c r="NX15" s="41"/>
      <c r="NY15" s="41"/>
      <c r="NZ15" s="41"/>
      <c r="OA15" s="41"/>
      <c r="OB15" s="41"/>
      <c r="OC15" s="41"/>
      <c r="OD15" s="41"/>
      <c r="OE15" s="41"/>
      <c r="OF15" s="41"/>
      <c r="OG15" s="41"/>
      <c r="OH15" s="41"/>
      <c r="OI15" s="41"/>
      <c r="OJ15" s="41"/>
      <c r="OK15" s="41"/>
      <c r="OL15" s="41"/>
      <c r="OM15" s="41"/>
      <c r="ON15" s="41"/>
      <c r="OO15" s="41"/>
      <c r="OP15" s="41"/>
      <c r="OQ15" s="41"/>
      <c r="OR15" s="41"/>
      <c r="OS15" s="41"/>
      <c r="OT15" s="41"/>
      <c r="OU15" s="41"/>
      <c r="OV15" s="41"/>
      <c r="OW15" s="41"/>
      <c r="OX15" s="41"/>
      <c r="OY15" s="41"/>
      <c r="OZ15" s="41"/>
      <c r="PA15" s="41"/>
      <c r="PB15" s="41"/>
      <c r="PC15" s="41"/>
      <c r="PD15" s="41"/>
      <c r="PE15" s="41"/>
      <c r="PF15" s="41"/>
      <c r="PG15" s="41"/>
      <c r="PH15" s="41"/>
      <c r="PI15" s="41"/>
      <c r="PJ15" s="41"/>
      <c r="PK15" s="41"/>
      <c r="PL15" s="41"/>
      <c r="PM15" s="41"/>
      <c r="PN15" s="41"/>
      <c r="PO15" s="41"/>
      <c r="PP15" s="41"/>
      <c r="PQ15" s="41"/>
      <c r="PR15" s="41"/>
      <c r="PS15" s="41"/>
      <c r="PT15" s="41"/>
      <c r="PU15" s="41"/>
      <c r="PV15" s="41"/>
      <c r="PW15" s="41"/>
      <c r="PX15" s="41"/>
      <c r="PY15" s="41"/>
      <c r="PZ15" s="41"/>
      <c r="QA15" s="41"/>
      <c r="QB15" s="41"/>
      <c r="QC15" s="41"/>
      <c r="QD15" s="41"/>
      <c r="QE15" s="41"/>
      <c r="QF15" s="41"/>
      <c r="QG15" s="41"/>
      <c r="QH15" s="41"/>
      <c r="QI15" s="41"/>
      <c r="QJ15" s="41"/>
      <c r="QK15" s="41"/>
      <c r="QL15" s="41"/>
      <c r="QM15" s="41"/>
      <c r="QN15" s="41"/>
      <c r="QO15" s="41"/>
      <c r="QP15" s="41"/>
      <c r="QQ15" s="41"/>
      <c r="QR15" s="41"/>
      <c r="QS15" s="41"/>
      <c r="QT15" s="41"/>
      <c r="QU15" s="41"/>
      <c r="QV15" s="41"/>
      <c r="QW15" s="41"/>
      <c r="QX15" s="41"/>
      <c r="QY15" s="41"/>
      <c r="QZ15" s="41"/>
      <c r="RA15" s="41"/>
      <c r="RB15" s="41"/>
      <c r="RC15" s="41"/>
      <c r="RD15" s="41"/>
      <c r="RE15" s="41"/>
      <c r="RF15" s="41"/>
      <c r="RG15" s="41"/>
      <c r="RH15" s="41"/>
      <c r="RI15" s="41"/>
      <c r="RJ15" s="41"/>
      <c r="RK15" s="41"/>
      <c r="RL15" s="41"/>
      <c r="RM15" s="41"/>
      <c r="RN15" s="41"/>
      <c r="RO15" s="41"/>
      <c r="RP15" s="41"/>
      <c r="RQ15" s="41"/>
      <c r="RR15" s="41"/>
      <c r="RS15" s="41"/>
      <c r="RT15" s="41"/>
      <c r="RU15" s="41"/>
      <c r="RV15" s="41"/>
      <c r="RW15" s="41"/>
      <c r="RX15" s="41"/>
      <c r="RY15" s="41"/>
      <c r="RZ15" s="41"/>
      <c r="SA15" s="41"/>
      <c r="SB15" s="41"/>
      <c r="SC15" s="41"/>
      <c r="SD15" s="41"/>
      <c r="SE15" s="41"/>
      <c r="SF15" s="41"/>
      <c r="SG15" s="41"/>
      <c r="SH15" s="41"/>
      <c r="SI15" s="41"/>
      <c r="SJ15" s="41"/>
      <c r="SK15" s="41"/>
      <c r="SL15" s="41"/>
      <c r="SM15" s="41"/>
      <c r="SN15" s="41"/>
      <c r="SO15" s="41"/>
      <c r="SP15" s="41"/>
      <c r="SQ15" s="41"/>
      <c r="SR15" s="41"/>
      <c r="SS15" s="41"/>
      <c r="ST15" s="41"/>
      <c r="SU15" s="41"/>
      <c r="SV15" s="41"/>
      <c r="SW15" s="41"/>
      <c r="SX15" s="41"/>
      <c r="SY15" s="41"/>
      <c r="SZ15" s="41"/>
      <c r="TA15" s="41"/>
      <c r="TB15" s="41"/>
      <c r="TC15" s="41"/>
      <c r="TD15" s="41"/>
      <c r="TE15" s="41"/>
      <c r="TF15" s="41"/>
      <c r="TG15" s="41"/>
      <c r="TH15" s="41"/>
      <c r="TI15" s="41"/>
      <c r="TJ15" s="41"/>
      <c r="TK15" s="41"/>
      <c r="TL15" s="41"/>
      <c r="TM15" s="41"/>
      <c r="TN15" s="41"/>
      <c r="TO15" s="41"/>
      <c r="TP15" s="41"/>
      <c r="TQ15" s="41"/>
      <c r="TR15" s="41"/>
      <c r="TS15" s="41"/>
      <c r="TT15" s="41"/>
      <c r="TU15" s="41"/>
      <c r="TV15" s="41"/>
      <c r="TW15" s="41"/>
      <c r="TX15" s="41"/>
      <c r="TY15" s="41"/>
      <c r="TZ15" s="41"/>
      <c r="UA15" s="41"/>
      <c r="UB15" s="41"/>
      <c r="UC15" s="41"/>
      <c r="UD15" s="41"/>
      <c r="UE15" s="41"/>
      <c r="UF15" s="41"/>
      <c r="UG15" s="41"/>
      <c r="UH15" s="41"/>
      <c r="UI15" s="41"/>
      <c r="UJ15" s="41"/>
      <c r="UK15" s="41"/>
      <c r="UL15" s="41"/>
      <c r="UM15" s="41"/>
      <c r="UN15" s="41"/>
      <c r="UO15" s="41"/>
      <c r="UP15" s="41"/>
      <c r="UQ15" s="41"/>
      <c r="UR15" s="41"/>
      <c r="US15" s="41"/>
      <c r="UT15" s="41"/>
      <c r="UU15" s="41"/>
      <c r="UV15" s="41"/>
      <c r="UW15" s="41"/>
      <c r="UX15" s="41"/>
      <c r="UY15" s="41"/>
      <c r="UZ15" s="41"/>
      <c r="VA15" s="41"/>
      <c r="VB15" s="41"/>
      <c r="VC15" s="41"/>
      <c r="VD15" s="41"/>
      <c r="VE15" s="41"/>
      <c r="VF15" s="41"/>
      <c r="VG15" s="41"/>
      <c r="VH15" s="41"/>
      <c r="VI15" s="41"/>
      <c r="VJ15" s="41"/>
      <c r="VK15" s="41"/>
      <c r="VL15" s="41"/>
      <c r="VM15" s="41"/>
      <c r="VN15" s="41"/>
      <c r="VO15" s="41"/>
      <c r="VP15" s="41"/>
      <c r="VQ15" s="41"/>
      <c r="VR15" s="41"/>
      <c r="VS15" s="41"/>
      <c r="VT15" s="41"/>
      <c r="VU15" s="41"/>
      <c r="VV15" s="41"/>
      <c r="VW15" s="41"/>
      <c r="VX15" s="41"/>
      <c r="VY15" s="41"/>
      <c r="VZ15" s="41"/>
      <c r="WA15" s="41"/>
      <c r="WB15" s="41"/>
      <c r="WC15" s="41"/>
      <c r="WD15" s="41"/>
      <c r="WE15" s="41"/>
      <c r="WF15" s="41"/>
      <c r="WG15" s="41"/>
      <c r="WH15" s="41"/>
      <c r="WI15" s="41"/>
      <c r="WJ15" s="41"/>
      <c r="WK15" s="41"/>
      <c r="WL15" s="41"/>
      <c r="WM15" s="41"/>
      <c r="WN15" s="41"/>
      <c r="WO15" s="41"/>
      <c r="WP15" s="41"/>
      <c r="WQ15" s="41"/>
      <c r="WR15" s="41"/>
      <c r="WS15" s="41"/>
      <c r="WT15" s="41"/>
      <c r="WU15" s="41"/>
      <c r="WV15" s="41"/>
      <c r="WW15" s="41"/>
      <c r="WX15" s="41"/>
      <c r="WY15" s="41"/>
      <c r="WZ15" s="41"/>
      <c r="XA15" s="41"/>
      <c r="XB15" s="41"/>
      <c r="XC15" s="41"/>
      <c r="XD15" s="41"/>
      <c r="XE15" s="41"/>
      <c r="XF15" s="41"/>
      <c r="XG15" s="41"/>
      <c r="XH15" s="41"/>
      <c r="XI15" s="41"/>
      <c r="XJ15" s="41"/>
      <c r="XK15" s="41"/>
      <c r="XL15" s="41"/>
      <c r="XM15" s="41"/>
      <c r="XN15" s="41"/>
      <c r="XO15" s="41"/>
      <c r="XP15" s="41"/>
      <c r="XQ15" s="41"/>
      <c r="XR15" s="41"/>
      <c r="XS15" s="41"/>
      <c r="XT15" s="41"/>
      <c r="XU15" s="41"/>
      <c r="XV15" s="41"/>
      <c r="XW15" s="41"/>
      <c r="XX15" s="41"/>
      <c r="XY15" s="41"/>
      <c r="XZ15" s="41"/>
      <c r="YA15" s="41"/>
      <c r="YB15" s="41"/>
      <c r="YC15" s="41"/>
      <c r="YD15" s="41"/>
      <c r="YE15" s="41"/>
      <c r="YF15" s="41"/>
      <c r="YG15" s="41"/>
      <c r="YH15" s="41"/>
      <c r="YI15" s="41"/>
      <c r="YJ15" s="41"/>
      <c r="YK15" s="41"/>
      <c r="YL15" s="41"/>
      <c r="YM15" s="41"/>
      <c r="YN15" s="41"/>
      <c r="YO15" s="41"/>
      <c r="YP15" s="41"/>
      <c r="YQ15" s="41"/>
      <c r="YR15" s="41"/>
      <c r="YS15" s="41"/>
      <c r="YT15" s="41"/>
      <c r="YU15" s="41"/>
      <c r="YV15" s="41"/>
      <c r="YW15" s="41"/>
      <c r="YX15" s="41"/>
      <c r="YY15" s="41"/>
      <c r="YZ15" s="41"/>
      <c r="ZA15" s="41"/>
      <c r="ZB15" s="41"/>
      <c r="ZC15" s="41"/>
      <c r="ZD15" s="41"/>
      <c r="ZE15" s="41"/>
      <c r="ZF15" s="41"/>
      <c r="ZG15" s="41"/>
      <c r="ZH15" s="41"/>
      <c r="ZI15" s="41"/>
      <c r="ZJ15" s="41"/>
      <c r="ZK15" s="41"/>
      <c r="ZL15" s="41"/>
      <c r="ZM15" s="41"/>
      <c r="ZN15" s="41"/>
      <c r="ZO15" s="41"/>
      <c r="ZP15" s="41"/>
      <c r="ZQ15" s="41"/>
      <c r="ZR15" s="41"/>
      <c r="ZS15" s="41"/>
      <c r="ZT15" s="41"/>
      <c r="ZU15" s="41"/>
      <c r="ZV15" s="41"/>
      <c r="ZW15" s="41"/>
      <c r="ZX15" s="41"/>
      <c r="ZY15" s="41"/>
      <c r="ZZ15" s="41"/>
      <c r="AAA15" s="41"/>
      <c r="AAB15" s="41"/>
      <c r="AAC15" s="41"/>
      <c r="AAD15" s="41"/>
      <c r="AAE15" s="41"/>
      <c r="AAF15" s="41"/>
      <c r="AAG15" s="41"/>
      <c r="AAH15" s="41"/>
      <c r="AAI15" s="41"/>
      <c r="AAJ15" s="41"/>
      <c r="AAK15" s="41"/>
      <c r="AAL15" s="41"/>
      <c r="AAM15" s="41"/>
      <c r="AAN15" s="41"/>
      <c r="AAO15" s="41"/>
      <c r="AAP15" s="41"/>
      <c r="AAQ15" s="41"/>
      <c r="AAR15" s="41"/>
      <c r="AAS15" s="41"/>
      <c r="AAT15" s="41"/>
      <c r="AAU15" s="41"/>
      <c r="AAV15" s="41"/>
      <c r="AAW15" s="41"/>
      <c r="AAX15" s="41"/>
      <c r="AAY15" s="41"/>
      <c r="AAZ15" s="41"/>
      <c r="ABA15" s="41"/>
      <c r="ABB15" s="41"/>
      <c r="ABC15" s="41"/>
      <c r="ABD15" s="41"/>
      <c r="ABE15" s="41"/>
      <c r="ABF15" s="41"/>
      <c r="ABG15" s="41"/>
      <c r="ABH15" s="41"/>
      <c r="ABI15" s="41"/>
      <c r="ABJ15" s="41"/>
      <c r="ABK15" s="41"/>
      <c r="ABL15" s="41"/>
      <c r="ABM15" s="41"/>
      <c r="ABN15" s="41"/>
      <c r="ABO15" s="41"/>
      <c r="ABP15" s="41"/>
      <c r="ABQ15" s="41"/>
      <c r="ABR15" s="41"/>
      <c r="ABS15" s="41"/>
      <c r="ABT15" s="41"/>
      <c r="ABU15" s="41"/>
      <c r="ABV15" s="41"/>
      <c r="ABW15" s="41"/>
      <c r="ABX15" s="41"/>
      <c r="ABY15" s="41"/>
      <c r="ABZ15" s="41"/>
      <c r="ACA15" s="41"/>
      <c r="ACB15" s="41"/>
      <c r="ACC15" s="41"/>
      <c r="ACD15" s="41"/>
      <c r="ACE15" s="41"/>
      <c r="ACF15" s="41"/>
      <c r="ACG15" s="41"/>
      <c r="ACH15" s="41"/>
      <c r="ACI15" s="41"/>
      <c r="ACJ15" s="41"/>
      <c r="ACK15" s="41"/>
      <c r="ACL15" s="41"/>
      <c r="ACM15" s="41"/>
      <c r="ACN15" s="41"/>
      <c r="ACO15" s="41"/>
      <c r="ACP15" s="41"/>
      <c r="ACQ15" s="41"/>
      <c r="ACR15" s="41"/>
      <c r="ACS15" s="41"/>
      <c r="ACT15" s="41"/>
      <c r="ACU15" s="41"/>
      <c r="ACV15" s="41"/>
      <c r="ACW15" s="41"/>
      <c r="ACX15" s="41"/>
      <c r="ACY15" s="41"/>
      <c r="ACZ15" s="41"/>
      <c r="ADA15" s="41"/>
      <c r="ADB15" s="41"/>
      <c r="ADC15" s="41"/>
      <c r="ADD15" s="41"/>
      <c r="ADE15" s="41"/>
      <c r="ADF15" s="41"/>
      <c r="ADG15" s="41"/>
      <c r="ADH15" s="41"/>
      <c r="ADI15" s="41"/>
      <c r="ADJ15" s="41"/>
      <c r="ADK15" s="41"/>
      <c r="ADL15" s="41"/>
      <c r="ADM15" s="41"/>
      <c r="ADN15" s="41"/>
      <c r="ADO15" s="41"/>
      <c r="ADP15" s="41"/>
      <c r="ADQ15" s="41"/>
      <c r="ADR15" s="41"/>
      <c r="ADS15" s="41"/>
      <c r="ADT15" s="41"/>
      <c r="ADU15" s="41"/>
      <c r="ADV15" s="41"/>
      <c r="ADW15" s="41"/>
      <c r="ADX15" s="41"/>
      <c r="ADY15" s="41"/>
      <c r="ADZ15" s="41"/>
      <c r="AEA15" s="41"/>
      <c r="AEB15" s="41"/>
      <c r="AEC15" s="41"/>
      <c r="AED15" s="41"/>
      <c r="AEE15" s="41"/>
      <c r="AEF15" s="41"/>
      <c r="AEG15" s="41"/>
      <c r="AEH15" s="41"/>
      <c r="AEI15" s="41"/>
      <c r="AEJ15" s="41"/>
      <c r="AEK15" s="41"/>
      <c r="AEL15" s="41"/>
      <c r="AEM15" s="41"/>
      <c r="AEN15" s="41"/>
      <c r="AEO15" s="41"/>
      <c r="AEP15" s="41"/>
      <c r="AEQ15" s="41"/>
      <c r="AER15" s="41"/>
      <c r="AES15" s="41"/>
      <c r="AET15" s="41"/>
      <c r="AEU15" s="41"/>
      <c r="AEV15" s="41"/>
      <c r="AEW15" s="41"/>
      <c r="AEX15" s="41"/>
      <c r="AEY15" s="41"/>
      <c r="AEZ15" s="41"/>
      <c r="AFA15" s="41"/>
      <c r="AFB15" s="41"/>
      <c r="AFC15" s="41"/>
      <c r="AFD15" s="41"/>
      <c r="AFE15" s="41"/>
      <c r="AFF15" s="41"/>
      <c r="AFG15" s="41"/>
      <c r="AFH15" s="41"/>
      <c r="AFI15" s="41"/>
      <c r="AFJ15" s="41"/>
      <c r="AFK15" s="41"/>
      <c r="AFL15" s="41"/>
      <c r="AFM15" s="41"/>
      <c r="AFN15" s="41"/>
      <c r="AFO15" s="41"/>
      <c r="AFP15" s="41"/>
      <c r="AFQ15" s="41"/>
      <c r="AFR15" s="41"/>
      <c r="AFS15" s="41"/>
      <c r="AFT15" s="41"/>
      <c r="AFU15" s="41"/>
      <c r="AFV15" s="41"/>
      <c r="AFW15" s="41"/>
      <c r="AFX15" s="41"/>
      <c r="AFY15" s="41"/>
      <c r="AFZ15" s="41"/>
      <c r="AGA15" s="41"/>
      <c r="AGB15" s="41"/>
      <c r="AGC15" s="41"/>
      <c r="AGD15" s="41"/>
      <c r="AGE15" s="41"/>
      <c r="AGF15" s="41"/>
      <c r="AGG15" s="41"/>
      <c r="AGH15" s="41"/>
      <c r="AGI15" s="41"/>
      <c r="AGJ15" s="41"/>
      <c r="AGK15" s="41"/>
      <c r="AGL15" s="41"/>
      <c r="AGM15" s="41"/>
      <c r="AGN15" s="41"/>
      <c r="AGO15" s="41"/>
      <c r="AGP15" s="41"/>
      <c r="AGQ15" s="41"/>
      <c r="AGR15" s="41"/>
      <c r="AGS15" s="41"/>
      <c r="AGT15" s="41"/>
      <c r="AGU15" s="41"/>
      <c r="AGV15" s="41"/>
      <c r="AGW15" s="41"/>
      <c r="AGX15" s="41"/>
      <c r="AGY15" s="41"/>
      <c r="AGZ15" s="41"/>
      <c r="AHA15" s="41"/>
      <c r="AHB15" s="41"/>
      <c r="AHC15" s="41"/>
      <c r="AHD15" s="41"/>
      <c r="AHE15" s="41"/>
      <c r="AHF15" s="41"/>
      <c r="AHG15" s="41"/>
      <c r="AHH15" s="41"/>
      <c r="AHI15" s="41"/>
      <c r="AHJ15" s="41"/>
      <c r="AHK15" s="41"/>
      <c r="AHL15" s="41"/>
      <c r="AHM15" s="41"/>
      <c r="AHN15" s="41"/>
      <c r="AHO15" s="41"/>
      <c r="AHP15" s="41"/>
      <c r="AHQ15" s="41"/>
      <c r="AHR15" s="41"/>
      <c r="AHS15" s="41"/>
      <c r="AHT15" s="41"/>
      <c r="AHU15" s="41"/>
      <c r="AHV15" s="41"/>
      <c r="AHW15" s="41"/>
      <c r="AHX15" s="41"/>
      <c r="AHY15" s="41"/>
      <c r="AHZ15" s="41"/>
      <c r="AIA15" s="41"/>
      <c r="AIB15" s="41"/>
      <c r="AIC15" s="41"/>
      <c r="AID15" s="41"/>
      <c r="AIE15" s="41"/>
      <c r="AIF15" s="41"/>
      <c r="AIG15" s="41"/>
      <c r="AIH15" s="41"/>
      <c r="AII15" s="41"/>
      <c r="AIJ15" s="41"/>
      <c r="AIK15" s="41"/>
      <c r="AIL15" s="41"/>
      <c r="AIM15" s="41"/>
      <c r="AIN15" s="41"/>
      <c r="AIO15" s="41"/>
      <c r="AIP15" s="41"/>
      <c r="AIQ15" s="41"/>
      <c r="AIR15" s="41"/>
      <c r="AIS15" s="41"/>
      <c r="AIT15" s="41"/>
      <c r="AIU15" s="41"/>
      <c r="AIV15" s="41"/>
      <c r="AIW15" s="41"/>
      <c r="AIX15" s="41"/>
      <c r="AIY15" s="41"/>
      <c r="AIZ15" s="41"/>
      <c r="AJA15" s="41"/>
      <c r="AJB15" s="41"/>
      <c r="AJC15" s="41"/>
      <c r="AJD15" s="41"/>
      <c r="AJE15" s="41"/>
      <c r="AJF15" s="41"/>
      <c r="AJG15" s="41"/>
      <c r="AJH15" s="41"/>
      <c r="AJI15" s="41"/>
      <c r="AJJ15" s="41"/>
      <c r="AJK15" s="41"/>
      <c r="AJL15" s="41"/>
      <c r="AJM15" s="41"/>
      <c r="AJN15" s="41"/>
      <c r="AJO15" s="41"/>
      <c r="AJP15" s="41"/>
      <c r="AJQ15" s="41"/>
      <c r="AJR15" s="41"/>
      <c r="AJS15" s="41"/>
      <c r="AJT15" s="41"/>
      <c r="AJU15" s="41"/>
      <c r="AJV15" s="41"/>
      <c r="AJW15" s="41"/>
      <c r="AJX15" s="41"/>
      <c r="AJY15" s="41"/>
      <c r="AJZ15" s="41"/>
      <c r="AKA15" s="41"/>
      <c r="AKB15" s="41"/>
      <c r="AKC15" s="41"/>
      <c r="AKD15" s="41"/>
      <c r="AKE15" s="41"/>
      <c r="AKF15" s="41"/>
      <c r="AKG15" s="41"/>
      <c r="AKH15" s="41"/>
      <c r="AKI15" s="41"/>
      <c r="AKJ15" s="41"/>
      <c r="AKK15" s="41"/>
      <c r="AKL15" s="41"/>
      <c r="AKM15" s="41"/>
      <c r="AKN15" s="41"/>
      <c r="AKO15" s="41"/>
      <c r="AKP15" s="41"/>
      <c r="AKQ15" s="41"/>
      <c r="AKR15" s="41"/>
      <c r="AKS15" s="41"/>
      <c r="AKT15" s="41"/>
      <c r="AKU15" s="41"/>
      <c r="AKV15" s="41"/>
      <c r="AKW15" s="41"/>
      <c r="AKX15" s="41"/>
      <c r="AKY15" s="41"/>
      <c r="AKZ15" s="41"/>
      <c r="ALA15" s="41"/>
      <c r="ALB15" s="41"/>
      <c r="ALC15" s="41"/>
      <c r="ALD15" s="41"/>
      <c r="ALE15" s="41"/>
      <c r="ALF15" s="41"/>
      <c r="ALG15" s="41"/>
      <c r="ALH15" s="41"/>
      <c r="ALI15" s="41"/>
      <c r="ALJ15" s="41"/>
      <c r="ALK15" s="41"/>
      <c r="ALL15" s="41"/>
      <c r="ALM15" s="41"/>
      <c r="ALN15" s="41"/>
      <c r="ALO15" s="41"/>
      <c r="ALP15" s="41"/>
      <c r="ALQ15" s="41"/>
      <c r="ALR15" s="41"/>
      <c r="ALS15" s="41"/>
      <c r="ALT15" s="41"/>
      <c r="ALU15" s="41"/>
      <c r="ALV15" s="41"/>
      <c r="ALW15" s="41"/>
      <c r="ALX15" s="41"/>
      <c r="ALY15" s="41"/>
      <c r="ALZ15" s="41"/>
      <c r="AMA15" s="41"/>
      <c r="AMB15" s="41"/>
      <c r="AMC15" s="41"/>
      <c r="AMD15" s="41"/>
      <c r="AME15" s="41"/>
      <c r="AMF15" s="41"/>
      <c r="AMG15" s="41"/>
      <c r="AMH15" s="41"/>
      <c r="AMI15" s="41"/>
      <c r="AMJ15" s="41"/>
      <c r="AMK15" s="41"/>
      <c r="AML15" s="41"/>
      <c r="AMM15" s="41"/>
      <c r="AMN15" s="41"/>
      <c r="AMO15" s="41"/>
      <c r="AMP15" s="41"/>
      <c r="AMQ15" s="41"/>
      <c r="AMR15" s="41"/>
      <c r="AMS15" s="41"/>
      <c r="AMT15" s="41"/>
      <c r="AMU15" s="41"/>
      <c r="AMV15" s="41"/>
      <c r="AMW15" s="41"/>
      <c r="AMX15" s="41"/>
      <c r="AMY15" s="41"/>
      <c r="AMZ15" s="41"/>
      <c r="ANA15" s="41"/>
      <c r="ANB15" s="41"/>
      <c r="ANC15" s="41"/>
      <c r="AND15" s="41"/>
      <c r="ANE15" s="41"/>
      <c r="ANF15" s="41"/>
      <c r="ANG15" s="41"/>
      <c r="ANH15" s="41"/>
      <c r="ANI15" s="41"/>
      <c r="ANJ15" s="41"/>
      <c r="ANK15" s="41"/>
      <c r="ANL15" s="41"/>
      <c r="ANM15" s="41"/>
      <c r="ANN15" s="41"/>
      <c r="ANO15" s="41"/>
      <c r="ANP15" s="41"/>
      <c r="ANQ15" s="41"/>
      <c r="ANR15" s="41"/>
      <c r="ANS15" s="41"/>
      <c r="ANT15" s="41"/>
      <c r="ANU15" s="41"/>
      <c r="ANV15" s="41"/>
      <c r="ANW15" s="41"/>
      <c r="ANX15" s="41"/>
      <c r="ANY15" s="41"/>
      <c r="ANZ15" s="41"/>
      <c r="AOA15" s="41"/>
      <c r="AOB15" s="41"/>
      <c r="AOC15" s="41"/>
      <c r="AOD15" s="41"/>
      <c r="AOE15" s="41"/>
      <c r="AOF15" s="41"/>
      <c r="AOG15" s="41"/>
      <c r="AOH15" s="41"/>
      <c r="AOI15" s="41"/>
      <c r="AOJ15" s="41"/>
      <c r="AOK15" s="41"/>
      <c r="AOL15" s="41"/>
      <c r="AOM15" s="41"/>
      <c r="AON15" s="41"/>
      <c r="AOO15" s="41"/>
      <c r="AOP15" s="41"/>
      <c r="AOQ15" s="41"/>
      <c r="AOR15" s="41"/>
      <c r="AOS15" s="41"/>
      <c r="AOT15" s="41"/>
      <c r="AOU15" s="41"/>
      <c r="AOV15" s="41"/>
      <c r="AOW15" s="41"/>
      <c r="AOX15" s="41"/>
      <c r="AOY15" s="41"/>
      <c r="AOZ15" s="41"/>
      <c r="APA15" s="41"/>
      <c r="APB15" s="41"/>
      <c r="APC15" s="41"/>
      <c r="APD15" s="41"/>
      <c r="APE15" s="41"/>
      <c r="APF15" s="41"/>
      <c r="APG15" s="41"/>
      <c r="APH15" s="41"/>
      <c r="API15" s="41"/>
      <c r="APJ15" s="41"/>
    </row>
    <row r="16" spans="1:1102" x14ac:dyDescent="0.25">
      <c r="A16" s="41"/>
      <c r="B16" s="43" t="s">
        <v>304</v>
      </c>
      <c r="C16" s="41">
        <v>12447</v>
      </c>
      <c r="D16" s="130">
        <v>0</v>
      </c>
      <c r="E16" s="130">
        <v>-88826739.209999993</v>
      </c>
      <c r="F16" s="130">
        <v>0</v>
      </c>
      <c r="G16" s="41"/>
      <c r="H16" s="41"/>
      <c r="I16" s="68"/>
      <c r="J16" s="68"/>
      <c r="K16" s="69">
        <f>-1*($R16*$S16*'Exchange Rates Hist'!$N$4)</f>
        <v>-88826739.20500949</v>
      </c>
      <c r="L16" s="22">
        <f>(E16-K16)/E16</f>
        <v>5.6182442768158181E-11</v>
      </c>
      <c r="M16" s="68"/>
      <c r="N16" s="68"/>
      <c r="O16" s="6" t="s">
        <v>123</v>
      </c>
      <c r="P16" s="10">
        <v>40</v>
      </c>
      <c r="Q16" s="6" t="s">
        <v>306</v>
      </c>
      <c r="R16" s="10">
        <v>350400</v>
      </c>
      <c r="S16" s="11">
        <v>28</v>
      </c>
      <c r="T16" s="6" t="s">
        <v>307</v>
      </c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1"/>
      <c r="FE16" s="41"/>
      <c r="FF16" s="41"/>
      <c r="FG16" s="41"/>
      <c r="FH16" s="41"/>
      <c r="FI16" s="41"/>
      <c r="FJ16" s="41"/>
      <c r="FK16" s="41"/>
      <c r="FL16" s="41"/>
      <c r="FM16" s="41"/>
      <c r="FN16" s="41"/>
      <c r="FO16" s="41"/>
      <c r="FP16" s="41"/>
      <c r="FQ16" s="41"/>
      <c r="FR16" s="41"/>
      <c r="FS16" s="41"/>
      <c r="FT16" s="41"/>
      <c r="FU16" s="41"/>
      <c r="FV16" s="41"/>
      <c r="FW16" s="41"/>
      <c r="FX16" s="41"/>
      <c r="FY16" s="41"/>
      <c r="FZ16" s="41"/>
      <c r="GA16" s="41"/>
      <c r="GB16" s="41"/>
      <c r="GC16" s="41"/>
      <c r="GD16" s="41"/>
      <c r="GE16" s="41"/>
      <c r="GF16" s="41"/>
      <c r="GG16" s="41"/>
      <c r="GH16" s="41"/>
      <c r="GI16" s="41"/>
      <c r="GJ16" s="41"/>
      <c r="GK16" s="41"/>
      <c r="GL16" s="41"/>
      <c r="GM16" s="41"/>
      <c r="GN16" s="41"/>
      <c r="GO16" s="41"/>
      <c r="GP16" s="41"/>
      <c r="GQ16" s="41"/>
      <c r="GR16" s="41"/>
      <c r="GS16" s="41"/>
      <c r="GT16" s="41"/>
      <c r="GU16" s="41"/>
      <c r="GV16" s="41"/>
      <c r="GW16" s="41"/>
      <c r="GX16" s="41"/>
      <c r="GY16" s="41"/>
      <c r="GZ16" s="41"/>
      <c r="HA16" s="41"/>
      <c r="HB16" s="41"/>
      <c r="HC16" s="41"/>
      <c r="HD16" s="41"/>
      <c r="HE16" s="41"/>
      <c r="HF16" s="41"/>
      <c r="HG16" s="41"/>
      <c r="HH16" s="41"/>
      <c r="HI16" s="41"/>
      <c r="HJ16" s="41"/>
      <c r="HK16" s="41"/>
      <c r="HL16" s="41"/>
      <c r="HM16" s="41"/>
      <c r="HN16" s="41"/>
      <c r="HO16" s="41"/>
      <c r="HP16" s="41"/>
      <c r="HQ16" s="41"/>
      <c r="HR16" s="41"/>
      <c r="HS16" s="41"/>
      <c r="HT16" s="41"/>
      <c r="HU16" s="41"/>
      <c r="HV16" s="41"/>
      <c r="HW16" s="41"/>
      <c r="HX16" s="41"/>
      <c r="HY16" s="41"/>
      <c r="HZ16" s="41"/>
      <c r="IA16" s="41"/>
      <c r="IB16" s="41"/>
      <c r="IC16" s="41"/>
      <c r="ID16" s="41"/>
      <c r="IE16" s="41"/>
      <c r="IF16" s="41"/>
      <c r="IG16" s="41"/>
      <c r="IH16" s="41"/>
      <c r="II16" s="41"/>
      <c r="IJ16" s="41"/>
      <c r="IK16" s="41"/>
      <c r="IL16" s="41"/>
      <c r="IM16" s="41"/>
      <c r="IN16" s="41"/>
      <c r="IO16" s="41"/>
      <c r="IP16" s="41"/>
      <c r="IQ16" s="41"/>
      <c r="IR16" s="41"/>
      <c r="IS16" s="41"/>
      <c r="IT16" s="41"/>
      <c r="IU16" s="41"/>
      <c r="IV16" s="41"/>
      <c r="IW16" s="41"/>
      <c r="IX16" s="41"/>
      <c r="IY16" s="41"/>
      <c r="IZ16" s="41"/>
      <c r="JA16" s="41"/>
      <c r="JB16" s="41"/>
      <c r="JC16" s="41"/>
      <c r="JD16" s="41"/>
      <c r="JE16" s="41"/>
      <c r="JF16" s="41"/>
      <c r="JG16" s="41"/>
      <c r="JH16" s="41"/>
      <c r="JI16" s="41"/>
      <c r="JJ16" s="41"/>
      <c r="JK16" s="41"/>
      <c r="JL16" s="41"/>
      <c r="JM16" s="41"/>
      <c r="JN16" s="41"/>
      <c r="JO16" s="41"/>
      <c r="JP16" s="41"/>
      <c r="JQ16" s="41"/>
      <c r="JR16" s="41"/>
      <c r="JS16" s="41"/>
      <c r="JT16" s="41"/>
      <c r="JU16" s="41"/>
      <c r="JV16" s="41"/>
      <c r="JW16" s="41"/>
      <c r="JX16" s="41"/>
      <c r="JY16" s="41"/>
      <c r="JZ16" s="41"/>
      <c r="KA16" s="41"/>
      <c r="KB16" s="41"/>
      <c r="KC16" s="41"/>
      <c r="KD16" s="41"/>
      <c r="KE16" s="41"/>
      <c r="KF16" s="41"/>
      <c r="KG16" s="41"/>
      <c r="KH16" s="41"/>
      <c r="KI16" s="41"/>
      <c r="KJ16" s="41"/>
      <c r="KK16" s="41"/>
      <c r="KL16" s="41"/>
      <c r="KM16" s="41"/>
      <c r="KN16" s="41"/>
      <c r="KO16" s="41"/>
      <c r="KP16" s="41"/>
      <c r="KQ16" s="41"/>
      <c r="KR16" s="41"/>
      <c r="KS16" s="41"/>
      <c r="KT16" s="41"/>
      <c r="KU16" s="41"/>
      <c r="KV16" s="41"/>
      <c r="KW16" s="41"/>
      <c r="KX16" s="41"/>
      <c r="KY16" s="41"/>
      <c r="KZ16" s="41"/>
      <c r="LA16" s="41"/>
      <c r="LB16" s="41"/>
      <c r="LC16" s="41"/>
      <c r="LD16" s="41"/>
      <c r="LE16" s="41"/>
      <c r="LF16" s="41"/>
      <c r="LG16" s="41"/>
      <c r="LH16" s="41"/>
      <c r="LI16" s="41"/>
      <c r="LJ16" s="41"/>
      <c r="LK16" s="41"/>
      <c r="LL16" s="41"/>
      <c r="LM16" s="41"/>
      <c r="LN16" s="41"/>
      <c r="LO16" s="41"/>
      <c r="LP16" s="41"/>
      <c r="LQ16" s="41"/>
      <c r="LR16" s="41"/>
      <c r="LS16" s="41"/>
      <c r="LT16" s="41"/>
      <c r="LU16" s="41"/>
      <c r="LV16" s="41"/>
      <c r="LW16" s="41"/>
      <c r="LX16" s="41"/>
      <c r="LY16" s="41"/>
      <c r="LZ16" s="41"/>
      <c r="MA16" s="41"/>
      <c r="MB16" s="41"/>
      <c r="MC16" s="41"/>
      <c r="MD16" s="41"/>
      <c r="ME16" s="41"/>
      <c r="MF16" s="41"/>
      <c r="MG16" s="41"/>
      <c r="MH16" s="41"/>
      <c r="MI16" s="41"/>
      <c r="MJ16" s="41"/>
      <c r="MK16" s="41"/>
      <c r="ML16" s="41"/>
      <c r="MM16" s="41"/>
      <c r="MN16" s="41"/>
      <c r="MO16" s="41"/>
      <c r="MP16" s="41"/>
      <c r="MQ16" s="41"/>
      <c r="MR16" s="41"/>
      <c r="MS16" s="41"/>
      <c r="MT16" s="41"/>
      <c r="MU16" s="41"/>
      <c r="MV16" s="41"/>
      <c r="MW16" s="41"/>
      <c r="MX16" s="41"/>
      <c r="MY16" s="41"/>
      <c r="MZ16" s="41"/>
      <c r="NA16" s="41"/>
      <c r="NB16" s="41"/>
      <c r="NC16" s="41"/>
      <c r="ND16" s="41"/>
      <c r="NE16" s="41"/>
      <c r="NF16" s="41"/>
      <c r="NG16" s="41"/>
      <c r="NH16" s="41"/>
      <c r="NI16" s="41"/>
      <c r="NJ16" s="41"/>
      <c r="NK16" s="41"/>
      <c r="NL16" s="41"/>
      <c r="NM16" s="41"/>
      <c r="NN16" s="41"/>
      <c r="NO16" s="41"/>
      <c r="NP16" s="41"/>
      <c r="NQ16" s="41"/>
      <c r="NR16" s="41"/>
      <c r="NS16" s="41"/>
      <c r="NT16" s="41"/>
      <c r="NU16" s="41"/>
      <c r="NV16" s="41"/>
      <c r="NW16" s="41"/>
      <c r="NX16" s="41"/>
      <c r="NY16" s="41"/>
      <c r="NZ16" s="41"/>
      <c r="OA16" s="41"/>
      <c r="OB16" s="41"/>
      <c r="OC16" s="41"/>
      <c r="OD16" s="41"/>
      <c r="OE16" s="41"/>
      <c r="OF16" s="41"/>
      <c r="OG16" s="41"/>
      <c r="OH16" s="41"/>
      <c r="OI16" s="41"/>
      <c r="OJ16" s="41"/>
      <c r="OK16" s="41"/>
      <c r="OL16" s="41"/>
      <c r="OM16" s="41"/>
      <c r="ON16" s="41"/>
      <c r="OO16" s="41"/>
      <c r="OP16" s="41"/>
      <c r="OQ16" s="41"/>
      <c r="OR16" s="41"/>
      <c r="OS16" s="41"/>
      <c r="OT16" s="41"/>
      <c r="OU16" s="41"/>
      <c r="OV16" s="41"/>
      <c r="OW16" s="41"/>
      <c r="OX16" s="41"/>
      <c r="OY16" s="41"/>
      <c r="OZ16" s="41"/>
      <c r="PA16" s="41"/>
      <c r="PB16" s="41"/>
      <c r="PC16" s="41"/>
      <c r="PD16" s="41"/>
      <c r="PE16" s="41"/>
      <c r="PF16" s="41"/>
      <c r="PG16" s="41"/>
      <c r="PH16" s="41"/>
      <c r="PI16" s="41"/>
      <c r="PJ16" s="41"/>
      <c r="PK16" s="41"/>
      <c r="PL16" s="41"/>
      <c r="PM16" s="41"/>
      <c r="PN16" s="41"/>
      <c r="PO16" s="41"/>
      <c r="PP16" s="41"/>
      <c r="PQ16" s="41"/>
      <c r="PR16" s="41"/>
      <c r="PS16" s="41"/>
      <c r="PT16" s="41"/>
      <c r="PU16" s="41"/>
      <c r="PV16" s="41"/>
      <c r="PW16" s="41"/>
      <c r="PX16" s="41"/>
      <c r="PY16" s="41"/>
      <c r="PZ16" s="41"/>
      <c r="QA16" s="41"/>
      <c r="QB16" s="41"/>
      <c r="QC16" s="41"/>
      <c r="QD16" s="41"/>
      <c r="QE16" s="41"/>
      <c r="QF16" s="41"/>
      <c r="QG16" s="41"/>
      <c r="QH16" s="41"/>
      <c r="QI16" s="41"/>
      <c r="QJ16" s="41"/>
      <c r="QK16" s="41"/>
      <c r="QL16" s="41"/>
      <c r="QM16" s="41"/>
      <c r="QN16" s="41"/>
      <c r="QO16" s="41"/>
      <c r="QP16" s="41"/>
      <c r="QQ16" s="41"/>
      <c r="QR16" s="41"/>
      <c r="QS16" s="41"/>
      <c r="QT16" s="41"/>
      <c r="QU16" s="41"/>
      <c r="QV16" s="41"/>
      <c r="QW16" s="41"/>
      <c r="QX16" s="41"/>
      <c r="QY16" s="41"/>
      <c r="QZ16" s="41"/>
      <c r="RA16" s="41"/>
      <c r="RB16" s="41"/>
      <c r="RC16" s="41"/>
      <c r="RD16" s="41"/>
      <c r="RE16" s="41"/>
      <c r="RF16" s="41"/>
      <c r="RG16" s="41"/>
      <c r="RH16" s="41"/>
      <c r="RI16" s="41"/>
      <c r="RJ16" s="41"/>
      <c r="RK16" s="41"/>
      <c r="RL16" s="41"/>
      <c r="RM16" s="41"/>
      <c r="RN16" s="41"/>
      <c r="RO16" s="41"/>
      <c r="RP16" s="41"/>
      <c r="RQ16" s="41"/>
      <c r="RR16" s="41"/>
      <c r="RS16" s="41"/>
      <c r="RT16" s="41"/>
      <c r="RU16" s="41"/>
      <c r="RV16" s="41"/>
      <c r="RW16" s="41"/>
      <c r="RX16" s="41"/>
      <c r="RY16" s="41"/>
      <c r="RZ16" s="41"/>
      <c r="SA16" s="41"/>
      <c r="SB16" s="41"/>
      <c r="SC16" s="41"/>
      <c r="SD16" s="41"/>
      <c r="SE16" s="41"/>
      <c r="SF16" s="41"/>
      <c r="SG16" s="41"/>
      <c r="SH16" s="41"/>
      <c r="SI16" s="41"/>
      <c r="SJ16" s="41"/>
      <c r="SK16" s="41"/>
      <c r="SL16" s="41"/>
      <c r="SM16" s="41"/>
      <c r="SN16" s="41"/>
      <c r="SO16" s="41"/>
      <c r="SP16" s="41"/>
      <c r="SQ16" s="41"/>
      <c r="SR16" s="41"/>
      <c r="SS16" s="41"/>
      <c r="ST16" s="41"/>
      <c r="SU16" s="41"/>
      <c r="SV16" s="41"/>
      <c r="SW16" s="41"/>
      <c r="SX16" s="41"/>
      <c r="SY16" s="41"/>
      <c r="SZ16" s="41"/>
      <c r="TA16" s="41"/>
      <c r="TB16" s="41"/>
      <c r="TC16" s="41"/>
      <c r="TD16" s="41"/>
      <c r="TE16" s="41"/>
      <c r="TF16" s="41"/>
      <c r="TG16" s="41"/>
      <c r="TH16" s="41"/>
      <c r="TI16" s="41"/>
      <c r="TJ16" s="41"/>
      <c r="TK16" s="41"/>
      <c r="TL16" s="41"/>
      <c r="TM16" s="41"/>
      <c r="TN16" s="41"/>
      <c r="TO16" s="41"/>
      <c r="TP16" s="41"/>
      <c r="TQ16" s="41"/>
      <c r="TR16" s="41"/>
      <c r="TS16" s="41"/>
      <c r="TT16" s="41"/>
      <c r="TU16" s="41"/>
      <c r="TV16" s="41"/>
      <c r="TW16" s="41"/>
      <c r="TX16" s="41"/>
      <c r="TY16" s="41"/>
      <c r="TZ16" s="41"/>
      <c r="UA16" s="41"/>
      <c r="UB16" s="41"/>
      <c r="UC16" s="41"/>
      <c r="UD16" s="41"/>
      <c r="UE16" s="41"/>
      <c r="UF16" s="41"/>
      <c r="UG16" s="41"/>
      <c r="UH16" s="41"/>
      <c r="UI16" s="41"/>
      <c r="UJ16" s="41"/>
      <c r="UK16" s="41"/>
      <c r="UL16" s="41"/>
      <c r="UM16" s="41"/>
      <c r="UN16" s="41"/>
      <c r="UO16" s="41"/>
      <c r="UP16" s="41"/>
      <c r="UQ16" s="41"/>
      <c r="UR16" s="41"/>
      <c r="US16" s="41"/>
      <c r="UT16" s="41"/>
      <c r="UU16" s="41"/>
      <c r="UV16" s="41"/>
      <c r="UW16" s="41"/>
      <c r="UX16" s="41"/>
      <c r="UY16" s="41"/>
      <c r="UZ16" s="41"/>
      <c r="VA16" s="41"/>
      <c r="VB16" s="41"/>
      <c r="VC16" s="41"/>
      <c r="VD16" s="41"/>
      <c r="VE16" s="41"/>
      <c r="VF16" s="41"/>
      <c r="VG16" s="41"/>
      <c r="VH16" s="41"/>
      <c r="VI16" s="41"/>
      <c r="VJ16" s="41"/>
      <c r="VK16" s="41"/>
      <c r="VL16" s="41"/>
      <c r="VM16" s="41"/>
      <c r="VN16" s="41"/>
      <c r="VO16" s="41"/>
      <c r="VP16" s="41"/>
      <c r="VQ16" s="41"/>
      <c r="VR16" s="41"/>
      <c r="VS16" s="41"/>
      <c r="VT16" s="41"/>
      <c r="VU16" s="41"/>
      <c r="VV16" s="41"/>
      <c r="VW16" s="41"/>
      <c r="VX16" s="41"/>
      <c r="VY16" s="41"/>
      <c r="VZ16" s="41"/>
      <c r="WA16" s="41"/>
      <c r="WB16" s="41"/>
      <c r="WC16" s="41"/>
      <c r="WD16" s="41"/>
      <c r="WE16" s="41"/>
      <c r="WF16" s="41"/>
      <c r="WG16" s="41"/>
      <c r="WH16" s="41"/>
      <c r="WI16" s="41"/>
      <c r="WJ16" s="41"/>
      <c r="WK16" s="41"/>
      <c r="WL16" s="41"/>
      <c r="WM16" s="41"/>
      <c r="WN16" s="41"/>
      <c r="WO16" s="41"/>
      <c r="WP16" s="41"/>
      <c r="WQ16" s="41"/>
      <c r="WR16" s="41"/>
      <c r="WS16" s="41"/>
      <c r="WT16" s="41"/>
      <c r="WU16" s="41"/>
      <c r="WV16" s="41"/>
      <c r="WW16" s="41"/>
      <c r="WX16" s="41"/>
      <c r="WY16" s="41"/>
      <c r="WZ16" s="41"/>
      <c r="XA16" s="41"/>
      <c r="XB16" s="41"/>
      <c r="XC16" s="41"/>
      <c r="XD16" s="41"/>
      <c r="XE16" s="41"/>
      <c r="XF16" s="41"/>
      <c r="XG16" s="41"/>
      <c r="XH16" s="41"/>
      <c r="XI16" s="41"/>
      <c r="XJ16" s="41"/>
      <c r="XK16" s="41"/>
      <c r="XL16" s="41"/>
      <c r="XM16" s="41"/>
      <c r="XN16" s="41"/>
      <c r="XO16" s="41"/>
      <c r="XP16" s="41"/>
      <c r="XQ16" s="41"/>
      <c r="XR16" s="41"/>
      <c r="XS16" s="41"/>
      <c r="XT16" s="41"/>
      <c r="XU16" s="41"/>
      <c r="XV16" s="41"/>
      <c r="XW16" s="41"/>
      <c r="XX16" s="41"/>
      <c r="XY16" s="41"/>
      <c r="XZ16" s="41"/>
      <c r="YA16" s="41"/>
      <c r="YB16" s="41"/>
      <c r="YC16" s="41"/>
      <c r="YD16" s="41"/>
      <c r="YE16" s="41"/>
      <c r="YF16" s="41"/>
      <c r="YG16" s="41"/>
      <c r="YH16" s="41"/>
      <c r="YI16" s="41"/>
      <c r="YJ16" s="41"/>
      <c r="YK16" s="41"/>
      <c r="YL16" s="41"/>
      <c r="YM16" s="41"/>
      <c r="YN16" s="41"/>
      <c r="YO16" s="41"/>
      <c r="YP16" s="41"/>
      <c r="YQ16" s="41"/>
      <c r="YR16" s="41"/>
      <c r="YS16" s="41"/>
      <c r="YT16" s="41"/>
      <c r="YU16" s="41"/>
      <c r="YV16" s="41"/>
      <c r="YW16" s="41"/>
      <c r="YX16" s="41"/>
      <c r="YY16" s="41"/>
      <c r="YZ16" s="41"/>
      <c r="ZA16" s="41"/>
      <c r="ZB16" s="41"/>
      <c r="ZC16" s="41"/>
      <c r="ZD16" s="41"/>
      <c r="ZE16" s="41"/>
      <c r="ZF16" s="41"/>
      <c r="ZG16" s="41"/>
      <c r="ZH16" s="41"/>
      <c r="ZI16" s="41"/>
      <c r="ZJ16" s="41"/>
      <c r="ZK16" s="41"/>
      <c r="ZL16" s="41"/>
      <c r="ZM16" s="41"/>
      <c r="ZN16" s="41"/>
      <c r="ZO16" s="41"/>
      <c r="ZP16" s="41"/>
      <c r="ZQ16" s="41"/>
      <c r="ZR16" s="41"/>
      <c r="ZS16" s="41"/>
      <c r="ZT16" s="41"/>
      <c r="ZU16" s="41"/>
      <c r="ZV16" s="41"/>
      <c r="ZW16" s="41"/>
      <c r="ZX16" s="41"/>
      <c r="ZY16" s="41"/>
      <c r="ZZ16" s="41"/>
      <c r="AAA16" s="41"/>
      <c r="AAB16" s="41"/>
      <c r="AAC16" s="41"/>
      <c r="AAD16" s="41"/>
      <c r="AAE16" s="41"/>
      <c r="AAF16" s="41"/>
      <c r="AAG16" s="41"/>
      <c r="AAH16" s="41"/>
      <c r="AAI16" s="41"/>
      <c r="AAJ16" s="41"/>
      <c r="AAK16" s="41"/>
      <c r="AAL16" s="41"/>
      <c r="AAM16" s="41"/>
      <c r="AAN16" s="41"/>
      <c r="AAO16" s="41"/>
      <c r="AAP16" s="41"/>
      <c r="AAQ16" s="41"/>
      <c r="AAR16" s="41"/>
      <c r="AAS16" s="41"/>
      <c r="AAT16" s="41"/>
      <c r="AAU16" s="41"/>
      <c r="AAV16" s="41"/>
      <c r="AAW16" s="41"/>
      <c r="AAX16" s="41"/>
      <c r="AAY16" s="41"/>
      <c r="AAZ16" s="41"/>
      <c r="ABA16" s="41"/>
      <c r="ABB16" s="41"/>
      <c r="ABC16" s="41"/>
      <c r="ABD16" s="41"/>
      <c r="ABE16" s="41"/>
      <c r="ABF16" s="41"/>
      <c r="ABG16" s="41"/>
      <c r="ABH16" s="41"/>
      <c r="ABI16" s="41"/>
      <c r="ABJ16" s="41"/>
      <c r="ABK16" s="41"/>
      <c r="ABL16" s="41"/>
      <c r="ABM16" s="41"/>
      <c r="ABN16" s="41"/>
      <c r="ABO16" s="41"/>
      <c r="ABP16" s="41"/>
      <c r="ABQ16" s="41"/>
      <c r="ABR16" s="41"/>
      <c r="ABS16" s="41"/>
      <c r="ABT16" s="41"/>
      <c r="ABU16" s="41"/>
      <c r="ABV16" s="41"/>
      <c r="ABW16" s="41"/>
      <c r="ABX16" s="41"/>
      <c r="ABY16" s="41"/>
      <c r="ABZ16" s="41"/>
      <c r="ACA16" s="41"/>
      <c r="ACB16" s="41"/>
      <c r="ACC16" s="41"/>
      <c r="ACD16" s="41"/>
      <c r="ACE16" s="41"/>
      <c r="ACF16" s="41"/>
      <c r="ACG16" s="41"/>
      <c r="ACH16" s="41"/>
      <c r="ACI16" s="41"/>
      <c r="ACJ16" s="41"/>
      <c r="ACK16" s="41"/>
      <c r="ACL16" s="41"/>
      <c r="ACM16" s="41"/>
      <c r="ACN16" s="41"/>
      <c r="ACO16" s="41"/>
      <c r="ACP16" s="41"/>
      <c r="ACQ16" s="41"/>
      <c r="ACR16" s="41"/>
      <c r="ACS16" s="41"/>
      <c r="ACT16" s="41"/>
      <c r="ACU16" s="41"/>
      <c r="ACV16" s="41"/>
      <c r="ACW16" s="41"/>
      <c r="ACX16" s="41"/>
      <c r="ACY16" s="41"/>
      <c r="ACZ16" s="41"/>
      <c r="ADA16" s="41"/>
      <c r="ADB16" s="41"/>
      <c r="ADC16" s="41"/>
      <c r="ADD16" s="41"/>
      <c r="ADE16" s="41"/>
      <c r="ADF16" s="41"/>
      <c r="ADG16" s="41"/>
      <c r="ADH16" s="41"/>
      <c r="ADI16" s="41"/>
      <c r="ADJ16" s="41"/>
      <c r="ADK16" s="41"/>
      <c r="ADL16" s="41"/>
      <c r="ADM16" s="41"/>
      <c r="ADN16" s="41"/>
      <c r="ADO16" s="41"/>
      <c r="ADP16" s="41"/>
      <c r="ADQ16" s="41"/>
      <c r="ADR16" s="41"/>
      <c r="ADS16" s="41"/>
      <c r="ADT16" s="41"/>
      <c r="ADU16" s="41"/>
      <c r="ADV16" s="41"/>
      <c r="ADW16" s="41"/>
      <c r="ADX16" s="41"/>
      <c r="ADY16" s="41"/>
      <c r="ADZ16" s="41"/>
      <c r="AEA16" s="41"/>
      <c r="AEB16" s="41"/>
      <c r="AEC16" s="41"/>
      <c r="AED16" s="41"/>
      <c r="AEE16" s="41"/>
      <c r="AEF16" s="41"/>
      <c r="AEG16" s="41"/>
      <c r="AEH16" s="41"/>
      <c r="AEI16" s="41"/>
      <c r="AEJ16" s="41"/>
      <c r="AEK16" s="41"/>
      <c r="AEL16" s="41"/>
      <c r="AEM16" s="41"/>
      <c r="AEN16" s="41"/>
      <c r="AEO16" s="41"/>
      <c r="AEP16" s="41"/>
      <c r="AEQ16" s="41"/>
      <c r="AER16" s="41"/>
      <c r="AES16" s="41"/>
      <c r="AET16" s="41"/>
      <c r="AEU16" s="41"/>
      <c r="AEV16" s="41"/>
      <c r="AEW16" s="41"/>
      <c r="AEX16" s="41"/>
      <c r="AEY16" s="41"/>
      <c r="AEZ16" s="41"/>
      <c r="AFA16" s="41"/>
      <c r="AFB16" s="41"/>
      <c r="AFC16" s="41"/>
      <c r="AFD16" s="41"/>
      <c r="AFE16" s="41"/>
      <c r="AFF16" s="41"/>
      <c r="AFG16" s="41"/>
      <c r="AFH16" s="41"/>
      <c r="AFI16" s="41"/>
      <c r="AFJ16" s="41"/>
      <c r="AFK16" s="41"/>
      <c r="AFL16" s="41"/>
      <c r="AFM16" s="41"/>
      <c r="AFN16" s="41"/>
      <c r="AFO16" s="41"/>
      <c r="AFP16" s="41"/>
      <c r="AFQ16" s="41"/>
      <c r="AFR16" s="41"/>
      <c r="AFS16" s="41"/>
      <c r="AFT16" s="41"/>
      <c r="AFU16" s="41"/>
      <c r="AFV16" s="41"/>
      <c r="AFW16" s="41"/>
      <c r="AFX16" s="41"/>
      <c r="AFY16" s="41"/>
      <c r="AFZ16" s="41"/>
      <c r="AGA16" s="41"/>
      <c r="AGB16" s="41"/>
      <c r="AGC16" s="41"/>
      <c r="AGD16" s="41"/>
      <c r="AGE16" s="41"/>
      <c r="AGF16" s="41"/>
      <c r="AGG16" s="41"/>
      <c r="AGH16" s="41"/>
      <c r="AGI16" s="41"/>
      <c r="AGJ16" s="41"/>
      <c r="AGK16" s="41"/>
      <c r="AGL16" s="41"/>
      <c r="AGM16" s="41"/>
      <c r="AGN16" s="41"/>
      <c r="AGO16" s="41"/>
      <c r="AGP16" s="41"/>
      <c r="AGQ16" s="41"/>
      <c r="AGR16" s="41"/>
      <c r="AGS16" s="41"/>
      <c r="AGT16" s="41"/>
      <c r="AGU16" s="41"/>
      <c r="AGV16" s="41"/>
      <c r="AGW16" s="41"/>
      <c r="AGX16" s="41"/>
      <c r="AGY16" s="41"/>
      <c r="AGZ16" s="41"/>
      <c r="AHA16" s="41"/>
      <c r="AHB16" s="41"/>
      <c r="AHC16" s="41"/>
      <c r="AHD16" s="41"/>
      <c r="AHE16" s="41"/>
      <c r="AHF16" s="41"/>
      <c r="AHG16" s="41"/>
      <c r="AHH16" s="41"/>
      <c r="AHI16" s="41"/>
      <c r="AHJ16" s="41"/>
      <c r="AHK16" s="41"/>
      <c r="AHL16" s="41"/>
      <c r="AHM16" s="41"/>
      <c r="AHN16" s="41"/>
      <c r="AHO16" s="41"/>
      <c r="AHP16" s="41"/>
      <c r="AHQ16" s="41"/>
      <c r="AHR16" s="41"/>
      <c r="AHS16" s="41"/>
      <c r="AHT16" s="41"/>
      <c r="AHU16" s="41"/>
      <c r="AHV16" s="41"/>
      <c r="AHW16" s="41"/>
      <c r="AHX16" s="41"/>
      <c r="AHY16" s="41"/>
      <c r="AHZ16" s="41"/>
      <c r="AIA16" s="41"/>
      <c r="AIB16" s="41"/>
      <c r="AIC16" s="41"/>
      <c r="AID16" s="41"/>
      <c r="AIE16" s="41"/>
      <c r="AIF16" s="41"/>
      <c r="AIG16" s="41"/>
      <c r="AIH16" s="41"/>
      <c r="AII16" s="41"/>
      <c r="AIJ16" s="41"/>
      <c r="AIK16" s="41"/>
      <c r="AIL16" s="41"/>
      <c r="AIM16" s="41"/>
      <c r="AIN16" s="41"/>
      <c r="AIO16" s="41"/>
      <c r="AIP16" s="41"/>
      <c r="AIQ16" s="41"/>
      <c r="AIR16" s="41"/>
      <c r="AIS16" s="41"/>
      <c r="AIT16" s="41"/>
      <c r="AIU16" s="41"/>
      <c r="AIV16" s="41"/>
      <c r="AIW16" s="41"/>
      <c r="AIX16" s="41"/>
      <c r="AIY16" s="41"/>
      <c r="AIZ16" s="41"/>
      <c r="AJA16" s="41"/>
      <c r="AJB16" s="41"/>
      <c r="AJC16" s="41"/>
      <c r="AJD16" s="41"/>
      <c r="AJE16" s="41"/>
      <c r="AJF16" s="41"/>
      <c r="AJG16" s="41"/>
      <c r="AJH16" s="41"/>
      <c r="AJI16" s="41"/>
      <c r="AJJ16" s="41"/>
      <c r="AJK16" s="41"/>
      <c r="AJL16" s="41"/>
      <c r="AJM16" s="41"/>
      <c r="AJN16" s="41"/>
      <c r="AJO16" s="41"/>
      <c r="AJP16" s="41"/>
      <c r="AJQ16" s="41"/>
      <c r="AJR16" s="41"/>
      <c r="AJS16" s="41"/>
      <c r="AJT16" s="41"/>
      <c r="AJU16" s="41"/>
      <c r="AJV16" s="41"/>
      <c r="AJW16" s="41"/>
      <c r="AJX16" s="41"/>
      <c r="AJY16" s="41"/>
      <c r="AJZ16" s="41"/>
      <c r="AKA16" s="41"/>
      <c r="AKB16" s="41"/>
      <c r="AKC16" s="41"/>
      <c r="AKD16" s="41"/>
      <c r="AKE16" s="41"/>
      <c r="AKF16" s="41"/>
      <c r="AKG16" s="41"/>
      <c r="AKH16" s="41"/>
      <c r="AKI16" s="41"/>
      <c r="AKJ16" s="41"/>
      <c r="AKK16" s="41"/>
      <c r="AKL16" s="41"/>
      <c r="AKM16" s="41"/>
      <c r="AKN16" s="41"/>
      <c r="AKO16" s="41"/>
      <c r="AKP16" s="41"/>
      <c r="AKQ16" s="41"/>
      <c r="AKR16" s="41"/>
      <c r="AKS16" s="41"/>
      <c r="AKT16" s="41"/>
      <c r="AKU16" s="41"/>
      <c r="AKV16" s="41"/>
      <c r="AKW16" s="41"/>
      <c r="AKX16" s="41"/>
      <c r="AKY16" s="41"/>
      <c r="AKZ16" s="41"/>
      <c r="ALA16" s="41"/>
      <c r="ALB16" s="41"/>
      <c r="ALC16" s="41"/>
      <c r="ALD16" s="41"/>
      <c r="ALE16" s="41"/>
      <c r="ALF16" s="41"/>
      <c r="ALG16" s="41"/>
      <c r="ALH16" s="41"/>
      <c r="ALI16" s="41"/>
      <c r="ALJ16" s="41"/>
      <c r="ALK16" s="41"/>
      <c r="ALL16" s="41"/>
      <c r="ALM16" s="41"/>
      <c r="ALN16" s="41"/>
      <c r="ALO16" s="41"/>
      <c r="ALP16" s="41"/>
      <c r="ALQ16" s="41"/>
      <c r="ALR16" s="41"/>
      <c r="ALS16" s="41"/>
      <c r="ALT16" s="41"/>
      <c r="ALU16" s="41"/>
      <c r="ALV16" s="41"/>
      <c r="ALW16" s="41"/>
      <c r="ALX16" s="41"/>
      <c r="ALY16" s="41"/>
      <c r="ALZ16" s="41"/>
      <c r="AMA16" s="41"/>
      <c r="AMB16" s="41"/>
      <c r="AMC16" s="41"/>
      <c r="AMD16" s="41"/>
      <c r="AME16" s="41"/>
      <c r="AMF16" s="41"/>
      <c r="AMG16" s="41"/>
      <c r="AMH16" s="41"/>
      <c r="AMI16" s="41"/>
      <c r="AMJ16" s="41"/>
      <c r="AMK16" s="41"/>
      <c r="AML16" s="41"/>
      <c r="AMM16" s="41"/>
      <c r="AMN16" s="41"/>
      <c r="AMO16" s="41"/>
      <c r="AMP16" s="41"/>
      <c r="AMQ16" s="41"/>
      <c r="AMR16" s="41"/>
      <c r="AMS16" s="41"/>
      <c r="AMT16" s="41"/>
      <c r="AMU16" s="41"/>
      <c r="AMV16" s="41"/>
      <c r="AMW16" s="41"/>
      <c r="AMX16" s="41"/>
      <c r="AMY16" s="41"/>
      <c r="AMZ16" s="41"/>
      <c r="ANA16" s="41"/>
      <c r="ANB16" s="41"/>
      <c r="ANC16" s="41"/>
      <c r="AND16" s="41"/>
      <c r="ANE16" s="41"/>
      <c r="ANF16" s="41"/>
      <c r="ANG16" s="41"/>
      <c r="ANH16" s="41"/>
      <c r="ANI16" s="41"/>
      <c r="ANJ16" s="41"/>
      <c r="ANK16" s="41"/>
      <c r="ANL16" s="41"/>
      <c r="ANM16" s="41"/>
      <c r="ANN16" s="41"/>
      <c r="ANO16" s="41"/>
      <c r="ANP16" s="41"/>
      <c r="ANQ16" s="41"/>
      <c r="ANR16" s="41"/>
      <c r="ANS16" s="41"/>
      <c r="ANT16" s="41"/>
      <c r="ANU16" s="41"/>
      <c r="ANV16" s="41"/>
      <c r="ANW16" s="41"/>
      <c r="ANX16" s="41"/>
      <c r="ANY16" s="41"/>
      <c r="ANZ16" s="41"/>
      <c r="AOA16" s="41"/>
      <c r="AOB16" s="41"/>
      <c r="AOC16" s="41"/>
      <c r="AOD16" s="41"/>
      <c r="AOE16" s="41"/>
      <c r="AOF16" s="41"/>
      <c r="AOG16" s="41"/>
      <c r="AOH16" s="41"/>
      <c r="AOI16" s="41"/>
      <c r="AOJ16" s="41"/>
      <c r="AOK16" s="41"/>
      <c r="AOL16" s="41"/>
      <c r="AOM16" s="41"/>
      <c r="AON16" s="41"/>
      <c r="AOO16" s="41"/>
      <c r="AOP16" s="41"/>
      <c r="AOQ16" s="41"/>
      <c r="AOR16" s="41"/>
      <c r="AOS16" s="41"/>
      <c r="AOT16" s="41"/>
      <c r="AOU16" s="41"/>
      <c r="AOV16" s="41"/>
      <c r="AOW16" s="41"/>
      <c r="AOX16" s="41"/>
      <c r="AOY16" s="41"/>
      <c r="AOZ16" s="41"/>
      <c r="APA16" s="41"/>
      <c r="APB16" s="41"/>
      <c r="APC16" s="41"/>
      <c r="APD16" s="41"/>
      <c r="APE16" s="41"/>
      <c r="APF16" s="41"/>
      <c r="APG16" s="41"/>
      <c r="APH16" s="41"/>
      <c r="API16" s="41"/>
      <c r="APJ16" s="41"/>
    </row>
    <row r="17" spans="2:1101" ht="30" x14ac:dyDescent="0.25">
      <c r="B17" s="43" t="s">
        <v>304</v>
      </c>
      <c r="C17" s="41">
        <v>12465</v>
      </c>
      <c r="D17" s="130">
        <v>0</v>
      </c>
      <c r="E17" s="130">
        <v>-11468289.51</v>
      </c>
      <c r="F17" s="130">
        <v>0</v>
      </c>
      <c r="G17" s="41"/>
      <c r="H17" s="41"/>
      <c r="I17" s="68"/>
      <c r="J17" s="68"/>
      <c r="K17" s="69">
        <f>-1*($R17*$S17*'Exchange Rates Hist'!$I$4)</f>
        <v>-11468289.511043388</v>
      </c>
      <c r="L17" s="22">
        <f>(E17-K17)/E17</f>
        <v>-9.0980317431745681E-11</v>
      </c>
      <c r="M17" s="68"/>
      <c r="N17" s="68"/>
      <c r="O17" s="6" t="s">
        <v>123</v>
      </c>
      <c r="P17" s="10">
        <v>40</v>
      </c>
      <c r="Q17" s="6" t="s">
        <v>306</v>
      </c>
      <c r="R17" s="10">
        <v>350400</v>
      </c>
      <c r="S17" s="11">
        <v>28</v>
      </c>
      <c r="T17" s="6" t="s">
        <v>407</v>
      </c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1"/>
      <c r="FE17" s="41"/>
      <c r="FF17" s="41"/>
      <c r="FG17" s="41"/>
      <c r="FH17" s="41"/>
      <c r="FI17" s="41"/>
      <c r="FJ17" s="41"/>
      <c r="FK17" s="41"/>
      <c r="FL17" s="41"/>
      <c r="FM17" s="41"/>
      <c r="FN17" s="41"/>
      <c r="FO17" s="41"/>
      <c r="FP17" s="41"/>
      <c r="FQ17" s="41"/>
      <c r="FR17" s="41"/>
      <c r="FS17" s="41"/>
      <c r="FT17" s="41"/>
      <c r="FU17" s="41"/>
      <c r="FV17" s="41"/>
      <c r="FW17" s="41"/>
      <c r="FX17" s="41"/>
      <c r="FY17" s="41"/>
      <c r="FZ17" s="41"/>
      <c r="GA17" s="41"/>
      <c r="GB17" s="41"/>
      <c r="GC17" s="41"/>
      <c r="GD17" s="41"/>
      <c r="GE17" s="41"/>
      <c r="GF17" s="41"/>
      <c r="GG17" s="41"/>
      <c r="GH17" s="41"/>
      <c r="GI17" s="41"/>
      <c r="GJ17" s="41"/>
      <c r="GK17" s="41"/>
      <c r="GL17" s="41"/>
      <c r="GM17" s="41"/>
      <c r="GN17" s="41"/>
      <c r="GO17" s="41"/>
      <c r="GP17" s="41"/>
      <c r="GQ17" s="41"/>
      <c r="GR17" s="41"/>
      <c r="GS17" s="41"/>
      <c r="GT17" s="41"/>
      <c r="GU17" s="41"/>
      <c r="GV17" s="41"/>
      <c r="GW17" s="41"/>
      <c r="GX17" s="41"/>
      <c r="GY17" s="41"/>
      <c r="GZ17" s="41"/>
      <c r="HA17" s="41"/>
      <c r="HB17" s="41"/>
      <c r="HC17" s="41"/>
      <c r="HD17" s="41"/>
      <c r="HE17" s="41"/>
      <c r="HF17" s="41"/>
      <c r="HG17" s="41"/>
      <c r="HH17" s="41"/>
      <c r="HI17" s="41"/>
      <c r="HJ17" s="41"/>
      <c r="HK17" s="41"/>
      <c r="HL17" s="41"/>
      <c r="HM17" s="41"/>
      <c r="HN17" s="41"/>
      <c r="HO17" s="41"/>
      <c r="HP17" s="41"/>
      <c r="HQ17" s="41"/>
      <c r="HR17" s="41"/>
      <c r="HS17" s="41"/>
      <c r="HT17" s="41"/>
      <c r="HU17" s="41"/>
      <c r="HV17" s="41"/>
      <c r="HW17" s="41"/>
      <c r="HX17" s="41"/>
      <c r="HY17" s="41"/>
      <c r="HZ17" s="41"/>
      <c r="IA17" s="41"/>
      <c r="IB17" s="41"/>
      <c r="IC17" s="41"/>
      <c r="ID17" s="41"/>
      <c r="IE17" s="41"/>
      <c r="IF17" s="41"/>
      <c r="IG17" s="41"/>
      <c r="IH17" s="41"/>
      <c r="II17" s="41"/>
      <c r="IJ17" s="41"/>
      <c r="IK17" s="41"/>
      <c r="IL17" s="41"/>
      <c r="IM17" s="41"/>
      <c r="IN17" s="41"/>
      <c r="IO17" s="41"/>
      <c r="IP17" s="41"/>
      <c r="IQ17" s="41"/>
      <c r="IR17" s="41"/>
      <c r="IS17" s="41"/>
      <c r="IT17" s="41"/>
      <c r="IU17" s="41"/>
      <c r="IV17" s="41"/>
      <c r="IW17" s="41"/>
      <c r="IX17" s="41"/>
      <c r="IY17" s="41"/>
      <c r="IZ17" s="41"/>
      <c r="JA17" s="41"/>
      <c r="JB17" s="41"/>
      <c r="JC17" s="41"/>
      <c r="JD17" s="41"/>
      <c r="JE17" s="41"/>
      <c r="JF17" s="41"/>
      <c r="JG17" s="41"/>
      <c r="JH17" s="41"/>
      <c r="JI17" s="41"/>
      <c r="JJ17" s="41"/>
      <c r="JK17" s="41"/>
      <c r="JL17" s="41"/>
      <c r="JM17" s="41"/>
      <c r="JN17" s="41"/>
      <c r="JO17" s="41"/>
      <c r="JP17" s="41"/>
      <c r="JQ17" s="41"/>
      <c r="JR17" s="41"/>
      <c r="JS17" s="41"/>
      <c r="JT17" s="41"/>
      <c r="JU17" s="41"/>
      <c r="JV17" s="41"/>
      <c r="JW17" s="41"/>
      <c r="JX17" s="41"/>
      <c r="JY17" s="41"/>
      <c r="JZ17" s="41"/>
      <c r="KA17" s="41"/>
      <c r="KB17" s="41"/>
      <c r="KC17" s="41"/>
      <c r="KD17" s="41"/>
      <c r="KE17" s="41"/>
      <c r="KF17" s="41"/>
      <c r="KG17" s="41"/>
      <c r="KH17" s="41"/>
      <c r="KI17" s="41"/>
      <c r="KJ17" s="41"/>
      <c r="KK17" s="41"/>
      <c r="KL17" s="41"/>
      <c r="KM17" s="41"/>
      <c r="KN17" s="41"/>
      <c r="KO17" s="41"/>
      <c r="KP17" s="41"/>
      <c r="KQ17" s="41"/>
      <c r="KR17" s="41"/>
      <c r="KS17" s="41"/>
      <c r="KT17" s="41"/>
      <c r="KU17" s="41"/>
      <c r="KV17" s="41"/>
      <c r="KW17" s="41"/>
      <c r="KX17" s="41"/>
      <c r="KY17" s="41"/>
      <c r="KZ17" s="41"/>
      <c r="LA17" s="41"/>
      <c r="LB17" s="41"/>
      <c r="LC17" s="41"/>
      <c r="LD17" s="41"/>
      <c r="LE17" s="41"/>
      <c r="LF17" s="41"/>
      <c r="LG17" s="41"/>
      <c r="LH17" s="41"/>
      <c r="LI17" s="41"/>
      <c r="LJ17" s="41"/>
      <c r="LK17" s="41"/>
      <c r="LL17" s="41"/>
      <c r="LM17" s="41"/>
      <c r="LN17" s="41"/>
      <c r="LO17" s="41"/>
      <c r="LP17" s="41"/>
      <c r="LQ17" s="41"/>
      <c r="LR17" s="41"/>
      <c r="LS17" s="41"/>
      <c r="LT17" s="41"/>
      <c r="LU17" s="41"/>
      <c r="LV17" s="41"/>
      <c r="LW17" s="41"/>
      <c r="LX17" s="41"/>
      <c r="LY17" s="41"/>
      <c r="LZ17" s="41"/>
      <c r="MA17" s="41"/>
      <c r="MB17" s="41"/>
      <c r="MC17" s="41"/>
      <c r="MD17" s="41"/>
      <c r="ME17" s="41"/>
      <c r="MF17" s="41"/>
      <c r="MG17" s="41"/>
      <c r="MH17" s="41"/>
      <c r="MI17" s="41"/>
      <c r="MJ17" s="41"/>
      <c r="MK17" s="41"/>
      <c r="ML17" s="41"/>
      <c r="MM17" s="41"/>
      <c r="MN17" s="41"/>
      <c r="MO17" s="41"/>
      <c r="MP17" s="41"/>
      <c r="MQ17" s="41"/>
      <c r="MR17" s="41"/>
      <c r="MS17" s="41"/>
      <c r="MT17" s="41"/>
      <c r="MU17" s="41"/>
      <c r="MV17" s="41"/>
      <c r="MW17" s="41"/>
      <c r="MX17" s="41"/>
      <c r="MY17" s="41"/>
      <c r="MZ17" s="41"/>
      <c r="NA17" s="41"/>
      <c r="NB17" s="41"/>
      <c r="NC17" s="41"/>
      <c r="ND17" s="41"/>
      <c r="NE17" s="41"/>
      <c r="NF17" s="41"/>
      <c r="NG17" s="41"/>
      <c r="NH17" s="41"/>
      <c r="NI17" s="41"/>
      <c r="NJ17" s="41"/>
      <c r="NK17" s="41"/>
      <c r="NL17" s="41"/>
      <c r="NM17" s="41"/>
      <c r="NN17" s="41"/>
      <c r="NO17" s="41"/>
      <c r="NP17" s="41"/>
      <c r="NQ17" s="41"/>
      <c r="NR17" s="41"/>
      <c r="NS17" s="41"/>
      <c r="NT17" s="41"/>
      <c r="NU17" s="41"/>
      <c r="NV17" s="41"/>
      <c r="NW17" s="41"/>
      <c r="NX17" s="41"/>
      <c r="NY17" s="41"/>
      <c r="NZ17" s="41"/>
      <c r="OA17" s="41"/>
      <c r="OB17" s="41"/>
      <c r="OC17" s="41"/>
      <c r="OD17" s="41"/>
      <c r="OE17" s="41"/>
      <c r="OF17" s="41"/>
      <c r="OG17" s="41"/>
      <c r="OH17" s="41"/>
      <c r="OI17" s="41"/>
      <c r="OJ17" s="41"/>
      <c r="OK17" s="41"/>
      <c r="OL17" s="41"/>
      <c r="OM17" s="41"/>
      <c r="ON17" s="41"/>
      <c r="OO17" s="41"/>
      <c r="OP17" s="41"/>
      <c r="OQ17" s="41"/>
      <c r="OR17" s="41"/>
      <c r="OS17" s="41"/>
      <c r="OT17" s="41"/>
      <c r="OU17" s="41"/>
      <c r="OV17" s="41"/>
      <c r="OW17" s="41"/>
      <c r="OX17" s="41"/>
      <c r="OY17" s="41"/>
      <c r="OZ17" s="41"/>
      <c r="PA17" s="41"/>
      <c r="PB17" s="41"/>
      <c r="PC17" s="41"/>
      <c r="PD17" s="41"/>
      <c r="PE17" s="41"/>
      <c r="PF17" s="41"/>
      <c r="PG17" s="41"/>
      <c r="PH17" s="41"/>
      <c r="PI17" s="41"/>
      <c r="PJ17" s="41"/>
      <c r="PK17" s="41"/>
      <c r="PL17" s="41"/>
      <c r="PM17" s="41"/>
      <c r="PN17" s="41"/>
      <c r="PO17" s="41"/>
      <c r="PP17" s="41"/>
      <c r="PQ17" s="41"/>
      <c r="PR17" s="41"/>
      <c r="PS17" s="41"/>
      <c r="PT17" s="41"/>
      <c r="PU17" s="41"/>
      <c r="PV17" s="41"/>
      <c r="PW17" s="41"/>
      <c r="PX17" s="41"/>
      <c r="PY17" s="41"/>
      <c r="PZ17" s="41"/>
      <c r="QA17" s="41"/>
      <c r="QB17" s="41"/>
      <c r="QC17" s="41"/>
      <c r="QD17" s="41"/>
      <c r="QE17" s="41"/>
      <c r="QF17" s="41"/>
      <c r="QG17" s="41"/>
      <c r="QH17" s="41"/>
      <c r="QI17" s="41"/>
      <c r="QJ17" s="41"/>
      <c r="QK17" s="41"/>
      <c r="QL17" s="41"/>
      <c r="QM17" s="41"/>
      <c r="QN17" s="41"/>
      <c r="QO17" s="41"/>
      <c r="QP17" s="41"/>
      <c r="QQ17" s="41"/>
      <c r="QR17" s="41"/>
      <c r="QS17" s="41"/>
      <c r="QT17" s="41"/>
      <c r="QU17" s="41"/>
      <c r="QV17" s="41"/>
      <c r="QW17" s="41"/>
      <c r="QX17" s="41"/>
      <c r="QY17" s="41"/>
      <c r="QZ17" s="41"/>
      <c r="RA17" s="41"/>
      <c r="RB17" s="41"/>
      <c r="RC17" s="41"/>
      <c r="RD17" s="41"/>
      <c r="RE17" s="41"/>
      <c r="RF17" s="41"/>
      <c r="RG17" s="41"/>
      <c r="RH17" s="41"/>
      <c r="RI17" s="41"/>
      <c r="RJ17" s="41"/>
      <c r="RK17" s="41"/>
      <c r="RL17" s="41"/>
      <c r="RM17" s="41"/>
      <c r="RN17" s="41"/>
      <c r="RO17" s="41"/>
      <c r="RP17" s="41"/>
      <c r="RQ17" s="41"/>
      <c r="RR17" s="41"/>
      <c r="RS17" s="41"/>
      <c r="RT17" s="41"/>
      <c r="RU17" s="41"/>
      <c r="RV17" s="41"/>
      <c r="RW17" s="41"/>
      <c r="RX17" s="41"/>
      <c r="RY17" s="41"/>
      <c r="RZ17" s="41"/>
      <c r="SA17" s="41"/>
      <c r="SB17" s="41"/>
      <c r="SC17" s="41"/>
      <c r="SD17" s="41"/>
      <c r="SE17" s="41"/>
      <c r="SF17" s="41"/>
      <c r="SG17" s="41"/>
      <c r="SH17" s="41"/>
      <c r="SI17" s="41"/>
      <c r="SJ17" s="41"/>
      <c r="SK17" s="41"/>
      <c r="SL17" s="41"/>
      <c r="SM17" s="41"/>
      <c r="SN17" s="41"/>
      <c r="SO17" s="41"/>
      <c r="SP17" s="41"/>
      <c r="SQ17" s="41"/>
      <c r="SR17" s="41"/>
      <c r="SS17" s="41"/>
      <c r="ST17" s="41"/>
      <c r="SU17" s="41"/>
      <c r="SV17" s="41"/>
      <c r="SW17" s="41"/>
      <c r="SX17" s="41"/>
      <c r="SY17" s="41"/>
      <c r="SZ17" s="41"/>
      <c r="TA17" s="41"/>
      <c r="TB17" s="41"/>
      <c r="TC17" s="41"/>
      <c r="TD17" s="41"/>
      <c r="TE17" s="41"/>
      <c r="TF17" s="41"/>
      <c r="TG17" s="41"/>
      <c r="TH17" s="41"/>
      <c r="TI17" s="41"/>
      <c r="TJ17" s="41"/>
      <c r="TK17" s="41"/>
      <c r="TL17" s="41"/>
      <c r="TM17" s="41"/>
      <c r="TN17" s="41"/>
      <c r="TO17" s="41"/>
      <c r="TP17" s="41"/>
      <c r="TQ17" s="41"/>
      <c r="TR17" s="41"/>
      <c r="TS17" s="41"/>
      <c r="TT17" s="41"/>
      <c r="TU17" s="41"/>
      <c r="TV17" s="41"/>
      <c r="TW17" s="41"/>
      <c r="TX17" s="41"/>
      <c r="TY17" s="41"/>
      <c r="TZ17" s="41"/>
      <c r="UA17" s="41"/>
      <c r="UB17" s="41"/>
      <c r="UC17" s="41"/>
      <c r="UD17" s="41"/>
      <c r="UE17" s="41"/>
      <c r="UF17" s="41"/>
      <c r="UG17" s="41"/>
      <c r="UH17" s="41"/>
      <c r="UI17" s="41"/>
      <c r="UJ17" s="41"/>
      <c r="UK17" s="41"/>
      <c r="UL17" s="41"/>
      <c r="UM17" s="41"/>
      <c r="UN17" s="41"/>
      <c r="UO17" s="41"/>
      <c r="UP17" s="41"/>
      <c r="UQ17" s="41"/>
      <c r="UR17" s="41"/>
      <c r="US17" s="41"/>
      <c r="UT17" s="41"/>
      <c r="UU17" s="41"/>
      <c r="UV17" s="41"/>
      <c r="UW17" s="41"/>
      <c r="UX17" s="41"/>
      <c r="UY17" s="41"/>
      <c r="UZ17" s="41"/>
      <c r="VA17" s="41"/>
      <c r="VB17" s="41"/>
      <c r="VC17" s="41"/>
      <c r="VD17" s="41"/>
      <c r="VE17" s="41"/>
      <c r="VF17" s="41"/>
      <c r="VG17" s="41"/>
      <c r="VH17" s="41"/>
      <c r="VI17" s="41"/>
      <c r="VJ17" s="41"/>
      <c r="VK17" s="41"/>
      <c r="VL17" s="41"/>
      <c r="VM17" s="41"/>
      <c r="VN17" s="41"/>
      <c r="VO17" s="41"/>
      <c r="VP17" s="41"/>
      <c r="VQ17" s="41"/>
      <c r="VR17" s="41"/>
      <c r="VS17" s="41"/>
      <c r="VT17" s="41"/>
      <c r="VU17" s="41"/>
      <c r="VV17" s="41"/>
      <c r="VW17" s="41"/>
      <c r="VX17" s="41"/>
      <c r="VY17" s="41"/>
      <c r="VZ17" s="41"/>
      <c r="WA17" s="41"/>
      <c r="WB17" s="41"/>
      <c r="WC17" s="41"/>
      <c r="WD17" s="41"/>
      <c r="WE17" s="41"/>
      <c r="WF17" s="41"/>
      <c r="WG17" s="41"/>
      <c r="WH17" s="41"/>
      <c r="WI17" s="41"/>
      <c r="WJ17" s="41"/>
      <c r="WK17" s="41"/>
      <c r="WL17" s="41"/>
      <c r="WM17" s="41"/>
      <c r="WN17" s="41"/>
      <c r="WO17" s="41"/>
      <c r="WP17" s="41"/>
      <c r="WQ17" s="41"/>
      <c r="WR17" s="41"/>
      <c r="WS17" s="41"/>
      <c r="WT17" s="41"/>
      <c r="WU17" s="41"/>
      <c r="WV17" s="41"/>
      <c r="WW17" s="41"/>
      <c r="WX17" s="41"/>
      <c r="WY17" s="41"/>
      <c r="WZ17" s="41"/>
      <c r="XA17" s="41"/>
      <c r="XB17" s="41"/>
      <c r="XC17" s="41"/>
      <c r="XD17" s="41"/>
      <c r="XE17" s="41"/>
      <c r="XF17" s="41"/>
      <c r="XG17" s="41"/>
      <c r="XH17" s="41"/>
      <c r="XI17" s="41"/>
      <c r="XJ17" s="41"/>
      <c r="XK17" s="41"/>
      <c r="XL17" s="41"/>
      <c r="XM17" s="41"/>
      <c r="XN17" s="41"/>
      <c r="XO17" s="41"/>
      <c r="XP17" s="41"/>
      <c r="XQ17" s="41"/>
      <c r="XR17" s="41"/>
      <c r="XS17" s="41"/>
      <c r="XT17" s="41"/>
      <c r="XU17" s="41"/>
      <c r="XV17" s="41"/>
      <c r="XW17" s="41"/>
      <c r="XX17" s="41"/>
      <c r="XY17" s="41"/>
      <c r="XZ17" s="41"/>
      <c r="YA17" s="41"/>
      <c r="YB17" s="41"/>
      <c r="YC17" s="41"/>
      <c r="YD17" s="41"/>
      <c r="YE17" s="41"/>
      <c r="YF17" s="41"/>
      <c r="YG17" s="41"/>
      <c r="YH17" s="41"/>
      <c r="YI17" s="41"/>
      <c r="YJ17" s="41"/>
      <c r="YK17" s="41"/>
      <c r="YL17" s="41"/>
      <c r="YM17" s="41"/>
      <c r="YN17" s="41"/>
      <c r="YO17" s="41"/>
      <c r="YP17" s="41"/>
      <c r="YQ17" s="41"/>
      <c r="YR17" s="41"/>
      <c r="YS17" s="41"/>
      <c r="YT17" s="41"/>
      <c r="YU17" s="41"/>
      <c r="YV17" s="41"/>
      <c r="YW17" s="41"/>
      <c r="YX17" s="41"/>
      <c r="YY17" s="41"/>
      <c r="YZ17" s="41"/>
      <c r="ZA17" s="41"/>
      <c r="ZB17" s="41"/>
      <c r="ZC17" s="41"/>
      <c r="ZD17" s="41"/>
      <c r="ZE17" s="41"/>
      <c r="ZF17" s="41"/>
      <c r="ZG17" s="41"/>
      <c r="ZH17" s="41"/>
      <c r="ZI17" s="41"/>
      <c r="ZJ17" s="41"/>
      <c r="ZK17" s="41"/>
      <c r="ZL17" s="41"/>
      <c r="ZM17" s="41"/>
      <c r="ZN17" s="41"/>
      <c r="ZO17" s="41"/>
      <c r="ZP17" s="41"/>
      <c r="ZQ17" s="41"/>
      <c r="ZR17" s="41"/>
      <c r="ZS17" s="41"/>
      <c r="ZT17" s="41"/>
      <c r="ZU17" s="41"/>
      <c r="ZV17" s="41"/>
      <c r="ZW17" s="41"/>
      <c r="ZX17" s="41"/>
      <c r="ZY17" s="41"/>
      <c r="ZZ17" s="41"/>
      <c r="AAA17" s="41"/>
      <c r="AAB17" s="41"/>
      <c r="AAC17" s="41"/>
      <c r="AAD17" s="41"/>
      <c r="AAE17" s="41"/>
      <c r="AAF17" s="41"/>
      <c r="AAG17" s="41"/>
      <c r="AAH17" s="41"/>
      <c r="AAI17" s="41"/>
      <c r="AAJ17" s="41"/>
      <c r="AAK17" s="41"/>
      <c r="AAL17" s="41"/>
      <c r="AAM17" s="41"/>
      <c r="AAN17" s="41"/>
      <c r="AAO17" s="41"/>
      <c r="AAP17" s="41"/>
      <c r="AAQ17" s="41"/>
      <c r="AAR17" s="41"/>
      <c r="AAS17" s="41"/>
      <c r="AAT17" s="41"/>
      <c r="AAU17" s="41"/>
      <c r="AAV17" s="41"/>
      <c r="AAW17" s="41"/>
      <c r="AAX17" s="41"/>
      <c r="AAY17" s="41"/>
      <c r="AAZ17" s="41"/>
      <c r="ABA17" s="41"/>
      <c r="ABB17" s="41"/>
      <c r="ABC17" s="41"/>
      <c r="ABD17" s="41"/>
      <c r="ABE17" s="41"/>
      <c r="ABF17" s="41"/>
      <c r="ABG17" s="41"/>
      <c r="ABH17" s="41"/>
      <c r="ABI17" s="41"/>
      <c r="ABJ17" s="41"/>
      <c r="ABK17" s="41"/>
      <c r="ABL17" s="41"/>
      <c r="ABM17" s="41"/>
      <c r="ABN17" s="41"/>
      <c r="ABO17" s="41"/>
      <c r="ABP17" s="41"/>
      <c r="ABQ17" s="41"/>
      <c r="ABR17" s="41"/>
      <c r="ABS17" s="41"/>
      <c r="ABT17" s="41"/>
      <c r="ABU17" s="41"/>
      <c r="ABV17" s="41"/>
      <c r="ABW17" s="41"/>
      <c r="ABX17" s="41"/>
      <c r="ABY17" s="41"/>
      <c r="ABZ17" s="41"/>
      <c r="ACA17" s="41"/>
      <c r="ACB17" s="41"/>
      <c r="ACC17" s="41"/>
      <c r="ACD17" s="41"/>
      <c r="ACE17" s="41"/>
      <c r="ACF17" s="41"/>
      <c r="ACG17" s="41"/>
      <c r="ACH17" s="41"/>
      <c r="ACI17" s="41"/>
      <c r="ACJ17" s="41"/>
      <c r="ACK17" s="41"/>
      <c r="ACL17" s="41"/>
      <c r="ACM17" s="41"/>
      <c r="ACN17" s="41"/>
      <c r="ACO17" s="41"/>
      <c r="ACP17" s="41"/>
      <c r="ACQ17" s="41"/>
      <c r="ACR17" s="41"/>
      <c r="ACS17" s="41"/>
      <c r="ACT17" s="41"/>
      <c r="ACU17" s="41"/>
      <c r="ACV17" s="41"/>
      <c r="ACW17" s="41"/>
      <c r="ACX17" s="41"/>
      <c r="ACY17" s="41"/>
      <c r="ACZ17" s="41"/>
      <c r="ADA17" s="41"/>
      <c r="ADB17" s="41"/>
      <c r="ADC17" s="41"/>
      <c r="ADD17" s="41"/>
      <c r="ADE17" s="41"/>
      <c r="ADF17" s="41"/>
      <c r="ADG17" s="41"/>
      <c r="ADH17" s="41"/>
      <c r="ADI17" s="41"/>
      <c r="ADJ17" s="41"/>
      <c r="ADK17" s="41"/>
      <c r="ADL17" s="41"/>
      <c r="ADM17" s="41"/>
      <c r="ADN17" s="41"/>
      <c r="ADO17" s="41"/>
      <c r="ADP17" s="41"/>
      <c r="ADQ17" s="41"/>
      <c r="ADR17" s="41"/>
      <c r="ADS17" s="41"/>
      <c r="ADT17" s="41"/>
      <c r="ADU17" s="41"/>
      <c r="ADV17" s="41"/>
      <c r="ADW17" s="41"/>
      <c r="ADX17" s="41"/>
      <c r="ADY17" s="41"/>
      <c r="ADZ17" s="41"/>
      <c r="AEA17" s="41"/>
      <c r="AEB17" s="41"/>
      <c r="AEC17" s="41"/>
      <c r="AED17" s="41"/>
      <c r="AEE17" s="41"/>
      <c r="AEF17" s="41"/>
      <c r="AEG17" s="41"/>
      <c r="AEH17" s="41"/>
      <c r="AEI17" s="41"/>
      <c r="AEJ17" s="41"/>
      <c r="AEK17" s="41"/>
      <c r="AEL17" s="41"/>
      <c r="AEM17" s="41"/>
      <c r="AEN17" s="41"/>
      <c r="AEO17" s="41"/>
      <c r="AEP17" s="41"/>
      <c r="AEQ17" s="41"/>
      <c r="AER17" s="41"/>
      <c r="AES17" s="41"/>
      <c r="AET17" s="41"/>
      <c r="AEU17" s="41"/>
      <c r="AEV17" s="41"/>
      <c r="AEW17" s="41"/>
      <c r="AEX17" s="41"/>
      <c r="AEY17" s="41"/>
      <c r="AEZ17" s="41"/>
      <c r="AFA17" s="41"/>
      <c r="AFB17" s="41"/>
      <c r="AFC17" s="41"/>
      <c r="AFD17" s="41"/>
      <c r="AFE17" s="41"/>
      <c r="AFF17" s="41"/>
      <c r="AFG17" s="41"/>
      <c r="AFH17" s="41"/>
      <c r="AFI17" s="41"/>
      <c r="AFJ17" s="41"/>
      <c r="AFK17" s="41"/>
      <c r="AFL17" s="41"/>
      <c r="AFM17" s="41"/>
      <c r="AFN17" s="41"/>
      <c r="AFO17" s="41"/>
      <c r="AFP17" s="41"/>
      <c r="AFQ17" s="41"/>
      <c r="AFR17" s="41"/>
      <c r="AFS17" s="41"/>
      <c r="AFT17" s="41"/>
      <c r="AFU17" s="41"/>
      <c r="AFV17" s="41"/>
      <c r="AFW17" s="41"/>
      <c r="AFX17" s="41"/>
      <c r="AFY17" s="41"/>
      <c r="AFZ17" s="41"/>
      <c r="AGA17" s="41"/>
      <c r="AGB17" s="41"/>
      <c r="AGC17" s="41"/>
      <c r="AGD17" s="41"/>
      <c r="AGE17" s="41"/>
      <c r="AGF17" s="41"/>
      <c r="AGG17" s="41"/>
      <c r="AGH17" s="41"/>
      <c r="AGI17" s="41"/>
      <c r="AGJ17" s="41"/>
      <c r="AGK17" s="41"/>
      <c r="AGL17" s="41"/>
      <c r="AGM17" s="41"/>
      <c r="AGN17" s="41"/>
      <c r="AGO17" s="41"/>
      <c r="AGP17" s="41"/>
      <c r="AGQ17" s="41"/>
      <c r="AGR17" s="41"/>
      <c r="AGS17" s="41"/>
      <c r="AGT17" s="41"/>
      <c r="AGU17" s="41"/>
      <c r="AGV17" s="41"/>
      <c r="AGW17" s="41"/>
      <c r="AGX17" s="41"/>
      <c r="AGY17" s="41"/>
      <c r="AGZ17" s="41"/>
      <c r="AHA17" s="41"/>
      <c r="AHB17" s="41"/>
      <c r="AHC17" s="41"/>
      <c r="AHD17" s="41"/>
      <c r="AHE17" s="41"/>
      <c r="AHF17" s="41"/>
      <c r="AHG17" s="41"/>
      <c r="AHH17" s="41"/>
      <c r="AHI17" s="41"/>
      <c r="AHJ17" s="41"/>
      <c r="AHK17" s="41"/>
      <c r="AHL17" s="41"/>
      <c r="AHM17" s="41"/>
      <c r="AHN17" s="41"/>
      <c r="AHO17" s="41"/>
      <c r="AHP17" s="41"/>
      <c r="AHQ17" s="41"/>
      <c r="AHR17" s="41"/>
      <c r="AHS17" s="41"/>
      <c r="AHT17" s="41"/>
      <c r="AHU17" s="41"/>
      <c r="AHV17" s="41"/>
      <c r="AHW17" s="41"/>
      <c r="AHX17" s="41"/>
      <c r="AHY17" s="41"/>
      <c r="AHZ17" s="41"/>
      <c r="AIA17" s="41"/>
      <c r="AIB17" s="41"/>
      <c r="AIC17" s="41"/>
      <c r="AID17" s="41"/>
      <c r="AIE17" s="41"/>
      <c r="AIF17" s="41"/>
      <c r="AIG17" s="41"/>
      <c r="AIH17" s="41"/>
      <c r="AII17" s="41"/>
      <c r="AIJ17" s="41"/>
      <c r="AIK17" s="41"/>
      <c r="AIL17" s="41"/>
      <c r="AIM17" s="41"/>
      <c r="AIN17" s="41"/>
      <c r="AIO17" s="41"/>
      <c r="AIP17" s="41"/>
      <c r="AIQ17" s="41"/>
      <c r="AIR17" s="41"/>
      <c r="AIS17" s="41"/>
      <c r="AIT17" s="41"/>
      <c r="AIU17" s="41"/>
      <c r="AIV17" s="41"/>
      <c r="AIW17" s="41"/>
      <c r="AIX17" s="41"/>
      <c r="AIY17" s="41"/>
      <c r="AIZ17" s="41"/>
      <c r="AJA17" s="41"/>
      <c r="AJB17" s="41"/>
      <c r="AJC17" s="41"/>
      <c r="AJD17" s="41"/>
      <c r="AJE17" s="41"/>
      <c r="AJF17" s="41"/>
      <c r="AJG17" s="41"/>
      <c r="AJH17" s="41"/>
      <c r="AJI17" s="41"/>
      <c r="AJJ17" s="41"/>
      <c r="AJK17" s="41"/>
      <c r="AJL17" s="41"/>
      <c r="AJM17" s="41"/>
      <c r="AJN17" s="41"/>
      <c r="AJO17" s="41"/>
      <c r="AJP17" s="41"/>
      <c r="AJQ17" s="41"/>
      <c r="AJR17" s="41"/>
      <c r="AJS17" s="41"/>
      <c r="AJT17" s="41"/>
      <c r="AJU17" s="41"/>
      <c r="AJV17" s="41"/>
      <c r="AJW17" s="41"/>
      <c r="AJX17" s="41"/>
      <c r="AJY17" s="41"/>
      <c r="AJZ17" s="41"/>
      <c r="AKA17" s="41"/>
      <c r="AKB17" s="41"/>
      <c r="AKC17" s="41"/>
      <c r="AKD17" s="41"/>
      <c r="AKE17" s="41"/>
      <c r="AKF17" s="41"/>
      <c r="AKG17" s="41"/>
      <c r="AKH17" s="41"/>
      <c r="AKI17" s="41"/>
      <c r="AKJ17" s="41"/>
      <c r="AKK17" s="41"/>
      <c r="AKL17" s="41"/>
      <c r="AKM17" s="41"/>
      <c r="AKN17" s="41"/>
      <c r="AKO17" s="41"/>
      <c r="AKP17" s="41"/>
      <c r="AKQ17" s="41"/>
      <c r="AKR17" s="41"/>
      <c r="AKS17" s="41"/>
      <c r="AKT17" s="41"/>
      <c r="AKU17" s="41"/>
      <c r="AKV17" s="41"/>
      <c r="AKW17" s="41"/>
      <c r="AKX17" s="41"/>
      <c r="AKY17" s="41"/>
      <c r="AKZ17" s="41"/>
      <c r="ALA17" s="41"/>
      <c r="ALB17" s="41"/>
      <c r="ALC17" s="41"/>
      <c r="ALD17" s="41"/>
      <c r="ALE17" s="41"/>
      <c r="ALF17" s="41"/>
      <c r="ALG17" s="41"/>
      <c r="ALH17" s="41"/>
      <c r="ALI17" s="41"/>
      <c r="ALJ17" s="41"/>
      <c r="ALK17" s="41"/>
      <c r="ALL17" s="41"/>
      <c r="ALM17" s="41"/>
      <c r="ALN17" s="41"/>
      <c r="ALO17" s="41"/>
      <c r="ALP17" s="41"/>
      <c r="ALQ17" s="41"/>
      <c r="ALR17" s="41"/>
      <c r="ALS17" s="41"/>
      <c r="ALT17" s="41"/>
      <c r="ALU17" s="41"/>
      <c r="ALV17" s="41"/>
      <c r="ALW17" s="41"/>
      <c r="ALX17" s="41"/>
      <c r="ALY17" s="41"/>
      <c r="ALZ17" s="41"/>
      <c r="AMA17" s="41"/>
      <c r="AMB17" s="41"/>
      <c r="AMC17" s="41"/>
      <c r="AMD17" s="41"/>
      <c r="AME17" s="41"/>
      <c r="AMF17" s="41"/>
      <c r="AMG17" s="41"/>
      <c r="AMH17" s="41"/>
      <c r="AMI17" s="41"/>
      <c r="AMJ17" s="41"/>
      <c r="AMK17" s="41"/>
      <c r="AML17" s="41"/>
      <c r="AMM17" s="41"/>
      <c r="AMN17" s="41"/>
      <c r="AMO17" s="41"/>
      <c r="AMP17" s="41"/>
      <c r="AMQ17" s="41"/>
      <c r="AMR17" s="41"/>
      <c r="AMS17" s="41"/>
      <c r="AMT17" s="41"/>
      <c r="AMU17" s="41"/>
      <c r="AMV17" s="41"/>
      <c r="AMW17" s="41"/>
      <c r="AMX17" s="41"/>
      <c r="AMY17" s="41"/>
      <c r="AMZ17" s="41"/>
      <c r="ANA17" s="41"/>
      <c r="ANB17" s="41"/>
      <c r="ANC17" s="41"/>
      <c r="AND17" s="41"/>
      <c r="ANE17" s="41"/>
      <c r="ANF17" s="41"/>
      <c r="ANG17" s="41"/>
      <c r="ANH17" s="41"/>
      <c r="ANI17" s="41"/>
      <c r="ANJ17" s="41"/>
      <c r="ANK17" s="41"/>
      <c r="ANL17" s="41"/>
      <c r="ANM17" s="41"/>
      <c r="ANN17" s="41"/>
      <c r="ANO17" s="41"/>
      <c r="ANP17" s="41"/>
      <c r="ANQ17" s="41"/>
      <c r="ANR17" s="41"/>
      <c r="ANS17" s="41"/>
      <c r="ANT17" s="41"/>
      <c r="ANU17" s="41"/>
      <c r="ANV17" s="41"/>
      <c r="ANW17" s="41"/>
      <c r="ANX17" s="41"/>
      <c r="ANY17" s="41"/>
      <c r="ANZ17" s="41"/>
      <c r="AOA17" s="41"/>
      <c r="AOB17" s="41"/>
      <c r="AOC17" s="41"/>
      <c r="AOD17" s="41"/>
      <c r="AOE17" s="41"/>
      <c r="AOF17" s="41"/>
      <c r="AOG17" s="41"/>
      <c r="AOH17" s="41"/>
      <c r="AOI17" s="41"/>
      <c r="AOJ17" s="41"/>
      <c r="AOK17" s="41"/>
      <c r="AOL17" s="41"/>
      <c r="AOM17" s="41"/>
      <c r="AON17" s="41"/>
      <c r="AOO17" s="41"/>
      <c r="AOP17" s="41"/>
      <c r="AOQ17" s="41"/>
      <c r="AOR17" s="41"/>
      <c r="AOS17" s="41"/>
      <c r="AOT17" s="41"/>
      <c r="AOU17" s="41"/>
      <c r="AOV17" s="41"/>
      <c r="AOW17" s="41"/>
      <c r="AOX17" s="41"/>
      <c r="AOY17" s="41"/>
      <c r="AOZ17" s="41"/>
      <c r="APA17" s="41"/>
      <c r="APB17" s="41"/>
      <c r="APC17" s="41"/>
      <c r="APD17" s="41"/>
      <c r="APE17" s="41"/>
      <c r="APF17" s="41"/>
      <c r="APG17" s="41"/>
      <c r="APH17" s="41"/>
      <c r="API17" s="41"/>
    </row>
    <row r="18" spans="2:1101" ht="30" x14ac:dyDescent="0.25">
      <c r="B18" s="43" t="s">
        <v>304</v>
      </c>
      <c r="C18" s="41">
        <v>12469</v>
      </c>
      <c r="D18" s="130">
        <v>0</v>
      </c>
      <c r="E18" s="130">
        <v>12901825.699999999</v>
      </c>
      <c r="F18" s="130">
        <v>0</v>
      </c>
      <c r="G18" s="41"/>
      <c r="H18" s="41"/>
      <c r="I18" s="68"/>
      <c r="J18" s="68"/>
      <c r="K18" s="69">
        <f>-1*($R18*$S18*'Exchange Rates Hist'!$I$4)</f>
        <v>12901825.699923811</v>
      </c>
      <c r="L18" s="22">
        <f>(E18-K18)/E18</f>
        <v>5.9051932889617195E-12</v>
      </c>
      <c r="M18" s="68"/>
      <c r="N18" s="68"/>
      <c r="O18" s="6" t="s">
        <v>133</v>
      </c>
      <c r="P18" s="10">
        <v>-42</v>
      </c>
      <c r="Q18" s="6" t="s">
        <v>306</v>
      </c>
      <c r="R18" s="10">
        <v>-367920</v>
      </c>
      <c r="S18" s="11">
        <v>30</v>
      </c>
      <c r="T18" s="6" t="s">
        <v>407</v>
      </c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1"/>
      <c r="FE18" s="41"/>
      <c r="FF18" s="41"/>
      <c r="FG18" s="41"/>
      <c r="FH18" s="41"/>
      <c r="FI18" s="41"/>
      <c r="FJ18" s="41"/>
      <c r="FK18" s="41"/>
      <c r="FL18" s="41"/>
      <c r="FM18" s="41"/>
      <c r="FN18" s="41"/>
      <c r="FO18" s="41"/>
      <c r="FP18" s="41"/>
      <c r="FQ18" s="41"/>
      <c r="FR18" s="41"/>
      <c r="FS18" s="41"/>
      <c r="FT18" s="41"/>
      <c r="FU18" s="41"/>
      <c r="FV18" s="41"/>
      <c r="FW18" s="41"/>
      <c r="FX18" s="41"/>
      <c r="FY18" s="41"/>
      <c r="FZ18" s="41"/>
      <c r="GA18" s="41"/>
      <c r="GB18" s="41"/>
      <c r="GC18" s="41"/>
      <c r="GD18" s="41"/>
      <c r="GE18" s="41"/>
      <c r="GF18" s="41"/>
      <c r="GG18" s="41"/>
      <c r="GH18" s="41"/>
      <c r="GI18" s="41"/>
      <c r="GJ18" s="41"/>
      <c r="GK18" s="41"/>
      <c r="GL18" s="41"/>
      <c r="GM18" s="41"/>
      <c r="GN18" s="41"/>
      <c r="GO18" s="41"/>
      <c r="GP18" s="41"/>
      <c r="GQ18" s="41"/>
      <c r="GR18" s="41"/>
      <c r="GS18" s="41"/>
      <c r="GT18" s="41"/>
      <c r="GU18" s="41"/>
      <c r="GV18" s="41"/>
      <c r="GW18" s="41"/>
      <c r="GX18" s="41"/>
      <c r="GY18" s="41"/>
      <c r="GZ18" s="41"/>
      <c r="HA18" s="41"/>
      <c r="HB18" s="41"/>
      <c r="HC18" s="41"/>
      <c r="HD18" s="41"/>
      <c r="HE18" s="41"/>
      <c r="HF18" s="41"/>
      <c r="HG18" s="41"/>
      <c r="HH18" s="41"/>
      <c r="HI18" s="41"/>
      <c r="HJ18" s="41"/>
      <c r="HK18" s="41"/>
      <c r="HL18" s="41"/>
      <c r="HM18" s="41"/>
      <c r="HN18" s="41"/>
      <c r="HO18" s="41"/>
      <c r="HP18" s="41"/>
      <c r="HQ18" s="41"/>
      <c r="HR18" s="41"/>
      <c r="HS18" s="41"/>
      <c r="HT18" s="41"/>
      <c r="HU18" s="41"/>
      <c r="HV18" s="41"/>
      <c r="HW18" s="41"/>
      <c r="HX18" s="41"/>
      <c r="HY18" s="41"/>
      <c r="HZ18" s="41"/>
      <c r="IA18" s="41"/>
      <c r="IB18" s="41"/>
      <c r="IC18" s="41"/>
      <c r="ID18" s="41"/>
      <c r="IE18" s="41"/>
      <c r="IF18" s="41"/>
      <c r="IG18" s="41"/>
      <c r="IH18" s="41"/>
      <c r="II18" s="41"/>
      <c r="IJ18" s="41"/>
      <c r="IK18" s="41"/>
      <c r="IL18" s="41"/>
      <c r="IM18" s="41"/>
      <c r="IN18" s="41"/>
      <c r="IO18" s="41"/>
      <c r="IP18" s="41"/>
      <c r="IQ18" s="41"/>
      <c r="IR18" s="41"/>
      <c r="IS18" s="41"/>
      <c r="IT18" s="41"/>
      <c r="IU18" s="41"/>
      <c r="IV18" s="41"/>
      <c r="IW18" s="41"/>
      <c r="IX18" s="41"/>
      <c r="IY18" s="41"/>
      <c r="IZ18" s="41"/>
      <c r="JA18" s="41"/>
      <c r="JB18" s="41"/>
      <c r="JC18" s="41"/>
      <c r="JD18" s="41"/>
      <c r="JE18" s="41"/>
      <c r="JF18" s="41"/>
      <c r="JG18" s="41"/>
      <c r="JH18" s="41"/>
      <c r="JI18" s="41"/>
      <c r="JJ18" s="41"/>
      <c r="JK18" s="41"/>
      <c r="JL18" s="41"/>
      <c r="JM18" s="41"/>
      <c r="JN18" s="41"/>
      <c r="JO18" s="41"/>
      <c r="JP18" s="41"/>
      <c r="JQ18" s="41"/>
      <c r="JR18" s="41"/>
      <c r="JS18" s="41"/>
      <c r="JT18" s="41"/>
      <c r="JU18" s="41"/>
      <c r="JV18" s="41"/>
      <c r="JW18" s="41"/>
      <c r="JX18" s="41"/>
      <c r="JY18" s="41"/>
      <c r="JZ18" s="41"/>
      <c r="KA18" s="41"/>
      <c r="KB18" s="41"/>
      <c r="KC18" s="41"/>
      <c r="KD18" s="41"/>
      <c r="KE18" s="41"/>
      <c r="KF18" s="41"/>
      <c r="KG18" s="41"/>
      <c r="KH18" s="41"/>
      <c r="KI18" s="41"/>
      <c r="KJ18" s="41"/>
      <c r="KK18" s="41"/>
      <c r="KL18" s="41"/>
      <c r="KM18" s="41"/>
      <c r="KN18" s="41"/>
      <c r="KO18" s="41"/>
      <c r="KP18" s="41"/>
      <c r="KQ18" s="41"/>
      <c r="KR18" s="41"/>
      <c r="KS18" s="41"/>
      <c r="KT18" s="41"/>
      <c r="KU18" s="41"/>
      <c r="KV18" s="41"/>
      <c r="KW18" s="41"/>
      <c r="KX18" s="41"/>
      <c r="KY18" s="41"/>
      <c r="KZ18" s="41"/>
      <c r="LA18" s="41"/>
      <c r="LB18" s="41"/>
      <c r="LC18" s="41"/>
      <c r="LD18" s="41"/>
      <c r="LE18" s="41"/>
      <c r="LF18" s="41"/>
      <c r="LG18" s="41"/>
      <c r="LH18" s="41"/>
      <c r="LI18" s="41"/>
      <c r="LJ18" s="41"/>
      <c r="LK18" s="41"/>
      <c r="LL18" s="41"/>
      <c r="LM18" s="41"/>
      <c r="LN18" s="41"/>
      <c r="LO18" s="41"/>
      <c r="LP18" s="41"/>
      <c r="LQ18" s="41"/>
      <c r="LR18" s="41"/>
      <c r="LS18" s="41"/>
      <c r="LT18" s="41"/>
      <c r="LU18" s="41"/>
      <c r="LV18" s="41"/>
      <c r="LW18" s="41"/>
      <c r="LX18" s="41"/>
      <c r="LY18" s="41"/>
      <c r="LZ18" s="41"/>
      <c r="MA18" s="41"/>
      <c r="MB18" s="41"/>
      <c r="MC18" s="41"/>
      <c r="MD18" s="41"/>
      <c r="ME18" s="41"/>
      <c r="MF18" s="41"/>
      <c r="MG18" s="41"/>
      <c r="MH18" s="41"/>
      <c r="MI18" s="41"/>
      <c r="MJ18" s="41"/>
      <c r="MK18" s="41"/>
      <c r="ML18" s="41"/>
      <c r="MM18" s="41"/>
      <c r="MN18" s="41"/>
      <c r="MO18" s="41"/>
      <c r="MP18" s="41"/>
      <c r="MQ18" s="41"/>
      <c r="MR18" s="41"/>
      <c r="MS18" s="41"/>
      <c r="MT18" s="41"/>
      <c r="MU18" s="41"/>
      <c r="MV18" s="41"/>
      <c r="MW18" s="41"/>
      <c r="MX18" s="41"/>
      <c r="MY18" s="41"/>
      <c r="MZ18" s="41"/>
      <c r="NA18" s="41"/>
      <c r="NB18" s="41"/>
      <c r="NC18" s="41"/>
      <c r="ND18" s="41"/>
      <c r="NE18" s="41"/>
      <c r="NF18" s="41"/>
      <c r="NG18" s="41"/>
      <c r="NH18" s="41"/>
      <c r="NI18" s="41"/>
      <c r="NJ18" s="41"/>
      <c r="NK18" s="41"/>
      <c r="NL18" s="41"/>
      <c r="NM18" s="41"/>
      <c r="NN18" s="41"/>
      <c r="NO18" s="41"/>
      <c r="NP18" s="41"/>
      <c r="NQ18" s="41"/>
      <c r="NR18" s="41"/>
      <c r="NS18" s="41"/>
      <c r="NT18" s="41"/>
      <c r="NU18" s="41"/>
      <c r="NV18" s="41"/>
      <c r="NW18" s="41"/>
      <c r="NX18" s="41"/>
      <c r="NY18" s="41"/>
      <c r="NZ18" s="41"/>
      <c r="OA18" s="41"/>
      <c r="OB18" s="41"/>
      <c r="OC18" s="41"/>
      <c r="OD18" s="41"/>
      <c r="OE18" s="41"/>
      <c r="OF18" s="41"/>
      <c r="OG18" s="41"/>
      <c r="OH18" s="41"/>
      <c r="OI18" s="41"/>
      <c r="OJ18" s="41"/>
      <c r="OK18" s="41"/>
      <c r="OL18" s="41"/>
      <c r="OM18" s="41"/>
      <c r="ON18" s="41"/>
      <c r="OO18" s="41"/>
      <c r="OP18" s="41"/>
      <c r="OQ18" s="41"/>
      <c r="OR18" s="41"/>
      <c r="OS18" s="41"/>
      <c r="OT18" s="41"/>
      <c r="OU18" s="41"/>
      <c r="OV18" s="41"/>
      <c r="OW18" s="41"/>
      <c r="OX18" s="41"/>
      <c r="OY18" s="41"/>
      <c r="OZ18" s="41"/>
      <c r="PA18" s="41"/>
      <c r="PB18" s="41"/>
      <c r="PC18" s="41"/>
      <c r="PD18" s="41"/>
      <c r="PE18" s="41"/>
      <c r="PF18" s="41"/>
      <c r="PG18" s="41"/>
      <c r="PH18" s="41"/>
      <c r="PI18" s="41"/>
      <c r="PJ18" s="41"/>
      <c r="PK18" s="41"/>
      <c r="PL18" s="41"/>
      <c r="PM18" s="41"/>
      <c r="PN18" s="41"/>
      <c r="PO18" s="41"/>
      <c r="PP18" s="41"/>
      <c r="PQ18" s="41"/>
      <c r="PR18" s="41"/>
      <c r="PS18" s="41"/>
      <c r="PT18" s="41"/>
      <c r="PU18" s="41"/>
      <c r="PV18" s="41"/>
      <c r="PW18" s="41"/>
      <c r="PX18" s="41"/>
      <c r="PY18" s="41"/>
      <c r="PZ18" s="41"/>
      <c r="QA18" s="41"/>
      <c r="QB18" s="41"/>
      <c r="QC18" s="41"/>
      <c r="QD18" s="41"/>
      <c r="QE18" s="41"/>
      <c r="QF18" s="41"/>
      <c r="QG18" s="41"/>
      <c r="QH18" s="41"/>
      <c r="QI18" s="41"/>
      <c r="QJ18" s="41"/>
      <c r="QK18" s="41"/>
      <c r="QL18" s="41"/>
      <c r="QM18" s="41"/>
      <c r="QN18" s="41"/>
      <c r="QO18" s="41"/>
      <c r="QP18" s="41"/>
      <c r="QQ18" s="41"/>
      <c r="QR18" s="41"/>
      <c r="QS18" s="41"/>
      <c r="QT18" s="41"/>
      <c r="QU18" s="41"/>
      <c r="QV18" s="41"/>
      <c r="QW18" s="41"/>
      <c r="QX18" s="41"/>
      <c r="QY18" s="41"/>
      <c r="QZ18" s="41"/>
      <c r="RA18" s="41"/>
      <c r="RB18" s="41"/>
      <c r="RC18" s="41"/>
      <c r="RD18" s="41"/>
      <c r="RE18" s="41"/>
      <c r="RF18" s="41"/>
      <c r="RG18" s="41"/>
      <c r="RH18" s="41"/>
      <c r="RI18" s="41"/>
      <c r="RJ18" s="41"/>
      <c r="RK18" s="41"/>
      <c r="RL18" s="41"/>
      <c r="RM18" s="41"/>
      <c r="RN18" s="41"/>
      <c r="RO18" s="41"/>
      <c r="RP18" s="41"/>
      <c r="RQ18" s="41"/>
      <c r="RR18" s="41"/>
      <c r="RS18" s="41"/>
      <c r="RT18" s="41"/>
      <c r="RU18" s="41"/>
      <c r="RV18" s="41"/>
      <c r="RW18" s="41"/>
      <c r="RX18" s="41"/>
      <c r="RY18" s="41"/>
      <c r="RZ18" s="41"/>
      <c r="SA18" s="41"/>
      <c r="SB18" s="41"/>
      <c r="SC18" s="41"/>
      <c r="SD18" s="41"/>
      <c r="SE18" s="41"/>
      <c r="SF18" s="41"/>
      <c r="SG18" s="41"/>
      <c r="SH18" s="41"/>
      <c r="SI18" s="41"/>
      <c r="SJ18" s="41"/>
      <c r="SK18" s="41"/>
      <c r="SL18" s="41"/>
      <c r="SM18" s="41"/>
      <c r="SN18" s="41"/>
      <c r="SO18" s="41"/>
      <c r="SP18" s="41"/>
      <c r="SQ18" s="41"/>
      <c r="SR18" s="41"/>
      <c r="SS18" s="41"/>
      <c r="ST18" s="41"/>
      <c r="SU18" s="41"/>
      <c r="SV18" s="41"/>
      <c r="SW18" s="41"/>
      <c r="SX18" s="41"/>
      <c r="SY18" s="41"/>
      <c r="SZ18" s="41"/>
      <c r="TA18" s="41"/>
      <c r="TB18" s="41"/>
      <c r="TC18" s="41"/>
      <c r="TD18" s="41"/>
      <c r="TE18" s="41"/>
      <c r="TF18" s="41"/>
      <c r="TG18" s="41"/>
      <c r="TH18" s="41"/>
      <c r="TI18" s="41"/>
      <c r="TJ18" s="41"/>
      <c r="TK18" s="41"/>
      <c r="TL18" s="41"/>
      <c r="TM18" s="41"/>
      <c r="TN18" s="41"/>
      <c r="TO18" s="41"/>
      <c r="TP18" s="41"/>
      <c r="TQ18" s="41"/>
      <c r="TR18" s="41"/>
      <c r="TS18" s="41"/>
      <c r="TT18" s="41"/>
      <c r="TU18" s="41"/>
      <c r="TV18" s="41"/>
      <c r="TW18" s="41"/>
      <c r="TX18" s="41"/>
      <c r="TY18" s="41"/>
      <c r="TZ18" s="41"/>
      <c r="UA18" s="41"/>
      <c r="UB18" s="41"/>
      <c r="UC18" s="41"/>
      <c r="UD18" s="41"/>
      <c r="UE18" s="41"/>
      <c r="UF18" s="41"/>
      <c r="UG18" s="41"/>
      <c r="UH18" s="41"/>
      <c r="UI18" s="41"/>
      <c r="UJ18" s="41"/>
      <c r="UK18" s="41"/>
      <c r="UL18" s="41"/>
      <c r="UM18" s="41"/>
      <c r="UN18" s="41"/>
      <c r="UO18" s="41"/>
      <c r="UP18" s="41"/>
      <c r="UQ18" s="41"/>
      <c r="UR18" s="41"/>
      <c r="US18" s="41"/>
      <c r="UT18" s="41"/>
      <c r="UU18" s="41"/>
      <c r="UV18" s="41"/>
      <c r="UW18" s="41"/>
      <c r="UX18" s="41"/>
      <c r="UY18" s="41"/>
      <c r="UZ18" s="41"/>
      <c r="VA18" s="41"/>
      <c r="VB18" s="41"/>
      <c r="VC18" s="41"/>
      <c r="VD18" s="41"/>
      <c r="VE18" s="41"/>
      <c r="VF18" s="41"/>
      <c r="VG18" s="41"/>
      <c r="VH18" s="41"/>
      <c r="VI18" s="41"/>
      <c r="VJ18" s="41"/>
      <c r="VK18" s="41"/>
      <c r="VL18" s="41"/>
      <c r="VM18" s="41"/>
      <c r="VN18" s="41"/>
      <c r="VO18" s="41"/>
      <c r="VP18" s="41"/>
      <c r="VQ18" s="41"/>
      <c r="VR18" s="41"/>
      <c r="VS18" s="41"/>
      <c r="VT18" s="41"/>
      <c r="VU18" s="41"/>
      <c r="VV18" s="41"/>
      <c r="VW18" s="41"/>
      <c r="VX18" s="41"/>
      <c r="VY18" s="41"/>
      <c r="VZ18" s="41"/>
      <c r="WA18" s="41"/>
      <c r="WB18" s="41"/>
      <c r="WC18" s="41"/>
      <c r="WD18" s="41"/>
      <c r="WE18" s="41"/>
      <c r="WF18" s="41"/>
      <c r="WG18" s="41"/>
      <c r="WH18" s="41"/>
      <c r="WI18" s="41"/>
      <c r="WJ18" s="41"/>
      <c r="WK18" s="41"/>
      <c r="WL18" s="41"/>
      <c r="WM18" s="41"/>
      <c r="WN18" s="41"/>
      <c r="WO18" s="41"/>
      <c r="WP18" s="41"/>
      <c r="WQ18" s="41"/>
      <c r="WR18" s="41"/>
      <c r="WS18" s="41"/>
      <c r="WT18" s="41"/>
      <c r="WU18" s="41"/>
      <c r="WV18" s="41"/>
      <c r="WW18" s="41"/>
      <c r="WX18" s="41"/>
      <c r="WY18" s="41"/>
      <c r="WZ18" s="41"/>
      <c r="XA18" s="41"/>
      <c r="XB18" s="41"/>
      <c r="XC18" s="41"/>
      <c r="XD18" s="41"/>
      <c r="XE18" s="41"/>
      <c r="XF18" s="41"/>
      <c r="XG18" s="41"/>
      <c r="XH18" s="41"/>
      <c r="XI18" s="41"/>
      <c r="XJ18" s="41"/>
      <c r="XK18" s="41"/>
      <c r="XL18" s="41"/>
      <c r="XM18" s="41"/>
      <c r="XN18" s="41"/>
      <c r="XO18" s="41"/>
      <c r="XP18" s="41"/>
      <c r="XQ18" s="41"/>
      <c r="XR18" s="41"/>
      <c r="XS18" s="41"/>
      <c r="XT18" s="41"/>
      <c r="XU18" s="41"/>
      <c r="XV18" s="41"/>
      <c r="XW18" s="41"/>
      <c r="XX18" s="41"/>
      <c r="XY18" s="41"/>
      <c r="XZ18" s="41"/>
      <c r="YA18" s="41"/>
      <c r="YB18" s="41"/>
      <c r="YC18" s="41"/>
      <c r="YD18" s="41"/>
      <c r="YE18" s="41"/>
      <c r="YF18" s="41"/>
      <c r="YG18" s="41"/>
      <c r="YH18" s="41"/>
      <c r="YI18" s="41"/>
      <c r="YJ18" s="41"/>
      <c r="YK18" s="41"/>
      <c r="YL18" s="41"/>
      <c r="YM18" s="41"/>
      <c r="YN18" s="41"/>
      <c r="YO18" s="41"/>
      <c r="YP18" s="41"/>
      <c r="YQ18" s="41"/>
      <c r="YR18" s="41"/>
      <c r="YS18" s="41"/>
      <c r="YT18" s="41"/>
      <c r="YU18" s="41"/>
      <c r="YV18" s="41"/>
      <c r="YW18" s="41"/>
      <c r="YX18" s="41"/>
      <c r="YY18" s="41"/>
      <c r="YZ18" s="41"/>
      <c r="ZA18" s="41"/>
      <c r="ZB18" s="41"/>
      <c r="ZC18" s="41"/>
      <c r="ZD18" s="41"/>
      <c r="ZE18" s="41"/>
      <c r="ZF18" s="41"/>
      <c r="ZG18" s="41"/>
      <c r="ZH18" s="41"/>
      <c r="ZI18" s="41"/>
      <c r="ZJ18" s="41"/>
      <c r="ZK18" s="41"/>
      <c r="ZL18" s="41"/>
      <c r="ZM18" s="41"/>
      <c r="ZN18" s="41"/>
      <c r="ZO18" s="41"/>
      <c r="ZP18" s="41"/>
      <c r="ZQ18" s="41"/>
      <c r="ZR18" s="41"/>
      <c r="ZS18" s="41"/>
      <c r="ZT18" s="41"/>
      <c r="ZU18" s="41"/>
      <c r="ZV18" s="41"/>
      <c r="ZW18" s="41"/>
      <c r="ZX18" s="41"/>
      <c r="ZY18" s="41"/>
      <c r="ZZ18" s="41"/>
      <c r="AAA18" s="41"/>
      <c r="AAB18" s="41"/>
      <c r="AAC18" s="41"/>
      <c r="AAD18" s="41"/>
      <c r="AAE18" s="41"/>
      <c r="AAF18" s="41"/>
      <c r="AAG18" s="41"/>
      <c r="AAH18" s="41"/>
      <c r="AAI18" s="41"/>
      <c r="AAJ18" s="41"/>
      <c r="AAK18" s="41"/>
      <c r="AAL18" s="41"/>
      <c r="AAM18" s="41"/>
      <c r="AAN18" s="41"/>
      <c r="AAO18" s="41"/>
      <c r="AAP18" s="41"/>
      <c r="AAQ18" s="41"/>
      <c r="AAR18" s="41"/>
      <c r="AAS18" s="41"/>
      <c r="AAT18" s="41"/>
      <c r="AAU18" s="41"/>
      <c r="AAV18" s="41"/>
      <c r="AAW18" s="41"/>
      <c r="AAX18" s="41"/>
      <c r="AAY18" s="41"/>
      <c r="AAZ18" s="41"/>
      <c r="ABA18" s="41"/>
      <c r="ABB18" s="41"/>
      <c r="ABC18" s="41"/>
      <c r="ABD18" s="41"/>
      <c r="ABE18" s="41"/>
      <c r="ABF18" s="41"/>
      <c r="ABG18" s="41"/>
      <c r="ABH18" s="41"/>
      <c r="ABI18" s="41"/>
      <c r="ABJ18" s="41"/>
      <c r="ABK18" s="41"/>
      <c r="ABL18" s="41"/>
      <c r="ABM18" s="41"/>
      <c r="ABN18" s="41"/>
      <c r="ABO18" s="41"/>
      <c r="ABP18" s="41"/>
      <c r="ABQ18" s="41"/>
      <c r="ABR18" s="41"/>
      <c r="ABS18" s="41"/>
      <c r="ABT18" s="41"/>
      <c r="ABU18" s="41"/>
      <c r="ABV18" s="41"/>
      <c r="ABW18" s="41"/>
      <c r="ABX18" s="41"/>
      <c r="ABY18" s="41"/>
      <c r="ABZ18" s="41"/>
      <c r="ACA18" s="41"/>
      <c r="ACB18" s="41"/>
      <c r="ACC18" s="41"/>
      <c r="ACD18" s="41"/>
      <c r="ACE18" s="41"/>
      <c r="ACF18" s="41"/>
      <c r="ACG18" s="41"/>
      <c r="ACH18" s="41"/>
      <c r="ACI18" s="41"/>
      <c r="ACJ18" s="41"/>
      <c r="ACK18" s="41"/>
      <c r="ACL18" s="41"/>
      <c r="ACM18" s="41"/>
      <c r="ACN18" s="41"/>
      <c r="ACO18" s="41"/>
      <c r="ACP18" s="41"/>
      <c r="ACQ18" s="41"/>
      <c r="ACR18" s="41"/>
      <c r="ACS18" s="41"/>
      <c r="ACT18" s="41"/>
      <c r="ACU18" s="41"/>
      <c r="ACV18" s="41"/>
      <c r="ACW18" s="41"/>
      <c r="ACX18" s="41"/>
      <c r="ACY18" s="41"/>
      <c r="ACZ18" s="41"/>
      <c r="ADA18" s="41"/>
      <c r="ADB18" s="41"/>
      <c r="ADC18" s="41"/>
      <c r="ADD18" s="41"/>
      <c r="ADE18" s="41"/>
      <c r="ADF18" s="41"/>
      <c r="ADG18" s="41"/>
      <c r="ADH18" s="41"/>
      <c r="ADI18" s="41"/>
      <c r="ADJ18" s="41"/>
      <c r="ADK18" s="41"/>
      <c r="ADL18" s="41"/>
      <c r="ADM18" s="41"/>
      <c r="ADN18" s="41"/>
      <c r="ADO18" s="41"/>
      <c r="ADP18" s="41"/>
      <c r="ADQ18" s="41"/>
      <c r="ADR18" s="41"/>
      <c r="ADS18" s="41"/>
      <c r="ADT18" s="41"/>
      <c r="ADU18" s="41"/>
      <c r="ADV18" s="41"/>
      <c r="ADW18" s="41"/>
      <c r="ADX18" s="41"/>
      <c r="ADY18" s="41"/>
      <c r="ADZ18" s="41"/>
      <c r="AEA18" s="41"/>
      <c r="AEB18" s="41"/>
      <c r="AEC18" s="41"/>
      <c r="AED18" s="41"/>
      <c r="AEE18" s="41"/>
      <c r="AEF18" s="41"/>
      <c r="AEG18" s="41"/>
      <c r="AEH18" s="41"/>
      <c r="AEI18" s="41"/>
      <c r="AEJ18" s="41"/>
      <c r="AEK18" s="41"/>
      <c r="AEL18" s="41"/>
      <c r="AEM18" s="41"/>
      <c r="AEN18" s="41"/>
      <c r="AEO18" s="41"/>
      <c r="AEP18" s="41"/>
      <c r="AEQ18" s="41"/>
      <c r="AER18" s="41"/>
      <c r="AES18" s="41"/>
      <c r="AET18" s="41"/>
      <c r="AEU18" s="41"/>
      <c r="AEV18" s="41"/>
      <c r="AEW18" s="41"/>
      <c r="AEX18" s="41"/>
      <c r="AEY18" s="41"/>
      <c r="AEZ18" s="41"/>
      <c r="AFA18" s="41"/>
      <c r="AFB18" s="41"/>
      <c r="AFC18" s="41"/>
      <c r="AFD18" s="41"/>
      <c r="AFE18" s="41"/>
      <c r="AFF18" s="41"/>
      <c r="AFG18" s="41"/>
      <c r="AFH18" s="41"/>
      <c r="AFI18" s="41"/>
      <c r="AFJ18" s="41"/>
      <c r="AFK18" s="41"/>
      <c r="AFL18" s="41"/>
      <c r="AFM18" s="41"/>
      <c r="AFN18" s="41"/>
      <c r="AFO18" s="41"/>
      <c r="AFP18" s="41"/>
      <c r="AFQ18" s="41"/>
      <c r="AFR18" s="41"/>
      <c r="AFS18" s="41"/>
      <c r="AFT18" s="41"/>
      <c r="AFU18" s="41"/>
      <c r="AFV18" s="41"/>
      <c r="AFW18" s="41"/>
      <c r="AFX18" s="41"/>
      <c r="AFY18" s="41"/>
      <c r="AFZ18" s="41"/>
      <c r="AGA18" s="41"/>
      <c r="AGB18" s="41"/>
      <c r="AGC18" s="41"/>
      <c r="AGD18" s="41"/>
      <c r="AGE18" s="41"/>
      <c r="AGF18" s="41"/>
      <c r="AGG18" s="41"/>
      <c r="AGH18" s="41"/>
      <c r="AGI18" s="41"/>
      <c r="AGJ18" s="41"/>
      <c r="AGK18" s="41"/>
      <c r="AGL18" s="41"/>
      <c r="AGM18" s="41"/>
      <c r="AGN18" s="41"/>
      <c r="AGO18" s="41"/>
      <c r="AGP18" s="41"/>
      <c r="AGQ18" s="41"/>
      <c r="AGR18" s="41"/>
      <c r="AGS18" s="41"/>
      <c r="AGT18" s="41"/>
      <c r="AGU18" s="41"/>
      <c r="AGV18" s="41"/>
      <c r="AGW18" s="41"/>
      <c r="AGX18" s="41"/>
      <c r="AGY18" s="41"/>
      <c r="AGZ18" s="41"/>
      <c r="AHA18" s="41"/>
      <c r="AHB18" s="41"/>
      <c r="AHC18" s="41"/>
      <c r="AHD18" s="41"/>
      <c r="AHE18" s="41"/>
      <c r="AHF18" s="41"/>
      <c r="AHG18" s="41"/>
      <c r="AHH18" s="41"/>
      <c r="AHI18" s="41"/>
      <c r="AHJ18" s="41"/>
      <c r="AHK18" s="41"/>
      <c r="AHL18" s="41"/>
      <c r="AHM18" s="41"/>
      <c r="AHN18" s="41"/>
      <c r="AHO18" s="41"/>
      <c r="AHP18" s="41"/>
      <c r="AHQ18" s="41"/>
      <c r="AHR18" s="41"/>
      <c r="AHS18" s="41"/>
      <c r="AHT18" s="41"/>
      <c r="AHU18" s="41"/>
      <c r="AHV18" s="41"/>
      <c r="AHW18" s="41"/>
      <c r="AHX18" s="41"/>
      <c r="AHY18" s="41"/>
      <c r="AHZ18" s="41"/>
      <c r="AIA18" s="41"/>
      <c r="AIB18" s="41"/>
      <c r="AIC18" s="41"/>
      <c r="AID18" s="41"/>
      <c r="AIE18" s="41"/>
      <c r="AIF18" s="41"/>
      <c r="AIG18" s="41"/>
      <c r="AIH18" s="41"/>
      <c r="AII18" s="41"/>
      <c r="AIJ18" s="41"/>
      <c r="AIK18" s="41"/>
      <c r="AIL18" s="41"/>
      <c r="AIM18" s="41"/>
      <c r="AIN18" s="41"/>
      <c r="AIO18" s="41"/>
      <c r="AIP18" s="41"/>
      <c r="AIQ18" s="41"/>
      <c r="AIR18" s="41"/>
      <c r="AIS18" s="41"/>
      <c r="AIT18" s="41"/>
      <c r="AIU18" s="41"/>
      <c r="AIV18" s="41"/>
      <c r="AIW18" s="41"/>
      <c r="AIX18" s="41"/>
      <c r="AIY18" s="41"/>
      <c r="AIZ18" s="41"/>
      <c r="AJA18" s="41"/>
      <c r="AJB18" s="41"/>
      <c r="AJC18" s="41"/>
      <c r="AJD18" s="41"/>
      <c r="AJE18" s="41"/>
      <c r="AJF18" s="41"/>
      <c r="AJG18" s="41"/>
      <c r="AJH18" s="41"/>
      <c r="AJI18" s="41"/>
      <c r="AJJ18" s="41"/>
      <c r="AJK18" s="41"/>
      <c r="AJL18" s="41"/>
      <c r="AJM18" s="41"/>
      <c r="AJN18" s="41"/>
      <c r="AJO18" s="41"/>
      <c r="AJP18" s="41"/>
      <c r="AJQ18" s="41"/>
      <c r="AJR18" s="41"/>
      <c r="AJS18" s="41"/>
      <c r="AJT18" s="41"/>
      <c r="AJU18" s="41"/>
      <c r="AJV18" s="41"/>
      <c r="AJW18" s="41"/>
      <c r="AJX18" s="41"/>
      <c r="AJY18" s="41"/>
      <c r="AJZ18" s="41"/>
      <c r="AKA18" s="41"/>
      <c r="AKB18" s="41"/>
      <c r="AKC18" s="41"/>
      <c r="AKD18" s="41"/>
      <c r="AKE18" s="41"/>
      <c r="AKF18" s="41"/>
      <c r="AKG18" s="41"/>
      <c r="AKH18" s="41"/>
      <c r="AKI18" s="41"/>
      <c r="AKJ18" s="41"/>
      <c r="AKK18" s="41"/>
      <c r="AKL18" s="41"/>
      <c r="AKM18" s="41"/>
      <c r="AKN18" s="41"/>
      <c r="AKO18" s="41"/>
      <c r="AKP18" s="41"/>
      <c r="AKQ18" s="41"/>
      <c r="AKR18" s="41"/>
      <c r="AKS18" s="41"/>
      <c r="AKT18" s="41"/>
      <c r="AKU18" s="41"/>
      <c r="AKV18" s="41"/>
      <c r="AKW18" s="41"/>
      <c r="AKX18" s="41"/>
      <c r="AKY18" s="41"/>
      <c r="AKZ18" s="41"/>
      <c r="ALA18" s="41"/>
      <c r="ALB18" s="41"/>
      <c r="ALC18" s="41"/>
      <c r="ALD18" s="41"/>
      <c r="ALE18" s="41"/>
      <c r="ALF18" s="41"/>
      <c r="ALG18" s="41"/>
      <c r="ALH18" s="41"/>
      <c r="ALI18" s="41"/>
      <c r="ALJ18" s="41"/>
      <c r="ALK18" s="41"/>
      <c r="ALL18" s="41"/>
      <c r="ALM18" s="41"/>
      <c r="ALN18" s="41"/>
      <c r="ALO18" s="41"/>
      <c r="ALP18" s="41"/>
      <c r="ALQ18" s="41"/>
      <c r="ALR18" s="41"/>
      <c r="ALS18" s="41"/>
      <c r="ALT18" s="41"/>
      <c r="ALU18" s="41"/>
      <c r="ALV18" s="41"/>
      <c r="ALW18" s="41"/>
      <c r="ALX18" s="41"/>
      <c r="ALY18" s="41"/>
      <c r="ALZ18" s="41"/>
      <c r="AMA18" s="41"/>
      <c r="AMB18" s="41"/>
      <c r="AMC18" s="41"/>
      <c r="AMD18" s="41"/>
      <c r="AME18" s="41"/>
      <c r="AMF18" s="41"/>
      <c r="AMG18" s="41"/>
      <c r="AMH18" s="41"/>
      <c r="AMI18" s="41"/>
      <c r="AMJ18" s="41"/>
      <c r="AMK18" s="41"/>
      <c r="AML18" s="41"/>
      <c r="AMM18" s="41"/>
      <c r="AMN18" s="41"/>
      <c r="AMO18" s="41"/>
      <c r="AMP18" s="41"/>
      <c r="AMQ18" s="41"/>
      <c r="AMR18" s="41"/>
      <c r="AMS18" s="41"/>
      <c r="AMT18" s="41"/>
      <c r="AMU18" s="41"/>
      <c r="AMV18" s="41"/>
      <c r="AMW18" s="41"/>
      <c r="AMX18" s="41"/>
      <c r="AMY18" s="41"/>
      <c r="AMZ18" s="41"/>
      <c r="ANA18" s="41"/>
      <c r="ANB18" s="41"/>
      <c r="ANC18" s="41"/>
      <c r="AND18" s="41"/>
      <c r="ANE18" s="41"/>
      <c r="ANF18" s="41"/>
      <c r="ANG18" s="41"/>
      <c r="ANH18" s="41"/>
      <c r="ANI18" s="41"/>
      <c r="ANJ18" s="41"/>
      <c r="ANK18" s="41"/>
      <c r="ANL18" s="41"/>
      <c r="ANM18" s="41"/>
      <c r="ANN18" s="41"/>
      <c r="ANO18" s="41"/>
      <c r="ANP18" s="41"/>
      <c r="ANQ18" s="41"/>
      <c r="ANR18" s="41"/>
      <c r="ANS18" s="41"/>
      <c r="ANT18" s="41"/>
      <c r="ANU18" s="41"/>
      <c r="ANV18" s="41"/>
      <c r="ANW18" s="41"/>
      <c r="ANX18" s="41"/>
      <c r="ANY18" s="41"/>
      <c r="ANZ18" s="41"/>
      <c r="AOA18" s="41"/>
      <c r="AOB18" s="41"/>
      <c r="AOC18" s="41"/>
      <c r="AOD18" s="41"/>
      <c r="AOE18" s="41"/>
      <c r="AOF18" s="41"/>
      <c r="AOG18" s="41"/>
      <c r="AOH18" s="41"/>
      <c r="AOI18" s="41"/>
      <c r="AOJ18" s="41"/>
      <c r="AOK18" s="41"/>
      <c r="AOL18" s="41"/>
      <c r="AOM18" s="41"/>
      <c r="AON18" s="41"/>
      <c r="AOO18" s="41"/>
      <c r="AOP18" s="41"/>
      <c r="AOQ18" s="41"/>
      <c r="AOR18" s="41"/>
      <c r="AOS18" s="41"/>
      <c r="AOT18" s="41"/>
      <c r="AOU18" s="41"/>
      <c r="AOV18" s="41"/>
      <c r="AOW18" s="41"/>
      <c r="AOX18" s="41"/>
      <c r="AOY18" s="41"/>
      <c r="AOZ18" s="41"/>
      <c r="APA18" s="41"/>
      <c r="APB18" s="41"/>
      <c r="APC18" s="41"/>
      <c r="APD18" s="41"/>
      <c r="APE18" s="41"/>
      <c r="APF18" s="41"/>
      <c r="APG18" s="41"/>
      <c r="APH18" s="41"/>
      <c r="API18" s="41"/>
    </row>
    <row r="19" spans="2:1101" x14ac:dyDescent="0.25">
      <c r="B19" s="43" t="s">
        <v>304</v>
      </c>
      <c r="C19" s="41">
        <v>12467</v>
      </c>
      <c r="D19" s="130">
        <v>0</v>
      </c>
      <c r="E19" s="130">
        <v>-12174818.060000001</v>
      </c>
      <c r="F19" s="130">
        <v>0</v>
      </c>
      <c r="G19" s="41"/>
      <c r="H19" s="41"/>
      <c r="I19" s="68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1"/>
      <c r="FE19" s="41"/>
      <c r="FF19" s="41"/>
      <c r="FG19" s="41"/>
      <c r="FH19" s="41"/>
      <c r="FI19" s="41"/>
      <c r="FJ19" s="41"/>
      <c r="FK19" s="41"/>
      <c r="FL19" s="41"/>
      <c r="FM19" s="41"/>
      <c r="FN19" s="41"/>
      <c r="FO19" s="41"/>
      <c r="FP19" s="41"/>
      <c r="FQ19" s="41"/>
      <c r="FR19" s="41"/>
      <c r="FS19" s="41"/>
      <c r="FT19" s="41"/>
      <c r="FU19" s="41"/>
      <c r="FV19" s="41"/>
      <c r="FW19" s="41"/>
      <c r="FX19" s="41"/>
      <c r="FY19" s="41"/>
      <c r="FZ19" s="41"/>
      <c r="GA19" s="41"/>
      <c r="GB19" s="41"/>
      <c r="GC19" s="41"/>
      <c r="GD19" s="41"/>
      <c r="GE19" s="41"/>
      <c r="GF19" s="41"/>
      <c r="GG19" s="41"/>
      <c r="GH19" s="41"/>
      <c r="GI19" s="41"/>
      <c r="GJ19" s="41"/>
      <c r="GK19" s="41"/>
      <c r="GL19" s="41"/>
      <c r="GM19" s="41"/>
      <c r="GN19" s="41"/>
      <c r="GO19" s="41"/>
      <c r="GP19" s="41"/>
      <c r="GQ19" s="41"/>
      <c r="GR19" s="41"/>
      <c r="GS19" s="41"/>
      <c r="GT19" s="41"/>
      <c r="GU19" s="41"/>
      <c r="GV19" s="41"/>
      <c r="GW19" s="41"/>
      <c r="GX19" s="41"/>
      <c r="GY19" s="41"/>
      <c r="GZ19" s="41"/>
      <c r="HA19" s="41"/>
      <c r="HB19" s="41"/>
      <c r="HC19" s="41"/>
      <c r="HD19" s="41"/>
      <c r="HE19" s="41"/>
      <c r="HF19" s="41"/>
      <c r="HG19" s="41"/>
      <c r="HH19" s="41"/>
      <c r="HI19" s="41"/>
      <c r="HJ19" s="41"/>
      <c r="HK19" s="41"/>
      <c r="HL19" s="41"/>
      <c r="HM19" s="41"/>
      <c r="HN19" s="41"/>
      <c r="HO19" s="41"/>
      <c r="HP19" s="41"/>
      <c r="HQ19" s="41"/>
      <c r="HR19" s="41"/>
      <c r="HS19" s="41"/>
      <c r="HT19" s="41"/>
      <c r="HU19" s="41"/>
      <c r="HV19" s="41"/>
      <c r="HW19" s="41"/>
      <c r="HX19" s="41"/>
      <c r="HY19" s="41"/>
      <c r="HZ19" s="41"/>
      <c r="IA19" s="41"/>
      <c r="IB19" s="41"/>
      <c r="IC19" s="41"/>
      <c r="ID19" s="41"/>
      <c r="IE19" s="41"/>
      <c r="IF19" s="41"/>
      <c r="IG19" s="41"/>
      <c r="IH19" s="41"/>
      <c r="II19" s="41"/>
      <c r="IJ19" s="41"/>
      <c r="IK19" s="41"/>
      <c r="IL19" s="41"/>
      <c r="IM19" s="41"/>
      <c r="IN19" s="41"/>
      <c r="IO19" s="41"/>
      <c r="IP19" s="41"/>
      <c r="IQ19" s="41"/>
      <c r="IR19" s="41"/>
      <c r="IS19" s="41"/>
      <c r="IT19" s="41"/>
      <c r="IU19" s="41"/>
      <c r="IV19" s="41"/>
      <c r="IW19" s="41"/>
      <c r="IX19" s="41"/>
      <c r="IY19" s="41"/>
      <c r="IZ19" s="41"/>
      <c r="JA19" s="41"/>
      <c r="JB19" s="41"/>
      <c r="JC19" s="41"/>
      <c r="JD19" s="41"/>
      <c r="JE19" s="41"/>
      <c r="JF19" s="41"/>
      <c r="JG19" s="41"/>
      <c r="JH19" s="41"/>
      <c r="JI19" s="41"/>
      <c r="JJ19" s="41"/>
      <c r="JK19" s="41"/>
      <c r="JL19" s="41"/>
      <c r="JM19" s="41"/>
      <c r="JN19" s="41"/>
      <c r="JO19" s="41"/>
      <c r="JP19" s="41"/>
      <c r="JQ19" s="41"/>
      <c r="JR19" s="41"/>
      <c r="JS19" s="41"/>
      <c r="JT19" s="41"/>
      <c r="JU19" s="41"/>
      <c r="JV19" s="41"/>
      <c r="JW19" s="41"/>
      <c r="JX19" s="41"/>
      <c r="JY19" s="41"/>
      <c r="JZ19" s="41"/>
      <c r="KA19" s="41"/>
      <c r="KB19" s="41"/>
      <c r="KC19" s="41"/>
      <c r="KD19" s="41"/>
      <c r="KE19" s="41"/>
      <c r="KF19" s="41"/>
      <c r="KG19" s="41"/>
      <c r="KH19" s="41"/>
      <c r="KI19" s="41"/>
      <c r="KJ19" s="41"/>
      <c r="KK19" s="41"/>
      <c r="KL19" s="41"/>
      <c r="KM19" s="41"/>
      <c r="KN19" s="41"/>
      <c r="KO19" s="41"/>
      <c r="KP19" s="41"/>
      <c r="KQ19" s="41"/>
      <c r="KR19" s="41"/>
      <c r="KS19" s="41"/>
      <c r="KT19" s="41"/>
      <c r="KU19" s="41"/>
      <c r="KV19" s="41"/>
      <c r="KW19" s="41"/>
      <c r="KX19" s="41"/>
      <c r="KY19" s="41"/>
      <c r="KZ19" s="41"/>
      <c r="LA19" s="41"/>
      <c r="LB19" s="41"/>
      <c r="LC19" s="41"/>
      <c r="LD19" s="41"/>
      <c r="LE19" s="41"/>
      <c r="LF19" s="41"/>
      <c r="LG19" s="41"/>
      <c r="LH19" s="41"/>
      <c r="LI19" s="41"/>
      <c r="LJ19" s="41"/>
      <c r="LK19" s="41"/>
      <c r="LL19" s="41"/>
      <c r="LM19" s="41"/>
      <c r="LN19" s="41"/>
      <c r="LO19" s="41"/>
      <c r="LP19" s="41"/>
      <c r="LQ19" s="41"/>
      <c r="LR19" s="41"/>
      <c r="LS19" s="41"/>
      <c r="LT19" s="41"/>
      <c r="LU19" s="41"/>
      <c r="LV19" s="41"/>
      <c r="LW19" s="41"/>
      <c r="LX19" s="41"/>
      <c r="LY19" s="41"/>
      <c r="LZ19" s="41"/>
      <c r="MA19" s="41"/>
      <c r="MB19" s="41"/>
      <c r="MC19" s="41"/>
      <c r="MD19" s="41"/>
      <c r="ME19" s="41"/>
      <c r="MF19" s="41"/>
      <c r="MG19" s="41"/>
      <c r="MH19" s="41"/>
      <c r="MI19" s="41"/>
      <c r="MJ19" s="41"/>
      <c r="MK19" s="41"/>
      <c r="ML19" s="41"/>
      <c r="MM19" s="41"/>
      <c r="MN19" s="41"/>
      <c r="MO19" s="41"/>
      <c r="MP19" s="41"/>
      <c r="MQ19" s="41"/>
      <c r="MR19" s="41"/>
      <c r="MS19" s="41"/>
      <c r="MT19" s="41"/>
      <c r="MU19" s="41"/>
      <c r="MV19" s="41"/>
      <c r="MW19" s="41"/>
      <c r="MX19" s="41"/>
      <c r="MY19" s="41"/>
      <c r="MZ19" s="41"/>
      <c r="NA19" s="41"/>
      <c r="NB19" s="41"/>
      <c r="NC19" s="41"/>
      <c r="ND19" s="41"/>
      <c r="NE19" s="41"/>
      <c r="NF19" s="41"/>
      <c r="NG19" s="41"/>
      <c r="NH19" s="41"/>
      <c r="NI19" s="41"/>
      <c r="NJ19" s="41"/>
      <c r="NK19" s="41"/>
      <c r="NL19" s="41"/>
      <c r="NM19" s="41"/>
      <c r="NN19" s="41"/>
      <c r="NO19" s="41"/>
      <c r="NP19" s="41"/>
      <c r="NQ19" s="41"/>
      <c r="NR19" s="41"/>
      <c r="NS19" s="41"/>
      <c r="NT19" s="41"/>
      <c r="NU19" s="41"/>
      <c r="NV19" s="41"/>
      <c r="NW19" s="41"/>
      <c r="NX19" s="41"/>
      <c r="NY19" s="41"/>
      <c r="NZ19" s="41"/>
      <c r="OA19" s="41"/>
      <c r="OB19" s="41"/>
      <c r="OC19" s="41"/>
      <c r="OD19" s="41"/>
      <c r="OE19" s="41"/>
      <c r="OF19" s="41"/>
      <c r="OG19" s="41"/>
      <c r="OH19" s="41"/>
      <c r="OI19" s="41"/>
      <c r="OJ19" s="41"/>
      <c r="OK19" s="41"/>
      <c r="OL19" s="41"/>
      <c r="OM19" s="41"/>
      <c r="ON19" s="41"/>
      <c r="OO19" s="41"/>
      <c r="OP19" s="41"/>
      <c r="OQ19" s="41"/>
      <c r="OR19" s="41"/>
      <c r="OS19" s="41"/>
      <c r="OT19" s="41"/>
      <c r="OU19" s="41"/>
      <c r="OV19" s="41"/>
      <c r="OW19" s="41"/>
      <c r="OX19" s="41"/>
      <c r="OY19" s="41"/>
      <c r="OZ19" s="41"/>
      <c r="PA19" s="41"/>
      <c r="PB19" s="41"/>
      <c r="PC19" s="41"/>
      <c r="PD19" s="41"/>
      <c r="PE19" s="41"/>
      <c r="PF19" s="41"/>
      <c r="PG19" s="41"/>
      <c r="PH19" s="41"/>
      <c r="PI19" s="41"/>
      <c r="PJ19" s="41"/>
      <c r="PK19" s="41"/>
      <c r="PL19" s="41"/>
      <c r="PM19" s="41"/>
      <c r="PN19" s="41"/>
      <c r="PO19" s="41"/>
      <c r="PP19" s="41"/>
      <c r="PQ19" s="41"/>
      <c r="PR19" s="41"/>
      <c r="PS19" s="41"/>
      <c r="PT19" s="41"/>
      <c r="PU19" s="41"/>
      <c r="PV19" s="41"/>
      <c r="PW19" s="41"/>
      <c r="PX19" s="41"/>
      <c r="PY19" s="41"/>
      <c r="PZ19" s="41"/>
      <c r="QA19" s="41"/>
      <c r="QB19" s="41"/>
      <c r="QC19" s="41"/>
      <c r="QD19" s="41"/>
      <c r="QE19" s="41"/>
      <c r="QF19" s="41"/>
      <c r="QG19" s="41"/>
      <c r="QH19" s="41"/>
      <c r="QI19" s="41"/>
      <c r="QJ19" s="41"/>
      <c r="QK19" s="41"/>
      <c r="QL19" s="41"/>
      <c r="QM19" s="41"/>
      <c r="QN19" s="41"/>
      <c r="QO19" s="41"/>
      <c r="QP19" s="41"/>
      <c r="QQ19" s="41"/>
      <c r="QR19" s="41"/>
      <c r="QS19" s="41"/>
      <c r="QT19" s="41"/>
      <c r="QU19" s="41"/>
      <c r="QV19" s="41"/>
      <c r="QW19" s="41"/>
      <c r="QX19" s="41"/>
      <c r="QY19" s="41"/>
      <c r="QZ19" s="41"/>
      <c r="RA19" s="41"/>
      <c r="RB19" s="41"/>
      <c r="RC19" s="41"/>
      <c r="RD19" s="41"/>
      <c r="RE19" s="41"/>
      <c r="RF19" s="41"/>
      <c r="RG19" s="41"/>
      <c r="RH19" s="41"/>
      <c r="RI19" s="41"/>
      <c r="RJ19" s="41"/>
      <c r="RK19" s="41"/>
      <c r="RL19" s="41"/>
      <c r="RM19" s="41"/>
      <c r="RN19" s="41"/>
      <c r="RO19" s="41"/>
      <c r="RP19" s="41"/>
      <c r="RQ19" s="41"/>
      <c r="RR19" s="41"/>
      <c r="RS19" s="41"/>
      <c r="RT19" s="41"/>
      <c r="RU19" s="41"/>
      <c r="RV19" s="41"/>
      <c r="RW19" s="41"/>
      <c r="RX19" s="41"/>
      <c r="RY19" s="41"/>
      <c r="RZ19" s="41"/>
      <c r="SA19" s="41"/>
      <c r="SB19" s="41"/>
      <c r="SC19" s="41"/>
      <c r="SD19" s="41"/>
      <c r="SE19" s="41"/>
      <c r="SF19" s="41"/>
      <c r="SG19" s="41"/>
      <c r="SH19" s="41"/>
      <c r="SI19" s="41"/>
      <c r="SJ19" s="41"/>
      <c r="SK19" s="41"/>
      <c r="SL19" s="41"/>
      <c r="SM19" s="41"/>
      <c r="SN19" s="41"/>
      <c r="SO19" s="41"/>
      <c r="SP19" s="41"/>
      <c r="SQ19" s="41"/>
      <c r="SR19" s="41"/>
      <c r="SS19" s="41"/>
      <c r="ST19" s="41"/>
      <c r="SU19" s="41"/>
      <c r="SV19" s="41"/>
      <c r="SW19" s="41"/>
      <c r="SX19" s="41"/>
      <c r="SY19" s="41"/>
      <c r="SZ19" s="41"/>
      <c r="TA19" s="41"/>
      <c r="TB19" s="41"/>
      <c r="TC19" s="41"/>
      <c r="TD19" s="41"/>
      <c r="TE19" s="41"/>
      <c r="TF19" s="41"/>
      <c r="TG19" s="41"/>
      <c r="TH19" s="41"/>
      <c r="TI19" s="41"/>
      <c r="TJ19" s="41"/>
      <c r="TK19" s="41"/>
      <c r="TL19" s="41"/>
      <c r="TM19" s="41"/>
      <c r="TN19" s="41"/>
      <c r="TO19" s="41"/>
      <c r="TP19" s="41"/>
      <c r="TQ19" s="41"/>
      <c r="TR19" s="41"/>
      <c r="TS19" s="41"/>
      <c r="TT19" s="41"/>
      <c r="TU19" s="41"/>
      <c r="TV19" s="41"/>
      <c r="TW19" s="41"/>
      <c r="TX19" s="41"/>
      <c r="TY19" s="41"/>
      <c r="TZ19" s="41"/>
      <c r="UA19" s="41"/>
      <c r="UB19" s="41"/>
      <c r="UC19" s="41"/>
      <c r="UD19" s="41"/>
      <c r="UE19" s="41"/>
      <c r="UF19" s="41"/>
      <c r="UG19" s="41"/>
      <c r="UH19" s="41"/>
      <c r="UI19" s="41"/>
      <c r="UJ19" s="41"/>
      <c r="UK19" s="41"/>
      <c r="UL19" s="41"/>
      <c r="UM19" s="41"/>
      <c r="UN19" s="41"/>
      <c r="UO19" s="41"/>
      <c r="UP19" s="41"/>
      <c r="UQ19" s="41"/>
      <c r="UR19" s="41"/>
      <c r="US19" s="41"/>
      <c r="UT19" s="41"/>
      <c r="UU19" s="41"/>
      <c r="UV19" s="41"/>
      <c r="UW19" s="41"/>
      <c r="UX19" s="41"/>
      <c r="UY19" s="41"/>
      <c r="UZ19" s="41"/>
      <c r="VA19" s="41"/>
      <c r="VB19" s="41"/>
      <c r="VC19" s="41"/>
      <c r="VD19" s="41"/>
      <c r="VE19" s="41"/>
      <c r="VF19" s="41"/>
      <c r="VG19" s="41"/>
      <c r="VH19" s="41"/>
      <c r="VI19" s="41"/>
      <c r="VJ19" s="41"/>
      <c r="VK19" s="41"/>
      <c r="VL19" s="41"/>
      <c r="VM19" s="41"/>
      <c r="VN19" s="41"/>
      <c r="VO19" s="41"/>
      <c r="VP19" s="41"/>
      <c r="VQ19" s="41"/>
      <c r="VR19" s="41"/>
      <c r="VS19" s="41"/>
      <c r="VT19" s="41"/>
      <c r="VU19" s="41"/>
      <c r="VV19" s="41"/>
      <c r="VW19" s="41"/>
      <c r="VX19" s="41"/>
      <c r="VY19" s="41"/>
      <c r="VZ19" s="41"/>
      <c r="WA19" s="41"/>
      <c r="WB19" s="41"/>
      <c r="WC19" s="41"/>
      <c r="WD19" s="41"/>
      <c r="WE19" s="41"/>
      <c r="WF19" s="41"/>
      <c r="WG19" s="41"/>
      <c r="WH19" s="41"/>
      <c r="WI19" s="41"/>
      <c r="WJ19" s="41"/>
      <c r="WK19" s="41"/>
      <c r="WL19" s="41"/>
      <c r="WM19" s="41"/>
      <c r="WN19" s="41"/>
      <c r="WO19" s="41"/>
      <c r="WP19" s="41"/>
      <c r="WQ19" s="41"/>
      <c r="WR19" s="41"/>
      <c r="WS19" s="41"/>
      <c r="WT19" s="41"/>
      <c r="WU19" s="41"/>
      <c r="WV19" s="41"/>
      <c r="WW19" s="41"/>
      <c r="WX19" s="41"/>
      <c r="WY19" s="41"/>
      <c r="WZ19" s="41"/>
      <c r="XA19" s="41"/>
      <c r="XB19" s="41"/>
      <c r="XC19" s="41"/>
      <c r="XD19" s="41"/>
      <c r="XE19" s="41"/>
      <c r="XF19" s="41"/>
      <c r="XG19" s="41"/>
      <c r="XH19" s="41"/>
      <c r="XI19" s="41"/>
      <c r="XJ19" s="41"/>
      <c r="XK19" s="41"/>
      <c r="XL19" s="41"/>
      <c r="XM19" s="41"/>
      <c r="XN19" s="41"/>
      <c r="XO19" s="41"/>
      <c r="XP19" s="41"/>
      <c r="XQ19" s="41"/>
      <c r="XR19" s="41"/>
      <c r="XS19" s="41"/>
      <c r="XT19" s="41"/>
      <c r="XU19" s="41"/>
      <c r="XV19" s="41"/>
      <c r="XW19" s="41"/>
      <c r="XX19" s="41"/>
      <c r="XY19" s="41"/>
      <c r="XZ19" s="41"/>
      <c r="YA19" s="41"/>
      <c r="YB19" s="41"/>
      <c r="YC19" s="41"/>
      <c r="YD19" s="41"/>
      <c r="YE19" s="41"/>
      <c r="YF19" s="41"/>
      <c r="YG19" s="41"/>
      <c r="YH19" s="41"/>
      <c r="YI19" s="41"/>
      <c r="YJ19" s="41"/>
      <c r="YK19" s="41"/>
      <c r="YL19" s="41"/>
      <c r="YM19" s="41"/>
      <c r="YN19" s="41"/>
      <c r="YO19" s="41"/>
      <c r="YP19" s="41"/>
      <c r="YQ19" s="41"/>
      <c r="YR19" s="41"/>
      <c r="YS19" s="41"/>
      <c r="YT19" s="41"/>
      <c r="YU19" s="41"/>
      <c r="YV19" s="41"/>
      <c r="YW19" s="41"/>
      <c r="YX19" s="41"/>
      <c r="YY19" s="41"/>
      <c r="YZ19" s="41"/>
      <c r="ZA19" s="41"/>
      <c r="ZB19" s="41"/>
      <c r="ZC19" s="41"/>
      <c r="ZD19" s="41"/>
      <c r="ZE19" s="41"/>
      <c r="ZF19" s="41"/>
      <c r="ZG19" s="41"/>
      <c r="ZH19" s="41"/>
      <c r="ZI19" s="41"/>
      <c r="ZJ19" s="41"/>
      <c r="ZK19" s="41"/>
      <c r="ZL19" s="41"/>
      <c r="ZM19" s="41"/>
      <c r="ZN19" s="41"/>
      <c r="ZO19" s="41"/>
      <c r="ZP19" s="41"/>
      <c r="ZQ19" s="41"/>
      <c r="ZR19" s="41"/>
      <c r="ZS19" s="41"/>
      <c r="ZT19" s="41"/>
      <c r="ZU19" s="41"/>
      <c r="ZV19" s="41"/>
      <c r="ZW19" s="41"/>
      <c r="ZX19" s="41"/>
      <c r="ZY19" s="41"/>
      <c r="ZZ19" s="41"/>
      <c r="AAA19" s="41"/>
      <c r="AAB19" s="41"/>
      <c r="AAC19" s="41"/>
      <c r="AAD19" s="41"/>
      <c r="AAE19" s="41"/>
      <c r="AAF19" s="41"/>
      <c r="AAG19" s="41"/>
      <c r="AAH19" s="41"/>
      <c r="AAI19" s="41"/>
      <c r="AAJ19" s="41"/>
      <c r="AAK19" s="41"/>
      <c r="AAL19" s="41"/>
      <c r="AAM19" s="41"/>
      <c r="AAN19" s="41"/>
      <c r="AAO19" s="41"/>
      <c r="AAP19" s="41"/>
      <c r="AAQ19" s="41"/>
      <c r="AAR19" s="41"/>
      <c r="AAS19" s="41"/>
      <c r="AAT19" s="41"/>
      <c r="AAU19" s="41"/>
      <c r="AAV19" s="41"/>
      <c r="AAW19" s="41"/>
      <c r="AAX19" s="41"/>
      <c r="AAY19" s="41"/>
      <c r="AAZ19" s="41"/>
      <c r="ABA19" s="41"/>
      <c r="ABB19" s="41"/>
      <c r="ABC19" s="41"/>
      <c r="ABD19" s="41"/>
      <c r="ABE19" s="41"/>
      <c r="ABF19" s="41"/>
      <c r="ABG19" s="41"/>
      <c r="ABH19" s="41"/>
      <c r="ABI19" s="41"/>
      <c r="ABJ19" s="41"/>
      <c r="ABK19" s="41"/>
      <c r="ABL19" s="41"/>
      <c r="ABM19" s="41"/>
      <c r="ABN19" s="41"/>
      <c r="ABO19" s="41"/>
      <c r="ABP19" s="41"/>
      <c r="ABQ19" s="41"/>
      <c r="ABR19" s="41"/>
      <c r="ABS19" s="41"/>
      <c r="ABT19" s="41"/>
      <c r="ABU19" s="41"/>
      <c r="ABV19" s="41"/>
      <c r="ABW19" s="41"/>
      <c r="ABX19" s="41"/>
      <c r="ABY19" s="41"/>
      <c r="ABZ19" s="41"/>
      <c r="ACA19" s="41"/>
      <c r="ACB19" s="41"/>
      <c r="ACC19" s="41"/>
      <c r="ACD19" s="41"/>
      <c r="ACE19" s="41"/>
      <c r="ACF19" s="41"/>
      <c r="ACG19" s="41"/>
      <c r="ACH19" s="41"/>
      <c r="ACI19" s="41"/>
      <c r="ACJ19" s="41"/>
      <c r="ACK19" s="41"/>
      <c r="ACL19" s="41"/>
      <c r="ACM19" s="41"/>
      <c r="ACN19" s="41"/>
      <c r="ACO19" s="41"/>
      <c r="ACP19" s="41"/>
      <c r="ACQ19" s="41"/>
      <c r="ACR19" s="41"/>
      <c r="ACS19" s="41"/>
      <c r="ACT19" s="41"/>
      <c r="ACU19" s="41"/>
      <c r="ACV19" s="41"/>
      <c r="ACW19" s="41"/>
      <c r="ACX19" s="41"/>
      <c r="ACY19" s="41"/>
      <c r="ACZ19" s="41"/>
      <c r="ADA19" s="41"/>
      <c r="ADB19" s="41"/>
      <c r="ADC19" s="41"/>
      <c r="ADD19" s="41"/>
      <c r="ADE19" s="41"/>
      <c r="ADF19" s="41"/>
      <c r="ADG19" s="41"/>
      <c r="ADH19" s="41"/>
      <c r="ADI19" s="41"/>
      <c r="ADJ19" s="41"/>
      <c r="ADK19" s="41"/>
      <c r="ADL19" s="41"/>
      <c r="ADM19" s="41"/>
      <c r="ADN19" s="41"/>
      <c r="ADO19" s="41"/>
      <c r="ADP19" s="41"/>
      <c r="ADQ19" s="41"/>
      <c r="ADR19" s="41"/>
      <c r="ADS19" s="41"/>
      <c r="ADT19" s="41"/>
      <c r="ADU19" s="41"/>
      <c r="ADV19" s="41"/>
      <c r="ADW19" s="41"/>
      <c r="ADX19" s="41"/>
      <c r="ADY19" s="41"/>
      <c r="ADZ19" s="41"/>
      <c r="AEA19" s="41"/>
      <c r="AEB19" s="41"/>
      <c r="AEC19" s="41"/>
      <c r="AED19" s="41"/>
      <c r="AEE19" s="41"/>
      <c r="AEF19" s="41"/>
      <c r="AEG19" s="41"/>
      <c r="AEH19" s="41"/>
      <c r="AEI19" s="41"/>
      <c r="AEJ19" s="41"/>
      <c r="AEK19" s="41"/>
      <c r="AEL19" s="41"/>
      <c r="AEM19" s="41"/>
      <c r="AEN19" s="41"/>
      <c r="AEO19" s="41"/>
      <c r="AEP19" s="41"/>
      <c r="AEQ19" s="41"/>
      <c r="AER19" s="41"/>
      <c r="AES19" s="41"/>
      <c r="AET19" s="41"/>
      <c r="AEU19" s="41"/>
      <c r="AEV19" s="41"/>
      <c r="AEW19" s="41"/>
      <c r="AEX19" s="41"/>
      <c r="AEY19" s="41"/>
      <c r="AEZ19" s="41"/>
      <c r="AFA19" s="41"/>
      <c r="AFB19" s="41"/>
      <c r="AFC19" s="41"/>
      <c r="AFD19" s="41"/>
      <c r="AFE19" s="41"/>
      <c r="AFF19" s="41"/>
      <c r="AFG19" s="41"/>
      <c r="AFH19" s="41"/>
      <c r="AFI19" s="41"/>
      <c r="AFJ19" s="41"/>
      <c r="AFK19" s="41"/>
      <c r="AFL19" s="41"/>
      <c r="AFM19" s="41"/>
      <c r="AFN19" s="41"/>
      <c r="AFO19" s="41"/>
      <c r="AFP19" s="41"/>
      <c r="AFQ19" s="41"/>
      <c r="AFR19" s="41"/>
      <c r="AFS19" s="41"/>
      <c r="AFT19" s="41"/>
      <c r="AFU19" s="41"/>
      <c r="AFV19" s="41"/>
      <c r="AFW19" s="41"/>
      <c r="AFX19" s="41"/>
      <c r="AFY19" s="41"/>
      <c r="AFZ19" s="41"/>
      <c r="AGA19" s="41"/>
      <c r="AGB19" s="41"/>
      <c r="AGC19" s="41"/>
      <c r="AGD19" s="41"/>
      <c r="AGE19" s="41"/>
      <c r="AGF19" s="41"/>
      <c r="AGG19" s="41"/>
      <c r="AGH19" s="41"/>
      <c r="AGI19" s="41"/>
      <c r="AGJ19" s="41"/>
      <c r="AGK19" s="41"/>
      <c r="AGL19" s="41"/>
      <c r="AGM19" s="41"/>
      <c r="AGN19" s="41"/>
      <c r="AGO19" s="41"/>
      <c r="AGP19" s="41"/>
      <c r="AGQ19" s="41"/>
      <c r="AGR19" s="41"/>
      <c r="AGS19" s="41"/>
      <c r="AGT19" s="41"/>
      <c r="AGU19" s="41"/>
      <c r="AGV19" s="41"/>
      <c r="AGW19" s="41"/>
      <c r="AGX19" s="41"/>
      <c r="AGY19" s="41"/>
      <c r="AGZ19" s="41"/>
      <c r="AHA19" s="41"/>
      <c r="AHB19" s="41"/>
      <c r="AHC19" s="41"/>
      <c r="AHD19" s="41"/>
      <c r="AHE19" s="41"/>
      <c r="AHF19" s="41"/>
      <c r="AHG19" s="41"/>
      <c r="AHH19" s="41"/>
      <c r="AHI19" s="41"/>
      <c r="AHJ19" s="41"/>
      <c r="AHK19" s="41"/>
      <c r="AHL19" s="41"/>
      <c r="AHM19" s="41"/>
      <c r="AHN19" s="41"/>
      <c r="AHO19" s="41"/>
      <c r="AHP19" s="41"/>
      <c r="AHQ19" s="41"/>
      <c r="AHR19" s="41"/>
      <c r="AHS19" s="41"/>
      <c r="AHT19" s="41"/>
      <c r="AHU19" s="41"/>
      <c r="AHV19" s="41"/>
      <c r="AHW19" s="41"/>
      <c r="AHX19" s="41"/>
      <c r="AHY19" s="41"/>
      <c r="AHZ19" s="41"/>
      <c r="AIA19" s="41"/>
      <c r="AIB19" s="41"/>
      <c r="AIC19" s="41"/>
      <c r="AID19" s="41"/>
      <c r="AIE19" s="41"/>
      <c r="AIF19" s="41"/>
      <c r="AIG19" s="41"/>
      <c r="AIH19" s="41"/>
      <c r="AII19" s="41"/>
      <c r="AIJ19" s="41"/>
      <c r="AIK19" s="41"/>
      <c r="AIL19" s="41"/>
      <c r="AIM19" s="41"/>
      <c r="AIN19" s="41"/>
      <c r="AIO19" s="41"/>
      <c r="AIP19" s="41"/>
      <c r="AIQ19" s="41"/>
      <c r="AIR19" s="41"/>
      <c r="AIS19" s="41"/>
      <c r="AIT19" s="41"/>
      <c r="AIU19" s="41"/>
      <c r="AIV19" s="41"/>
      <c r="AIW19" s="41"/>
      <c r="AIX19" s="41"/>
      <c r="AIY19" s="41"/>
      <c r="AIZ19" s="41"/>
      <c r="AJA19" s="41"/>
      <c r="AJB19" s="41"/>
      <c r="AJC19" s="41"/>
      <c r="AJD19" s="41"/>
      <c r="AJE19" s="41"/>
      <c r="AJF19" s="41"/>
      <c r="AJG19" s="41"/>
      <c r="AJH19" s="41"/>
      <c r="AJI19" s="41"/>
      <c r="AJJ19" s="41"/>
      <c r="AJK19" s="41"/>
      <c r="AJL19" s="41"/>
      <c r="AJM19" s="41"/>
      <c r="AJN19" s="41"/>
      <c r="AJO19" s="41"/>
      <c r="AJP19" s="41"/>
      <c r="AJQ19" s="41"/>
      <c r="AJR19" s="41"/>
      <c r="AJS19" s="41"/>
      <c r="AJT19" s="41"/>
      <c r="AJU19" s="41"/>
      <c r="AJV19" s="41"/>
      <c r="AJW19" s="41"/>
      <c r="AJX19" s="41"/>
      <c r="AJY19" s="41"/>
      <c r="AJZ19" s="41"/>
      <c r="AKA19" s="41"/>
      <c r="AKB19" s="41"/>
      <c r="AKC19" s="41"/>
      <c r="AKD19" s="41"/>
      <c r="AKE19" s="41"/>
      <c r="AKF19" s="41"/>
      <c r="AKG19" s="41"/>
      <c r="AKH19" s="41"/>
      <c r="AKI19" s="41"/>
      <c r="AKJ19" s="41"/>
      <c r="AKK19" s="41"/>
      <c r="AKL19" s="41"/>
      <c r="AKM19" s="41"/>
      <c r="AKN19" s="41"/>
      <c r="AKO19" s="41"/>
      <c r="AKP19" s="41"/>
      <c r="AKQ19" s="41"/>
      <c r="AKR19" s="41"/>
      <c r="AKS19" s="41"/>
      <c r="AKT19" s="41"/>
      <c r="AKU19" s="41"/>
      <c r="AKV19" s="41"/>
      <c r="AKW19" s="41"/>
      <c r="AKX19" s="41"/>
      <c r="AKY19" s="41"/>
      <c r="AKZ19" s="41"/>
      <c r="ALA19" s="41"/>
      <c r="ALB19" s="41"/>
      <c r="ALC19" s="41"/>
      <c r="ALD19" s="41"/>
      <c r="ALE19" s="41"/>
      <c r="ALF19" s="41"/>
      <c r="ALG19" s="41"/>
      <c r="ALH19" s="41"/>
      <c r="ALI19" s="41"/>
      <c r="ALJ19" s="41"/>
      <c r="ALK19" s="41"/>
      <c r="ALL19" s="41"/>
      <c r="ALM19" s="41"/>
      <c r="ALN19" s="41"/>
      <c r="ALO19" s="41"/>
      <c r="ALP19" s="41"/>
      <c r="ALQ19" s="41"/>
      <c r="ALR19" s="41"/>
      <c r="ALS19" s="41"/>
      <c r="ALT19" s="41"/>
      <c r="ALU19" s="41"/>
      <c r="ALV19" s="41"/>
      <c r="ALW19" s="41"/>
      <c r="ALX19" s="41"/>
      <c r="ALY19" s="41"/>
      <c r="ALZ19" s="41"/>
      <c r="AMA19" s="41"/>
      <c r="AMB19" s="41"/>
      <c r="AMC19" s="41"/>
      <c r="AMD19" s="41"/>
      <c r="AME19" s="41"/>
      <c r="AMF19" s="41"/>
      <c r="AMG19" s="41"/>
      <c r="AMH19" s="41"/>
      <c r="AMI19" s="41"/>
      <c r="AMJ19" s="41"/>
      <c r="AMK19" s="41"/>
      <c r="AML19" s="41"/>
      <c r="AMM19" s="41"/>
      <c r="AMN19" s="41"/>
      <c r="AMO19" s="41"/>
      <c r="AMP19" s="41"/>
      <c r="AMQ19" s="41"/>
      <c r="AMR19" s="41"/>
      <c r="AMS19" s="41"/>
      <c r="AMT19" s="41"/>
      <c r="AMU19" s="41"/>
      <c r="AMV19" s="41"/>
      <c r="AMW19" s="41"/>
      <c r="AMX19" s="41"/>
      <c r="AMY19" s="41"/>
      <c r="AMZ19" s="41"/>
      <c r="ANA19" s="41"/>
      <c r="ANB19" s="41"/>
      <c r="ANC19" s="41"/>
      <c r="AND19" s="41"/>
      <c r="ANE19" s="41"/>
      <c r="ANF19" s="41"/>
      <c r="ANG19" s="41"/>
      <c r="ANH19" s="41"/>
      <c r="ANI19" s="41"/>
      <c r="ANJ19" s="41"/>
      <c r="ANK19" s="41"/>
      <c r="ANL19" s="41"/>
      <c r="ANM19" s="41"/>
      <c r="ANN19" s="41"/>
      <c r="ANO19" s="41"/>
      <c r="ANP19" s="41"/>
      <c r="ANQ19" s="41"/>
      <c r="ANR19" s="41"/>
      <c r="ANS19" s="41"/>
      <c r="ANT19" s="41"/>
      <c r="ANU19" s="41"/>
      <c r="ANV19" s="41"/>
      <c r="ANW19" s="41"/>
      <c r="ANX19" s="41"/>
      <c r="ANY19" s="41"/>
      <c r="ANZ19" s="41"/>
      <c r="AOA19" s="41"/>
      <c r="AOB19" s="41"/>
      <c r="AOC19" s="41"/>
      <c r="AOD19" s="41"/>
      <c r="AOE19" s="41"/>
      <c r="AOF19" s="41"/>
      <c r="AOG19" s="41"/>
      <c r="AOH19" s="41"/>
      <c r="AOI19" s="41"/>
      <c r="AOJ19" s="41"/>
      <c r="AOK19" s="41"/>
      <c r="AOL19" s="41"/>
      <c r="AOM19" s="41"/>
      <c r="AON19" s="41"/>
      <c r="AOO19" s="41"/>
      <c r="AOP19" s="41"/>
      <c r="AOQ19" s="41"/>
      <c r="AOR19" s="41"/>
      <c r="AOS19" s="41"/>
      <c r="AOT19" s="41"/>
      <c r="AOU19" s="41"/>
      <c r="AOV19" s="41"/>
      <c r="AOW19" s="41"/>
      <c r="AOX19" s="41"/>
      <c r="AOY19" s="41"/>
      <c r="AOZ19" s="41"/>
      <c r="APA19" s="41"/>
      <c r="APB19" s="41"/>
      <c r="APC19" s="41"/>
      <c r="APD19" s="41"/>
      <c r="APE19" s="41"/>
      <c r="APF19" s="41"/>
      <c r="APG19" s="41"/>
      <c r="APH19" s="41"/>
      <c r="API19" s="41"/>
    </row>
    <row r="20" spans="2:1101" x14ac:dyDescent="0.25">
      <c r="B20" s="43" t="s">
        <v>304</v>
      </c>
      <c r="C20" s="41">
        <v>12369</v>
      </c>
      <c r="D20" s="130">
        <v>0</v>
      </c>
      <c r="E20" s="130">
        <v>-88826739.209999993</v>
      </c>
      <c r="F20" s="130">
        <v>0</v>
      </c>
      <c r="G20" s="41"/>
      <c r="H20" s="41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1"/>
      <c r="FE20" s="41"/>
      <c r="FF20" s="41"/>
      <c r="FG20" s="41"/>
      <c r="FH20" s="41"/>
      <c r="FI20" s="41"/>
      <c r="FJ20" s="41"/>
      <c r="FK20" s="41"/>
      <c r="FL20" s="41"/>
      <c r="FM20" s="41"/>
      <c r="FN20" s="41"/>
      <c r="FO20" s="41"/>
      <c r="FP20" s="41"/>
      <c r="FQ20" s="41"/>
      <c r="FR20" s="41"/>
      <c r="FS20" s="41"/>
      <c r="FT20" s="41"/>
      <c r="FU20" s="41"/>
      <c r="FV20" s="41"/>
      <c r="FW20" s="41"/>
      <c r="FX20" s="41"/>
      <c r="FY20" s="41"/>
      <c r="FZ20" s="41"/>
      <c r="GA20" s="41"/>
      <c r="GB20" s="41"/>
      <c r="GC20" s="41"/>
      <c r="GD20" s="41"/>
      <c r="GE20" s="41"/>
      <c r="GF20" s="41"/>
      <c r="GG20" s="41"/>
      <c r="GH20" s="41"/>
      <c r="GI20" s="41"/>
      <c r="GJ20" s="41"/>
      <c r="GK20" s="41"/>
      <c r="GL20" s="41"/>
      <c r="GM20" s="41"/>
      <c r="GN20" s="41"/>
      <c r="GO20" s="41"/>
      <c r="GP20" s="41"/>
      <c r="GQ20" s="41"/>
      <c r="GR20" s="41"/>
      <c r="GS20" s="41"/>
      <c r="GT20" s="41"/>
      <c r="GU20" s="41"/>
      <c r="GV20" s="41"/>
      <c r="GW20" s="41"/>
      <c r="GX20" s="41"/>
      <c r="GY20" s="41"/>
      <c r="GZ20" s="41"/>
      <c r="HA20" s="41"/>
      <c r="HB20" s="41"/>
      <c r="HC20" s="41"/>
      <c r="HD20" s="41"/>
      <c r="HE20" s="41"/>
      <c r="HF20" s="41"/>
      <c r="HG20" s="41"/>
      <c r="HH20" s="41"/>
      <c r="HI20" s="41"/>
      <c r="HJ20" s="41"/>
      <c r="HK20" s="41"/>
      <c r="HL20" s="41"/>
      <c r="HM20" s="41"/>
      <c r="HN20" s="41"/>
      <c r="HO20" s="41"/>
      <c r="HP20" s="41"/>
      <c r="HQ20" s="41"/>
      <c r="HR20" s="41"/>
      <c r="HS20" s="41"/>
      <c r="HT20" s="41"/>
      <c r="HU20" s="41"/>
      <c r="HV20" s="41"/>
      <c r="HW20" s="41"/>
      <c r="HX20" s="41"/>
      <c r="HY20" s="41"/>
      <c r="HZ20" s="41"/>
      <c r="IA20" s="41"/>
      <c r="IB20" s="41"/>
      <c r="IC20" s="41"/>
      <c r="ID20" s="41"/>
      <c r="IE20" s="41"/>
      <c r="IF20" s="41"/>
      <c r="IG20" s="41"/>
      <c r="IH20" s="41"/>
      <c r="II20" s="41"/>
      <c r="IJ20" s="41"/>
      <c r="IK20" s="41"/>
      <c r="IL20" s="41"/>
      <c r="IM20" s="41"/>
      <c r="IN20" s="41"/>
      <c r="IO20" s="41"/>
      <c r="IP20" s="41"/>
      <c r="IQ20" s="41"/>
      <c r="IR20" s="41"/>
      <c r="IS20" s="41"/>
      <c r="IT20" s="41"/>
      <c r="IU20" s="41"/>
      <c r="IV20" s="41"/>
      <c r="IW20" s="41"/>
      <c r="IX20" s="41"/>
      <c r="IY20" s="41"/>
      <c r="IZ20" s="41"/>
      <c r="JA20" s="41"/>
      <c r="JB20" s="41"/>
      <c r="JC20" s="41"/>
      <c r="JD20" s="41"/>
      <c r="JE20" s="41"/>
      <c r="JF20" s="41"/>
      <c r="JG20" s="41"/>
      <c r="JH20" s="41"/>
      <c r="JI20" s="41"/>
      <c r="JJ20" s="41"/>
      <c r="JK20" s="41"/>
      <c r="JL20" s="41"/>
      <c r="JM20" s="41"/>
      <c r="JN20" s="41"/>
      <c r="JO20" s="41"/>
      <c r="JP20" s="41"/>
      <c r="JQ20" s="41"/>
      <c r="JR20" s="41"/>
      <c r="JS20" s="41"/>
      <c r="JT20" s="41"/>
      <c r="JU20" s="41"/>
      <c r="JV20" s="41"/>
      <c r="JW20" s="41"/>
      <c r="JX20" s="41"/>
      <c r="JY20" s="41"/>
      <c r="JZ20" s="41"/>
      <c r="KA20" s="41"/>
      <c r="KB20" s="41"/>
      <c r="KC20" s="41"/>
      <c r="KD20" s="41"/>
      <c r="KE20" s="41"/>
      <c r="KF20" s="41"/>
      <c r="KG20" s="41"/>
      <c r="KH20" s="41"/>
      <c r="KI20" s="41"/>
      <c r="KJ20" s="41"/>
      <c r="KK20" s="41"/>
      <c r="KL20" s="41"/>
      <c r="KM20" s="41"/>
      <c r="KN20" s="41"/>
      <c r="KO20" s="41"/>
      <c r="KP20" s="41"/>
      <c r="KQ20" s="41"/>
      <c r="KR20" s="41"/>
      <c r="KS20" s="41"/>
      <c r="KT20" s="41"/>
      <c r="KU20" s="41"/>
      <c r="KV20" s="41"/>
      <c r="KW20" s="41"/>
      <c r="KX20" s="41"/>
      <c r="KY20" s="41"/>
      <c r="KZ20" s="41"/>
      <c r="LA20" s="41"/>
      <c r="LB20" s="41"/>
      <c r="LC20" s="41"/>
      <c r="LD20" s="41"/>
      <c r="LE20" s="41"/>
      <c r="LF20" s="41"/>
      <c r="LG20" s="41"/>
      <c r="LH20" s="41"/>
      <c r="LI20" s="41"/>
      <c r="LJ20" s="41"/>
      <c r="LK20" s="41"/>
      <c r="LL20" s="41"/>
      <c r="LM20" s="41"/>
      <c r="LN20" s="41"/>
      <c r="LO20" s="41"/>
      <c r="LP20" s="41"/>
      <c r="LQ20" s="41"/>
      <c r="LR20" s="41"/>
      <c r="LS20" s="41"/>
      <c r="LT20" s="41"/>
      <c r="LU20" s="41"/>
      <c r="LV20" s="41"/>
      <c r="LW20" s="41"/>
      <c r="LX20" s="41"/>
      <c r="LY20" s="41"/>
      <c r="LZ20" s="41"/>
      <c r="MA20" s="41"/>
      <c r="MB20" s="41"/>
      <c r="MC20" s="41"/>
      <c r="MD20" s="41"/>
      <c r="ME20" s="41"/>
      <c r="MF20" s="41"/>
      <c r="MG20" s="41"/>
      <c r="MH20" s="41"/>
      <c r="MI20" s="41"/>
      <c r="MJ20" s="41"/>
      <c r="MK20" s="41"/>
      <c r="ML20" s="41"/>
      <c r="MM20" s="41"/>
      <c r="MN20" s="41"/>
      <c r="MO20" s="41"/>
      <c r="MP20" s="41"/>
      <c r="MQ20" s="41"/>
      <c r="MR20" s="41"/>
      <c r="MS20" s="41"/>
      <c r="MT20" s="41"/>
      <c r="MU20" s="41"/>
      <c r="MV20" s="41"/>
      <c r="MW20" s="41"/>
      <c r="MX20" s="41"/>
      <c r="MY20" s="41"/>
      <c r="MZ20" s="41"/>
      <c r="NA20" s="41"/>
      <c r="NB20" s="41"/>
      <c r="NC20" s="41"/>
      <c r="ND20" s="41"/>
      <c r="NE20" s="41"/>
      <c r="NF20" s="41"/>
      <c r="NG20" s="41"/>
      <c r="NH20" s="41"/>
      <c r="NI20" s="41"/>
      <c r="NJ20" s="41"/>
      <c r="NK20" s="41"/>
      <c r="NL20" s="41"/>
      <c r="NM20" s="41"/>
      <c r="NN20" s="41"/>
      <c r="NO20" s="41"/>
      <c r="NP20" s="41"/>
      <c r="NQ20" s="41"/>
      <c r="NR20" s="41"/>
      <c r="NS20" s="41"/>
      <c r="NT20" s="41"/>
      <c r="NU20" s="41"/>
      <c r="NV20" s="41"/>
      <c r="NW20" s="41"/>
      <c r="NX20" s="41"/>
      <c r="NY20" s="41"/>
      <c r="NZ20" s="41"/>
      <c r="OA20" s="41"/>
      <c r="OB20" s="41"/>
      <c r="OC20" s="41"/>
      <c r="OD20" s="41"/>
      <c r="OE20" s="41"/>
      <c r="OF20" s="41"/>
      <c r="OG20" s="41"/>
      <c r="OH20" s="41"/>
      <c r="OI20" s="41"/>
      <c r="OJ20" s="41"/>
      <c r="OK20" s="41"/>
      <c r="OL20" s="41"/>
      <c r="OM20" s="41"/>
      <c r="ON20" s="41"/>
      <c r="OO20" s="41"/>
      <c r="OP20" s="41"/>
      <c r="OQ20" s="41"/>
      <c r="OR20" s="41"/>
      <c r="OS20" s="41"/>
      <c r="OT20" s="41"/>
      <c r="OU20" s="41"/>
      <c r="OV20" s="41"/>
      <c r="OW20" s="41"/>
      <c r="OX20" s="41"/>
      <c r="OY20" s="41"/>
      <c r="OZ20" s="41"/>
      <c r="PA20" s="41"/>
      <c r="PB20" s="41"/>
      <c r="PC20" s="41"/>
      <c r="PD20" s="41"/>
      <c r="PE20" s="41"/>
      <c r="PF20" s="41"/>
      <c r="PG20" s="41"/>
      <c r="PH20" s="41"/>
      <c r="PI20" s="41"/>
      <c r="PJ20" s="41"/>
      <c r="PK20" s="41"/>
      <c r="PL20" s="41"/>
      <c r="PM20" s="41"/>
      <c r="PN20" s="41"/>
      <c r="PO20" s="41"/>
      <c r="PP20" s="41"/>
      <c r="PQ20" s="41"/>
      <c r="PR20" s="41"/>
      <c r="PS20" s="41"/>
      <c r="PT20" s="41"/>
      <c r="PU20" s="41"/>
      <c r="PV20" s="41"/>
      <c r="PW20" s="41"/>
      <c r="PX20" s="41"/>
      <c r="PY20" s="41"/>
      <c r="PZ20" s="41"/>
      <c r="QA20" s="41"/>
      <c r="QB20" s="41"/>
      <c r="QC20" s="41"/>
      <c r="QD20" s="41"/>
      <c r="QE20" s="41"/>
      <c r="QF20" s="41"/>
      <c r="QG20" s="41"/>
      <c r="QH20" s="41"/>
      <c r="QI20" s="41"/>
      <c r="QJ20" s="41"/>
      <c r="QK20" s="41"/>
      <c r="QL20" s="41"/>
      <c r="QM20" s="41"/>
      <c r="QN20" s="41"/>
      <c r="QO20" s="41"/>
      <c r="QP20" s="41"/>
      <c r="QQ20" s="41"/>
      <c r="QR20" s="41"/>
      <c r="QS20" s="41"/>
      <c r="QT20" s="41"/>
      <c r="QU20" s="41"/>
      <c r="QV20" s="41"/>
      <c r="QW20" s="41"/>
      <c r="QX20" s="41"/>
      <c r="QY20" s="41"/>
      <c r="QZ20" s="41"/>
      <c r="RA20" s="41"/>
      <c r="RB20" s="41"/>
      <c r="RC20" s="41"/>
      <c r="RD20" s="41"/>
      <c r="RE20" s="41"/>
      <c r="RF20" s="41"/>
      <c r="RG20" s="41"/>
      <c r="RH20" s="41"/>
      <c r="RI20" s="41"/>
      <c r="RJ20" s="41"/>
      <c r="RK20" s="41"/>
      <c r="RL20" s="41"/>
      <c r="RM20" s="41"/>
      <c r="RN20" s="41"/>
      <c r="RO20" s="41"/>
      <c r="RP20" s="41"/>
      <c r="RQ20" s="41"/>
      <c r="RR20" s="41"/>
      <c r="RS20" s="41"/>
      <c r="RT20" s="41"/>
      <c r="RU20" s="41"/>
      <c r="RV20" s="41"/>
      <c r="RW20" s="41"/>
      <c r="RX20" s="41"/>
      <c r="RY20" s="41"/>
      <c r="RZ20" s="41"/>
      <c r="SA20" s="41"/>
      <c r="SB20" s="41"/>
      <c r="SC20" s="41"/>
      <c r="SD20" s="41"/>
      <c r="SE20" s="41"/>
      <c r="SF20" s="41"/>
      <c r="SG20" s="41"/>
      <c r="SH20" s="41"/>
      <c r="SI20" s="41"/>
      <c r="SJ20" s="41"/>
      <c r="SK20" s="41"/>
      <c r="SL20" s="41"/>
      <c r="SM20" s="41"/>
      <c r="SN20" s="41"/>
      <c r="SO20" s="41"/>
      <c r="SP20" s="41"/>
      <c r="SQ20" s="41"/>
      <c r="SR20" s="41"/>
      <c r="SS20" s="41"/>
      <c r="ST20" s="41"/>
      <c r="SU20" s="41"/>
      <c r="SV20" s="41"/>
      <c r="SW20" s="41"/>
      <c r="SX20" s="41"/>
      <c r="SY20" s="41"/>
      <c r="SZ20" s="41"/>
      <c r="TA20" s="41"/>
      <c r="TB20" s="41"/>
      <c r="TC20" s="41"/>
      <c r="TD20" s="41"/>
      <c r="TE20" s="41"/>
      <c r="TF20" s="41"/>
      <c r="TG20" s="41"/>
      <c r="TH20" s="41"/>
      <c r="TI20" s="41"/>
      <c r="TJ20" s="41"/>
      <c r="TK20" s="41"/>
      <c r="TL20" s="41"/>
      <c r="TM20" s="41"/>
      <c r="TN20" s="41"/>
      <c r="TO20" s="41"/>
      <c r="TP20" s="41"/>
      <c r="TQ20" s="41"/>
      <c r="TR20" s="41"/>
      <c r="TS20" s="41"/>
      <c r="TT20" s="41"/>
      <c r="TU20" s="41"/>
      <c r="TV20" s="41"/>
      <c r="TW20" s="41"/>
      <c r="TX20" s="41"/>
      <c r="TY20" s="41"/>
      <c r="TZ20" s="41"/>
      <c r="UA20" s="41"/>
      <c r="UB20" s="41"/>
      <c r="UC20" s="41"/>
      <c r="UD20" s="41"/>
      <c r="UE20" s="41"/>
      <c r="UF20" s="41"/>
      <c r="UG20" s="41"/>
      <c r="UH20" s="41"/>
      <c r="UI20" s="41"/>
      <c r="UJ20" s="41"/>
      <c r="UK20" s="41"/>
      <c r="UL20" s="41"/>
      <c r="UM20" s="41"/>
      <c r="UN20" s="41"/>
      <c r="UO20" s="41"/>
      <c r="UP20" s="41"/>
      <c r="UQ20" s="41"/>
      <c r="UR20" s="41"/>
      <c r="US20" s="41"/>
      <c r="UT20" s="41"/>
      <c r="UU20" s="41"/>
      <c r="UV20" s="41"/>
      <c r="UW20" s="41"/>
      <c r="UX20" s="41"/>
      <c r="UY20" s="41"/>
      <c r="UZ20" s="41"/>
      <c r="VA20" s="41"/>
      <c r="VB20" s="41"/>
      <c r="VC20" s="41"/>
      <c r="VD20" s="41"/>
      <c r="VE20" s="41"/>
      <c r="VF20" s="41"/>
      <c r="VG20" s="41"/>
      <c r="VH20" s="41"/>
      <c r="VI20" s="41"/>
      <c r="VJ20" s="41"/>
      <c r="VK20" s="41"/>
      <c r="VL20" s="41"/>
      <c r="VM20" s="41"/>
      <c r="VN20" s="41"/>
      <c r="VO20" s="41"/>
      <c r="VP20" s="41"/>
      <c r="VQ20" s="41"/>
      <c r="VR20" s="41"/>
      <c r="VS20" s="41"/>
      <c r="VT20" s="41"/>
      <c r="VU20" s="41"/>
      <c r="VV20" s="41"/>
      <c r="VW20" s="41"/>
      <c r="VX20" s="41"/>
      <c r="VY20" s="41"/>
      <c r="VZ20" s="41"/>
      <c r="WA20" s="41"/>
      <c r="WB20" s="41"/>
      <c r="WC20" s="41"/>
      <c r="WD20" s="41"/>
      <c r="WE20" s="41"/>
      <c r="WF20" s="41"/>
      <c r="WG20" s="41"/>
      <c r="WH20" s="41"/>
      <c r="WI20" s="41"/>
      <c r="WJ20" s="41"/>
      <c r="WK20" s="41"/>
      <c r="WL20" s="41"/>
      <c r="WM20" s="41"/>
      <c r="WN20" s="41"/>
      <c r="WO20" s="41"/>
      <c r="WP20" s="41"/>
      <c r="WQ20" s="41"/>
      <c r="WR20" s="41"/>
      <c r="WS20" s="41"/>
      <c r="WT20" s="41"/>
      <c r="WU20" s="41"/>
      <c r="WV20" s="41"/>
      <c r="WW20" s="41"/>
      <c r="WX20" s="41"/>
      <c r="WY20" s="41"/>
      <c r="WZ20" s="41"/>
      <c r="XA20" s="41"/>
      <c r="XB20" s="41"/>
      <c r="XC20" s="41"/>
      <c r="XD20" s="41"/>
      <c r="XE20" s="41"/>
      <c r="XF20" s="41"/>
      <c r="XG20" s="41"/>
      <c r="XH20" s="41"/>
      <c r="XI20" s="41"/>
      <c r="XJ20" s="41"/>
      <c r="XK20" s="41"/>
      <c r="XL20" s="41"/>
      <c r="XM20" s="41"/>
      <c r="XN20" s="41"/>
      <c r="XO20" s="41"/>
      <c r="XP20" s="41"/>
      <c r="XQ20" s="41"/>
      <c r="XR20" s="41"/>
      <c r="XS20" s="41"/>
      <c r="XT20" s="41"/>
      <c r="XU20" s="41"/>
      <c r="XV20" s="41"/>
      <c r="XW20" s="41"/>
      <c r="XX20" s="41"/>
      <c r="XY20" s="41"/>
      <c r="XZ20" s="41"/>
      <c r="YA20" s="41"/>
      <c r="YB20" s="41"/>
      <c r="YC20" s="41"/>
      <c r="YD20" s="41"/>
      <c r="YE20" s="41"/>
      <c r="YF20" s="41"/>
      <c r="YG20" s="41"/>
      <c r="YH20" s="41"/>
      <c r="YI20" s="41"/>
      <c r="YJ20" s="41"/>
      <c r="YK20" s="41"/>
      <c r="YL20" s="41"/>
      <c r="YM20" s="41"/>
      <c r="YN20" s="41"/>
      <c r="YO20" s="41"/>
      <c r="YP20" s="41"/>
      <c r="YQ20" s="41"/>
      <c r="YR20" s="41"/>
      <c r="YS20" s="41"/>
      <c r="YT20" s="41"/>
      <c r="YU20" s="41"/>
      <c r="YV20" s="41"/>
      <c r="YW20" s="41"/>
      <c r="YX20" s="41"/>
      <c r="YY20" s="41"/>
      <c r="YZ20" s="41"/>
      <c r="ZA20" s="41"/>
      <c r="ZB20" s="41"/>
      <c r="ZC20" s="41"/>
      <c r="ZD20" s="41"/>
      <c r="ZE20" s="41"/>
      <c r="ZF20" s="41"/>
      <c r="ZG20" s="41"/>
      <c r="ZH20" s="41"/>
      <c r="ZI20" s="41"/>
      <c r="ZJ20" s="41"/>
      <c r="ZK20" s="41"/>
      <c r="ZL20" s="41"/>
      <c r="ZM20" s="41"/>
      <c r="ZN20" s="41"/>
      <c r="ZO20" s="41"/>
      <c r="ZP20" s="41"/>
      <c r="ZQ20" s="41"/>
      <c r="ZR20" s="41"/>
      <c r="ZS20" s="41"/>
      <c r="ZT20" s="41"/>
      <c r="ZU20" s="41"/>
      <c r="ZV20" s="41"/>
      <c r="ZW20" s="41"/>
      <c r="ZX20" s="41"/>
      <c r="ZY20" s="41"/>
      <c r="ZZ20" s="41"/>
      <c r="AAA20" s="41"/>
      <c r="AAB20" s="41"/>
      <c r="AAC20" s="41"/>
      <c r="AAD20" s="41"/>
      <c r="AAE20" s="41"/>
      <c r="AAF20" s="41"/>
      <c r="AAG20" s="41"/>
      <c r="AAH20" s="41"/>
      <c r="AAI20" s="41"/>
      <c r="AAJ20" s="41"/>
      <c r="AAK20" s="41"/>
      <c r="AAL20" s="41"/>
      <c r="AAM20" s="41"/>
      <c r="AAN20" s="41"/>
      <c r="AAO20" s="41"/>
      <c r="AAP20" s="41"/>
      <c r="AAQ20" s="41"/>
      <c r="AAR20" s="41"/>
      <c r="AAS20" s="41"/>
      <c r="AAT20" s="41"/>
      <c r="AAU20" s="41"/>
      <c r="AAV20" s="41"/>
      <c r="AAW20" s="41"/>
      <c r="AAX20" s="41"/>
      <c r="AAY20" s="41"/>
      <c r="AAZ20" s="41"/>
      <c r="ABA20" s="41"/>
      <c r="ABB20" s="41"/>
      <c r="ABC20" s="41"/>
      <c r="ABD20" s="41"/>
      <c r="ABE20" s="41"/>
      <c r="ABF20" s="41"/>
      <c r="ABG20" s="41"/>
      <c r="ABH20" s="41"/>
      <c r="ABI20" s="41"/>
      <c r="ABJ20" s="41"/>
      <c r="ABK20" s="41"/>
      <c r="ABL20" s="41"/>
      <c r="ABM20" s="41"/>
      <c r="ABN20" s="41"/>
      <c r="ABO20" s="41"/>
      <c r="ABP20" s="41"/>
      <c r="ABQ20" s="41"/>
      <c r="ABR20" s="41"/>
      <c r="ABS20" s="41"/>
      <c r="ABT20" s="41"/>
      <c r="ABU20" s="41"/>
      <c r="ABV20" s="41"/>
      <c r="ABW20" s="41"/>
      <c r="ABX20" s="41"/>
      <c r="ABY20" s="41"/>
      <c r="ABZ20" s="41"/>
      <c r="ACA20" s="41"/>
      <c r="ACB20" s="41"/>
      <c r="ACC20" s="41"/>
      <c r="ACD20" s="41"/>
      <c r="ACE20" s="41"/>
      <c r="ACF20" s="41"/>
      <c r="ACG20" s="41"/>
      <c r="ACH20" s="41"/>
      <c r="ACI20" s="41"/>
      <c r="ACJ20" s="41"/>
      <c r="ACK20" s="41"/>
      <c r="ACL20" s="41"/>
      <c r="ACM20" s="41"/>
      <c r="ACN20" s="41"/>
      <c r="ACO20" s="41"/>
      <c r="ACP20" s="41"/>
      <c r="ACQ20" s="41"/>
      <c r="ACR20" s="41"/>
      <c r="ACS20" s="41"/>
      <c r="ACT20" s="41"/>
      <c r="ACU20" s="41"/>
      <c r="ACV20" s="41"/>
      <c r="ACW20" s="41"/>
      <c r="ACX20" s="41"/>
      <c r="ACY20" s="41"/>
      <c r="ACZ20" s="41"/>
      <c r="ADA20" s="41"/>
      <c r="ADB20" s="41"/>
      <c r="ADC20" s="41"/>
      <c r="ADD20" s="41"/>
      <c r="ADE20" s="41"/>
      <c r="ADF20" s="41"/>
      <c r="ADG20" s="41"/>
      <c r="ADH20" s="41"/>
      <c r="ADI20" s="41"/>
      <c r="ADJ20" s="41"/>
      <c r="ADK20" s="41"/>
      <c r="ADL20" s="41"/>
      <c r="ADM20" s="41"/>
      <c r="ADN20" s="41"/>
      <c r="ADO20" s="41"/>
      <c r="ADP20" s="41"/>
      <c r="ADQ20" s="41"/>
      <c r="ADR20" s="41"/>
      <c r="ADS20" s="41"/>
      <c r="ADT20" s="41"/>
      <c r="ADU20" s="41"/>
      <c r="ADV20" s="41"/>
      <c r="ADW20" s="41"/>
      <c r="ADX20" s="41"/>
      <c r="ADY20" s="41"/>
      <c r="ADZ20" s="41"/>
      <c r="AEA20" s="41"/>
      <c r="AEB20" s="41"/>
      <c r="AEC20" s="41"/>
      <c r="AED20" s="41"/>
      <c r="AEE20" s="41"/>
      <c r="AEF20" s="41"/>
      <c r="AEG20" s="41"/>
      <c r="AEH20" s="41"/>
      <c r="AEI20" s="41"/>
      <c r="AEJ20" s="41"/>
      <c r="AEK20" s="41"/>
      <c r="AEL20" s="41"/>
      <c r="AEM20" s="41"/>
      <c r="AEN20" s="41"/>
      <c r="AEO20" s="41"/>
      <c r="AEP20" s="41"/>
      <c r="AEQ20" s="41"/>
      <c r="AER20" s="41"/>
      <c r="AES20" s="41"/>
      <c r="AET20" s="41"/>
      <c r="AEU20" s="41"/>
      <c r="AEV20" s="41"/>
      <c r="AEW20" s="41"/>
      <c r="AEX20" s="41"/>
      <c r="AEY20" s="41"/>
      <c r="AEZ20" s="41"/>
      <c r="AFA20" s="41"/>
      <c r="AFB20" s="41"/>
      <c r="AFC20" s="41"/>
      <c r="AFD20" s="41"/>
      <c r="AFE20" s="41"/>
      <c r="AFF20" s="41"/>
      <c r="AFG20" s="41"/>
      <c r="AFH20" s="41"/>
      <c r="AFI20" s="41"/>
      <c r="AFJ20" s="41"/>
      <c r="AFK20" s="41"/>
      <c r="AFL20" s="41"/>
      <c r="AFM20" s="41"/>
      <c r="AFN20" s="41"/>
      <c r="AFO20" s="41"/>
      <c r="AFP20" s="41"/>
      <c r="AFQ20" s="41"/>
      <c r="AFR20" s="41"/>
      <c r="AFS20" s="41"/>
      <c r="AFT20" s="41"/>
      <c r="AFU20" s="41"/>
      <c r="AFV20" s="41"/>
      <c r="AFW20" s="41"/>
      <c r="AFX20" s="41"/>
      <c r="AFY20" s="41"/>
      <c r="AFZ20" s="41"/>
      <c r="AGA20" s="41"/>
      <c r="AGB20" s="41"/>
      <c r="AGC20" s="41"/>
      <c r="AGD20" s="41"/>
      <c r="AGE20" s="41"/>
      <c r="AGF20" s="41"/>
      <c r="AGG20" s="41"/>
      <c r="AGH20" s="41"/>
      <c r="AGI20" s="41"/>
      <c r="AGJ20" s="41"/>
      <c r="AGK20" s="41"/>
      <c r="AGL20" s="41"/>
      <c r="AGM20" s="41"/>
      <c r="AGN20" s="41"/>
      <c r="AGO20" s="41"/>
      <c r="AGP20" s="41"/>
      <c r="AGQ20" s="41"/>
      <c r="AGR20" s="41"/>
      <c r="AGS20" s="41"/>
      <c r="AGT20" s="41"/>
      <c r="AGU20" s="41"/>
      <c r="AGV20" s="41"/>
      <c r="AGW20" s="41"/>
      <c r="AGX20" s="41"/>
      <c r="AGY20" s="41"/>
      <c r="AGZ20" s="41"/>
      <c r="AHA20" s="41"/>
      <c r="AHB20" s="41"/>
      <c r="AHC20" s="41"/>
      <c r="AHD20" s="41"/>
      <c r="AHE20" s="41"/>
      <c r="AHF20" s="41"/>
      <c r="AHG20" s="41"/>
      <c r="AHH20" s="41"/>
      <c r="AHI20" s="41"/>
      <c r="AHJ20" s="41"/>
      <c r="AHK20" s="41"/>
      <c r="AHL20" s="41"/>
      <c r="AHM20" s="41"/>
      <c r="AHN20" s="41"/>
      <c r="AHO20" s="41"/>
      <c r="AHP20" s="41"/>
      <c r="AHQ20" s="41"/>
      <c r="AHR20" s="41"/>
      <c r="AHS20" s="41"/>
      <c r="AHT20" s="41"/>
      <c r="AHU20" s="41"/>
      <c r="AHV20" s="41"/>
      <c r="AHW20" s="41"/>
      <c r="AHX20" s="41"/>
      <c r="AHY20" s="41"/>
      <c r="AHZ20" s="41"/>
      <c r="AIA20" s="41"/>
      <c r="AIB20" s="41"/>
      <c r="AIC20" s="41"/>
      <c r="AID20" s="41"/>
      <c r="AIE20" s="41"/>
      <c r="AIF20" s="41"/>
      <c r="AIG20" s="41"/>
      <c r="AIH20" s="41"/>
      <c r="AII20" s="41"/>
      <c r="AIJ20" s="41"/>
      <c r="AIK20" s="41"/>
      <c r="AIL20" s="41"/>
      <c r="AIM20" s="41"/>
      <c r="AIN20" s="41"/>
      <c r="AIO20" s="41"/>
      <c r="AIP20" s="41"/>
      <c r="AIQ20" s="41"/>
      <c r="AIR20" s="41"/>
      <c r="AIS20" s="41"/>
      <c r="AIT20" s="41"/>
      <c r="AIU20" s="41"/>
      <c r="AIV20" s="41"/>
      <c r="AIW20" s="41"/>
      <c r="AIX20" s="41"/>
      <c r="AIY20" s="41"/>
      <c r="AIZ20" s="41"/>
      <c r="AJA20" s="41"/>
      <c r="AJB20" s="41"/>
      <c r="AJC20" s="41"/>
      <c r="AJD20" s="41"/>
      <c r="AJE20" s="41"/>
      <c r="AJF20" s="41"/>
      <c r="AJG20" s="41"/>
      <c r="AJH20" s="41"/>
      <c r="AJI20" s="41"/>
      <c r="AJJ20" s="41"/>
      <c r="AJK20" s="41"/>
      <c r="AJL20" s="41"/>
      <c r="AJM20" s="41"/>
      <c r="AJN20" s="41"/>
      <c r="AJO20" s="41"/>
      <c r="AJP20" s="41"/>
      <c r="AJQ20" s="41"/>
      <c r="AJR20" s="41"/>
      <c r="AJS20" s="41"/>
      <c r="AJT20" s="41"/>
      <c r="AJU20" s="41"/>
      <c r="AJV20" s="41"/>
      <c r="AJW20" s="41"/>
      <c r="AJX20" s="41"/>
      <c r="AJY20" s="41"/>
      <c r="AJZ20" s="41"/>
      <c r="AKA20" s="41"/>
      <c r="AKB20" s="41"/>
      <c r="AKC20" s="41"/>
      <c r="AKD20" s="41"/>
      <c r="AKE20" s="41"/>
      <c r="AKF20" s="41"/>
      <c r="AKG20" s="41"/>
      <c r="AKH20" s="41"/>
      <c r="AKI20" s="41"/>
      <c r="AKJ20" s="41"/>
      <c r="AKK20" s="41"/>
      <c r="AKL20" s="41"/>
      <c r="AKM20" s="41"/>
      <c r="AKN20" s="41"/>
      <c r="AKO20" s="41"/>
      <c r="AKP20" s="41"/>
      <c r="AKQ20" s="41"/>
      <c r="AKR20" s="41"/>
      <c r="AKS20" s="41"/>
      <c r="AKT20" s="41"/>
      <c r="AKU20" s="41"/>
      <c r="AKV20" s="41"/>
      <c r="AKW20" s="41"/>
      <c r="AKX20" s="41"/>
      <c r="AKY20" s="41"/>
      <c r="AKZ20" s="41"/>
      <c r="ALA20" s="41"/>
      <c r="ALB20" s="41"/>
      <c r="ALC20" s="41"/>
      <c r="ALD20" s="41"/>
      <c r="ALE20" s="41"/>
      <c r="ALF20" s="41"/>
      <c r="ALG20" s="41"/>
      <c r="ALH20" s="41"/>
      <c r="ALI20" s="41"/>
      <c r="ALJ20" s="41"/>
      <c r="ALK20" s="41"/>
      <c r="ALL20" s="41"/>
      <c r="ALM20" s="41"/>
      <c r="ALN20" s="41"/>
      <c r="ALO20" s="41"/>
      <c r="ALP20" s="41"/>
      <c r="ALQ20" s="41"/>
      <c r="ALR20" s="41"/>
      <c r="ALS20" s="41"/>
      <c r="ALT20" s="41"/>
      <c r="ALU20" s="41"/>
      <c r="ALV20" s="41"/>
      <c r="ALW20" s="41"/>
      <c r="ALX20" s="41"/>
      <c r="ALY20" s="41"/>
      <c r="ALZ20" s="41"/>
      <c r="AMA20" s="41"/>
      <c r="AMB20" s="41"/>
      <c r="AMC20" s="41"/>
      <c r="AMD20" s="41"/>
      <c r="AME20" s="41"/>
      <c r="AMF20" s="41"/>
      <c r="AMG20" s="41"/>
      <c r="AMH20" s="41"/>
      <c r="AMI20" s="41"/>
      <c r="AMJ20" s="41"/>
      <c r="AMK20" s="41"/>
      <c r="AML20" s="41"/>
      <c r="AMM20" s="41"/>
      <c r="AMN20" s="41"/>
      <c r="AMO20" s="41"/>
      <c r="AMP20" s="41"/>
      <c r="AMQ20" s="41"/>
      <c r="AMR20" s="41"/>
      <c r="AMS20" s="41"/>
      <c r="AMT20" s="41"/>
      <c r="AMU20" s="41"/>
      <c r="AMV20" s="41"/>
      <c r="AMW20" s="41"/>
      <c r="AMX20" s="41"/>
      <c r="AMY20" s="41"/>
      <c r="AMZ20" s="41"/>
      <c r="ANA20" s="41"/>
      <c r="ANB20" s="41"/>
      <c r="ANC20" s="41"/>
      <c r="AND20" s="41"/>
      <c r="ANE20" s="41"/>
      <c r="ANF20" s="41"/>
      <c r="ANG20" s="41"/>
      <c r="ANH20" s="41"/>
      <c r="ANI20" s="41"/>
      <c r="ANJ20" s="41"/>
      <c r="ANK20" s="41"/>
      <c r="ANL20" s="41"/>
      <c r="ANM20" s="41"/>
      <c r="ANN20" s="41"/>
      <c r="ANO20" s="41"/>
      <c r="ANP20" s="41"/>
      <c r="ANQ20" s="41"/>
      <c r="ANR20" s="41"/>
      <c r="ANS20" s="41"/>
      <c r="ANT20" s="41"/>
      <c r="ANU20" s="41"/>
      <c r="ANV20" s="41"/>
      <c r="ANW20" s="41"/>
      <c r="ANX20" s="41"/>
      <c r="ANY20" s="41"/>
      <c r="ANZ20" s="41"/>
      <c r="AOA20" s="41"/>
      <c r="AOB20" s="41"/>
      <c r="AOC20" s="41"/>
      <c r="AOD20" s="41"/>
      <c r="AOE20" s="41"/>
      <c r="AOF20" s="41"/>
      <c r="AOG20" s="41"/>
      <c r="AOH20" s="41"/>
      <c r="AOI20" s="41"/>
      <c r="AOJ20" s="41"/>
      <c r="AOK20" s="41"/>
      <c r="AOL20" s="41"/>
      <c r="AOM20" s="41"/>
      <c r="AON20" s="41"/>
      <c r="AOO20" s="41"/>
      <c r="AOP20" s="41"/>
      <c r="AOQ20" s="41"/>
      <c r="AOR20" s="41"/>
      <c r="AOS20" s="41"/>
      <c r="AOT20" s="41"/>
      <c r="AOU20" s="41"/>
      <c r="AOV20" s="41"/>
      <c r="AOW20" s="41"/>
      <c r="AOX20" s="41"/>
      <c r="AOY20" s="41"/>
      <c r="AOZ20" s="41"/>
      <c r="APA20" s="41"/>
      <c r="APB20" s="41"/>
      <c r="APC20" s="41"/>
      <c r="APD20" s="41"/>
      <c r="APE20" s="41"/>
      <c r="APF20" s="41"/>
      <c r="APG20" s="41"/>
      <c r="APH20" s="41"/>
      <c r="API20" s="41"/>
    </row>
    <row r="21" spans="2:1101" x14ac:dyDescent="0.25">
      <c r="B21" s="43" t="s">
        <v>304</v>
      </c>
      <c r="C21" s="41">
        <v>12373</v>
      </c>
      <c r="D21" s="130">
        <v>0</v>
      </c>
      <c r="E21" s="130">
        <v>99930081.609999999</v>
      </c>
      <c r="F21" s="130">
        <v>0</v>
      </c>
      <c r="G21" s="41"/>
      <c r="H21" s="41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1"/>
      <c r="FE21" s="41"/>
      <c r="FF21" s="41"/>
      <c r="FG21" s="41"/>
      <c r="FH21" s="41"/>
      <c r="FI21" s="41"/>
      <c r="FJ21" s="41"/>
      <c r="FK21" s="41"/>
      <c r="FL21" s="41"/>
      <c r="FM21" s="41"/>
      <c r="FN21" s="41"/>
      <c r="FO21" s="41"/>
      <c r="FP21" s="41"/>
      <c r="FQ21" s="41"/>
      <c r="FR21" s="41"/>
      <c r="FS21" s="41"/>
      <c r="FT21" s="41"/>
      <c r="FU21" s="41"/>
      <c r="FV21" s="41"/>
      <c r="FW21" s="41"/>
      <c r="FX21" s="41"/>
      <c r="FY21" s="41"/>
      <c r="FZ21" s="41"/>
      <c r="GA21" s="41"/>
      <c r="GB21" s="41"/>
      <c r="GC21" s="41"/>
      <c r="GD21" s="41"/>
      <c r="GE21" s="41"/>
      <c r="GF21" s="41"/>
      <c r="GG21" s="41"/>
      <c r="GH21" s="41"/>
      <c r="GI21" s="41"/>
      <c r="GJ21" s="41"/>
      <c r="GK21" s="41"/>
      <c r="GL21" s="41"/>
      <c r="GM21" s="41"/>
      <c r="GN21" s="41"/>
      <c r="GO21" s="41"/>
      <c r="GP21" s="41"/>
      <c r="GQ21" s="41"/>
      <c r="GR21" s="41"/>
      <c r="GS21" s="41"/>
      <c r="GT21" s="41"/>
      <c r="GU21" s="41"/>
      <c r="GV21" s="41"/>
      <c r="GW21" s="41"/>
      <c r="GX21" s="41"/>
      <c r="GY21" s="41"/>
      <c r="GZ21" s="41"/>
      <c r="HA21" s="41"/>
      <c r="HB21" s="41"/>
      <c r="HC21" s="41"/>
      <c r="HD21" s="41"/>
      <c r="HE21" s="41"/>
      <c r="HF21" s="41"/>
      <c r="HG21" s="41"/>
      <c r="HH21" s="41"/>
      <c r="HI21" s="41"/>
      <c r="HJ21" s="41"/>
      <c r="HK21" s="41"/>
      <c r="HL21" s="41"/>
      <c r="HM21" s="41"/>
      <c r="HN21" s="41"/>
      <c r="HO21" s="41"/>
      <c r="HP21" s="41"/>
      <c r="HQ21" s="41"/>
      <c r="HR21" s="41"/>
      <c r="HS21" s="41"/>
      <c r="HT21" s="41"/>
      <c r="HU21" s="41"/>
      <c r="HV21" s="41"/>
      <c r="HW21" s="41"/>
      <c r="HX21" s="41"/>
      <c r="HY21" s="41"/>
      <c r="HZ21" s="41"/>
      <c r="IA21" s="41"/>
      <c r="IB21" s="41"/>
      <c r="IC21" s="41"/>
      <c r="ID21" s="41"/>
      <c r="IE21" s="41"/>
      <c r="IF21" s="41"/>
      <c r="IG21" s="41"/>
      <c r="IH21" s="41"/>
      <c r="II21" s="41"/>
      <c r="IJ21" s="41"/>
      <c r="IK21" s="41"/>
      <c r="IL21" s="41"/>
      <c r="IM21" s="41"/>
      <c r="IN21" s="41"/>
      <c r="IO21" s="41"/>
      <c r="IP21" s="41"/>
      <c r="IQ21" s="41"/>
      <c r="IR21" s="41"/>
      <c r="IS21" s="41"/>
      <c r="IT21" s="41"/>
      <c r="IU21" s="41"/>
      <c r="IV21" s="41"/>
      <c r="IW21" s="41"/>
      <c r="IX21" s="41"/>
      <c r="IY21" s="41"/>
      <c r="IZ21" s="41"/>
      <c r="JA21" s="41"/>
      <c r="JB21" s="41"/>
      <c r="JC21" s="41"/>
      <c r="JD21" s="41"/>
      <c r="JE21" s="41"/>
      <c r="JF21" s="41"/>
      <c r="JG21" s="41"/>
      <c r="JH21" s="41"/>
      <c r="JI21" s="41"/>
      <c r="JJ21" s="41"/>
      <c r="JK21" s="41"/>
      <c r="JL21" s="41"/>
      <c r="JM21" s="41"/>
      <c r="JN21" s="41"/>
      <c r="JO21" s="41"/>
      <c r="JP21" s="41"/>
      <c r="JQ21" s="41"/>
      <c r="JR21" s="41"/>
      <c r="JS21" s="41"/>
      <c r="JT21" s="41"/>
      <c r="JU21" s="41"/>
      <c r="JV21" s="41"/>
      <c r="JW21" s="41"/>
      <c r="JX21" s="41"/>
      <c r="JY21" s="41"/>
      <c r="JZ21" s="41"/>
      <c r="KA21" s="41"/>
      <c r="KB21" s="41"/>
      <c r="KC21" s="41"/>
      <c r="KD21" s="41"/>
      <c r="KE21" s="41"/>
      <c r="KF21" s="41"/>
      <c r="KG21" s="41"/>
      <c r="KH21" s="41"/>
      <c r="KI21" s="41"/>
      <c r="KJ21" s="41"/>
      <c r="KK21" s="41"/>
      <c r="KL21" s="41"/>
      <c r="KM21" s="41"/>
      <c r="KN21" s="41"/>
      <c r="KO21" s="41"/>
      <c r="KP21" s="41"/>
      <c r="KQ21" s="41"/>
      <c r="KR21" s="41"/>
      <c r="KS21" s="41"/>
      <c r="KT21" s="41"/>
      <c r="KU21" s="41"/>
      <c r="KV21" s="41"/>
      <c r="KW21" s="41"/>
      <c r="KX21" s="41"/>
      <c r="KY21" s="41"/>
      <c r="KZ21" s="41"/>
      <c r="LA21" s="41"/>
      <c r="LB21" s="41"/>
      <c r="LC21" s="41"/>
      <c r="LD21" s="41"/>
      <c r="LE21" s="41"/>
      <c r="LF21" s="41"/>
      <c r="LG21" s="41"/>
      <c r="LH21" s="41"/>
      <c r="LI21" s="41"/>
      <c r="LJ21" s="41"/>
      <c r="LK21" s="41"/>
      <c r="LL21" s="41"/>
      <c r="LM21" s="41"/>
      <c r="LN21" s="41"/>
      <c r="LO21" s="41"/>
      <c r="LP21" s="41"/>
      <c r="LQ21" s="41"/>
      <c r="LR21" s="41"/>
      <c r="LS21" s="41"/>
      <c r="LT21" s="41"/>
      <c r="LU21" s="41"/>
      <c r="LV21" s="41"/>
      <c r="LW21" s="41"/>
      <c r="LX21" s="41"/>
      <c r="LY21" s="41"/>
      <c r="LZ21" s="41"/>
      <c r="MA21" s="41"/>
      <c r="MB21" s="41"/>
      <c r="MC21" s="41"/>
      <c r="MD21" s="41"/>
      <c r="ME21" s="41"/>
      <c r="MF21" s="41"/>
      <c r="MG21" s="41"/>
      <c r="MH21" s="41"/>
      <c r="MI21" s="41"/>
      <c r="MJ21" s="41"/>
      <c r="MK21" s="41"/>
      <c r="ML21" s="41"/>
      <c r="MM21" s="41"/>
      <c r="MN21" s="41"/>
      <c r="MO21" s="41"/>
      <c r="MP21" s="41"/>
      <c r="MQ21" s="41"/>
      <c r="MR21" s="41"/>
      <c r="MS21" s="41"/>
      <c r="MT21" s="41"/>
      <c r="MU21" s="41"/>
      <c r="MV21" s="41"/>
      <c r="MW21" s="41"/>
      <c r="MX21" s="41"/>
      <c r="MY21" s="41"/>
      <c r="MZ21" s="41"/>
      <c r="NA21" s="41"/>
      <c r="NB21" s="41"/>
      <c r="NC21" s="41"/>
      <c r="ND21" s="41"/>
      <c r="NE21" s="41"/>
      <c r="NF21" s="41"/>
      <c r="NG21" s="41"/>
      <c r="NH21" s="41"/>
      <c r="NI21" s="41"/>
      <c r="NJ21" s="41"/>
      <c r="NK21" s="41"/>
      <c r="NL21" s="41"/>
      <c r="NM21" s="41"/>
      <c r="NN21" s="41"/>
      <c r="NO21" s="41"/>
      <c r="NP21" s="41"/>
      <c r="NQ21" s="41"/>
      <c r="NR21" s="41"/>
      <c r="NS21" s="41"/>
      <c r="NT21" s="41"/>
      <c r="NU21" s="41"/>
      <c r="NV21" s="41"/>
      <c r="NW21" s="41"/>
      <c r="NX21" s="41"/>
      <c r="NY21" s="41"/>
      <c r="NZ21" s="41"/>
      <c r="OA21" s="41"/>
      <c r="OB21" s="41"/>
      <c r="OC21" s="41"/>
      <c r="OD21" s="41"/>
      <c r="OE21" s="41"/>
      <c r="OF21" s="41"/>
      <c r="OG21" s="41"/>
      <c r="OH21" s="41"/>
      <c r="OI21" s="41"/>
      <c r="OJ21" s="41"/>
      <c r="OK21" s="41"/>
      <c r="OL21" s="41"/>
      <c r="OM21" s="41"/>
      <c r="ON21" s="41"/>
      <c r="OO21" s="41"/>
      <c r="OP21" s="41"/>
      <c r="OQ21" s="41"/>
      <c r="OR21" s="41"/>
      <c r="OS21" s="41"/>
      <c r="OT21" s="41"/>
      <c r="OU21" s="41"/>
      <c r="OV21" s="41"/>
      <c r="OW21" s="41"/>
      <c r="OX21" s="41"/>
      <c r="OY21" s="41"/>
      <c r="OZ21" s="41"/>
      <c r="PA21" s="41"/>
      <c r="PB21" s="41"/>
      <c r="PC21" s="41"/>
      <c r="PD21" s="41"/>
      <c r="PE21" s="41"/>
      <c r="PF21" s="41"/>
      <c r="PG21" s="41"/>
      <c r="PH21" s="41"/>
      <c r="PI21" s="41"/>
      <c r="PJ21" s="41"/>
      <c r="PK21" s="41"/>
      <c r="PL21" s="41"/>
      <c r="PM21" s="41"/>
      <c r="PN21" s="41"/>
      <c r="PO21" s="41"/>
      <c r="PP21" s="41"/>
      <c r="PQ21" s="41"/>
      <c r="PR21" s="41"/>
      <c r="PS21" s="41"/>
      <c r="PT21" s="41"/>
      <c r="PU21" s="41"/>
      <c r="PV21" s="41"/>
      <c r="PW21" s="41"/>
      <c r="PX21" s="41"/>
      <c r="PY21" s="41"/>
      <c r="PZ21" s="41"/>
      <c r="QA21" s="41"/>
      <c r="QB21" s="41"/>
      <c r="QC21" s="41"/>
      <c r="QD21" s="41"/>
      <c r="QE21" s="41"/>
      <c r="QF21" s="41"/>
      <c r="QG21" s="41"/>
      <c r="QH21" s="41"/>
      <c r="QI21" s="41"/>
      <c r="QJ21" s="41"/>
      <c r="QK21" s="41"/>
      <c r="QL21" s="41"/>
      <c r="QM21" s="41"/>
      <c r="QN21" s="41"/>
      <c r="QO21" s="41"/>
      <c r="QP21" s="41"/>
      <c r="QQ21" s="41"/>
      <c r="QR21" s="41"/>
      <c r="QS21" s="41"/>
      <c r="QT21" s="41"/>
      <c r="QU21" s="41"/>
      <c r="QV21" s="41"/>
      <c r="QW21" s="41"/>
      <c r="QX21" s="41"/>
      <c r="QY21" s="41"/>
      <c r="QZ21" s="41"/>
      <c r="RA21" s="41"/>
      <c r="RB21" s="41"/>
      <c r="RC21" s="41"/>
      <c r="RD21" s="41"/>
      <c r="RE21" s="41"/>
      <c r="RF21" s="41"/>
      <c r="RG21" s="41"/>
      <c r="RH21" s="41"/>
      <c r="RI21" s="41"/>
      <c r="RJ21" s="41"/>
      <c r="RK21" s="41"/>
      <c r="RL21" s="41"/>
      <c r="RM21" s="41"/>
      <c r="RN21" s="41"/>
      <c r="RO21" s="41"/>
      <c r="RP21" s="41"/>
      <c r="RQ21" s="41"/>
      <c r="RR21" s="41"/>
      <c r="RS21" s="41"/>
      <c r="RT21" s="41"/>
      <c r="RU21" s="41"/>
      <c r="RV21" s="41"/>
      <c r="RW21" s="41"/>
      <c r="RX21" s="41"/>
      <c r="RY21" s="41"/>
      <c r="RZ21" s="41"/>
      <c r="SA21" s="41"/>
      <c r="SB21" s="41"/>
      <c r="SC21" s="41"/>
      <c r="SD21" s="41"/>
      <c r="SE21" s="41"/>
      <c r="SF21" s="41"/>
      <c r="SG21" s="41"/>
      <c r="SH21" s="41"/>
      <c r="SI21" s="41"/>
      <c r="SJ21" s="41"/>
      <c r="SK21" s="41"/>
      <c r="SL21" s="41"/>
      <c r="SM21" s="41"/>
      <c r="SN21" s="41"/>
      <c r="SO21" s="41"/>
      <c r="SP21" s="41"/>
      <c r="SQ21" s="41"/>
      <c r="SR21" s="41"/>
      <c r="SS21" s="41"/>
      <c r="ST21" s="41"/>
      <c r="SU21" s="41"/>
      <c r="SV21" s="41"/>
      <c r="SW21" s="41"/>
      <c r="SX21" s="41"/>
      <c r="SY21" s="41"/>
      <c r="SZ21" s="41"/>
      <c r="TA21" s="41"/>
      <c r="TB21" s="41"/>
      <c r="TC21" s="41"/>
      <c r="TD21" s="41"/>
      <c r="TE21" s="41"/>
      <c r="TF21" s="41"/>
      <c r="TG21" s="41"/>
      <c r="TH21" s="41"/>
      <c r="TI21" s="41"/>
      <c r="TJ21" s="41"/>
      <c r="TK21" s="41"/>
      <c r="TL21" s="41"/>
      <c r="TM21" s="41"/>
      <c r="TN21" s="41"/>
      <c r="TO21" s="41"/>
      <c r="TP21" s="41"/>
      <c r="TQ21" s="41"/>
      <c r="TR21" s="41"/>
      <c r="TS21" s="41"/>
      <c r="TT21" s="41"/>
      <c r="TU21" s="41"/>
      <c r="TV21" s="41"/>
      <c r="TW21" s="41"/>
      <c r="TX21" s="41"/>
      <c r="TY21" s="41"/>
      <c r="TZ21" s="41"/>
      <c r="UA21" s="41"/>
      <c r="UB21" s="41"/>
      <c r="UC21" s="41"/>
      <c r="UD21" s="41"/>
      <c r="UE21" s="41"/>
      <c r="UF21" s="41"/>
      <c r="UG21" s="41"/>
      <c r="UH21" s="41"/>
      <c r="UI21" s="41"/>
      <c r="UJ21" s="41"/>
      <c r="UK21" s="41"/>
      <c r="UL21" s="41"/>
      <c r="UM21" s="41"/>
      <c r="UN21" s="41"/>
      <c r="UO21" s="41"/>
      <c r="UP21" s="41"/>
      <c r="UQ21" s="41"/>
      <c r="UR21" s="41"/>
      <c r="US21" s="41"/>
      <c r="UT21" s="41"/>
      <c r="UU21" s="41"/>
      <c r="UV21" s="41"/>
      <c r="UW21" s="41"/>
      <c r="UX21" s="41"/>
      <c r="UY21" s="41"/>
      <c r="UZ21" s="41"/>
      <c r="VA21" s="41"/>
      <c r="VB21" s="41"/>
      <c r="VC21" s="41"/>
      <c r="VD21" s="41"/>
      <c r="VE21" s="41"/>
      <c r="VF21" s="41"/>
      <c r="VG21" s="41"/>
      <c r="VH21" s="41"/>
      <c r="VI21" s="41"/>
      <c r="VJ21" s="41"/>
      <c r="VK21" s="41"/>
      <c r="VL21" s="41"/>
      <c r="VM21" s="41"/>
      <c r="VN21" s="41"/>
      <c r="VO21" s="41"/>
      <c r="VP21" s="41"/>
      <c r="VQ21" s="41"/>
      <c r="VR21" s="41"/>
      <c r="VS21" s="41"/>
      <c r="VT21" s="41"/>
      <c r="VU21" s="41"/>
      <c r="VV21" s="41"/>
      <c r="VW21" s="41"/>
      <c r="VX21" s="41"/>
      <c r="VY21" s="41"/>
      <c r="VZ21" s="41"/>
      <c r="WA21" s="41"/>
      <c r="WB21" s="41"/>
      <c r="WC21" s="41"/>
      <c r="WD21" s="41"/>
      <c r="WE21" s="41"/>
      <c r="WF21" s="41"/>
      <c r="WG21" s="41"/>
      <c r="WH21" s="41"/>
      <c r="WI21" s="41"/>
      <c r="WJ21" s="41"/>
      <c r="WK21" s="41"/>
      <c r="WL21" s="41"/>
      <c r="WM21" s="41"/>
      <c r="WN21" s="41"/>
      <c r="WO21" s="41"/>
      <c r="WP21" s="41"/>
      <c r="WQ21" s="41"/>
      <c r="WR21" s="41"/>
      <c r="WS21" s="41"/>
      <c r="WT21" s="41"/>
      <c r="WU21" s="41"/>
      <c r="WV21" s="41"/>
      <c r="WW21" s="41"/>
      <c r="WX21" s="41"/>
      <c r="WY21" s="41"/>
      <c r="WZ21" s="41"/>
      <c r="XA21" s="41"/>
      <c r="XB21" s="41"/>
      <c r="XC21" s="41"/>
      <c r="XD21" s="41"/>
      <c r="XE21" s="41"/>
      <c r="XF21" s="41"/>
      <c r="XG21" s="41"/>
      <c r="XH21" s="41"/>
      <c r="XI21" s="41"/>
      <c r="XJ21" s="41"/>
      <c r="XK21" s="41"/>
      <c r="XL21" s="41"/>
      <c r="XM21" s="41"/>
      <c r="XN21" s="41"/>
      <c r="XO21" s="41"/>
      <c r="XP21" s="41"/>
      <c r="XQ21" s="41"/>
      <c r="XR21" s="41"/>
      <c r="XS21" s="41"/>
      <c r="XT21" s="41"/>
      <c r="XU21" s="41"/>
      <c r="XV21" s="41"/>
      <c r="XW21" s="41"/>
      <c r="XX21" s="41"/>
      <c r="XY21" s="41"/>
      <c r="XZ21" s="41"/>
      <c r="YA21" s="41"/>
      <c r="YB21" s="41"/>
      <c r="YC21" s="41"/>
      <c r="YD21" s="41"/>
      <c r="YE21" s="41"/>
      <c r="YF21" s="41"/>
      <c r="YG21" s="41"/>
      <c r="YH21" s="41"/>
      <c r="YI21" s="41"/>
      <c r="YJ21" s="41"/>
      <c r="YK21" s="41"/>
      <c r="YL21" s="41"/>
      <c r="YM21" s="41"/>
      <c r="YN21" s="41"/>
      <c r="YO21" s="41"/>
      <c r="YP21" s="41"/>
      <c r="YQ21" s="41"/>
      <c r="YR21" s="41"/>
      <c r="YS21" s="41"/>
      <c r="YT21" s="41"/>
      <c r="YU21" s="41"/>
      <c r="YV21" s="41"/>
      <c r="YW21" s="41"/>
      <c r="YX21" s="41"/>
      <c r="YY21" s="41"/>
      <c r="YZ21" s="41"/>
      <c r="ZA21" s="41"/>
      <c r="ZB21" s="41"/>
      <c r="ZC21" s="41"/>
      <c r="ZD21" s="41"/>
      <c r="ZE21" s="41"/>
      <c r="ZF21" s="41"/>
      <c r="ZG21" s="41"/>
      <c r="ZH21" s="41"/>
      <c r="ZI21" s="41"/>
      <c r="ZJ21" s="41"/>
      <c r="ZK21" s="41"/>
      <c r="ZL21" s="41"/>
      <c r="ZM21" s="41"/>
      <c r="ZN21" s="41"/>
      <c r="ZO21" s="41"/>
      <c r="ZP21" s="41"/>
      <c r="ZQ21" s="41"/>
      <c r="ZR21" s="41"/>
      <c r="ZS21" s="41"/>
      <c r="ZT21" s="41"/>
      <c r="ZU21" s="41"/>
      <c r="ZV21" s="41"/>
      <c r="ZW21" s="41"/>
      <c r="ZX21" s="41"/>
      <c r="ZY21" s="41"/>
      <c r="ZZ21" s="41"/>
      <c r="AAA21" s="41"/>
      <c r="AAB21" s="41"/>
      <c r="AAC21" s="41"/>
      <c r="AAD21" s="41"/>
      <c r="AAE21" s="41"/>
      <c r="AAF21" s="41"/>
      <c r="AAG21" s="41"/>
      <c r="AAH21" s="41"/>
      <c r="AAI21" s="41"/>
      <c r="AAJ21" s="41"/>
      <c r="AAK21" s="41"/>
      <c r="AAL21" s="41"/>
      <c r="AAM21" s="41"/>
      <c r="AAN21" s="41"/>
      <c r="AAO21" s="41"/>
      <c r="AAP21" s="41"/>
      <c r="AAQ21" s="41"/>
      <c r="AAR21" s="41"/>
      <c r="AAS21" s="41"/>
      <c r="AAT21" s="41"/>
      <c r="AAU21" s="41"/>
      <c r="AAV21" s="41"/>
      <c r="AAW21" s="41"/>
      <c r="AAX21" s="41"/>
      <c r="AAY21" s="41"/>
      <c r="AAZ21" s="41"/>
      <c r="ABA21" s="41"/>
      <c r="ABB21" s="41"/>
      <c r="ABC21" s="41"/>
      <c r="ABD21" s="41"/>
      <c r="ABE21" s="41"/>
      <c r="ABF21" s="41"/>
      <c r="ABG21" s="41"/>
      <c r="ABH21" s="41"/>
      <c r="ABI21" s="41"/>
      <c r="ABJ21" s="41"/>
      <c r="ABK21" s="41"/>
      <c r="ABL21" s="41"/>
      <c r="ABM21" s="41"/>
      <c r="ABN21" s="41"/>
      <c r="ABO21" s="41"/>
      <c r="ABP21" s="41"/>
      <c r="ABQ21" s="41"/>
      <c r="ABR21" s="41"/>
      <c r="ABS21" s="41"/>
      <c r="ABT21" s="41"/>
      <c r="ABU21" s="41"/>
      <c r="ABV21" s="41"/>
      <c r="ABW21" s="41"/>
      <c r="ABX21" s="41"/>
      <c r="ABY21" s="41"/>
      <c r="ABZ21" s="41"/>
      <c r="ACA21" s="41"/>
      <c r="ACB21" s="41"/>
      <c r="ACC21" s="41"/>
      <c r="ACD21" s="41"/>
      <c r="ACE21" s="41"/>
      <c r="ACF21" s="41"/>
      <c r="ACG21" s="41"/>
      <c r="ACH21" s="41"/>
      <c r="ACI21" s="41"/>
      <c r="ACJ21" s="41"/>
      <c r="ACK21" s="41"/>
      <c r="ACL21" s="41"/>
      <c r="ACM21" s="41"/>
      <c r="ACN21" s="41"/>
      <c r="ACO21" s="41"/>
      <c r="ACP21" s="41"/>
      <c r="ACQ21" s="41"/>
      <c r="ACR21" s="41"/>
      <c r="ACS21" s="41"/>
      <c r="ACT21" s="41"/>
      <c r="ACU21" s="41"/>
      <c r="ACV21" s="41"/>
      <c r="ACW21" s="41"/>
      <c r="ACX21" s="41"/>
      <c r="ACY21" s="41"/>
      <c r="ACZ21" s="41"/>
      <c r="ADA21" s="41"/>
      <c r="ADB21" s="41"/>
      <c r="ADC21" s="41"/>
      <c r="ADD21" s="41"/>
      <c r="ADE21" s="41"/>
      <c r="ADF21" s="41"/>
      <c r="ADG21" s="41"/>
      <c r="ADH21" s="41"/>
      <c r="ADI21" s="41"/>
      <c r="ADJ21" s="41"/>
      <c r="ADK21" s="41"/>
      <c r="ADL21" s="41"/>
      <c r="ADM21" s="41"/>
      <c r="ADN21" s="41"/>
      <c r="ADO21" s="41"/>
      <c r="ADP21" s="41"/>
      <c r="ADQ21" s="41"/>
      <c r="ADR21" s="41"/>
      <c r="ADS21" s="41"/>
      <c r="ADT21" s="41"/>
      <c r="ADU21" s="41"/>
      <c r="ADV21" s="41"/>
      <c r="ADW21" s="41"/>
      <c r="ADX21" s="41"/>
      <c r="ADY21" s="41"/>
      <c r="ADZ21" s="41"/>
      <c r="AEA21" s="41"/>
      <c r="AEB21" s="41"/>
      <c r="AEC21" s="41"/>
      <c r="AED21" s="41"/>
      <c r="AEE21" s="41"/>
      <c r="AEF21" s="41"/>
      <c r="AEG21" s="41"/>
      <c r="AEH21" s="41"/>
      <c r="AEI21" s="41"/>
      <c r="AEJ21" s="41"/>
      <c r="AEK21" s="41"/>
      <c r="AEL21" s="41"/>
      <c r="AEM21" s="41"/>
      <c r="AEN21" s="41"/>
      <c r="AEO21" s="41"/>
      <c r="AEP21" s="41"/>
      <c r="AEQ21" s="41"/>
      <c r="AER21" s="41"/>
      <c r="AES21" s="41"/>
      <c r="AET21" s="41"/>
      <c r="AEU21" s="41"/>
      <c r="AEV21" s="41"/>
      <c r="AEW21" s="41"/>
      <c r="AEX21" s="41"/>
      <c r="AEY21" s="41"/>
      <c r="AEZ21" s="41"/>
      <c r="AFA21" s="41"/>
      <c r="AFB21" s="41"/>
      <c r="AFC21" s="41"/>
      <c r="AFD21" s="41"/>
      <c r="AFE21" s="41"/>
      <c r="AFF21" s="41"/>
      <c r="AFG21" s="41"/>
      <c r="AFH21" s="41"/>
      <c r="AFI21" s="41"/>
      <c r="AFJ21" s="41"/>
      <c r="AFK21" s="41"/>
      <c r="AFL21" s="41"/>
      <c r="AFM21" s="41"/>
      <c r="AFN21" s="41"/>
      <c r="AFO21" s="41"/>
      <c r="AFP21" s="41"/>
      <c r="AFQ21" s="41"/>
      <c r="AFR21" s="41"/>
      <c r="AFS21" s="41"/>
      <c r="AFT21" s="41"/>
      <c r="AFU21" s="41"/>
      <c r="AFV21" s="41"/>
      <c r="AFW21" s="41"/>
      <c r="AFX21" s="41"/>
      <c r="AFY21" s="41"/>
      <c r="AFZ21" s="41"/>
      <c r="AGA21" s="41"/>
      <c r="AGB21" s="41"/>
      <c r="AGC21" s="41"/>
      <c r="AGD21" s="41"/>
      <c r="AGE21" s="41"/>
      <c r="AGF21" s="41"/>
      <c r="AGG21" s="41"/>
      <c r="AGH21" s="41"/>
      <c r="AGI21" s="41"/>
      <c r="AGJ21" s="41"/>
      <c r="AGK21" s="41"/>
      <c r="AGL21" s="41"/>
      <c r="AGM21" s="41"/>
      <c r="AGN21" s="41"/>
      <c r="AGO21" s="41"/>
      <c r="AGP21" s="41"/>
      <c r="AGQ21" s="41"/>
      <c r="AGR21" s="41"/>
      <c r="AGS21" s="41"/>
      <c r="AGT21" s="41"/>
      <c r="AGU21" s="41"/>
      <c r="AGV21" s="41"/>
      <c r="AGW21" s="41"/>
      <c r="AGX21" s="41"/>
      <c r="AGY21" s="41"/>
      <c r="AGZ21" s="41"/>
      <c r="AHA21" s="41"/>
      <c r="AHB21" s="41"/>
      <c r="AHC21" s="41"/>
      <c r="AHD21" s="41"/>
      <c r="AHE21" s="41"/>
      <c r="AHF21" s="41"/>
      <c r="AHG21" s="41"/>
      <c r="AHH21" s="41"/>
      <c r="AHI21" s="41"/>
      <c r="AHJ21" s="41"/>
      <c r="AHK21" s="41"/>
      <c r="AHL21" s="41"/>
      <c r="AHM21" s="41"/>
      <c r="AHN21" s="41"/>
      <c r="AHO21" s="41"/>
      <c r="AHP21" s="41"/>
      <c r="AHQ21" s="41"/>
      <c r="AHR21" s="41"/>
      <c r="AHS21" s="41"/>
      <c r="AHT21" s="41"/>
      <c r="AHU21" s="41"/>
      <c r="AHV21" s="41"/>
      <c r="AHW21" s="41"/>
      <c r="AHX21" s="41"/>
      <c r="AHY21" s="41"/>
      <c r="AHZ21" s="41"/>
      <c r="AIA21" s="41"/>
      <c r="AIB21" s="41"/>
      <c r="AIC21" s="41"/>
      <c r="AID21" s="41"/>
      <c r="AIE21" s="41"/>
      <c r="AIF21" s="41"/>
      <c r="AIG21" s="41"/>
      <c r="AIH21" s="41"/>
      <c r="AII21" s="41"/>
      <c r="AIJ21" s="41"/>
      <c r="AIK21" s="41"/>
      <c r="AIL21" s="41"/>
      <c r="AIM21" s="41"/>
      <c r="AIN21" s="41"/>
      <c r="AIO21" s="41"/>
      <c r="AIP21" s="41"/>
      <c r="AIQ21" s="41"/>
      <c r="AIR21" s="41"/>
      <c r="AIS21" s="41"/>
      <c r="AIT21" s="41"/>
      <c r="AIU21" s="41"/>
      <c r="AIV21" s="41"/>
      <c r="AIW21" s="41"/>
      <c r="AIX21" s="41"/>
      <c r="AIY21" s="41"/>
      <c r="AIZ21" s="41"/>
      <c r="AJA21" s="41"/>
      <c r="AJB21" s="41"/>
      <c r="AJC21" s="41"/>
      <c r="AJD21" s="41"/>
      <c r="AJE21" s="41"/>
      <c r="AJF21" s="41"/>
      <c r="AJG21" s="41"/>
      <c r="AJH21" s="41"/>
      <c r="AJI21" s="41"/>
      <c r="AJJ21" s="41"/>
      <c r="AJK21" s="41"/>
      <c r="AJL21" s="41"/>
      <c r="AJM21" s="41"/>
      <c r="AJN21" s="41"/>
      <c r="AJO21" s="41"/>
      <c r="AJP21" s="41"/>
      <c r="AJQ21" s="41"/>
      <c r="AJR21" s="41"/>
      <c r="AJS21" s="41"/>
      <c r="AJT21" s="41"/>
      <c r="AJU21" s="41"/>
      <c r="AJV21" s="41"/>
      <c r="AJW21" s="41"/>
      <c r="AJX21" s="41"/>
      <c r="AJY21" s="41"/>
      <c r="AJZ21" s="41"/>
      <c r="AKA21" s="41"/>
      <c r="AKB21" s="41"/>
      <c r="AKC21" s="41"/>
      <c r="AKD21" s="41"/>
      <c r="AKE21" s="41"/>
      <c r="AKF21" s="41"/>
      <c r="AKG21" s="41"/>
      <c r="AKH21" s="41"/>
      <c r="AKI21" s="41"/>
      <c r="AKJ21" s="41"/>
      <c r="AKK21" s="41"/>
      <c r="AKL21" s="41"/>
      <c r="AKM21" s="41"/>
      <c r="AKN21" s="41"/>
      <c r="AKO21" s="41"/>
      <c r="AKP21" s="41"/>
      <c r="AKQ21" s="41"/>
      <c r="AKR21" s="41"/>
      <c r="AKS21" s="41"/>
      <c r="AKT21" s="41"/>
      <c r="AKU21" s="41"/>
      <c r="AKV21" s="41"/>
      <c r="AKW21" s="41"/>
      <c r="AKX21" s="41"/>
      <c r="AKY21" s="41"/>
      <c r="AKZ21" s="41"/>
      <c r="ALA21" s="41"/>
      <c r="ALB21" s="41"/>
      <c r="ALC21" s="41"/>
      <c r="ALD21" s="41"/>
      <c r="ALE21" s="41"/>
      <c r="ALF21" s="41"/>
      <c r="ALG21" s="41"/>
      <c r="ALH21" s="41"/>
      <c r="ALI21" s="41"/>
      <c r="ALJ21" s="41"/>
      <c r="ALK21" s="41"/>
      <c r="ALL21" s="41"/>
      <c r="ALM21" s="41"/>
      <c r="ALN21" s="41"/>
      <c r="ALO21" s="41"/>
      <c r="ALP21" s="41"/>
      <c r="ALQ21" s="41"/>
      <c r="ALR21" s="41"/>
      <c r="ALS21" s="41"/>
      <c r="ALT21" s="41"/>
      <c r="ALU21" s="41"/>
      <c r="ALV21" s="41"/>
      <c r="ALW21" s="41"/>
      <c r="ALX21" s="41"/>
      <c r="ALY21" s="41"/>
      <c r="ALZ21" s="41"/>
      <c r="AMA21" s="41"/>
      <c r="AMB21" s="41"/>
      <c r="AMC21" s="41"/>
      <c r="AMD21" s="41"/>
      <c r="AME21" s="41"/>
      <c r="AMF21" s="41"/>
      <c r="AMG21" s="41"/>
      <c r="AMH21" s="41"/>
      <c r="AMI21" s="41"/>
      <c r="AMJ21" s="41"/>
      <c r="AMK21" s="41"/>
      <c r="AML21" s="41"/>
      <c r="AMM21" s="41"/>
      <c r="AMN21" s="41"/>
      <c r="AMO21" s="41"/>
      <c r="AMP21" s="41"/>
      <c r="AMQ21" s="41"/>
      <c r="AMR21" s="41"/>
      <c r="AMS21" s="41"/>
      <c r="AMT21" s="41"/>
      <c r="AMU21" s="41"/>
      <c r="AMV21" s="41"/>
      <c r="AMW21" s="41"/>
      <c r="AMX21" s="41"/>
      <c r="AMY21" s="41"/>
      <c r="AMZ21" s="41"/>
      <c r="ANA21" s="41"/>
      <c r="ANB21" s="41"/>
      <c r="ANC21" s="41"/>
      <c r="AND21" s="41"/>
      <c r="ANE21" s="41"/>
      <c r="ANF21" s="41"/>
      <c r="ANG21" s="41"/>
      <c r="ANH21" s="41"/>
      <c r="ANI21" s="41"/>
      <c r="ANJ21" s="41"/>
      <c r="ANK21" s="41"/>
      <c r="ANL21" s="41"/>
      <c r="ANM21" s="41"/>
      <c r="ANN21" s="41"/>
      <c r="ANO21" s="41"/>
      <c r="ANP21" s="41"/>
      <c r="ANQ21" s="41"/>
      <c r="ANR21" s="41"/>
      <c r="ANS21" s="41"/>
      <c r="ANT21" s="41"/>
      <c r="ANU21" s="41"/>
      <c r="ANV21" s="41"/>
      <c r="ANW21" s="41"/>
      <c r="ANX21" s="41"/>
      <c r="ANY21" s="41"/>
      <c r="ANZ21" s="41"/>
      <c r="AOA21" s="41"/>
      <c r="AOB21" s="41"/>
      <c r="AOC21" s="41"/>
      <c r="AOD21" s="41"/>
      <c r="AOE21" s="41"/>
      <c r="AOF21" s="41"/>
      <c r="AOG21" s="41"/>
      <c r="AOH21" s="41"/>
      <c r="AOI21" s="41"/>
      <c r="AOJ21" s="41"/>
      <c r="AOK21" s="41"/>
      <c r="AOL21" s="41"/>
      <c r="AOM21" s="41"/>
      <c r="AON21" s="41"/>
      <c r="AOO21" s="41"/>
      <c r="AOP21" s="41"/>
      <c r="AOQ21" s="41"/>
      <c r="AOR21" s="41"/>
      <c r="AOS21" s="41"/>
      <c r="AOT21" s="41"/>
      <c r="AOU21" s="41"/>
      <c r="AOV21" s="41"/>
      <c r="AOW21" s="41"/>
      <c r="AOX21" s="41"/>
      <c r="AOY21" s="41"/>
      <c r="AOZ21" s="41"/>
      <c r="APA21" s="41"/>
      <c r="APB21" s="41"/>
      <c r="APC21" s="41"/>
      <c r="APD21" s="41"/>
      <c r="APE21" s="41"/>
      <c r="APF21" s="41"/>
      <c r="APG21" s="41"/>
      <c r="APH21" s="41"/>
      <c r="API21" s="41"/>
    </row>
    <row r="22" spans="2:1101" x14ac:dyDescent="0.25">
      <c r="B22" s="43" t="s">
        <v>304</v>
      </c>
      <c r="C22" s="41">
        <v>12371</v>
      </c>
      <c r="D22" s="130">
        <v>0</v>
      </c>
      <c r="E22" s="130">
        <v>-94299100.819999993</v>
      </c>
      <c r="F22" s="130">
        <v>0</v>
      </c>
      <c r="G22" s="41"/>
      <c r="H22" s="41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1"/>
      <c r="FO22" s="41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1"/>
      <c r="GA22" s="41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1"/>
      <c r="GM22" s="41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1"/>
      <c r="GY22" s="41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1"/>
      <c r="HK22" s="41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1"/>
      <c r="HW22" s="41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1"/>
      <c r="II22" s="41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1"/>
      <c r="IU22" s="41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1"/>
      <c r="JG22" s="41"/>
      <c r="JH22" s="41"/>
      <c r="JI22" s="41"/>
      <c r="JJ22" s="41"/>
      <c r="JK22" s="41"/>
      <c r="JL22" s="41"/>
      <c r="JM22" s="41"/>
      <c r="JN22" s="41"/>
      <c r="JO22" s="41"/>
      <c r="JP22" s="41"/>
      <c r="JQ22" s="41"/>
      <c r="JR22" s="41"/>
      <c r="JS22" s="41"/>
      <c r="JT22" s="41"/>
      <c r="JU22" s="41"/>
      <c r="JV22" s="41"/>
      <c r="JW22" s="41"/>
      <c r="JX22" s="41"/>
      <c r="JY22" s="41"/>
      <c r="JZ22" s="41"/>
      <c r="KA22" s="41"/>
      <c r="KB22" s="41"/>
      <c r="KC22" s="41"/>
      <c r="KD22" s="41"/>
      <c r="KE22" s="41"/>
      <c r="KF22" s="41"/>
      <c r="KG22" s="41"/>
      <c r="KH22" s="41"/>
      <c r="KI22" s="41"/>
      <c r="KJ22" s="41"/>
      <c r="KK22" s="41"/>
      <c r="KL22" s="41"/>
      <c r="KM22" s="41"/>
      <c r="KN22" s="41"/>
      <c r="KO22" s="41"/>
      <c r="KP22" s="41"/>
      <c r="KQ22" s="41"/>
      <c r="KR22" s="41"/>
      <c r="KS22" s="41"/>
      <c r="KT22" s="41"/>
      <c r="KU22" s="41"/>
      <c r="KV22" s="41"/>
      <c r="KW22" s="41"/>
      <c r="KX22" s="41"/>
      <c r="KY22" s="41"/>
      <c r="KZ22" s="41"/>
      <c r="LA22" s="41"/>
      <c r="LB22" s="41"/>
      <c r="LC22" s="41"/>
      <c r="LD22" s="41"/>
      <c r="LE22" s="41"/>
      <c r="LF22" s="41"/>
      <c r="LG22" s="41"/>
      <c r="LH22" s="41"/>
      <c r="LI22" s="41"/>
      <c r="LJ22" s="41"/>
      <c r="LK22" s="41"/>
      <c r="LL22" s="41"/>
      <c r="LM22" s="41"/>
      <c r="LN22" s="41"/>
      <c r="LO22" s="41"/>
      <c r="LP22" s="41"/>
      <c r="LQ22" s="41"/>
      <c r="LR22" s="41"/>
      <c r="LS22" s="41"/>
      <c r="LT22" s="41"/>
      <c r="LU22" s="41"/>
      <c r="LV22" s="41"/>
      <c r="LW22" s="41"/>
      <c r="LX22" s="41"/>
      <c r="LY22" s="41"/>
      <c r="LZ22" s="41"/>
      <c r="MA22" s="41"/>
      <c r="MB22" s="41"/>
      <c r="MC22" s="41"/>
      <c r="MD22" s="41"/>
      <c r="ME22" s="41"/>
      <c r="MF22" s="41"/>
      <c r="MG22" s="41"/>
      <c r="MH22" s="41"/>
      <c r="MI22" s="41"/>
      <c r="MJ22" s="41"/>
      <c r="MK22" s="41"/>
      <c r="ML22" s="41"/>
      <c r="MM22" s="41"/>
      <c r="MN22" s="41"/>
      <c r="MO22" s="41"/>
      <c r="MP22" s="41"/>
      <c r="MQ22" s="41"/>
      <c r="MR22" s="41"/>
      <c r="MS22" s="41"/>
      <c r="MT22" s="41"/>
      <c r="MU22" s="41"/>
      <c r="MV22" s="41"/>
      <c r="MW22" s="41"/>
      <c r="MX22" s="41"/>
      <c r="MY22" s="41"/>
      <c r="MZ22" s="41"/>
      <c r="NA22" s="41"/>
      <c r="NB22" s="41"/>
      <c r="NC22" s="41"/>
      <c r="ND22" s="41"/>
      <c r="NE22" s="41"/>
      <c r="NF22" s="41"/>
      <c r="NG22" s="41"/>
      <c r="NH22" s="41"/>
      <c r="NI22" s="41"/>
      <c r="NJ22" s="41"/>
      <c r="NK22" s="41"/>
      <c r="NL22" s="41"/>
      <c r="NM22" s="41"/>
      <c r="NN22" s="41"/>
      <c r="NO22" s="41"/>
      <c r="NP22" s="41"/>
      <c r="NQ22" s="41"/>
      <c r="NR22" s="41"/>
      <c r="NS22" s="41"/>
      <c r="NT22" s="41"/>
      <c r="NU22" s="41"/>
      <c r="NV22" s="41"/>
      <c r="NW22" s="41"/>
      <c r="NX22" s="41"/>
      <c r="NY22" s="41"/>
      <c r="NZ22" s="41"/>
      <c r="OA22" s="41"/>
      <c r="OB22" s="41"/>
      <c r="OC22" s="41"/>
      <c r="OD22" s="41"/>
      <c r="OE22" s="41"/>
      <c r="OF22" s="41"/>
      <c r="OG22" s="41"/>
      <c r="OH22" s="41"/>
      <c r="OI22" s="41"/>
      <c r="OJ22" s="41"/>
      <c r="OK22" s="41"/>
      <c r="OL22" s="41"/>
      <c r="OM22" s="41"/>
      <c r="ON22" s="41"/>
      <c r="OO22" s="41"/>
      <c r="OP22" s="41"/>
      <c r="OQ22" s="41"/>
      <c r="OR22" s="41"/>
      <c r="OS22" s="41"/>
      <c r="OT22" s="41"/>
      <c r="OU22" s="41"/>
      <c r="OV22" s="41"/>
      <c r="OW22" s="41"/>
      <c r="OX22" s="41"/>
      <c r="OY22" s="41"/>
      <c r="OZ22" s="41"/>
      <c r="PA22" s="41"/>
      <c r="PB22" s="41"/>
      <c r="PC22" s="41"/>
      <c r="PD22" s="41"/>
      <c r="PE22" s="41"/>
      <c r="PF22" s="41"/>
      <c r="PG22" s="41"/>
      <c r="PH22" s="41"/>
      <c r="PI22" s="41"/>
      <c r="PJ22" s="41"/>
      <c r="PK22" s="41"/>
      <c r="PL22" s="41"/>
      <c r="PM22" s="41"/>
      <c r="PN22" s="41"/>
      <c r="PO22" s="41"/>
      <c r="PP22" s="41"/>
      <c r="PQ22" s="41"/>
      <c r="PR22" s="41"/>
      <c r="PS22" s="41"/>
      <c r="PT22" s="41"/>
      <c r="PU22" s="41"/>
      <c r="PV22" s="41"/>
      <c r="PW22" s="41"/>
      <c r="PX22" s="41"/>
      <c r="PY22" s="41"/>
      <c r="PZ22" s="41"/>
      <c r="QA22" s="41"/>
      <c r="QB22" s="41"/>
      <c r="QC22" s="41"/>
      <c r="QD22" s="41"/>
      <c r="QE22" s="41"/>
      <c r="QF22" s="41"/>
      <c r="QG22" s="41"/>
      <c r="QH22" s="41"/>
      <c r="QI22" s="41"/>
      <c r="QJ22" s="41"/>
      <c r="QK22" s="41"/>
      <c r="QL22" s="41"/>
      <c r="QM22" s="41"/>
      <c r="QN22" s="41"/>
      <c r="QO22" s="41"/>
      <c r="QP22" s="41"/>
      <c r="QQ22" s="41"/>
      <c r="QR22" s="41"/>
      <c r="QS22" s="41"/>
      <c r="QT22" s="41"/>
      <c r="QU22" s="41"/>
      <c r="QV22" s="41"/>
      <c r="QW22" s="41"/>
      <c r="QX22" s="41"/>
      <c r="QY22" s="41"/>
      <c r="QZ22" s="41"/>
      <c r="RA22" s="41"/>
      <c r="RB22" s="41"/>
      <c r="RC22" s="41"/>
      <c r="RD22" s="41"/>
      <c r="RE22" s="41"/>
      <c r="RF22" s="41"/>
      <c r="RG22" s="41"/>
      <c r="RH22" s="41"/>
      <c r="RI22" s="41"/>
      <c r="RJ22" s="41"/>
      <c r="RK22" s="41"/>
      <c r="RL22" s="41"/>
      <c r="RM22" s="41"/>
      <c r="RN22" s="41"/>
      <c r="RO22" s="41"/>
      <c r="RP22" s="41"/>
      <c r="RQ22" s="41"/>
      <c r="RR22" s="41"/>
      <c r="RS22" s="41"/>
      <c r="RT22" s="41"/>
      <c r="RU22" s="41"/>
      <c r="RV22" s="41"/>
      <c r="RW22" s="41"/>
      <c r="RX22" s="41"/>
      <c r="RY22" s="41"/>
      <c r="RZ22" s="41"/>
      <c r="SA22" s="41"/>
      <c r="SB22" s="41"/>
      <c r="SC22" s="41"/>
      <c r="SD22" s="41"/>
      <c r="SE22" s="41"/>
      <c r="SF22" s="41"/>
      <c r="SG22" s="41"/>
      <c r="SH22" s="41"/>
      <c r="SI22" s="41"/>
      <c r="SJ22" s="41"/>
      <c r="SK22" s="41"/>
      <c r="SL22" s="41"/>
      <c r="SM22" s="41"/>
      <c r="SN22" s="41"/>
      <c r="SO22" s="41"/>
      <c r="SP22" s="41"/>
      <c r="SQ22" s="41"/>
      <c r="SR22" s="41"/>
      <c r="SS22" s="41"/>
      <c r="ST22" s="41"/>
      <c r="SU22" s="41"/>
      <c r="SV22" s="41"/>
      <c r="SW22" s="41"/>
      <c r="SX22" s="41"/>
      <c r="SY22" s="41"/>
      <c r="SZ22" s="41"/>
      <c r="TA22" s="41"/>
      <c r="TB22" s="41"/>
      <c r="TC22" s="41"/>
      <c r="TD22" s="41"/>
      <c r="TE22" s="41"/>
      <c r="TF22" s="41"/>
      <c r="TG22" s="41"/>
      <c r="TH22" s="41"/>
      <c r="TI22" s="41"/>
      <c r="TJ22" s="41"/>
      <c r="TK22" s="41"/>
      <c r="TL22" s="41"/>
      <c r="TM22" s="41"/>
      <c r="TN22" s="41"/>
      <c r="TO22" s="41"/>
      <c r="TP22" s="41"/>
      <c r="TQ22" s="41"/>
      <c r="TR22" s="41"/>
      <c r="TS22" s="41"/>
      <c r="TT22" s="41"/>
      <c r="TU22" s="41"/>
      <c r="TV22" s="41"/>
      <c r="TW22" s="41"/>
      <c r="TX22" s="41"/>
      <c r="TY22" s="41"/>
      <c r="TZ22" s="41"/>
      <c r="UA22" s="41"/>
      <c r="UB22" s="41"/>
      <c r="UC22" s="41"/>
      <c r="UD22" s="41"/>
      <c r="UE22" s="41"/>
      <c r="UF22" s="41"/>
      <c r="UG22" s="41"/>
      <c r="UH22" s="41"/>
      <c r="UI22" s="41"/>
      <c r="UJ22" s="41"/>
      <c r="UK22" s="41"/>
      <c r="UL22" s="41"/>
      <c r="UM22" s="41"/>
      <c r="UN22" s="41"/>
      <c r="UO22" s="41"/>
      <c r="UP22" s="41"/>
      <c r="UQ22" s="41"/>
      <c r="UR22" s="41"/>
      <c r="US22" s="41"/>
      <c r="UT22" s="41"/>
      <c r="UU22" s="41"/>
      <c r="UV22" s="41"/>
      <c r="UW22" s="41"/>
      <c r="UX22" s="41"/>
      <c r="UY22" s="41"/>
      <c r="UZ22" s="41"/>
      <c r="VA22" s="41"/>
      <c r="VB22" s="41"/>
      <c r="VC22" s="41"/>
      <c r="VD22" s="41"/>
      <c r="VE22" s="41"/>
      <c r="VF22" s="41"/>
      <c r="VG22" s="41"/>
      <c r="VH22" s="41"/>
      <c r="VI22" s="41"/>
      <c r="VJ22" s="41"/>
      <c r="VK22" s="41"/>
      <c r="VL22" s="41"/>
      <c r="VM22" s="41"/>
      <c r="VN22" s="41"/>
      <c r="VO22" s="41"/>
      <c r="VP22" s="41"/>
      <c r="VQ22" s="41"/>
      <c r="VR22" s="41"/>
      <c r="VS22" s="41"/>
      <c r="VT22" s="41"/>
      <c r="VU22" s="41"/>
      <c r="VV22" s="41"/>
      <c r="VW22" s="41"/>
      <c r="VX22" s="41"/>
      <c r="VY22" s="41"/>
      <c r="VZ22" s="41"/>
      <c r="WA22" s="41"/>
      <c r="WB22" s="41"/>
      <c r="WC22" s="41"/>
      <c r="WD22" s="41"/>
      <c r="WE22" s="41"/>
      <c r="WF22" s="41"/>
      <c r="WG22" s="41"/>
      <c r="WH22" s="41"/>
      <c r="WI22" s="41"/>
      <c r="WJ22" s="41"/>
      <c r="WK22" s="41"/>
      <c r="WL22" s="41"/>
      <c r="WM22" s="41"/>
      <c r="WN22" s="41"/>
      <c r="WO22" s="41"/>
      <c r="WP22" s="41"/>
      <c r="WQ22" s="41"/>
      <c r="WR22" s="41"/>
      <c r="WS22" s="41"/>
      <c r="WT22" s="41"/>
      <c r="WU22" s="41"/>
      <c r="WV22" s="41"/>
      <c r="WW22" s="41"/>
      <c r="WX22" s="41"/>
      <c r="WY22" s="41"/>
      <c r="WZ22" s="41"/>
      <c r="XA22" s="41"/>
      <c r="XB22" s="41"/>
      <c r="XC22" s="41"/>
      <c r="XD22" s="41"/>
      <c r="XE22" s="41"/>
      <c r="XF22" s="41"/>
      <c r="XG22" s="41"/>
      <c r="XH22" s="41"/>
      <c r="XI22" s="41"/>
      <c r="XJ22" s="41"/>
      <c r="XK22" s="41"/>
      <c r="XL22" s="41"/>
      <c r="XM22" s="41"/>
      <c r="XN22" s="41"/>
      <c r="XO22" s="41"/>
      <c r="XP22" s="41"/>
      <c r="XQ22" s="41"/>
      <c r="XR22" s="41"/>
      <c r="XS22" s="41"/>
      <c r="XT22" s="41"/>
      <c r="XU22" s="41"/>
      <c r="XV22" s="41"/>
      <c r="XW22" s="41"/>
      <c r="XX22" s="41"/>
      <c r="XY22" s="41"/>
      <c r="XZ22" s="41"/>
      <c r="YA22" s="41"/>
      <c r="YB22" s="41"/>
      <c r="YC22" s="41"/>
      <c r="YD22" s="41"/>
      <c r="YE22" s="41"/>
      <c r="YF22" s="41"/>
      <c r="YG22" s="41"/>
      <c r="YH22" s="41"/>
      <c r="YI22" s="41"/>
      <c r="YJ22" s="41"/>
      <c r="YK22" s="41"/>
      <c r="YL22" s="41"/>
      <c r="YM22" s="41"/>
      <c r="YN22" s="41"/>
      <c r="YO22" s="41"/>
      <c r="YP22" s="41"/>
      <c r="YQ22" s="41"/>
      <c r="YR22" s="41"/>
      <c r="YS22" s="41"/>
      <c r="YT22" s="41"/>
      <c r="YU22" s="41"/>
      <c r="YV22" s="41"/>
      <c r="YW22" s="41"/>
      <c r="YX22" s="41"/>
      <c r="YY22" s="41"/>
      <c r="YZ22" s="41"/>
      <c r="ZA22" s="41"/>
      <c r="ZB22" s="41"/>
      <c r="ZC22" s="41"/>
      <c r="ZD22" s="41"/>
      <c r="ZE22" s="41"/>
      <c r="ZF22" s="41"/>
      <c r="ZG22" s="41"/>
      <c r="ZH22" s="41"/>
      <c r="ZI22" s="41"/>
      <c r="ZJ22" s="41"/>
      <c r="ZK22" s="41"/>
      <c r="ZL22" s="41"/>
      <c r="ZM22" s="41"/>
      <c r="ZN22" s="41"/>
      <c r="ZO22" s="41"/>
      <c r="ZP22" s="41"/>
      <c r="ZQ22" s="41"/>
      <c r="ZR22" s="41"/>
      <c r="ZS22" s="41"/>
      <c r="ZT22" s="41"/>
      <c r="ZU22" s="41"/>
      <c r="ZV22" s="41"/>
      <c r="ZW22" s="41"/>
      <c r="ZX22" s="41"/>
      <c r="ZY22" s="41"/>
      <c r="ZZ22" s="41"/>
      <c r="AAA22" s="41"/>
      <c r="AAB22" s="41"/>
      <c r="AAC22" s="41"/>
      <c r="AAD22" s="41"/>
      <c r="AAE22" s="41"/>
      <c r="AAF22" s="41"/>
      <c r="AAG22" s="41"/>
      <c r="AAH22" s="41"/>
      <c r="AAI22" s="41"/>
      <c r="AAJ22" s="41"/>
      <c r="AAK22" s="41"/>
      <c r="AAL22" s="41"/>
      <c r="AAM22" s="41"/>
      <c r="AAN22" s="41"/>
      <c r="AAO22" s="41"/>
      <c r="AAP22" s="41"/>
      <c r="AAQ22" s="41"/>
      <c r="AAR22" s="41"/>
      <c r="AAS22" s="41"/>
      <c r="AAT22" s="41"/>
      <c r="AAU22" s="41"/>
      <c r="AAV22" s="41"/>
      <c r="AAW22" s="41"/>
      <c r="AAX22" s="41"/>
      <c r="AAY22" s="41"/>
      <c r="AAZ22" s="41"/>
      <c r="ABA22" s="41"/>
      <c r="ABB22" s="41"/>
      <c r="ABC22" s="41"/>
      <c r="ABD22" s="41"/>
      <c r="ABE22" s="41"/>
      <c r="ABF22" s="41"/>
      <c r="ABG22" s="41"/>
      <c r="ABH22" s="41"/>
      <c r="ABI22" s="41"/>
      <c r="ABJ22" s="41"/>
      <c r="ABK22" s="41"/>
      <c r="ABL22" s="41"/>
      <c r="ABM22" s="41"/>
      <c r="ABN22" s="41"/>
      <c r="ABO22" s="41"/>
      <c r="ABP22" s="41"/>
      <c r="ABQ22" s="41"/>
      <c r="ABR22" s="41"/>
      <c r="ABS22" s="41"/>
      <c r="ABT22" s="41"/>
      <c r="ABU22" s="41"/>
      <c r="ABV22" s="41"/>
      <c r="ABW22" s="41"/>
      <c r="ABX22" s="41"/>
      <c r="ABY22" s="41"/>
      <c r="ABZ22" s="41"/>
      <c r="ACA22" s="41"/>
      <c r="ACB22" s="41"/>
      <c r="ACC22" s="41"/>
      <c r="ACD22" s="41"/>
      <c r="ACE22" s="41"/>
      <c r="ACF22" s="41"/>
      <c r="ACG22" s="41"/>
      <c r="ACH22" s="41"/>
      <c r="ACI22" s="41"/>
      <c r="ACJ22" s="41"/>
      <c r="ACK22" s="41"/>
      <c r="ACL22" s="41"/>
      <c r="ACM22" s="41"/>
      <c r="ACN22" s="41"/>
      <c r="ACO22" s="41"/>
      <c r="ACP22" s="41"/>
      <c r="ACQ22" s="41"/>
      <c r="ACR22" s="41"/>
      <c r="ACS22" s="41"/>
      <c r="ACT22" s="41"/>
      <c r="ACU22" s="41"/>
      <c r="ACV22" s="41"/>
      <c r="ACW22" s="41"/>
      <c r="ACX22" s="41"/>
      <c r="ACY22" s="41"/>
      <c r="ACZ22" s="41"/>
      <c r="ADA22" s="41"/>
      <c r="ADB22" s="41"/>
      <c r="ADC22" s="41"/>
      <c r="ADD22" s="41"/>
      <c r="ADE22" s="41"/>
      <c r="ADF22" s="41"/>
      <c r="ADG22" s="41"/>
      <c r="ADH22" s="41"/>
      <c r="ADI22" s="41"/>
      <c r="ADJ22" s="41"/>
      <c r="ADK22" s="41"/>
      <c r="ADL22" s="41"/>
      <c r="ADM22" s="41"/>
      <c r="ADN22" s="41"/>
      <c r="ADO22" s="41"/>
      <c r="ADP22" s="41"/>
      <c r="ADQ22" s="41"/>
      <c r="ADR22" s="41"/>
      <c r="ADS22" s="41"/>
      <c r="ADT22" s="41"/>
      <c r="ADU22" s="41"/>
      <c r="ADV22" s="41"/>
      <c r="ADW22" s="41"/>
      <c r="ADX22" s="41"/>
      <c r="ADY22" s="41"/>
      <c r="ADZ22" s="41"/>
      <c r="AEA22" s="41"/>
      <c r="AEB22" s="41"/>
      <c r="AEC22" s="41"/>
      <c r="AED22" s="41"/>
      <c r="AEE22" s="41"/>
      <c r="AEF22" s="41"/>
      <c r="AEG22" s="41"/>
      <c r="AEH22" s="41"/>
      <c r="AEI22" s="41"/>
      <c r="AEJ22" s="41"/>
      <c r="AEK22" s="41"/>
      <c r="AEL22" s="41"/>
      <c r="AEM22" s="41"/>
      <c r="AEN22" s="41"/>
      <c r="AEO22" s="41"/>
      <c r="AEP22" s="41"/>
      <c r="AEQ22" s="41"/>
      <c r="AER22" s="41"/>
      <c r="AES22" s="41"/>
      <c r="AET22" s="41"/>
      <c r="AEU22" s="41"/>
      <c r="AEV22" s="41"/>
      <c r="AEW22" s="41"/>
      <c r="AEX22" s="41"/>
      <c r="AEY22" s="41"/>
      <c r="AEZ22" s="41"/>
      <c r="AFA22" s="41"/>
      <c r="AFB22" s="41"/>
      <c r="AFC22" s="41"/>
      <c r="AFD22" s="41"/>
      <c r="AFE22" s="41"/>
      <c r="AFF22" s="41"/>
      <c r="AFG22" s="41"/>
      <c r="AFH22" s="41"/>
      <c r="AFI22" s="41"/>
      <c r="AFJ22" s="41"/>
      <c r="AFK22" s="41"/>
      <c r="AFL22" s="41"/>
      <c r="AFM22" s="41"/>
      <c r="AFN22" s="41"/>
      <c r="AFO22" s="41"/>
      <c r="AFP22" s="41"/>
      <c r="AFQ22" s="41"/>
      <c r="AFR22" s="41"/>
      <c r="AFS22" s="41"/>
      <c r="AFT22" s="41"/>
      <c r="AFU22" s="41"/>
      <c r="AFV22" s="41"/>
      <c r="AFW22" s="41"/>
      <c r="AFX22" s="41"/>
      <c r="AFY22" s="41"/>
      <c r="AFZ22" s="41"/>
      <c r="AGA22" s="41"/>
      <c r="AGB22" s="41"/>
      <c r="AGC22" s="41"/>
      <c r="AGD22" s="41"/>
      <c r="AGE22" s="41"/>
      <c r="AGF22" s="41"/>
      <c r="AGG22" s="41"/>
      <c r="AGH22" s="41"/>
      <c r="AGI22" s="41"/>
      <c r="AGJ22" s="41"/>
      <c r="AGK22" s="41"/>
      <c r="AGL22" s="41"/>
      <c r="AGM22" s="41"/>
      <c r="AGN22" s="41"/>
      <c r="AGO22" s="41"/>
      <c r="AGP22" s="41"/>
      <c r="AGQ22" s="41"/>
      <c r="AGR22" s="41"/>
      <c r="AGS22" s="41"/>
      <c r="AGT22" s="41"/>
      <c r="AGU22" s="41"/>
      <c r="AGV22" s="41"/>
      <c r="AGW22" s="41"/>
      <c r="AGX22" s="41"/>
      <c r="AGY22" s="41"/>
      <c r="AGZ22" s="41"/>
      <c r="AHA22" s="41"/>
      <c r="AHB22" s="41"/>
      <c r="AHC22" s="41"/>
      <c r="AHD22" s="41"/>
      <c r="AHE22" s="41"/>
      <c r="AHF22" s="41"/>
      <c r="AHG22" s="41"/>
      <c r="AHH22" s="41"/>
      <c r="AHI22" s="41"/>
      <c r="AHJ22" s="41"/>
      <c r="AHK22" s="41"/>
      <c r="AHL22" s="41"/>
      <c r="AHM22" s="41"/>
      <c r="AHN22" s="41"/>
      <c r="AHO22" s="41"/>
      <c r="AHP22" s="41"/>
      <c r="AHQ22" s="41"/>
      <c r="AHR22" s="41"/>
      <c r="AHS22" s="41"/>
      <c r="AHT22" s="41"/>
      <c r="AHU22" s="41"/>
      <c r="AHV22" s="41"/>
      <c r="AHW22" s="41"/>
      <c r="AHX22" s="41"/>
      <c r="AHY22" s="41"/>
      <c r="AHZ22" s="41"/>
      <c r="AIA22" s="41"/>
      <c r="AIB22" s="41"/>
      <c r="AIC22" s="41"/>
      <c r="AID22" s="41"/>
      <c r="AIE22" s="41"/>
      <c r="AIF22" s="41"/>
      <c r="AIG22" s="41"/>
      <c r="AIH22" s="41"/>
      <c r="AII22" s="41"/>
      <c r="AIJ22" s="41"/>
      <c r="AIK22" s="41"/>
      <c r="AIL22" s="41"/>
      <c r="AIM22" s="41"/>
      <c r="AIN22" s="41"/>
      <c r="AIO22" s="41"/>
      <c r="AIP22" s="41"/>
      <c r="AIQ22" s="41"/>
      <c r="AIR22" s="41"/>
      <c r="AIS22" s="41"/>
      <c r="AIT22" s="41"/>
      <c r="AIU22" s="41"/>
      <c r="AIV22" s="41"/>
      <c r="AIW22" s="41"/>
      <c r="AIX22" s="41"/>
      <c r="AIY22" s="41"/>
      <c r="AIZ22" s="41"/>
      <c r="AJA22" s="41"/>
      <c r="AJB22" s="41"/>
      <c r="AJC22" s="41"/>
      <c r="AJD22" s="41"/>
      <c r="AJE22" s="41"/>
      <c r="AJF22" s="41"/>
      <c r="AJG22" s="41"/>
      <c r="AJH22" s="41"/>
      <c r="AJI22" s="41"/>
      <c r="AJJ22" s="41"/>
      <c r="AJK22" s="41"/>
      <c r="AJL22" s="41"/>
      <c r="AJM22" s="41"/>
      <c r="AJN22" s="41"/>
      <c r="AJO22" s="41"/>
      <c r="AJP22" s="41"/>
      <c r="AJQ22" s="41"/>
      <c r="AJR22" s="41"/>
      <c r="AJS22" s="41"/>
      <c r="AJT22" s="41"/>
      <c r="AJU22" s="41"/>
      <c r="AJV22" s="41"/>
      <c r="AJW22" s="41"/>
      <c r="AJX22" s="41"/>
      <c r="AJY22" s="41"/>
      <c r="AJZ22" s="41"/>
      <c r="AKA22" s="41"/>
      <c r="AKB22" s="41"/>
      <c r="AKC22" s="41"/>
      <c r="AKD22" s="41"/>
      <c r="AKE22" s="41"/>
      <c r="AKF22" s="41"/>
      <c r="AKG22" s="41"/>
      <c r="AKH22" s="41"/>
      <c r="AKI22" s="41"/>
      <c r="AKJ22" s="41"/>
      <c r="AKK22" s="41"/>
      <c r="AKL22" s="41"/>
      <c r="AKM22" s="41"/>
      <c r="AKN22" s="41"/>
      <c r="AKO22" s="41"/>
      <c r="AKP22" s="41"/>
      <c r="AKQ22" s="41"/>
      <c r="AKR22" s="41"/>
      <c r="AKS22" s="41"/>
      <c r="AKT22" s="41"/>
      <c r="AKU22" s="41"/>
      <c r="AKV22" s="41"/>
      <c r="AKW22" s="41"/>
      <c r="AKX22" s="41"/>
      <c r="AKY22" s="41"/>
      <c r="AKZ22" s="41"/>
      <c r="ALA22" s="41"/>
      <c r="ALB22" s="41"/>
      <c r="ALC22" s="41"/>
      <c r="ALD22" s="41"/>
      <c r="ALE22" s="41"/>
      <c r="ALF22" s="41"/>
      <c r="ALG22" s="41"/>
      <c r="ALH22" s="41"/>
      <c r="ALI22" s="41"/>
      <c r="ALJ22" s="41"/>
      <c r="ALK22" s="41"/>
      <c r="ALL22" s="41"/>
      <c r="ALM22" s="41"/>
      <c r="ALN22" s="41"/>
      <c r="ALO22" s="41"/>
      <c r="ALP22" s="41"/>
      <c r="ALQ22" s="41"/>
      <c r="ALR22" s="41"/>
      <c r="ALS22" s="41"/>
      <c r="ALT22" s="41"/>
      <c r="ALU22" s="41"/>
      <c r="ALV22" s="41"/>
      <c r="ALW22" s="41"/>
      <c r="ALX22" s="41"/>
      <c r="ALY22" s="41"/>
      <c r="ALZ22" s="41"/>
      <c r="AMA22" s="41"/>
      <c r="AMB22" s="41"/>
      <c r="AMC22" s="41"/>
      <c r="AMD22" s="41"/>
      <c r="AME22" s="41"/>
      <c r="AMF22" s="41"/>
      <c r="AMG22" s="41"/>
      <c r="AMH22" s="41"/>
      <c r="AMI22" s="41"/>
      <c r="AMJ22" s="41"/>
      <c r="AMK22" s="41"/>
      <c r="AML22" s="41"/>
      <c r="AMM22" s="41"/>
      <c r="AMN22" s="41"/>
      <c r="AMO22" s="41"/>
      <c r="AMP22" s="41"/>
      <c r="AMQ22" s="41"/>
      <c r="AMR22" s="41"/>
      <c r="AMS22" s="41"/>
      <c r="AMT22" s="41"/>
      <c r="AMU22" s="41"/>
      <c r="AMV22" s="41"/>
      <c r="AMW22" s="41"/>
      <c r="AMX22" s="41"/>
      <c r="AMY22" s="41"/>
      <c r="AMZ22" s="41"/>
      <c r="ANA22" s="41"/>
      <c r="ANB22" s="41"/>
      <c r="ANC22" s="41"/>
      <c r="AND22" s="41"/>
      <c r="ANE22" s="41"/>
      <c r="ANF22" s="41"/>
      <c r="ANG22" s="41"/>
      <c r="ANH22" s="41"/>
      <c r="ANI22" s="41"/>
      <c r="ANJ22" s="41"/>
      <c r="ANK22" s="41"/>
      <c r="ANL22" s="41"/>
      <c r="ANM22" s="41"/>
      <c r="ANN22" s="41"/>
      <c r="ANO22" s="41"/>
      <c r="ANP22" s="41"/>
      <c r="ANQ22" s="41"/>
      <c r="ANR22" s="41"/>
      <c r="ANS22" s="41"/>
      <c r="ANT22" s="41"/>
      <c r="ANU22" s="41"/>
      <c r="ANV22" s="41"/>
      <c r="ANW22" s="41"/>
      <c r="ANX22" s="41"/>
      <c r="ANY22" s="41"/>
      <c r="ANZ22" s="41"/>
      <c r="AOA22" s="41"/>
      <c r="AOB22" s="41"/>
      <c r="AOC22" s="41"/>
      <c r="AOD22" s="41"/>
      <c r="AOE22" s="41"/>
      <c r="AOF22" s="41"/>
      <c r="AOG22" s="41"/>
      <c r="AOH22" s="41"/>
      <c r="AOI22" s="41"/>
      <c r="AOJ22" s="41"/>
      <c r="AOK22" s="41"/>
      <c r="AOL22" s="41"/>
      <c r="AOM22" s="41"/>
      <c r="AON22" s="41"/>
      <c r="AOO22" s="41"/>
      <c r="AOP22" s="41"/>
      <c r="AOQ22" s="41"/>
      <c r="AOR22" s="41"/>
      <c r="AOS22" s="41"/>
      <c r="AOT22" s="41"/>
      <c r="AOU22" s="41"/>
      <c r="AOV22" s="41"/>
      <c r="AOW22" s="41"/>
      <c r="AOX22" s="41"/>
      <c r="AOY22" s="41"/>
      <c r="AOZ22" s="41"/>
      <c r="APA22" s="41"/>
      <c r="APB22" s="41"/>
      <c r="APC22" s="41"/>
      <c r="APD22" s="41"/>
      <c r="APE22" s="41"/>
      <c r="APF22" s="41"/>
      <c r="APG22" s="41"/>
      <c r="APH22" s="41"/>
      <c r="API22" s="41"/>
    </row>
    <row r="23" spans="2:1101" x14ac:dyDescent="0.25">
      <c r="B23" s="43" t="s">
        <v>324</v>
      </c>
      <c r="C23" s="41">
        <v>12541</v>
      </c>
      <c r="D23" s="130">
        <v>-11302928.85</v>
      </c>
      <c r="E23" s="130">
        <v>0</v>
      </c>
      <c r="F23" s="130">
        <v>0</v>
      </c>
      <c r="G23" s="41"/>
      <c r="H23" s="41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1"/>
      <c r="FE23" s="41"/>
      <c r="FF23" s="41"/>
      <c r="FG23" s="41"/>
      <c r="FH23" s="41"/>
      <c r="FI23" s="41"/>
      <c r="FJ23" s="41"/>
      <c r="FK23" s="41"/>
      <c r="FL23" s="41"/>
      <c r="FM23" s="41"/>
      <c r="FN23" s="41"/>
      <c r="FO23" s="41"/>
      <c r="FP23" s="41"/>
      <c r="FQ23" s="41"/>
      <c r="FR23" s="41"/>
      <c r="FS23" s="41"/>
      <c r="FT23" s="41"/>
      <c r="FU23" s="41"/>
      <c r="FV23" s="41"/>
      <c r="FW23" s="41"/>
      <c r="FX23" s="41"/>
      <c r="FY23" s="41"/>
      <c r="FZ23" s="41"/>
      <c r="GA23" s="41"/>
      <c r="GB23" s="41"/>
      <c r="GC23" s="41"/>
      <c r="GD23" s="41"/>
      <c r="GE23" s="41"/>
      <c r="GF23" s="41"/>
      <c r="GG23" s="41"/>
      <c r="GH23" s="41"/>
      <c r="GI23" s="41"/>
      <c r="GJ23" s="41"/>
      <c r="GK23" s="41"/>
      <c r="GL23" s="41"/>
      <c r="GM23" s="41"/>
      <c r="GN23" s="41"/>
      <c r="GO23" s="41"/>
      <c r="GP23" s="41"/>
      <c r="GQ23" s="41"/>
      <c r="GR23" s="41"/>
      <c r="GS23" s="41"/>
      <c r="GT23" s="41"/>
      <c r="GU23" s="41"/>
      <c r="GV23" s="41"/>
      <c r="GW23" s="41"/>
      <c r="GX23" s="41"/>
      <c r="GY23" s="41"/>
      <c r="GZ23" s="41"/>
      <c r="HA23" s="41"/>
      <c r="HB23" s="41"/>
      <c r="HC23" s="41"/>
      <c r="HD23" s="41"/>
      <c r="HE23" s="41"/>
      <c r="HF23" s="41"/>
      <c r="HG23" s="41"/>
      <c r="HH23" s="41"/>
      <c r="HI23" s="41"/>
      <c r="HJ23" s="41"/>
      <c r="HK23" s="41"/>
      <c r="HL23" s="41"/>
      <c r="HM23" s="41"/>
      <c r="HN23" s="41"/>
      <c r="HO23" s="41"/>
      <c r="HP23" s="41"/>
      <c r="HQ23" s="41"/>
      <c r="HR23" s="41"/>
      <c r="HS23" s="41"/>
      <c r="HT23" s="41"/>
      <c r="HU23" s="41"/>
      <c r="HV23" s="41"/>
      <c r="HW23" s="41"/>
      <c r="HX23" s="41"/>
      <c r="HY23" s="41"/>
      <c r="HZ23" s="41"/>
      <c r="IA23" s="41"/>
      <c r="IB23" s="41"/>
      <c r="IC23" s="41"/>
      <c r="ID23" s="41"/>
      <c r="IE23" s="41"/>
      <c r="IF23" s="41"/>
      <c r="IG23" s="41"/>
      <c r="IH23" s="41"/>
      <c r="II23" s="41"/>
      <c r="IJ23" s="41"/>
      <c r="IK23" s="41"/>
      <c r="IL23" s="41"/>
      <c r="IM23" s="41"/>
      <c r="IN23" s="41"/>
      <c r="IO23" s="41"/>
      <c r="IP23" s="41"/>
      <c r="IQ23" s="41"/>
      <c r="IR23" s="41"/>
      <c r="IS23" s="41"/>
      <c r="IT23" s="41"/>
      <c r="IU23" s="41"/>
      <c r="IV23" s="41"/>
      <c r="IW23" s="41"/>
      <c r="IX23" s="41"/>
      <c r="IY23" s="41"/>
      <c r="IZ23" s="41"/>
      <c r="JA23" s="41"/>
      <c r="JB23" s="41"/>
      <c r="JC23" s="41"/>
      <c r="JD23" s="41"/>
      <c r="JE23" s="41"/>
      <c r="JF23" s="41"/>
      <c r="JG23" s="41"/>
      <c r="JH23" s="41"/>
      <c r="JI23" s="41"/>
      <c r="JJ23" s="41"/>
      <c r="JK23" s="41"/>
      <c r="JL23" s="41"/>
      <c r="JM23" s="41"/>
      <c r="JN23" s="41"/>
      <c r="JO23" s="41"/>
      <c r="JP23" s="41"/>
      <c r="JQ23" s="41"/>
      <c r="JR23" s="41"/>
      <c r="JS23" s="41"/>
      <c r="JT23" s="41"/>
      <c r="JU23" s="41"/>
      <c r="JV23" s="41"/>
      <c r="JW23" s="41"/>
      <c r="JX23" s="41"/>
      <c r="JY23" s="41"/>
      <c r="JZ23" s="41"/>
      <c r="KA23" s="41"/>
      <c r="KB23" s="41"/>
      <c r="KC23" s="41"/>
      <c r="KD23" s="41"/>
      <c r="KE23" s="41"/>
      <c r="KF23" s="41"/>
      <c r="KG23" s="41"/>
      <c r="KH23" s="41"/>
      <c r="KI23" s="41"/>
      <c r="KJ23" s="41"/>
      <c r="KK23" s="41"/>
      <c r="KL23" s="41"/>
      <c r="KM23" s="41"/>
      <c r="KN23" s="41"/>
      <c r="KO23" s="41"/>
      <c r="KP23" s="41"/>
      <c r="KQ23" s="41"/>
      <c r="KR23" s="41"/>
      <c r="KS23" s="41"/>
      <c r="KT23" s="41"/>
      <c r="KU23" s="41"/>
      <c r="KV23" s="41"/>
      <c r="KW23" s="41"/>
      <c r="KX23" s="41"/>
      <c r="KY23" s="41"/>
      <c r="KZ23" s="41"/>
      <c r="LA23" s="41"/>
      <c r="LB23" s="41"/>
      <c r="LC23" s="41"/>
      <c r="LD23" s="41"/>
      <c r="LE23" s="41"/>
      <c r="LF23" s="41"/>
      <c r="LG23" s="41"/>
      <c r="LH23" s="41"/>
      <c r="LI23" s="41"/>
      <c r="LJ23" s="41"/>
      <c r="LK23" s="41"/>
      <c r="LL23" s="41"/>
      <c r="LM23" s="41"/>
      <c r="LN23" s="41"/>
      <c r="LO23" s="41"/>
      <c r="LP23" s="41"/>
      <c r="LQ23" s="41"/>
      <c r="LR23" s="41"/>
      <c r="LS23" s="41"/>
      <c r="LT23" s="41"/>
      <c r="LU23" s="41"/>
      <c r="LV23" s="41"/>
      <c r="LW23" s="41"/>
      <c r="LX23" s="41"/>
      <c r="LY23" s="41"/>
      <c r="LZ23" s="41"/>
      <c r="MA23" s="41"/>
      <c r="MB23" s="41"/>
      <c r="MC23" s="41"/>
      <c r="MD23" s="41"/>
      <c r="ME23" s="41"/>
      <c r="MF23" s="41"/>
      <c r="MG23" s="41"/>
      <c r="MH23" s="41"/>
      <c r="MI23" s="41"/>
      <c r="MJ23" s="41"/>
      <c r="MK23" s="41"/>
      <c r="ML23" s="41"/>
      <c r="MM23" s="41"/>
      <c r="MN23" s="41"/>
      <c r="MO23" s="41"/>
      <c r="MP23" s="41"/>
      <c r="MQ23" s="41"/>
      <c r="MR23" s="41"/>
      <c r="MS23" s="41"/>
      <c r="MT23" s="41"/>
      <c r="MU23" s="41"/>
      <c r="MV23" s="41"/>
      <c r="MW23" s="41"/>
      <c r="MX23" s="41"/>
      <c r="MY23" s="41"/>
      <c r="MZ23" s="41"/>
      <c r="NA23" s="41"/>
      <c r="NB23" s="41"/>
      <c r="NC23" s="41"/>
      <c r="ND23" s="41"/>
      <c r="NE23" s="41"/>
      <c r="NF23" s="41"/>
      <c r="NG23" s="41"/>
      <c r="NH23" s="41"/>
      <c r="NI23" s="41"/>
      <c r="NJ23" s="41"/>
      <c r="NK23" s="41"/>
      <c r="NL23" s="41"/>
      <c r="NM23" s="41"/>
      <c r="NN23" s="41"/>
      <c r="NO23" s="41"/>
      <c r="NP23" s="41"/>
      <c r="NQ23" s="41"/>
      <c r="NR23" s="41"/>
      <c r="NS23" s="41"/>
      <c r="NT23" s="41"/>
      <c r="NU23" s="41"/>
      <c r="NV23" s="41"/>
      <c r="NW23" s="41"/>
      <c r="NX23" s="41"/>
      <c r="NY23" s="41"/>
      <c r="NZ23" s="41"/>
      <c r="OA23" s="41"/>
      <c r="OB23" s="41"/>
      <c r="OC23" s="41"/>
      <c r="OD23" s="41"/>
      <c r="OE23" s="41"/>
      <c r="OF23" s="41"/>
      <c r="OG23" s="41"/>
      <c r="OH23" s="41"/>
      <c r="OI23" s="41"/>
      <c r="OJ23" s="41"/>
      <c r="OK23" s="41"/>
      <c r="OL23" s="41"/>
      <c r="OM23" s="41"/>
      <c r="ON23" s="41"/>
      <c r="OO23" s="41"/>
      <c r="OP23" s="41"/>
      <c r="OQ23" s="41"/>
      <c r="OR23" s="41"/>
      <c r="OS23" s="41"/>
      <c r="OT23" s="41"/>
      <c r="OU23" s="41"/>
      <c r="OV23" s="41"/>
      <c r="OW23" s="41"/>
      <c r="OX23" s="41"/>
      <c r="OY23" s="41"/>
      <c r="OZ23" s="41"/>
      <c r="PA23" s="41"/>
      <c r="PB23" s="41"/>
      <c r="PC23" s="41"/>
      <c r="PD23" s="41"/>
      <c r="PE23" s="41"/>
      <c r="PF23" s="41"/>
      <c r="PG23" s="41"/>
      <c r="PH23" s="41"/>
      <c r="PI23" s="41"/>
      <c r="PJ23" s="41"/>
      <c r="PK23" s="41"/>
      <c r="PL23" s="41"/>
      <c r="PM23" s="41"/>
      <c r="PN23" s="41"/>
      <c r="PO23" s="41"/>
      <c r="PP23" s="41"/>
      <c r="PQ23" s="41"/>
      <c r="PR23" s="41"/>
      <c r="PS23" s="41"/>
      <c r="PT23" s="41"/>
      <c r="PU23" s="41"/>
      <c r="PV23" s="41"/>
      <c r="PW23" s="41"/>
      <c r="PX23" s="41"/>
      <c r="PY23" s="41"/>
      <c r="PZ23" s="41"/>
      <c r="QA23" s="41"/>
      <c r="QB23" s="41"/>
      <c r="QC23" s="41"/>
      <c r="QD23" s="41"/>
      <c r="QE23" s="41"/>
      <c r="QF23" s="41"/>
      <c r="QG23" s="41"/>
      <c r="QH23" s="41"/>
      <c r="QI23" s="41"/>
      <c r="QJ23" s="41"/>
      <c r="QK23" s="41"/>
      <c r="QL23" s="41"/>
      <c r="QM23" s="41"/>
      <c r="QN23" s="41"/>
      <c r="QO23" s="41"/>
      <c r="QP23" s="41"/>
      <c r="QQ23" s="41"/>
      <c r="QR23" s="41"/>
      <c r="QS23" s="41"/>
      <c r="QT23" s="41"/>
      <c r="QU23" s="41"/>
      <c r="QV23" s="41"/>
      <c r="QW23" s="41"/>
      <c r="QX23" s="41"/>
      <c r="QY23" s="41"/>
      <c r="QZ23" s="41"/>
      <c r="RA23" s="41"/>
      <c r="RB23" s="41"/>
      <c r="RC23" s="41"/>
      <c r="RD23" s="41"/>
      <c r="RE23" s="41"/>
      <c r="RF23" s="41"/>
      <c r="RG23" s="41"/>
      <c r="RH23" s="41"/>
      <c r="RI23" s="41"/>
      <c r="RJ23" s="41"/>
      <c r="RK23" s="41"/>
      <c r="RL23" s="41"/>
      <c r="RM23" s="41"/>
      <c r="RN23" s="41"/>
      <c r="RO23" s="41"/>
      <c r="RP23" s="41"/>
      <c r="RQ23" s="41"/>
      <c r="RR23" s="41"/>
      <c r="RS23" s="41"/>
      <c r="RT23" s="41"/>
      <c r="RU23" s="41"/>
      <c r="RV23" s="41"/>
      <c r="RW23" s="41"/>
      <c r="RX23" s="41"/>
      <c r="RY23" s="41"/>
      <c r="RZ23" s="41"/>
      <c r="SA23" s="41"/>
      <c r="SB23" s="41"/>
      <c r="SC23" s="41"/>
      <c r="SD23" s="41"/>
      <c r="SE23" s="41"/>
      <c r="SF23" s="41"/>
      <c r="SG23" s="41"/>
      <c r="SH23" s="41"/>
      <c r="SI23" s="41"/>
      <c r="SJ23" s="41"/>
      <c r="SK23" s="41"/>
      <c r="SL23" s="41"/>
      <c r="SM23" s="41"/>
      <c r="SN23" s="41"/>
      <c r="SO23" s="41"/>
      <c r="SP23" s="41"/>
      <c r="SQ23" s="41"/>
      <c r="SR23" s="41"/>
      <c r="SS23" s="41"/>
      <c r="ST23" s="41"/>
      <c r="SU23" s="41"/>
      <c r="SV23" s="41"/>
      <c r="SW23" s="41"/>
      <c r="SX23" s="41"/>
      <c r="SY23" s="41"/>
      <c r="SZ23" s="41"/>
      <c r="TA23" s="41"/>
      <c r="TB23" s="41"/>
      <c r="TC23" s="41"/>
      <c r="TD23" s="41"/>
      <c r="TE23" s="41"/>
      <c r="TF23" s="41"/>
      <c r="TG23" s="41"/>
      <c r="TH23" s="41"/>
      <c r="TI23" s="41"/>
      <c r="TJ23" s="41"/>
      <c r="TK23" s="41"/>
      <c r="TL23" s="41"/>
      <c r="TM23" s="41"/>
      <c r="TN23" s="41"/>
      <c r="TO23" s="41"/>
      <c r="TP23" s="41"/>
      <c r="TQ23" s="41"/>
      <c r="TR23" s="41"/>
      <c r="TS23" s="41"/>
      <c r="TT23" s="41"/>
      <c r="TU23" s="41"/>
      <c r="TV23" s="41"/>
      <c r="TW23" s="41"/>
      <c r="TX23" s="41"/>
      <c r="TY23" s="41"/>
      <c r="TZ23" s="41"/>
      <c r="UA23" s="41"/>
      <c r="UB23" s="41"/>
      <c r="UC23" s="41"/>
      <c r="UD23" s="41"/>
      <c r="UE23" s="41"/>
      <c r="UF23" s="41"/>
      <c r="UG23" s="41"/>
      <c r="UH23" s="41"/>
      <c r="UI23" s="41"/>
      <c r="UJ23" s="41"/>
      <c r="UK23" s="41"/>
      <c r="UL23" s="41"/>
      <c r="UM23" s="41"/>
      <c r="UN23" s="41"/>
      <c r="UO23" s="41"/>
      <c r="UP23" s="41"/>
      <c r="UQ23" s="41"/>
      <c r="UR23" s="41"/>
      <c r="US23" s="41"/>
      <c r="UT23" s="41"/>
      <c r="UU23" s="41"/>
      <c r="UV23" s="41"/>
      <c r="UW23" s="41"/>
      <c r="UX23" s="41"/>
      <c r="UY23" s="41"/>
      <c r="UZ23" s="41"/>
      <c r="VA23" s="41"/>
      <c r="VB23" s="41"/>
      <c r="VC23" s="41"/>
      <c r="VD23" s="41"/>
      <c r="VE23" s="41"/>
      <c r="VF23" s="41"/>
      <c r="VG23" s="41"/>
      <c r="VH23" s="41"/>
      <c r="VI23" s="41"/>
      <c r="VJ23" s="41"/>
      <c r="VK23" s="41"/>
      <c r="VL23" s="41"/>
      <c r="VM23" s="41"/>
      <c r="VN23" s="41"/>
      <c r="VO23" s="41"/>
      <c r="VP23" s="41"/>
      <c r="VQ23" s="41"/>
      <c r="VR23" s="41"/>
      <c r="VS23" s="41"/>
      <c r="VT23" s="41"/>
      <c r="VU23" s="41"/>
      <c r="VV23" s="41"/>
      <c r="VW23" s="41"/>
      <c r="VX23" s="41"/>
      <c r="VY23" s="41"/>
      <c r="VZ23" s="41"/>
      <c r="WA23" s="41"/>
      <c r="WB23" s="41"/>
      <c r="WC23" s="41"/>
      <c r="WD23" s="41"/>
      <c r="WE23" s="41"/>
      <c r="WF23" s="41"/>
      <c r="WG23" s="41"/>
      <c r="WH23" s="41"/>
      <c r="WI23" s="41"/>
      <c r="WJ23" s="41"/>
      <c r="WK23" s="41"/>
      <c r="WL23" s="41"/>
      <c r="WM23" s="41"/>
      <c r="WN23" s="41"/>
      <c r="WO23" s="41"/>
      <c r="WP23" s="41"/>
      <c r="WQ23" s="41"/>
      <c r="WR23" s="41"/>
      <c r="WS23" s="41"/>
      <c r="WT23" s="41"/>
      <c r="WU23" s="41"/>
      <c r="WV23" s="41"/>
      <c r="WW23" s="41"/>
      <c r="WX23" s="41"/>
      <c r="WY23" s="41"/>
      <c r="WZ23" s="41"/>
      <c r="XA23" s="41"/>
      <c r="XB23" s="41"/>
      <c r="XC23" s="41"/>
      <c r="XD23" s="41"/>
      <c r="XE23" s="41"/>
      <c r="XF23" s="41"/>
      <c r="XG23" s="41"/>
      <c r="XH23" s="41"/>
      <c r="XI23" s="41"/>
      <c r="XJ23" s="41"/>
      <c r="XK23" s="41"/>
      <c r="XL23" s="41"/>
      <c r="XM23" s="41"/>
      <c r="XN23" s="41"/>
      <c r="XO23" s="41"/>
      <c r="XP23" s="41"/>
      <c r="XQ23" s="41"/>
      <c r="XR23" s="41"/>
      <c r="XS23" s="41"/>
      <c r="XT23" s="41"/>
      <c r="XU23" s="41"/>
      <c r="XV23" s="41"/>
      <c r="XW23" s="41"/>
      <c r="XX23" s="41"/>
      <c r="XY23" s="41"/>
      <c r="XZ23" s="41"/>
      <c r="YA23" s="41"/>
      <c r="YB23" s="41"/>
      <c r="YC23" s="41"/>
      <c r="YD23" s="41"/>
      <c r="YE23" s="41"/>
      <c r="YF23" s="41"/>
      <c r="YG23" s="41"/>
      <c r="YH23" s="41"/>
      <c r="YI23" s="41"/>
      <c r="YJ23" s="41"/>
      <c r="YK23" s="41"/>
      <c r="YL23" s="41"/>
      <c r="YM23" s="41"/>
      <c r="YN23" s="41"/>
      <c r="YO23" s="41"/>
      <c r="YP23" s="41"/>
      <c r="YQ23" s="41"/>
      <c r="YR23" s="41"/>
      <c r="YS23" s="41"/>
      <c r="YT23" s="41"/>
      <c r="YU23" s="41"/>
      <c r="YV23" s="41"/>
      <c r="YW23" s="41"/>
      <c r="YX23" s="41"/>
      <c r="YY23" s="41"/>
      <c r="YZ23" s="41"/>
      <c r="ZA23" s="41"/>
      <c r="ZB23" s="41"/>
      <c r="ZC23" s="41"/>
      <c r="ZD23" s="41"/>
      <c r="ZE23" s="41"/>
      <c r="ZF23" s="41"/>
      <c r="ZG23" s="41"/>
      <c r="ZH23" s="41"/>
      <c r="ZI23" s="41"/>
      <c r="ZJ23" s="41"/>
      <c r="ZK23" s="41"/>
      <c r="ZL23" s="41"/>
      <c r="ZM23" s="41"/>
      <c r="ZN23" s="41"/>
      <c r="ZO23" s="41"/>
      <c r="ZP23" s="41"/>
      <c r="ZQ23" s="41"/>
      <c r="ZR23" s="41"/>
      <c r="ZS23" s="41"/>
      <c r="ZT23" s="41"/>
      <c r="ZU23" s="41"/>
      <c r="ZV23" s="41"/>
      <c r="ZW23" s="41"/>
      <c r="ZX23" s="41"/>
      <c r="ZY23" s="41"/>
      <c r="ZZ23" s="41"/>
      <c r="AAA23" s="41"/>
      <c r="AAB23" s="41"/>
      <c r="AAC23" s="41"/>
      <c r="AAD23" s="41"/>
      <c r="AAE23" s="41"/>
      <c r="AAF23" s="41"/>
      <c r="AAG23" s="41"/>
      <c r="AAH23" s="41"/>
      <c r="AAI23" s="41"/>
      <c r="AAJ23" s="41"/>
      <c r="AAK23" s="41"/>
      <c r="AAL23" s="41"/>
      <c r="AAM23" s="41"/>
      <c r="AAN23" s="41"/>
      <c r="AAO23" s="41"/>
      <c r="AAP23" s="41"/>
      <c r="AAQ23" s="41"/>
      <c r="AAR23" s="41"/>
      <c r="AAS23" s="41"/>
      <c r="AAT23" s="41"/>
      <c r="AAU23" s="41"/>
      <c r="AAV23" s="41"/>
      <c r="AAW23" s="41"/>
      <c r="AAX23" s="41"/>
      <c r="AAY23" s="41"/>
      <c r="AAZ23" s="41"/>
      <c r="ABA23" s="41"/>
      <c r="ABB23" s="41"/>
      <c r="ABC23" s="41"/>
      <c r="ABD23" s="41"/>
      <c r="ABE23" s="41"/>
      <c r="ABF23" s="41"/>
      <c r="ABG23" s="41"/>
      <c r="ABH23" s="41"/>
      <c r="ABI23" s="41"/>
      <c r="ABJ23" s="41"/>
      <c r="ABK23" s="41"/>
      <c r="ABL23" s="41"/>
      <c r="ABM23" s="41"/>
      <c r="ABN23" s="41"/>
      <c r="ABO23" s="41"/>
      <c r="ABP23" s="41"/>
      <c r="ABQ23" s="41"/>
      <c r="ABR23" s="41"/>
      <c r="ABS23" s="41"/>
      <c r="ABT23" s="41"/>
      <c r="ABU23" s="41"/>
      <c r="ABV23" s="41"/>
      <c r="ABW23" s="41"/>
      <c r="ABX23" s="41"/>
      <c r="ABY23" s="41"/>
      <c r="ABZ23" s="41"/>
      <c r="ACA23" s="41"/>
      <c r="ACB23" s="41"/>
      <c r="ACC23" s="41"/>
      <c r="ACD23" s="41"/>
      <c r="ACE23" s="41"/>
      <c r="ACF23" s="41"/>
      <c r="ACG23" s="41"/>
      <c r="ACH23" s="41"/>
      <c r="ACI23" s="41"/>
      <c r="ACJ23" s="41"/>
      <c r="ACK23" s="41"/>
      <c r="ACL23" s="41"/>
      <c r="ACM23" s="41"/>
      <c r="ACN23" s="41"/>
      <c r="ACO23" s="41"/>
      <c r="ACP23" s="41"/>
      <c r="ACQ23" s="41"/>
      <c r="ACR23" s="41"/>
      <c r="ACS23" s="41"/>
      <c r="ACT23" s="41"/>
      <c r="ACU23" s="41"/>
      <c r="ACV23" s="41"/>
      <c r="ACW23" s="41"/>
      <c r="ACX23" s="41"/>
      <c r="ACY23" s="41"/>
      <c r="ACZ23" s="41"/>
      <c r="ADA23" s="41"/>
      <c r="ADB23" s="41"/>
      <c r="ADC23" s="41"/>
      <c r="ADD23" s="41"/>
      <c r="ADE23" s="41"/>
      <c r="ADF23" s="41"/>
      <c r="ADG23" s="41"/>
      <c r="ADH23" s="41"/>
      <c r="ADI23" s="41"/>
      <c r="ADJ23" s="41"/>
      <c r="ADK23" s="41"/>
      <c r="ADL23" s="41"/>
      <c r="ADM23" s="41"/>
      <c r="ADN23" s="41"/>
      <c r="ADO23" s="41"/>
      <c r="ADP23" s="41"/>
      <c r="ADQ23" s="41"/>
      <c r="ADR23" s="41"/>
      <c r="ADS23" s="41"/>
      <c r="ADT23" s="41"/>
      <c r="ADU23" s="41"/>
      <c r="ADV23" s="41"/>
      <c r="ADW23" s="41"/>
      <c r="ADX23" s="41"/>
      <c r="ADY23" s="41"/>
      <c r="ADZ23" s="41"/>
      <c r="AEA23" s="41"/>
      <c r="AEB23" s="41"/>
      <c r="AEC23" s="41"/>
      <c r="AED23" s="41"/>
      <c r="AEE23" s="41"/>
      <c r="AEF23" s="41"/>
      <c r="AEG23" s="41"/>
      <c r="AEH23" s="41"/>
      <c r="AEI23" s="41"/>
      <c r="AEJ23" s="41"/>
      <c r="AEK23" s="41"/>
      <c r="AEL23" s="41"/>
      <c r="AEM23" s="41"/>
      <c r="AEN23" s="41"/>
      <c r="AEO23" s="41"/>
      <c r="AEP23" s="41"/>
      <c r="AEQ23" s="41"/>
      <c r="AER23" s="41"/>
      <c r="AES23" s="41"/>
      <c r="AET23" s="41"/>
      <c r="AEU23" s="41"/>
      <c r="AEV23" s="41"/>
      <c r="AEW23" s="41"/>
      <c r="AEX23" s="41"/>
      <c r="AEY23" s="41"/>
      <c r="AEZ23" s="41"/>
      <c r="AFA23" s="41"/>
      <c r="AFB23" s="41"/>
      <c r="AFC23" s="41"/>
      <c r="AFD23" s="41"/>
      <c r="AFE23" s="41"/>
      <c r="AFF23" s="41"/>
      <c r="AFG23" s="41"/>
      <c r="AFH23" s="41"/>
      <c r="AFI23" s="41"/>
      <c r="AFJ23" s="41"/>
      <c r="AFK23" s="41"/>
      <c r="AFL23" s="41"/>
      <c r="AFM23" s="41"/>
      <c r="AFN23" s="41"/>
      <c r="AFO23" s="41"/>
      <c r="AFP23" s="41"/>
      <c r="AFQ23" s="41"/>
      <c r="AFR23" s="41"/>
      <c r="AFS23" s="41"/>
      <c r="AFT23" s="41"/>
      <c r="AFU23" s="41"/>
      <c r="AFV23" s="41"/>
      <c r="AFW23" s="41"/>
      <c r="AFX23" s="41"/>
      <c r="AFY23" s="41"/>
      <c r="AFZ23" s="41"/>
      <c r="AGA23" s="41"/>
      <c r="AGB23" s="41"/>
      <c r="AGC23" s="41"/>
      <c r="AGD23" s="41"/>
      <c r="AGE23" s="41"/>
      <c r="AGF23" s="41"/>
      <c r="AGG23" s="41"/>
      <c r="AGH23" s="41"/>
      <c r="AGI23" s="41"/>
      <c r="AGJ23" s="41"/>
      <c r="AGK23" s="41"/>
      <c r="AGL23" s="41"/>
      <c r="AGM23" s="41"/>
      <c r="AGN23" s="41"/>
      <c r="AGO23" s="41"/>
      <c r="AGP23" s="41"/>
      <c r="AGQ23" s="41"/>
      <c r="AGR23" s="41"/>
      <c r="AGS23" s="41"/>
      <c r="AGT23" s="41"/>
      <c r="AGU23" s="41"/>
      <c r="AGV23" s="41"/>
      <c r="AGW23" s="41"/>
      <c r="AGX23" s="41"/>
      <c r="AGY23" s="41"/>
      <c r="AGZ23" s="41"/>
      <c r="AHA23" s="41"/>
      <c r="AHB23" s="41"/>
      <c r="AHC23" s="41"/>
      <c r="AHD23" s="41"/>
      <c r="AHE23" s="41"/>
      <c r="AHF23" s="41"/>
      <c r="AHG23" s="41"/>
      <c r="AHH23" s="41"/>
      <c r="AHI23" s="41"/>
      <c r="AHJ23" s="41"/>
      <c r="AHK23" s="41"/>
      <c r="AHL23" s="41"/>
      <c r="AHM23" s="41"/>
      <c r="AHN23" s="41"/>
      <c r="AHO23" s="41"/>
      <c r="AHP23" s="41"/>
      <c r="AHQ23" s="41"/>
      <c r="AHR23" s="41"/>
      <c r="AHS23" s="41"/>
      <c r="AHT23" s="41"/>
      <c r="AHU23" s="41"/>
      <c r="AHV23" s="41"/>
      <c r="AHW23" s="41"/>
      <c r="AHX23" s="41"/>
      <c r="AHY23" s="41"/>
      <c r="AHZ23" s="41"/>
      <c r="AIA23" s="41"/>
      <c r="AIB23" s="41"/>
      <c r="AIC23" s="41"/>
      <c r="AID23" s="41"/>
      <c r="AIE23" s="41"/>
      <c r="AIF23" s="41"/>
      <c r="AIG23" s="41"/>
      <c r="AIH23" s="41"/>
      <c r="AII23" s="41"/>
      <c r="AIJ23" s="41"/>
      <c r="AIK23" s="41"/>
      <c r="AIL23" s="41"/>
      <c r="AIM23" s="41"/>
      <c r="AIN23" s="41"/>
      <c r="AIO23" s="41"/>
      <c r="AIP23" s="41"/>
      <c r="AIQ23" s="41"/>
      <c r="AIR23" s="41"/>
      <c r="AIS23" s="41"/>
      <c r="AIT23" s="41"/>
      <c r="AIU23" s="41"/>
      <c r="AIV23" s="41"/>
      <c r="AIW23" s="41"/>
      <c r="AIX23" s="41"/>
      <c r="AIY23" s="41"/>
      <c r="AIZ23" s="41"/>
      <c r="AJA23" s="41"/>
      <c r="AJB23" s="41"/>
      <c r="AJC23" s="41"/>
      <c r="AJD23" s="41"/>
      <c r="AJE23" s="41"/>
      <c r="AJF23" s="41"/>
      <c r="AJG23" s="41"/>
      <c r="AJH23" s="41"/>
      <c r="AJI23" s="41"/>
      <c r="AJJ23" s="41"/>
      <c r="AJK23" s="41"/>
      <c r="AJL23" s="41"/>
      <c r="AJM23" s="41"/>
      <c r="AJN23" s="41"/>
      <c r="AJO23" s="41"/>
      <c r="AJP23" s="41"/>
      <c r="AJQ23" s="41"/>
      <c r="AJR23" s="41"/>
      <c r="AJS23" s="41"/>
      <c r="AJT23" s="41"/>
      <c r="AJU23" s="41"/>
      <c r="AJV23" s="41"/>
      <c r="AJW23" s="41"/>
      <c r="AJX23" s="41"/>
      <c r="AJY23" s="41"/>
      <c r="AJZ23" s="41"/>
      <c r="AKA23" s="41"/>
      <c r="AKB23" s="41"/>
      <c r="AKC23" s="41"/>
      <c r="AKD23" s="41"/>
      <c r="AKE23" s="41"/>
      <c r="AKF23" s="41"/>
      <c r="AKG23" s="41"/>
      <c r="AKH23" s="41"/>
      <c r="AKI23" s="41"/>
      <c r="AKJ23" s="41"/>
      <c r="AKK23" s="41"/>
      <c r="AKL23" s="41"/>
      <c r="AKM23" s="41"/>
      <c r="AKN23" s="41"/>
      <c r="AKO23" s="41"/>
      <c r="AKP23" s="41"/>
      <c r="AKQ23" s="41"/>
      <c r="AKR23" s="41"/>
      <c r="AKS23" s="41"/>
      <c r="AKT23" s="41"/>
      <c r="AKU23" s="41"/>
      <c r="AKV23" s="41"/>
      <c r="AKW23" s="41"/>
      <c r="AKX23" s="41"/>
      <c r="AKY23" s="41"/>
      <c r="AKZ23" s="41"/>
      <c r="ALA23" s="41"/>
      <c r="ALB23" s="41"/>
      <c r="ALC23" s="41"/>
      <c r="ALD23" s="41"/>
      <c r="ALE23" s="41"/>
      <c r="ALF23" s="41"/>
      <c r="ALG23" s="41"/>
      <c r="ALH23" s="41"/>
      <c r="ALI23" s="41"/>
      <c r="ALJ23" s="41"/>
      <c r="ALK23" s="41"/>
      <c r="ALL23" s="41"/>
      <c r="ALM23" s="41"/>
      <c r="ALN23" s="41"/>
      <c r="ALO23" s="41"/>
      <c r="ALP23" s="41"/>
      <c r="ALQ23" s="41"/>
      <c r="ALR23" s="41"/>
      <c r="ALS23" s="41"/>
      <c r="ALT23" s="41"/>
      <c r="ALU23" s="41"/>
      <c r="ALV23" s="41"/>
      <c r="ALW23" s="41"/>
      <c r="ALX23" s="41"/>
      <c r="ALY23" s="41"/>
      <c r="ALZ23" s="41"/>
      <c r="AMA23" s="41"/>
      <c r="AMB23" s="41"/>
      <c r="AMC23" s="41"/>
      <c r="AMD23" s="41"/>
      <c r="AME23" s="41"/>
      <c r="AMF23" s="41"/>
      <c r="AMG23" s="41"/>
      <c r="AMH23" s="41"/>
      <c r="AMI23" s="41"/>
      <c r="AMJ23" s="41"/>
      <c r="AMK23" s="41"/>
      <c r="AML23" s="41"/>
      <c r="AMM23" s="41"/>
      <c r="AMN23" s="41"/>
      <c r="AMO23" s="41"/>
      <c r="AMP23" s="41"/>
      <c r="AMQ23" s="41"/>
      <c r="AMR23" s="41"/>
      <c r="AMS23" s="41"/>
      <c r="AMT23" s="41"/>
      <c r="AMU23" s="41"/>
      <c r="AMV23" s="41"/>
      <c r="AMW23" s="41"/>
      <c r="AMX23" s="41"/>
      <c r="AMY23" s="41"/>
      <c r="AMZ23" s="41"/>
      <c r="ANA23" s="41"/>
      <c r="ANB23" s="41"/>
      <c r="ANC23" s="41"/>
      <c r="AND23" s="41"/>
      <c r="ANE23" s="41"/>
      <c r="ANF23" s="41"/>
      <c r="ANG23" s="41"/>
      <c r="ANH23" s="41"/>
      <c r="ANI23" s="41"/>
      <c r="ANJ23" s="41"/>
      <c r="ANK23" s="41"/>
      <c r="ANL23" s="41"/>
      <c r="ANM23" s="41"/>
      <c r="ANN23" s="41"/>
      <c r="ANO23" s="41"/>
      <c r="ANP23" s="41"/>
      <c r="ANQ23" s="41"/>
      <c r="ANR23" s="41"/>
      <c r="ANS23" s="41"/>
      <c r="ANT23" s="41"/>
      <c r="ANU23" s="41"/>
      <c r="ANV23" s="41"/>
      <c r="ANW23" s="41"/>
      <c r="ANX23" s="41"/>
      <c r="ANY23" s="41"/>
      <c r="ANZ23" s="41"/>
      <c r="AOA23" s="41"/>
      <c r="AOB23" s="41"/>
      <c r="AOC23" s="41"/>
      <c r="AOD23" s="41"/>
      <c r="AOE23" s="41"/>
      <c r="AOF23" s="41"/>
      <c r="AOG23" s="41"/>
      <c r="AOH23" s="41"/>
      <c r="AOI23" s="41"/>
      <c r="AOJ23" s="41"/>
      <c r="AOK23" s="41"/>
      <c r="AOL23" s="41"/>
      <c r="AOM23" s="41"/>
      <c r="AON23" s="41"/>
      <c r="AOO23" s="41"/>
      <c r="AOP23" s="41"/>
      <c r="AOQ23" s="41"/>
      <c r="AOR23" s="41"/>
      <c r="AOS23" s="41"/>
      <c r="AOT23" s="41"/>
      <c r="AOU23" s="41"/>
      <c r="AOV23" s="41"/>
      <c r="AOW23" s="41"/>
      <c r="AOX23" s="41"/>
      <c r="AOY23" s="41"/>
      <c r="AOZ23" s="41"/>
      <c r="APA23" s="41"/>
      <c r="APB23" s="41"/>
      <c r="APC23" s="41"/>
      <c r="APD23" s="41"/>
      <c r="APE23" s="41"/>
      <c r="APF23" s="41"/>
      <c r="APG23" s="41"/>
      <c r="APH23" s="41"/>
      <c r="API23" s="41"/>
    </row>
    <row r="24" spans="2:1101" x14ac:dyDescent="0.25">
      <c r="B24" s="43" t="s">
        <v>324</v>
      </c>
      <c r="C24" s="41">
        <v>12445</v>
      </c>
      <c r="D24" s="130">
        <v>-88373855.980000004</v>
      </c>
      <c r="E24" s="130">
        <v>0</v>
      </c>
      <c r="F24" s="130">
        <v>0</v>
      </c>
      <c r="G24" s="41"/>
      <c r="H24" s="41"/>
      <c r="I24" s="68"/>
      <c r="J24" s="68"/>
      <c r="K24" s="68"/>
      <c r="L24" s="68"/>
      <c r="M24" s="68"/>
      <c r="N24" s="68" t="s">
        <v>520</v>
      </c>
      <c r="O24" s="68"/>
      <c r="P24" s="68"/>
      <c r="Q24" s="68"/>
      <c r="R24" s="68"/>
      <c r="S24" s="68"/>
      <c r="T24" s="68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1"/>
      <c r="FE24" s="41"/>
      <c r="FF24" s="41"/>
      <c r="FG24" s="41"/>
      <c r="FH24" s="41"/>
      <c r="FI24" s="41"/>
      <c r="FJ24" s="41"/>
      <c r="FK24" s="41"/>
      <c r="FL24" s="41"/>
      <c r="FM24" s="41"/>
      <c r="FN24" s="41"/>
      <c r="FO24" s="41"/>
      <c r="FP24" s="41"/>
      <c r="FQ24" s="41"/>
      <c r="FR24" s="41"/>
      <c r="FS24" s="41"/>
      <c r="FT24" s="41"/>
      <c r="FU24" s="41"/>
      <c r="FV24" s="41"/>
      <c r="FW24" s="41"/>
      <c r="FX24" s="41"/>
      <c r="FY24" s="41"/>
      <c r="FZ24" s="41"/>
      <c r="GA24" s="41"/>
      <c r="GB24" s="41"/>
      <c r="GC24" s="41"/>
      <c r="GD24" s="41"/>
      <c r="GE24" s="41"/>
      <c r="GF24" s="41"/>
      <c r="GG24" s="41"/>
      <c r="GH24" s="41"/>
      <c r="GI24" s="41"/>
      <c r="GJ24" s="41"/>
      <c r="GK24" s="41"/>
      <c r="GL24" s="41"/>
      <c r="GM24" s="41"/>
      <c r="GN24" s="41"/>
      <c r="GO24" s="41"/>
      <c r="GP24" s="41"/>
      <c r="GQ24" s="41"/>
      <c r="GR24" s="41"/>
      <c r="GS24" s="41"/>
      <c r="GT24" s="41"/>
      <c r="GU24" s="41"/>
      <c r="GV24" s="41"/>
      <c r="GW24" s="41"/>
      <c r="GX24" s="41"/>
      <c r="GY24" s="41"/>
      <c r="GZ24" s="41"/>
      <c r="HA24" s="41"/>
      <c r="HB24" s="41"/>
      <c r="HC24" s="41"/>
      <c r="HD24" s="41"/>
      <c r="HE24" s="41"/>
      <c r="HF24" s="41"/>
      <c r="HG24" s="41"/>
      <c r="HH24" s="41"/>
      <c r="HI24" s="41"/>
      <c r="HJ24" s="41"/>
      <c r="HK24" s="41"/>
      <c r="HL24" s="41"/>
      <c r="HM24" s="41"/>
      <c r="HN24" s="41"/>
      <c r="HO24" s="41"/>
      <c r="HP24" s="41"/>
      <c r="HQ24" s="41"/>
      <c r="HR24" s="41"/>
      <c r="HS24" s="41"/>
      <c r="HT24" s="41"/>
      <c r="HU24" s="41"/>
      <c r="HV24" s="41"/>
      <c r="HW24" s="41"/>
      <c r="HX24" s="41"/>
      <c r="HY24" s="41"/>
      <c r="HZ24" s="41"/>
      <c r="IA24" s="41"/>
      <c r="IB24" s="41"/>
      <c r="IC24" s="41"/>
      <c r="ID24" s="41"/>
      <c r="IE24" s="41"/>
      <c r="IF24" s="41"/>
      <c r="IG24" s="41"/>
      <c r="IH24" s="41"/>
      <c r="II24" s="41"/>
      <c r="IJ24" s="41"/>
      <c r="IK24" s="41"/>
      <c r="IL24" s="41"/>
      <c r="IM24" s="41"/>
      <c r="IN24" s="41"/>
      <c r="IO24" s="41"/>
      <c r="IP24" s="41"/>
      <c r="IQ24" s="41"/>
      <c r="IR24" s="41"/>
      <c r="IS24" s="41"/>
      <c r="IT24" s="41"/>
      <c r="IU24" s="41"/>
      <c r="IV24" s="41"/>
      <c r="IW24" s="41"/>
      <c r="IX24" s="41"/>
      <c r="IY24" s="41"/>
      <c r="IZ24" s="41"/>
      <c r="JA24" s="41"/>
      <c r="JB24" s="41"/>
      <c r="JC24" s="41"/>
      <c r="JD24" s="41"/>
      <c r="JE24" s="41"/>
      <c r="JF24" s="41"/>
      <c r="JG24" s="41"/>
      <c r="JH24" s="41"/>
      <c r="JI24" s="41"/>
      <c r="JJ24" s="41"/>
      <c r="JK24" s="41"/>
      <c r="JL24" s="41"/>
      <c r="JM24" s="41"/>
      <c r="JN24" s="41"/>
      <c r="JO24" s="41"/>
      <c r="JP24" s="41"/>
      <c r="JQ24" s="41"/>
      <c r="JR24" s="41"/>
      <c r="JS24" s="41"/>
      <c r="JT24" s="41"/>
      <c r="JU24" s="41"/>
      <c r="JV24" s="41"/>
      <c r="JW24" s="41"/>
      <c r="JX24" s="41"/>
      <c r="JY24" s="41"/>
      <c r="JZ24" s="41"/>
      <c r="KA24" s="41"/>
      <c r="KB24" s="41"/>
      <c r="KC24" s="41"/>
      <c r="KD24" s="41"/>
      <c r="KE24" s="41"/>
      <c r="KF24" s="41"/>
      <c r="KG24" s="41"/>
      <c r="KH24" s="41"/>
      <c r="KI24" s="41"/>
      <c r="KJ24" s="41"/>
      <c r="KK24" s="41"/>
      <c r="KL24" s="41"/>
      <c r="KM24" s="41"/>
      <c r="KN24" s="41"/>
      <c r="KO24" s="41"/>
      <c r="KP24" s="41"/>
      <c r="KQ24" s="41"/>
      <c r="KR24" s="41"/>
      <c r="KS24" s="41"/>
      <c r="KT24" s="41"/>
      <c r="KU24" s="41"/>
      <c r="KV24" s="41"/>
      <c r="KW24" s="41"/>
      <c r="KX24" s="41"/>
      <c r="KY24" s="41"/>
      <c r="KZ24" s="41"/>
      <c r="LA24" s="41"/>
      <c r="LB24" s="41"/>
      <c r="LC24" s="41"/>
      <c r="LD24" s="41"/>
      <c r="LE24" s="41"/>
      <c r="LF24" s="41"/>
      <c r="LG24" s="41"/>
      <c r="LH24" s="41"/>
      <c r="LI24" s="41"/>
      <c r="LJ24" s="41"/>
      <c r="LK24" s="41"/>
      <c r="LL24" s="41"/>
      <c r="LM24" s="41"/>
      <c r="LN24" s="41"/>
      <c r="LO24" s="41"/>
      <c r="LP24" s="41"/>
      <c r="LQ24" s="41"/>
      <c r="LR24" s="41"/>
      <c r="LS24" s="41"/>
      <c r="LT24" s="41"/>
      <c r="LU24" s="41"/>
      <c r="LV24" s="41"/>
      <c r="LW24" s="41"/>
      <c r="LX24" s="41"/>
      <c r="LY24" s="41"/>
      <c r="LZ24" s="41"/>
      <c r="MA24" s="41"/>
      <c r="MB24" s="41"/>
      <c r="MC24" s="41"/>
      <c r="MD24" s="41"/>
      <c r="ME24" s="41"/>
      <c r="MF24" s="41"/>
      <c r="MG24" s="41"/>
      <c r="MH24" s="41"/>
      <c r="MI24" s="41"/>
      <c r="MJ24" s="41"/>
      <c r="MK24" s="41"/>
      <c r="ML24" s="41"/>
      <c r="MM24" s="41"/>
      <c r="MN24" s="41"/>
      <c r="MO24" s="41"/>
      <c r="MP24" s="41"/>
      <c r="MQ24" s="41"/>
      <c r="MR24" s="41"/>
      <c r="MS24" s="41"/>
      <c r="MT24" s="41"/>
      <c r="MU24" s="41"/>
      <c r="MV24" s="41"/>
      <c r="MW24" s="41"/>
      <c r="MX24" s="41"/>
      <c r="MY24" s="41"/>
      <c r="MZ24" s="41"/>
      <c r="NA24" s="41"/>
      <c r="NB24" s="41"/>
      <c r="NC24" s="41"/>
      <c r="ND24" s="41"/>
      <c r="NE24" s="41"/>
      <c r="NF24" s="41"/>
      <c r="NG24" s="41"/>
      <c r="NH24" s="41"/>
      <c r="NI24" s="41"/>
      <c r="NJ24" s="41"/>
      <c r="NK24" s="41"/>
      <c r="NL24" s="41"/>
      <c r="NM24" s="41"/>
      <c r="NN24" s="41"/>
      <c r="NO24" s="41"/>
      <c r="NP24" s="41"/>
      <c r="NQ24" s="41"/>
      <c r="NR24" s="41"/>
      <c r="NS24" s="41"/>
      <c r="NT24" s="41"/>
      <c r="NU24" s="41"/>
      <c r="NV24" s="41"/>
      <c r="NW24" s="41"/>
      <c r="NX24" s="41"/>
      <c r="NY24" s="41"/>
      <c r="NZ24" s="41"/>
      <c r="OA24" s="41"/>
      <c r="OB24" s="41"/>
      <c r="OC24" s="41"/>
      <c r="OD24" s="41"/>
      <c r="OE24" s="41"/>
      <c r="OF24" s="41"/>
      <c r="OG24" s="41"/>
      <c r="OH24" s="41"/>
      <c r="OI24" s="41"/>
      <c r="OJ24" s="41"/>
      <c r="OK24" s="41"/>
      <c r="OL24" s="41"/>
      <c r="OM24" s="41"/>
      <c r="ON24" s="41"/>
      <c r="OO24" s="41"/>
      <c r="OP24" s="41"/>
      <c r="OQ24" s="41"/>
      <c r="OR24" s="41"/>
      <c r="OS24" s="41"/>
      <c r="OT24" s="41"/>
      <c r="OU24" s="41"/>
      <c r="OV24" s="41"/>
      <c r="OW24" s="41"/>
      <c r="OX24" s="41"/>
      <c r="OY24" s="41"/>
      <c r="OZ24" s="41"/>
      <c r="PA24" s="41"/>
      <c r="PB24" s="41"/>
      <c r="PC24" s="41"/>
      <c r="PD24" s="41"/>
      <c r="PE24" s="41"/>
      <c r="PF24" s="41"/>
      <c r="PG24" s="41"/>
      <c r="PH24" s="41"/>
      <c r="PI24" s="41"/>
      <c r="PJ24" s="41"/>
      <c r="PK24" s="41"/>
      <c r="PL24" s="41"/>
      <c r="PM24" s="41"/>
      <c r="PN24" s="41"/>
      <c r="PO24" s="41"/>
      <c r="PP24" s="41"/>
      <c r="PQ24" s="41"/>
      <c r="PR24" s="41"/>
      <c r="PS24" s="41"/>
      <c r="PT24" s="41"/>
      <c r="PU24" s="41"/>
      <c r="PV24" s="41"/>
      <c r="PW24" s="41"/>
      <c r="PX24" s="41"/>
      <c r="PY24" s="41"/>
      <c r="PZ24" s="41"/>
      <c r="QA24" s="41"/>
      <c r="QB24" s="41"/>
      <c r="QC24" s="41"/>
      <c r="QD24" s="41"/>
      <c r="QE24" s="41"/>
      <c r="QF24" s="41"/>
      <c r="QG24" s="41"/>
      <c r="QH24" s="41"/>
      <c r="QI24" s="41"/>
      <c r="QJ24" s="41"/>
      <c r="QK24" s="41"/>
      <c r="QL24" s="41"/>
      <c r="QM24" s="41"/>
      <c r="QN24" s="41"/>
      <c r="QO24" s="41"/>
      <c r="QP24" s="41"/>
      <c r="QQ24" s="41"/>
      <c r="QR24" s="41"/>
      <c r="QS24" s="41"/>
      <c r="QT24" s="41"/>
      <c r="QU24" s="41"/>
      <c r="QV24" s="41"/>
      <c r="QW24" s="41"/>
      <c r="QX24" s="41"/>
      <c r="QY24" s="41"/>
      <c r="QZ24" s="41"/>
      <c r="RA24" s="41"/>
      <c r="RB24" s="41"/>
      <c r="RC24" s="41"/>
      <c r="RD24" s="41"/>
      <c r="RE24" s="41"/>
      <c r="RF24" s="41"/>
      <c r="RG24" s="41"/>
      <c r="RH24" s="41"/>
      <c r="RI24" s="41"/>
      <c r="RJ24" s="41"/>
      <c r="RK24" s="41"/>
      <c r="RL24" s="41"/>
      <c r="RM24" s="41"/>
      <c r="RN24" s="41"/>
      <c r="RO24" s="41"/>
      <c r="RP24" s="41"/>
      <c r="RQ24" s="41"/>
      <c r="RR24" s="41"/>
      <c r="RS24" s="41"/>
      <c r="RT24" s="41"/>
      <c r="RU24" s="41"/>
      <c r="RV24" s="41"/>
      <c r="RW24" s="41"/>
      <c r="RX24" s="41"/>
      <c r="RY24" s="41"/>
      <c r="RZ24" s="41"/>
      <c r="SA24" s="41"/>
      <c r="SB24" s="41"/>
      <c r="SC24" s="41"/>
      <c r="SD24" s="41"/>
      <c r="SE24" s="41"/>
      <c r="SF24" s="41"/>
      <c r="SG24" s="41"/>
      <c r="SH24" s="41"/>
      <c r="SI24" s="41"/>
      <c r="SJ24" s="41"/>
      <c r="SK24" s="41"/>
      <c r="SL24" s="41"/>
      <c r="SM24" s="41"/>
      <c r="SN24" s="41"/>
      <c r="SO24" s="41"/>
      <c r="SP24" s="41"/>
      <c r="SQ24" s="41"/>
      <c r="SR24" s="41"/>
      <c r="SS24" s="41"/>
      <c r="ST24" s="41"/>
      <c r="SU24" s="41"/>
      <c r="SV24" s="41"/>
      <c r="SW24" s="41"/>
      <c r="SX24" s="41"/>
      <c r="SY24" s="41"/>
      <c r="SZ24" s="41"/>
      <c r="TA24" s="41"/>
      <c r="TB24" s="41"/>
      <c r="TC24" s="41"/>
      <c r="TD24" s="41"/>
      <c r="TE24" s="41"/>
      <c r="TF24" s="41"/>
      <c r="TG24" s="41"/>
      <c r="TH24" s="41"/>
      <c r="TI24" s="41"/>
      <c r="TJ24" s="41"/>
      <c r="TK24" s="41"/>
      <c r="TL24" s="41"/>
      <c r="TM24" s="41"/>
      <c r="TN24" s="41"/>
      <c r="TO24" s="41"/>
      <c r="TP24" s="41"/>
      <c r="TQ24" s="41"/>
      <c r="TR24" s="41"/>
      <c r="TS24" s="41"/>
      <c r="TT24" s="41"/>
      <c r="TU24" s="41"/>
      <c r="TV24" s="41"/>
      <c r="TW24" s="41"/>
      <c r="TX24" s="41"/>
      <c r="TY24" s="41"/>
      <c r="TZ24" s="41"/>
      <c r="UA24" s="41"/>
      <c r="UB24" s="41"/>
      <c r="UC24" s="41"/>
      <c r="UD24" s="41"/>
      <c r="UE24" s="41"/>
      <c r="UF24" s="41"/>
      <c r="UG24" s="41"/>
      <c r="UH24" s="41"/>
      <c r="UI24" s="41"/>
      <c r="UJ24" s="41"/>
      <c r="UK24" s="41"/>
      <c r="UL24" s="41"/>
      <c r="UM24" s="41"/>
      <c r="UN24" s="41"/>
      <c r="UO24" s="41"/>
      <c r="UP24" s="41"/>
      <c r="UQ24" s="41"/>
      <c r="UR24" s="41"/>
      <c r="US24" s="41"/>
      <c r="UT24" s="41"/>
      <c r="UU24" s="41"/>
      <c r="UV24" s="41"/>
      <c r="UW24" s="41"/>
      <c r="UX24" s="41"/>
      <c r="UY24" s="41"/>
      <c r="UZ24" s="41"/>
      <c r="VA24" s="41"/>
      <c r="VB24" s="41"/>
      <c r="VC24" s="41"/>
      <c r="VD24" s="41"/>
      <c r="VE24" s="41"/>
      <c r="VF24" s="41"/>
      <c r="VG24" s="41"/>
      <c r="VH24" s="41"/>
      <c r="VI24" s="41"/>
      <c r="VJ24" s="41"/>
      <c r="VK24" s="41"/>
      <c r="VL24" s="41"/>
      <c r="VM24" s="41"/>
      <c r="VN24" s="41"/>
      <c r="VO24" s="41"/>
      <c r="VP24" s="41"/>
      <c r="VQ24" s="41"/>
      <c r="VR24" s="41"/>
      <c r="VS24" s="41"/>
      <c r="VT24" s="41"/>
      <c r="VU24" s="41"/>
      <c r="VV24" s="41"/>
      <c r="VW24" s="41"/>
      <c r="VX24" s="41"/>
      <c r="VY24" s="41"/>
      <c r="VZ24" s="41"/>
      <c r="WA24" s="41"/>
      <c r="WB24" s="41"/>
      <c r="WC24" s="41"/>
      <c r="WD24" s="41"/>
      <c r="WE24" s="41"/>
      <c r="WF24" s="41"/>
      <c r="WG24" s="41"/>
      <c r="WH24" s="41"/>
      <c r="WI24" s="41"/>
      <c r="WJ24" s="41"/>
      <c r="WK24" s="41"/>
      <c r="WL24" s="41"/>
      <c r="WM24" s="41"/>
      <c r="WN24" s="41"/>
      <c r="WO24" s="41"/>
      <c r="WP24" s="41"/>
      <c r="WQ24" s="41"/>
      <c r="WR24" s="41"/>
      <c r="WS24" s="41"/>
      <c r="WT24" s="41"/>
      <c r="WU24" s="41"/>
      <c r="WV24" s="41"/>
      <c r="WW24" s="41"/>
      <c r="WX24" s="41"/>
      <c r="WY24" s="41"/>
      <c r="WZ24" s="41"/>
      <c r="XA24" s="41"/>
      <c r="XB24" s="41"/>
      <c r="XC24" s="41"/>
      <c r="XD24" s="41"/>
      <c r="XE24" s="41"/>
      <c r="XF24" s="41"/>
      <c r="XG24" s="41"/>
      <c r="XH24" s="41"/>
      <c r="XI24" s="41"/>
      <c r="XJ24" s="41"/>
      <c r="XK24" s="41"/>
      <c r="XL24" s="41"/>
      <c r="XM24" s="41"/>
      <c r="XN24" s="41"/>
      <c r="XO24" s="41"/>
      <c r="XP24" s="41"/>
      <c r="XQ24" s="41"/>
      <c r="XR24" s="41"/>
      <c r="XS24" s="41"/>
      <c r="XT24" s="41"/>
      <c r="XU24" s="41"/>
      <c r="XV24" s="41"/>
      <c r="XW24" s="41"/>
      <c r="XX24" s="41"/>
      <c r="XY24" s="41"/>
      <c r="XZ24" s="41"/>
      <c r="YA24" s="41"/>
      <c r="YB24" s="41"/>
      <c r="YC24" s="41"/>
      <c r="YD24" s="41"/>
      <c r="YE24" s="41"/>
      <c r="YF24" s="41"/>
      <c r="YG24" s="41"/>
      <c r="YH24" s="41"/>
      <c r="YI24" s="41"/>
      <c r="YJ24" s="41"/>
      <c r="YK24" s="41"/>
      <c r="YL24" s="41"/>
      <c r="YM24" s="41"/>
      <c r="YN24" s="41"/>
      <c r="YO24" s="41"/>
      <c r="YP24" s="41"/>
      <c r="YQ24" s="41"/>
      <c r="YR24" s="41"/>
      <c r="YS24" s="41"/>
      <c r="YT24" s="41"/>
      <c r="YU24" s="41"/>
      <c r="YV24" s="41"/>
      <c r="YW24" s="41"/>
      <c r="YX24" s="41"/>
      <c r="YY24" s="41"/>
      <c r="YZ24" s="41"/>
      <c r="ZA24" s="41"/>
      <c r="ZB24" s="41"/>
      <c r="ZC24" s="41"/>
      <c r="ZD24" s="41"/>
      <c r="ZE24" s="41"/>
      <c r="ZF24" s="41"/>
      <c r="ZG24" s="41"/>
      <c r="ZH24" s="41"/>
      <c r="ZI24" s="41"/>
      <c r="ZJ24" s="41"/>
      <c r="ZK24" s="41"/>
      <c r="ZL24" s="41"/>
      <c r="ZM24" s="41"/>
      <c r="ZN24" s="41"/>
      <c r="ZO24" s="41"/>
      <c r="ZP24" s="41"/>
      <c r="ZQ24" s="41"/>
      <c r="ZR24" s="41"/>
      <c r="ZS24" s="41"/>
      <c r="ZT24" s="41"/>
      <c r="ZU24" s="41"/>
      <c r="ZV24" s="41"/>
      <c r="ZW24" s="41"/>
      <c r="ZX24" s="41"/>
      <c r="ZY24" s="41"/>
      <c r="ZZ24" s="41"/>
      <c r="AAA24" s="41"/>
      <c r="AAB24" s="41"/>
      <c r="AAC24" s="41"/>
      <c r="AAD24" s="41"/>
      <c r="AAE24" s="41"/>
      <c r="AAF24" s="41"/>
      <c r="AAG24" s="41"/>
      <c r="AAH24" s="41"/>
      <c r="AAI24" s="41"/>
      <c r="AAJ24" s="41"/>
      <c r="AAK24" s="41"/>
      <c r="AAL24" s="41"/>
      <c r="AAM24" s="41"/>
      <c r="AAN24" s="41"/>
      <c r="AAO24" s="41"/>
      <c r="AAP24" s="41"/>
      <c r="AAQ24" s="41"/>
      <c r="AAR24" s="41"/>
      <c r="AAS24" s="41"/>
      <c r="AAT24" s="41"/>
      <c r="AAU24" s="41"/>
      <c r="AAV24" s="41"/>
      <c r="AAW24" s="41"/>
      <c r="AAX24" s="41"/>
      <c r="AAY24" s="41"/>
      <c r="AAZ24" s="41"/>
      <c r="ABA24" s="41"/>
      <c r="ABB24" s="41"/>
      <c r="ABC24" s="41"/>
      <c r="ABD24" s="41"/>
      <c r="ABE24" s="41"/>
      <c r="ABF24" s="41"/>
      <c r="ABG24" s="41"/>
      <c r="ABH24" s="41"/>
      <c r="ABI24" s="41"/>
      <c r="ABJ24" s="41"/>
      <c r="ABK24" s="41"/>
      <c r="ABL24" s="41"/>
      <c r="ABM24" s="41"/>
      <c r="ABN24" s="41"/>
      <c r="ABO24" s="41"/>
      <c r="ABP24" s="41"/>
      <c r="ABQ24" s="41"/>
      <c r="ABR24" s="41"/>
      <c r="ABS24" s="41"/>
      <c r="ABT24" s="41"/>
      <c r="ABU24" s="41"/>
      <c r="ABV24" s="41"/>
      <c r="ABW24" s="41"/>
      <c r="ABX24" s="41"/>
      <c r="ABY24" s="41"/>
      <c r="ABZ24" s="41"/>
      <c r="ACA24" s="41"/>
      <c r="ACB24" s="41"/>
      <c r="ACC24" s="41"/>
      <c r="ACD24" s="41"/>
      <c r="ACE24" s="41"/>
      <c r="ACF24" s="41"/>
      <c r="ACG24" s="41"/>
      <c r="ACH24" s="41"/>
      <c r="ACI24" s="41"/>
      <c r="ACJ24" s="41"/>
      <c r="ACK24" s="41"/>
      <c r="ACL24" s="41"/>
      <c r="ACM24" s="41"/>
      <c r="ACN24" s="41"/>
      <c r="ACO24" s="41"/>
      <c r="ACP24" s="41"/>
      <c r="ACQ24" s="41"/>
      <c r="ACR24" s="41"/>
      <c r="ACS24" s="41"/>
      <c r="ACT24" s="41"/>
      <c r="ACU24" s="41"/>
      <c r="ACV24" s="41"/>
      <c r="ACW24" s="41"/>
      <c r="ACX24" s="41"/>
      <c r="ACY24" s="41"/>
      <c r="ACZ24" s="41"/>
      <c r="ADA24" s="41"/>
      <c r="ADB24" s="41"/>
      <c r="ADC24" s="41"/>
      <c r="ADD24" s="41"/>
      <c r="ADE24" s="41"/>
      <c r="ADF24" s="41"/>
      <c r="ADG24" s="41"/>
      <c r="ADH24" s="41"/>
      <c r="ADI24" s="41"/>
      <c r="ADJ24" s="41"/>
      <c r="ADK24" s="41"/>
      <c r="ADL24" s="41"/>
      <c r="ADM24" s="41"/>
      <c r="ADN24" s="41"/>
      <c r="ADO24" s="41"/>
      <c r="ADP24" s="41"/>
      <c r="ADQ24" s="41"/>
      <c r="ADR24" s="41"/>
      <c r="ADS24" s="41"/>
      <c r="ADT24" s="41"/>
      <c r="ADU24" s="41"/>
      <c r="ADV24" s="41"/>
      <c r="ADW24" s="41"/>
      <c r="ADX24" s="41"/>
      <c r="ADY24" s="41"/>
      <c r="ADZ24" s="41"/>
      <c r="AEA24" s="41"/>
      <c r="AEB24" s="41"/>
      <c r="AEC24" s="41"/>
      <c r="AED24" s="41"/>
      <c r="AEE24" s="41"/>
      <c r="AEF24" s="41"/>
      <c r="AEG24" s="41"/>
      <c r="AEH24" s="41"/>
      <c r="AEI24" s="41"/>
      <c r="AEJ24" s="41"/>
      <c r="AEK24" s="41"/>
      <c r="AEL24" s="41"/>
      <c r="AEM24" s="41"/>
      <c r="AEN24" s="41"/>
      <c r="AEO24" s="41"/>
      <c r="AEP24" s="41"/>
      <c r="AEQ24" s="41"/>
      <c r="AER24" s="41"/>
      <c r="AES24" s="41"/>
      <c r="AET24" s="41"/>
      <c r="AEU24" s="41"/>
      <c r="AEV24" s="41"/>
      <c r="AEW24" s="41"/>
      <c r="AEX24" s="41"/>
      <c r="AEY24" s="41"/>
      <c r="AEZ24" s="41"/>
      <c r="AFA24" s="41"/>
      <c r="AFB24" s="41"/>
      <c r="AFC24" s="41"/>
      <c r="AFD24" s="41"/>
      <c r="AFE24" s="41"/>
      <c r="AFF24" s="41"/>
      <c r="AFG24" s="41"/>
      <c r="AFH24" s="41"/>
      <c r="AFI24" s="41"/>
      <c r="AFJ24" s="41"/>
      <c r="AFK24" s="41"/>
      <c r="AFL24" s="41"/>
      <c r="AFM24" s="41"/>
      <c r="AFN24" s="41"/>
      <c r="AFO24" s="41"/>
      <c r="AFP24" s="41"/>
      <c r="AFQ24" s="41"/>
      <c r="AFR24" s="41"/>
      <c r="AFS24" s="41"/>
      <c r="AFT24" s="41"/>
      <c r="AFU24" s="41"/>
      <c r="AFV24" s="41"/>
      <c r="AFW24" s="41"/>
      <c r="AFX24" s="41"/>
      <c r="AFY24" s="41"/>
      <c r="AFZ24" s="41"/>
      <c r="AGA24" s="41"/>
      <c r="AGB24" s="41"/>
      <c r="AGC24" s="41"/>
      <c r="AGD24" s="41"/>
      <c r="AGE24" s="41"/>
      <c r="AGF24" s="41"/>
      <c r="AGG24" s="41"/>
      <c r="AGH24" s="41"/>
      <c r="AGI24" s="41"/>
      <c r="AGJ24" s="41"/>
      <c r="AGK24" s="41"/>
      <c r="AGL24" s="41"/>
      <c r="AGM24" s="41"/>
      <c r="AGN24" s="41"/>
      <c r="AGO24" s="41"/>
      <c r="AGP24" s="41"/>
      <c r="AGQ24" s="41"/>
      <c r="AGR24" s="41"/>
      <c r="AGS24" s="41"/>
      <c r="AGT24" s="41"/>
      <c r="AGU24" s="41"/>
      <c r="AGV24" s="41"/>
      <c r="AGW24" s="41"/>
      <c r="AGX24" s="41"/>
      <c r="AGY24" s="41"/>
      <c r="AGZ24" s="41"/>
      <c r="AHA24" s="41"/>
      <c r="AHB24" s="41"/>
      <c r="AHC24" s="41"/>
      <c r="AHD24" s="41"/>
      <c r="AHE24" s="41"/>
      <c r="AHF24" s="41"/>
      <c r="AHG24" s="41"/>
      <c r="AHH24" s="41"/>
      <c r="AHI24" s="41"/>
      <c r="AHJ24" s="41"/>
      <c r="AHK24" s="41"/>
      <c r="AHL24" s="41"/>
      <c r="AHM24" s="41"/>
      <c r="AHN24" s="41"/>
      <c r="AHO24" s="41"/>
      <c r="AHP24" s="41"/>
      <c r="AHQ24" s="41"/>
      <c r="AHR24" s="41"/>
      <c r="AHS24" s="41"/>
      <c r="AHT24" s="41"/>
      <c r="AHU24" s="41"/>
      <c r="AHV24" s="41"/>
      <c r="AHW24" s="41"/>
      <c r="AHX24" s="41"/>
      <c r="AHY24" s="41"/>
      <c r="AHZ24" s="41"/>
      <c r="AIA24" s="41"/>
      <c r="AIB24" s="41"/>
      <c r="AIC24" s="41"/>
      <c r="AID24" s="41"/>
      <c r="AIE24" s="41"/>
      <c r="AIF24" s="41"/>
      <c r="AIG24" s="41"/>
      <c r="AIH24" s="41"/>
      <c r="AII24" s="41"/>
      <c r="AIJ24" s="41"/>
      <c r="AIK24" s="41"/>
      <c r="AIL24" s="41"/>
      <c r="AIM24" s="41"/>
      <c r="AIN24" s="41"/>
      <c r="AIO24" s="41"/>
      <c r="AIP24" s="41"/>
      <c r="AIQ24" s="41"/>
      <c r="AIR24" s="41"/>
      <c r="AIS24" s="41"/>
      <c r="AIT24" s="41"/>
      <c r="AIU24" s="41"/>
      <c r="AIV24" s="41"/>
      <c r="AIW24" s="41"/>
      <c r="AIX24" s="41"/>
      <c r="AIY24" s="41"/>
      <c r="AIZ24" s="41"/>
      <c r="AJA24" s="41"/>
      <c r="AJB24" s="41"/>
      <c r="AJC24" s="41"/>
      <c r="AJD24" s="41"/>
      <c r="AJE24" s="41"/>
      <c r="AJF24" s="41"/>
      <c r="AJG24" s="41"/>
      <c r="AJH24" s="41"/>
      <c r="AJI24" s="41"/>
      <c r="AJJ24" s="41"/>
      <c r="AJK24" s="41"/>
      <c r="AJL24" s="41"/>
      <c r="AJM24" s="41"/>
      <c r="AJN24" s="41"/>
      <c r="AJO24" s="41"/>
      <c r="AJP24" s="41"/>
      <c r="AJQ24" s="41"/>
      <c r="AJR24" s="41"/>
      <c r="AJS24" s="41"/>
      <c r="AJT24" s="41"/>
      <c r="AJU24" s="41"/>
      <c r="AJV24" s="41"/>
      <c r="AJW24" s="41"/>
      <c r="AJX24" s="41"/>
      <c r="AJY24" s="41"/>
      <c r="AJZ24" s="41"/>
      <c r="AKA24" s="41"/>
      <c r="AKB24" s="41"/>
      <c r="AKC24" s="41"/>
      <c r="AKD24" s="41"/>
      <c r="AKE24" s="41"/>
      <c r="AKF24" s="41"/>
      <c r="AKG24" s="41"/>
      <c r="AKH24" s="41"/>
      <c r="AKI24" s="41"/>
      <c r="AKJ24" s="41"/>
      <c r="AKK24" s="41"/>
      <c r="AKL24" s="41"/>
      <c r="AKM24" s="41"/>
      <c r="AKN24" s="41"/>
      <c r="AKO24" s="41"/>
      <c r="AKP24" s="41"/>
      <c r="AKQ24" s="41"/>
      <c r="AKR24" s="41"/>
      <c r="AKS24" s="41"/>
      <c r="AKT24" s="41"/>
      <c r="AKU24" s="41"/>
      <c r="AKV24" s="41"/>
      <c r="AKW24" s="41"/>
      <c r="AKX24" s="41"/>
      <c r="AKY24" s="41"/>
      <c r="AKZ24" s="41"/>
      <c r="ALA24" s="41"/>
      <c r="ALB24" s="41"/>
      <c r="ALC24" s="41"/>
      <c r="ALD24" s="41"/>
      <c r="ALE24" s="41"/>
      <c r="ALF24" s="41"/>
      <c r="ALG24" s="41"/>
      <c r="ALH24" s="41"/>
      <c r="ALI24" s="41"/>
      <c r="ALJ24" s="41"/>
      <c r="ALK24" s="41"/>
      <c r="ALL24" s="41"/>
      <c r="ALM24" s="41"/>
      <c r="ALN24" s="41"/>
      <c r="ALO24" s="41"/>
      <c r="ALP24" s="41"/>
      <c r="ALQ24" s="41"/>
      <c r="ALR24" s="41"/>
      <c r="ALS24" s="41"/>
      <c r="ALT24" s="41"/>
      <c r="ALU24" s="41"/>
      <c r="ALV24" s="41"/>
      <c r="ALW24" s="41"/>
      <c r="ALX24" s="41"/>
      <c r="ALY24" s="41"/>
      <c r="ALZ24" s="41"/>
      <c r="AMA24" s="41"/>
      <c r="AMB24" s="41"/>
      <c r="AMC24" s="41"/>
      <c r="AMD24" s="41"/>
      <c r="AME24" s="41"/>
      <c r="AMF24" s="41"/>
      <c r="AMG24" s="41"/>
      <c r="AMH24" s="41"/>
      <c r="AMI24" s="41"/>
      <c r="AMJ24" s="41"/>
      <c r="AMK24" s="41"/>
      <c r="AML24" s="41"/>
      <c r="AMM24" s="41"/>
      <c r="AMN24" s="41"/>
      <c r="AMO24" s="41"/>
      <c r="AMP24" s="41"/>
      <c r="AMQ24" s="41"/>
      <c r="AMR24" s="41"/>
      <c r="AMS24" s="41"/>
      <c r="AMT24" s="41"/>
      <c r="AMU24" s="41"/>
      <c r="AMV24" s="41"/>
      <c r="AMW24" s="41"/>
      <c r="AMX24" s="41"/>
      <c r="AMY24" s="41"/>
      <c r="AMZ24" s="41"/>
      <c r="ANA24" s="41"/>
      <c r="ANB24" s="41"/>
      <c r="ANC24" s="41"/>
      <c r="AND24" s="41"/>
      <c r="ANE24" s="41"/>
      <c r="ANF24" s="41"/>
      <c r="ANG24" s="41"/>
      <c r="ANH24" s="41"/>
      <c r="ANI24" s="41"/>
      <c r="ANJ24" s="41"/>
      <c r="ANK24" s="41"/>
      <c r="ANL24" s="41"/>
      <c r="ANM24" s="41"/>
      <c r="ANN24" s="41"/>
      <c r="ANO24" s="41"/>
      <c r="ANP24" s="41"/>
      <c r="ANQ24" s="41"/>
      <c r="ANR24" s="41"/>
      <c r="ANS24" s="41"/>
      <c r="ANT24" s="41"/>
      <c r="ANU24" s="41"/>
      <c r="ANV24" s="41"/>
      <c r="ANW24" s="41"/>
      <c r="ANX24" s="41"/>
      <c r="ANY24" s="41"/>
      <c r="ANZ24" s="41"/>
      <c r="AOA24" s="41"/>
      <c r="AOB24" s="41"/>
      <c r="AOC24" s="41"/>
      <c r="AOD24" s="41"/>
      <c r="AOE24" s="41"/>
      <c r="AOF24" s="41"/>
      <c r="AOG24" s="41"/>
      <c r="AOH24" s="41"/>
      <c r="AOI24" s="41"/>
      <c r="AOJ24" s="41"/>
      <c r="AOK24" s="41"/>
      <c r="AOL24" s="41"/>
      <c r="AOM24" s="41"/>
      <c r="AON24" s="41"/>
      <c r="AOO24" s="41"/>
      <c r="AOP24" s="41"/>
      <c r="AOQ24" s="41"/>
      <c r="AOR24" s="41"/>
      <c r="AOS24" s="41"/>
      <c r="AOT24" s="41"/>
      <c r="AOU24" s="41"/>
      <c r="AOV24" s="41"/>
      <c r="AOW24" s="41"/>
      <c r="AOX24" s="41"/>
      <c r="AOY24" s="41"/>
      <c r="AOZ24" s="41"/>
      <c r="APA24" s="41"/>
      <c r="APB24" s="41"/>
      <c r="APC24" s="41"/>
      <c r="APD24" s="41"/>
      <c r="APE24" s="41"/>
      <c r="APF24" s="41"/>
      <c r="APG24" s="41"/>
      <c r="APH24" s="41"/>
      <c r="API24" s="41"/>
    </row>
    <row r="25" spans="2:1101" x14ac:dyDescent="0.25">
      <c r="B25" s="43" t="s">
        <v>324</v>
      </c>
      <c r="C25" s="41">
        <v>12471</v>
      </c>
      <c r="D25" s="130">
        <v>-11302928.85</v>
      </c>
      <c r="E25" s="130">
        <v>0</v>
      </c>
      <c r="F25" s="130">
        <v>0</v>
      </c>
      <c r="G25" s="41"/>
      <c r="H25" s="41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1"/>
      <c r="FE25" s="41"/>
      <c r="FF25" s="41"/>
      <c r="FG25" s="41"/>
      <c r="FH25" s="41"/>
      <c r="FI25" s="41"/>
      <c r="FJ25" s="41"/>
      <c r="FK25" s="41"/>
      <c r="FL25" s="41"/>
      <c r="FM25" s="41"/>
      <c r="FN25" s="41"/>
      <c r="FO25" s="41"/>
      <c r="FP25" s="41"/>
      <c r="FQ25" s="41"/>
      <c r="FR25" s="41"/>
      <c r="FS25" s="41"/>
      <c r="FT25" s="41"/>
      <c r="FU25" s="41"/>
      <c r="FV25" s="41"/>
      <c r="FW25" s="41"/>
      <c r="FX25" s="41"/>
      <c r="FY25" s="41"/>
      <c r="FZ25" s="41"/>
      <c r="GA25" s="41"/>
      <c r="GB25" s="41"/>
      <c r="GC25" s="41"/>
      <c r="GD25" s="41"/>
      <c r="GE25" s="41"/>
      <c r="GF25" s="41"/>
      <c r="GG25" s="41"/>
      <c r="GH25" s="41"/>
      <c r="GI25" s="41"/>
      <c r="GJ25" s="41"/>
      <c r="GK25" s="41"/>
      <c r="GL25" s="41"/>
      <c r="GM25" s="41"/>
      <c r="GN25" s="41"/>
      <c r="GO25" s="41"/>
      <c r="GP25" s="41"/>
      <c r="GQ25" s="41"/>
      <c r="GR25" s="41"/>
      <c r="GS25" s="41"/>
      <c r="GT25" s="41"/>
      <c r="GU25" s="41"/>
      <c r="GV25" s="41"/>
      <c r="GW25" s="41"/>
      <c r="GX25" s="41"/>
      <c r="GY25" s="41"/>
      <c r="GZ25" s="41"/>
      <c r="HA25" s="41"/>
      <c r="HB25" s="41"/>
      <c r="HC25" s="41"/>
      <c r="HD25" s="41"/>
      <c r="HE25" s="41"/>
      <c r="HF25" s="41"/>
      <c r="HG25" s="41"/>
      <c r="HH25" s="41"/>
      <c r="HI25" s="41"/>
      <c r="HJ25" s="41"/>
      <c r="HK25" s="41"/>
      <c r="HL25" s="41"/>
      <c r="HM25" s="41"/>
      <c r="HN25" s="41"/>
      <c r="HO25" s="41"/>
      <c r="HP25" s="41"/>
      <c r="HQ25" s="41"/>
      <c r="HR25" s="41"/>
      <c r="HS25" s="41"/>
      <c r="HT25" s="41"/>
      <c r="HU25" s="41"/>
      <c r="HV25" s="41"/>
      <c r="HW25" s="41"/>
      <c r="HX25" s="41"/>
      <c r="HY25" s="41"/>
      <c r="HZ25" s="41"/>
      <c r="IA25" s="41"/>
      <c r="IB25" s="41"/>
      <c r="IC25" s="41"/>
      <c r="ID25" s="41"/>
      <c r="IE25" s="41"/>
      <c r="IF25" s="41"/>
      <c r="IG25" s="41"/>
      <c r="IH25" s="41"/>
      <c r="II25" s="41"/>
      <c r="IJ25" s="41"/>
      <c r="IK25" s="41"/>
      <c r="IL25" s="41"/>
      <c r="IM25" s="41"/>
      <c r="IN25" s="41"/>
      <c r="IO25" s="41"/>
      <c r="IP25" s="41"/>
      <c r="IQ25" s="41"/>
      <c r="IR25" s="41"/>
      <c r="IS25" s="41"/>
      <c r="IT25" s="41"/>
      <c r="IU25" s="41"/>
      <c r="IV25" s="41"/>
      <c r="IW25" s="41"/>
      <c r="IX25" s="41"/>
      <c r="IY25" s="41"/>
      <c r="IZ25" s="41"/>
      <c r="JA25" s="41"/>
      <c r="JB25" s="41"/>
      <c r="JC25" s="41"/>
      <c r="JD25" s="41"/>
      <c r="JE25" s="41"/>
      <c r="JF25" s="41"/>
      <c r="JG25" s="41"/>
      <c r="JH25" s="41"/>
      <c r="JI25" s="41"/>
      <c r="JJ25" s="41"/>
      <c r="JK25" s="41"/>
      <c r="JL25" s="41"/>
      <c r="JM25" s="41"/>
      <c r="JN25" s="41"/>
      <c r="JO25" s="41"/>
      <c r="JP25" s="41"/>
      <c r="JQ25" s="41"/>
      <c r="JR25" s="41"/>
      <c r="JS25" s="41"/>
      <c r="JT25" s="41"/>
      <c r="JU25" s="41"/>
      <c r="JV25" s="41"/>
      <c r="JW25" s="41"/>
      <c r="JX25" s="41"/>
      <c r="JY25" s="41"/>
      <c r="JZ25" s="41"/>
      <c r="KA25" s="41"/>
      <c r="KB25" s="41"/>
      <c r="KC25" s="41"/>
      <c r="KD25" s="41"/>
      <c r="KE25" s="41"/>
      <c r="KF25" s="41"/>
      <c r="KG25" s="41"/>
      <c r="KH25" s="41"/>
      <c r="KI25" s="41"/>
      <c r="KJ25" s="41"/>
      <c r="KK25" s="41"/>
      <c r="KL25" s="41"/>
      <c r="KM25" s="41"/>
      <c r="KN25" s="41"/>
      <c r="KO25" s="41"/>
      <c r="KP25" s="41"/>
      <c r="KQ25" s="41"/>
      <c r="KR25" s="41"/>
      <c r="KS25" s="41"/>
      <c r="KT25" s="41"/>
      <c r="KU25" s="41"/>
      <c r="KV25" s="41"/>
      <c r="KW25" s="41"/>
      <c r="KX25" s="41"/>
      <c r="KY25" s="41"/>
      <c r="KZ25" s="41"/>
      <c r="LA25" s="41"/>
      <c r="LB25" s="41"/>
      <c r="LC25" s="41"/>
      <c r="LD25" s="41"/>
      <c r="LE25" s="41"/>
      <c r="LF25" s="41"/>
      <c r="LG25" s="41"/>
      <c r="LH25" s="41"/>
      <c r="LI25" s="41"/>
      <c r="LJ25" s="41"/>
      <c r="LK25" s="41"/>
      <c r="LL25" s="41"/>
      <c r="LM25" s="41"/>
      <c r="LN25" s="41"/>
      <c r="LO25" s="41"/>
      <c r="LP25" s="41"/>
      <c r="LQ25" s="41"/>
      <c r="LR25" s="41"/>
      <c r="LS25" s="41"/>
      <c r="LT25" s="41"/>
      <c r="LU25" s="41"/>
      <c r="LV25" s="41"/>
      <c r="LW25" s="41"/>
      <c r="LX25" s="41"/>
      <c r="LY25" s="41"/>
      <c r="LZ25" s="41"/>
      <c r="MA25" s="41"/>
      <c r="MB25" s="41"/>
      <c r="MC25" s="41"/>
      <c r="MD25" s="41"/>
      <c r="ME25" s="41"/>
      <c r="MF25" s="41"/>
      <c r="MG25" s="41"/>
      <c r="MH25" s="41"/>
      <c r="MI25" s="41"/>
      <c r="MJ25" s="41"/>
      <c r="MK25" s="41"/>
      <c r="ML25" s="41"/>
      <c r="MM25" s="41"/>
      <c r="MN25" s="41"/>
      <c r="MO25" s="41"/>
      <c r="MP25" s="41"/>
      <c r="MQ25" s="41"/>
      <c r="MR25" s="41"/>
      <c r="MS25" s="41"/>
      <c r="MT25" s="41"/>
      <c r="MU25" s="41"/>
      <c r="MV25" s="41"/>
      <c r="MW25" s="41"/>
      <c r="MX25" s="41"/>
      <c r="MY25" s="41"/>
      <c r="MZ25" s="41"/>
      <c r="NA25" s="41"/>
      <c r="NB25" s="41"/>
      <c r="NC25" s="41"/>
      <c r="ND25" s="41"/>
      <c r="NE25" s="41"/>
      <c r="NF25" s="41"/>
      <c r="NG25" s="41"/>
      <c r="NH25" s="41"/>
      <c r="NI25" s="41"/>
      <c r="NJ25" s="41"/>
      <c r="NK25" s="41"/>
      <c r="NL25" s="41"/>
      <c r="NM25" s="41"/>
      <c r="NN25" s="41"/>
      <c r="NO25" s="41"/>
      <c r="NP25" s="41"/>
      <c r="NQ25" s="41"/>
      <c r="NR25" s="41"/>
      <c r="NS25" s="41"/>
      <c r="NT25" s="41"/>
      <c r="NU25" s="41"/>
      <c r="NV25" s="41"/>
      <c r="NW25" s="41"/>
      <c r="NX25" s="41"/>
      <c r="NY25" s="41"/>
      <c r="NZ25" s="41"/>
      <c r="OA25" s="41"/>
      <c r="OB25" s="41"/>
      <c r="OC25" s="41"/>
      <c r="OD25" s="41"/>
      <c r="OE25" s="41"/>
      <c r="OF25" s="41"/>
      <c r="OG25" s="41"/>
      <c r="OH25" s="41"/>
      <c r="OI25" s="41"/>
      <c r="OJ25" s="41"/>
      <c r="OK25" s="41"/>
      <c r="OL25" s="41"/>
      <c r="OM25" s="41"/>
      <c r="ON25" s="41"/>
      <c r="OO25" s="41"/>
      <c r="OP25" s="41"/>
      <c r="OQ25" s="41"/>
      <c r="OR25" s="41"/>
      <c r="OS25" s="41"/>
      <c r="OT25" s="41"/>
      <c r="OU25" s="41"/>
      <c r="OV25" s="41"/>
      <c r="OW25" s="41"/>
      <c r="OX25" s="41"/>
      <c r="OY25" s="41"/>
      <c r="OZ25" s="41"/>
      <c r="PA25" s="41"/>
      <c r="PB25" s="41"/>
      <c r="PC25" s="41"/>
      <c r="PD25" s="41"/>
      <c r="PE25" s="41"/>
      <c r="PF25" s="41"/>
      <c r="PG25" s="41"/>
      <c r="PH25" s="41"/>
      <c r="PI25" s="41"/>
      <c r="PJ25" s="41"/>
      <c r="PK25" s="41"/>
      <c r="PL25" s="41"/>
      <c r="PM25" s="41"/>
      <c r="PN25" s="41"/>
      <c r="PO25" s="41"/>
      <c r="PP25" s="41"/>
      <c r="PQ25" s="41"/>
      <c r="PR25" s="41"/>
      <c r="PS25" s="41"/>
      <c r="PT25" s="41"/>
      <c r="PU25" s="41"/>
      <c r="PV25" s="41"/>
      <c r="PW25" s="41"/>
      <c r="PX25" s="41"/>
      <c r="PY25" s="41"/>
      <c r="PZ25" s="41"/>
      <c r="QA25" s="41"/>
      <c r="QB25" s="41"/>
      <c r="QC25" s="41"/>
      <c r="QD25" s="41"/>
      <c r="QE25" s="41"/>
      <c r="QF25" s="41"/>
      <c r="QG25" s="41"/>
      <c r="QH25" s="41"/>
      <c r="QI25" s="41"/>
      <c r="QJ25" s="41"/>
      <c r="QK25" s="41"/>
      <c r="QL25" s="41"/>
      <c r="QM25" s="41"/>
      <c r="QN25" s="41"/>
      <c r="QO25" s="41"/>
      <c r="QP25" s="41"/>
      <c r="QQ25" s="41"/>
      <c r="QR25" s="41"/>
      <c r="QS25" s="41"/>
      <c r="QT25" s="41"/>
      <c r="QU25" s="41"/>
      <c r="QV25" s="41"/>
      <c r="QW25" s="41"/>
      <c r="QX25" s="41"/>
      <c r="QY25" s="41"/>
      <c r="QZ25" s="41"/>
      <c r="RA25" s="41"/>
      <c r="RB25" s="41"/>
      <c r="RC25" s="41"/>
      <c r="RD25" s="41"/>
      <c r="RE25" s="41"/>
      <c r="RF25" s="41"/>
      <c r="RG25" s="41"/>
      <c r="RH25" s="41"/>
      <c r="RI25" s="41"/>
      <c r="RJ25" s="41"/>
      <c r="RK25" s="41"/>
      <c r="RL25" s="41"/>
      <c r="RM25" s="41"/>
      <c r="RN25" s="41"/>
      <c r="RO25" s="41"/>
      <c r="RP25" s="41"/>
      <c r="RQ25" s="41"/>
      <c r="RR25" s="41"/>
      <c r="RS25" s="41"/>
      <c r="RT25" s="41"/>
      <c r="RU25" s="41"/>
      <c r="RV25" s="41"/>
      <c r="RW25" s="41"/>
      <c r="RX25" s="41"/>
      <c r="RY25" s="41"/>
      <c r="RZ25" s="41"/>
      <c r="SA25" s="41"/>
      <c r="SB25" s="41"/>
      <c r="SC25" s="41"/>
      <c r="SD25" s="41"/>
      <c r="SE25" s="41"/>
      <c r="SF25" s="41"/>
      <c r="SG25" s="41"/>
      <c r="SH25" s="41"/>
      <c r="SI25" s="41"/>
      <c r="SJ25" s="41"/>
      <c r="SK25" s="41"/>
      <c r="SL25" s="41"/>
      <c r="SM25" s="41"/>
      <c r="SN25" s="41"/>
      <c r="SO25" s="41"/>
      <c r="SP25" s="41"/>
      <c r="SQ25" s="41"/>
      <c r="SR25" s="41"/>
      <c r="SS25" s="41"/>
      <c r="ST25" s="41"/>
      <c r="SU25" s="41"/>
      <c r="SV25" s="41"/>
      <c r="SW25" s="41"/>
      <c r="SX25" s="41"/>
      <c r="SY25" s="41"/>
      <c r="SZ25" s="41"/>
      <c r="TA25" s="41"/>
      <c r="TB25" s="41"/>
      <c r="TC25" s="41"/>
      <c r="TD25" s="41"/>
      <c r="TE25" s="41"/>
      <c r="TF25" s="41"/>
      <c r="TG25" s="41"/>
      <c r="TH25" s="41"/>
      <c r="TI25" s="41"/>
      <c r="TJ25" s="41"/>
      <c r="TK25" s="41"/>
      <c r="TL25" s="41"/>
      <c r="TM25" s="41"/>
      <c r="TN25" s="41"/>
      <c r="TO25" s="41"/>
      <c r="TP25" s="41"/>
      <c r="TQ25" s="41"/>
      <c r="TR25" s="41"/>
      <c r="TS25" s="41"/>
      <c r="TT25" s="41"/>
      <c r="TU25" s="41"/>
      <c r="TV25" s="41"/>
      <c r="TW25" s="41"/>
      <c r="TX25" s="41"/>
      <c r="TY25" s="41"/>
      <c r="TZ25" s="41"/>
      <c r="UA25" s="41"/>
      <c r="UB25" s="41"/>
      <c r="UC25" s="41"/>
      <c r="UD25" s="41"/>
      <c r="UE25" s="41"/>
      <c r="UF25" s="41"/>
      <c r="UG25" s="41"/>
      <c r="UH25" s="41"/>
      <c r="UI25" s="41"/>
      <c r="UJ25" s="41"/>
      <c r="UK25" s="41"/>
      <c r="UL25" s="41"/>
      <c r="UM25" s="41"/>
      <c r="UN25" s="41"/>
      <c r="UO25" s="41"/>
      <c r="UP25" s="41"/>
      <c r="UQ25" s="41"/>
      <c r="UR25" s="41"/>
      <c r="US25" s="41"/>
      <c r="UT25" s="41"/>
      <c r="UU25" s="41"/>
      <c r="UV25" s="41"/>
      <c r="UW25" s="41"/>
      <c r="UX25" s="41"/>
      <c r="UY25" s="41"/>
      <c r="UZ25" s="41"/>
      <c r="VA25" s="41"/>
      <c r="VB25" s="41"/>
      <c r="VC25" s="41"/>
      <c r="VD25" s="41"/>
      <c r="VE25" s="41"/>
      <c r="VF25" s="41"/>
      <c r="VG25" s="41"/>
      <c r="VH25" s="41"/>
      <c r="VI25" s="41"/>
      <c r="VJ25" s="41"/>
      <c r="VK25" s="41"/>
      <c r="VL25" s="41"/>
      <c r="VM25" s="41"/>
      <c r="VN25" s="41"/>
      <c r="VO25" s="41"/>
      <c r="VP25" s="41"/>
      <c r="VQ25" s="41"/>
      <c r="VR25" s="41"/>
      <c r="VS25" s="41"/>
      <c r="VT25" s="41"/>
      <c r="VU25" s="41"/>
      <c r="VV25" s="41"/>
      <c r="VW25" s="41"/>
      <c r="VX25" s="41"/>
      <c r="VY25" s="41"/>
      <c r="VZ25" s="41"/>
      <c r="WA25" s="41"/>
      <c r="WB25" s="41"/>
      <c r="WC25" s="41"/>
      <c r="WD25" s="41"/>
      <c r="WE25" s="41"/>
      <c r="WF25" s="41"/>
      <c r="WG25" s="41"/>
      <c r="WH25" s="41"/>
      <c r="WI25" s="41"/>
      <c r="WJ25" s="41"/>
      <c r="WK25" s="41"/>
      <c r="WL25" s="41"/>
      <c r="WM25" s="41"/>
      <c r="WN25" s="41"/>
      <c r="WO25" s="41"/>
      <c r="WP25" s="41"/>
      <c r="WQ25" s="41"/>
      <c r="WR25" s="41"/>
      <c r="WS25" s="41"/>
      <c r="WT25" s="41"/>
      <c r="WU25" s="41"/>
      <c r="WV25" s="41"/>
      <c r="WW25" s="41"/>
      <c r="WX25" s="41"/>
      <c r="WY25" s="41"/>
      <c r="WZ25" s="41"/>
      <c r="XA25" s="41"/>
      <c r="XB25" s="41"/>
      <c r="XC25" s="41"/>
      <c r="XD25" s="41"/>
      <c r="XE25" s="41"/>
      <c r="XF25" s="41"/>
      <c r="XG25" s="41"/>
      <c r="XH25" s="41"/>
      <c r="XI25" s="41"/>
      <c r="XJ25" s="41"/>
      <c r="XK25" s="41"/>
      <c r="XL25" s="41"/>
      <c r="XM25" s="41"/>
      <c r="XN25" s="41"/>
      <c r="XO25" s="41"/>
      <c r="XP25" s="41"/>
      <c r="XQ25" s="41"/>
      <c r="XR25" s="41"/>
      <c r="XS25" s="41"/>
      <c r="XT25" s="41"/>
      <c r="XU25" s="41"/>
      <c r="XV25" s="41"/>
      <c r="XW25" s="41"/>
      <c r="XX25" s="41"/>
      <c r="XY25" s="41"/>
      <c r="XZ25" s="41"/>
      <c r="YA25" s="41"/>
      <c r="YB25" s="41"/>
      <c r="YC25" s="41"/>
      <c r="YD25" s="41"/>
      <c r="YE25" s="41"/>
      <c r="YF25" s="41"/>
      <c r="YG25" s="41"/>
      <c r="YH25" s="41"/>
      <c r="YI25" s="41"/>
      <c r="YJ25" s="41"/>
      <c r="YK25" s="41"/>
      <c r="YL25" s="41"/>
      <c r="YM25" s="41"/>
      <c r="YN25" s="41"/>
      <c r="YO25" s="41"/>
      <c r="YP25" s="41"/>
      <c r="YQ25" s="41"/>
      <c r="YR25" s="41"/>
      <c r="YS25" s="41"/>
      <c r="YT25" s="41"/>
      <c r="YU25" s="41"/>
      <c r="YV25" s="41"/>
      <c r="YW25" s="41"/>
      <c r="YX25" s="41"/>
      <c r="YY25" s="41"/>
      <c r="YZ25" s="41"/>
      <c r="ZA25" s="41"/>
      <c r="ZB25" s="41"/>
      <c r="ZC25" s="41"/>
      <c r="ZD25" s="41"/>
      <c r="ZE25" s="41"/>
      <c r="ZF25" s="41"/>
      <c r="ZG25" s="41"/>
      <c r="ZH25" s="41"/>
      <c r="ZI25" s="41"/>
      <c r="ZJ25" s="41"/>
      <c r="ZK25" s="41"/>
      <c r="ZL25" s="41"/>
      <c r="ZM25" s="41"/>
      <c r="ZN25" s="41"/>
      <c r="ZO25" s="41"/>
      <c r="ZP25" s="41"/>
      <c r="ZQ25" s="41"/>
      <c r="ZR25" s="41"/>
      <c r="ZS25" s="41"/>
      <c r="ZT25" s="41"/>
      <c r="ZU25" s="41"/>
      <c r="ZV25" s="41"/>
      <c r="ZW25" s="41"/>
      <c r="ZX25" s="41"/>
      <c r="ZY25" s="41"/>
      <c r="ZZ25" s="41"/>
      <c r="AAA25" s="41"/>
      <c r="AAB25" s="41"/>
      <c r="AAC25" s="41"/>
      <c r="AAD25" s="41"/>
      <c r="AAE25" s="41"/>
      <c r="AAF25" s="41"/>
      <c r="AAG25" s="41"/>
      <c r="AAH25" s="41"/>
      <c r="AAI25" s="41"/>
      <c r="AAJ25" s="41"/>
      <c r="AAK25" s="41"/>
      <c r="AAL25" s="41"/>
      <c r="AAM25" s="41"/>
      <c r="AAN25" s="41"/>
      <c r="AAO25" s="41"/>
      <c r="AAP25" s="41"/>
      <c r="AAQ25" s="41"/>
      <c r="AAR25" s="41"/>
      <c r="AAS25" s="41"/>
      <c r="AAT25" s="41"/>
      <c r="AAU25" s="41"/>
      <c r="AAV25" s="41"/>
      <c r="AAW25" s="41"/>
      <c r="AAX25" s="41"/>
      <c r="AAY25" s="41"/>
      <c r="AAZ25" s="41"/>
      <c r="ABA25" s="41"/>
      <c r="ABB25" s="41"/>
      <c r="ABC25" s="41"/>
      <c r="ABD25" s="41"/>
      <c r="ABE25" s="41"/>
      <c r="ABF25" s="41"/>
      <c r="ABG25" s="41"/>
      <c r="ABH25" s="41"/>
      <c r="ABI25" s="41"/>
      <c r="ABJ25" s="41"/>
      <c r="ABK25" s="41"/>
      <c r="ABL25" s="41"/>
      <c r="ABM25" s="41"/>
      <c r="ABN25" s="41"/>
      <c r="ABO25" s="41"/>
      <c r="ABP25" s="41"/>
      <c r="ABQ25" s="41"/>
      <c r="ABR25" s="41"/>
      <c r="ABS25" s="41"/>
      <c r="ABT25" s="41"/>
      <c r="ABU25" s="41"/>
      <c r="ABV25" s="41"/>
      <c r="ABW25" s="41"/>
      <c r="ABX25" s="41"/>
      <c r="ABY25" s="41"/>
      <c r="ABZ25" s="41"/>
      <c r="ACA25" s="41"/>
      <c r="ACB25" s="41"/>
      <c r="ACC25" s="41"/>
      <c r="ACD25" s="41"/>
      <c r="ACE25" s="41"/>
      <c r="ACF25" s="41"/>
      <c r="ACG25" s="41"/>
      <c r="ACH25" s="41"/>
      <c r="ACI25" s="41"/>
      <c r="ACJ25" s="41"/>
      <c r="ACK25" s="41"/>
      <c r="ACL25" s="41"/>
      <c r="ACM25" s="41"/>
      <c r="ACN25" s="41"/>
      <c r="ACO25" s="41"/>
      <c r="ACP25" s="41"/>
      <c r="ACQ25" s="41"/>
      <c r="ACR25" s="41"/>
      <c r="ACS25" s="41"/>
      <c r="ACT25" s="41"/>
      <c r="ACU25" s="41"/>
      <c r="ACV25" s="41"/>
      <c r="ACW25" s="41"/>
      <c r="ACX25" s="41"/>
      <c r="ACY25" s="41"/>
      <c r="ACZ25" s="41"/>
      <c r="ADA25" s="41"/>
      <c r="ADB25" s="41"/>
      <c r="ADC25" s="41"/>
      <c r="ADD25" s="41"/>
      <c r="ADE25" s="41"/>
      <c r="ADF25" s="41"/>
      <c r="ADG25" s="41"/>
      <c r="ADH25" s="41"/>
      <c r="ADI25" s="41"/>
      <c r="ADJ25" s="41"/>
      <c r="ADK25" s="41"/>
      <c r="ADL25" s="41"/>
      <c r="ADM25" s="41"/>
      <c r="ADN25" s="41"/>
      <c r="ADO25" s="41"/>
      <c r="ADP25" s="41"/>
      <c r="ADQ25" s="41"/>
      <c r="ADR25" s="41"/>
      <c r="ADS25" s="41"/>
      <c r="ADT25" s="41"/>
      <c r="ADU25" s="41"/>
      <c r="ADV25" s="41"/>
      <c r="ADW25" s="41"/>
      <c r="ADX25" s="41"/>
      <c r="ADY25" s="41"/>
      <c r="ADZ25" s="41"/>
      <c r="AEA25" s="41"/>
      <c r="AEB25" s="41"/>
      <c r="AEC25" s="41"/>
      <c r="AED25" s="41"/>
      <c r="AEE25" s="41"/>
      <c r="AEF25" s="41"/>
      <c r="AEG25" s="41"/>
      <c r="AEH25" s="41"/>
      <c r="AEI25" s="41"/>
      <c r="AEJ25" s="41"/>
      <c r="AEK25" s="41"/>
      <c r="AEL25" s="41"/>
      <c r="AEM25" s="41"/>
      <c r="AEN25" s="41"/>
      <c r="AEO25" s="41"/>
      <c r="AEP25" s="41"/>
      <c r="AEQ25" s="41"/>
      <c r="AER25" s="41"/>
      <c r="AES25" s="41"/>
      <c r="AET25" s="41"/>
      <c r="AEU25" s="41"/>
      <c r="AEV25" s="41"/>
      <c r="AEW25" s="41"/>
      <c r="AEX25" s="41"/>
      <c r="AEY25" s="41"/>
      <c r="AEZ25" s="41"/>
      <c r="AFA25" s="41"/>
      <c r="AFB25" s="41"/>
      <c r="AFC25" s="41"/>
      <c r="AFD25" s="41"/>
      <c r="AFE25" s="41"/>
      <c r="AFF25" s="41"/>
      <c r="AFG25" s="41"/>
      <c r="AFH25" s="41"/>
      <c r="AFI25" s="41"/>
      <c r="AFJ25" s="41"/>
      <c r="AFK25" s="41"/>
      <c r="AFL25" s="41"/>
      <c r="AFM25" s="41"/>
      <c r="AFN25" s="41"/>
      <c r="AFO25" s="41"/>
      <c r="AFP25" s="41"/>
      <c r="AFQ25" s="41"/>
      <c r="AFR25" s="41"/>
      <c r="AFS25" s="41"/>
      <c r="AFT25" s="41"/>
      <c r="AFU25" s="41"/>
      <c r="AFV25" s="41"/>
      <c r="AFW25" s="41"/>
      <c r="AFX25" s="41"/>
      <c r="AFY25" s="41"/>
      <c r="AFZ25" s="41"/>
      <c r="AGA25" s="41"/>
      <c r="AGB25" s="41"/>
      <c r="AGC25" s="41"/>
      <c r="AGD25" s="41"/>
      <c r="AGE25" s="41"/>
      <c r="AGF25" s="41"/>
      <c r="AGG25" s="41"/>
      <c r="AGH25" s="41"/>
      <c r="AGI25" s="41"/>
      <c r="AGJ25" s="41"/>
      <c r="AGK25" s="41"/>
      <c r="AGL25" s="41"/>
      <c r="AGM25" s="41"/>
      <c r="AGN25" s="41"/>
      <c r="AGO25" s="41"/>
      <c r="AGP25" s="41"/>
      <c r="AGQ25" s="41"/>
      <c r="AGR25" s="41"/>
      <c r="AGS25" s="41"/>
      <c r="AGT25" s="41"/>
      <c r="AGU25" s="41"/>
      <c r="AGV25" s="41"/>
      <c r="AGW25" s="41"/>
      <c r="AGX25" s="41"/>
      <c r="AGY25" s="41"/>
      <c r="AGZ25" s="41"/>
      <c r="AHA25" s="41"/>
      <c r="AHB25" s="41"/>
      <c r="AHC25" s="41"/>
      <c r="AHD25" s="41"/>
      <c r="AHE25" s="41"/>
      <c r="AHF25" s="41"/>
      <c r="AHG25" s="41"/>
      <c r="AHH25" s="41"/>
      <c r="AHI25" s="41"/>
      <c r="AHJ25" s="41"/>
      <c r="AHK25" s="41"/>
      <c r="AHL25" s="41"/>
      <c r="AHM25" s="41"/>
      <c r="AHN25" s="41"/>
      <c r="AHO25" s="41"/>
      <c r="AHP25" s="41"/>
      <c r="AHQ25" s="41"/>
      <c r="AHR25" s="41"/>
      <c r="AHS25" s="41"/>
      <c r="AHT25" s="41"/>
      <c r="AHU25" s="41"/>
      <c r="AHV25" s="41"/>
      <c r="AHW25" s="41"/>
      <c r="AHX25" s="41"/>
      <c r="AHY25" s="41"/>
      <c r="AHZ25" s="41"/>
      <c r="AIA25" s="41"/>
      <c r="AIB25" s="41"/>
      <c r="AIC25" s="41"/>
      <c r="AID25" s="41"/>
      <c r="AIE25" s="41"/>
      <c r="AIF25" s="41"/>
      <c r="AIG25" s="41"/>
      <c r="AIH25" s="41"/>
      <c r="AII25" s="41"/>
      <c r="AIJ25" s="41"/>
      <c r="AIK25" s="41"/>
      <c r="AIL25" s="41"/>
      <c r="AIM25" s="41"/>
      <c r="AIN25" s="41"/>
      <c r="AIO25" s="41"/>
      <c r="AIP25" s="41"/>
      <c r="AIQ25" s="41"/>
      <c r="AIR25" s="41"/>
      <c r="AIS25" s="41"/>
      <c r="AIT25" s="41"/>
      <c r="AIU25" s="41"/>
      <c r="AIV25" s="41"/>
      <c r="AIW25" s="41"/>
      <c r="AIX25" s="41"/>
      <c r="AIY25" s="41"/>
      <c r="AIZ25" s="41"/>
      <c r="AJA25" s="41"/>
      <c r="AJB25" s="41"/>
      <c r="AJC25" s="41"/>
      <c r="AJD25" s="41"/>
      <c r="AJE25" s="41"/>
      <c r="AJF25" s="41"/>
      <c r="AJG25" s="41"/>
      <c r="AJH25" s="41"/>
      <c r="AJI25" s="41"/>
      <c r="AJJ25" s="41"/>
      <c r="AJK25" s="41"/>
      <c r="AJL25" s="41"/>
      <c r="AJM25" s="41"/>
      <c r="AJN25" s="41"/>
      <c r="AJO25" s="41"/>
      <c r="AJP25" s="41"/>
      <c r="AJQ25" s="41"/>
      <c r="AJR25" s="41"/>
      <c r="AJS25" s="41"/>
      <c r="AJT25" s="41"/>
      <c r="AJU25" s="41"/>
      <c r="AJV25" s="41"/>
      <c r="AJW25" s="41"/>
      <c r="AJX25" s="41"/>
      <c r="AJY25" s="41"/>
      <c r="AJZ25" s="41"/>
      <c r="AKA25" s="41"/>
      <c r="AKB25" s="41"/>
      <c r="AKC25" s="41"/>
      <c r="AKD25" s="41"/>
      <c r="AKE25" s="41"/>
      <c r="AKF25" s="41"/>
      <c r="AKG25" s="41"/>
      <c r="AKH25" s="41"/>
      <c r="AKI25" s="41"/>
      <c r="AKJ25" s="41"/>
      <c r="AKK25" s="41"/>
      <c r="AKL25" s="41"/>
      <c r="AKM25" s="41"/>
      <c r="AKN25" s="41"/>
      <c r="AKO25" s="41"/>
      <c r="AKP25" s="41"/>
      <c r="AKQ25" s="41"/>
      <c r="AKR25" s="41"/>
      <c r="AKS25" s="41"/>
      <c r="AKT25" s="41"/>
      <c r="AKU25" s="41"/>
      <c r="AKV25" s="41"/>
      <c r="AKW25" s="41"/>
      <c r="AKX25" s="41"/>
      <c r="AKY25" s="41"/>
      <c r="AKZ25" s="41"/>
      <c r="ALA25" s="41"/>
      <c r="ALB25" s="41"/>
      <c r="ALC25" s="41"/>
      <c r="ALD25" s="41"/>
      <c r="ALE25" s="41"/>
      <c r="ALF25" s="41"/>
      <c r="ALG25" s="41"/>
      <c r="ALH25" s="41"/>
      <c r="ALI25" s="41"/>
      <c r="ALJ25" s="41"/>
      <c r="ALK25" s="41"/>
      <c r="ALL25" s="41"/>
      <c r="ALM25" s="41"/>
      <c r="ALN25" s="41"/>
      <c r="ALO25" s="41"/>
      <c r="ALP25" s="41"/>
      <c r="ALQ25" s="41"/>
      <c r="ALR25" s="41"/>
      <c r="ALS25" s="41"/>
      <c r="ALT25" s="41"/>
      <c r="ALU25" s="41"/>
      <c r="ALV25" s="41"/>
      <c r="ALW25" s="41"/>
      <c r="ALX25" s="41"/>
      <c r="ALY25" s="41"/>
      <c r="ALZ25" s="41"/>
      <c r="AMA25" s="41"/>
      <c r="AMB25" s="41"/>
      <c r="AMC25" s="41"/>
      <c r="AMD25" s="41"/>
      <c r="AME25" s="41"/>
      <c r="AMF25" s="41"/>
      <c r="AMG25" s="41"/>
      <c r="AMH25" s="41"/>
      <c r="AMI25" s="41"/>
      <c r="AMJ25" s="41"/>
      <c r="AMK25" s="41"/>
      <c r="AML25" s="41"/>
      <c r="AMM25" s="41"/>
      <c r="AMN25" s="41"/>
      <c r="AMO25" s="41"/>
      <c r="AMP25" s="41"/>
      <c r="AMQ25" s="41"/>
      <c r="AMR25" s="41"/>
      <c r="AMS25" s="41"/>
      <c r="AMT25" s="41"/>
      <c r="AMU25" s="41"/>
      <c r="AMV25" s="41"/>
      <c r="AMW25" s="41"/>
      <c r="AMX25" s="41"/>
      <c r="AMY25" s="41"/>
      <c r="AMZ25" s="41"/>
      <c r="ANA25" s="41"/>
      <c r="ANB25" s="41"/>
      <c r="ANC25" s="41"/>
      <c r="AND25" s="41"/>
      <c r="ANE25" s="41"/>
      <c r="ANF25" s="41"/>
      <c r="ANG25" s="41"/>
      <c r="ANH25" s="41"/>
      <c r="ANI25" s="41"/>
      <c r="ANJ25" s="41"/>
      <c r="ANK25" s="41"/>
      <c r="ANL25" s="41"/>
      <c r="ANM25" s="41"/>
      <c r="ANN25" s="41"/>
      <c r="ANO25" s="41"/>
      <c r="ANP25" s="41"/>
      <c r="ANQ25" s="41"/>
      <c r="ANR25" s="41"/>
      <c r="ANS25" s="41"/>
      <c r="ANT25" s="41"/>
      <c r="ANU25" s="41"/>
      <c r="ANV25" s="41"/>
      <c r="ANW25" s="41"/>
      <c r="ANX25" s="41"/>
      <c r="ANY25" s="41"/>
      <c r="ANZ25" s="41"/>
      <c r="AOA25" s="41"/>
      <c r="AOB25" s="41"/>
      <c r="AOC25" s="41"/>
      <c r="AOD25" s="41"/>
      <c r="AOE25" s="41"/>
      <c r="AOF25" s="41"/>
      <c r="AOG25" s="41"/>
      <c r="AOH25" s="41"/>
      <c r="AOI25" s="41"/>
      <c r="AOJ25" s="41"/>
      <c r="AOK25" s="41"/>
      <c r="AOL25" s="41"/>
      <c r="AOM25" s="41"/>
      <c r="AON25" s="41"/>
      <c r="AOO25" s="41"/>
      <c r="AOP25" s="41"/>
      <c r="AOQ25" s="41"/>
      <c r="AOR25" s="41"/>
      <c r="AOS25" s="41"/>
      <c r="AOT25" s="41"/>
      <c r="AOU25" s="41"/>
      <c r="AOV25" s="41"/>
      <c r="AOW25" s="41"/>
      <c r="AOX25" s="41"/>
      <c r="AOY25" s="41"/>
      <c r="AOZ25" s="41"/>
      <c r="APA25" s="41"/>
      <c r="APB25" s="41"/>
      <c r="APC25" s="41"/>
      <c r="APD25" s="41"/>
      <c r="APE25" s="41"/>
      <c r="APF25" s="41"/>
      <c r="APG25" s="41"/>
      <c r="APH25" s="41"/>
      <c r="API25" s="41"/>
    </row>
    <row r="26" spans="2:1101" x14ac:dyDescent="0.25">
      <c r="B26" s="43" t="s">
        <v>324</v>
      </c>
      <c r="C26" s="41">
        <v>12473</v>
      </c>
      <c r="D26" s="130">
        <v>-11999270</v>
      </c>
      <c r="E26" s="130">
        <v>0</v>
      </c>
      <c r="F26" s="130">
        <v>0</v>
      </c>
      <c r="G26" s="41"/>
      <c r="H26" s="41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1"/>
      <c r="FE26" s="41"/>
      <c r="FF26" s="41"/>
      <c r="FG26" s="41"/>
      <c r="FH26" s="41"/>
      <c r="FI26" s="41"/>
      <c r="FJ26" s="41"/>
      <c r="FK26" s="41"/>
      <c r="FL26" s="41"/>
      <c r="FM26" s="41"/>
      <c r="FN26" s="41"/>
      <c r="FO26" s="41"/>
      <c r="FP26" s="41"/>
      <c r="FQ26" s="41"/>
      <c r="FR26" s="41"/>
      <c r="FS26" s="41"/>
      <c r="FT26" s="41"/>
      <c r="FU26" s="41"/>
      <c r="FV26" s="41"/>
      <c r="FW26" s="41"/>
      <c r="FX26" s="41"/>
      <c r="FY26" s="41"/>
      <c r="FZ26" s="41"/>
      <c r="GA26" s="41"/>
      <c r="GB26" s="41"/>
      <c r="GC26" s="41"/>
      <c r="GD26" s="41"/>
      <c r="GE26" s="41"/>
      <c r="GF26" s="41"/>
      <c r="GG26" s="41"/>
      <c r="GH26" s="41"/>
      <c r="GI26" s="41"/>
      <c r="GJ26" s="41"/>
      <c r="GK26" s="41"/>
      <c r="GL26" s="41"/>
      <c r="GM26" s="41"/>
      <c r="GN26" s="41"/>
      <c r="GO26" s="41"/>
      <c r="GP26" s="41"/>
      <c r="GQ26" s="41"/>
      <c r="GR26" s="41"/>
      <c r="GS26" s="41"/>
      <c r="GT26" s="41"/>
      <c r="GU26" s="41"/>
      <c r="GV26" s="41"/>
      <c r="GW26" s="41"/>
      <c r="GX26" s="41"/>
      <c r="GY26" s="41"/>
      <c r="GZ26" s="41"/>
      <c r="HA26" s="41"/>
      <c r="HB26" s="41"/>
      <c r="HC26" s="41"/>
      <c r="HD26" s="41"/>
      <c r="HE26" s="41"/>
      <c r="HF26" s="41"/>
      <c r="HG26" s="41"/>
      <c r="HH26" s="41"/>
      <c r="HI26" s="41"/>
      <c r="HJ26" s="41"/>
      <c r="HK26" s="41"/>
      <c r="HL26" s="41"/>
      <c r="HM26" s="41"/>
      <c r="HN26" s="41"/>
      <c r="HO26" s="41"/>
      <c r="HP26" s="41"/>
      <c r="HQ26" s="41"/>
      <c r="HR26" s="41"/>
      <c r="HS26" s="41"/>
      <c r="HT26" s="41"/>
      <c r="HU26" s="41"/>
      <c r="HV26" s="41"/>
      <c r="HW26" s="41"/>
      <c r="HX26" s="41"/>
      <c r="HY26" s="41"/>
      <c r="HZ26" s="41"/>
      <c r="IA26" s="41"/>
      <c r="IB26" s="41"/>
      <c r="IC26" s="41"/>
      <c r="ID26" s="41"/>
      <c r="IE26" s="41"/>
      <c r="IF26" s="41"/>
      <c r="IG26" s="41"/>
      <c r="IH26" s="41"/>
      <c r="II26" s="41"/>
      <c r="IJ26" s="41"/>
      <c r="IK26" s="41"/>
      <c r="IL26" s="41"/>
      <c r="IM26" s="41"/>
      <c r="IN26" s="41"/>
      <c r="IO26" s="41"/>
      <c r="IP26" s="41"/>
      <c r="IQ26" s="41"/>
      <c r="IR26" s="41"/>
      <c r="IS26" s="41"/>
      <c r="IT26" s="41"/>
      <c r="IU26" s="41"/>
      <c r="IV26" s="41"/>
      <c r="IW26" s="41"/>
      <c r="IX26" s="41"/>
      <c r="IY26" s="41"/>
      <c r="IZ26" s="41"/>
      <c r="JA26" s="41"/>
      <c r="JB26" s="41"/>
      <c r="JC26" s="41"/>
      <c r="JD26" s="41"/>
      <c r="JE26" s="41"/>
      <c r="JF26" s="41"/>
      <c r="JG26" s="41"/>
      <c r="JH26" s="41"/>
      <c r="JI26" s="41"/>
      <c r="JJ26" s="41"/>
      <c r="JK26" s="41"/>
      <c r="JL26" s="41"/>
      <c r="JM26" s="41"/>
      <c r="JN26" s="41"/>
      <c r="JO26" s="41"/>
      <c r="JP26" s="41"/>
      <c r="JQ26" s="41"/>
      <c r="JR26" s="41"/>
      <c r="JS26" s="41"/>
      <c r="JT26" s="41"/>
      <c r="JU26" s="41"/>
      <c r="JV26" s="41"/>
      <c r="JW26" s="41"/>
      <c r="JX26" s="41"/>
      <c r="JY26" s="41"/>
      <c r="JZ26" s="41"/>
      <c r="KA26" s="41"/>
      <c r="KB26" s="41"/>
      <c r="KC26" s="41"/>
      <c r="KD26" s="41"/>
      <c r="KE26" s="41"/>
      <c r="KF26" s="41"/>
      <c r="KG26" s="41"/>
      <c r="KH26" s="41"/>
      <c r="KI26" s="41"/>
      <c r="KJ26" s="41"/>
      <c r="KK26" s="41"/>
      <c r="KL26" s="41"/>
      <c r="KM26" s="41"/>
      <c r="KN26" s="41"/>
      <c r="KO26" s="41"/>
      <c r="KP26" s="41"/>
      <c r="KQ26" s="41"/>
      <c r="KR26" s="41"/>
      <c r="KS26" s="41"/>
      <c r="KT26" s="41"/>
      <c r="KU26" s="41"/>
      <c r="KV26" s="41"/>
      <c r="KW26" s="41"/>
      <c r="KX26" s="41"/>
      <c r="KY26" s="41"/>
      <c r="KZ26" s="41"/>
      <c r="LA26" s="41"/>
      <c r="LB26" s="41"/>
      <c r="LC26" s="41"/>
      <c r="LD26" s="41"/>
      <c r="LE26" s="41"/>
      <c r="LF26" s="41"/>
      <c r="LG26" s="41"/>
      <c r="LH26" s="41"/>
      <c r="LI26" s="41"/>
      <c r="LJ26" s="41"/>
      <c r="LK26" s="41"/>
      <c r="LL26" s="41"/>
      <c r="LM26" s="41"/>
      <c r="LN26" s="41"/>
      <c r="LO26" s="41"/>
      <c r="LP26" s="41"/>
      <c r="LQ26" s="41"/>
      <c r="LR26" s="41"/>
      <c r="LS26" s="41"/>
      <c r="LT26" s="41"/>
      <c r="LU26" s="41"/>
      <c r="LV26" s="41"/>
      <c r="LW26" s="41"/>
      <c r="LX26" s="41"/>
      <c r="LY26" s="41"/>
      <c r="LZ26" s="41"/>
      <c r="MA26" s="41"/>
      <c r="MB26" s="41"/>
      <c r="MC26" s="41"/>
      <c r="MD26" s="41"/>
      <c r="ME26" s="41"/>
      <c r="MF26" s="41"/>
      <c r="MG26" s="41"/>
      <c r="MH26" s="41"/>
      <c r="MI26" s="41"/>
      <c r="MJ26" s="41"/>
      <c r="MK26" s="41"/>
      <c r="ML26" s="41"/>
      <c r="MM26" s="41"/>
      <c r="MN26" s="41"/>
      <c r="MO26" s="41"/>
      <c r="MP26" s="41"/>
      <c r="MQ26" s="41"/>
      <c r="MR26" s="41"/>
      <c r="MS26" s="41"/>
      <c r="MT26" s="41"/>
      <c r="MU26" s="41"/>
      <c r="MV26" s="41"/>
      <c r="MW26" s="41"/>
      <c r="MX26" s="41"/>
      <c r="MY26" s="41"/>
      <c r="MZ26" s="41"/>
      <c r="NA26" s="41"/>
      <c r="NB26" s="41"/>
      <c r="NC26" s="41"/>
      <c r="ND26" s="41"/>
      <c r="NE26" s="41"/>
      <c r="NF26" s="41"/>
      <c r="NG26" s="41"/>
      <c r="NH26" s="41"/>
      <c r="NI26" s="41"/>
      <c r="NJ26" s="41"/>
      <c r="NK26" s="41"/>
      <c r="NL26" s="41"/>
      <c r="NM26" s="41"/>
      <c r="NN26" s="41"/>
      <c r="NO26" s="41"/>
      <c r="NP26" s="41"/>
      <c r="NQ26" s="41"/>
      <c r="NR26" s="41"/>
      <c r="NS26" s="41"/>
      <c r="NT26" s="41"/>
      <c r="NU26" s="41"/>
      <c r="NV26" s="41"/>
      <c r="NW26" s="41"/>
      <c r="NX26" s="41"/>
      <c r="NY26" s="41"/>
      <c r="NZ26" s="41"/>
      <c r="OA26" s="41"/>
      <c r="OB26" s="41"/>
      <c r="OC26" s="41"/>
      <c r="OD26" s="41"/>
      <c r="OE26" s="41"/>
      <c r="OF26" s="41"/>
      <c r="OG26" s="41"/>
      <c r="OH26" s="41"/>
      <c r="OI26" s="41"/>
      <c r="OJ26" s="41"/>
      <c r="OK26" s="41"/>
      <c r="OL26" s="41"/>
      <c r="OM26" s="41"/>
      <c r="ON26" s="41"/>
      <c r="OO26" s="41"/>
      <c r="OP26" s="41"/>
      <c r="OQ26" s="41"/>
      <c r="OR26" s="41"/>
      <c r="OS26" s="41"/>
      <c r="OT26" s="41"/>
      <c r="OU26" s="41"/>
      <c r="OV26" s="41"/>
      <c r="OW26" s="41"/>
      <c r="OX26" s="41"/>
      <c r="OY26" s="41"/>
      <c r="OZ26" s="41"/>
      <c r="PA26" s="41"/>
      <c r="PB26" s="41"/>
      <c r="PC26" s="41"/>
      <c r="PD26" s="41"/>
      <c r="PE26" s="41"/>
      <c r="PF26" s="41"/>
      <c r="PG26" s="41"/>
      <c r="PH26" s="41"/>
      <c r="PI26" s="41"/>
      <c r="PJ26" s="41"/>
      <c r="PK26" s="41"/>
      <c r="PL26" s="41"/>
      <c r="PM26" s="41"/>
      <c r="PN26" s="41"/>
      <c r="PO26" s="41"/>
      <c r="PP26" s="41"/>
      <c r="PQ26" s="41"/>
      <c r="PR26" s="41"/>
      <c r="PS26" s="41"/>
      <c r="PT26" s="41"/>
      <c r="PU26" s="41"/>
      <c r="PV26" s="41"/>
      <c r="PW26" s="41"/>
      <c r="PX26" s="41"/>
      <c r="PY26" s="41"/>
      <c r="PZ26" s="41"/>
      <c r="QA26" s="41"/>
      <c r="QB26" s="41"/>
      <c r="QC26" s="41"/>
      <c r="QD26" s="41"/>
      <c r="QE26" s="41"/>
      <c r="QF26" s="41"/>
      <c r="QG26" s="41"/>
      <c r="QH26" s="41"/>
      <c r="QI26" s="41"/>
      <c r="QJ26" s="41"/>
      <c r="QK26" s="41"/>
      <c r="QL26" s="41"/>
      <c r="QM26" s="41"/>
      <c r="QN26" s="41"/>
      <c r="QO26" s="41"/>
      <c r="QP26" s="41"/>
      <c r="QQ26" s="41"/>
      <c r="QR26" s="41"/>
      <c r="QS26" s="41"/>
      <c r="QT26" s="41"/>
      <c r="QU26" s="41"/>
      <c r="QV26" s="41"/>
      <c r="QW26" s="41"/>
      <c r="QX26" s="41"/>
      <c r="QY26" s="41"/>
      <c r="QZ26" s="41"/>
      <c r="RA26" s="41"/>
      <c r="RB26" s="41"/>
      <c r="RC26" s="41"/>
      <c r="RD26" s="41"/>
      <c r="RE26" s="41"/>
      <c r="RF26" s="41"/>
      <c r="RG26" s="41"/>
      <c r="RH26" s="41"/>
      <c r="RI26" s="41"/>
      <c r="RJ26" s="41"/>
      <c r="RK26" s="41"/>
      <c r="RL26" s="41"/>
      <c r="RM26" s="41"/>
      <c r="RN26" s="41"/>
      <c r="RO26" s="41"/>
      <c r="RP26" s="41"/>
      <c r="RQ26" s="41"/>
      <c r="RR26" s="41"/>
      <c r="RS26" s="41"/>
      <c r="RT26" s="41"/>
      <c r="RU26" s="41"/>
      <c r="RV26" s="41"/>
      <c r="RW26" s="41"/>
      <c r="RX26" s="41"/>
      <c r="RY26" s="41"/>
      <c r="RZ26" s="41"/>
      <c r="SA26" s="41"/>
      <c r="SB26" s="41"/>
      <c r="SC26" s="41"/>
      <c r="SD26" s="41"/>
      <c r="SE26" s="41"/>
      <c r="SF26" s="41"/>
      <c r="SG26" s="41"/>
      <c r="SH26" s="41"/>
      <c r="SI26" s="41"/>
      <c r="SJ26" s="41"/>
      <c r="SK26" s="41"/>
      <c r="SL26" s="41"/>
      <c r="SM26" s="41"/>
      <c r="SN26" s="41"/>
      <c r="SO26" s="41"/>
      <c r="SP26" s="41"/>
      <c r="SQ26" s="41"/>
      <c r="SR26" s="41"/>
      <c r="SS26" s="41"/>
      <c r="ST26" s="41"/>
      <c r="SU26" s="41"/>
      <c r="SV26" s="41"/>
      <c r="SW26" s="41"/>
      <c r="SX26" s="41"/>
      <c r="SY26" s="41"/>
      <c r="SZ26" s="41"/>
      <c r="TA26" s="41"/>
      <c r="TB26" s="41"/>
      <c r="TC26" s="41"/>
      <c r="TD26" s="41"/>
      <c r="TE26" s="41"/>
      <c r="TF26" s="41"/>
      <c r="TG26" s="41"/>
      <c r="TH26" s="41"/>
      <c r="TI26" s="41"/>
      <c r="TJ26" s="41"/>
      <c r="TK26" s="41"/>
      <c r="TL26" s="41"/>
      <c r="TM26" s="41"/>
      <c r="TN26" s="41"/>
      <c r="TO26" s="41"/>
      <c r="TP26" s="41"/>
      <c r="TQ26" s="41"/>
      <c r="TR26" s="41"/>
      <c r="TS26" s="41"/>
      <c r="TT26" s="41"/>
      <c r="TU26" s="41"/>
      <c r="TV26" s="41"/>
      <c r="TW26" s="41"/>
      <c r="TX26" s="41"/>
      <c r="TY26" s="41"/>
      <c r="TZ26" s="41"/>
      <c r="UA26" s="41"/>
      <c r="UB26" s="41"/>
      <c r="UC26" s="41"/>
      <c r="UD26" s="41"/>
      <c r="UE26" s="41"/>
      <c r="UF26" s="41"/>
      <c r="UG26" s="41"/>
      <c r="UH26" s="41"/>
      <c r="UI26" s="41"/>
      <c r="UJ26" s="41"/>
      <c r="UK26" s="41"/>
      <c r="UL26" s="41"/>
      <c r="UM26" s="41"/>
      <c r="UN26" s="41"/>
      <c r="UO26" s="41"/>
      <c r="UP26" s="41"/>
      <c r="UQ26" s="41"/>
      <c r="UR26" s="41"/>
      <c r="US26" s="41"/>
      <c r="UT26" s="41"/>
      <c r="UU26" s="41"/>
      <c r="UV26" s="41"/>
      <c r="UW26" s="41"/>
      <c r="UX26" s="41"/>
      <c r="UY26" s="41"/>
      <c r="UZ26" s="41"/>
      <c r="VA26" s="41"/>
      <c r="VB26" s="41"/>
      <c r="VC26" s="41"/>
      <c r="VD26" s="41"/>
      <c r="VE26" s="41"/>
      <c r="VF26" s="41"/>
      <c r="VG26" s="41"/>
      <c r="VH26" s="41"/>
      <c r="VI26" s="41"/>
      <c r="VJ26" s="41"/>
      <c r="VK26" s="41"/>
      <c r="VL26" s="41"/>
      <c r="VM26" s="41"/>
      <c r="VN26" s="41"/>
      <c r="VO26" s="41"/>
      <c r="VP26" s="41"/>
      <c r="VQ26" s="41"/>
      <c r="VR26" s="41"/>
      <c r="VS26" s="41"/>
      <c r="VT26" s="41"/>
      <c r="VU26" s="41"/>
      <c r="VV26" s="41"/>
      <c r="VW26" s="41"/>
      <c r="VX26" s="41"/>
      <c r="VY26" s="41"/>
      <c r="VZ26" s="41"/>
      <c r="WA26" s="41"/>
      <c r="WB26" s="41"/>
      <c r="WC26" s="41"/>
      <c r="WD26" s="41"/>
      <c r="WE26" s="41"/>
      <c r="WF26" s="41"/>
      <c r="WG26" s="41"/>
      <c r="WH26" s="41"/>
      <c r="WI26" s="41"/>
      <c r="WJ26" s="41"/>
      <c r="WK26" s="41"/>
      <c r="WL26" s="41"/>
      <c r="WM26" s="41"/>
      <c r="WN26" s="41"/>
      <c r="WO26" s="41"/>
      <c r="WP26" s="41"/>
      <c r="WQ26" s="41"/>
      <c r="WR26" s="41"/>
      <c r="WS26" s="41"/>
      <c r="WT26" s="41"/>
      <c r="WU26" s="41"/>
      <c r="WV26" s="41"/>
      <c r="WW26" s="41"/>
      <c r="WX26" s="41"/>
      <c r="WY26" s="41"/>
      <c r="WZ26" s="41"/>
      <c r="XA26" s="41"/>
      <c r="XB26" s="41"/>
      <c r="XC26" s="41"/>
      <c r="XD26" s="41"/>
      <c r="XE26" s="41"/>
      <c r="XF26" s="41"/>
      <c r="XG26" s="41"/>
      <c r="XH26" s="41"/>
      <c r="XI26" s="41"/>
      <c r="XJ26" s="41"/>
      <c r="XK26" s="41"/>
      <c r="XL26" s="41"/>
      <c r="XM26" s="41"/>
      <c r="XN26" s="41"/>
      <c r="XO26" s="41"/>
      <c r="XP26" s="41"/>
      <c r="XQ26" s="41"/>
      <c r="XR26" s="41"/>
      <c r="XS26" s="41"/>
      <c r="XT26" s="41"/>
      <c r="XU26" s="41"/>
      <c r="XV26" s="41"/>
      <c r="XW26" s="41"/>
      <c r="XX26" s="41"/>
      <c r="XY26" s="41"/>
      <c r="XZ26" s="41"/>
      <c r="YA26" s="41"/>
      <c r="YB26" s="41"/>
      <c r="YC26" s="41"/>
      <c r="YD26" s="41"/>
      <c r="YE26" s="41"/>
      <c r="YF26" s="41"/>
      <c r="YG26" s="41"/>
      <c r="YH26" s="41"/>
      <c r="YI26" s="41"/>
      <c r="YJ26" s="41"/>
      <c r="YK26" s="41"/>
      <c r="YL26" s="41"/>
      <c r="YM26" s="41"/>
      <c r="YN26" s="41"/>
      <c r="YO26" s="41"/>
      <c r="YP26" s="41"/>
      <c r="YQ26" s="41"/>
      <c r="YR26" s="41"/>
      <c r="YS26" s="41"/>
      <c r="YT26" s="41"/>
      <c r="YU26" s="41"/>
      <c r="YV26" s="41"/>
      <c r="YW26" s="41"/>
      <c r="YX26" s="41"/>
      <c r="YY26" s="41"/>
      <c r="YZ26" s="41"/>
      <c r="ZA26" s="41"/>
      <c r="ZB26" s="41"/>
      <c r="ZC26" s="41"/>
      <c r="ZD26" s="41"/>
      <c r="ZE26" s="41"/>
      <c r="ZF26" s="41"/>
      <c r="ZG26" s="41"/>
      <c r="ZH26" s="41"/>
      <c r="ZI26" s="41"/>
      <c r="ZJ26" s="41"/>
      <c r="ZK26" s="41"/>
      <c r="ZL26" s="41"/>
      <c r="ZM26" s="41"/>
      <c r="ZN26" s="41"/>
      <c r="ZO26" s="41"/>
      <c r="ZP26" s="41"/>
      <c r="ZQ26" s="41"/>
      <c r="ZR26" s="41"/>
      <c r="ZS26" s="41"/>
      <c r="ZT26" s="41"/>
      <c r="ZU26" s="41"/>
      <c r="ZV26" s="41"/>
      <c r="ZW26" s="41"/>
      <c r="ZX26" s="41"/>
      <c r="ZY26" s="41"/>
      <c r="ZZ26" s="41"/>
      <c r="AAA26" s="41"/>
      <c r="AAB26" s="41"/>
      <c r="AAC26" s="41"/>
      <c r="AAD26" s="41"/>
      <c r="AAE26" s="41"/>
      <c r="AAF26" s="41"/>
      <c r="AAG26" s="41"/>
      <c r="AAH26" s="41"/>
      <c r="AAI26" s="41"/>
      <c r="AAJ26" s="41"/>
      <c r="AAK26" s="41"/>
      <c r="AAL26" s="41"/>
      <c r="AAM26" s="41"/>
      <c r="AAN26" s="41"/>
      <c r="AAO26" s="41"/>
      <c r="AAP26" s="41"/>
      <c r="AAQ26" s="41"/>
      <c r="AAR26" s="41"/>
      <c r="AAS26" s="41"/>
      <c r="AAT26" s="41"/>
      <c r="AAU26" s="41"/>
      <c r="AAV26" s="41"/>
      <c r="AAW26" s="41"/>
      <c r="AAX26" s="41"/>
      <c r="AAY26" s="41"/>
      <c r="AAZ26" s="41"/>
      <c r="ABA26" s="41"/>
      <c r="ABB26" s="41"/>
      <c r="ABC26" s="41"/>
      <c r="ABD26" s="41"/>
      <c r="ABE26" s="41"/>
      <c r="ABF26" s="41"/>
      <c r="ABG26" s="41"/>
      <c r="ABH26" s="41"/>
      <c r="ABI26" s="41"/>
      <c r="ABJ26" s="41"/>
      <c r="ABK26" s="41"/>
      <c r="ABL26" s="41"/>
      <c r="ABM26" s="41"/>
      <c r="ABN26" s="41"/>
      <c r="ABO26" s="41"/>
      <c r="ABP26" s="41"/>
      <c r="ABQ26" s="41"/>
      <c r="ABR26" s="41"/>
      <c r="ABS26" s="41"/>
      <c r="ABT26" s="41"/>
      <c r="ABU26" s="41"/>
      <c r="ABV26" s="41"/>
      <c r="ABW26" s="41"/>
      <c r="ABX26" s="41"/>
      <c r="ABY26" s="41"/>
      <c r="ABZ26" s="41"/>
      <c r="ACA26" s="41"/>
      <c r="ACB26" s="41"/>
      <c r="ACC26" s="41"/>
      <c r="ACD26" s="41"/>
      <c r="ACE26" s="41"/>
      <c r="ACF26" s="41"/>
      <c r="ACG26" s="41"/>
      <c r="ACH26" s="41"/>
      <c r="ACI26" s="41"/>
      <c r="ACJ26" s="41"/>
      <c r="ACK26" s="41"/>
      <c r="ACL26" s="41"/>
      <c r="ACM26" s="41"/>
      <c r="ACN26" s="41"/>
      <c r="ACO26" s="41"/>
      <c r="ACP26" s="41"/>
      <c r="ACQ26" s="41"/>
      <c r="ACR26" s="41"/>
      <c r="ACS26" s="41"/>
      <c r="ACT26" s="41"/>
      <c r="ACU26" s="41"/>
      <c r="ACV26" s="41"/>
      <c r="ACW26" s="41"/>
      <c r="ACX26" s="41"/>
      <c r="ACY26" s="41"/>
      <c r="ACZ26" s="41"/>
      <c r="ADA26" s="41"/>
      <c r="ADB26" s="41"/>
      <c r="ADC26" s="41"/>
      <c r="ADD26" s="41"/>
      <c r="ADE26" s="41"/>
      <c r="ADF26" s="41"/>
      <c r="ADG26" s="41"/>
      <c r="ADH26" s="41"/>
      <c r="ADI26" s="41"/>
      <c r="ADJ26" s="41"/>
      <c r="ADK26" s="41"/>
      <c r="ADL26" s="41"/>
      <c r="ADM26" s="41"/>
      <c r="ADN26" s="41"/>
      <c r="ADO26" s="41"/>
      <c r="ADP26" s="41"/>
      <c r="ADQ26" s="41"/>
      <c r="ADR26" s="41"/>
      <c r="ADS26" s="41"/>
      <c r="ADT26" s="41"/>
      <c r="ADU26" s="41"/>
      <c r="ADV26" s="41"/>
      <c r="ADW26" s="41"/>
      <c r="ADX26" s="41"/>
      <c r="ADY26" s="41"/>
      <c r="ADZ26" s="41"/>
      <c r="AEA26" s="41"/>
      <c r="AEB26" s="41"/>
      <c r="AEC26" s="41"/>
      <c r="AED26" s="41"/>
      <c r="AEE26" s="41"/>
      <c r="AEF26" s="41"/>
      <c r="AEG26" s="41"/>
      <c r="AEH26" s="41"/>
      <c r="AEI26" s="41"/>
      <c r="AEJ26" s="41"/>
      <c r="AEK26" s="41"/>
      <c r="AEL26" s="41"/>
      <c r="AEM26" s="41"/>
      <c r="AEN26" s="41"/>
      <c r="AEO26" s="41"/>
      <c r="AEP26" s="41"/>
      <c r="AEQ26" s="41"/>
      <c r="AER26" s="41"/>
      <c r="AES26" s="41"/>
      <c r="AET26" s="41"/>
      <c r="AEU26" s="41"/>
      <c r="AEV26" s="41"/>
      <c r="AEW26" s="41"/>
      <c r="AEX26" s="41"/>
      <c r="AEY26" s="41"/>
      <c r="AEZ26" s="41"/>
      <c r="AFA26" s="41"/>
      <c r="AFB26" s="41"/>
      <c r="AFC26" s="41"/>
      <c r="AFD26" s="41"/>
      <c r="AFE26" s="41"/>
      <c r="AFF26" s="41"/>
      <c r="AFG26" s="41"/>
      <c r="AFH26" s="41"/>
      <c r="AFI26" s="41"/>
      <c r="AFJ26" s="41"/>
      <c r="AFK26" s="41"/>
      <c r="AFL26" s="41"/>
      <c r="AFM26" s="41"/>
      <c r="AFN26" s="41"/>
      <c r="AFO26" s="41"/>
      <c r="AFP26" s="41"/>
      <c r="AFQ26" s="41"/>
      <c r="AFR26" s="41"/>
      <c r="AFS26" s="41"/>
      <c r="AFT26" s="41"/>
      <c r="AFU26" s="41"/>
      <c r="AFV26" s="41"/>
      <c r="AFW26" s="41"/>
      <c r="AFX26" s="41"/>
      <c r="AFY26" s="41"/>
      <c r="AFZ26" s="41"/>
      <c r="AGA26" s="41"/>
      <c r="AGB26" s="41"/>
      <c r="AGC26" s="41"/>
      <c r="AGD26" s="41"/>
      <c r="AGE26" s="41"/>
      <c r="AGF26" s="41"/>
      <c r="AGG26" s="41"/>
      <c r="AGH26" s="41"/>
      <c r="AGI26" s="41"/>
      <c r="AGJ26" s="41"/>
      <c r="AGK26" s="41"/>
      <c r="AGL26" s="41"/>
      <c r="AGM26" s="41"/>
      <c r="AGN26" s="41"/>
      <c r="AGO26" s="41"/>
      <c r="AGP26" s="41"/>
      <c r="AGQ26" s="41"/>
      <c r="AGR26" s="41"/>
      <c r="AGS26" s="41"/>
      <c r="AGT26" s="41"/>
      <c r="AGU26" s="41"/>
      <c r="AGV26" s="41"/>
      <c r="AGW26" s="41"/>
      <c r="AGX26" s="41"/>
      <c r="AGY26" s="41"/>
      <c r="AGZ26" s="41"/>
      <c r="AHA26" s="41"/>
      <c r="AHB26" s="41"/>
      <c r="AHC26" s="41"/>
      <c r="AHD26" s="41"/>
      <c r="AHE26" s="41"/>
      <c r="AHF26" s="41"/>
      <c r="AHG26" s="41"/>
      <c r="AHH26" s="41"/>
      <c r="AHI26" s="41"/>
      <c r="AHJ26" s="41"/>
      <c r="AHK26" s="41"/>
      <c r="AHL26" s="41"/>
      <c r="AHM26" s="41"/>
      <c r="AHN26" s="41"/>
      <c r="AHO26" s="41"/>
      <c r="AHP26" s="41"/>
      <c r="AHQ26" s="41"/>
      <c r="AHR26" s="41"/>
      <c r="AHS26" s="41"/>
      <c r="AHT26" s="41"/>
      <c r="AHU26" s="41"/>
      <c r="AHV26" s="41"/>
      <c r="AHW26" s="41"/>
      <c r="AHX26" s="41"/>
      <c r="AHY26" s="41"/>
      <c r="AHZ26" s="41"/>
      <c r="AIA26" s="41"/>
      <c r="AIB26" s="41"/>
      <c r="AIC26" s="41"/>
      <c r="AID26" s="41"/>
      <c r="AIE26" s="41"/>
      <c r="AIF26" s="41"/>
      <c r="AIG26" s="41"/>
      <c r="AIH26" s="41"/>
      <c r="AII26" s="41"/>
      <c r="AIJ26" s="41"/>
      <c r="AIK26" s="41"/>
      <c r="AIL26" s="41"/>
      <c r="AIM26" s="41"/>
      <c r="AIN26" s="41"/>
      <c r="AIO26" s="41"/>
      <c r="AIP26" s="41"/>
      <c r="AIQ26" s="41"/>
      <c r="AIR26" s="41"/>
      <c r="AIS26" s="41"/>
      <c r="AIT26" s="41"/>
      <c r="AIU26" s="41"/>
      <c r="AIV26" s="41"/>
      <c r="AIW26" s="41"/>
      <c r="AIX26" s="41"/>
      <c r="AIY26" s="41"/>
      <c r="AIZ26" s="41"/>
      <c r="AJA26" s="41"/>
      <c r="AJB26" s="41"/>
      <c r="AJC26" s="41"/>
      <c r="AJD26" s="41"/>
      <c r="AJE26" s="41"/>
      <c r="AJF26" s="41"/>
      <c r="AJG26" s="41"/>
      <c r="AJH26" s="41"/>
      <c r="AJI26" s="41"/>
      <c r="AJJ26" s="41"/>
      <c r="AJK26" s="41"/>
      <c r="AJL26" s="41"/>
      <c r="AJM26" s="41"/>
      <c r="AJN26" s="41"/>
      <c r="AJO26" s="41"/>
      <c r="AJP26" s="41"/>
      <c r="AJQ26" s="41"/>
      <c r="AJR26" s="41"/>
      <c r="AJS26" s="41"/>
      <c r="AJT26" s="41"/>
      <c r="AJU26" s="41"/>
      <c r="AJV26" s="41"/>
      <c r="AJW26" s="41"/>
      <c r="AJX26" s="41"/>
      <c r="AJY26" s="41"/>
      <c r="AJZ26" s="41"/>
      <c r="AKA26" s="41"/>
      <c r="AKB26" s="41"/>
      <c r="AKC26" s="41"/>
      <c r="AKD26" s="41"/>
      <c r="AKE26" s="41"/>
      <c r="AKF26" s="41"/>
      <c r="AKG26" s="41"/>
      <c r="AKH26" s="41"/>
      <c r="AKI26" s="41"/>
      <c r="AKJ26" s="41"/>
      <c r="AKK26" s="41"/>
      <c r="AKL26" s="41"/>
      <c r="AKM26" s="41"/>
      <c r="AKN26" s="41"/>
      <c r="AKO26" s="41"/>
      <c r="AKP26" s="41"/>
      <c r="AKQ26" s="41"/>
      <c r="AKR26" s="41"/>
      <c r="AKS26" s="41"/>
      <c r="AKT26" s="41"/>
      <c r="AKU26" s="41"/>
      <c r="AKV26" s="41"/>
      <c r="AKW26" s="41"/>
      <c r="AKX26" s="41"/>
      <c r="AKY26" s="41"/>
      <c r="AKZ26" s="41"/>
      <c r="ALA26" s="41"/>
      <c r="ALB26" s="41"/>
      <c r="ALC26" s="41"/>
      <c r="ALD26" s="41"/>
      <c r="ALE26" s="41"/>
      <c r="ALF26" s="41"/>
      <c r="ALG26" s="41"/>
      <c r="ALH26" s="41"/>
      <c r="ALI26" s="41"/>
      <c r="ALJ26" s="41"/>
      <c r="ALK26" s="41"/>
      <c r="ALL26" s="41"/>
      <c r="ALM26" s="41"/>
      <c r="ALN26" s="41"/>
      <c r="ALO26" s="41"/>
      <c r="ALP26" s="41"/>
      <c r="ALQ26" s="41"/>
      <c r="ALR26" s="41"/>
      <c r="ALS26" s="41"/>
      <c r="ALT26" s="41"/>
      <c r="ALU26" s="41"/>
      <c r="ALV26" s="41"/>
      <c r="ALW26" s="41"/>
      <c r="ALX26" s="41"/>
      <c r="ALY26" s="41"/>
      <c r="ALZ26" s="41"/>
      <c r="AMA26" s="41"/>
      <c r="AMB26" s="41"/>
      <c r="AMC26" s="41"/>
      <c r="AMD26" s="41"/>
      <c r="AME26" s="41"/>
      <c r="AMF26" s="41"/>
      <c r="AMG26" s="41"/>
      <c r="AMH26" s="41"/>
      <c r="AMI26" s="41"/>
      <c r="AMJ26" s="41"/>
      <c r="AMK26" s="41"/>
      <c r="AML26" s="41"/>
      <c r="AMM26" s="41"/>
      <c r="AMN26" s="41"/>
      <c r="AMO26" s="41"/>
      <c r="AMP26" s="41"/>
      <c r="AMQ26" s="41"/>
      <c r="AMR26" s="41"/>
      <c r="AMS26" s="41"/>
      <c r="AMT26" s="41"/>
      <c r="AMU26" s="41"/>
      <c r="AMV26" s="41"/>
      <c r="AMW26" s="41"/>
      <c r="AMX26" s="41"/>
      <c r="AMY26" s="41"/>
      <c r="AMZ26" s="41"/>
      <c r="ANA26" s="41"/>
      <c r="ANB26" s="41"/>
      <c r="ANC26" s="41"/>
      <c r="AND26" s="41"/>
      <c r="ANE26" s="41"/>
      <c r="ANF26" s="41"/>
      <c r="ANG26" s="41"/>
      <c r="ANH26" s="41"/>
      <c r="ANI26" s="41"/>
      <c r="ANJ26" s="41"/>
      <c r="ANK26" s="41"/>
      <c r="ANL26" s="41"/>
      <c r="ANM26" s="41"/>
      <c r="ANN26" s="41"/>
      <c r="ANO26" s="41"/>
      <c r="ANP26" s="41"/>
      <c r="ANQ26" s="41"/>
      <c r="ANR26" s="41"/>
      <c r="ANS26" s="41"/>
      <c r="ANT26" s="41"/>
      <c r="ANU26" s="41"/>
      <c r="ANV26" s="41"/>
      <c r="ANW26" s="41"/>
      <c r="ANX26" s="41"/>
      <c r="ANY26" s="41"/>
      <c r="ANZ26" s="41"/>
      <c r="AOA26" s="41"/>
      <c r="AOB26" s="41"/>
      <c r="AOC26" s="41"/>
      <c r="AOD26" s="41"/>
      <c r="AOE26" s="41"/>
      <c r="AOF26" s="41"/>
      <c r="AOG26" s="41"/>
      <c r="AOH26" s="41"/>
      <c r="AOI26" s="41"/>
      <c r="AOJ26" s="41"/>
      <c r="AOK26" s="41"/>
      <c r="AOL26" s="41"/>
      <c r="AOM26" s="41"/>
      <c r="AON26" s="41"/>
      <c r="AOO26" s="41"/>
      <c r="AOP26" s="41"/>
      <c r="AOQ26" s="41"/>
      <c r="AOR26" s="41"/>
      <c r="AOS26" s="41"/>
      <c r="AOT26" s="41"/>
      <c r="AOU26" s="41"/>
      <c r="AOV26" s="41"/>
      <c r="AOW26" s="41"/>
      <c r="AOX26" s="41"/>
      <c r="AOY26" s="41"/>
      <c r="AOZ26" s="41"/>
      <c r="APA26" s="41"/>
      <c r="APB26" s="41"/>
      <c r="APC26" s="41"/>
      <c r="APD26" s="41"/>
      <c r="APE26" s="41"/>
      <c r="APF26" s="41"/>
      <c r="APG26" s="41"/>
      <c r="APH26" s="41"/>
      <c r="API26" s="41"/>
    </row>
    <row r="27" spans="2:1101" x14ac:dyDescent="0.25">
      <c r="B27" s="43" t="s">
        <v>324</v>
      </c>
      <c r="C27" s="41">
        <v>12475</v>
      </c>
      <c r="D27" s="130">
        <v>12715794.960000001</v>
      </c>
      <c r="E27" s="130">
        <v>0</v>
      </c>
      <c r="F27" s="130">
        <v>0</v>
      </c>
      <c r="G27" s="41"/>
      <c r="H27" s="41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1"/>
      <c r="FE27" s="41"/>
      <c r="FF27" s="41"/>
      <c r="FG27" s="41"/>
      <c r="FH27" s="41"/>
      <c r="FI27" s="41"/>
      <c r="FJ27" s="41"/>
      <c r="FK27" s="41"/>
      <c r="FL27" s="41"/>
      <c r="FM27" s="41"/>
      <c r="FN27" s="41"/>
      <c r="FO27" s="41"/>
      <c r="FP27" s="41"/>
      <c r="FQ27" s="41"/>
      <c r="FR27" s="41"/>
      <c r="FS27" s="41"/>
      <c r="FT27" s="41"/>
      <c r="FU27" s="41"/>
      <c r="FV27" s="41"/>
      <c r="FW27" s="41"/>
      <c r="FX27" s="41"/>
      <c r="FY27" s="41"/>
      <c r="FZ27" s="41"/>
      <c r="GA27" s="41"/>
      <c r="GB27" s="41"/>
      <c r="GC27" s="41"/>
      <c r="GD27" s="41"/>
      <c r="GE27" s="41"/>
      <c r="GF27" s="41"/>
      <c r="GG27" s="41"/>
      <c r="GH27" s="41"/>
      <c r="GI27" s="41"/>
      <c r="GJ27" s="41"/>
      <c r="GK27" s="41"/>
      <c r="GL27" s="41"/>
      <c r="GM27" s="41"/>
      <c r="GN27" s="41"/>
      <c r="GO27" s="41"/>
      <c r="GP27" s="41"/>
      <c r="GQ27" s="41"/>
      <c r="GR27" s="41"/>
      <c r="GS27" s="41"/>
      <c r="GT27" s="41"/>
      <c r="GU27" s="41"/>
      <c r="GV27" s="41"/>
      <c r="GW27" s="41"/>
      <c r="GX27" s="41"/>
      <c r="GY27" s="41"/>
      <c r="GZ27" s="41"/>
      <c r="HA27" s="41"/>
      <c r="HB27" s="41"/>
      <c r="HC27" s="41"/>
      <c r="HD27" s="41"/>
      <c r="HE27" s="41"/>
      <c r="HF27" s="41"/>
      <c r="HG27" s="41"/>
      <c r="HH27" s="41"/>
      <c r="HI27" s="41"/>
      <c r="HJ27" s="41"/>
      <c r="HK27" s="41"/>
      <c r="HL27" s="41"/>
      <c r="HM27" s="41"/>
      <c r="HN27" s="41"/>
      <c r="HO27" s="41"/>
      <c r="HP27" s="41"/>
      <c r="HQ27" s="41"/>
      <c r="HR27" s="41"/>
      <c r="HS27" s="41"/>
      <c r="HT27" s="41"/>
      <c r="HU27" s="41"/>
      <c r="HV27" s="41"/>
      <c r="HW27" s="41"/>
      <c r="HX27" s="41"/>
      <c r="HY27" s="41"/>
      <c r="HZ27" s="41"/>
      <c r="IA27" s="41"/>
      <c r="IB27" s="41"/>
      <c r="IC27" s="41"/>
      <c r="ID27" s="41"/>
      <c r="IE27" s="41"/>
      <c r="IF27" s="41"/>
      <c r="IG27" s="41"/>
      <c r="IH27" s="41"/>
      <c r="II27" s="41"/>
      <c r="IJ27" s="41"/>
      <c r="IK27" s="41"/>
      <c r="IL27" s="41"/>
      <c r="IM27" s="41"/>
      <c r="IN27" s="41"/>
      <c r="IO27" s="41"/>
      <c r="IP27" s="41"/>
      <c r="IQ27" s="41"/>
      <c r="IR27" s="41"/>
      <c r="IS27" s="41"/>
      <c r="IT27" s="41"/>
      <c r="IU27" s="41"/>
      <c r="IV27" s="41"/>
      <c r="IW27" s="41"/>
      <c r="IX27" s="41"/>
      <c r="IY27" s="41"/>
      <c r="IZ27" s="41"/>
      <c r="JA27" s="41"/>
      <c r="JB27" s="41"/>
      <c r="JC27" s="41"/>
      <c r="JD27" s="41"/>
      <c r="JE27" s="41"/>
      <c r="JF27" s="41"/>
      <c r="JG27" s="41"/>
      <c r="JH27" s="41"/>
      <c r="JI27" s="41"/>
      <c r="JJ27" s="41"/>
      <c r="JK27" s="41"/>
      <c r="JL27" s="41"/>
      <c r="JM27" s="41"/>
      <c r="JN27" s="41"/>
      <c r="JO27" s="41"/>
      <c r="JP27" s="41"/>
      <c r="JQ27" s="41"/>
      <c r="JR27" s="41"/>
      <c r="JS27" s="41"/>
      <c r="JT27" s="41"/>
      <c r="JU27" s="41"/>
      <c r="JV27" s="41"/>
      <c r="JW27" s="41"/>
      <c r="JX27" s="41"/>
      <c r="JY27" s="41"/>
      <c r="JZ27" s="41"/>
      <c r="KA27" s="41"/>
      <c r="KB27" s="41"/>
      <c r="KC27" s="41"/>
      <c r="KD27" s="41"/>
      <c r="KE27" s="41"/>
      <c r="KF27" s="41"/>
      <c r="KG27" s="41"/>
      <c r="KH27" s="41"/>
      <c r="KI27" s="41"/>
      <c r="KJ27" s="41"/>
      <c r="KK27" s="41"/>
      <c r="KL27" s="41"/>
      <c r="KM27" s="41"/>
      <c r="KN27" s="41"/>
      <c r="KO27" s="41"/>
      <c r="KP27" s="41"/>
      <c r="KQ27" s="41"/>
      <c r="KR27" s="41"/>
      <c r="KS27" s="41"/>
      <c r="KT27" s="41"/>
      <c r="KU27" s="41"/>
      <c r="KV27" s="41"/>
      <c r="KW27" s="41"/>
      <c r="KX27" s="41"/>
      <c r="KY27" s="41"/>
      <c r="KZ27" s="41"/>
      <c r="LA27" s="41"/>
      <c r="LB27" s="41"/>
      <c r="LC27" s="41"/>
      <c r="LD27" s="41"/>
      <c r="LE27" s="41"/>
      <c r="LF27" s="41"/>
      <c r="LG27" s="41"/>
      <c r="LH27" s="41"/>
      <c r="LI27" s="41"/>
      <c r="LJ27" s="41"/>
      <c r="LK27" s="41"/>
      <c r="LL27" s="41"/>
      <c r="LM27" s="41"/>
      <c r="LN27" s="41"/>
      <c r="LO27" s="41"/>
      <c r="LP27" s="41"/>
      <c r="LQ27" s="41"/>
      <c r="LR27" s="41"/>
      <c r="LS27" s="41"/>
      <c r="LT27" s="41"/>
      <c r="LU27" s="41"/>
      <c r="LV27" s="41"/>
      <c r="LW27" s="41"/>
      <c r="LX27" s="41"/>
      <c r="LY27" s="41"/>
      <c r="LZ27" s="41"/>
      <c r="MA27" s="41"/>
      <c r="MB27" s="41"/>
      <c r="MC27" s="41"/>
      <c r="MD27" s="41"/>
      <c r="ME27" s="41"/>
      <c r="MF27" s="41"/>
      <c r="MG27" s="41"/>
      <c r="MH27" s="41"/>
      <c r="MI27" s="41"/>
      <c r="MJ27" s="41"/>
      <c r="MK27" s="41"/>
      <c r="ML27" s="41"/>
      <c r="MM27" s="41"/>
      <c r="MN27" s="41"/>
      <c r="MO27" s="41"/>
      <c r="MP27" s="41"/>
      <c r="MQ27" s="41"/>
      <c r="MR27" s="41"/>
      <c r="MS27" s="41"/>
      <c r="MT27" s="41"/>
      <c r="MU27" s="41"/>
      <c r="MV27" s="41"/>
      <c r="MW27" s="41"/>
      <c r="MX27" s="41"/>
      <c r="MY27" s="41"/>
      <c r="MZ27" s="41"/>
      <c r="NA27" s="41"/>
      <c r="NB27" s="41"/>
      <c r="NC27" s="41"/>
      <c r="ND27" s="41"/>
      <c r="NE27" s="41"/>
      <c r="NF27" s="41"/>
      <c r="NG27" s="41"/>
      <c r="NH27" s="41"/>
      <c r="NI27" s="41"/>
      <c r="NJ27" s="41"/>
      <c r="NK27" s="41"/>
      <c r="NL27" s="41"/>
      <c r="NM27" s="41"/>
      <c r="NN27" s="41"/>
      <c r="NO27" s="41"/>
      <c r="NP27" s="41"/>
      <c r="NQ27" s="41"/>
      <c r="NR27" s="41"/>
      <c r="NS27" s="41"/>
      <c r="NT27" s="41"/>
      <c r="NU27" s="41"/>
      <c r="NV27" s="41"/>
      <c r="NW27" s="41"/>
      <c r="NX27" s="41"/>
      <c r="NY27" s="41"/>
      <c r="NZ27" s="41"/>
      <c r="OA27" s="41"/>
      <c r="OB27" s="41"/>
      <c r="OC27" s="41"/>
      <c r="OD27" s="41"/>
      <c r="OE27" s="41"/>
      <c r="OF27" s="41"/>
      <c r="OG27" s="41"/>
      <c r="OH27" s="41"/>
      <c r="OI27" s="41"/>
      <c r="OJ27" s="41"/>
      <c r="OK27" s="41"/>
      <c r="OL27" s="41"/>
      <c r="OM27" s="41"/>
      <c r="ON27" s="41"/>
      <c r="OO27" s="41"/>
      <c r="OP27" s="41"/>
      <c r="OQ27" s="41"/>
      <c r="OR27" s="41"/>
      <c r="OS27" s="41"/>
      <c r="OT27" s="41"/>
      <c r="OU27" s="41"/>
      <c r="OV27" s="41"/>
      <c r="OW27" s="41"/>
      <c r="OX27" s="41"/>
      <c r="OY27" s="41"/>
      <c r="OZ27" s="41"/>
      <c r="PA27" s="41"/>
      <c r="PB27" s="41"/>
      <c r="PC27" s="41"/>
      <c r="PD27" s="41"/>
      <c r="PE27" s="41"/>
      <c r="PF27" s="41"/>
      <c r="PG27" s="41"/>
      <c r="PH27" s="41"/>
      <c r="PI27" s="41"/>
      <c r="PJ27" s="41"/>
      <c r="PK27" s="41"/>
      <c r="PL27" s="41"/>
      <c r="PM27" s="41"/>
      <c r="PN27" s="41"/>
      <c r="PO27" s="41"/>
      <c r="PP27" s="41"/>
      <c r="PQ27" s="41"/>
      <c r="PR27" s="41"/>
      <c r="PS27" s="41"/>
      <c r="PT27" s="41"/>
      <c r="PU27" s="41"/>
      <c r="PV27" s="41"/>
      <c r="PW27" s="41"/>
      <c r="PX27" s="41"/>
      <c r="PY27" s="41"/>
      <c r="PZ27" s="41"/>
      <c r="QA27" s="41"/>
      <c r="QB27" s="41"/>
      <c r="QC27" s="41"/>
      <c r="QD27" s="41"/>
      <c r="QE27" s="41"/>
      <c r="QF27" s="41"/>
      <c r="QG27" s="41"/>
      <c r="QH27" s="41"/>
      <c r="QI27" s="41"/>
      <c r="QJ27" s="41"/>
      <c r="QK27" s="41"/>
      <c r="QL27" s="41"/>
      <c r="QM27" s="41"/>
      <c r="QN27" s="41"/>
      <c r="QO27" s="41"/>
      <c r="QP27" s="41"/>
      <c r="QQ27" s="41"/>
      <c r="QR27" s="41"/>
      <c r="QS27" s="41"/>
      <c r="QT27" s="41"/>
      <c r="QU27" s="41"/>
      <c r="QV27" s="41"/>
      <c r="QW27" s="41"/>
      <c r="QX27" s="41"/>
      <c r="QY27" s="41"/>
      <c r="QZ27" s="41"/>
      <c r="RA27" s="41"/>
      <c r="RB27" s="41"/>
      <c r="RC27" s="41"/>
      <c r="RD27" s="41"/>
      <c r="RE27" s="41"/>
      <c r="RF27" s="41"/>
      <c r="RG27" s="41"/>
      <c r="RH27" s="41"/>
      <c r="RI27" s="41"/>
      <c r="RJ27" s="41"/>
      <c r="RK27" s="41"/>
      <c r="RL27" s="41"/>
      <c r="RM27" s="41"/>
      <c r="RN27" s="41"/>
      <c r="RO27" s="41"/>
      <c r="RP27" s="41"/>
      <c r="RQ27" s="41"/>
      <c r="RR27" s="41"/>
      <c r="RS27" s="41"/>
      <c r="RT27" s="41"/>
      <c r="RU27" s="41"/>
      <c r="RV27" s="41"/>
      <c r="RW27" s="41"/>
      <c r="RX27" s="41"/>
      <c r="RY27" s="41"/>
      <c r="RZ27" s="41"/>
      <c r="SA27" s="41"/>
      <c r="SB27" s="41"/>
      <c r="SC27" s="41"/>
      <c r="SD27" s="41"/>
      <c r="SE27" s="41"/>
      <c r="SF27" s="41"/>
      <c r="SG27" s="41"/>
      <c r="SH27" s="41"/>
      <c r="SI27" s="41"/>
      <c r="SJ27" s="41"/>
      <c r="SK27" s="41"/>
      <c r="SL27" s="41"/>
      <c r="SM27" s="41"/>
      <c r="SN27" s="41"/>
      <c r="SO27" s="41"/>
      <c r="SP27" s="41"/>
      <c r="SQ27" s="41"/>
      <c r="SR27" s="41"/>
      <c r="SS27" s="41"/>
      <c r="ST27" s="41"/>
      <c r="SU27" s="41"/>
      <c r="SV27" s="41"/>
      <c r="SW27" s="41"/>
      <c r="SX27" s="41"/>
      <c r="SY27" s="41"/>
      <c r="SZ27" s="41"/>
      <c r="TA27" s="41"/>
      <c r="TB27" s="41"/>
      <c r="TC27" s="41"/>
      <c r="TD27" s="41"/>
      <c r="TE27" s="41"/>
      <c r="TF27" s="41"/>
      <c r="TG27" s="41"/>
      <c r="TH27" s="41"/>
      <c r="TI27" s="41"/>
      <c r="TJ27" s="41"/>
      <c r="TK27" s="41"/>
      <c r="TL27" s="41"/>
      <c r="TM27" s="41"/>
      <c r="TN27" s="41"/>
      <c r="TO27" s="41"/>
      <c r="TP27" s="41"/>
      <c r="TQ27" s="41"/>
      <c r="TR27" s="41"/>
      <c r="TS27" s="41"/>
      <c r="TT27" s="41"/>
      <c r="TU27" s="41"/>
      <c r="TV27" s="41"/>
      <c r="TW27" s="41"/>
      <c r="TX27" s="41"/>
      <c r="TY27" s="41"/>
      <c r="TZ27" s="41"/>
      <c r="UA27" s="41"/>
      <c r="UB27" s="41"/>
      <c r="UC27" s="41"/>
      <c r="UD27" s="41"/>
      <c r="UE27" s="41"/>
      <c r="UF27" s="41"/>
      <c r="UG27" s="41"/>
      <c r="UH27" s="41"/>
      <c r="UI27" s="41"/>
      <c r="UJ27" s="41"/>
      <c r="UK27" s="41"/>
      <c r="UL27" s="41"/>
      <c r="UM27" s="41"/>
      <c r="UN27" s="41"/>
      <c r="UO27" s="41"/>
      <c r="UP27" s="41"/>
      <c r="UQ27" s="41"/>
      <c r="UR27" s="41"/>
      <c r="US27" s="41"/>
      <c r="UT27" s="41"/>
      <c r="UU27" s="41"/>
      <c r="UV27" s="41"/>
      <c r="UW27" s="41"/>
      <c r="UX27" s="41"/>
      <c r="UY27" s="41"/>
      <c r="UZ27" s="41"/>
      <c r="VA27" s="41"/>
      <c r="VB27" s="41"/>
      <c r="VC27" s="41"/>
      <c r="VD27" s="41"/>
      <c r="VE27" s="41"/>
      <c r="VF27" s="41"/>
      <c r="VG27" s="41"/>
      <c r="VH27" s="41"/>
      <c r="VI27" s="41"/>
      <c r="VJ27" s="41"/>
      <c r="VK27" s="41"/>
      <c r="VL27" s="41"/>
      <c r="VM27" s="41"/>
      <c r="VN27" s="41"/>
      <c r="VO27" s="41"/>
      <c r="VP27" s="41"/>
      <c r="VQ27" s="41"/>
      <c r="VR27" s="41"/>
      <c r="VS27" s="41"/>
      <c r="VT27" s="41"/>
      <c r="VU27" s="41"/>
      <c r="VV27" s="41"/>
      <c r="VW27" s="41"/>
      <c r="VX27" s="41"/>
      <c r="VY27" s="41"/>
      <c r="VZ27" s="41"/>
      <c r="WA27" s="41"/>
      <c r="WB27" s="41"/>
      <c r="WC27" s="41"/>
      <c r="WD27" s="41"/>
      <c r="WE27" s="41"/>
      <c r="WF27" s="41"/>
      <c r="WG27" s="41"/>
      <c r="WH27" s="41"/>
      <c r="WI27" s="41"/>
      <c r="WJ27" s="41"/>
      <c r="WK27" s="41"/>
      <c r="WL27" s="41"/>
      <c r="WM27" s="41"/>
      <c r="WN27" s="41"/>
      <c r="WO27" s="41"/>
      <c r="WP27" s="41"/>
      <c r="WQ27" s="41"/>
      <c r="WR27" s="41"/>
      <c r="WS27" s="41"/>
      <c r="WT27" s="41"/>
      <c r="WU27" s="41"/>
      <c r="WV27" s="41"/>
      <c r="WW27" s="41"/>
      <c r="WX27" s="41"/>
      <c r="WY27" s="41"/>
      <c r="WZ27" s="41"/>
      <c r="XA27" s="41"/>
      <c r="XB27" s="41"/>
      <c r="XC27" s="41"/>
      <c r="XD27" s="41"/>
      <c r="XE27" s="41"/>
      <c r="XF27" s="41"/>
      <c r="XG27" s="41"/>
      <c r="XH27" s="41"/>
      <c r="XI27" s="41"/>
      <c r="XJ27" s="41"/>
      <c r="XK27" s="41"/>
      <c r="XL27" s="41"/>
      <c r="XM27" s="41"/>
      <c r="XN27" s="41"/>
      <c r="XO27" s="41"/>
      <c r="XP27" s="41"/>
      <c r="XQ27" s="41"/>
      <c r="XR27" s="41"/>
      <c r="XS27" s="41"/>
      <c r="XT27" s="41"/>
      <c r="XU27" s="41"/>
      <c r="XV27" s="41"/>
      <c r="XW27" s="41"/>
      <c r="XX27" s="41"/>
      <c r="XY27" s="41"/>
      <c r="XZ27" s="41"/>
      <c r="YA27" s="41"/>
      <c r="YB27" s="41"/>
      <c r="YC27" s="41"/>
      <c r="YD27" s="41"/>
      <c r="YE27" s="41"/>
      <c r="YF27" s="41"/>
      <c r="YG27" s="41"/>
      <c r="YH27" s="41"/>
      <c r="YI27" s="41"/>
      <c r="YJ27" s="41"/>
      <c r="YK27" s="41"/>
      <c r="YL27" s="41"/>
      <c r="YM27" s="41"/>
      <c r="YN27" s="41"/>
      <c r="YO27" s="41"/>
      <c r="YP27" s="41"/>
      <c r="YQ27" s="41"/>
      <c r="YR27" s="41"/>
      <c r="YS27" s="41"/>
      <c r="YT27" s="41"/>
      <c r="YU27" s="41"/>
      <c r="YV27" s="41"/>
      <c r="YW27" s="41"/>
      <c r="YX27" s="41"/>
      <c r="YY27" s="41"/>
      <c r="YZ27" s="41"/>
      <c r="ZA27" s="41"/>
      <c r="ZB27" s="41"/>
      <c r="ZC27" s="41"/>
      <c r="ZD27" s="41"/>
      <c r="ZE27" s="41"/>
      <c r="ZF27" s="41"/>
      <c r="ZG27" s="41"/>
      <c r="ZH27" s="41"/>
      <c r="ZI27" s="41"/>
      <c r="ZJ27" s="41"/>
      <c r="ZK27" s="41"/>
      <c r="ZL27" s="41"/>
      <c r="ZM27" s="41"/>
      <c r="ZN27" s="41"/>
      <c r="ZO27" s="41"/>
      <c r="ZP27" s="41"/>
      <c r="ZQ27" s="41"/>
      <c r="ZR27" s="41"/>
      <c r="ZS27" s="41"/>
      <c r="ZT27" s="41"/>
      <c r="ZU27" s="41"/>
      <c r="ZV27" s="41"/>
      <c r="ZW27" s="41"/>
      <c r="ZX27" s="41"/>
      <c r="ZY27" s="41"/>
      <c r="ZZ27" s="41"/>
      <c r="AAA27" s="41"/>
      <c r="AAB27" s="41"/>
      <c r="AAC27" s="41"/>
      <c r="AAD27" s="41"/>
      <c r="AAE27" s="41"/>
      <c r="AAF27" s="41"/>
      <c r="AAG27" s="41"/>
      <c r="AAH27" s="41"/>
      <c r="AAI27" s="41"/>
      <c r="AAJ27" s="41"/>
      <c r="AAK27" s="41"/>
      <c r="AAL27" s="41"/>
      <c r="AAM27" s="41"/>
      <c r="AAN27" s="41"/>
      <c r="AAO27" s="41"/>
      <c r="AAP27" s="41"/>
      <c r="AAQ27" s="41"/>
      <c r="AAR27" s="41"/>
      <c r="AAS27" s="41"/>
      <c r="AAT27" s="41"/>
      <c r="AAU27" s="41"/>
      <c r="AAV27" s="41"/>
      <c r="AAW27" s="41"/>
      <c r="AAX27" s="41"/>
      <c r="AAY27" s="41"/>
      <c r="AAZ27" s="41"/>
      <c r="ABA27" s="41"/>
      <c r="ABB27" s="41"/>
      <c r="ABC27" s="41"/>
      <c r="ABD27" s="41"/>
      <c r="ABE27" s="41"/>
      <c r="ABF27" s="41"/>
      <c r="ABG27" s="41"/>
      <c r="ABH27" s="41"/>
      <c r="ABI27" s="41"/>
      <c r="ABJ27" s="41"/>
      <c r="ABK27" s="41"/>
      <c r="ABL27" s="41"/>
      <c r="ABM27" s="41"/>
      <c r="ABN27" s="41"/>
      <c r="ABO27" s="41"/>
      <c r="ABP27" s="41"/>
      <c r="ABQ27" s="41"/>
      <c r="ABR27" s="41"/>
      <c r="ABS27" s="41"/>
      <c r="ABT27" s="41"/>
      <c r="ABU27" s="41"/>
      <c r="ABV27" s="41"/>
      <c r="ABW27" s="41"/>
      <c r="ABX27" s="41"/>
      <c r="ABY27" s="41"/>
      <c r="ABZ27" s="41"/>
      <c r="ACA27" s="41"/>
      <c r="ACB27" s="41"/>
      <c r="ACC27" s="41"/>
      <c r="ACD27" s="41"/>
      <c r="ACE27" s="41"/>
      <c r="ACF27" s="41"/>
      <c r="ACG27" s="41"/>
      <c r="ACH27" s="41"/>
      <c r="ACI27" s="41"/>
      <c r="ACJ27" s="41"/>
      <c r="ACK27" s="41"/>
      <c r="ACL27" s="41"/>
      <c r="ACM27" s="41"/>
      <c r="ACN27" s="41"/>
      <c r="ACO27" s="41"/>
      <c r="ACP27" s="41"/>
      <c r="ACQ27" s="41"/>
      <c r="ACR27" s="41"/>
      <c r="ACS27" s="41"/>
      <c r="ACT27" s="41"/>
      <c r="ACU27" s="41"/>
      <c r="ACV27" s="41"/>
      <c r="ACW27" s="41"/>
      <c r="ACX27" s="41"/>
      <c r="ACY27" s="41"/>
      <c r="ACZ27" s="41"/>
      <c r="ADA27" s="41"/>
      <c r="ADB27" s="41"/>
      <c r="ADC27" s="41"/>
      <c r="ADD27" s="41"/>
      <c r="ADE27" s="41"/>
      <c r="ADF27" s="41"/>
      <c r="ADG27" s="41"/>
      <c r="ADH27" s="41"/>
      <c r="ADI27" s="41"/>
      <c r="ADJ27" s="41"/>
      <c r="ADK27" s="41"/>
      <c r="ADL27" s="41"/>
      <c r="ADM27" s="41"/>
      <c r="ADN27" s="41"/>
      <c r="ADO27" s="41"/>
      <c r="ADP27" s="41"/>
      <c r="ADQ27" s="41"/>
      <c r="ADR27" s="41"/>
      <c r="ADS27" s="41"/>
      <c r="ADT27" s="41"/>
      <c r="ADU27" s="41"/>
      <c r="ADV27" s="41"/>
      <c r="ADW27" s="41"/>
      <c r="ADX27" s="41"/>
      <c r="ADY27" s="41"/>
      <c r="ADZ27" s="41"/>
      <c r="AEA27" s="41"/>
      <c r="AEB27" s="41"/>
      <c r="AEC27" s="41"/>
      <c r="AED27" s="41"/>
      <c r="AEE27" s="41"/>
      <c r="AEF27" s="41"/>
      <c r="AEG27" s="41"/>
      <c r="AEH27" s="41"/>
      <c r="AEI27" s="41"/>
      <c r="AEJ27" s="41"/>
      <c r="AEK27" s="41"/>
      <c r="AEL27" s="41"/>
      <c r="AEM27" s="41"/>
      <c r="AEN27" s="41"/>
      <c r="AEO27" s="41"/>
      <c r="AEP27" s="41"/>
      <c r="AEQ27" s="41"/>
      <c r="AER27" s="41"/>
      <c r="AES27" s="41"/>
      <c r="AET27" s="41"/>
      <c r="AEU27" s="41"/>
      <c r="AEV27" s="41"/>
      <c r="AEW27" s="41"/>
      <c r="AEX27" s="41"/>
      <c r="AEY27" s="41"/>
      <c r="AEZ27" s="41"/>
      <c r="AFA27" s="41"/>
      <c r="AFB27" s="41"/>
      <c r="AFC27" s="41"/>
      <c r="AFD27" s="41"/>
      <c r="AFE27" s="41"/>
      <c r="AFF27" s="41"/>
      <c r="AFG27" s="41"/>
      <c r="AFH27" s="41"/>
      <c r="AFI27" s="41"/>
      <c r="AFJ27" s="41"/>
      <c r="AFK27" s="41"/>
      <c r="AFL27" s="41"/>
      <c r="AFM27" s="41"/>
      <c r="AFN27" s="41"/>
      <c r="AFO27" s="41"/>
      <c r="AFP27" s="41"/>
      <c r="AFQ27" s="41"/>
      <c r="AFR27" s="41"/>
      <c r="AFS27" s="41"/>
      <c r="AFT27" s="41"/>
      <c r="AFU27" s="41"/>
      <c r="AFV27" s="41"/>
      <c r="AFW27" s="41"/>
      <c r="AFX27" s="41"/>
      <c r="AFY27" s="41"/>
      <c r="AFZ27" s="41"/>
      <c r="AGA27" s="41"/>
      <c r="AGB27" s="41"/>
      <c r="AGC27" s="41"/>
      <c r="AGD27" s="41"/>
      <c r="AGE27" s="41"/>
      <c r="AGF27" s="41"/>
      <c r="AGG27" s="41"/>
      <c r="AGH27" s="41"/>
      <c r="AGI27" s="41"/>
      <c r="AGJ27" s="41"/>
      <c r="AGK27" s="41"/>
      <c r="AGL27" s="41"/>
      <c r="AGM27" s="41"/>
      <c r="AGN27" s="41"/>
      <c r="AGO27" s="41"/>
      <c r="AGP27" s="41"/>
      <c r="AGQ27" s="41"/>
      <c r="AGR27" s="41"/>
      <c r="AGS27" s="41"/>
      <c r="AGT27" s="41"/>
      <c r="AGU27" s="41"/>
      <c r="AGV27" s="41"/>
      <c r="AGW27" s="41"/>
      <c r="AGX27" s="41"/>
      <c r="AGY27" s="41"/>
      <c r="AGZ27" s="41"/>
      <c r="AHA27" s="41"/>
      <c r="AHB27" s="41"/>
      <c r="AHC27" s="41"/>
      <c r="AHD27" s="41"/>
      <c r="AHE27" s="41"/>
      <c r="AHF27" s="41"/>
      <c r="AHG27" s="41"/>
      <c r="AHH27" s="41"/>
      <c r="AHI27" s="41"/>
      <c r="AHJ27" s="41"/>
      <c r="AHK27" s="41"/>
      <c r="AHL27" s="41"/>
      <c r="AHM27" s="41"/>
      <c r="AHN27" s="41"/>
      <c r="AHO27" s="41"/>
      <c r="AHP27" s="41"/>
      <c r="AHQ27" s="41"/>
      <c r="AHR27" s="41"/>
      <c r="AHS27" s="41"/>
      <c r="AHT27" s="41"/>
      <c r="AHU27" s="41"/>
      <c r="AHV27" s="41"/>
      <c r="AHW27" s="41"/>
      <c r="AHX27" s="41"/>
      <c r="AHY27" s="41"/>
      <c r="AHZ27" s="41"/>
      <c r="AIA27" s="41"/>
      <c r="AIB27" s="41"/>
      <c r="AIC27" s="41"/>
      <c r="AID27" s="41"/>
      <c r="AIE27" s="41"/>
      <c r="AIF27" s="41"/>
      <c r="AIG27" s="41"/>
      <c r="AIH27" s="41"/>
      <c r="AII27" s="41"/>
      <c r="AIJ27" s="41"/>
      <c r="AIK27" s="41"/>
      <c r="AIL27" s="41"/>
      <c r="AIM27" s="41"/>
      <c r="AIN27" s="41"/>
      <c r="AIO27" s="41"/>
      <c r="AIP27" s="41"/>
      <c r="AIQ27" s="41"/>
      <c r="AIR27" s="41"/>
      <c r="AIS27" s="41"/>
      <c r="AIT27" s="41"/>
      <c r="AIU27" s="41"/>
      <c r="AIV27" s="41"/>
      <c r="AIW27" s="41"/>
      <c r="AIX27" s="41"/>
      <c r="AIY27" s="41"/>
      <c r="AIZ27" s="41"/>
      <c r="AJA27" s="41"/>
      <c r="AJB27" s="41"/>
      <c r="AJC27" s="41"/>
      <c r="AJD27" s="41"/>
      <c r="AJE27" s="41"/>
      <c r="AJF27" s="41"/>
      <c r="AJG27" s="41"/>
      <c r="AJH27" s="41"/>
      <c r="AJI27" s="41"/>
      <c r="AJJ27" s="41"/>
      <c r="AJK27" s="41"/>
      <c r="AJL27" s="41"/>
      <c r="AJM27" s="41"/>
      <c r="AJN27" s="41"/>
      <c r="AJO27" s="41"/>
      <c r="AJP27" s="41"/>
      <c r="AJQ27" s="41"/>
      <c r="AJR27" s="41"/>
      <c r="AJS27" s="41"/>
      <c r="AJT27" s="41"/>
      <c r="AJU27" s="41"/>
      <c r="AJV27" s="41"/>
      <c r="AJW27" s="41"/>
      <c r="AJX27" s="41"/>
      <c r="AJY27" s="41"/>
      <c r="AJZ27" s="41"/>
      <c r="AKA27" s="41"/>
      <c r="AKB27" s="41"/>
      <c r="AKC27" s="41"/>
      <c r="AKD27" s="41"/>
      <c r="AKE27" s="41"/>
      <c r="AKF27" s="41"/>
      <c r="AKG27" s="41"/>
      <c r="AKH27" s="41"/>
      <c r="AKI27" s="41"/>
      <c r="AKJ27" s="41"/>
      <c r="AKK27" s="41"/>
      <c r="AKL27" s="41"/>
      <c r="AKM27" s="41"/>
      <c r="AKN27" s="41"/>
      <c r="AKO27" s="41"/>
      <c r="AKP27" s="41"/>
      <c r="AKQ27" s="41"/>
      <c r="AKR27" s="41"/>
      <c r="AKS27" s="41"/>
      <c r="AKT27" s="41"/>
      <c r="AKU27" s="41"/>
      <c r="AKV27" s="41"/>
      <c r="AKW27" s="41"/>
      <c r="AKX27" s="41"/>
      <c r="AKY27" s="41"/>
      <c r="AKZ27" s="41"/>
      <c r="ALA27" s="41"/>
      <c r="ALB27" s="41"/>
      <c r="ALC27" s="41"/>
      <c r="ALD27" s="41"/>
      <c r="ALE27" s="41"/>
      <c r="ALF27" s="41"/>
      <c r="ALG27" s="41"/>
      <c r="ALH27" s="41"/>
      <c r="ALI27" s="41"/>
      <c r="ALJ27" s="41"/>
      <c r="ALK27" s="41"/>
      <c r="ALL27" s="41"/>
      <c r="ALM27" s="41"/>
      <c r="ALN27" s="41"/>
      <c r="ALO27" s="41"/>
      <c r="ALP27" s="41"/>
      <c r="ALQ27" s="41"/>
      <c r="ALR27" s="41"/>
      <c r="ALS27" s="41"/>
      <c r="ALT27" s="41"/>
      <c r="ALU27" s="41"/>
      <c r="ALV27" s="41"/>
      <c r="ALW27" s="41"/>
      <c r="ALX27" s="41"/>
      <c r="ALY27" s="41"/>
      <c r="ALZ27" s="41"/>
      <c r="AMA27" s="41"/>
      <c r="AMB27" s="41"/>
      <c r="AMC27" s="41"/>
      <c r="AMD27" s="41"/>
      <c r="AME27" s="41"/>
      <c r="AMF27" s="41"/>
      <c r="AMG27" s="41"/>
      <c r="AMH27" s="41"/>
      <c r="AMI27" s="41"/>
      <c r="AMJ27" s="41"/>
      <c r="AMK27" s="41"/>
      <c r="AML27" s="41"/>
      <c r="AMM27" s="41"/>
      <c r="AMN27" s="41"/>
      <c r="AMO27" s="41"/>
      <c r="AMP27" s="41"/>
      <c r="AMQ27" s="41"/>
      <c r="AMR27" s="41"/>
      <c r="AMS27" s="41"/>
      <c r="AMT27" s="41"/>
      <c r="AMU27" s="41"/>
      <c r="AMV27" s="41"/>
      <c r="AMW27" s="41"/>
      <c r="AMX27" s="41"/>
      <c r="AMY27" s="41"/>
      <c r="AMZ27" s="41"/>
      <c r="ANA27" s="41"/>
      <c r="ANB27" s="41"/>
      <c r="ANC27" s="41"/>
      <c r="AND27" s="41"/>
      <c r="ANE27" s="41"/>
      <c r="ANF27" s="41"/>
      <c r="ANG27" s="41"/>
      <c r="ANH27" s="41"/>
      <c r="ANI27" s="41"/>
      <c r="ANJ27" s="41"/>
      <c r="ANK27" s="41"/>
      <c r="ANL27" s="41"/>
      <c r="ANM27" s="41"/>
      <c r="ANN27" s="41"/>
      <c r="ANO27" s="41"/>
      <c r="ANP27" s="41"/>
      <c r="ANQ27" s="41"/>
      <c r="ANR27" s="41"/>
      <c r="ANS27" s="41"/>
      <c r="ANT27" s="41"/>
      <c r="ANU27" s="41"/>
      <c r="ANV27" s="41"/>
      <c r="ANW27" s="41"/>
      <c r="ANX27" s="41"/>
      <c r="ANY27" s="41"/>
      <c r="ANZ27" s="41"/>
      <c r="AOA27" s="41"/>
      <c r="AOB27" s="41"/>
      <c r="AOC27" s="41"/>
      <c r="AOD27" s="41"/>
      <c r="AOE27" s="41"/>
      <c r="AOF27" s="41"/>
      <c r="AOG27" s="41"/>
      <c r="AOH27" s="41"/>
      <c r="AOI27" s="41"/>
      <c r="AOJ27" s="41"/>
      <c r="AOK27" s="41"/>
      <c r="AOL27" s="41"/>
      <c r="AOM27" s="41"/>
      <c r="AON27" s="41"/>
      <c r="AOO27" s="41"/>
      <c r="AOP27" s="41"/>
      <c r="AOQ27" s="41"/>
      <c r="AOR27" s="41"/>
      <c r="AOS27" s="41"/>
      <c r="AOT27" s="41"/>
      <c r="AOU27" s="41"/>
      <c r="AOV27" s="41"/>
      <c r="AOW27" s="41"/>
      <c r="AOX27" s="41"/>
      <c r="AOY27" s="41"/>
      <c r="AOZ27" s="41"/>
      <c r="APA27" s="41"/>
      <c r="APB27" s="41"/>
      <c r="APC27" s="41"/>
      <c r="APD27" s="41"/>
      <c r="APE27" s="41"/>
      <c r="APF27" s="41"/>
      <c r="APG27" s="41"/>
      <c r="APH27" s="41"/>
      <c r="API27" s="41"/>
    </row>
    <row r="28" spans="2:1101" x14ac:dyDescent="0.25">
      <c r="B28" s="43" t="s">
        <v>324</v>
      </c>
      <c r="C28" s="41">
        <v>12375</v>
      </c>
      <c r="D28" s="130">
        <v>-88373855.980000004</v>
      </c>
      <c r="E28" s="130">
        <v>0</v>
      </c>
      <c r="F28" s="130">
        <v>0</v>
      </c>
      <c r="G28" s="41"/>
      <c r="H28" s="41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1"/>
      <c r="FE28" s="41"/>
      <c r="FF28" s="41"/>
      <c r="FG28" s="41"/>
      <c r="FH28" s="41"/>
      <c r="FI28" s="41"/>
      <c r="FJ28" s="41"/>
      <c r="FK28" s="41"/>
      <c r="FL28" s="41"/>
      <c r="FM28" s="41"/>
      <c r="FN28" s="41"/>
      <c r="FO28" s="41"/>
      <c r="FP28" s="41"/>
      <c r="FQ28" s="41"/>
      <c r="FR28" s="41"/>
      <c r="FS28" s="41"/>
      <c r="FT28" s="41"/>
      <c r="FU28" s="41"/>
      <c r="FV28" s="41"/>
      <c r="FW28" s="41"/>
      <c r="FX28" s="41"/>
      <c r="FY28" s="41"/>
      <c r="FZ28" s="41"/>
      <c r="GA28" s="41"/>
      <c r="GB28" s="41"/>
      <c r="GC28" s="41"/>
      <c r="GD28" s="41"/>
      <c r="GE28" s="41"/>
      <c r="GF28" s="41"/>
      <c r="GG28" s="41"/>
      <c r="GH28" s="41"/>
      <c r="GI28" s="41"/>
      <c r="GJ28" s="41"/>
      <c r="GK28" s="41"/>
      <c r="GL28" s="41"/>
      <c r="GM28" s="41"/>
      <c r="GN28" s="41"/>
      <c r="GO28" s="41"/>
      <c r="GP28" s="41"/>
      <c r="GQ28" s="41"/>
      <c r="GR28" s="41"/>
      <c r="GS28" s="41"/>
      <c r="GT28" s="41"/>
      <c r="GU28" s="41"/>
      <c r="GV28" s="41"/>
      <c r="GW28" s="41"/>
      <c r="GX28" s="41"/>
      <c r="GY28" s="41"/>
      <c r="GZ28" s="41"/>
      <c r="HA28" s="41"/>
      <c r="HB28" s="41"/>
      <c r="HC28" s="41"/>
      <c r="HD28" s="41"/>
      <c r="HE28" s="41"/>
      <c r="HF28" s="41"/>
      <c r="HG28" s="41"/>
      <c r="HH28" s="41"/>
      <c r="HI28" s="41"/>
      <c r="HJ28" s="41"/>
      <c r="HK28" s="41"/>
      <c r="HL28" s="41"/>
      <c r="HM28" s="41"/>
      <c r="HN28" s="41"/>
      <c r="HO28" s="41"/>
      <c r="HP28" s="41"/>
      <c r="HQ28" s="41"/>
      <c r="HR28" s="41"/>
      <c r="HS28" s="41"/>
      <c r="HT28" s="41"/>
      <c r="HU28" s="41"/>
      <c r="HV28" s="41"/>
      <c r="HW28" s="41"/>
      <c r="HX28" s="41"/>
      <c r="HY28" s="41"/>
      <c r="HZ28" s="41"/>
      <c r="IA28" s="41"/>
      <c r="IB28" s="41"/>
      <c r="IC28" s="41"/>
      <c r="ID28" s="41"/>
      <c r="IE28" s="41"/>
      <c r="IF28" s="41"/>
      <c r="IG28" s="41"/>
      <c r="IH28" s="41"/>
      <c r="II28" s="41"/>
      <c r="IJ28" s="41"/>
      <c r="IK28" s="41"/>
      <c r="IL28" s="41"/>
      <c r="IM28" s="41"/>
      <c r="IN28" s="41"/>
      <c r="IO28" s="41"/>
      <c r="IP28" s="41"/>
      <c r="IQ28" s="41"/>
      <c r="IR28" s="41"/>
      <c r="IS28" s="41"/>
      <c r="IT28" s="41"/>
      <c r="IU28" s="41"/>
      <c r="IV28" s="41"/>
      <c r="IW28" s="41"/>
      <c r="IX28" s="41"/>
      <c r="IY28" s="41"/>
      <c r="IZ28" s="41"/>
      <c r="JA28" s="41"/>
      <c r="JB28" s="41"/>
      <c r="JC28" s="41"/>
      <c r="JD28" s="41"/>
      <c r="JE28" s="41"/>
      <c r="JF28" s="41"/>
      <c r="JG28" s="41"/>
      <c r="JH28" s="41"/>
      <c r="JI28" s="41"/>
      <c r="JJ28" s="41"/>
      <c r="JK28" s="41"/>
      <c r="JL28" s="41"/>
      <c r="JM28" s="41"/>
      <c r="JN28" s="41"/>
      <c r="JO28" s="41"/>
      <c r="JP28" s="41"/>
      <c r="JQ28" s="41"/>
      <c r="JR28" s="41"/>
      <c r="JS28" s="41"/>
      <c r="JT28" s="41"/>
      <c r="JU28" s="41"/>
      <c r="JV28" s="41"/>
      <c r="JW28" s="41"/>
      <c r="JX28" s="41"/>
      <c r="JY28" s="41"/>
      <c r="JZ28" s="41"/>
      <c r="KA28" s="41"/>
      <c r="KB28" s="41"/>
      <c r="KC28" s="41"/>
      <c r="KD28" s="41"/>
      <c r="KE28" s="41"/>
      <c r="KF28" s="41"/>
      <c r="KG28" s="41"/>
      <c r="KH28" s="41"/>
      <c r="KI28" s="41"/>
      <c r="KJ28" s="41"/>
      <c r="KK28" s="41"/>
      <c r="KL28" s="41"/>
      <c r="KM28" s="41"/>
      <c r="KN28" s="41"/>
      <c r="KO28" s="41"/>
      <c r="KP28" s="41"/>
      <c r="KQ28" s="41"/>
      <c r="KR28" s="41"/>
      <c r="KS28" s="41"/>
      <c r="KT28" s="41"/>
      <c r="KU28" s="41"/>
      <c r="KV28" s="41"/>
      <c r="KW28" s="41"/>
      <c r="KX28" s="41"/>
      <c r="KY28" s="41"/>
      <c r="KZ28" s="41"/>
      <c r="LA28" s="41"/>
      <c r="LB28" s="41"/>
      <c r="LC28" s="41"/>
      <c r="LD28" s="41"/>
      <c r="LE28" s="41"/>
      <c r="LF28" s="41"/>
      <c r="LG28" s="41"/>
      <c r="LH28" s="41"/>
      <c r="LI28" s="41"/>
      <c r="LJ28" s="41"/>
      <c r="LK28" s="41"/>
      <c r="LL28" s="41"/>
      <c r="LM28" s="41"/>
      <c r="LN28" s="41"/>
      <c r="LO28" s="41"/>
      <c r="LP28" s="41"/>
      <c r="LQ28" s="41"/>
      <c r="LR28" s="41"/>
      <c r="LS28" s="41"/>
      <c r="LT28" s="41"/>
      <c r="LU28" s="41"/>
      <c r="LV28" s="41"/>
      <c r="LW28" s="41"/>
      <c r="LX28" s="41"/>
      <c r="LY28" s="41"/>
      <c r="LZ28" s="41"/>
      <c r="MA28" s="41"/>
      <c r="MB28" s="41"/>
      <c r="MC28" s="41"/>
      <c r="MD28" s="41"/>
      <c r="ME28" s="41"/>
      <c r="MF28" s="41"/>
      <c r="MG28" s="41"/>
      <c r="MH28" s="41"/>
      <c r="MI28" s="41"/>
      <c r="MJ28" s="41"/>
      <c r="MK28" s="41"/>
      <c r="ML28" s="41"/>
      <c r="MM28" s="41"/>
      <c r="MN28" s="41"/>
      <c r="MO28" s="41"/>
      <c r="MP28" s="41"/>
      <c r="MQ28" s="41"/>
      <c r="MR28" s="41"/>
      <c r="MS28" s="41"/>
      <c r="MT28" s="41"/>
      <c r="MU28" s="41"/>
      <c r="MV28" s="41"/>
      <c r="MW28" s="41"/>
      <c r="MX28" s="41"/>
      <c r="MY28" s="41"/>
      <c r="MZ28" s="41"/>
      <c r="NA28" s="41"/>
      <c r="NB28" s="41"/>
      <c r="NC28" s="41"/>
      <c r="ND28" s="41"/>
      <c r="NE28" s="41"/>
      <c r="NF28" s="41"/>
      <c r="NG28" s="41"/>
      <c r="NH28" s="41"/>
      <c r="NI28" s="41"/>
      <c r="NJ28" s="41"/>
      <c r="NK28" s="41"/>
      <c r="NL28" s="41"/>
      <c r="NM28" s="41"/>
      <c r="NN28" s="41"/>
      <c r="NO28" s="41"/>
      <c r="NP28" s="41"/>
      <c r="NQ28" s="41"/>
      <c r="NR28" s="41"/>
      <c r="NS28" s="41"/>
      <c r="NT28" s="41"/>
      <c r="NU28" s="41"/>
      <c r="NV28" s="41"/>
      <c r="NW28" s="41"/>
      <c r="NX28" s="41"/>
      <c r="NY28" s="41"/>
      <c r="NZ28" s="41"/>
      <c r="OA28" s="41"/>
      <c r="OB28" s="41"/>
      <c r="OC28" s="41"/>
      <c r="OD28" s="41"/>
      <c r="OE28" s="41"/>
      <c r="OF28" s="41"/>
      <c r="OG28" s="41"/>
      <c r="OH28" s="41"/>
      <c r="OI28" s="41"/>
      <c r="OJ28" s="41"/>
      <c r="OK28" s="41"/>
      <c r="OL28" s="41"/>
      <c r="OM28" s="41"/>
      <c r="ON28" s="41"/>
      <c r="OO28" s="41"/>
      <c r="OP28" s="41"/>
      <c r="OQ28" s="41"/>
      <c r="OR28" s="41"/>
      <c r="OS28" s="41"/>
      <c r="OT28" s="41"/>
      <c r="OU28" s="41"/>
      <c r="OV28" s="41"/>
      <c r="OW28" s="41"/>
      <c r="OX28" s="41"/>
      <c r="OY28" s="41"/>
      <c r="OZ28" s="41"/>
      <c r="PA28" s="41"/>
      <c r="PB28" s="41"/>
      <c r="PC28" s="41"/>
      <c r="PD28" s="41"/>
      <c r="PE28" s="41"/>
      <c r="PF28" s="41"/>
      <c r="PG28" s="41"/>
      <c r="PH28" s="41"/>
      <c r="PI28" s="41"/>
      <c r="PJ28" s="41"/>
      <c r="PK28" s="41"/>
      <c r="PL28" s="41"/>
      <c r="PM28" s="41"/>
      <c r="PN28" s="41"/>
      <c r="PO28" s="41"/>
      <c r="PP28" s="41"/>
      <c r="PQ28" s="41"/>
      <c r="PR28" s="41"/>
      <c r="PS28" s="41"/>
      <c r="PT28" s="41"/>
      <c r="PU28" s="41"/>
      <c r="PV28" s="41"/>
      <c r="PW28" s="41"/>
      <c r="PX28" s="41"/>
      <c r="PY28" s="41"/>
      <c r="PZ28" s="41"/>
      <c r="QA28" s="41"/>
      <c r="QB28" s="41"/>
      <c r="QC28" s="41"/>
      <c r="QD28" s="41"/>
      <c r="QE28" s="41"/>
      <c r="QF28" s="41"/>
      <c r="QG28" s="41"/>
      <c r="QH28" s="41"/>
      <c r="QI28" s="41"/>
      <c r="QJ28" s="41"/>
      <c r="QK28" s="41"/>
      <c r="QL28" s="41"/>
      <c r="QM28" s="41"/>
      <c r="QN28" s="41"/>
      <c r="QO28" s="41"/>
      <c r="QP28" s="41"/>
      <c r="QQ28" s="41"/>
      <c r="QR28" s="41"/>
      <c r="QS28" s="41"/>
      <c r="QT28" s="41"/>
      <c r="QU28" s="41"/>
      <c r="QV28" s="41"/>
      <c r="QW28" s="41"/>
      <c r="QX28" s="41"/>
      <c r="QY28" s="41"/>
      <c r="QZ28" s="41"/>
      <c r="RA28" s="41"/>
      <c r="RB28" s="41"/>
      <c r="RC28" s="41"/>
      <c r="RD28" s="41"/>
      <c r="RE28" s="41"/>
      <c r="RF28" s="41"/>
      <c r="RG28" s="41"/>
      <c r="RH28" s="41"/>
      <c r="RI28" s="41"/>
      <c r="RJ28" s="41"/>
      <c r="RK28" s="41"/>
      <c r="RL28" s="41"/>
      <c r="RM28" s="41"/>
      <c r="RN28" s="41"/>
      <c r="RO28" s="41"/>
      <c r="RP28" s="41"/>
      <c r="RQ28" s="41"/>
      <c r="RR28" s="41"/>
      <c r="RS28" s="41"/>
      <c r="RT28" s="41"/>
      <c r="RU28" s="41"/>
      <c r="RV28" s="41"/>
      <c r="RW28" s="41"/>
      <c r="RX28" s="41"/>
      <c r="RY28" s="41"/>
      <c r="RZ28" s="41"/>
      <c r="SA28" s="41"/>
      <c r="SB28" s="41"/>
      <c r="SC28" s="41"/>
      <c r="SD28" s="41"/>
      <c r="SE28" s="41"/>
      <c r="SF28" s="41"/>
      <c r="SG28" s="41"/>
      <c r="SH28" s="41"/>
      <c r="SI28" s="41"/>
      <c r="SJ28" s="41"/>
      <c r="SK28" s="41"/>
      <c r="SL28" s="41"/>
      <c r="SM28" s="41"/>
      <c r="SN28" s="41"/>
      <c r="SO28" s="41"/>
      <c r="SP28" s="41"/>
      <c r="SQ28" s="41"/>
      <c r="SR28" s="41"/>
      <c r="SS28" s="41"/>
      <c r="ST28" s="41"/>
      <c r="SU28" s="41"/>
      <c r="SV28" s="41"/>
      <c r="SW28" s="41"/>
      <c r="SX28" s="41"/>
      <c r="SY28" s="41"/>
      <c r="SZ28" s="41"/>
      <c r="TA28" s="41"/>
      <c r="TB28" s="41"/>
      <c r="TC28" s="41"/>
      <c r="TD28" s="41"/>
      <c r="TE28" s="41"/>
      <c r="TF28" s="41"/>
      <c r="TG28" s="41"/>
      <c r="TH28" s="41"/>
      <c r="TI28" s="41"/>
      <c r="TJ28" s="41"/>
      <c r="TK28" s="41"/>
      <c r="TL28" s="41"/>
      <c r="TM28" s="41"/>
      <c r="TN28" s="41"/>
      <c r="TO28" s="41"/>
      <c r="TP28" s="41"/>
      <c r="TQ28" s="41"/>
      <c r="TR28" s="41"/>
      <c r="TS28" s="41"/>
      <c r="TT28" s="41"/>
      <c r="TU28" s="41"/>
      <c r="TV28" s="41"/>
      <c r="TW28" s="41"/>
      <c r="TX28" s="41"/>
      <c r="TY28" s="41"/>
      <c r="TZ28" s="41"/>
      <c r="UA28" s="41"/>
      <c r="UB28" s="41"/>
      <c r="UC28" s="41"/>
      <c r="UD28" s="41"/>
      <c r="UE28" s="41"/>
      <c r="UF28" s="41"/>
      <c r="UG28" s="41"/>
      <c r="UH28" s="41"/>
      <c r="UI28" s="41"/>
      <c r="UJ28" s="41"/>
      <c r="UK28" s="41"/>
      <c r="UL28" s="41"/>
      <c r="UM28" s="41"/>
      <c r="UN28" s="41"/>
      <c r="UO28" s="41"/>
      <c r="UP28" s="41"/>
      <c r="UQ28" s="41"/>
      <c r="UR28" s="41"/>
      <c r="US28" s="41"/>
      <c r="UT28" s="41"/>
      <c r="UU28" s="41"/>
      <c r="UV28" s="41"/>
      <c r="UW28" s="41"/>
      <c r="UX28" s="41"/>
      <c r="UY28" s="41"/>
      <c r="UZ28" s="41"/>
      <c r="VA28" s="41"/>
      <c r="VB28" s="41"/>
      <c r="VC28" s="41"/>
      <c r="VD28" s="41"/>
      <c r="VE28" s="41"/>
      <c r="VF28" s="41"/>
      <c r="VG28" s="41"/>
      <c r="VH28" s="41"/>
      <c r="VI28" s="41"/>
      <c r="VJ28" s="41"/>
      <c r="VK28" s="41"/>
      <c r="VL28" s="41"/>
      <c r="VM28" s="41"/>
      <c r="VN28" s="41"/>
      <c r="VO28" s="41"/>
      <c r="VP28" s="41"/>
      <c r="VQ28" s="41"/>
      <c r="VR28" s="41"/>
      <c r="VS28" s="41"/>
      <c r="VT28" s="41"/>
      <c r="VU28" s="41"/>
      <c r="VV28" s="41"/>
      <c r="VW28" s="41"/>
      <c r="VX28" s="41"/>
      <c r="VY28" s="41"/>
      <c r="VZ28" s="41"/>
      <c r="WA28" s="41"/>
      <c r="WB28" s="41"/>
      <c r="WC28" s="41"/>
      <c r="WD28" s="41"/>
      <c r="WE28" s="41"/>
      <c r="WF28" s="41"/>
      <c r="WG28" s="41"/>
      <c r="WH28" s="41"/>
      <c r="WI28" s="41"/>
      <c r="WJ28" s="41"/>
      <c r="WK28" s="41"/>
      <c r="WL28" s="41"/>
      <c r="WM28" s="41"/>
      <c r="WN28" s="41"/>
      <c r="WO28" s="41"/>
      <c r="WP28" s="41"/>
      <c r="WQ28" s="41"/>
      <c r="WR28" s="41"/>
      <c r="WS28" s="41"/>
      <c r="WT28" s="41"/>
      <c r="WU28" s="41"/>
      <c r="WV28" s="41"/>
      <c r="WW28" s="41"/>
      <c r="WX28" s="41"/>
      <c r="WY28" s="41"/>
      <c r="WZ28" s="41"/>
      <c r="XA28" s="41"/>
      <c r="XB28" s="41"/>
      <c r="XC28" s="41"/>
      <c r="XD28" s="41"/>
      <c r="XE28" s="41"/>
      <c r="XF28" s="41"/>
      <c r="XG28" s="41"/>
      <c r="XH28" s="41"/>
      <c r="XI28" s="41"/>
      <c r="XJ28" s="41"/>
      <c r="XK28" s="41"/>
      <c r="XL28" s="41"/>
      <c r="XM28" s="41"/>
      <c r="XN28" s="41"/>
      <c r="XO28" s="41"/>
      <c r="XP28" s="41"/>
      <c r="XQ28" s="41"/>
      <c r="XR28" s="41"/>
      <c r="XS28" s="41"/>
      <c r="XT28" s="41"/>
      <c r="XU28" s="41"/>
      <c r="XV28" s="41"/>
      <c r="XW28" s="41"/>
      <c r="XX28" s="41"/>
      <c r="XY28" s="41"/>
      <c r="XZ28" s="41"/>
      <c r="YA28" s="41"/>
      <c r="YB28" s="41"/>
      <c r="YC28" s="41"/>
      <c r="YD28" s="41"/>
      <c r="YE28" s="41"/>
      <c r="YF28" s="41"/>
      <c r="YG28" s="41"/>
      <c r="YH28" s="41"/>
      <c r="YI28" s="41"/>
      <c r="YJ28" s="41"/>
      <c r="YK28" s="41"/>
      <c r="YL28" s="41"/>
      <c r="YM28" s="41"/>
      <c r="YN28" s="41"/>
      <c r="YO28" s="41"/>
      <c r="YP28" s="41"/>
      <c r="YQ28" s="41"/>
      <c r="YR28" s="41"/>
      <c r="YS28" s="41"/>
      <c r="YT28" s="41"/>
      <c r="YU28" s="41"/>
      <c r="YV28" s="41"/>
      <c r="YW28" s="41"/>
      <c r="YX28" s="41"/>
      <c r="YY28" s="41"/>
      <c r="YZ28" s="41"/>
      <c r="ZA28" s="41"/>
      <c r="ZB28" s="41"/>
      <c r="ZC28" s="41"/>
      <c r="ZD28" s="41"/>
      <c r="ZE28" s="41"/>
      <c r="ZF28" s="41"/>
      <c r="ZG28" s="41"/>
      <c r="ZH28" s="41"/>
      <c r="ZI28" s="41"/>
      <c r="ZJ28" s="41"/>
      <c r="ZK28" s="41"/>
      <c r="ZL28" s="41"/>
      <c r="ZM28" s="41"/>
      <c r="ZN28" s="41"/>
      <c r="ZO28" s="41"/>
      <c r="ZP28" s="41"/>
      <c r="ZQ28" s="41"/>
      <c r="ZR28" s="41"/>
      <c r="ZS28" s="41"/>
      <c r="ZT28" s="41"/>
      <c r="ZU28" s="41"/>
      <c r="ZV28" s="41"/>
      <c r="ZW28" s="41"/>
      <c r="ZX28" s="41"/>
      <c r="ZY28" s="41"/>
      <c r="ZZ28" s="41"/>
      <c r="AAA28" s="41"/>
      <c r="AAB28" s="41"/>
      <c r="AAC28" s="41"/>
      <c r="AAD28" s="41"/>
      <c r="AAE28" s="41"/>
      <c r="AAF28" s="41"/>
      <c r="AAG28" s="41"/>
      <c r="AAH28" s="41"/>
      <c r="AAI28" s="41"/>
      <c r="AAJ28" s="41"/>
      <c r="AAK28" s="41"/>
      <c r="AAL28" s="41"/>
      <c r="AAM28" s="41"/>
      <c r="AAN28" s="41"/>
      <c r="AAO28" s="41"/>
      <c r="AAP28" s="41"/>
      <c r="AAQ28" s="41"/>
      <c r="AAR28" s="41"/>
      <c r="AAS28" s="41"/>
      <c r="AAT28" s="41"/>
      <c r="AAU28" s="41"/>
      <c r="AAV28" s="41"/>
      <c r="AAW28" s="41"/>
      <c r="AAX28" s="41"/>
      <c r="AAY28" s="41"/>
      <c r="AAZ28" s="41"/>
      <c r="ABA28" s="41"/>
      <c r="ABB28" s="41"/>
      <c r="ABC28" s="41"/>
      <c r="ABD28" s="41"/>
      <c r="ABE28" s="41"/>
      <c r="ABF28" s="41"/>
      <c r="ABG28" s="41"/>
      <c r="ABH28" s="41"/>
      <c r="ABI28" s="41"/>
      <c r="ABJ28" s="41"/>
      <c r="ABK28" s="41"/>
      <c r="ABL28" s="41"/>
      <c r="ABM28" s="41"/>
      <c r="ABN28" s="41"/>
      <c r="ABO28" s="41"/>
      <c r="ABP28" s="41"/>
      <c r="ABQ28" s="41"/>
      <c r="ABR28" s="41"/>
      <c r="ABS28" s="41"/>
      <c r="ABT28" s="41"/>
      <c r="ABU28" s="41"/>
      <c r="ABV28" s="41"/>
      <c r="ABW28" s="41"/>
      <c r="ABX28" s="41"/>
      <c r="ABY28" s="41"/>
      <c r="ABZ28" s="41"/>
      <c r="ACA28" s="41"/>
      <c r="ACB28" s="41"/>
      <c r="ACC28" s="41"/>
      <c r="ACD28" s="41"/>
      <c r="ACE28" s="41"/>
      <c r="ACF28" s="41"/>
      <c r="ACG28" s="41"/>
      <c r="ACH28" s="41"/>
      <c r="ACI28" s="41"/>
      <c r="ACJ28" s="41"/>
      <c r="ACK28" s="41"/>
      <c r="ACL28" s="41"/>
      <c r="ACM28" s="41"/>
      <c r="ACN28" s="41"/>
      <c r="ACO28" s="41"/>
      <c r="ACP28" s="41"/>
      <c r="ACQ28" s="41"/>
      <c r="ACR28" s="41"/>
      <c r="ACS28" s="41"/>
      <c r="ACT28" s="41"/>
      <c r="ACU28" s="41"/>
      <c r="ACV28" s="41"/>
      <c r="ACW28" s="41"/>
      <c r="ACX28" s="41"/>
      <c r="ACY28" s="41"/>
      <c r="ACZ28" s="41"/>
      <c r="ADA28" s="41"/>
      <c r="ADB28" s="41"/>
      <c r="ADC28" s="41"/>
      <c r="ADD28" s="41"/>
      <c r="ADE28" s="41"/>
      <c r="ADF28" s="41"/>
      <c r="ADG28" s="41"/>
      <c r="ADH28" s="41"/>
      <c r="ADI28" s="41"/>
      <c r="ADJ28" s="41"/>
      <c r="ADK28" s="41"/>
      <c r="ADL28" s="41"/>
      <c r="ADM28" s="41"/>
      <c r="ADN28" s="41"/>
      <c r="ADO28" s="41"/>
      <c r="ADP28" s="41"/>
      <c r="ADQ28" s="41"/>
      <c r="ADR28" s="41"/>
      <c r="ADS28" s="41"/>
      <c r="ADT28" s="41"/>
      <c r="ADU28" s="41"/>
      <c r="ADV28" s="41"/>
      <c r="ADW28" s="41"/>
      <c r="ADX28" s="41"/>
      <c r="ADY28" s="41"/>
      <c r="ADZ28" s="41"/>
      <c r="AEA28" s="41"/>
      <c r="AEB28" s="41"/>
      <c r="AEC28" s="41"/>
      <c r="AED28" s="41"/>
      <c r="AEE28" s="41"/>
      <c r="AEF28" s="41"/>
      <c r="AEG28" s="41"/>
      <c r="AEH28" s="41"/>
      <c r="AEI28" s="41"/>
      <c r="AEJ28" s="41"/>
      <c r="AEK28" s="41"/>
      <c r="AEL28" s="41"/>
      <c r="AEM28" s="41"/>
      <c r="AEN28" s="41"/>
      <c r="AEO28" s="41"/>
      <c r="AEP28" s="41"/>
      <c r="AEQ28" s="41"/>
      <c r="AER28" s="41"/>
      <c r="AES28" s="41"/>
      <c r="AET28" s="41"/>
      <c r="AEU28" s="41"/>
      <c r="AEV28" s="41"/>
      <c r="AEW28" s="41"/>
      <c r="AEX28" s="41"/>
      <c r="AEY28" s="41"/>
      <c r="AEZ28" s="41"/>
      <c r="AFA28" s="41"/>
      <c r="AFB28" s="41"/>
      <c r="AFC28" s="41"/>
      <c r="AFD28" s="41"/>
      <c r="AFE28" s="41"/>
      <c r="AFF28" s="41"/>
      <c r="AFG28" s="41"/>
      <c r="AFH28" s="41"/>
      <c r="AFI28" s="41"/>
      <c r="AFJ28" s="41"/>
      <c r="AFK28" s="41"/>
      <c r="AFL28" s="41"/>
      <c r="AFM28" s="41"/>
      <c r="AFN28" s="41"/>
      <c r="AFO28" s="41"/>
      <c r="AFP28" s="41"/>
      <c r="AFQ28" s="41"/>
      <c r="AFR28" s="41"/>
      <c r="AFS28" s="41"/>
      <c r="AFT28" s="41"/>
      <c r="AFU28" s="41"/>
      <c r="AFV28" s="41"/>
      <c r="AFW28" s="41"/>
      <c r="AFX28" s="41"/>
      <c r="AFY28" s="41"/>
      <c r="AFZ28" s="41"/>
      <c r="AGA28" s="41"/>
      <c r="AGB28" s="41"/>
      <c r="AGC28" s="41"/>
      <c r="AGD28" s="41"/>
      <c r="AGE28" s="41"/>
      <c r="AGF28" s="41"/>
      <c r="AGG28" s="41"/>
      <c r="AGH28" s="41"/>
      <c r="AGI28" s="41"/>
      <c r="AGJ28" s="41"/>
      <c r="AGK28" s="41"/>
      <c r="AGL28" s="41"/>
      <c r="AGM28" s="41"/>
      <c r="AGN28" s="41"/>
      <c r="AGO28" s="41"/>
      <c r="AGP28" s="41"/>
      <c r="AGQ28" s="41"/>
      <c r="AGR28" s="41"/>
      <c r="AGS28" s="41"/>
      <c r="AGT28" s="41"/>
      <c r="AGU28" s="41"/>
      <c r="AGV28" s="41"/>
      <c r="AGW28" s="41"/>
      <c r="AGX28" s="41"/>
      <c r="AGY28" s="41"/>
      <c r="AGZ28" s="41"/>
      <c r="AHA28" s="41"/>
      <c r="AHB28" s="41"/>
      <c r="AHC28" s="41"/>
      <c r="AHD28" s="41"/>
      <c r="AHE28" s="41"/>
      <c r="AHF28" s="41"/>
      <c r="AHG28" s="41"/>
      <c r="AHH28" s="41"/>
      <c r="AHI28" s="41"/>
      <c r="AHJ28" s="41"/>
      <c r="AHK28" s="41"/>
      <c r="AHL28" s="41"/>
      <c r="AHM28" s="41"/>
      <c r="AHN28" s="41"/>
      <c r="AHO28" s="41"/>
      <c r="AHP28" s="41"/>
      <c r="AHQ28" s="41"/>
      <c r="AHR28" s="41"/>
      <c r="AHS28" s="41"/>
      <c r="AHT28" s="41"/>
      <c r="AHU28" s="41"/>
      <c r="AHV28" s="41"/>
      <c r="AHW28" s="41"/>
      <c r="AHX28" s="41"/>
      <c r="AHY28" s="41"/>
      <c r="AHZ28" s="41"/>
      <c r="AIA28" s="41"/>
      <c r="AIB28" s="41"/>
      <c r="AIC28" s="41"/>
      <c r="AID28" s="41"/>
      <c r="AIE28" s="41"/>
      <c r="AIF28" s="41"/>
      <c r="AIG28" s="41"/>
      <c r="AIH28" s="41"/>
      <c r="AII28" s="41"/>
      <c r="AIJ28" s="41"/>
      <c r="AIK28" s="41"/>
      <c r="AIL28" s="41"/>
      <c r="AIM28" s="41"/>
      <c r="AIN28" s="41"/>
      <c r="AIO28" s="41"/>
      <c r="AIP28" s="41"/>
      <c r="AIQ28" s="41"/>
      <c r="AIR28" s="41"/>
      <c r="AIS28" s="41"/>
      <c r="AIT28" s="41"/>
      <c r="AIU28" s="41"/>
      <c r="AIV28" s="41"/>
      <c r="AIW28" s="41"/>
      <c r="AIX28" s="41"/>
      <c r="AIY28" s="41"/>
      <c r="AIZ28" s="41"/>
      <c r="AJA28" s="41"/>
      <c r="AJB28" s="41"/>
      <c r="AJC28" s="41"/>
      <c r="AJD28" s="41"/>
      <c r="AJE28" s="41"/>
      <c r="AJF28" s="41"/>
      <c r="AJG28" s="41"/>
      <c r="AJH28" s="41"/>
      <c r="AJI28" s="41"/>
      <c r="AJJ28" s="41"/>
      <c r="AJK28" s="41"/>
      <c r="AJL28" s="41"/>
      <c r="AJM28" s="41"/>
      <c r="AJN28" s="41"/>
      <c r="AJO28" s="41"/>
      <c r="AJP28" s="41"/>
      <c r="AJQ28" s="41"/>
      <c r="AJR28" s="41"/>
      <c r="AJS28" s="41"/>
      <c r="AJT28" s="41"/>
      <c r="AJU28" s="41"/>
      <c r="AJV28" s="41"/>
      <c r="AJW28" s="41"/>
      <c r="AJX28" s="41"/>
      <c r="AJY28" s="41"/>
      <c r="AJZ28" s="41"/>
      <c r="AKA28" s="41"/>
      <c r="AKB28" s="41"/>
      <c r="AKC28" s="41"/>
      <c r="AKD28" s="41"/>
      <c r="AKE28" s="41"/>
      <c r="AKF28" s="41"/>
      <c r="AKG28" s="41"/>
      <c r="AKH28" s="41"/>
      <c r="AKI28" s="41"/>
      <c r="AKJ28" s="41"/>
      <c r="AKK28" s="41"/>
      <c r="AKL28" s="41"/>
      <c r="AKM28" s="41"/>
      <c r="AKN28" s="41"/>
      <c r="AKO28" s="41"/>
      <c r="AKP28" s="41"/>
      <c r="AKQ28" s="41"/>
      <c r="AKR28" s="41"/>
      <c r="AKS28" s="41"/>
      <c r="AKT28" s="41"/>
      <c r="AKU28" s="41"/>
      <c r="AKV28" s="41"/>
      <c r="AKW28" s="41"/>
      <c r="AKX28" s="41"/>
      <c r="AKY28" s="41"/>
      <c r="AKZ28" s="41"/>
      <c r="ALA28" s="41"/>
      <c r="ALB28" s="41"/>
      <c r="ALC28" s="41"/>
      <c r="ALD28" s="41"/>
      <c r="ALE28" s="41"/>
      <c r="ALF28" s="41"/>
      <c r="ALG28" s="41"/>
      <c r="ALH28" s="41"/>
      <c r="ALI28" s="41"/>
      <c r="ALJ28" s="41"/>
      <c r="ALK28" s="41"/>
      <c r="ALL28" s="41"/>
      <c r="ALM28" s="41"/>
      <c r="ALN28" s="41"/>
      <c r="ALO28" s="41"/>
      <c r="ALP28" s="41"/>
      <c r="ALQ28" s="41"/>
      <c r="ALR28" s="41"/>
      <c r="ALS28" s="41"/>
      <c r="ALT28" s="41"/>
      <c r="ALU28" s="41"/>
      <c r="ALV28" s="41"/>
      <c r="ALW28" s="41"/>
      <c r="ALX28" s="41"/>
      <c r="ALY28" s="41"/>
      <c r="ALZ28" s="41"/>
      <c r="AMA28" s="41"/>
      <c r="AMB28" s="41"/>
      <c r="AMC28" s="41"/>
      <c r="AMD28" s="41"/>
      <c r="AME28" s="41"/>
      <c r="AMF28" s="41"/>
      <c r="AMG28" s="41"/>
      <c r="AMH28" s="41"/>
      <c r="AMI28" s="41"/>
      <c r="AMJ28" s="41"/>
      <c r="AMK28" s="41"/>
      <c r="AML28" s="41"/>
      <c r="AMM28" s="41"/>
      <c r="AMN28" s="41"/>
      <c r="AMO28" s="41"/>
      <c r="AMP28" s="41"/>
      <c r="AMQ28" s="41"/>
      <c r="AMR28" s="41"/>
      <c r="AMS28" s="41"/>
      <c r="AMT28" s="41"/>
      <c r="AMU28" s="41"/>
      <c r="AMV28" s="41"/>
      <c r="AMW28" s="41"/>
      <c r="AMX28" s="41"/>
      <c r="AMY28" s="41"/>
      <c r="AMZ28" s="41"/>
      <c r="ANA28" s="41"/>
      <c r="ANB28" s="41"/>
      <c r="ANC28" s="41"/>
      <c r="AND28" s="41"/>
      <c r="ANE28" s="41"/>
      <c r="ANF28" s="41"/>
      <c r="ANG28" s="41"/>
      <c r="ANH28" s="41"/>
      <c r="ANI28" s="41"/>
      <c r="ANJ28" s="41"/>
      <c r="ANK28" s="41"/>
      <c r="ANL28" s="41"/>
      <c r="ANM28" s="41"/>
      <c r="ANN28" s="41"/>
      <c r="ANO28" s="41"/>
      <c r="ANP28" s="41"/>
      <c r="ANQ28" s="41"/>
      <c r="ANR28" s="41"/>
      <c r="ANS28" s="41"/>
      <c r="ANT28" s="41"/>
      <c r="ANU28" s="41"/>
      <c r="ANV28" s="41"/>
      <c r="ANW28" s="41"/>
      <c r="ANX28" s="41"/>
      <c r="ANY28" s="41"/>
      <c r="ANZ28" s="41"/>
      <c r="AOA28" s="41"/>
      <c r="AOB28" s="41"/>
      <c r="AOC28" s="41"/>
      <c r="AOD28" s="41"/>
      <c r="AOE28" s="41"/>
      <c r="AOF28" s="41"/>
      <c r="AOG28" s="41"/>
      <c r="AOH28" s="41"/>
      <c r="AOI28" s="41"/>
      <c r="AOJ28" s="41"/>
      <c r="AOK28" s="41"/>
      <c r="AOL28" s="41"/>
      <c r="AOM28" s="41"/>
      <c r="AON28" s="41"/>
      <c r="AOO28" s="41"/>
      <c r="AOP28" s="41"/>
      <c r="AOQ28" s="41"/>
      <c r="AOR28" s="41"/>
      <c r="AOS28" s="41"/>
      <c r="AOT28" s="41"/>
      <c r="AOU28" s="41"/>
      <c r="AOV28" s="41"/>
      <c r="AOW28" s="41"/>
      <c r="AOX28" s="41"/>
      <c r="AOY28" s="41"/>
      <c r="AOZ28" s="41"/>
      <c r="APA28" s="41"/>
      <c r="APB28" s="41"/>
      <c r="APC28" s="41"/>
      <c r="APD28" s="41"/>
      <c r="APE28" s="41"/>
      <c r="APF28" s="41"/>
      <c r="APG28" s="41"/>
      <c r="APH28" s="41"/>
      <c r="API28" s="41"/>
    </row>
    <row r="29" spans="2:1101" x14ac:dyDescent="0.25">
      <c r="B29" s="43" t="s">
        <v>324</v>
      </c>
      <c r="C29" s="41">
        <v>12377</v>
      </c>
      <c r="D29" s="130">
        <v>-93818316.75</v>
      </c>
      <c r="E29" s="130">
        <v>0</v>
      </c>
      <c r="F29" s="130">
        <v>0</v>
      </c>
      <c r="G29" s="41"/>
      <c r="H29" s="41"/>
      <c r="I29" s="68"/>
      <c r="J29" s="68"/>
      <c r="K29" s="68"/>
      <c r="L29" s="68"/>
      <c r="M29" s="68"/>
      <c r="N29" s="68"/>
      <c r="O29" s="68"/>
      <c r="P29" s="68"/>
      <c r="Q29" s="68"/>
      <c r="R29" s="68"/>
      <c r="S29" s="68"/>
      <c r="T29" s="68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1"/>
      <c r="FE29" s="41"/>
      <c r="FF29" s="41"/>
      <c r="FG29" s="41"/>
      <c r="FH29" s="41"/>
      <c r="FI29" s="41"/>
      <c r="FJ29" s="41"/>
      <c r="FK29" s="41"/>
      <c r="FL29" s="41"/>
      <c r="FM29" s="41"/>
      <c r="FN29" s="41"/>
      <c r="FO29" s="41"/>
      <c r="FP29" s="41"/>
      <c r="FQ29" s="41"/>
      <c r="FR29" s="41"/>
      <c r="FS29" s="41"/>
      <c r="FT29" s="41"/>
      <c r="FU29" s="41"/>
      <c r="FV29" s="41"/>
      <c r="FW29" s="41"/>
      <c r="FX29" s="41"/>
      <c r="FY29" s="41"/>
      <c r="FZ29" s="41"/>
      <c r="GA29" s="41"/>
      <c r="GB29" s="41"/>
      <c r="GC29" s="41"/>
      <c r="GD29" s="41"/>
      <c r="GE29" s="41"/>
      <c r="GF29" s="41"/>
      <c r="GG29" s="41"/>
      <c r="GH29" s="41"/>
      <c r="GI29" s="41"/>
      <c r="GJ29" s="41"/>
      <c r="GK29" s="41"/>
      <c r="GL29" s="41"/>
      <c r="GM29" s="41"/>
      <c r="GN29" s="41"/>
      <c r="GO29" s="41"/>
      <c r="GP29" s="41"/>
      <c r="GQ29" s="41"/>
      <c r="GR29" s="41"/>
      <c r="GS29" s="41"/>
      <c r="GT29" s="41"/>
      <c r="GU29" s="41"/>
      <c r="GV29" s="41"/>
      <c r="GW29" s="41"/>
      <c r="GX29" s="41"/>
      <c r="GY29" s="41"/>
      <c r="GZ29" s="41"/>
      <c r="HA29" s="41"/>
      <c r="HB29" s="41"/>
      <c r="HC29" s="41"/>
      <c r="HD29" s="41"/>
      <c r="HE29" s="41"/>
      <c r="HF29" s="41"/>
      <c r="HG29" s="41"/>
      <c r="HH29" s="41"/>
      <c r="HI29" s="41"/>
      <c r="HJ29" s="41"/>
      <c r="HK29" s="41"/>
      <c r="HL29" s="41"/>
      <c r="HM29" s="41"/>
      <c r="HN29" s="41"/>
      <c r="HO29" s="41"/>
      <c r="HP29" s="41"/>
      <c r="HQ29" s="41"/>
      <c r="HR29" s="41"/>
      <c r="HS29" s="41"/>
      <c r="HT29" s="41"/>
      <c r="HU29" s="41"/>
      <c r="HV29" s="41"/>
      <c r="HW29" s="41"/>
      <c r="HX29" s="41"/>
      <c r="HY29" s="41"/>
      <c r="HZ29" s="41"/>
      <c r="IA29" s="41"/>
      <c r="IB29" s="41"/>
      <c r="IC29" s="41"/>
      <c r="ID29" s="41"/>
      <c r="IE29" s="41"/>
      <c r="IF29" s="41"/>
      <c r="IG29" s="41"/>
      <c r="IH29" s="41"/>
      <c r="II29" s="41"/>
      <c r="IJ29" s="41"/>
      <c r="IK29" s="41"/>
      <c r="IL29" s="41"/>
      <c r="IM29" s="41"/>
      <c r="IN29" s="41"/>
      <c r="IO29" s="41"/>
      <c r="IP29" s="41"/>
      <c r="IQ29" s="41"/>
      <c r="IR29" s="41"/>
      <c r="IS29" s="41"/>
      <c r="IT29" s="41"/>
      <c r="IU29" s="41"/>
      <c r="IV29" s="41"/>
      <c r="IW29" s="41"/>
      <c r="IX29" s="41"/>
      <c r="IY29" s="41"/>
      <c r="IZ29" s="41"/>
      <c r="JA29" s="41"/>
      <c r="JB29" s="41"/>
      <c r="JC29" s="41"/>
      <c r="JD29" s="41"/>
      <c r="JE29" s="41"/>
      <c r="JF29" s="41"/>
      <c r="JG29" s="41"/>
      <c r="JH29" s="41"/>
      <c r="JI29" s="41"/>
      <c r="JJ29" s="41"/>
      <c r="JK29" s="41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1"/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1"/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1"/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1"/>
      <c r="NS29" s="41"/>
      <c r="NT29" s="41"/>
      <c r="NU29" s="41"/>
      <c r="NV29" s="41"/>
      <c r="NW29" s="41"/>
      <c r="NX29" s="41"/>
      <c r="NY29" s="41"/>
      <c r="NZ29" s="41"/>
      <c r="OA29" s="41"/>
      <c r="OB29" s="41"/>
      <c r="OC29" s="41"/>
      <c r="OD29" s="41"/>
      <c r="OE29" s="41"/>
      <c r="OF29" s="41"/>
      <c r="OG29" s="41"/>
      <c r="OH29" s="41"/>
      <c r="OI29" s="41"/>
      <c r="OJ29" s="41"/>
      <c r="OK29" s="41"/>
      <c r="OL29" s="41"/>
      <c r="OM29" s="41"/>
      <c r="ON29" s="41"/>
      <c r="OO29" s="41"/>
      <c r="OP29" s="41"/>
      <c r="OQ29" s="41"/>
      <c r="OR29" s="41"/>
      <c r="OS29" s="41"/>
      <c r="OT29" s="41"/>
      <c r="OU29" s="41"/>
      <c r="OV29" s="41"/>
      <c r="OW29" s="41"/>
      <c r="OX29" s="41"/>
      <c r="OY29" s="41"/>
      <c r="OZ29" s="41"/>
      <c r="PA29" s="41"/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1"/>
      <c r="PN29" s="41"/>
      <c r="PO29" s="41"/>
      <c r="PP29" s="41"/>
      <c r="PQ29" s="41"/>
      <c r="PR29" s="41"/>
      <c r="PS29" s="41"/>
      <c r="PT29" s="41"/>
      <c r="PU29" s="41"/>
      <c r="PV29" s="41"/>
      <c r="PW29" s="41"/>
      <c r="PX29" s="41"/>
      <c r="PY29" s="41"/>
      <c r="PZ29" s="41"/>
      <c r="QA29" s="41"/>
      <c r="QB29" s="41"/>
      <c r="QC29" s="41"/>
      <c r="QD29" s="41"/>
      <c r="QE29" s="41"/>
      <c r="QF29" s="41"/>
      <c r="QG29" s="41"/>
      <c r="QH29" s="41"/>
      <c r="QI29" s="41"/>
      <c r="QJ29" s="41"/>
      <c r="QK29" s="41"/>
      <c r="QL29" s="41"/>
      <c r="QM29" s="41"/>
      <c r="QN29" s="41"/>
      <c r="QO29" s="41"/>
      <c r="QP29" s="41"/>
      <c r="QQ29" s="41"/>
      <c r="QR29" s="41"/>
      <c r="QS29" s="41"/>
      <c r="QT29" s="41"/>
      <c r="QU29" s="41"/>
      <c r="QV29" s="41"/>
      <c r="QW29" s="41"/>
      <c r="QX29" s="41"/>
      <c r="QY29" s="41"/>
      <c r="QZ29" s="41"/>
      <c r="RA29" s="41"/>
      <c r="RB29" s="41"/>
      <c r="RC29" s="41"/>
      <c r="RD29" s="41"/>
      <c r="RE29" s="41"/>
      <c r="RF29" s="41"/>
      <c r="RG29" s="41"/>
      <c r="RH29" s="41"/>
      <c r="RI29" s="41"/>
      <c r="RJ29" s="41"/>
      <c r="RK29" s="41"/>
      <c r="RL29" s="41"/>
      <c r="RM29" s="41"/>
      <c r="RN29" s="41"/>
      <c r="RO29" s="41"/>
      <c r="RP29" s="41"/>
      <c r="RQ29" s="41"/>
      <c r="RR29" s="41"/>
      <c r="RS29" s="41"/>
      <c r="RT29" s="41"/>
      <c r="RU29" s="41"/>
      <c r="RV29" s="41"/>
      <c r="RW29" s="41"/>
      <c r="RX29" s="41"/>
      <c r="RY29" s="41"/>
      <c r="RZ29" s="41"/>
      <c r="SA29" s="41"/>
      <c r="SB29" s="41"/>
      <c r="SC29" s="41"/>
      <c r="SD29" s="41"/>
      <c r="SE29" s="41"/>
      <c r="SF29" s="41"/>
      <c r="SG29" s="41"/>
      <c r="SH29" s="41"/>
      <c r="SI29" s="41"/>
      <c r="SJ29" s="41"/>
      <c r="SK29" s="41"/>
      <c r="SL29" s="41"/>
      <c r="SM29" s="41"/>
      <c r="SN29" s="41"/>
      <c r="SO29" s="41"/>
      <c r="SP29" s="41"/>
      <c r="SQ29" s="41"/>
      <c r="SR29" s="41"/>
      <c r="SS29" s="41"/>
      <c r="ST29" s="41"/>
      <c r="SU29" s="41"/>
      <c r="SV29" s="41"/>
      <c r="SW29" s="41"/>
      <c r="SX29" s="41"/>
      <c r="SY29" s="41"/>
      <c r="SZ29" s="41"/>
      <c r="TA29" s="41"/>
      <c r="TB29" s="41"/>
      <c r="TC29" s="41"/>
      <c r="TD29" s="41"/>
      <c r="TE29" s="41"/>
      <c r="TF29" s="41"/>
      <c r="TG29" s="41"/>
      <c r="TH29" s="41"/>
      <c r="TI29" s="41"/>
      <c r="TJ29" s="41"/>
      <c r="TK29" s="41"/>
      <c r="TL29" s="41"/>
      <c r="TM29" s="41"/>
      <c r="TN29" s="41"/>
      <c r="TO29" s="41"/>
      <c r="TP29" s="41"/>
      <c r="TQ29" s="41"/>
      <c r="TR29" s="41"/>
      <c r="TS29" s="41"/>
      <c r="TT29" s="41"/>
      <c r="TU29" s="41"/>
      <c r="TV29" s="41"/>
      <c r="TW29" s="41"/>
      <c r="TX29" s="41"/>
      <c r="TY29" s="41"/>
      <c r="TZ29" s="41"/>
      <c r="UA29" s="41"/>
      <c r="UB29" s="41"/>
      <c r="UC29" s="41"/>
      <c r="UD29" s="41"/>
      <c r="UE29" s="41"/>
      <c r="UF29" s="41"/>
      <c r="UG29" s="41"/>
      <c r="UH29" s="41"/>
      <c r="UI29" s="41"/>
      <c r="UJ29" s="41"/>
      <c r="UK29" s="41"/>
      <c r="UL29" s="41"/>
      <c r="UM29" s="41"/>
      <c r="UN29" s="41"/>
      <c r="UO29" s="41"/>
      <c r="UP29" s="41"/>
      <c r="UQ29" s="41"/>
      <c r="UR29" s="41"/>
      <c r="US29" s="41"/>
      <c r="UT29" s="41"/>
      <c r="UU29" s="41"/>
      <c r="UV29" s="41"/>
      <c r="UW29" s="41"/>
      <c r="UX29" s="41"/>
      <c r="UY29" s="41"/>
      <c r="UZ29" s="41"/>
      <c r="VA29" s="41"/>
      <c r="VB29" s="41"/>
      <c r="VC29" s="41"/>
      <c r="VD29" s="41"/>
      <c r="VE29" s="41"/>
      <c r="VF29" s="41"/>
      <c r="VG29" s="41"/>
      <c r="VH29" s="41"/>
      <c r="VI29" s="41"/>
      <c r="VJ29" s="41"/>
      <c r="VK29" s="41"/>
      <c r="VL29" s="41"/>
      <c r="VM29" s="41"/>
      <c r="VN29" s="41"/>
      <c r="VO29" s="41"/>
      <c r="VP29" s="41"/>
      <c r="VQ29" s="41"/>
      <c r="VR29" s="41"/>
      <c r="VS29" s="41"/>
      <c r="VT29" s="41"/>
      <c r="VU29" s="41"/>
      <c r="VV29" s="41"/>
      <c r="VW29" s="41"/>
      <c r="VX29" s="41"/>
      <c r="VY29" s="41"/>
      <c r="VZ29" s="41"/>
      <c r="WA29" s="41"/>
      <c r="WB29" s="41"/>
      <c r="WC29" s="41"/>
      <c r="WD29" s="41"/>
      <c r="WE29" s="41"/>
      <c r="WF29" s="41"/>
      <c r="WG29" s="41"/>
      <c r="WH29" s="41"/>
      <c r="WI29" s="41"/>
      <c r="WJ29" s="41"/>
      <c r="WK29" s="41"/>
      <c r="WL29" s="41"/>
      <c r="WM29" s="41"/>
      <c r="WN29" s="41"/>
      <c r="WO29" s="41"/>
      <c r="WP29" s="41"/>
      <c r="WQ29" s="41"/>
      <c r="WR29" s="41"/>
      <c r="WS29" s="41"/>
      <c r="WT29" s="41"/>
      <c r="WU29" s="41"/>
      <c r="WV29" s="41"/>
      <c r="WW29" s="41"/>
      <c r="WX29" s="41"/>
      <c r="WY29" s="41"/>
      <c r="WZ29" s="41"/>
      <c r="XA29" s="41"/>
      <c r="XB29" s="41"/>
      <c r="XC29" s="41"/>
      <c r="XD29" s="41"/>
      <c r="XE29" s="41"/>
      <c r="XF29" s="41"/>
      <c r="XG29" s="41"/>
      <c r="XH29" s="41"/>
      <c r="XI29" s="41"/>
      <c r="XJ29" s="41"/>
      <c r="XK29" s="41"/>
      <c r="XL29" s="41"/>
      <c r="XM29" s="41"/>
      <c r="XN29" s="41"/>
      <c r="XO29" s="41"/>
      <c r="XP29" s="41"/>
      <c r="XQ29" s="41"/>
      <c r="XR29" s="41"/>
      <c r="XS29" s="41"/>
      <c r="XT29" s="41"/>
      <c r="XU29" s="41"/>
      <c r="XV29" s="41"/>
      <c r="XW29" s="41"/>
      <c r="XX29" s="41"/>
      <c r="XY29" s="41"/>
      <c r="XZ29" s="41"/>
      <c r="YA29" s="41"/>
      <c r="YB29" s="41"/>
      <c r="YC29" s="41"/>
      <c r="YD29" s="41"/>
      <c r="YE29" s="41"/>
      <c r="YF29" s="41"/>
      <c r="YG29" s="41"/>
      <c r="YH29" s="41"/>
      <c r="YI29" s="41"/>
      <c r="YJ29" s="41"/>
      <c r="YK29" s="41"/>
      <c r="YL29" s="41"/>
      <c r="YM29" s="41"/>
      <c r="YN29" s="41"/>
      <c r="YO29" s="41"/>
      <c r="YP29" s="41"/>
      <c r="YQ29" s="41"/>
      <c r="YR29" s="41"/>
      <c r="YS29" s="41"/>
      <c r="YT29" s="41"/>
      <c r="YU29" s="41"/>
      <c r="YV29" s="41"/>
      <c r="YW29" s="41"/>
      <c r="YX29" s="41"/>
      <c r="YY29" s="41"/>
      <c r="YZ29" s="41"/>
      <c r="ZA29" s="41"/>
      <c r="ZB29" s="41"/>
      <c r="ZC29" s="41"/>
      <c r="ZD29" s="41"/>
      <c r="ZE29" s="41"/>
      <c r="ZF29" s="41"/>
      <c r="ZG29" s="41"/>
      <c r="ZH29" s="41"/>
      <c r="ZI29" s="41"/>
      <c r="ZJ29" s="41"/>
      <c r="ZK29" s="41"/>
      <c r="ZL29" s="41"/>
      <c r="ZM29" s="41"/>
      <c r="ZN29" s="41"/>
      <c r="ZO29" s="41"/>
      <c r="ZP29" s="41"/>
      <c r="ZQ29" s="41"/>
      <c r="ZR29" s="41"/>
      <c r="ZS29" s="41"/>
      <c r="ZT29" s="41"/>
      <c r="ZU29" s="41"/>
      <c r="ZV29" s="41"/>
      <c r="ZW29" s="41"/>
      <c r="ZX29" s="41"/>
      <c r="ZY29" s="41"/>
      <c r="ZZ29" s="41"/>
      <c r="AAA29" s="41"/>
      <c r="AAB29" s="41"/>
      <c r="AAC29" s="41"/>
      <c r="AAD29" s="41"/>
      <c r="AAE29" s="41"/>
      <c r="AAF29" s="41"/>
      <c r="AAG29" s="41"/>
      <c r="AAH29" s="41"/>
      <c r="AAI29" s="41"/>
      <c r="AAJ29" s="41"/>
      <c r="AAK29" s="41"/>
      <c r="AAL29" s="41"/>
      <c r="AAM29" s="41"/>
      <c r="AAN29" s="41"/>
      <c r="AAO29" s="41"/>
      <c r="AAP29" s="41"/>
      <c r="AAQ29" s="41"/>
      <c r="AAR29" s="41"/>
      <c r="AAS29" s="41"/>
      <c r="AAT29" s="41"/>
      <c r="AAU29" s="41"/>
      <c r="AAV29" s="41"/>
      <c r="AAW29" s="41"/>
      <c r="AAX29" s="41"/>
      <c r="AAY29" s="41"/>
      <c r="AAZ29" s="41"/>
      <c r="ABA29" s="41"/>
      <c r="ABB29" s="41"/>
      <c r="ABC29" s="41"/>
      <c r="ABD29" s="41"/>
      <c r="ABE29" s="41"/>
      <c r="ABF29" s="41"/>
      <c r="ABG29" s="41"/>
      <c r="ABH29" s="41"/>
      <c r="ABI29" s="41"/>
      <c r="ABJ29" s="41"/>
      <c r="ABK29" s="41"/>
      <c r="ABL29" s="41"/>
      <c r="ABM29" s="41"/>
      <c r="ABN29" s="41"/>
      <c r="ABO29" s="41"/>
      <c r="ABP29" s="41"/>
      <c r="ABQ29" s="41"/>
      <c r="ABR29" s="41"/>
      <c r="ABS29" s="41"/>
      <c r="ABT29" s="41"/>
      <c r="ABU29" s="41"/>
      <c r="ABV29" s="41"/>
      <c r="ABW29" s="41"/>
      <c r="ABX29" s="41"/>
      <c r="ABY29" s="41"/>
      <c r="ABZ29" s="41"/>
      <c r="ACA29" s="41"/>
      <c r="ACB29" s="41"/>
      <c r="ACC29" s="41"/>
      <c r="ACD29" s="41"/>
      <c r="ACE29" s="41"/>
      <c r="ACF29" s="41"/>
      <c r="ACG29" s="41"/>
      <c r="ACH29" s="41"/>
      <c r="ACI29" s="41"/>
      <c r="ACJ29" s="41"/>
      <c r="ACK29" s="41"/>
      <c r="ACL29" s="41"/>
      <c r="ACM29" s="41"/>
      <c r="ACN29" s="41"/>
      <c r="ACO29" s="41"/>
      <c r="ACP29" s="41"/>
      <c r="ACQ29" s="41"/>
      <c r="ACR29" s="41"/>
      <c r="ACS29" s="41"/>
      <c r="ACT29" s="41"/>
      <c r="ACU29" s="41"/>
      <c r="ACV29" s="41"/>
      <c r="ACW29" s="41"/>
      <c r="ACX29" s="41"/>
      <c r="ACY29" s="41"/>
      <c r="ACZ29" s="41"/>
      <c r="ADA29" s="41"/>
      <c r="ADB29" s="41"/>
      <c r="ADC29" s="41"/>
      <c r="ADD29" s="41"/>
      <c r="ADE29" s="41"/>
      <c r="ADF29" s="41"/>
      <c r="ADG29" s="41"/>
      <c r="ADH29" s="41"/>
      <c r="ADI29" s="41"/>
      <c r="ADJ29" s="41"/>
      <c r="ADK29" s="41"/>
      <c r="ADL29" s="41"/>
      <c r="ADM29" s="41"/>
      <c r="ADN29" s="41"/>
      <c r="ADO29" s="41"/>
      <c r="ADP29" s="41"/>
      <c r="ADQ29" s="41"/>
      <c r="ADR29" s="41"/>
      <c r="ADS29" s="41"/>
      <c r="ADT29" s="41"/>
      <c r="ADU29" s="41"/>
      <c r="ADV29" s="41"/>
      <c r="ADW29" s="41"/>
      <c r="ADX29" s="41"/>
      <c r="ADY29" s="41"/>
      <c r="ADZ29" s="41"/>
      <c r="AEA29" s="41"/>
      <c r="AEB29" s="41"/>
      <c r="AEC29" s="41"/>
      <c r="AED29" s="41"/>
      <c r="AEE29" s="41"/>
      <c r="AEF29" s="41"/>
      <c r="AEG29" s="41"/>
      <c r="AEH29" s="41"/>
      <c r="AEI29" s="41"/>
      <c r="AEJ29" s="41"/>
      <c r="AEK29" s="41"/>
      <c r="AEL29" s="41"/>
      <c r="AEM29" s="41"/>
      <c r="AEN29" s="41"/>
      <c r="AEO29" s="41"/>
      <c r="AEP29" s="41"/>
      <c r="AEQ29" s="41"/>
      <c r="AER29" s="41"/>
      <c r="AES29" s="41"/>
      <c r="AET29" s="41"/>
      <c r="AEU29" s="41"/>
      <c r="AEV29" s="41"/>
      <c r="AEW29" s="41"/>
      <c r="AEX29" s="41"/>
      <c r="AEY29" s="41"/>
      <c r="AEZ29" s="41"/>
      <c r="AFA29" s="41"/>
      <c r="AFB29" s="41"/>
      <c r="AFC29" s="41"/>
      <c r="AFD29" s="41"/>
      <c r="AFE29" s="41"/>
      <c r="AFF29" s="41"/>
      <c r="AFG29" s="41"/>
      <c r="AFH29" s="41"/>
      <c r="AFI29" s="41"/>
      <c r="AFJ29" s="41"/>
      <c r="AFK29" s="41"/>
      <c r="AFL29" s="41"/>
      <c r="AFM29" s="41"/>
      <c r="AFN29" s="41"/>
      <c r="AFO29" s="41"/>
      <c r="AFP29" s="41"/>
      <c r="AFQ29" s="41"/>
      <c r="AFR29" s="41"/>
      <c r="AFS29" s="41"/>
      <c r="AFT29" s="41"/>
      <c r="AFU29" s="41"/>
      <c r="AFV29" s="41"/>
      <c r="AFW29" s="41"/>
      <c r="AFX29" s="41"/>
      <c r="AFY29" s="41"/>
      <c r="AFZ29" s="41"/>
      <c r="AGA29" s="41"/>
      <c r="AGB29" s="41"/>
      <c r="AGC29" s="41"/>
      <c r="AGD29" s="41"/>
      <c r="AGE29" s="41"/>
      <c r="AGF29" s="41"/>
      <c r="AGG29" s="41"/>
      <c r="AGH29" s="41"/>
      <c r="AGI29" s="41"/>
      <c r="AGJ29" s="41"/>
      <c r="AGK29" s="41"/>
      <c r="AGL29" s="41"/>
      <c r="AGM29" s="41"/>
      <c r="AGN29" s="41"/>
      <c r="AGO29" s="41"/>
      <c r="AGP29" s="41"/>
      <c r="AGQ29" s="41"/>
      <c r="AGR29" s="41"/>
      <c r="AGS29" s="41"/>
      <c r="AGT29" s="41"/>
      <c r="AGU29" s="41"/>
      <c r="AGV29" s="41"/>
      <c r="AGW29" s="41"/>
      <c r="AGX29" s="41"/>
      <c r="AGY29" s="41"/>
      <c r="AGZ29" s="41"/>
      <c r="AHA29" s="41"/>
      <c r="AHB29" s="41"/>
      <c r="AHC29" s="41"/>
      <c r="AHD29" s="41"/>
      <c r="AHE29" s="41"/>
      <c r="AHF29" s="41"/>
      <c r="AHG29" s="41"/>
      <c r="AHH29" s="41"/>
      <c r="AHI29" s="41"/>
      <c r="AHJ29" s="41"/>
      <c r="AHK29" s="41"/>
      <c r="AHL29" s="41"/>
      <c r="AHM29" s="41"/>
      <c r="AHN29" s="41"/>
      <c r="AHO29" s="41"/>
      <c r="AHP29" s="41"/>
      <c r="AHQ29" s="41"/>
      <c r="AHR29" s="41"/>
      <c r="AHS29" s="41"/>
      <c r="AHT29" s="41"/>
      <c r="AHU29" s="41"/>
      <c r="AHV29" s="41"/>
      <c r="AHW29" s="41"/>
      <c r="AHX29" s="41"/>
      <c r="AHY29" s="41"/>
      <c r="AHZ29" s="41"/>
      <c r="AIA29" s="41"/>
      <c r="AIB29" s="41"/>
      <c r="AIC29" s="41"/>
      <c r="AID29" s="41"/>
      <c r="AIE29" s="41"/>
      <c r="AIF29" s="41"/>
      <c r="AIG29" s="41"/>
      <c r="AIH29" s="41"/>
      <c r="AII29" s="41"/>
      <c r="AIJ29" s="41"/>
      <c r="AIK29" s="41"/>
      <c r="AIL29" s="41"/>
      <c r="AIM29" s="41"/>
      <c r="AIN29" s="41"/>
      <c r="AIO29" s="41"/>
      <c r="AIP29" s="41"/>
      <c r="AIQ29" s="41"/>
      <c r="AIR29" s="41"/>
      <c r="AIS29" s="41"/>
      <c r="AIT29" s="41"/>
      <c r="AIU29" s="41"/>
      <c r="AIV29" s="41"/>
      <c r="AIW29" s="41"/>
      <c r="AIX29" s="41"/>
      <c r="AIY29" s="41"/>
      <c r="AIZ29" s="41"/>
      <c r="AJA29" s="41"/>
      <c r="AJB29" s="41"/>
      <c r="AJC29" s="41"/>
      <c r="AJD29" s="41"/>
      <c r="AJE29" s="41"/>
      <c r="AJF29" s="41"/>
      <c r="AJG29" s="41"/>
      <c r="AJH29" s="41"/>
      <c r="AJI29" s="41"/>
      <c r="AJJ29" s="41"/>
      <c r="AJK29" s="41"/>
      <c r="AJL29" s="41"/>
      <c r="AJM29" s="41"/>
      <c r="AJN29" s="41"/>
      <c r="AJO29" s="41"/>
      <c r="AJP29" s="41"/>
      <c r="AJQ29" s="41"/>
      <c r="AJR29" s="41"/>
      <c r="AJS29" s="41"/>
      <c r="AJT29" s="41"/>
      <c r="AJU29" s="41"/>
      <c r="AJV29" s="41"/>
      <c r="AJW29" s="41"/>
      <c r="AJX29" s="41"/>
      <c r="AJY29" s="41"/>
      <c r="AJZ29" s="41"/>
      <c r="AKA29" s="41"/>
      <c r="AKB29" s="41"/>
      <c r="AKC29" s="41"/>
      <c r="AKD29" s="41"/>
      <c r="AKE29" s="41"/>
      <c r="AKF29" s="41"/>
      <c r="AKG29" s="41"/>
      <c r="AKH29" s="41"/>
      <c r="AKI29" s="41"/>
      <c r="AKJ29" s="41"/>
      <c r="AKK29" s="41"/>
      <c r="AKL29" s="41"/>
      <c r="AKM29" s="41"/>
      <c r="AKN29" s="41"/>
      <c r="AKO29" s="41"/>
      <c r="AKP29" s="41"/>
      <c r="AKQ29" s="41"/>
      <c r="AKR29" s="41"/>
      <c r="AKS29" s="41"/>
      <c r="AKT29" s="41"/>
      <c r="AKU29" s="41"/>
      <c r="AKV29" s="41"/>
      <c r="AKW29" s="41"/>
      <c r="AKX29" s="41"/>
      <c r="AKY29" s="41"/>
      <c r="AKZ29" s="41"/>
      <c r="ALA29" s="41"/>
      <c r="ALB29" s="41"/>
      <c r="ALC29" s="41"/>
      <c r="ALD29" s="41"/>
      <c r="ALE29" s="41"/>
      <c r="ALF29" s="41"/>
      <c r="ALG29" s="41"/>
      <c r="ALH29" s="41"/>
      <c r="ALI29" s="41"/>
      <c r="ALJ29" s="41"/>
      <c r="ALK29" s="41"/>
      <c r="ALL29" s="41"/>
      <c r="ALM29" s="41"/>
      <c r="ALN29" s="41"/>
      <c r="ALO29" s="41"/>
      <c r="ALP29" s="41"/>
      <c r="ALQ29" s="41"/>
      <c r="ALR29" s="41"/>
      <c r="ALS29" s="41"/>
      <c r="ALT29" s="41"/>
      <c r="ALU29" s="41"/>
      <c r="ALV29" s="41"/>
      <c r="ALW29" s="41"/>
      <c r="ALX29" s="41"/>
      <c r="ALY29" s="41"/>
      <c r="ALZ29" s="41"/>
      <c r="AMA29" s="41"/>
      <c r="AMB29" s="41"/>
      <c r="AMC29" s="41"/>
      <c r="AMD29" s="41"/>
      <c r="AME29" s="41"/>
      <c r="AMF29" s="41"/>
      <c r="AMG29" s="41"/>
      <c r="AMH29" s="41"/>
      <c r="AMI29" s="41"/>
      <c r="AMJ29" s="41"/>
      <c r="AMK29" s="41"/>
      <c r="AML29" s="41"/>
      <c r="AMM29" s="41"/>
      <c r="AMN29" s="41"/>
      <c r="AMO29" s="41"/>
      <c r="AMP29" s="41"/>
      <c r="AMQ29" s="41"/>
      <c r="AMR29" s="41"/>
      <c r="AMS29" s="41"/>
      <c r="AMT29" s="41"/>
      <c r="AMU29" s="41"/>
      <c r="AMV29" s="41"/>
      <c r="AMW29" s="41"/>
      <c r="AMX29" s="41"/>
      <c r="AMY29" s="41"/>
      <c r="AMZ29" s="41"/>
      <c r="ANA29" s="41"/>
      <c r="ANB29" s="41"/>
      <c r="ANC29" s="41"/>
      <c r="AND29" s="41"/>
      <c r="ANE29" s="41"/>
      <c r="ANF29" s="41"/>
      <c r="ANG29" s="41"/>
      <c r="ANH29" s="41"/>
      <c r="ANI29" s="41"/>
      <c r="ANJ29" s="41"/>
      <c r="ANK29" s="41"/>
      <c r="ANL29" s="41"/>
      <c r="ANM29" s="41"/>
      <c r="ANN29" s="41"/>
      <c r="ANO29" s="41"/>
      <c r="ANP29" s="41"/>
      <c r="ANQ29" s="41"/>
      <c r="ANR29" s="41"/>
      <c r="ANS29" s="41"/>
      <c r="ANT29" s="41"/>
      <c r="ANU29" s="41"/>
      <c r="ANV29" s="41"/>
      <c r="ANW29" s="41"/>
      <c r="ANX29" s="41"/>
      <c r="ANY29" s="41"/>
      <c r="ANZ29" s="41"/>
      <c r="AOA29" s="41"/>
      <c r="AOB29" s="41"/>
      <c r="AOC29" s="41"/>
      <c r="AOD29" s="41"/>
      <c r="AOE29" s="41"/>
      <c r="AOF29" s="41"/>
      <c r="AOG29" s="41"/>
      <c r="AOH29" s="41"/>
      <c r="AOI29" s="41"/>
      <c r="AOJ29" s="41"/>
      <c r="AOK29" s="41"/>
      <c r="AOL29" s="41"/>
      <c r="AOM29" s="41"/>
      <c r="AON29" s="41"/>
      <c r="AOO29" s="41"/>
      <c r="AOP29" s="41"/>
      <c r="AOQ29" s="41"/>
      <c r="AOR29" s="41"/>
      <c r="AOS29" s="41"/>
      <c r="AOT29" s="41"/>
      <c r="AOU29" s="41"/>
      <c r="AOV29" s="41"/>
      <c r="AOW29" s="41"/>
      <c r="AOX29" s="41"/>
      <c r="AOY29" s="41"/>
      <c r="AOZ29" s="41"/>
      <c r="APA29" s="41"/>
      <c r="APB29" s="41"/>
      <c r="APC29" s="41"/>
      <c r="APD29" s="41"/>
      <c r="APE29" s="41"/>
      <c r="APF29" s="41"/>
      <c r="APG29" s="41"/>
      <c r="APH29" s="41"/>
      <c r="API29" s="41"/>
    </row>
    <row r="30" spans="2:1101" x14ac:dyDescent="0.25">
      <c r="B30" s="43" t="s">
        <v>324</v>
      </c>
      <c r="C30" s="41">
        <v>12379</v>
      </c>
      <c r="D30" s="130">
        <v>99420587.980000004</v>
      </c>
      <c r="E30" s="130">
        <v>0</v>
      </c>
      <c r="F30" s="130">
        <v>0</v>
      </c>
      <c r="G30" s="41"/>
      <c r="H30" s="41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1"/>
      <c r="FE30" s="41"/>
      <c r="FF30" s="41"/>
      <c r="FG30" s="41"/>
      <c r="FH30" s="41"/>
      <c r="FI30" s="41"/>
      <c r="FJ30" s="41"/>
      <c r="FK30" s="41"/>
      <c r="FL30" s="41"/>
      <c r="FM30" s="41"/>
      <c r="FN30" s="41"/>
      <c r="FO30" s="41"/>
      <c r="FP30" s="41"/>
      <c r="FQ30" s="41"/>
      <c r="FR30" s="41"/>
      <c r="FS30" s="41"/>
      <c r="FT30" s="41"/>
      <c r="FU30" s="41"/>
      <c r="FV30" s="41"/>
      <c r="FW30" s="41"/>
      <c r="FX30" s="41"/>
      <c r="FY30" s="41"/>
      <c r="FZ30" s="41"/>
      <c r="GA30" s="41"/>
      <c r="GB30" s="41"/>
      <c r="GC30" s="41"/>
      <c r="GD30" s="41"/>
      <c r="GE30" s="41"/>
      <c r="GF30" s="41"/>
      <c r="GG30" s="41"/>
      <c r="GH30" s="41"/>
      <c r="GI30" s="41"/>
      <c r="GJ30" s="41"/>
      <c r="GK30" s="41"/>
      <c r="GL30" s="41"/>
      <c r="GM30" s="41"/>
      <c r="GN30" s="41"/>
      <c r="GO30" s="41"/>
      <c r="GP30" s="41"/>
      <c r="GQ30" s="41"/>
      <c r="GR30" s="41"/>
      <c r="GS30" s="41"/>
      <c r="GT30" s="41"/>
      <c r="GU30" s="41"/>
      <c r="GV30" s="41"/>
      <c r="GW30" s="41"/>
      <c r="GX30" s="41"/>
      <c r="GY30" s="41"/>
      <c r="GZ30" s="41"/>
      <c r="HA30" s="41"/>
      <c r="HB30" s="41"/>
      <c r="HC30" s="41"/>
      <c r="HD30" s="41"/>
      <c r="HE30" s="41"/>
      <c r="HF30" s="41"/>
      <c r="HG30" s="41"/>
      <c r="HH30" s="41"/>
      <c r="HI30" s="41"/>
      <c r="HJ30" s="41"/>
      <c r="HK30" s="41"/>
      <c r="HL30" s="41"/>
      <c r="HM30" s="41"/>
      <c r="HN30" s="41"/>
      <c r="HO30" s="41"/>
      <c r="HP30" s="41"/>
      <c r="HQ30" s="41"/>
      <c r="HR30" s="41"/>
      <c r="HS30" s="41"/>
      <c r="HT30" s="41"/>
      <c r="HU30" s="41"/>
      <c r="HV30" s="41"/>
      <c r="HW30" s="41"/>
      <c r="HX30" s="41"/>
      <c r="HY30" s="41"/>
      <c r="HZ30" s="41"/>
      <c r="IA30" s="41"/>
      <c r="IB30" s="41"/>
      <c r="IC30" s="41"/>
      <c r="ID30" s="41"/>
      <c r="IE30" s="41"/>
      <c r="IF30" s="41"/>
      <c r="IG30" s="41"/>
      <c r="IH30" s="41"/>
      <c r="II30" s="41"/>
      <c r="IJ30" s="41"/>
      <c r="IK30" s="41"/>
      <c r="IL30" s="41"/>
      <c r="IM30" s="41"/>
      <c r="IN30" s="41"/>
      <c r="IO30" s="41"/>
      <c r="IP30" s="41"/>
      <c r="IQ30" s="41"/>
      <c r="IR30" s="41"/>
      <c r="IS30" s="41"/>
      <c r="IT30" s="41"/>
      <c r="IU30" s="41"/>
      <c r="IV30" s="41"/>
      <c r="IW30" s="41"/>
      <c r="IX30" s="41"/>
      <c r="IY30" s="41"/>
      <c r="IZ30" s="41"/>
      <c r="JA30" s="41"/>
      <c r="JB30" s="41"/>
      <c r="JC30" s="41"/>
      <c r="JD30" s="41"/>
      <c r="JE30" s="41"/>
      <c r="JF30" s="41"/>
      <c r="JG30" s="41"/>
      <c r="JH30" s="41"/>
      <c r="JI30" s="41"/>
      <c r="JJ30" s="41"/>
      <c r="JK30" s="41"/>
      <c r="JL30" s="41"/>
      <c r="JM30" s="41"/>
      <c r="JN30" s="41"/>
      <c r="JO30" s="41"/>
      <c r="JP30" s="41"/>
      <c r="JQ30" s="41"/>
      <c r="JR30" s="41"/>
      <c r="JS30" s="41"/>
      <c r="JT30" s="41"/>
      <c r="JU30" s="41"/>
      <c r="JV30" s="41"/>
      <c r="JW30" s="41"/>
      <c r="JX30" s="41"/>
      <c r="JY30" s="41"/>
      <c r="JZ30" s="41"/>
      <c r="KA30" s="41"/>
      <c r="KB30" s="41"/>
      <c r="KC30" s="41"/>
      <c r="KD30" s="41"/>
      <c r="KE30" s="41"/>
      <c r="KF30" s="41"/>
      <c r="KG30" s="41"/>
      <c r="KH30" s="41"/>
      <c r="KI30" s="41"/>
      <c r="KJ30" s="41"/>
      <c r="KK30" s="41"/>
      <c r="KL30" s="41"/>
      <c r="KM30" s="41"/>
      <c r="KN30" s="41"/>
      <c r="KO30" s="41"/>
      <c r="KP30" s="41"/>
      <c r="KQ30" s="41"/>
      <c r="KR30" s="41"/>
      <c r="KS30" s="41"/>
      <c r="KT30" s="41"/>
      <c r="KU30" s="41"/>
      <c r="KV30" s="41"/>
      <c r="KW30" s="41"/>
      <c r="KX30" s="41"/>
      <c r="KY30" s="41"/>
      <c r="KZ30" s="41"/>
      <c r="LA30" s="41"/>
      <c r="LB30" s="41"/>
      <c r="LC30" s="41"/>
      <c r="LD30" s="41"/>
      <c r="LE30" s="41"/>
      <c r="LF30" s="41"/>
      <c r="LG30" s="41"/>
      <c r="LH30" s="41"/>
      <c r="LI30" s="41"/>
      <c r="LJ30" s="41"/>
      <c r="LK30" s="41"/>
      <c r="LL30" s="41"/>
      <c r="LM30" s="41"/>
      <c r="LN30" s="41"/>
      <c r="LO30" s="41"/>
      <c r="LP30" s="41"/>
      <c r="LQ30" s="41"/>
      <c r="LR30" s="41"/>
      <c r="LS30" s="41"/>
      <c r="LT30" s="41"/>
      <c r="LU30" s="41"/>
      <c r="LV30" s="41"/>
      <c r="LW30" s="41"/>
      <c r="LX30" s="41"/>
      <c r="LY30" s="41"/>
      <c r="LZ30" s="41"/>
      <c r="MA30" s="41"/>
      <c r="MB30" s="41"/>
      <c r="MC30" s="41"/>
      <c r="MD30" s="41"/>
      <c r="ME30" s="41"/>
      <c r="MF30" s="41"/>
      <c r="MG30" s="41"/>
      <c r="MH30" s="41"/>
      <c r="MI30" s="41"/>
      <c r="MJ30" s="41"/>
      <c r="MK30" s="41"/>
      <c r="ML30" s="41"/>
      <c r="MM30" s="41"/>
      <c r="MN30" s="41"/>
      <c r="MO30" s="41"/>
      <c r="MP30" s="41"/>
      <c r="MQ30" s="41"/>
      <c r="MR30" s="41"/>
      <c r="MS30" s="41"/>
      <c r="MT30" s="41"/>
      <c r="MU30" s="41"/>
      <c r="MV30" s="41"/>
      <c r="MW30" s="41"/>
      <c r="MX30" s="41"/>
      <c r="MY30" s="41"/>
      <c r="MZ30" s="41"/>
      <c r="NA30" s="41"/>
      <c r="NB30" s="41"/>
      <c r="NC30" s="41"/>
      <c r="ND30" s="41"/>
      <c r="NE30" s="41"/>
      <c r="NF30" s="41"/>
      <c r="NG30" s="41"/>
      <c r="NH30" s="41"/>
      <c r="NI30" s="41"/>
      <c r="NJ30" s="41"/>
      <c r="NK30" s="41"/>
      <c r="NL30" s="41"/>
      <c r="NM30" s="41"/>
      <c r="NN30" s="41"/>
      <c r="NO30" s="41"/>
      <c r="NP30" s="41"/>
      <c r="NQ30" s="41"/>
      <c r="NR30" s="41"/>
      <c r="NS30" s="41"/>
      <c r="NT30" s="41"/>
      <c r="NU30" s="41"/>
      <c r="NV30" s="41"/>
      <c r="NW30" s="41"/>
      <c r="NX30" s="41"/>
      <c r="NY30" s="41"/>
      <c r="NZ30" s="41"/>
      <c r="OA30" s="41"/>
      <c r="OB30" s="41"/>
      <c r="OC30" s="41"/>
      <c r="OD30" s="41"/>
      <c r="OE30" s="41"/>
      <c r="OF30" s="41"/>
      <c r="OG30" s="41"/>
      <c r="OH30" s="41"/>
      <c r="OI30" s="41"/>
      <c r="OJ30" s="41"/>
      <c r="OK30" s="41"/>
      <c r="OL30" s="41"/>
      <c r="OM30" s="41"/>
      <c r="ON30" s="41"/>
      <c r="OO30" s="41"/>
      <c r="OP30" s="41"/>
      <c r="OQ30" s="41"/>
      <c r="OR30" s="41"/>
      <c r="OS30" s="41"/>
      <c r="OT30" s="41"/>
      <c r="OU30" s="41"/>
      <c r="OV30" s="41"/>
      <c r="OW30" s="41"/>
      <c r="OX30" s="41"/>
      <c r="OY30" s="41"/>
      <c r="OZ30" s="41"/>
      <c r="PA30" s="41"/>
      <c r="PB30" s="41"/>
      <c r="PC30" s="41"/>
      <c r="PD30" s="41"/>
      <c r="PE30" s="41"/>
      <c r="PF30" s="41"/>
      <c r="PG30" s="41"/>
      <c r="PH30" s="41"/>
      <c r="PI30" s="41"/>
      <c r="PJ30" s="41"/>
      <c r="PK30" s="41"/>
      <c r="PL30" s="41"/>
      <c r="PM30" s="41"/>
      <c r="PN30" s="41"/>
      <c r="PO30" s="41"/>
      <c r="PP30" s="41"/>
      <c r="PQ30" s="41"/>
      <c r="PR30" s="41"/>
      <c r="PS30" s="41"/>
      <c r="PT30" s="41"/>
      <c r="PU30" s="41"/>
      <c r="PV30" s="41"/>
      <c r="PW30" s="41"/>
      <c r="PX30" s="41"/>
      <c r="PY30" s="41"/>
      <c r="PZ30" s="41"/>
      <c r="QA30" s="41"/>
      <c r="QB30" s="41"/>
      <c r="QC30" s="41"/>
      <c r="QD30" s="41"/>
      <c r="QE30" s="41"/>
      <c r="QF30" s="41"/>
      <c r="QG30" s="41"/>
      <c r="QH30" s="41"/>
      <c r="QI30" s="41"/>
      <c r="QJ30" s="41"/>
      <c r="QK30" s="41"/>
      <c r="QL30" s="41"/>
      <c r="QM30" s="41"/>
      <c r="QN30" s="41"/>
      <c r="QO30" s="41"/>
      <c r="QP30" s="41"/>
      <c r="QQ30" s="41"/>
      <c r="QR30" s="41"/>
      <c r="QS30" s="41"/>
      <c r="QT30" s="41"/>
      <c r="QU30" s="41"/>
      <c r="QV30" s="41"/>
      <c r="QW30" s="41"/>
      <c r="QX30" s="41"/>
      <c r="QY30" s="41"/>
      <c r="QZ30" s="41"/>
      <c r="RA30" s="41"/>
      <c r="RB30" s="41"/>
      <c r="RC30" s="41"/>
      <c r="RD30" s="41"/>
      <c r="RE30" s="41"/>
      <c r="RF30" s="41"/>
      <c r="RG30" s="41"/>
      <c r="RH30" s="41"/>
      <c r="RI30" s="41"/>
      <c r="RJ30" s="41"/>
      <c r="RK30" s="41"/>
      <c r="RL30" s="41"/>
      <c r="RM30" s="41"/>
      <c r="RN30" s="41"/>
      <c r="RO30" s="41"/>
      <c r="RP30" s="41"/>
      <c r="RQ30" s="41"/>
      <c r="RR30" s="41"/>
      <c r="RS30" s="41"/>
      <c r="RT30" s="41"/>
      <c r="RU30" s="41"/>
      <c r="RV30" s="41"/>
      <c r="RW30" s="41"/>
      <c r="RX30" s="41"/>
      <c r="RY30" s="41"/>
      <c r="RZ30" s="41"/>
      <c r="SA30" s="41"/>
      <c r="SB30" s="41"/>
      <c r="SC30" s="41"/>
      <c r="SD30" s="41"/>
      <c r="SE30" s="41"/>
      <c r="SF30" s="41"/>
      <c r="SG30" s="41"/>
      <c r="SH30" s="41"/>
      <c r="SI30" s="41"/>
      <c r="SJ30" s="41"/>
      <c r="SK30" s="41"/>
      <c r="SL30" s="41"/>
      <c r="SM30" s="41"/>
      <c r="SN30" s="41"/>
      <c r="SO30" s="41"/>
      <c r="SP30" s="41"/>
      <c r="SQ30" s="41"/>
      <c r="SR30" s="41"/>
      <c r="SS30" s="41"/>
      <c r="ST30" s="41"/>
      <c r="SU30" s="41"/>
      <c r="SV30" s="41"/>
      <c r="SW30" s="41"/>
      <c r="SX30" s="41"/>
      <c r="SY30" s="41"/>
      <c r="SZ30" s="41"/>
      <c r="TA30" s="41"/>
      <c r="TB30" s="41"/>
      <c r="TC30" s="41"/>
      <c r="TD30" s="41"/>
      <c r="TE30" s="41"/>
      <c r="TF30" s="41"/>
      <c r="TG30" s="41"/>
      <c r="TH30" s="41"/>
      <c r="TI30" s="41"/>
      <c r="TJ30" s="41"/>
      <c r="TK30" s="41"/>
      <c r="TL30" s="41"/>
      <c r="TM30" s="41"/>
      <c r="TN30" s="41"/>
      <c r="TO30" s="41"/>
      <c r="TP30" s="41"/>
      <c r="TQ30" s="41"/>
      <c r="TR30" s="41"/>
      <c r="TS30" s="41"/>
      <c r="TT30" s="41"/>
      <c r="TU30" s="41"/>
      <c r="TV30" s="41"/>
      <c r="TW30" s="41"/>
      <c r="TX30" s="41"/>
      <c r="TY30" s="41"/>
      <c r="TZ30" s="41"/>
      <c r="UA30" s="41"/>
      <c r="UB30" s="41"/>
      <c r="UC30" s="41"/>
      <c r="UD30" s="41"/>
      <c r="UE30" s="41"/>
      <c r="UF30" s="41"/>
      <c r="UG30" s="41"/>
      <c r="UH30" s="41"/>
      <c r="UI30" s="41"/>
      <c r="UJ30" s="41"/>
      <c r="UK30" s="41"/>
      <c r="UL30" s="41"/>
      <c r="UM30" s="41"/>
      <c r="UN30" s="41"/>
      <c r="UO30" s="41"/>
      <c r="UP30" s="41"/>
      <c r="UQ30" s="41"/>
      <c r="UR30" s="41"/>
      <c r="US30" s="41"/>
      <c r="UT30" s="41"/>
      <c r="UU30" s="41"/>
      <c r="UV30" s="41"/>
      <c r="UW30" s="41"/>
      <c r="UX30" s="41"/>
      <c r="UY30" s="41"/>
      <c r="UZ30" s="41"/>
      <c r="VA30" s="41"/>
      <c r="VB30" s="41"/>
      <c r="VC30" s="41"/>
      <c r="VD30" s="41"/>
      <c r="VE30" s="41"/>
      <c r="VF30" s="41"/>
      <c r="VG30" s="41"/>
      <c r="VH30" s="41"/>
      <c r="VI30" s="41"/>
      <c r="VJ30" s="41"/>
      <c r="VK30" s="41"/>
      <c r="VL30" s="41"/>
      <c r="VM30" s="41"/>
      <c r="VN30" s="41"/>
      <c r="VO30" s="41"/>
      <c r="VP30" s="41"/>
      <c r="VQ30" s="41"/>
      <c r="VR30" s="41"/>
      <c r="VS30" s="41"/>
      <c r="VT30" s="41"/>
      <c r="VU30" s="41"/>
      <c r="VV30" s="41"/>
      <c r="VW30" s="41"/>
      <c r="VX30" s="41"/>
      <c r="VY30" s="41"/>
      <c r="VZ30" s="41"/>
      <c r="WA30" s="41"/>
      <c r="WB30" s="41"/>
      <c r="WC30" s="41"/>
      <c r="WD30" s="41"/>
      <c r="WE30" s="41"/>
      <c r="WF30" s="41"/>
      <c r="WG30" s="41"/>
      <c r="WH30" s="41"/>
      <c r="WI30" s="41"/>
      <c r="WJ30" s="41"/>
      <c r="WK30" s="41"/>
      <c r="WL30" s="41"/>
      <c r="WM30" s="41"/>
      <c r="WN30" s="41"/>
      <c r="WO30" s="41"/>
      <c r="WP30" s="41"/>
      <c r="WQ30" s="41"/>
      <c r="WR30" s="41"/>
      <c r="WS30" s="41"/>
      <c r="WT30" s="41"/>
      <c r="WU30" s="41"/>
      <c r="WV30" s="41"/>
      <c r="WW30" s="41"/>
      <c r="WX30" s="41"/>
      <c r="WY30" s="41"/>
      <c r="WZ30" s="41"/>
      <c r="XA30" s="41"/>
      <c r="XB30" s="41"/>
      <c r="XC30" s="41"/>
      <c r="XD30" s="41"/>
      <c r="XE30" s="41"/>
      <c r="XF30" s="41"/>
      <c r="XG30" s="41"/>
      <c r="XH30" s="41"/>
      <c r="XI30" s="41"/>
      <c r="XJ30" s="41"/>
      <c r="XK30" s="41"/>
      <c r="XL30" s="41"/>
      <c r="XM30" s="41"/>
      <c r="XN30" s="41"/>
      <c r="XO30" s="41"/>
      <c r="XP30" s="41"/>
      <c r="XQ30" s="41"/>
      <c r="XR30" s="41"/>
      <c r="XS30" s="41"/>
      <c r="XT30" s="41"/>
      <c r="XU30" s="41"/>
      <c r="XV30" s="41"/>
      <c r="XW30" s="41"/>
      <c r="XX30" s="41"/>
      <c r="XY30" s="41"/>
      <c r="XZ30" s="41"/>
      <c r="YA30" s="41"/>
      <c r="YB30" s="41"/>
      <c r="YC30" s="41"/>
      <c r="YD30" s="41"/>
      <c r="YE30" s="41"/>
      <c r="YF30" s="41"/>
      <c r="YG30" s="41"/>
      <c r="YH30" s="41"/>
      <c r="YI30" s="41"/>
      <c r="YJ30" s="41"/>
      <c r="YK30" s="41"/>
      <c r="YL30" s="41"/>
      <c r="YM30" s="41"/>
      <c r="YN30" s="41"/>
      <c r="YO30" s="41"/>
      <c r="YP30" s="41"/>
      <c r="YQ30" s="41"/>
      <c r="YR30" s="41"/>
      <c r="YS30" s="41"/>
      <c r="YT30" s="41"/>
      <c r="YU30" s="41"/>
      <c r="YV30" s="41"/>
      <c r="YW30" s="41"/>
      <c r="YX30" s="41"/>
      <c r="YY30" s="41"/>
      <c r="YZ30" s="41"/>
      <c r="ZA30" s="41"/>
      <c r="ZB30" s="41"/>
      <c r="ZC30" s="41"/>
      <c r="ZD30" s="41"/>
      <c r="ZE30" s="41"/>
      <c r="ZF30" s="41"/>
      <c r="ZG30" s="41"/>
      <c r="ZH30" s="41"/>
      <c r="ZI30" s="41"/>
      <c r="ZJ30" s="41"/>
      <c r="ZK30" s="41"/>
      <c r="ZL30" s="41"/>
      <c r="ZM30" s="41"/>
      <c r="ZN30" s="41"/>
      <c r="ZO30" s="41"/>
      <c r="ZP30" s="41"/>
      <c r="ZQ30" s="41"/>
      <c r="ZR30" s="41"/>
      <c r="ZS30" s="41"/>
      <c r="ZT30" s="41"/>
      <c r="ZU30" s="41"/>
      <c r="ZV30" s="41"/>
      <c r="ZW30" s="41"/>
      <c r="ZX30" s="41"/>
      <c r="ZY30" s="41"/>
      <c r="ZZ30" s="41"/>
      <c r="AAA30" s="41"/>
      <c r="AAB30" s="41"/>
      <c r="AAC30" s="41"/>
      <c r="AAD30" s="41"/>
      <c r="AAE30" s="41"/>
      <c r="AAF30" s="41"/>
      <c r="AAG30" s="41"/>
      <c r="AAH30" s="41"/>
      <c r="AAI30" s="41"/>
      <c r="AAJ30" s="41"/>
      <c r="AAK30" s="41"/>
      <c r="AAL30" s="41"/>
      <c r="AAM30" s="41"/>
      <c r="AAN30" s="41"/>
      <c r="AAO30" s="41"/>
      <c r="AAP30" s="41"/>
      <c r="AAQ30" s="41"/>
      <c r="AAR30" s="41"/>
      <c r="AAS30" s="41"/>
      <c r="AAT30" s="41"/>
      <c r="AAU30" s="41"/>
      <c r="AAV30" s="41"/>
      <c r="AAW30" s="41"/>
      <c r="AAX30" s="41"/>
      <c r="AAY30" s="41"/>
      <c r="AAZ30" s="41"/>
      <c r="ABA30" s="41"/>
      <c r="ABB30" s="41"/>
      <c r="ABC30" s="41"/>
      <c r="ABD30" s="41"/>
      <c r="ABE30" s="41"/>
      <c r="ABF30" s="41"/>
      <c r="ABG30" s="41"/>
      <c r="ABH30" s="41"/>
      <c r="ABI30" s="41"/>
      <c r="ABJ30" s="41"/>
      <c r="ABK30" s="41"/>
      <c r="ABL30" s="41"/>
      <c r="ABM30" s="41"/>
      <c r="ABN30" s="41"/>
      <c r="ABO30" s="41"/>
      <c r="ABP30" s="41"/>
      <c r="ABQ30" s="41"/>
      <c r="ABR30" s="41"/>
      <c r="ABS30" s="41"/>
      <c r="ABT30" s="41"/>
      <c r="ABU30" s="41"/>
      <c r="ABV30" s="41"/>
      <c r="ABW30" s="41"/>
      <c r="ABX30" s="41"/>
      <c r="ABY30" s="41"/>
      <c r="ABZ30" s="41"/>
      <c r="ACA30" s="41"/>
      <c r="ACB30" s="41"/>
      <c r="ACC30" s="41"/>
      <c r="ACD30" s="41"/>
      <c r="ACE30" s="41"/>
      <c r="ACF30" s="41"/>
      <c r="ACG30" s="41"/>
      <c r="ACH30" s="41"/>
      <c r="ACI30" s="41"/>
      <c r="ACJ30" s="41"/>
      <c r="ACK30" s="41"/>
      <c r="ACL30" s="41"/>
      <c r="ACM30" s="41"/>
      <c r="ACN30" s="41"/>
      <c r="ACO30" s="41"/>
      <c r="ACP30" s="41"/>
      <c r="ACQ30" s="41"/>
      <c r="ACR30" s="41"/>
      <c r="ACS30" s="41"/>
      <c r="ACT30" s="41"/>
      <c r="ACU30" s="41"/>
      <c r="ACV30" s="41"/>
      <c r="ACW30" s="41"/>
      <c r="ACX30" s="41"/>
      <c r="ACY30" s="41"/>
      <c r="ACZ30" s="41"/>
      <c r="ADA30" s="41"/>
      <c r="ADB30" s="41"/>
      <c r="ADC30" s="41"/>
      <c r="ADD30" s="41"/>
      <c r="ADE30" s="41"/>
      <c r="ADF30" s="41"/>
      <c r="ADG30" s="41"/>
      <c r="ADH30" s="41"/>
      <c r="ADI30" s="41"/>
      <c r="ADJ30" s="41"/>
      <c r="ADK30" s="41"/>
      <c r="ADL30" s="41"/>
      <c r="ADM30" s="41"/>
      <c r="ADN30" s="41"/>
      <c r="ADO30" s="41"/>
      <c r="ADP30" s="41"/>
      <c r="ADQ30" s="41"/>
      <c r="ADR30" s="41"/>
      <c r="ADS30" s="41"/>
      <c r="ADT30" s="41"/>
      <c r="ADU30" s="41"/>
      <c r="ADV30" s="41"/>
      <c r="ADW30" s="41"/>
      <c r="ADX30" s="41"/>
      <c r="ADY30" s="41"/>
      <c r="ADZ30" s="41"/>
      <c r="AEA30" s="41"/>
      <c r="AEB30" s="41"/>
      <c r="AEC30" s="41"/>
      <c r="AED30" s="41"/>
      <c r="AEE30" s="41"/>
      <c r="AEF30" s="41"/>
      <c r="AEG30" s="41"/>
      <c r="AEH30" s="41"/>
      <c r="AEI30" s="41"/>
      <c r="AEJ30" s="41"/>
      <c r="AEK30" s="41"/>
      <c r="AEL30" s="41"/>
      <c r="AEM30" s="41"/>
      <c r="AEN30" s="41"/>
      <c r="AEO30" s="41"/>
      <c r="AEP30" s="41"/>
      <c r="AEQ30" s="41"/>
      <c r="AER30" s="41"/>
      <c r="AES30" s="41"/>
      <c r="AET30" s="41"/>
      <c r="AEU30" s="41"/>
      <c r="AEV30" s="41"/>
      <c r="AEW30" s="41"/>
      <c r="AEX30" s="41"/>
      <c r="AEY30" s="41"/>
      <c r="AEZ30" s="41"/>
      <c r="AFA30" s="41"/>
      <c r="AFB30" s="41"/>
      <c r="AFC30" s="41"/>
      <c r="AFD30" s="41"/>
      <c r="AFE30" s="41"/>
      <c r="AFF30" s="41"/>
      <c r="AFG30" s="41"/>
      <c r="AFH30" s="41"/>
      <c r="AFI30" s="41"/>
      <c r="AFJ30" s="41"/>
      <c r="AFK30" s="41"/>
      <c r="AFL30" s="41"/>
      <c r="AFM30" s="41"/>
      <c r="AFN30" s="41"/>
      <c r="AFO30" s="41"/>
      <c r="AFP30" s="41"/>
      <c r="AFQ30" s="41"/>
      <c r="AFR30" s="41"/>
      <c r="AFS30" s="41"/>
      <c r="AFT30" s="41"/>
      <c r="AFU30" s="41"/>
      <c r="AFV30" s="41"/>
      <c r="AFW30" s="41"/>
      <c r="AFX30" s="41"/>
      <c r="AFY30" s="41"/>
      <c r="AFZ30" s="41"/>
      <c r="AGA30" s="41"/>
      <c r="AGB30" s="41"/>
      <c r="AGC30" s="41"/>
      <c r="AGD30" s="41"/>
      <c r="AGE30" s="41"/>
      <c r="AGF30" s="41"/>
      <c r="AGG30" s="41"/>
      <c r="AGH30" s="41"/>
      <c r="AGI30" s="41"/>
      <c r="AGJ30" s="41"/>
      <c r="AGK30" s="41"/>
      <c r="AGL30" s="41"/>
      <c r="AGM30" s="41"/>
      <c r="AGN30" s="41"/>
      <c r="AGO30" s="41"/>
      <c r="AGP30" s="41"/>
      <c r="AGQ30" s="41"/>
      <c r="AGR30" s="41"/>
      <c r="AGS30" s="41"/>
      <c r="AGT30" s="41"/>
      <c r="AGU30" s="41"/>
      <c r="AGV30" s="41"/>
      <c r="AGW30" s="41"/>
      <c r="AGX30" s="41"/>
      <c r="AGY30" s="41"/>
      <c r="AGZ30" s="41"/>
      <c r="AHA30" s="41"/>
      <c r="AHB30" s="41"/>
      <c r="AHC30" s="41"/>
      <c r="AHD30" s="41"/>
      <c r="AHE30" s="41"/>
      <c r="AHF30" s="41"/>
      <c r="AHG30" s="41"/>
      <c r="AHH30" s="41"/>
      <c r="AHI30" s="41"/>
      <c r="AHJ30" s="41"/>
      <c r="AHK30" s="41"/>
      <c r="AHL30" s="41"/>
      <c r="AHM30" s="41"/>
      <c r="AHN30" s="41"/>
      <c r="AHO30" s="41"/>
      <c r="AHP30" s="41"/>
      <c r="AHQ30" s="41"/>
      <c r="AHR30" s="41"/>
      <c r="AHS30" s="41"/>
      <c r="AHT30" s="41"/>
      <c r="AHU30" s="41"/>
      <c r="AHV30" s="41"/>
      <c r="AHW30" s="41"/>
      <c r="AHX30" s="41"/>
      <c r="AHY30" s="41"/>
      <c r="AHZ30" s="41"/>
      <c r="AIA30" s="41"/>
      <c r="AIB30" s="41"/>
      <c r="AIC30" s="41"/>
      <c r="AID30" s="41"/>
      <c r="AIE30" s="41"/>
      <c r="AIF30" s="41"/>
      <c r="AIG30" s="41"/>
      <c r="AIH30" s="41"/>
      <c r="AII30" s="41"/>
      <c r="AIJ30" s="41"/>
      <c r="AIK30" s="41"/>
      <c r="AIL30" s="41"/>
      <c r="AIM30" s="41"/>
      <c r="AIN30" s="41"/>
      <c r="AIO30" s="41"/>
      <c r="AIP30" s="41"/>
      <c r="AIQ30" s="41"/>
      <c r="AIR30" s="41"/>
      <c r="AIS30" s="41"/>
      <c r="AIT30" s="41"/>
      <c r="AIU30" s="41"/>
      <c r="AIV30" s="41"/>
      <c r="AIW30" s="41"/>
      <c r="AIX30" s="41"/>
      <c r="AIY30" s="41"/>
      <c r="AIZ30" s="41"/>
      <c r="AJA30" s="41"/>
      <c r="AJB30" s="41"/>
      <c r="AJC30" s="41"/>
      <c r="AJD30" s="41"/>
      <c r="AJE30" s="41"/>
      <c r="AJF30" s="41"/>
      <c r="AJG30" s="41"/>
      <c r="AJH30" s="41"/>
      <c r="AJI30" s="41"/>
      <c r="AJJ30" s="41"/>
      <c r="AJK30" s="41"/>
      <c r="AJL30" s="41"/>
      <c r="AJM30" s="41"/>
      <c r="AJN30" s="41"/>
      <c r="AJO30" s="41"/>
      <c r="AJP30" s="41"/>
      <c r="AJQ30" s="41"/>
      <c r="AJR30" s="41"/>
      <c r="AJS30" s="41"/>
      <c r="AJT30" s="41"/>
      <c r="AJU30" s="41"/>
      <c r="AJV30" s="41"/>
      <c r="AJW30" s="41"/>
      <c r="AJX30" s="41"/>
      <c r="AJY30" s="41"/>
      <c r="AJZ30" s="41"/>
      <c r="AKA30" s="41"/>
      <c r="AKB30" s="41"/>
      <c r="AKC30" s="41"/>
      <c r="AKD30" s="41"/>
      <c r="AKE30" s="41"/>
      <c r="AKF30" s="41"/>
      <c r="AKG30" s="41"/>
      <c r="AKH30" s="41"/>
      <c r="AKI30" s="41"/>
      <c r="AKJ30" s="41"/>
      <c r="AKK30" s="41"/>
      <c r="AKL30" s="41"/>
      <c r="AKM30" s="41"/>
      <c r="AKN30" s="41"/>
      <c r="AKO30" s="41"/>
      <c r="AKP30" s="41"/>
      <c r="AKQ30" s="41"/>
      <c r="AKR30" s="41"/>
      <c r="AKS30" s="41"/>
      <c r="AKT30" s="41"/>
      <c r="AKU30" s="41"/>
      <c r="AKV30" s="41"/>
      <c r="AKW30" s="41"/>
      <c r="AKX30" s="41"/>
      <c r="AKY30" s="41"/>
      <c r="AKZ30" s="41"/>
      <c r="ALA30" s="41"/>
      <c r="ALB30" s="41"/>
      <c r="ALC30" s="41"/>
      <c r="ALD30" s="41"/>
      <c r="ALE30" s="41"/>
      <c r="ALF30" s="41"/>
      <c r="ALG30" s="41"/>
      <c r="ALH30" s="41"/>
      <c r="ALI30" s="41"/>
      <c r="ALJ30" s="41"/>
      <c r="ALK30" s="41"/>
      <c r="ALL30" s="41"/>
      <c r="ALM30" s="41"/>
      <c r="ALN30" s="41"/>
      <c r="ALO30" s="41"/>
      <c r="ALP30" s="41"/>
      <c r="ALQ30" s="41"/>
      <c r="ALR30" s="41"/>
      <c r="ALS30" s="41"/>
      <c r="ALT30" s="41"/>
      <c r="ALU30" s="41"/>
      <c r="ALV30" s="41"/>
      <c r="ALW30" s="41"/>
      <c r="ALX30" s="41"/>
      <c r="ALY30" s="41"/>
      <c r="ALZ30" s="41"/>
      <c r="AMA30" s="41"/>
      <c r="AMB30" s="41"/>
      <c r="AMC30" s="41"/>
      <c r="AMD30" s="41"/>
      <c r="AME30" s="41"/>
      <c r="AMF30" s="41"/>
      <c r="AMG30" s="41"/>
      <c r="AMH30" s="41"/>
      <c r="AMI30" s="41"/>
      <c r="AMJ30" s="41"/>
      <c r="AMK30" s="41"/>
      <c r="AML30" s="41"/>
      <c r="AMM30" s="41"/>
      <c r="AMN30" s="41"/>
      <c r="AMO30" s="41"/>
      <c r="AMP30" s="41"/>
      <c r="AMQ30" s="41"/>
      <c r="AMR30" s="41"/>
      <c r="AMS30" s="41"/>
      <c r="AMT30" s="41"/>
      <c r="AMU30" s="41"/>
      <c r="AMV30" s="41"/>
      <c r="AMW30" s="41"/>
      <c r="AMX30" s="41"/>
      <c r="AMY30" s="41"/>
      <c r="AMZ30" s="41"/>
      <c r="ANA30" s="41"/>
      <c r="ANB30" s="41"/>
      <c r="ANC30" s="41"/>
      <c r="AND30" s="41"/>
      <c r="ANE30" s="41"/>
      <c r="ANF30" s="41"/>
      <c r="ANG30" s="41"/>
      <c r="ANH30" s="41"/>
      <c r="ANI30" s="41"/>
      <c r="ANJ30" s="41"/>
      <c r="ANK30" s="41"/>
      <c r="ANL30" s="41"/>
      <c r="ANM30" s="41"/>
      <c r="ANN30" s="41"/>
      <c r="ANO30" s="41"/>
      <c r="ANP30" s="41"/>
      <c r="ANQ30" s="41"/>
      <c r="ANR30" s="41"/>
      <c r="ANS30" s="41"/>
      <c r="ANT30" s="41"/>
      <c r="ANU30" s="41"/>
      <c r="ANV30" s="41"/>
      <c r="ANW30" s="41"/>
      <c r="ANX30" s="41"/>
      <c r="ANY30" s="41"/>
      <c r="ANZ30" s="41"/>
      <c r="AOA30" s="41"/>
      <c r="AOB30" s="41"/>
      <c r="AOC30" s="41"/>
      <c r="AOD30" s="41"/>
      <c r="AOE30" s="41"/>
      <c r="AOF30" s="41"/>
      <c r="AOG30" s="41"/>
      <c r="AOH30" s="41"/>
      <c r="AOI30" s="41"/>
      <c r="AOJ30" s="41"/>
      <c r="AOK30" s="41"/>
      <c r="AOL30" s="41"/>
      <c r="AOM30" s="41"/>
      <c r="AON30" s="41"/>
      <c r="AOO30" s="41"/>
      <c r="AOP30" s="41"/>
      <c r="AOQ30" s="41"/>
      <c r="AOR30" s="41"/>
      <c r="AOS30" s="41"/>
      <c r="AOT30" s="41"/>
      <c r="AOU30" s="41"/>
      <c r="AOV30" s="41"/>
      <c r="AOW30" s="41"/>
      <c r="AOX30" s="41"/>
      <c r="AOY30" s="41"/>
      <c r="AOZ30" s="41"/>
      <c r="APA30" s="41"/>
      <c r="APB30" s="41"/>
      <c r="APC30" s="41"/>
      <c r="APD30" s="41"/>
      <c r="APE30" s="41"/>
      <c r="APF30" s="41"/>
      <c r="APG30" s="41"/>
      <c r="APH30" s="41"/>
      <c r="API30" s="41"/>
    </row>
    <row r="31" spans="2:1101" x14ac:dyDescent="0.25">
      <c r="B31" s="43" t="s">
        <v>324</v>
      </c>
      <c r="C31" s="41">
        <v>12545</v>
      </c>
      <c r="D31" s="130">
        <v>0</v>
      </c>
      <c r="E31" s="130">
        <v>-11499709.48</v>
      </c>
      <c r="F31" s="130">
        <v>0</v>
      </c>
      <c r="G31" s="41"/>
      <c r="H31" s="41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1"/>
      <c r="FO31" s="41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1"/>
      <c r="GA31" s="41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1"/>
      <c r="GM31" s="41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1"/>
      <c r="GY31" s="41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1"/>
      <c r="HK31" s="41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1"/>
      <c r="HW31" s="41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1"/>
      <c r="II31" s="41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41"/>
      <c r="IU31" s="41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41"/>
      <c r="JG31" s="41"/>
      <c r="JH31" s="41"/>
      <c r="JI31" s="41"/>
      <c r="JJ31" s="41"/>
      <c r="JK31" s="41"/>
      <c r="JL31" s="41"/>
      <c r="JM31" s="41"/>
      <c r="JN31" s="41"/>
      <c r="JO31" s="41"/>
      <c r="JP31" s="41"/>
      <c r="JQ31" s="41"/>
      <c r="JR31" s="41"/>
      <c r="JS31" s="41"/>
      <c r="JT31" s="41"/>
      <c r="JU31" s="41"/>
      <c r="JV31" s="41"/>
      <c r="JW31" s="41"/>
      <c r="JX31" s="41"/>
      <c r="JY31" s="41"/>
      <c r="JZ31" s="41"/>
      <c r="KA31" s="41"/>
      <c r="KB31" s="41"/>
      <c r="KC31" s="41"/>
      <c r="KD31" s="41"/>
      <c r="KE31" s="41"/>
      <c r="KF31" s="41"/>
      <c r="KG31" s="41"/>
      <c r="KH31" s="41"/>
      <c r="KI31" s="41"/>
      <c r="KJ31" s="41"/>
      <c r="KK31" s="41"/>
      <c r="KL31" s="41"/>
      <c r="KM31" s="41"/>
      <c r="KN31" s="41"/>
      <c r="KO31" s="41"/>
      <c r="KP31" s="41"/>
      <c r="KQ31" s="41"/>
      <c r="KR31" s="41"/>
      <c r="KS31" s="41"/>
      <c r="KT31" s="41"/>
      <c r="KU31" s="41"/>
      <c r="KV31" s="41"/>
      <c r="KW31" s="41"/>
      <c r="KX31" s="41"/>
      <c r="KY31" s="41"/>
      <c r="KZ31" s="41"/>
      <c r="LA31" s="41"/>
      <c r="LB31" s="41"/>
      <c r="LC31" s="41"/>
      <c r="LD31" s="41"/>
      <c r="LE31" s="41"/>
      <c r="LF31" s="41"/>
      <c r="LG31" s="41"/>
      <c r="LH31" s="41"/>
      <c r="LI31" s="41"/>
      <c r="LJ31" s="41"/>
      <c r="LK31" s="41"/>
      <c r="LL31" s="41"/>
      <c r="LM31" s="41"/>
      <c r="LN31" s="41"/>
      <c r="LO31" s="41"/>
      <c r="LP31" s="41"/>
      <c r="LQ31" s="41"/>
      <c r="LR31" s="41"/>
      <c r="LS31" s="41"/>
      <c r="LT31" s="41"/>
      <c r="LU31" s="41"/>
      <c r="LV31" s="41"/>
      <c r="LW31" s="41"/>
      <c r="LX31" s="41"/>
      <c r="LY31" s="41"/>
      <c r="LZ31" s="41"/>
      <c r="MA31" s="41"/>
      <c r="MB31" s="41"/>
      <c r="MC31" s="41"/>
      <c r="MD31" s="41"/>
      <c r="ME31" s="41"/>
      <c r="MF31" s="41"/>
      <c r="MG31" s="41"/>
      <c r="MH31" s="41"/>
      <c r="MI31" s="41"/>
      <c r="MJ31" s="41"/>
      <c r="MK31" s="41"/>
      <c r="ML31" s="41"/>
      <c r="MM31" s="41"/>
      <c r="MN31" s="41"/>
      <c r="MO31" s="41"/>
      <c r="MP31" s="41"/>
      <c r="MQ31" s="41"/>
      <c r="MR31" s="41"/>
      <c r="MS31" s="41"/>
      <c r="MT31" s="41"/>
      <c r="MU31" s="41"/>
      <c r="MV31" s="41"/>
      <c r="MW31" s="41"/>
      <c r="MX31" s="41"/>
      <c r="MY31" s="41"/>
      <c r="MZ31" s="41"/>
      <c r="NA31" s="41"/>
      <c r="NB31" s="41"/>
      <c r="NC31" s="41"/>
      <c r="ND31" s="41"/>
      <c r="NE31" s="41"/>
      <c r="NF31" s="41"/>
      <c r="NG31" s="41"/>
      <c r="NH31" s="41"/>
      <c r="NI31" s="41"/>
      <c r="NJ31" s="41"/>
      <c r="NK31" s="41"/>
      <c r="NL31" s="41"/>
      <c r="NM31" s="41"/>
      <c r="NN31" s="41"/>
      <c r="NO31" s="41"/>
      <c r="NP31" s="41"/>
      <c r="NQ31" s="41"/>
      <c r="NR31" s="41"/>
      <c r="NS31" s="41"/>
      <c r="NT31" s="41"/>
      <c r="NU31" s="41"/>
      <c r="NV31" s="41"/>
      <c r="NW31" s="41"/>
      <c r="NX31" s="41"/>
      <c r="NY31" s="41"/>
      <c r="NZ31" s="41"/>
      <c r="OA31" s="41"/>
      <c r="OB31" s="41"/>
      <c r="OC31" s="41"/>
      <c r="OD31" s="41"/>
      <c r="OE31" s="41"/>
      <c r="OF31" s="41"/>
      <c r="OG31" s="41"/>
      <c r="OH31" s="41"/>
      <c r="OI31" s="41"/>
      <c r="OJ31" s="41"/>
      <c r="OK31" s="41"/>
      <c r="OL31" s="41"/>
      <c r="OM31" s="41"/>
      <c r="ON31" s="41"/>
      <c r="OO31" s="41"/>
      <c r="OP31" s="41"/>
      <c r="OQ31" s="41"/>
      <c r="OR31" s="41"/>
      <c r="OS31" s="41"/>
      <c r="OT31" s="41"/>
      <c r="OU31" s="41"/>
      <c r="OV31" s="41"/>
      <c r="OW31" s="41"/>
      <c r="OX31" s="41"/>
      <c r="OY31" s="41"/>
      <c r="OZ31" s="41"/>
      <c r="PA31" s="41"/>
      <c r="PB31" s="41"/>
      <c r="PC31" s="41"/>
      <c r="PD31" s="41"/>
      <c r="PE31" s="41"/>
      <c r="PF31" s="41"/>
      <c r="PG31" s="41"/>
      <c r="PH31" s="41"/>
      <c r="PI31" s="41"/>
      <c r="PJ31" s="41"/>
      <c r="PK31" s="41"/>
      <c r="PL31" s="41"/>
      <c r="PM31" s="41"/>
      <c r="PN31" s="41"/>
      <c r="PO31" s="41"/>
      <c r="PP31" s="41"/>
      <c r="PQ31" s="41"/>
      <c r="PR31" s="41"/>
      <c r="PS31" s="41"/>
      <c r="PT31" s="41"/>
      <c r="PU31" s="41"/>
      <c r="PV31" s="41"/>
      <c r="PW31" s="41"/>
      <c r="PX31" s="41"/>
      <c r="PY31" s="41"/>
      <c r="PZ31" s="41"/>
      <c r="QA31" s="41"/>
      <c r="QB31" s="41"/>
      <c r="QC31" s="41"/>
      <c r="QD31" s="41"/>
      <c r="QE31" s="41"/>
      <c r="QF31" s="41"/>
      <c r="QG31" s="41"/>
      <c r="QH31" s="41"/>
      <c r="QI31" s="41"/>
      <c r="QJ31" s="41"/>
      <c r="QK31" s="41"/>
      <c r="QL31" s="41"/>
      <c r="QM31" s="41"/>
      <c r="QN31" s="41"/>
      <c r="QO31" s="41"/>
      <c r="QP31" s="41"/>
      <c r="QQ31" s="41"/>
      <c r="QR31" s="41"/>
      <c r="QS31" s="41"/>
      <c r="QT31" s="41"/>
      <c r="QU31" s="41"/>
      <c r="QV31" s="41"/>
      <c r="QW31" s="41"/>
      <c r="QX31" s="41"/>
      <c r="QY31" s="41"/>
      <c r="QZ31" s="41"/>
      <c r="RA31" s="41"/>
      <c r="RB31" s="41"/>
      <c r="RC31" s="41"/>
      <c r="RD31" s="41"/>
      <c r="RE31" s="41"/>
      <c r="RF31" s="41"/>
      <c r="RG31" s="41"/>
      <c r="RH31" s="41"/>
      <c r="RI31" s="41"/>
      <c r="RJ31" s="41"/>
      <c r="RK31" s="41"/>
      <c r="RL31" s="41"/>
      <c r="RM31" s="41"/>
      <c r="RN31" s="41"/>
      <c r="RO31" s="41"/>
      <c r="RP31" s="41"/>
      <c r="RQ31" s="41"/>
      <c r="RR31" s="41"/>
      <c r="RS31" s="41"/>
      <c r="RT31" s="41"/>
      <c r="RU31" s="41"/>
      <c r="RV31" s="41"/>
      <c r="RW31" s="41"/>
      <c r="RX31" s="41"/>
      <c r="RY31" s="41"/>
      <c r="RZ31" s="41"/>
      <c r="SA31" s="41"/>
      <c r="SB31" s="41"/>
      <c r="SC31" s="41"/>
      <c r="SD31" s="41"/>
      <c r="SE31" s="41"/>
      <c r="SF31" s="41"/>
      <c r="SG31" s="41"/>
      <c r="SH31" s="41"/>
      <c r="SI31" s="41"/>
      <c r="SJ31" s="41"/>
      <c r="SK31" s="41"/>
      <c r="SL31" s="41"/>
      <c r="SM31" s="41"/>
      <c r="SN31" s="41"/>
      <c r="SO31" s="41"/>
      <c r="SP31" s="41"/>
      <c r="SQ31" s="41"/>
      <c r="SR31" s="41"/>
      <c r="SS31" s="41"/>
      <c r="ST31" s="41"/>
      <c r="SU31" s="41"/>
      <c r="SV31" s="41"/>
      <c r="SW31" s="41"/>
      <c r="SX31" s="41"/>
      <c r="SY31" s="41"/>
      <c r="SZ31" s="41"/>
      <c r="TA31" s="41"/>
      <c r="TB31" s="41"/>
      <c r="TC31" s="41"/>
      <c r="TD31" s="41"/>
      <c r="TE31" s="41"/>
      <c r="TF31" s="41"/>
      <c r="TG31" s="41"/>
      <c r="TH31" s="41"/>
      <c r="TI31" s="41"/>
      <c r="TJ31" s="41"/>
      <c r="TK31" s="41"/>
      <c r="TL31" s="41"/>
      <c r="TM31" s="41"/>
      <c r="TN31" s="41"/>
      <c r="TO31" s="41"/>
      <c r="TP31" s="41"/>
      <c r="TQ31" s="41"/>
      <c r="TR31" s="41"/>
      <c r="TS31" s="41"/>
      <c r="TT31" s="41"/>
      <c r="TU31" s="41"/>
      <c r="TV31" s="41"/>
      <c r="TW31" s="41"/>
      <c r="TX31" s="41"/>
      <c r="TY31" s="41"/>
      <c r="TZ31" s="41"/>
      <c r="UA31" s="41"/>
      <c r="UB31" s="41"/>
      <c r="UC31" s="41"/>
      <c r="UD31" s="41"/>
      <c r="UE31" s="41"/>
      <c r="UF31" s="41"/>
      <c r="UG31" s="41"/>
      <c r="UH31" s="41"/>
      <c r="UI31" s="41"/>
      <c r="UJ31" s="41"/>
      <c r="UK31" s="41"/>
      <c r="UL31" s="41"/>
      <c r="UM31" s="41"/>
      <c r="UN31" s="41"/>
      <c r="UO31" s="41"/>
      <c r="UP31" s="41"/>
      <c r="UQ31" s="41"/>
      <c r="UR31" s="41"/>
      <c r="US31" s="41"/>
      <c r="UT31" s="41"/>
      <c r="UU31" s="41"/>
      <c r="UV31" s="41"/>
      <c r="UW31" s="41"/>
      <c r="UX31" s="41"/>
      <c r="UY31" s="41"/>
      <c r="UZ31" s="41"/>
      <c r="VA31" s="41"/>
      <c r="VB31" s="41"/>
      <c r="VC31" s="41"/>
      <c r="VD31" s="41"/>
      <c r="VE31" s="41"/>
      <c r="VF31" s="41"/>
      <c r="VG31" s="41"/>
      <c r="VH31" s="41"/>
      <c r="VI31" s="41"/>
      <c r="VJ31" s="41"/>
      <c r="VK31" s="41"/>
      <c r="VL31" s="41"/>
      <c r="VM31" s="41"/>
      <c r="VN31" s="41"/>
      <c r="VO31" s="41"/>
      <c r="VP31" s="41"/>
      <c r="VQ31" s="41"/>
      <c r="VR31" s="41"/>
      <c r="VS31" s="41"/>
      <c r="VT31" s="41"/>
      <c r="VU31" s="41"/>
      <c r="VV31" s="41"/>
      <c r="VW31" s="41"/>
      <c r="VX31" s="41"/>
      <c r="VY31" s="41"/>
      <c r="VZ31" s="41"/>
      <c r="WA31" s="41"/>
      <c r="WB31" s="41"/>
      <c r="WC31" s="41"/>
      <c r="WD31" s="41"/>
      <c r="WE31" s="41"/>
      <c r="WF31" s="41"/>
      <c r="WG31" s="41"/>
      <c r="WH31" s="41"/>
      <c r="WI31" s="41"/>
      <c r="WJ31" s="41"/>
      <c r="WK31" s="41"/>
      <c r="WL31" s="41"/>
      <c r="WM31" s="41"/>
      <c r="WN31" s="41"/>
      <c r="WO31" s="41"/>
      <c r="WP31" s="41"/>
      <c r="WQ31" s="41"/>
      <c r="WR31" s="41"/>
      <c r="WS31" s="41"/>
      <c r="WT31" s="41"/>
      <c r="WU31" s="41"/>
      <c r="WV31" s="41"/>
      <c r="WW31" s="41"/>
      <c r="WX31" s="41"/>
      <c r="WY31" s="41"/>
      <c r="WZ31" s="41"/>
      <c r="XA31" s="41"/>
      <c r="XB31" s="41"/>
      <c r="XC31" s="41"/>
      <c r="XD31" s="41"/>
      <c r="XE31" s="41"/>
      <c r="XF31" s="41"/>
      <c r="XG31" s="41"/>
      <c r="XH31" s="41"/>
      <c r="XI31" s="41"/>
      <c r="XJ31" s="41"/>
      <c r="XK31" s="41"/>
      <c r="XL31" s="41"/>
      <c r="XM31" s="41"/>
      <c r="XN31" s="41"/>
      <c r="XO31" s="41"/>
      <c r="XP31" s="41"/>
      <c r="XQ31" s="41"/>
      <c r="XR31" s="41"/>
      <c r="XS31" s="41"/>
      <c r="XT31" s="41"/>
      <c r="XU31" s="41"/>
      <c r="XV31" s="41"/>
      <c r="XW31" s="41"/>
      <c r="XX31" s="41"/>
      <c r="XY31" s="41"/>
      <c r="XZ31" s="41"/>
      <c r="YA31" s="41"/>
      <c r="YB31" s="41"/>
      <c r="YC31" s="41"/>
      <c r="YD31" s="41"/>
      <c r="YE31" s="41"/>
      <c r="YF31" s="41"/>
      <c r="YG31" s="41"/>
      <c r="YH31" s="41"/>
      <c r="YI31" s="41"/>
      <c r="YJ31" s="41"/>
      <c r="YK31" s="41"/>
      <c r="YL31" s="41"/>
      <c r="YM31" s="41"/>
      <c r="YN31" s="41"/>
      <c r="YO31" s="41"/>
      <c r="YP31" s="41"/>
      <c r="YQ31" s="41"/>
      <c r="YR31" s="41"/>
      <c r="YS31" s="41"/>
      <c r="YT31" s="41"/>
      <c r="YU31" s="41"/>
      <c r="YV31" s="41"/>
      <c r="YW31" s="41"/>
      <c r="YX31" s="41"/>
      <c r="YY31" s="41"/>
      <c r="YZ31" s="41"/>
      <c r="ZA31" s="41"/>
      <c r="ZB31" s="41"/>
      <c r="ZC31" s="41"/>
      <c r="ZD31" s="41"/>
      <c r="ZE31" s="41"/>
      <c r="ZF31" s="41"/>
      <c r="ZG31" s="41"/>
      <c r="ZH31" s="41"/>
      <c r="ZI31" s="41"/>
      <c r="ZJ31" s="41"/>
      <c r="ZK31" s="41"/>
      <c r="ZL31" s="41"/>
      <c r="ZM31" s="41"/>
      <c r="ZN31" s="41"/>
      <c r="ZO31" s="41"/>
      <c r="ZP31" s="41"/>
      <c r="ZQ31" s="41"/>
      <c r="ZR31" s="41"/>
      <c r="ZS31" s="41"/>
      <c r="ZT31" s="41"/>
      <c r="ZU31" s="41"/>
      <c r="ZV31" s="41"/>
      <c r="ZW31" s="41"/>
      <c r="ZX31" s="41"/>
      <c r="ZY31" s="41"/>
      <c r="ZZ31" s="41"/>
      <c r="AAA31" s="41"/>
      <c r="AAB31" s="41"/>
      <c r="AAC31" s="41"/>
      <c r="AAD31" s="41"/>
      <c r="AAE31" s="41"/>
      <c r="AAF31" s="41"/>
      <c r="AAG31" s="41"/>
      <c r="AAH31" s="41"/>
      <c r="AAI31" s="41"/>
      <c r="AAJ31" s="41"/>
      <c r="AAK31" s="41"/>
      <c r="AAL31" s="41"/>
      <c r="AAM31" s="41"/>
      <c r="AAN31" s="41"/>
      <c r="AAO31" s="41"/>
      <c r="AAP31" s="41"/>
      <c r="AAQ31" s="41"/>
      <c r="AAR31" s="41"/>
      <c r="AAS31" s="41"/>
      <c r="AAT31" s="41"/>
      <c r="AAU31" s="41"/>
      <c r="AAV31" s="41"/>
      <c r="AAW31" s="41"/>
      <c r="AAX31" s="41"/>
      <c r="AAY31" s="41"/>
      <c r="AAZ31" s="41"/>
      <c r="ABA31" s="41"/>
      <c r="ABB31" s="41"/>
      <c r="ABC31" s="41"/>
      <c r="ABD31" s="41"/>
      <c r="ABE31" s="41"/>
      <c r="ABF31" s="41"/>
      <c r="ABG31" s="41"/>
      <c r="ABH31" s="41"/>
      <c r="ABI31" s="41"/>
      <c r="ABJ31" s="41"/>
      <c r="ABK31" s="41"/>
      <c r="ABL31" s="41"/>
      <c r="ABM31" s="41"/>
      <c r="ABN31" s="41"/>
      <c r="ABO31" s="41"/>
      <c r="ABP31" s="41"/>
      <c r="ABQ31" s="41"/>
      <c r="ABR31" s="41"/>
      <c r="ABS31" s="41"/>
      <c r="ABT31" s="41"/>
      <c r="ABU31" s="41"/>
      <c r="ABV31" s="41"/>
      <c r="ABW31" s="41"/>
      <c r="ABX31" s="41"/>
      <c r="ABY31" s="41"/>
      <c r="ABZ31" s="41"/>
      <c r="ACA31" s="41"/>
      <c r="ACB31" s="41"/>
      <c r="ACC31" s="41"/>
      <c r="ACD31" s="41"/>
      <c r="ACE31" s="41"/>
      <c r="ACF31" s="41"/>
      <c r="ACG31" s="41"/>
      <c r="ACH31" s="41"/>
      <c r="ACI31" s="41"/>
      <c r="ACJ31" s="41"/>
      <c r="ACK31" s="41"/>
      <c r="ACL31" s="41"/>
      <c r="ACM31" s="41"/>
      <c r="ACN31" s="41"/>
      <c r="ACO31" s="41"/>
      <c r="ACP31" s="41"/>
      <c r="ACQ31" s="41"/>
      <c r="ACR31" s="41"/>
      <c r="ACS31" s="41"/>
      <c r="ACT31" s="41"/>
      <c r="ACU31" s="41"/>
      <c r="ACV31" s="41"/>
      <c r="ACW31" s="41"/>
      <c r="ACX31" s="41"/>
      <c r="ACY31" s="41"/>
      <c r="ACZ31" s="41"/>
      <c r="ADA31" s="41"/>
      <c r="ADB31" s="41"/>
      <c r="ADC31" s="41"/>
      <c r="ADD31" s="41"/>
      <c r="ADE31" s="41"/>
      <c r="ADF31" s="41"/>
      <c r="ADG31" s="41"/>
      <c r="ADH31" s="41"/>
      <c r="ADI31" s="41"/>
      <c r="ADJ31" s="41"/>
      <c r="ADK31" s="41"/>
      <c r="ADL31" s="41"/>
      <c r="ADM31" s="41"/>
      <c r="ADN31" s="41"/>
      <c r="ADO31" s="41"/>
      <c r="ADP31" s="41"/>
      <c r="ADQ31" s="41"/>
      <c r="ADR31" s="41"/>
      <c r="ADS31" s="41"/>
      <c r="ADT31" s="41"/>
      <c r="ADU31" s="41"/>
      <c r="ADV31" s="41"/>
      <c r="ADW31" s="41"/>
      <c r="ADX31" s="41"/>
      <c r="ADY31" s="41"/>
      <c r="ADZ31" s="41"/>
      <c r="AEA31" s="41"/>
      <c r="AEB31" s="41"/>
      <c r="AEC31" s="41"/>
      <c r="AED31" s="41"/>
      <c r="AEE31" s="41"/>
      <c r="AEF31" s="41"/>
      <c r="AEG31" s="41"/>
      <c r="AEH31" s="41"/>
      <c r="AEI31" s="41"/>
      <c r="AEJ31" s="41"/>
      <c r="AEK31" s="41"/>
      <c r="AEL31" s="41"/>
      <c r="AEM31" s="41"/>
      <c r="AEN31" s="41"/>
      <c r="AEO31" s="41"/>
      <c r="AEP31" s="41"/>
      <c r="AEQ31" s="41"/>
      <c r="AER31" s="41"/>
      <c r="AES31" s="41"/>
      <c r="AET31" s="41"/>
      <c r="AEU31" s="41"/>
      <c r="AEV31" s="41"/>
      <c r="AEW31" s="41"/>
      <c r="AEX31" s="41"/>
      <c r="AEY31" s="41"/>
      <c r="AEZ31" s="41"/>
      <c r="AFA31" s="41"/>
      <c r="AFB31" s="41"/>
      <c r="AFC31" s="41"/>
      <c r="AFD31" s="41"/>
      <c r="AFE31" s="41"/>
      <c r="AFF31" s="41"/>
      <c r="AFG31" s="41"/>
      <c r="AFH31" s="41"/>
      <c r="AFI31" s="41"/>
      <c r="AFJ31" s="41"/>
      <c r="AFK31" s="41"/>
      <c r="AFL31" s="41"/>
      <c r="AFM31" s="41"/>
      <c r="AFN31" s="41"/>
      <c r="AFO31" s="41"/>
      <c r="AFP31" s="41"/>
      <c r="AFQ31" s="41"/>
      <c r="AFR31" s="41"/>
      <c r="AFS31" s="41"/>
      <c r="AFT31" s="41"/>
      <c r="AFU31" s="41"/>
      <c r="AFV31" s="41"/>
      <c r="AFW31" s="41"/>
      <c r="AFX31" s="41"/>
      <c r="AFY31" s="41"/>
      <c r="AFZ31" s="41"/>
      <c r="AGA31" s="41"/>
      <c r="AGB31" s="41"/>
      <c r="AGC31" s="41"/>
      <c r="AGD31" s="41"/>
      <c r="AGE31" s="41"/>
      <c r="AGF31" s="41"/>
      <c r="AGG31" s="41"/>
      <c r="AGH31" s="41"/>
      <c r="AGI31" s="41"/>
      <c r="AGJ31" s="41"/>
      <c r="AGK31" s="41"/>
      <c r="AGL31" s="41"/>
      <c r="AGM31" s="41"/>
      <c r="AGN31" s="41"/>
      <c r="AGO31" s="41"/>
      <c r="AGP31" s="41"/>
      <c r="AGQ31" s="41"/>
      <c r="AGR31" s="41"/>
      <c r="AGS31" s="41"/>
      <c r="AGT31" s="41"/>
      <c r="AGU31" s="41"/>
      <c r="AGV31" s="41"/>
      <c r="AGW31" s="41"/>
      <c r="AGX31" s="41"/>
      <c r="AGY31" s="41"/>
      <c r="AGZ31" s="41"/>
      <c r="AHA31" s="41"/>
      <c r="AHB31" s="41"/>
      <c r="AHC31" s="41"/>
      <c r="AHD31" s="41"/>
      <c r="AHE31" s="41"/>
      <c r="AHF31" s="41"/>
      <c r="AHG31" s="41"/>
      <c r="AHH31" s="41"/>
      <c r="AHI31" s="41"/>
      <c r="AHJ31" s="41"/>
      <c r="AHK31" s="41"/>
      <c r="AHL31" s="41"/>
      <c r="AHM31" s="41"/>
      <c r="AHN31" s="41"/>
      <c r="AHO31" s="41"/>
      <c r="AHP31" s="41"/>
      <c r="AHQ31" s="41"/>
      <c r="AHR31" s="41"/>
      <c r="AHS31" s="41"/>
      <c r="AHT31" s="41"/>
      <c r="AHU31" s="41"/>
      <c r="AHV31" s="41"/>
      <c r="AHW31" s="41"/>
      <c r="AHX31" s="41"/>
      <c r="AHY31" s="41"/>
      <c r="AHZ31" s="41"/>
      <c r="AIA31" s="41"/>
      <c r="AIB31" s="41"/>
      <c r="AIC31" s="41"/>
      <c r="AID31" s="41"/>
      <c r="AIE31" s="41"/>
      <c r="AIF31" s="41"/>
      <c r="AIG31" s="41"/>
      <c r="AIH31" s="41"/>
      <c r="AII31" s="41"/>
      <c r="AIJ31" s="41"/>
      <c r="AIK31" s="41"/>
      <c r="AIL31" s="41"/>
      <c r="AIM31" s="41"/>
      <c r="AIN31" s="41"/>
      <c r="AIO31" s="41"/>
      <c r="AIP31" s="41"/>
      <c r="AIQ31" s="41"/>
      <c r="AIR31" s="41"/>
      <c r="AIS31" s="41"/>
      <c r="AIT31" s="41"/>
      <c r="AIU31" s="41"/>
      <c r="AIV31" s="41"/>
      <c r="AIW31" s="41"/>
      <c r="AIX31" s="41"/>
      <c r="AIY31" s="41"/>
      <c r="AIZ31" s="41"/>
      <c r="AJA31" s="41"/>
      <c r="AJB31" s="41"/>
      <c r="AJC31" s="41"/>
      <c r="AJD31" s="41"/>
      <c r="AJE31" s="41"/>
      <c r="AJF31" s="41"/>
      <c r="AJG31" s="41"/>
      <c r="AJH31" s="41"/>
      <c r="AJI31" s="41"/>
      <c r="AJJ31" s="41"/>
      <c r="AJK31" s="41"/>
      <c r="AJL31" s="41"/>
      <c r="AJM31" s="41"/>
      <c r="AJN31" s="41"/>
      <c r="AJO31" s="41"/>
      <c r="AJP31" s="41"/>
      <c r="AJQ31" s="41"/>
      <c r="AJR31" s="41"/>
      <c r="AJS31" s="41"/>
      <c r="AJT31" s="41"/>
      <c r="AJU31" s="41"/>
      <c r="AJV31" s="41"/>
      <c r="AJW31" s="41"/>
      <c r="AJX31" s="41"/>
      <c r="AJY31" s="41"/>
      <c r="AJZ31" s="41"/>
      <c r="AKA31" s="41"/>
      <c r="AKB31" s="41"/>
      <c r="AKC31" s="41"/>
      <c r="AKD31" s="41"/>
      <c r="AKE31" s="41"/>
      <c r="AKF31" s="41"/>
      <c r="AKG31" s="41"/>
      <c r="AKH31" s="41"/>
      <c r="AKI31" s="41"/>
      <c r="AKJ31" s="41"/>
      <c r="AKK31" s="41"/>
      <c r="AKL31" s="41"/>
      <c r="AKM31" s="41"/>
      <c r="AKN31" s="41"/>
      <c r="AKO31" s="41"/>
      <c r="AKP31" s="41"/>
      <c r="AKQ31" s="41"/>
      <c r="AKR31" s="41"/>
      <c r="AKS31" s="41"/>
      <c r="AKT31" s="41"/>
      <c r="AKU31" s="41"/>
      <c r="AKV31" s="41"/>
      <c r="AKW31" s="41"/>
      <c r="AKX31" s="41"/>
      <c r="AKY31" s="41"/>
      <c r="AKZ31" s="41"/>
      <c r="ALA31" s="41"/>
      <c r="ALB31" s="41"/>
      <c r="ALC31" s="41"/>
      <c r="ALD31" s="41"/>
      <c r="ALE31" s="41"/>
      <c r="ALF31" s="41"/>
      <c r="ALG31" s="41"/>
      <c r="ALH31" s="41"/>
      <c r="ALI31" s="41"/>
      <c r="ALJ31" s="41"/>
      <c r="ALK31" s="41"/>
      <c r="ALL31" s="41"/>
      <c r="ALM31" s="41"/>
      <c r="ALN31" s="41"/>
      <c r="ALO31" s="41"/>
      <c r="ALP31" s="41"/>
      <c r="ALQ31" s="41"/>
      <c r="ALR31" s="41"/>
      <c r="ALS31" s="41"/>
      <c r="ALT31" s="41"/>
      <c r="ALU31" s="41"/>
      <c r="ALV31" s="41"/>
      <c r="ALW31" s="41"/>
      <c r="ALX31" s="41"/>
      <c r="ALY31" s="41"/>
      <c r="ALZ31" s="41"/>
      <c r="AMA31" s="41"/>
      <c r="AMB31" s="41"/>
      <c r="AMC31" s="41"/>
      <c r="AMD31" s="41"/>
      <c r="AME31" s="41"/>
      <c r="AMF31" s="41"/>
      <c r="AMG31" s="41"/>
      <c r="AMH31" s="41"/>
      <c r="AMI31" s="41"/>
      <c r="AMJ31" s="41"/>
      <c r="AMK31" s="41"/>
      <c r="AML31" s="41"/>
      <c r="AMM31" s="41"/>
      <c r="AMN31" s="41"/>
      <c r="AMO31" s="41"/>
      <c r="AMP31" s="41"/>
      <c r="AMQ31" s="41"/>
      <c r="AMR31" s="41"/>
      <c r="AMS31" s="41"/>
      <c r="AMT31" s="41"/>
      <c r="AMU31" s="41"/>
      <c r="AMV31" s="41"/>
      <c r="AMW31" s="41"/>
      <c r="AMX31" s="41"/>
      <c r="AMY31" s="41"/>
      <c r="AMZ31" s="41"/>
      <c r="ANA31" s="41"/>
      <c r="ANB31" s="41"/>
      <c r="ANC31" s="41"/>
      <c r="AND31" s="41"/>
      <c r="ANE31" s="41"/>
      <c r="ANF31" s="41"/>
      <c r="ANG31" s="41"/>
      <c r="ANH31" s="41"/>
      <c r="ANI31" s="41"/>
      <c r="ANJ31" s="41"/>
      <c r="ANK31" s="41"/>
      <c r="ANL31" s="41"/>
      <c r="ANM31" s="41"/>
      <c r="ANN31" s="41"/>
      <c r="ANO31" s="41"/>
      <c r="ANP31" s="41"/>
      <c r="ANQ31" s="41"/>
      <c r="ANR31" s="41"/>
      <c r="ANS31" s="41"/>
      <c r="ANT31" s="41"/>
      <c r="ANU31" s="41"/>
      <c r="ANV31" s="41"/>
      <c r="ANW31" s="41"/>
      <c r="ANX31" s="41"/>
      <c r="ANY31" s="41"/>
      <c r="ANZ31" s="41"/>
      <c r="AOA31" s="41"/>
      <c r="AOB31" s="41"/>
      <c r="AOC31" s="41"/>
      <c r="AOD31" s="41"/>
      <c r="AOE31" s="41"/>
      <c r="AOF31" s="41"/>
      <c r="AOG31" s="41"/>
      <c r="AOH31" s="41"/>
      <c r="AOI31" s="41"/>
      <c r="AOJ31" s="41"/>
      <c r="AOK31" s="41"/>
      <c r="AOL31" s="41"/>
      <c r="AOM31" s="41"/>
      <c r="AON31" s="41"/>
      <c r="AOO31" s="41"/>
      <c r="AOP31" s="41"/>
      <c r="AOQ31" s="41"/>
      <c r="AOR31" s="41"/>
      <c r="AOS31" s="41"/>
      <c r="AOT31" s="41"/>
      <c r="AOU31" s="41"/>
      <c r="AOV31" s="41"/>
      <c r="AOW31" s="41"/>
      <c r="AOX31" s="41"/>
      <c r="AOY31" s="41"/>
      <c r="AOZ31" s="41"/>
      <c r="APA31" s="41"/>
      <c r="APB31" s="41"/>
      <c r="APC31" s="41"/>
      <c r="APD31" s="41"/>
      <c r="APE31" s="41"/>
      <c r="APF31" s="41"/>
      <c r="APG31" s="41"/>
      <c r="APH31" s="41"/>
      <c r="API31" s="41"/>
    </row>
    <row r="32" spans="2:1101" x14ac:dyDescent="0.25">
      <c r="B32" s="43" t="s">
        <v>324</v>
      </c>
      <c r="C32" s="41">
        <v>12449</v>
      </c>
      <c r="D32" s="130">
        <v>0</v>
      </c>
      <c r="E32" s="130">
        <v>-89070100.129999995</v>
      </c>
      <c r="F32" s="130">
        <v>0</v>
      </c>
      <c r="G32" s="41"/>
      <c r="H32" s="41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1"/>
      <c r="FE32" s="41"/>
      <c r="FF32" s="41"/>
      <c r="FG32" s="41"/>
      <c r="FH32" s="41"/>
      <c r="FI32" s="41"/>
      <c r="FJ32" s="41"/>
      <c r="FK32" s="41"/>
      <c r="FL32" s="41"/>
      <c r="FM32" s="41"/>
      <c r="FN32" s="41"/>
      <c r="FO32" s="41"/>
      <c r="FP32" s="41"/>
      <c r="FQ32" s="41"/>
      <c r="FR32" s="41"/>
      <c r="FS32" s="41"/>
      <c r="FT32" s="41"/>
      <c r="FU32" s="41"/>
      <c r="FV32" s="41"/>
      <c r="FW32" s="41"/>
      <c r="FX32" s="41"/>
      <c r="FY32" s="41"/>
      <c r="FZ32" s="41"/>
      <c r="GA32" s="41"/>
      <c r="GB32" s="41"/>
      <c r="GC32" s="41"/>
      <c r="GD32" s="41"/>
      <c r="GE32" s="41"/>
      <c r="GF32" s="41"/>
      <c r="GG32" s="41"/>
      <c r="GH32" s="41"/>
      <c r="GI32" s="41"/>
      <c r="GJ32" s="41"/>
      <c r="GK32" s="41"/>
      <c r="GL32" s="41"/>
      <c r="GM32" s="41"/>
      <c r="GN32" s="41"/>
      <c r="GO32" s="41"/>
      <c r="GP32" s="41"/>
      <c r="GQ32" s="41"/>
      <c r="GR32" s="41"/>
      <c r="GS32" s="41"/>
      <c r="GT32" s="41"/>
      <c r="GU32" s="41"/>
      <c r="GV32" s="41"/>
      <c r="GW32" s="41"/>
      <c r="GX32" s="41"/>
      <c r="GY32" s="41"/>
      <c r="GZ32" s="41"/>
      <c r="HA32" s="41"/>
      <c r="HB32" s="41"/>
      <c r="HC32" s="41"/>
      <c r="HD32" s="41"/>
      <c r="HE32" s="41"/>
      <c r="HF32" s="41"/>
      <c r="HG32" s="41"/>
      <c r="HH32" s="41"/>
      <c r="HI32" s="41"/>
      <c r="HJ32" s="41"/>
      <c r="HK32" s="41"/>
      <c r="HL32" s="41"/>
      <c r="HM32" s="41"/>
      <c r="HN32" s="41"/>
      <c r="HO32" s="41"/>
      <c r="HP32" s="41"/>
      <c r="HQ32" s="41"/>
      <c r="HR32" s="41"/>
      <c r="HS32" s="41"/>
      <c r="HT32" s="41"/>
      <c r="HU32" s="41"/>
      <c r="HV32" s="41"/>
      <c r="HW32" s="41"/>
      <c r="HX32" s="41"/>
      <c r="HY32" s="41"/>
      <c r="HZ32" s="41"/>
      <c r="IA32" s="41"/>
      <c r="IB32" s="41"/>
      <c r="IC32" s="41"/>
      <c r="ID32" s="41"/>
      <c r="IE32" s="41"/>
      <c r="IF32" s="41"/>
      <c r="IG32" s="41"/>
      <c r="IH32" s="41"/>
      <c r="II32" s="41"/>
      <c r="IJ32" s="41"/>
      <c r="IK32" s="41"/>
      <c r="IL32" s="41"/>
      <c r="IM32" s="41"/>
      <c r="IN32" s="41"/>
      <c r="IO32" s="41"/>
      <c r="IP32" s="41"/>
      <c r="IQ32" s="41"/>
      <c r="IR32" s="41"/>
      <c r="IS32" s="41"/>
      <c r="IT32" s="41"/>
      <c r="IU32" s="41"/>
      <c r="IV32" s="41"/>
      <c r="IW32" s="41"/>
      <c r="IX32" s="41"/>
      <c r="IY32" s="41"/>
      <c r="IZ32" s="41"/>
      <c r="JA32" s="41"/>
      <c r="JB32" s="41"/>
      <c r="JC32" s="41"/>
      <c r="JD32" s="41"/>
      <c r="JE32" s="41"/>
      <c r="JF32" s="41"/>
      <c r="JG32" s="41"/>
      <c r="JH32" s="41"/>
      <c r="JI32" s="41"/>
      <c r="JJ32" s="41"/>
      <c r="JK32" s="41"/>
      <c r="JL32" s="41"/>
      <c r="JM32" s="41"/>
      <c r="JN32" s="41"/>
      <c r="JO32" s="41"/>
      <c r="JP32" s="41"/>
      <c r="JQ32" s="41"/>
      <c r="JR32" s="41"/>
      <c r="JS32" s="41"/>
      <c r="JT32" s="41"/>
      <c r="JU32" s="41"/>
      <c r="JV32" s="41"/>
      <c r="JW32" s="41"/>
      <c r="JX32" s="41"/>
      <c r="JY32" s="41"/>
      <c r="JZ32" s="41"/>
      <c r="KA32" s="41"/>
      <c r="KB32" s="41"/>
      <c r="KC32" s="41"/>
      <c r="KD32" s="41"/>
      <c r="KE32" s="41"/>
      <c r="KF32" s="41"/>
      <c r="KG32" s="41"/>
      <c r="KH32" s="41"/>
      <c r="KI32" s="41"/>
      <c r="KJ32" s="41"/>
      <c r="KK32" s="41"/>
      <c r="KL32" s="41"/>
      <c r="KM32" s="41"/>
      <c r="KN32" s="41"/>
      <c r="KO32" s="41"/>
      <c r="KP32" s="41"/>
      <c r="KQ32" s="41"/>
      <c r="KR32" s="41"/>
      <c r="KS32" s="41"/>
      <c r="KT32" s="41"/>
      <c r="KU32" s="41"/>
      <c r="KV32" s="41"/>
      <c r="KW32" s="41"/>
      <c r="KX32" s="41"/>
      <c r="KY32" s="41"/>
      <c r="KZ32" s="41"/>
      <c r="LA32" s="41"/>
      <c r="LB32" s="41"/>
      <c r="LC32" s="41"/>
      <c r="LD32" s="41"/>
      <c r="LE32" s="41"/>
      <c r="LF32" s="41"/>
      <c r="LG32" s="41"/>
      <c r="LH32" s="41"/>
      <c r="LI32" s="41"/>
      <c r="LJ32" s="41"/>
      <c r="LK32" s="41"/>
      <c r="LL32" s="41"/>
      <c r="LM32" s="41"/>
      <c r="LN32" s="41"/>
      <c r="LO32" s="41"/>
      <c r="LP32" s="41"/>
      <c r="LQ32" s="41"/>
      <c r="LR32" s="41"/>
      <c r="LS32" s="41"/>
      <c r="LT32" s="41"/>
      <c r="LU32" s="41"/>
      <c r="LV32" s="41"/>
      <c r="LW32" s="41"/>
      <c r="LX32" s="41"/>
      <c r="LY32" s="41"/>
      <c r="LZ32" s="41"/>
      <c r="MA32" s="41"/>
      <c r="MB32" s="41"/>
      <c r="MC32" s="41"/>
      <c r="MD32" s="41"/>
      <c r="ME32" s="41"/>
      <c r="MF32" s="41"/>
      <c r="MG32" s="41"/>
      <c r="MH32" s="41"/>
      <c r="MI32" s="41"/>
      <c r="MJ32" s="41"/>
      <c r="MK32" s="41"/>
      <c r="ML32" s="41"/>
      <c r="MM32" s="41"/>
      <c r="MN32" s="41"/>
      <c r="MO32" s="41"/>
      <c r="MP32" s="41"/>
      <c r="MQ32" s="41"/>
      <c r="MR32" s="41"/>
      <c r="MS32" s="41"/>
      <c r="MT32" s="41"/>
      <c r="MU32" s="41"/>
      <c r="MV32" s="41"/>
      <c r="MW32" s="41"/>
      <c r="MX32" s="41"/>
      <c r="MY32" s="41"/>
      <c r="MZ32" s="41"/>
      <c r="NA32" s="41"/>
      <c r="NB32" s="41"/>
      <c r="NC32" s="41"/>
      <c r="ND32" s="41"/>
      <c r="NE32" s="41"/>
      <c r="NF32" s="41"/>
      <c r="NG32" s="41"/>
      <c r="NH32" s="41"/>
      <c r="NI32" s="41"/>
      <c r="NJ32" s="41"/>
      <c r="NK32" s="41"/>
      <c r="NL32" s="41"/>
      <c r="NM32" s="41"/>
      <c r="NN32" s="41"/>
      <c r="NO32" s="41"/>
      <c r="NP32" s="41"/>
      <c r="NQ32" s="41"/>
      <c r="NR32" s="41"/>
      <c r="NS32" s="41"/>
      <c r="NT32" s="41"/>
      <c r="NU32" s="41"/>
      <c r="NV32" s="41"/>
      <c r="NW32" s="41"/>
      <c r="NX32" s="41"/>
      <c r="NY32" s="41"/>
      <c r="NZ32" s="41"/>
      <c r="OA32" s="41"/>
      <c r="OB32" s="41"/>
      <c r="OC32" s="41"/>
      <c r="OD32" s="41"/>
      <c r="OE32" s="41"/>
      <c r="OF32" s="41"/>
      <c r="OG32" s="41"/>
      <c r="OH32" s="41"/>
      <c r="OI32" s="41"/>
      <c r="OJ32" s="41"/>
      <c r="OK32" s="41"/>
      <c r="OL32" s="41"/>
      <c r="OM32" s="41"/>
      <c r="ON32" s="41"/>
      <c r="OO32" s="41"/>
      <c r="OP32" s="41"/>
      <c r="OQ32" s="41"/>
      <c r="OR32" s="41"/>
      <c r="OS32" s="41"/>
      <c r="OT32" s="41"/>
      <c r="OU32" s="41"/>
      <c r="OV32" s="41"/>
      <c r="OW32" s="41"/>
      <c r="OX32" s="41"/>
      <c r="OY32" s="41"/>
      <c r="OZ32" s="41"/>
      <c r="PA32" s="41"/>
      <c r="PB32" s="41"/>
      <c r="PC32" s="41"/>
      <c r="PD32" s="41"/>
      <c r="PE32" s="41"/>
      <c r="PF32" s="41"/>
      <c r="PG32" s="41"/>
      <c r="PH32" s="41"/>
      <c r="PI32" s="41"/>
      <c r="PJ32" s="41"/>
      <c r="PK32" s="41"/>
      <c r="PL32" s="41"/>
      <c r="PM32" s="41"/>
      <c r="PN32" s="41"/>
      <c r="PO32" s="41"/>
      <c r="PP32" s="41"/>
      <c r="PQ32" s="41"/>
      <c r="PR32" s="41"/>
      <c r="PS32" s="41"/>
      <c r="PT32" s="41"/>
      <c r="PU32" s="41"/>
      <c r="PV32" s="41"/>
      <c r="PW32" s="41"/>
      <c r="PX32" s="41"/>
      <c r="PY32" s="41"/>
      <c r="PZ32" s="41"/>
      <c r="QA32" s="41"/>
      <c r="QB32" s="41"/>
      <c r="QC32" s="41"/>
      <c r="QD32" s="41"/>
      <c r="QE32" s="41"/>
      <c r="QF32" s="41"/>
      <c r="QG32" s="41"/>
      <c r="QH32" s="41"/>
      <c r="QI32" s="41"/>
      <c r="QJ32" s="41"/>
      <c r="QK32" s="41"/>
      <c r="QL32" s="41"/>
      <c r="QM32" s="41"/>
      <c r="QN32" s="41"/>
      <c r="QO32" s="41"/>
      <c r="QP32" s="41"/>
      <c r="QQ32" s="41"/>
      <c r="QR32" s="41"/>
      <c r="QS32" s="41"/>
      <c r="QT32" s="41"/>
      <c r="QU32" s="41"/>
      <c r="QV32" s="41"/>
      <c r="QW32" s="41"/>
      <c r="QX32" s="41"/>
      <c r="QY32" s="41"/>
      <c r="QZ32" s="41"/>
      <c r="RA32" s="41"/>
      <c r="RB32" s="41"/>
      <c r="RC32" s="41"/>
      <c r="RD32" s="41"/>
      <c r="RE32" s="41"/>
      <c r="RF32" s="41"/>
      <c r="RG32" s="41"/>
      <c r="RH32" s="41"/>
      <c r="RI32" s="41"/>
      <c r="RJ32" s="41"/>
      <c r="RK32" s="41"/>
      <c r="RL32" s="41"/>
      <c r="RM32" s="41"/>
      <c r="RN32" s="41"/>
      <c r="RO32" s="41"/>
      <c r="RP32" s="41"/>
      <c r="RQ32" s="41"/>
      <c r="RR32" s="41"/>
      <c r="RS32" s="41"/>
      <c r="RT32" s="41"/>
      <c r="RU32" s="41"/>
      <c r="RV32" s="41"/>
      <c r="RW32" s="41"/>
      <c r="RX32" s="41"/>
      <c r="RY32" s="41"/>
      <c r="RZ32" s="41"/>
      <c r="SA32" s="41"/>
      <c r="SB32" s="41"/>
      <c r="SC32" s="41"/>
      <c r="SD32" s="41"/>
      <c r="SE32" s="41"/>
      <c r="SF32" s="41"/>
      <c r="SG32" s="41"/>
      <c r="SH32" s="41"/>
      <c r="SI32" s="41"/>
      <c r="SJ32" s="41"/>
      <c r="SK32" s="41"/>
      <c r="SL32" s="41"/>
      <c r="SM32" s="41"/>
      <c r="SN32" s="41"/>
      <c r="SO32" s="41"/>
      <c r="SP32" s="41"/>
      <c r="SQ32" s="41"/>
      <c r="SR32" s="41"/>
      <c r="SS32" s="41"/>
      <c r="ST32" s="41"/>
      <c r="SU32" s="41"/>
      <c r="SV32" s="41"/>
      <c r="SW32" s="41"/>
      <c r="SX32" s="41"/>
      <c r="SY32" s="41"/>
      <c r="SZ32" s="41"/>
      <c r="TA32" s="41"/>
      <c r="TB32" s="41"/>
      <c r="TC32" s="41"/>
      <c r="TD32" s="41"/>
      <c r="TE32" s="41"/>
      <c r="TF32" s="41"/>
      <c r="TG32" s="41"/>
      <c r="TH32" s="41"/>
      <c r="TI32" s="41"/>
      <c r="TJ32" s="41"/>
      <c r="TK32" s="41"/>
      <c r="TL32" s="41"/>
      <c r="TM32" s="41"/>
      <c r="TN32" s="41"/>
      <c r="TO32" s="41"/>
      <c r="TP32" s="41"/>
      <c r="TQ32" s="41"/>
      <c r="TR32" s="41"/>
      <c r="TS32" s="41"/>
      <c r="TT32" s="41"/>
      <c r="TU32" s="41"/>
      <c r="TV32" s="41"/>
      <c r="TW32" s="41"/>
      <c r="TX32" s="41"/>
      <c r="TY32" s="41"/>
      <c r="TZ32" s="41"/>
      <c r="UA32" s="41"/>
      <c r="UB32" s="41"/>
      <c r="UC32" s="41"/>
      <c r="UD32" s="41"/>
      <c r="UE32" s="41"/>
      <c r="UF32" s="41"/>
      <c r="UG32" s="41"/>
      <c r="UH32" s="41"/>
      <c r="UI32" s="41"/>
      <c r="UJ32" s="41"/>
      <c r="UK32" s="41"/>
      <c r="UL32" s="41"/>
      <c r="UM32" s="41"/>
      <c r="UN32" s="41"/>
      <c r="UO32" s="41"/>
      <c r="UP32" s="41"/>
      <c r="UQ32" s="41"/>
      <c r="UR32" s="41"/>
      <c r="US32" s="41"/>
      <c r="UT32" s="41"/>
      <c r="UU32" s="41"/>
      <c r="UV32" s="41"/>
      <c r="UW32" s="41"/>
      <c r="UX32" s="41"/>
      <c r="UY32" s="41"/>
      <c r="UZ32" s="41"/>
      <c r="VA32" s="41"/>
      <c r="VB32" s="41"/>
      <c r="VC32" s="41"/>
      <c r="VD32" s="41"/>
      <c r="VE32" s="41"/>
      <c r="VF32" s="41"/>
      <c r="VG32" s="41"/>
      <c r="VH32" s="41"/>
      <c r="VI32" s="41"/>
      <c r="VJ32" s="41"/>
      <c r="VK32" s="41"/>
      <c r="VL32" s="41"/>
      <c r="VM32" s="41"/>
      <c r="VN32" s="41"/>
      <c r="VO32" s="41"/>
      <c r="VP32" s="41"/>
      <c r="VQ32" s="41"/>
      <c r="VR32" s="41"/>
      <c r="VS32" s="41"/>
      <c r="VT32" s="41"/>
      <c r="VU32" s="41"/>
      <c r="VV32" s="41"/>
      <c r="VW32" s="41"/>
      <c r="VX32" s="41"/>
      <c r="VY32" s="41"/>
      <c r="VZ32" s="41"/>
      <c r="WA32" s="41"/>
      <c r="WB32" s="41"/>
      <c r="WC32" s="41"/>
      <c r="WD32" s="41"/>
      <c r="WE32" s="41"/>
      <c r="WF32" s="41"/>
      <c r="WG32" s="41"/>
      <c r="WH32" s="41"/>
      <c r="WI32" s="41"/>
      <c r="WJ32" s="41"/>
      <c r="WK32" s="41"/>
      <c r="WL32" s="41"/>
      <c r="WM32" s="41"/>
      <c r="WN32" s="41"/>
      <c r="WO32" s="41"/>
      <c r="WP32" s="41"/>
      <c r="WQ32" s="41"/>
      <c r="WR32" s="41"/>
      <c r="WS32" s="41"/>
      <c r="WT32" s="41"/>
      <c r="WU32" s="41"/>
      <c r="WV32" s="41"/>
      <c r="WW32" s="41"/>
      <c r="WX32" s="41"/>
      <c r="WY32" s="41"/>
      <c r="WZ32" s="41"/>
      <c r="XA32" s="41"/>
      <c r="XB32" s="41"/>
      <c r="XC32" s="41"/>
      <c r="XD32" s="41"/>
      <c r="XE32" s="41"/>
      <c r="XF32" s="41"/>
      <c r="XG32" s="41"/>
      <c r="XH32" s="41"/>
      <c r="XI32" s="41"/>
      <c r="XJ32" s="41"/>
      <c r="XK32" s="41"/>
      <c r="XL32" s="41"/>
      <c r="XM32" s="41"/>
      <c r="XN32" s="41"/>
      <c r="XO32" s="41"/>
      <c r="XP32" s="41"/>
      <c r="XQ32" s="41"/>
      <c r="XR32" s="41"/>
      <c r="XS32" s="41"/>
      <c r="XT32" s="41"/>
      <c r="XU32" s="41"/>
      <c r="XV32" s="41"/>
      <c r="XW32" s="41"/>
      <c r="XX32" s="41"/>
      <c r="XY32" s="41"/>
      <c r="XZ32" s="41"/>
      <c r="YA32" s="41"/>
      <c r="YB32" s="41"/>
      <c r="YC32" s="41"/>
      <c r="YD32" s="41"/>
      <c r="YE32" s="41"/>
      <c r="YF32" s="41"/>
      <c r="YG32" s="41"/>
      <c r="YH32" s="41"/>
      <c r="YI32" s="41"/>
      <c r="YJ32" s="41"/>
      <c r="YK32" s="41"/>
      <c r="YL32" s="41"/>
      <c r="YM32" s="41"/>
      <c r="YN32" s="41"/>
      <c r="YO32" s="41"/>
      <c r="YP32" s="41"/>
      <c r="YQ32" s="41"/>
      <c r="YR32" s="41"/>
      <c r="YS32" s="41"/>
      <c r="YT32" s="41"/>
      <c r="YU32" s="41"/>
      <c r="YV32" s="41"/>
      <c r="YW32" s="41"/>
      <c r="YX32" s="41"/>
      <c r="YY32" s="41"/>
      <c r="YZ32" s="41"/>
      <c r="ZA32" s="41"/>
      <c r="ZB32" s="41"/>
      <c r="ZC32" s="41"/>
      <c r="ZD32" s="41"/>
      <c r="ZE32" s="41"/>
      <c r="ZF32" s="41"/>
      <c r="ZG32" s="41"/>
      <c r="ZH32" s="41"/>
      <c r="ZI32" s="41"/>
      <c r="ZJ32" s="41"/>
      <c r="ZK32" s="41"/>
      <c r="ZL32" s="41"/>
      <c r="ZM32" s="41"/>
      <c r="ZN32" s="41"/>
      <c r="ZO32" s="41"/>
      <c r="ZP32" s="41"/>
      <c r="ZQ32" s="41"/>
      <c r="ZR32" s="41"/>
      <c r="ZS32" s="41"/>
      <c r="ZT32" s="41"/>
      <c r="ZU32" s="41"/>
      <c r="ZV32" s="41"/>
      <c r="ZW32" s="41"/>
      <c r="ZX32" s="41"/>
      <c r="ZY32" s="41"/>
      <c r="ZZ32" s="41"/>
      <c r="AAA32" s="41"/>
      <c r="AAB32" s="41"/>
      <c r="AAC32" s="41"/>
      <c r="AAD32" s="41"/>
      <c r="AAE32" s="41"/>
      <c r="AAF32" s="41"/>
      <c r="AAG32" s="41"/>
      <c r="AAH32" s="41"/>
      <c r="AAI32" s="41"/>
      <c r="AAJ32" s="41"/>
      <c r="AAK32" s="41"/>
      <c r="AAL32" s="41"/>
      <c r="AAM32" s="41"/>
      <c r="AAN32" s="41"/>
      <c r="AAO32" s="41"/>
      <c r="AAP32" s="41"/>
      <c r="AAQ32" s="41"/>
      <c r="AAR32" s="41"/>
      <c r="AAS32" s="41"/>
      <c r="AAT32" s="41"/>
      <c r="AAU32" s="41"/>
      <c r="AAV32" s="41"/>
      <c r="AAW32" s="41"/>
      <c r="AAX32" s="41"/>
      <c r="AAY32" s="41"/>
      <c r="AAZ32" s="41"/>
      <c r="ABA32" s="41"/>
      <c r="ABB32" s="41"/>
      <c r="ABC32" s="41"/>
      <c r="ABD32" s="41"/>
      <c r="ABE32" s="41"/>
      <c r="ABF32" s="41"/>
      <c r="ABG32" s="41"/>
      <c r="ABH32" s="41"/>
      <c r="ABI32" s="41"/>
      <c r="ABJ32" s="41"/>
      <c r="ABK32" s="41"/>
      <c r="ABL32" s="41"/>
      <c r="ABM32" s="41"/>
      <c r="ABN32" s="41"/>
      <c r="ABO32" s="41"/>
      <c r="ABP32" s="41"/>
      <c r="ABQ32" s="41"/>
      <c r="ABR32" s="41"/>
      <c r="ABS32" s="41"/>
      <c r="ABT32" s="41"/>
      <c r="ABU32" s="41"/>
      <c r="ABV32" s="41"/>
      <c r="ABW32" s="41"/>
      <c r="ABX32" s="41"/>
      <c r="ABY32" s="41"/>
      <c r="ABZ32" s="41"/>
      <c r="ACA32" s="41"/>
      <c r="ACB32" s="41"/>
      <c r="ACC32" s="41"/>
      <c r="ACD32" s="41"/>
      <c r="ACE32" s="41"/>
      <c r="ACF32" s="41"/>
      <c r="ACG32" s="41"/>
      <c r="ACH32" s="41"/>
      <c r="ACI32" s="41"/>
      <c r="ACJ32" s="41"/>
      <c r="ACK32" s="41"/>
      <c r="ACL32" s="41"/>
      <c r="ACM32" s="41"/>
      <c r="ACN32" s="41"/>
      <c r="ACO32" s="41"/>
      <c r="ACP32" s="41"/>
      <c r="ACQ32" s="41"/>
      <c r="ACR32" s="41"/>
      <c r="ACS32" s="41"/>
      <c r="ACT32" s="41"/>
      <c r="ACU32" s="41"/>
      <c r="ACV32" s="41"/>
      <c r="ACW32" s="41"/>
      <c r="ACX32" s="41"/>
      <c r="ACY32" s="41"/>
      <c r="ACZ32" s="41"/>
      <c r="ADA32" s="41"/>
      <c r="ADB32" s="41"/>
      <c r="ADC32" s="41"/>
      <c r="ADD32" s="41"/>
      <c r="ADE32" s="41"/>
      <c r="ADF32" s="41"/>
      <c r="ADG32" s="41"/>
      <c r="ADH32" s="41"/>
      <c r="ADI32" s="41"/>
      <c r="ADJ32" s="41"/>
      <c r="ADK32" s="41"/>
      <c r="ADL32" s="41"/>
      <c r="ADM32" s="41"/>
      <c r="ADN32" s="41"/>
      <c r="ADO32" s="41"/>
      <c r="ADP32" s="41"/>
      <c r="ADQ32" s="41"/>
      <c r="ADR32" s="41"/>
      <c r="ADS32" s="41"/>
      <c r="ADT32" s="41"/>
      <c r="ADU32" s="41"/>
      <c r="ADV32" s="41"/>
      <c r="ADW32" s="41"/>
      <c r="ADX32" s="41"/>
      <c r="ADY32" s="41"/>
      <c r="ADZ32" s="41"/>
      <c r="AEA32" s="41"/>
      <c r="AEB32" s="41"/>
      <c r="AEC32" s="41"/>
      <c r="AED32" s="41"/>
      <c r="AEE32" s="41"/>
      <c r="AEF32" s="41"/>
      <c r="AEG32" s="41"/>
      <c r="AEH32" s="41"/>
      <c r="AEI32" s="41"/>
      <c r="AEJ32" s="41"/>
      <c r="AEK32" s="41"/>
      <c r="AEL32" s="41"/>
      <c r="AEM32" s="41"/>
      <c r="AEN32" s="41"/>
      <c r="AEO32" s="41"/>
      <c r="AEP32" s="41"/>
      <c r="AEQ32" s="41"/>
      <c r="AER32" s="41"/>
      <c r="AES32" s="41"/>
      <c r="AET32" s="41"/>
      <c r="AEU32" s="41"/>
      <c r="AEV32" s="41"/>
      <c r="AEW32" s="41"/>
      <c r="AEX32" s="41"/>
      <c r="AEY32" s="41"/>
      <c r="AEZ32" s="41"/>
      <c r="AFA32" s="41"/>
      <c r="AFB32" s="41"/>
      <c r="AFC32" s="41"/>
      <c r="AFD32" s="41"/>
      <c r="AFE32" s="41"/>
      <c r="AFF32" s="41"/>
      <c r="AFG32" s="41"/>
      <c r="AFH32" s="41"/>
      <c r="AFI32" s="41"/>
      <c r="AFJ32" s="41"/>
      <c r="AFK32" s="41"/>
      <c r="AFL32" s="41"/>
      <c r="AFM32" s="41"/>
      <c r="AFN32" s="41"/>
      <c r="AFO32" s="41"/>
      <c r="AFP32" s="41"/>
      <c r="AFQ32" s="41"/>
      <c r="AFR32" s="41"/>
      <c r="AFS32" s="41"/>
      <c r="AFT32" s="41"/>
      <c r="AFU32" s="41"/>
      <c r="AFV32" s="41"/>
      <c r="AFW32" s="41"/>
      <c r="AFX32" s="41"/>
      <c r="AFY32" s="41"/>
      <c r="AFZ32" s="41"/>
      <c r="AGA32" s="41"/>
      <c r="AGB32" s="41"/>
      <c r="AGC32" s="41"/>
      <c r="AGD32" s="41"/>
      <c r="AGE32" s="41"/>
      <c r="AGF32" s="41"/>
      <c r="AGG32" s="41"/>
      <c r="AGH32" s="41"/>
      <c r="AGI32" s="41"/>
      <c r="AGJ32" s="41"/>
      <c r="AGK32" s="41"/>
      <c r="AGL32" s="41"/>
      <c r="AGM32" s="41"/>
      <c r="AGN32" s="41"/>
      <c r="AGO32" s="41"/>
      <c r="AGP32" s="41"/>
      <c r="AGQ32" s="41"/>
      <c r="AGR32" s="41"/>
      <c r="AGS32" s="41"/>
      <c r="AGT32" s="41"/>
      <c r="AGU32" s="41"/>
      <c r="AGV32" s="41"/>
      <c r="AGW32" s="41"/>
      <c r="AGX32" s="41"/>
      <c r="AGY32" s="41"/>
      <c r="AGZ32" s="41"/>
      <c r="AHA32" s="41"/>
      <c r="AHB32" s="41"/>
      <c r="AHC32" s="41"/>
      <c r="AHD32" s="41"/>
      <c r="AHE32" s="41"/>
      <c r="AHF32" s="41"/>
      <c r="AHG32" s="41"/>
      <c r="AHH32" s="41"/>
      <c r="AHI32" s="41"/>
      <c r="AHJ32" s="41"/>
      <c r="AHK32" s="41"/>
      <c r="AHL32" s="41"/>
      <c r="AHM32" s="41"/>
      <c r="AHN32" s="41"/>
      <c r="AHO32" s="41"/>
      <c r="AHP32" s="41"/>
      <c r="AHQ32" s="41"/>
      <c r="AHR32" s="41"/>
      <c r="AHS32" s="41"/>
      <c r="AHT32" s="41"/>
      <c r="AHU32" s="41"/>
      <c r="AHV32" s="41"/>
      <c r="AHW32" s="41"/>
      <c r="AHX32" s="41"/>
      <c r="AHY32" s="41"/>
      <c r="AHZ32" s="41"/>
      <c r="AIA32" s="41"/>
      <c r="AIB32" s="41"/>
      <c r="AIC32" s="41"/>
      <c r="AID32" s="41"/>
      <c r="AIE32" s="41"/>
      <c r="AIF32" s="41"/>
      <c r="AIG32" s="41"/>
      <c r="AIH32" s="41"/>
      <c r="AII32" s="41"/>
      <c r="AIJ32" s="41"/>
      <c r="AIK32" s="41"/>
      <c r="AIL32" s="41"/>
      <c r="AIM32" s="41"/>
      <c r="AIN32" s="41"/>
      <c r="AIO32" s="41"/>
      <c r="AIP32" s="41"/>
      <c r="AIQ32" s="41"/>
      <c r="AIR32" s="41"/>
      <c r="AIS32" s="41"/>
      <c r="AIT32" s="41"/>
      <c r="AIU32" s="41"/>
      <c r="AIV32" s="41"/>
      <c r="AIW32" s="41"/>
      <c r="AIX32" s="41"/>
      <c r="AIY32" s="41"/>
      <c r="AIZ32" s="41"/>
      <c r="AJA32" s="41"/>
      <c r="AJB32" s="41"/>
      <c r="AJC32" s="41"/>
      <c r="AJD32" s="41"/>
      <c r="AJE32" s="41"/>
      <c r="AJF32" s="41"/>
      <c r="AJG32" s="41"/>
      <c r="AJH32" s="41"/>
      <c r="AJI32" s="41"/>
      <c r="AJJ32" s="41"/>
      <c r="AJK32" s="41"/>
      <c r="AJL32" s="41"/>
      <c r="AJM32" s="41"/>
      <c r="AJN32" s="41"/>
      <c r="AJO32" s="41"/>
      <c r="AJP32" s="41"/>
      <c r="AJQ32" s="41"/>
      <c r="AJR32" s="41"/>
      <c r="AJS32" s="41"/>
      <c r="AJT32" s="41"/>
      <c r="AJU32" s="41"/>
      <c r="AJV32" s="41"/>
      <c r="AJW32" s="41"/>
      <c r="AJX32" s="41"/>
      <c r="AJY32" s="41"/>
      <c r="AJZ32" s="41"/>
      <c r="AKA32" s="41"/>
      <c r="AKB32" s="41"/>
      <c r="AKC32" s="41"/>
      <c r="AKD32" s="41"/>
      <c r="AKE32" s="41"/>
      <c r="AKF32" s="41"/>
      <c r="AKG32" s="41"/>
      <c r="AKH32" s="41"/>
      <c r="AKI32" s="41"/>
      <c r="AKJ32" s="41"/>
      <c r="AKK32" s="41"/>
      <c r="AKL32" s="41"/>
      <c r="AKM32" s="41"/>
      <c r="AKN32" s="41"/>
      <c r="AKO32" s="41"/>
      <c r="AKP32" s="41"/>
      <c r="AKQ32" s="41"/>
      <c r="AKR32" s="41"/>
      <c r="AKS32" s="41"/>
      <c r="AKT32" s="41"/>
      <c r="AKU32" s="41"/>
      <c r="AKV32" s="41"/>
      <c r="AKW32" s="41"/>
      <c r="AKX32" s="41"/>
      <c r="AKY32" s="41"/>
      <c r="AKZ32" s="41"/>
      <c r="ALA32" s="41"/>
      <c r="ALB32" s="41"/>
      <c r="ALC32" s="41"/>
      <c r="ALD32" s="41"/>
      <c r="ALE32" s="41"/>
      <c r="ALF32" s="41"/>
      <c r="ALG32" s="41"/>
      <c r="ALH32" s="41"/>
      <c r="ALI32" s="41"/>
      <c r="ALJ32" s="41"/>
      <c r="ALK32" s="41"/>
      <c r="ALL32" s="41"/>
      <c r="ALM32" s="41"/>
      <c r="ALN32" s="41"/>
      <c r="ALO32" s="41"/>
      <c r="ALP32" s="41"/>
      <c r="ALQ32" s="41"/>
      <c r="ALR32" s="41"/>
      <c r="ALS32" s="41"/>
      <c r="ALT32" s="41"/>
      <c r="ALU32" s="41"/>
      <c r="ALV32" s="41"/>
      <c r="ALW32" s="41"/>
      <c r="ALX32" s="41"/>
      <c r="ALY32" s="41"/>
      <c r="ALZ32" s="41"/>
      <c r="AMA32" s="41"/>
      <c r="AMB32" s="41"/>
      <c r="AMC32" s="41"/>
      <c r="AMD32" s="41"/>
      <c r="AME32" s="41"/>
      <c r="AMF32" s="41"/>
      <c r="AMG32" s="41"/>
      <c r="AMH32" s="41"/>
      <c r="AMI32" s="41"/>
      <c r="AMJ32" s="41"/>
      <c r="AMK32" s="41"/>
      <c r="AML32" s="41"/>
      <c r="AMM32" s="41"/>
      <c r="AMN32" s="41"/>
      <c r="AMO32" s="41"/>
      <c r="AMP32" s="41"/>
      <c r="AMQ32" s="41"/>
      <c r="AMR32" s="41"/>
      <c r="AMS32" s="41"/>
      <c r="AMT32" s="41"/>
      <c r="AMU32" s="41"/>
      <c r="AMV32" s="41"/>
      <c r="AMW32" s="41"/>
      <c r="AMX32" s="41"/>
      <c r="AMY32" s="41"/>
      <c r="AMZ32" s="41"/>
      <c r="ANA32" s="41"/>
      <c r="ANB32" s="41"/>
      <c r="ANC32" s="41"/>
      <c r="AND32" s="41"/>
      <c r="ANE32" s="41"/>
      <c r="ANF32" s="41"/>
      <c r="ANG32" s="41"/>
      <c r="ANH32" s="41"/>
      <c r="ANI32" s="41"/>
      <c r="ANJ32" s="41"/>
      <c r="ANK32" s="41"/>
      <c r="ANL32" s="41"/>
      <c r="ANM32" s="41"/>
      <c r="ANN32" s="41"/>
      <c r="ANO32" s="41"/>
      <c r="ANP32" s="41"/>
      <c r="ANQ32" s="41"/>
      <c r="ANR32" s="41"/>
      <c r="ANS32" s="41"/>
      <c r="ANT32" s="41"/>
      <c r="ANU32" s="41"/>
      <c r="ANV32" s="41"/>
      <c r="ANW32" s="41"/>
      <c r="ANX32" s="41"/>
      <c r="ANY32" s="41"/>
      <c r="ANZ32" s="41"/>
      <c r="AOA32" s="41"/>
      <c r="AOB32" s="41"/>
      <c r="AOC32" s="41"/>
      <c r="AOD32" s="41"/>
      <c r="AOE32" s="41"/>
      <c r="AOF32" s="41"/>
      <c r="AOG32" s="41"/>
      <c r="AOH32" s="41"/>
      <c r="AOI32" s="41"/>
      <c r="AOJ32" s="41"/>
      <c r="AOK32" s="41"/>
      <c r="AOL32" s="41"/>
      <c r="AOM32" s="41"/>
      <c r="AON32" s="41"/>
      <c r="AOO32" s="41"/>
      <c r="AOP32" s="41"/>
      <c r="AOQ32" s="41"/>
      <c r="AOR32" s="41"/>
      <c r="AOS32" s="41"/>
      <c r="AOT32" s="41"/>
      <c r="AOU32" s="41"/>
      <c r="AOV32" s="41"/>
      <c r="AOW32" s="41"/>
      <c r="AOX32" s="41"/>
      <c r="AOY32" s="41"/>
      <c r="AOZ32" s="41"/>
      <c r="APA32" s="41"/>
      <c r="APB32" s="41"/>
      <c r="APC32" s="41"/>
      <c r="APD32" s="41"/>
      <c r="APE32" s="41"/>
      <c r="APF32" s="41"/>
      <c r="APG32" s="41"/>
      <c r="APH32" s="41"/>
      <c r="API32" s="41"/>
    </row>
    <row r="33" spans="2:1101" x14ac:dyDescent="0.25">
      <c r="B33" s="43" t="s">
        <v>324</v>
      </c>
      <c r="C33" s="41">
        <v>12477</v>
      </c>
      <c r="D33" s="130">
        <v>0</v>
      </c>
      <c r="E33" s="130">
        <v>-11499709.48</v>
      </c>
      <c r="F33" s="130">
        <v>0</v>
      </c>
      <c r="G33" s="41"/>
      <c r="H33" s="41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1"/>
      <c r="FE33" s="41"/>
      <c r="FF33" s="41"/>
      <c r="FG33" s="41"/>
      <c r="FH33" s="41"/>
      <c r="FI33" s="41"/>
      <c r="FJ33" s="41"/>
      <c r="FK33" s="41"/>
      <c r="FL33" s="41"/>
      <c r="FM33" s="41"/>
      <c r="FN33" s="41"/>
      <c r="FO33" s="41"/>
      <c r="FP33" s="41"/>
      <c r="FQ33" s="41"/>
      <c r="FR33" s="41"/>
      <c r="FS33" s="41"/>
      <c r="FT33" s="41"/>
      <c r="FU33" s="41"/>
      <c r="FV33" s="41"/>
      <c r="FW33" s="41"/>
      <c r="FX33" s="41"/>
      <c r="FY33" s="41"/>
      <c r="FZ33" s="41"/>
      <c r="GA33" s="41"/>
      <c r="GB33" s="41"/>
      <c r="GC33" s="41"/>
      <c r="GD33" s="41"/>
      <c r="GE33" s="41"/>
      <c r="GF33" s="41"/>
      <c r="GG33" s="41"/>
      <c r="GH33" s="41"/>
      <c r="GI33" s="41"/>
      <c r="GJ33" s="41"/>
      <c r="GK33" s="41"/>
      <c r="GL33" s="41"/>
      <c r="GM33" s="41"/>
      <c r="GN33" s="41"/>
      <c r="GO33" s="41"/>
      <c r="GP33" s="41"/>
      <c r="GQ33" s="41"/>
      <c r="GR33" s="41"/>
      <c r="GS33" s="41"/>
      <c r="GT33" s="41"/>
      <c r="GU33" s="41"/>
      <c r="GV33" s="41"/>
      <c r="GW33" s="41"/>
      <c r="GX33" s="41"/>
      <c r="GY33" s="41"/>
      <c r="GZ33" s="41"/>
      <c r="HA33" s="41"/>
      <c r="HB33" s="41"/>
      <c r="HC33" s="41"/>
      <c r="HD33" s="41"/>
      <c r="HE33" s="41"/>
      <c r="HF33" s="41"/>
      <c r="HG33" s="41"/>
      <c r="HH33" s="41"/>
      <c r="HI33" s="41"/>
      <c r="HJ33" s="41"/>
      <c r="HK33" s="41"/>
      <c r="HL33" s="41"/>
      <c r="HM33" s="41"/>
      <c r="HN33" s="41"/>
      <c r="HO33" s="41"/>
      <c r="HP33" s="41"/>
      <c r="HQ33" s="41"/>
      <c r="HR33" s="41"/>
      <c r="HS33" s="41"/>
      <c r="HT33" s="41"/>
      <c r="HU33" s="41"/>
      <c r="HV33" s="41"/>
      <c r="HW33" s="41"/>
      <c r="HX33" s="41"/>
      <c r="HY33" s="41"/>
      <c r="HZ33" s="41"/>
      <c r="IA33" s="41"/>
      <c r="IB33" s="41"/>
      <c r="IC33" s="41"/>
      <c r="ID33" s="41"/>
      <c r="IE33" s="41"/>
      <c r="IF33" s="41"/>
      <c r="IG33" s="41"/>
      <c r="IH33" s="41"/>
      <c r="II33" s="41"/>
      <c r="IJ33" s="41"/>
      <c r="IK33" s="41"/>
      <c r="IL33" s="41"/>
      <c r="IM33" s="41"/>
      <c r="IN33" s="41"/>
      <c r="IO33" s="41"/>
      <c r="IP33" s="41"/>
      <c r="IQ33" s="41"/>
      <c r="IR33" s="41"/>
      <c r="IS33" s="41"/>
      <c r="IT33" s="41"/>
      <c r="IU33" s="41"/>
      <c r="IV33" s="41"/>
      <c r="IW33" s="41"/>
      <c r="IX33" s="41"/>
      <c r="IY33" s="41"/>
      <c r="IZ33" s="41"/>
      <c r="JA33" s="41"/>
      <c r="JB33" s="41"/>
      <c r="JC33" s="41"/>
      <c r="JD33" s="41"/>
      <c r="JE33" s="41"/>
      <c r="JF33" s="41"/>
      <c r="JG33" s="41"/>
      <c r="JH33" s="41"/>
      <c r="JI33" s="41"/>
      <c r="JJ33" s="41"/>
      <c r="JK33" s="41"/>
      <c r="JL33" s="41"/>
      <c r="JM33" s="41"/>
      <c r="JN33" s="41"/>
      <c r="JO33" s="41"/>
      <c r="JP33" s="41"/>
      <c r="JQ33" s="41"/>
      <c r="JR33" s="41"/>
      <c r="JS33" s="41"/>
      <c r="JT33" s="41"/>
      <c r="JU33" s="41"/>
      <c r="JV33" s="41"/>
      <c r="JW33" s="41"/>
      <c r="JX33" s="41"/>
      <c r="JY33" s="41"/>
      <c r="JZ33" s="41"/>
      <c r="KA33" s="41"/>
      <c r="KB33" s="41"/>
      <c r="KC33" s="41"/>
      <c r="KD33" s="41"/>
      <c r="KE33" s="41"/>
      <c r="KF33" s="41"/>
      <c r="KG33" s="41"/>
      <c r="KH33" s="41"/>
      <c r="KI33" s="41"/>
      <c r="KJ33" s="41"/>
      <c r="KK33" s="41"/>
      <c r="KL33" s="41"/>
      <c r="KM33" s="41"/>
      <c r="KN33" s="41"/>
      <c r="KO33" s="41"/>
      <c r="KP33" s="41"/>
      <c r="KQ33" s="41"/>
      <c r="KR33" s="41"/>
      <c r="KS33" s="41"/>
      <c r="KT33" s="41"/>
      <c r="KU33" s="41"/>
      <c r="KV33" s="41"/>
      <c r="KW33" s="41"/>
      <c r="KX33" s="41"/>
      <c r="KY33" s="41"/>
      <c r="KZ33" s="41"/>
      <c r="LA33" s="41"/>
      <c r="LB33" s="41"/>
      <c r="LC33" s="41"/>
      <c r="LD33" s="41"/>
      <c r="LE33" s="41"/>
      <c r="LF33" s="41"/>
      <c r="LG33" s="41"/>
      <c r="LH33" s="41"/>
      <c r="LI33" s="41"/>
      <c r="LJ33" s="41"/>
      <c r="LK33" s="41"/>
      <c r="LL33" s="41"/>
      <c r="LM33" s="41"/>
      <c r="LN33" s="41"/>
      <c r="LO33" s="41"/>
      <c r="LP33" s="41"/>
      <c r="LQ33" s="41"/>
      <c r="LR33" s="41"/>
      <c r="LS33" s="41"/>
      <c r="LT33" s="41"/>
      <c r="LU33" s="41"/>
      <c r="LV33" s="41"/>
      <c r="LW33" s="41"/>
      <c r="LX33" s="41"/>
      <c r="LY33" s="41"/>
      <c r="LZ33" s="41"/>
      <c r="MA33" s="41"/>
      <c r="MB33" s="41"/>
      <c r="MC33" s="41"/>
      <c r="MD33" s="41"/>
      <c r="ME33" s="41"/>
      <c r="MF33" s="41"/>
      <c r="MG33" s="41"/>
      <c r="MH33" s="41"/>
      <c r="MI33" s="41"/>
      <c r="MJ33" s="41"/>
      <c r="MK33" s="41"/>
      <c r="ML33" s="41"/>
      <c r="MM33" s="41"/>
      <c r="MN33" s="41"/>
      <c r="MO33" s="41"/>
      <c r="MP33" s="41"/>
      <c r="MQ33" s="41"/>
      <c r="MR33" s="41"/>
      <c r="MS33" s="41"/>
      <c r="MT33" s="41"/>
      <c r="MU33" s="41"/>
      <c r="MV33" s="41"/>
      <c r="MW33" s="41"/>
      <c r="MX33" s="41"/>
      <c r="MY33" s="41"/>
      <c r="MZ33" s="41"/>
      <c r="NA33" s="41"/>
      <c r="NB33" s="41"/>
      <c r="NC33" s="41"/>
      <c r="ND33" s="41"/>
      <c r="NE33" s="41"/>
      <c r="NF33" s="41"/>
      <c r="NG33" s="41"/>
      <c r="NH33" s="41"/>
      <c r="NI33" s="41"/>
      <c r="NJ33" s="41"/>
      <c r="NK33" s="41"/>
      <c r="NL33" s="41"/>
      <c r="NM33" s="41"/>
      <c r="NN33" s="41"/>
      <c r="NO33" s="41"/>
      <c r="NP33" s="41"/>
      <c r="NQ33" s="41"/>
      <c r="NR33" s="41"/>
      <c r="NS33" s="41"/>
      <c r="NT33" s="41"/>
      <c r="NU33" s="41"/>
      <c r="NV33" s="41"/>
      <c r="NW33" s="41"/>
      <c r="NX33" s="41"/>
      <c r="NY33" s="41"/>
      <c r="NZ33" s="41"/>
      <c r="OA33" s="41"/>
      <c r="OB33" s="41"/>
      <c r="OC33" s="41"/>
      <c r="OD33" s="41"/>
      <c r="OE33" s="41"/>
      <c r="OF33" s="41"/>
      <c r="OG33" s="41"/>
      <c r="OH33" s="41"/>
      <c r="OI33" s="41"/>
      <c r="OJ33" s="41"/>
      <c r="OK33" s="41"/>
      <c r="OL33" s="41"/>
      <c r="OM33" s="41"/>
      <c r="ON33" s="41"/>
      <c r="OO33" s="41"/>
      <c r="OP33" s="41"/>
      <c r="OQ33" s="41"/>
      <c r="OR33" s="41"/>
      <c r="OS33" s="41"/>
      <c r="OT33" s="41"/>
      <c r="OU33" s="41"/>
      <c r="OV33" s="41"/>
      <c r="OW33" s="41"/>
      <c r="OX33" s="41"/>
      <c r="OY33" s="41"/>
      <c r="OZ33" s="41"/>
      <c r="PA33" s="41"/>
      <c r="PB33" s="41"/>
      <c r="PC33" s="41"/>
      <c r="PD33" s="41"/>
      <c r="PE33" s="41"/>
      <c r="PF33" s="41"/>
      <c r="PG33" s="41"/>
      <c r="PH33" s="41"/>
      <c r="PI33" s="41"/>
      <c r="PJ33" s="41"/>
      <c r="PK33" s="41"/>
      <c r="PL33" s="41"/>
      <c r="PM33" s="41"/>
      <c r="PN33" s="41"/>
      <c r="PO33" s="41"/>
      <c r="PP33" s="41"/>
      <c r="PQ33" s="41"/>
      <c r="PR33" s="41"/>
      <c r="PS33" s="41"/>
      <c r="PT33" s="41"/>
      <c r="PU33" s="41"/>
      <c r="PV33" s="41"/>
      <c r="PW33" s="41"/>
      <c r="PX33" s="41"/>
      <c r="PY33" s="41"/>
      <c r="PZ33" s="41"/>
      <c r="QA33" s="41"/>
      <c r="QB33" s="41"/>
      <c r="QC33" s="41"/>
      <c r="QD33" s="41"/>
      <c r="QE33" s="41"/>
      <c r="QF33" s="41"/>
      <c r="QG33" s="41"/>
      <c r="QH33" s="41"/>
      <c r="QI33" s="41"/>
      <c r="QJ33" s="41"/>
      <c r="QK33" s="41"/>
      <c r="QL33" s="41"/>
      <c r="QM33" s="41"/>
      <c r="QN33" s="41"/>
      <c r="QO33" s="41"/>
      <c r="QP33" s="41"/>
      <c r="QQ33" s="41"/>
      <c r="QR33" s="41"/>
      <c r="QS33" s="41"/>
      <c r="QT33" s="41"/>
      <c r="QU33" s="41"/>
      <c r="QV33" s="41"/>
      <c r="QW33" s="41"/>
      <c r="QX33" s="41"/>
      <c r="QY33" s="41"/>
      <c r="QZ33" s="41"/>
      <c r="RA33" s="41"/>
      <c r="RB33" s="41"/>
      <c r="RC33" s="41"/>
      <c r="RD33" s="41"/>
      <c r="RE33" s="41"/>
      <c r="RF33" s="41"/>
      <c r="RG33" s="41"/>
      <c r="RH33" s="41"/>
      <c r="RI33" s="41"/>
      <c r="RJ33" s="41"/>
      <c r="RK33" s="41"/>
      <c r="RL33" s="41"/>
      <c r="RM33" s="41"/>
      <c r="RN33" s="41"/>
      <c r="RO33" s="41"/>
      <c r="RP33" s="41"/>
      <c r="RQ33" s="41"/>
      <c r="RR33" s="41"/>
      <c r="RS33" s="41"/>
      <c r="RT33" s="41"/>
      <c r="RU33" s="41"/>
      <c r="RV33" s="41"/>
      <c r="RW33" s="41"/>
      <c r="RX33" s="41"/>
      <c r="RY33" s="41"/>
      <c r="RZ33" s="41"/>
      <c r="SA33" s="41"/>
      <c r="SB33" s="41"/>
      <c r="SC33" s="41"/>
      <c r="SD33" s="41"/>
      <c r="SE33" s="41"/>
      <c r="SF33" s="41"/>
      <c r="SG33" s="41"/>
      <c r="SH33" s="41"/>
      <c r="SI33" s="41"/>
      <c r="SJ33" s="41"/>
      <c r="SK33" s="41"/>
      <c r="SL33" s="41"/>
      <c r="SM33" s="41"/>
      <c r="SN33" s="41"/>
      <c r="SO33" s="41"/>
      <c r="SP33" s="41"/>
      <c r="SQ33" s="41"/>
      <c r="SR33" s="41"/>
      <c r="SS33" s="41"/>
      <c r="ST33" s="41"/>
      <c r="SU33" s="41"/>
      <c r="SV33" s="41"/>
      <c r="SW33" s="41"/>
      <c r="SX33" s="41"/>
      <c r="SY33" s="41"/>
      <c r="SZ33" s="41"/>
      <c r="TA33" s="41"/>
      <c r="TB33" s="41"/>
      <c r="TC33" s="41"/>
      <c r="TD33" s="41"/>
      <c r="TE33" s="41"/>
      <c r="TF33" s="41"/>
      <c r="TG33" s="41"/>
      <c r="TH33" s="41"/>
      <c r="TI33" s="41"/>
      <c r="TJ33" s="41"/>
      <c r="TK33" s="41"/>
      <c r="TL33" s="41"/>
      <c r="TM33" s="41"/>
      <c r="TN33" s="41"/>
      <c r="TO33" s="41"/>
      <c r="TP33" s="41"/>
      <c r="TQ33" s="41"/>
      <c r="TR33" s="41"/>
      <c r="TS33" s="41"/>
      <c r="TT33" s="41"/>
      <c r="TU33" s="41"/>
      <c r="TV33" s="41"/>
      <c r="TW33" s="41"/>
      <c r="TX33" s="41"/>
      <c r="TY33" s="41"/>
      <c r="TZ33" s="41"/>
      <c r="UA33" s="41"/>
      <c r="UB33" s="41"/>
      <c r="UC33" s="41"/>
      <c r="UD33" s="41"/>
      <c r="UE33" s="41"/>
      <c r="UF33" s="41"/>
      <c r="UG33" s="41"/>
      <c r="UH33" s="41"/>
      <c r="UI33" s="41"/>
      <c r="UJ33" s="41"/>
      <c r="UK33" s="41"/>
      <c r="UL33" s="41"/>
      <c r="UM33" s="41"/>
      <c r="UN33" s="41"/>
      <c r="UO33" s="41"/>
      <c r="UP33" s="41"/>
      <c r="UQ33" s="41"/>
      <c r="UR33" s="41"/>
      <c r="US33" s="41"/>
      <c r="UT33" s="41"/>
      <c r="UU33" s="41"/>
      <c r="UV33" s="41"/>
      <c r="UW33" s="41"/>
      <c r="UX33" s="41"/>
      <c r="UY33" s="41"/>
      <c r="UZ33" s="41"/>
      <c r="VA33" s="41"/>
      <c r="VB33" s="41"/>
      <c r="VC33" s="41"/>
      <c r="VD33" s="41"/>
      <c r="VE33" s="41"/>
      <c r="VF33" s="41"/>
      <c r="VG33" s="41"/>
      <c r="VH33" s="41"/>
      <c r="VI33" s="41"/>
      <c r="VJ33" s="41"/>
      <c r="VK33" s="41"/>
      <c r="VL33" s="41"/>
      <c r="VM33" s="41"/>
      <c r="VN33" s="41"/>
      <c r="VO33" s="41"/>
      <c r="VP33" s="41"/>
      <c r="VQ33" s="41"/>
      <c r="VR33" s="41"/>
      <c r="VS33" s="41"/>
      <c r="VT33" s="41"/>
      <c r="VU33" s="41"/>
      <c r="VV33" s="41"/>
      <c r="VW33" s="41"/>
      <c r="VX33" s="41"/>
      <c r="VY33" s="41"/>
      <c r="VZ33" s="41"/>
      <c r="WA33" s="41"/>
      <c r="WB33" s="41"/>
      <c r="WC33" s="41"/>
      <c r="WD33" s="41"/>
      <c r="WE33" s="41"/>
      <c r="WF33" s="41"/>
      <c r="WG33" s="41"/>
      <c r="WH33" s="41"/>
      <c r="WI33" s="41"/>
      <c r="WJ33" s="41"/>
      <c r="WK33" s="41"/>
      <c r="WL33" s="41"/>
      <c r="WM33" s="41"/>
      <c r="WN33" s="41"/>
      <c r="WO33" s="41"/>
      <c r="WP33" s="41"/>
      <c r="WQ33" s="41"/>
      <c r="WR33" s="41"/>
      <c r="WS33" s="41"/>
      <c r="WT33" s="41"/>
      <c r="WU33" s="41"/>
      <c r="WV33" s="41"/>
      <c r="WW33" s="41"/>
      <c r="WX33" s="41"/>
      <c r="WY33" s="41"/>
      <c r="WZ33" s="41"/>
      <c r="XA33" s="41"/>
      <c r="XB33" s="41"/>
      <c r="XC33" s="41"/>
      <c r="XD33" s="41"/>
      <c r="XE33" s="41"/>
      <c r="XF33" s="41"/>
      <c r="XG33" s="41"/>
      <c r="XH33" s="41"/>
      <c r="XI33" s="41"/>
      <c r="XJ33" s="41"/>
      <c r="XK33" s="41"/>
      <c r="XL33" s="41"/>
      <c r="XM33" s="41"/>
      <c r="XN33" s="41"/>
      <c r="XO33" s="41"/>
      <c r="XP33" s="41"/>
      <c r="XQ33" s="41"/>
      <c r="XR33" s="41"/>
      <c r="XS33" s="41"/>
      <c r="XT33" s="41"/>
      <c r="XU33" s="41"/>
      <c r="XV33" s="41"/>
      <c r="XW33" s="41"/>
      <c r="XX33" s="41"/>
      <c r="XY33" s="41"/>
      <c r="XZ33" s="41"/>
      <c r="YA33" s="41"/>
      <c r="YB33" s="41"/>
      <c r="YC33" s="41"/>
      <c r="YD33" s="41"/>
      <c r="YE33" s="41"/>
      <c r="YF33" s="41"/>
      <c r="YG33" s="41"/>
      <c r="YH33" s="41"/>
      <c r="YI33" s="41"/>
      <c r="YJ33" s="41"/>
      <c r="YK33" s="41"/>
      <c r="YL33" s="41"/>
      <c r="YM33" s="41"/>
      <c r="YN33" s="41"/>
      <c r="YO33" s="41"/>
      <c r="YP33" s="41"/>
      <c r="YQ33" s="41"/>
      <c r="YR33" s="41"/>
      <c r="YS33" s="41"/>
      <c r="YT33" s="41"/>
      <c r="YU33" s="41"/>
      <c r="YV33" s="41"/>
      <c r="YW33" s="41"/>
      <c r="YX33" s="41"/>
      <c r="YY33" s="41"/>
      <c r="YZ33" s="41"/>
      <c r="ZA33" s="41"/>
      <c r="ZB33" s="41"/>
      <c r="ZC33" s="41"/>
      <c r="ZD33" s="41"/>
      <c r="ZE33" s="41"/>
      <c r="ZF33" s="41"/>
      <c r="ZG33" s="41"/>
      <c r="ZH33" s="41"/>
      <c r="ZI33" s="41"/>
      <c r="ZJ33" s="41"/>
      <c r="ZK33" s="41"/>
      <c r="ZL33" s="41"/>
      <c r="ZM33" s="41"/>
      <c r="ZN33" s="41"/>
      <c r="ZO33" s="41"/>
      <c r="ZP33" s="41"/>
      <c r="ZQ33" s="41"/>
      <c r="ZR33" s="41"/>
      <c r="ZS33" s="41"/>
      <c r="ZT33" s="41"/>
      <c r="ZU33" s="41"/>
      <c r="ZV33" s="41"/>
      <c r="ZW33" s="41"/>
      <c r="ZX33" s="41"/>
      <c r="ZY33" s="41"/>
      <c r="ZZ33" s="41"/>
      <c r="AAA33" s="41"/>
      <c r="AAB33" s="41"/>
      <c r="AAC33" s="41"/>
      <c r="AAD33" s="41"/>
      <c r="AAE33" s="41"/>
      <c r="AAF33" s="41"/>
      <c r="AAG33" s="41"/>
      <c r="AAH33" s="41"/>
      <c r="AAI33" s="41"/>
      <c r="AAJ33" s="41"/>
      <c r="AAK33" s="41"/>
      <c r="AAL33" s="41"/>
      <c r="AAM33" s="41"/>
      <c r="AAN33" s="41"/>
      <c r="AAO33" s="41"/>
      <c r="AAP33" s="41"/>
      <c r="AAQ33" s="41"/>
      <c r="AAR33" s="41"/>
      <c r="AAS33" s="41"/>
      <c r="AAT33" s="41"/>
      <c r="AAU33" s="41"/>
      <c r="AAV33" s="41"/>
      <c r="AAW33" s="41"/>
      <c r="AAX33" s="41"/>
      <c r="AAY33" s="41"/>
      <c r="AAZ33" s="41"/>
      <c r="ABA33" s="41"/>
      <c r="ABB33" s="41"/>
      <c r="ABC33" s="41"/>
      <c r="ABD33" s="41"/>
      <c r="ABE33" s="41"/>
      <c r="ABF33" s="41"/>
      <c r="ABG33" s="41"/>
      <c r="ABH33" s="41"/>
      <c r="ABI33" s="41"/>
      <c r="ABJ33" s="41"/>
      <c r="ABK33" s="41"/>
      <c r="ABL33" s="41"/>
      <c r="ABM33" s="41"/>
      <c r="ABN33" s="41"/>
      <c r="ABO33" s="41"/>
      <c r="ABP33" s="41"/>
      <c r="ABQ33" s="41"/>
      <c r="ABR33" s="41"/>
      <c r="ABS33" s="41"/>
      <c r="ABT33" s="41"/>
      <c r="ABU33" s="41"/>
      <c r="ABV33" s="41"/>
      <c r="ABW33" s="41"/>
      <c r="ABX33" s="41"/>
      <c r="ABY33" s="41"/>
      <c r="ABZ33" s="41"/>
      <c r="ACA33" s="41"/>
      <c r="ACB33" s="41"/>
      <c r="ACC33" s="41"/>
      <c r="ACD33" s="41"/>
      <c r="ACE33" s="41"/>
      <c r="ACF33" s="41"/>
      <c r="ACG33" s="41"/>
      <c r="ACH33" s="41"/>
      <c r="ACI33" s="41"/>
      <c r="ACJ33" s="41"/>
      <c r="ACK33" s="41"/>
      <c r="ACL33" s="41"/>
      <c r="ACM33" s="41"/>
      <c r="ACN33" s="41"/>
      <c r="ACO33" s="41"/>
      <c r="ACP33" s="41"/>
      <c r="ACQ33" s="41"/>
      <c r="ACR33" s="41"/>
      <c r="ACS33" s="41"/>
      <c r="ACT33" s="41"/>
      <c r="ACU33" s="41"/>
      <c r="ACV33" s="41"/>
      <c r="ACW33" s="41"/>
      <c r="ACX33" s="41"/>
      <c r="ACY33" s="41"/>
      <c r="ACZ33" s="41"/>
      <c r="ADA33" s="41"/>
      <c r="ADB33" s="41"/>
      <c r="ADC33" s="41"/>
      <c r="ADD33" s="41"/>
      <c r="ADE33" s="41"/>
      <c r="ADF33" s="41"/>
      <c r="ADG33" s="41"/>
      <c r="ADH33" s="41"/>
      <c r="ADI33" s="41"/>
      <c r="ADJ33" s="41"/>
      <c r="ADK33" s="41"/>
      <c r="ADL33" s="41"/>
      <c r="ADM33" s="41"/>
      <c r="ADN33" s="41"/>
      <c r="ADO33" s="41"/>
      <c r="ADP33" s="41"/>
      <c r="ADQ33" s="41"/>
      <c r="ADR33" s="41"/>
      <c r="ADS33" s="41"/>
      <c r="ADT33" s="41"/>
      <c r="ADU33" s="41"/>
      <c r="ADV33" s="41"/>
      <c r="ADW33" s="41"/>
      <c r="ADX33" s="41"/>
      <c r="ADY33" s="41"/>
      <c r="ADZ33" s="41"/>
      <c r="AEA33" s="41"/>
      <c r="AEB33" s="41"/>
      <c r="AEC33" s="41"/>
      <c r="AED33" s="41"/>
      <c r="AEE33" s="41"/>
      <c r="AEF33" s="41"/>
      <c r="AEG33" s="41"/>
      <c r="AEH33" s="41"/>
      <c r="AEI33" s="41"/>
      <c r="AEJ33" s="41"/>
      <c r="AEK33" s="41"/>
      <c r="AEL33" s="41"/>
      <c r="AEM33" s="41"/>
      <c r="AEN33" s="41"/>
      <c r="AEO33" s="41"/>
      <c r="AEP33" s="41"/>
      <c r="AEQ33" s="41"/>
      <c r="AER33" s="41"/>
      <c r="AES33" s="41"/>
      <c r="AET33" s="41"/>
      <c r="AEU33" s="41"/>
      <c r="AEV33" s="41"/>
      <c r="AEW33" s="41"/>
      <c r="AEX33" s="41"/>
      <c r="AEY33" s="41"/>
      <c r="AEZ33" s="41"/>
      <c r="AFA33" s="41"/>
      <c r="AFB33" s="41"/>
      <c r="AFC33" s="41"/>
      <c r="AFD33" s="41"/>
      <c r="AFE33" s="41"/>
      <c r="AFF33" s="41"/>
      <c r="AFG33" s="41"/>
      <c r="AFH33" s="41"/>
      <c r="AFI33" s="41"/>
      <c r="AFJ33" s="41"/>
      <c r="AFK33" s="41"/>
      <c r="AFL33" s="41"/>
      <c r="AFM33" s="41"/>
      <c r="AFN33" s="41"/>
      <c r="AFO33" s="41"/>
      <c r="AFP33" s="41"/>
      <c r="AFQ33" s="41"/>
      <c r="AFR33" s="41"/>
      <c r="AFS33" s="41"/>
      <c r="AFT33" s="41"/>
      <c r="AFU33" s="41"/>
      <c r="AFV33" s="41"/>
      <c r="AFW33" s="41"/>
      <c r="AFX33" s="41"/>
      <c r="AFY33" s="41"/>
      <c r="AFZ33" s="41"/>
      <c r="AGA33" s="41"/>
      <c r="AGB33" s="41"/>
      <c r="AGC33" s="41"/>
      <c r="AGD33" s="41"/>
      <c r="AGE33" s="41"/>
      <c r="AGF33" s="41"/>
      <c r="AGG33" s="41"/>
      <c r="AGH33" s="41"/>
      <c r="AGI33" s="41"/>
      <c r="AGJ33" s="41"/>
      <c r="AGK33" s="41"/>
      <c r="AGL33" s="41"/>
      <c r="AGM33" s="41"/>
      <c r="AGN33" s="41"/>
      <c r="AGO33" s="41"/>
      <c r="AGP33" s="41"/>
      <c r="AGQ33" s="41"/>
      <c r="AGR33" s="41"/>
      <c r="AGS33" s="41"/>
      <c r="AGT33" s="41"/>
      <c r="AGU33" s="41"/>
      <c r="AGV33" s="41"/>
      <c r="AGW33" s="41"/>
      <c r="AGX33" s="41"/>
      <c r="AGY33" s="41"/>
      <c r="AGZ33" s="41"/>
      <c r="AHA33" s="41"/>
      <c r="AHB33" s="41"/>
      <c r="AHC33" s="41"/>
      <c r="AHD33" s="41"/>
      <c r="AHE33" s="41"/>
      <c r="AHF33" s="41"/>
      <c r="AHG33" s="41"/>
      <c r="AHH33" s="41"/>
      <c r="AHI33" s="41"/>
      <c r="AHJ33" s="41"/>
      <c r="AHK33" s="41"/>
      <c r="AHL33" s="41"/>
      <c r="AHM33" s="41"/>
      <c r="AHN33" s="41"/>
      <c r="AHO33" s="41"/>
      <c r="AHP33" s="41"/>
      <c r="AHQ33" s="41"/>
      <c r="AHR33" s="41"/>
      <c r="AHS33" s="41"/>
      <c r="AHT33" s="41"/>
      <c r="AHU33" s="41"/>
      <c r="AHV33" s="41"/>
      <c r="AHW33" s="41"/>
      <c r="AHX33" s="41"/>
      <c r="AHY33" s="41"/>
      <c r="AHZ33" s="41"/>
      <c r="AIA33" s="41"/>
      <c r="AIB33" s="41"/>
      <c r="AIC33" s="41"/>
      <c r="AID33" s="41"/>
      <c r="AIE33" s="41"/>
      <c r="AIF33" s="41"/>
      <c r="AIG33" s="41"/>
      <c r="AIH33" s="41"/>
      <c r="AII33" s="41"/>
      <c r="AIJ33" s="41"/>
      <c r="AIK33" s="41"/>
      <c r="AIL33" s="41"/>
      <c r="AIM33" s="41"/>
      <c r="AIN33" s="41"/>
      <c r="AIO33" s="41"/>
      <c r="AIP33" s="41"/>
      <c r="AIQ33" s="41"/>
      <c r="AIR33" s="41"/>
      <c r="AIS33" s="41"/>
      <c r="AIT33" s="41"/>
      <c r="AIU33" s="41"/>
      <c r="AIV33" s="41"/>
      <c r="AIW33" s="41"/>
      <c r="AIX33" s="41"/>
      <c r="AIY33" s="41"/>
      <c r="AIZ33" s="41"/>
      <c r="AJA33" s="41"/>
      <c r="AJB33" s="41"/>
      <c r="AJC33" s="41"/>
      <c r="AJD33" s="41"/>
      <c r="AJE33" s="41"/>
      <c r="AJF33" s="41"/>
      <c r="AJG33" s="41"/>
      <c r="AJH33" s="41"/>
      <c r="AJI33" s="41"/>
      <c r="AJJ33" s="41"/>
      <c r="AJK33" s="41"/>
      <c r="AJL33" s="41"/>
      <c r="AJM33" s="41"/>
      <c r="AJN33" s="41"/>
      <c r="AJO33" s="41"/>
      <c r="AJP33" s="41"/>
      <c r="AJQ33" s="41"/>
      <c r="AJR33" s="41"/>
      <c r="AJS33" s="41"/>
      <c r="AJT33" s="41"/>
      <c r="AJU33" s="41"/>
      <c r="AJV33" s="41"/>
      <c r="AJW33" s="41"/>
      <c r="AJX33" s="41"/>
      <c r="AJY33" s="41"/>
      <c r="AJZ33" s="41"/>
      <c r="AKA33" s="41"/>
      <c r="AKB33" s="41"/>
      <c r="AKC33" s="41"/>
      <c r="AKD33" s="41"/>
      <c r="AKE33" s="41"/>
      <c r="AKF33" s="41"/>
      <c r="AKG33" s="41"/>
      <c r="AKH33" s="41"/>
      <c r="AKI33" s="41"/>
      <c r="AKJ33" s="41"/>
      <c r="AKK33" s="41"/>
      <c r="AKL33" s="41"/>
      <c r="AKM33" s="41"/>
      <c r="AKN33" s="41"/>
      <c r="AKO33" s="41"/>
      <c r="AKP33" s="41"/>
      <c r="AKQ33" s="41"/>
      <c r="AKR33" s="41"/>
      <c r="AKS33" s="41"/>
      <c r="AKT33" s="41"/>
      <c r="AKU33" s="41"/>
      <c r="AKV33" s="41"/>
      <c r="AKW33" s="41"/>
      <c r="AKX33" s="41"/>
      <c r="AKY33" s="41"/>
      <c r="AKZ33" s="41"/>
      <c r="ALA33" s="41"/>
      <c r="ALB33" s="41"/>
      <c r="ALC33" s="41"/>
      <c r="ALD33" s="41"/>
      <c r="ALE33" s="41"/>
      <c r="ALF33" s="41"/>
      <c r="ALG33" s="41"/>
      <c r="ALH33" s="41"/>
      <c r="ALI33" s="41"/>
      <c r="ALJ33" s="41"/>
      <c r="ALK33" s="41"/>
      <c r="ALL33" s="41"/>
      <c r="ALM33" s="41"/>
      <c r="ALN33" s="41"/>
      <c r="ALO33" s="41"/>
      <c r="ALP33" s="41"/>
      <c r="ALQ33" s="41"/>
      <c r="ALR33" s="41"/>
      <c r="ALS33" s="41"/>
      <c r="ALT33" s="41"/>
      <c r="ALU33" s="41"/>
      <c r="ALV33" s="41"/>
      <c r="ALW33" s="41"/>
      <c r="ALX33" s="41"/>
      <c r="ALY33" s="41"/>
      <c r="ALZ33" s="41"/>
      <c r="AMA33" s="41"/>
      <c r="AMB33" s="41"/>
      <c r="AMC33" s="41"/>
      <c r="AMD33" s="41"/>
      <c r="AME33" s="41"/>
      <c r="AMF33" s="41"/>
      <c r="AMG33" s="41"/>
      <c r="AMH33" s="41"/>
      <c r="AMI33" s="41"/>
      <c r="AMJ33" s="41"/>
      <c r="AMK33" s="41"/>
      <c r="AML33" s="41"/>
      <c r="AMM33" s="41"/>
      <c r="AMN33" s="41"/>
      <c r="AMO33" s="41"/>
      <c r="AMP33" s="41"/>
      <c r="AMQ33" s="41"/>
      <c r="AMR33" s="41"/>
      <c r="AMS33" s="41"/>
      <c r="AMT33" s="41"/>
      <c r="AMU33" s="41"/>
      <c r="AMV33" s="41"/>
      <c r="AMW33" s="41"/>
      <c r="AMX33" s="41"/>
      <c r="AMY33" s="41"/>
      <c r="AMZ33" s="41"/>
      <c r="ANA33" s="41"/>
      <c r="ANB33" s="41"/>
      <c r="ANC33" s="41"/>
      <c r="AND33" s="41"/>
      <c r="ANE33" s="41"/>
      <c r="ANF33" s="41"/>
      <c r="ANG33" s="41"/>
      <c r="ANH33" s="41"/>
      <c r="ANI33" s="41"/>
      <c r="ANJ33" s="41"/>
      <c r="ANK33" s="41"/>
      <c r="ANL33" s="41"/>
      <c r="ANM33" s="41"/>
      <c r="ANN33" s="41"/>
      <c r="ANO33" s="41"/>
      <c r="ANP33" s="41"/>
      <c r="ANQ33" s="41"/>
      <c r="ANR33" s="41"/>
      <c r="ANS33" s="41"/>
      <c r="ANT33" s="41"/>
      <c r="ANU33" s="41"/>
      <c r="ANV33" s="41"/>
      <c r="ANW33" s="41"/>
      <c r="ANX33" s="41"/>
      <c r="ANY33" s="41"/>
      <c r="ANZ33" s="41"/>
      <c r="AOA33" s="41"/>
      <c r="AOB33" s="41"/>
      <c r="AOC33" s="41"/>
      <c r="AOD33" s="41"/>
      <c r="AOE33" s="41"/>
      <c r="AOF33" s="41"/>
      <c r="AOG33" s="41"/>
      <c r="AOH33" s="41"/>
      <c r="AOI33" s="41"/>
      <c r="AOJ33" s="41"/>
      <c r="AOK33" s="41"/>
      <c r="AOL33" s="41"/>
      <c r="AOM33" s="41"/>
      <c r="AON33" s="41"/>
      <c r="AOO33" s="41"/>
      <c r="AOP33" s="41"/>
      <c r="AOQ33" s="41"/>
      <c r="AOR33" s="41"/>
      <c r="AOS33" s="41"/>
      <c r="AOT33" s="41"/>
      <c r="AOU33" s="41"/>
      <c r="AOV33" s="41"/>
      <c r="AOW33" s="41"/>
      <c r="AOX33" s="41"/>
      <c r="AOY33" s="41"/>
      <c r="AOZ33" s="41"/>
      <c r="APA33" s="41"/>
      <c r="APB33" s="41"/>
      <c r="APC33" s="41"/>
      <c r="APD33" s="41"/>
      <c r="APE33" s="41"/>
      <c r="APF33" s="41"/>
      <c r="APG33" s="41"/>
      <c r="APH33" s="41"/>
      <c r="API33" s="41"/>
    </row>
    <row r="34" spans="2:1101" x14ac:dyDescent="0.25">
      <c r="B34" s="43" t="s">
        <v>324</v>
      </c>
      <c r="C34" s="41">
        <v>12481</v>
      </c>
      <c r="D34" s="130">
        <v>0</v>
      </c>
      <c r="E34" s="130">
        <v>12937173.17</v>
      </c>
      <c r="F34" s="130">
        <v>0</v>
      </c>
      <c r="G34" s="41"/>
      <c r="H34" s="41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1"/>
      <c r="FE34" s="41"/>
      <c r="FF34" s="41"/>
      <c r="FG34" s="41"/>
      <c r="FH34" s="41"/>
      <c r="FI34" s="41"/>
      <c r="FJ34" s="41"/>
      <c r="FK34" s="41"/>
      <c r="FL34" s="41"/>
      <c r="FM34" s="41"/>
      <c r="FN34" s="41"/>
      <c r="FO34" s="41"/>
      <c r="FP34" s="41"/>
      <c r="FQ34" s="41"/>
      <c r="FR34" s="41"/>
      <c r="FS34" s="41"/>
      <c r="FT34" s="41"/>
      <c r="FU34" s="41"/>
      <c r="FV34" s="41"/>
      <c r="FW34" s="41"/>
      <c r="FX34" s="41"/>
      <c r="FY34" s="41"/>
      <c r="FZ34" s="41"/>
      <c r="GA34" s="41"/>
      <c r="GB34" s="41"/>
      <c r="GC34" s="41"/>
      <c r="GD34" s="41"/>
      <c r="GE34" s="41"/>
      <c r="GF34" s="41"/>
      <c r="GG34" s="41"/>
      <c r="GH34" s="41"/>
      <c r="GI34" s="41"/>
      <c r="GJ34" s="41"/>
      <c r="GK34" s="41"/>
      <c r="GL34" s="41"/>
      <c r="GM34" s="41"/>
      <c r="GN34" s="41"/>
      <c r="GO34" s="41"/>
      <c r="GP34" s="41"/>
      <c r="GQ34" s="41"/>
      <c r="GR34" s="41"/>
      <c r="GS34" s="41"/>
      <c r="GT34" s="41"/>
      <c r="GU34" s="41"/>
      <c r="GV34" s="41"/>
      <c r="GW34" s="41"/>
      <c r="GX34" s="41"/>
      <c r="GY34" s="41"/>
      <c r="GZ34" s="41"/>
      <c r="HA34" s="41"/>
      <c r="HB34" s="41"/>
      <c r="HC34" s="41"/>
      <c r="HD34" s="41"/>
      <c r="HE34" s="41"/>
      <c r="HF34" s="41"/>
      <c r="HG34" s="41"/>
      <c r="HH34" s="41"/>
      <c r="HI34" s="41"/>
      <c r="HJ34" s="41"/>
      <c r="HK34" s="41"/>
      <c r="HL34" s="41"/>
      <c r="HM34" s="41"/>
      <c r="HN34" s="41"/>
      <c r="HO34" s="41"/>
      <c r="HP34" s="41"/>
      <c r="HQ34" s="41"/>
      <c r="HR34" s="41"/>
      <c r="HS34" s="41"/>
      <c r="HT34" s="41"/>
      <c r="HU34" s="41"/>
      <c r="HV34" s="41"/>
      <c r="HW34" s="41"/>
      <c r="HX34" s="41"/>
      <c r="HY34" s="41"/>
      <c r="HZ34" s="41"/>
      <c r="IA34" s="41"/>
      <c r="IB34" s="41"/>
      <c r="IC34" s="41"/>
      <c r="ID34" s="41"/>
      <c r="IE34" s="41"/>
      <c r="IF34" s="41"/>
      <c r="IG34" s="41"/>
      <c r="IH34" s="41"/>
      <c r="II34" s="41"/>
      <c r="IJ34" s="41"/>
      <c r="IK34" s="41"/>
      <c r="IL34" s="41"/>
      <c r="IM34" s="41"/>
      <c r="IN34" s="41"/>
      <c r="IO34" s="41"/>
      <c r="IP34" s="41"/>
      <c r="IQ34" s="41"/>
      <c r="IR34" s="41"/>
      <c r="IS34" s="41"/>
      <c r="IT34" s="41"/>
      <c r="IU34" s="41"/>
      <c r="IV34" s="41"/>
      <c r="IW34" s="41"/>
      <c r="IX34" s="41"/>
      <c r="IY34" s="41"/>
      <c r="IZ34" s="41"/>
      <c r="JA34" s="41"/>
      <c r="JB34" s="41"/>
      <c r="JC34" s="41"/>
      <c r="JD34" s="41"/>
      <c r="JE34" s="41"/>
      <c r="JF34" s="41"/>
      <c r="JG34" s="41"/>
      <c r="JH34" s="41"/>
      <c r="JI34" s="41"/>
      <c r="JJ34" s="41"/>
      <c r="JK34" s="41"/>
      <c r="JL34" s="41"/>
      <c r="JM34" s="41"/>
      <c r="JN34" s="41"/>
      <c r="JO34" s="41"/>
      <c r="JP34" s="41"/>
      <c r="JQ34" s="41"/>
      <c r="JR34" s="41"/>
      <c r="JS34" s="41"/>
      <c r="JT34" s="41"/>
      <c r="JU34" s="41"/>
      <c r="JV34" s="41"/>
      <c r="JW34" s="41"/>
      <c r="JX34" s="41"/>
      <c r="JY34" s="41"/>
      <c r="JZ34" s="41"/>
      <c r="KA34" s="41"/>
      <c r="KB34" s="41"/>
      <c r="KC34" s="41"/>
      <c r="KD34" s="41"/>
      <c r="KE34" s="41"/>
      <c r="KF34" s="41"/>
      <c r="KG34" s="41"/>
      <c r="KH34" s="41"/>
      <c r="KI34" s="41"/>
      <c r="KJ34" s="41"/>
      <c r="KK34" s="41"/>
      <c r="KL34" s="41"/>
      <c r="KM34" s="41"/>
      <c r="KN34" s="41"/>
      <c r="KO34" s="41"/>
      <c r="KP34" s="41"/>
      <c r="KQ34" s="41"/>
      <c r="KR34" s="41"/>
      <c r="KS34" s="41"/>
      <c r="KT34" s="41"/>
      <c r="KU34" s="41"/>
      <c r="KV34" s="41"/>
      <c r="KW34" s="41"/>
      <c r="KX34" s="41"/>
      <c r="KY34" s="41"/>
      <c r="KZ34" s="41"/>
      <c r="LA34" s="41"/>
      <c r="LB34" s="41"/>
      <c r="LC34" s="41"/>
      <c r="LD34" s="41"/>
      <c r="LE34" s="41"/>
      <c r="LF34" s="41"/>
      <c r="LG34" s="41"/>
      <c r="LH34" s="41"/>
      <c r="LI34" s="41"/>
      <c r="LJ34" s="41"/>
      <c r="LK34" s="41"/>
      <c r="LL34" s="41"/>
      <c r="LM34" s="41"/>
      <c r="LN34" s="41"/>
      <c r="LO34" s="41"/>
      <c r="LP34" s="41"/>
      <c r="LQ34" s="41"/>
      <c r="LR34" s="41"/>
      <c r="LS34" s="41"/>
      <c r="LT34" s="41"/>
      <c r="LU34" s="41"/>
      <c r="LV34" s="41"/>
      <c r="LW34" s="41"/>
      <c r="LX34" s="41"/>
      <c r="LY34" s="41"/>
      <c r="LZ34" s="41"/>
      <c r="MA34" s="41"/>
      <c r="MB34" s="41"/>
      <c r="MC34" s="41"/>
      <c r="MD34" s="41"/>
      <c r="ME34" s="41"/>
      <c r="MF34" s="41"/>
      <c r="MG34" s="41"/>
      <c r="MH34" s="41"/>
      <c r="MI34" s="41"/>
      <c r="MJ34" s="41"/>
      <c r="MK34" s="41"/>
      <c r="ML34" s="41"/>
      <c r="MM34" s="41"/>
      <c r="MN34" s="41"/>
      <c r="MO34" s="41"/>
      <c r="MP34" s="41"/>
      <c r="MQ34" s="41"/>
      <c r="MR34" s="41"/>
      <c r="MS34" s="41"/>
      <c r="MT34" s="41"/>
      <c r="MU34" s="41"/>
      <c r="MV34" s="41"/>
      <c r="MW34" s="41"/>
      <c r="MX34" s="41"/>
      <c r="MY34" s="41"/>
      <c r="MZ34" s="41"/>
      <c r="NA34" s="41"/>
      <c r="NB34" s="41"/>
      <c r="NC34" s="41"/>
      <c r="ND34" s="41"/>
      <c r="NE34" s="41"/>
      <c r="NF34" s="41"/>
      <c r="NG34" s="41"/>
      <c r="NH34" s="41"/>
      <c r="NI34" s="41"/>
      <c r="NJ34" s="41"/>
      <c r="NK34" s="41"/>
      <c r="NL34" s="41"/>
      <c r="NM34" s="41"/>
      <c r="NN34" s="41"/>
      <c r="NO34" s="41"/>
      <c r="NP34" s="41"/>
      <c r="NQ34" s="41"/>
      <c r="NR34" s="41"/>
      <c r="NS34" s="41"/>
      <c r="NT34" s="41"/>
      <c r="NU34" s="41"/>
      <c r="NV34" s="41"/>
      <c r="NW34" s="41"/>
      <c r="NX34" s="41"/>
      <c r="NY34" s="41"/>
      <c r="NZ34" s="41"/>
      <c r="OA34" s="41"/>
      <c r="OB34" s="41"/>
      <c r="OC34" s="41"/>
      <c r="OD34" s="41"/>
      <c r="OE34" s="41"/>
      <c r="OF34" s="41"/>
      <c r="OG34" s="41"/>
      <c r="OH34" s="41"/>
      <c r="OI34" s="41"/>
      <c r="OJ34" s="41"/>
      <c r="OK34" s="41"/>
      <c r="OL34" s="41"/>
      <c r="OM34" s="41"/>
      <c r="ON34" s="41"/>
      <c r="OO34" s="41"/>
      <c r="OP34" s="41"/>
      <c r="OQ34" s="41"/>
      <c r="OR34" s="41"/>
      <c r="OS34" s="41"/>
      <c r="OT34" s="41"/>
      <c r="OU34" s="41"/>
      <c r="OV34" s="41"/>
      <c r="OW34" s="41"/>
      <c r="OX34" s="41"/>
      <c r="OY34" s="41"/>
      <c r="OZ34" s="41"/>
      <c r="PA34" s="41"/>
      <c r="PB34" s="41"/>
      <c r="PC34" s="41"/>
      <c r="PD34" s="41"/>
      <c r="PE34" s="41"/>
      <c r="PF34" s="41"/>
      <c r="PG34" s="41"/>
      <c r="PH34" s="41"/>
      <c r="PI34" s="41"/>
      <c r="PJ34" s="41"/>
      <c r="PK34" s="41"/>
      <c r="PL34" s="41"/>
      <c r="PM34" s="41"/>
      <c r="PN34" s="41"/>
      <c r="PO34" s="41"/>
      <c r="PP34" s="41"/>
      <c r="PQ34" s="41"/>
      <c r="PR34" s="41"/>
      <c r="PS34" s="41"/>
      <c r="PT34" s="41"/>
      <c r="PU34" s="41"/>
      <c r="PV34" s="41"/>
      <c r="PW34" s="41"/>
      <c r="PX34" s="41"/>
      <c r="PY34" s="41"/>
      <c r="PZ34" s="41"/>
      <c r="QA34" s="41"/>
      <c r="QB34" s="41"/>
      <c r="QC34" s="41"/>
      <c r="QD34" s="41"/>
      <c r="QE34" s="41"/>
      <c r="QF34" s="41"/>
      <c r="QG34" s="41"/>
      <c r="QH34" s="41"/>
      <c r="QI34" s="41"/>
      <c r="QJ34" s="41"/>
      <c r="QK34" s="41"/>
      <c r="QL34" s="41"/>
      <c r="QM34" s="41"/>
      <c r="QN34" s="41"/>
      <c r="QO34" s="41"/>
      <c r="QP34" s="41"/>
      <c r="QQ34" s="41"/>
      <c r="QR34" s="41"/>
      <c r="QS34" s="41"/>
      <c r="QT34" s="41"/>
      <c r="QU34" s="41"/>
      <c r="QV34" s="41"/>
      <c r="QW34" s="41"/>
      <c r="QX34" s="41"/>
      <c r="QY34" s="41"/>
      <c r="QZ34" s="41"/>
      <c r="RA34" s="41"/>
      <c r="RB34" s="41"/>
      <c r="RC34" s="41"/>
      <c r="RD34" s="41"/>
      <c r="RE34" s="41"/>
      <c r="RF34" s="41"/>
      <c r="RG34" s="41"/>
      <c r="RH34" s="41"/>
      <c r="RI34" s="41"/>
      <c r="RJ34" s="41"/>
      <c r="RK34" s="41"/>
      <c r="RL34" s="41"/>
      <c r="RM34" s="41"/>
      <c r="RN34" s="41"/>
      <c r="RO34" s="41"/>
      <c r="RP34" s="41"/>
      <c r="RQ34" s="41"/>
      <c r="RR34" s="41"/>
      <c r="RS34" s="41"/>
      <c r="RT34" s="41"/>
      <c r="RU34" s="41"/>
      <c r="RV34" s="41"/>
      <c r="RW34" s="41"/>
      <c r="RX34" s="41"/>
      <c r="RY34" s="41"/>
      <c r="RZ34" s="41"/>
      <c r="SA34" s="41"/>
      <c r="SB34" s="41"/>
      <c r="SC34" s="41"/>
      <c r="SD34" s="41"/>
      <c r="SE34" s="41"/>
      <c r="SF34" s="41"/>
      <c r="SG34" s="41"/>
      <c r="SH34" s="41"/>
      <c r="SI34" s="41"/>
      <c r="SJ34" s="41"/>
      <c r="SK34" s="41"/>
      <c r="SL34" s="41"/>
      <c r="SM34" s="41"/>
      <c r="SN34" s="41"/>
      <c r="SO34" s="41"/>
      <c r="SP34" s="41"/>
      <c r="SQ34" s="41"/>
      <c r="SR34" s="41"/>
      <c r="SS34" s="41"/>
      <c r="ST34" s="41"/>
      <c r="SU34" s="41"/>
      <c r="SV34" s="41"/>
      <c r="SW34" s="41"/>
      <c r="SX34" s="41"/>
      <c r="SY34" s="41"/>
      <c r="SZ34" s="41"/>
      <c r="TA34" s="41"/>
      <c r="TB34" s="41"/>
      <c r="TC34" s="41"/>
      <c r="TD34" s="41"/>
      <c r="TE34" s="41"/>
      <c r="TF34" s="41"/>
      <c r="TG34" s="41"/>
      <c r="TH34" s="41"/>
      <c r="TI34" s="41"/>
      <c r="TJ34" s="41"/>
      <c r="TK34" s="41"/>
      <c r="TL34" s="41"/>
      <c r="TM34" s="41"/>
      <c r="TN34" s="41"/>
      <c r="TO34" s="41"/>
      <c r="TP34" s="41"/>
      <c r="TQ34" s="41"/>
      <c r="TR34" s="41"/>
      <c r="TS34" s="41"/>
      <c r="TT34" s="41"/>
      <c r="TU34" s="41"/>
      <c r="TV34" s="41"/>
      <c r="TW34" s="41"/>
      <c r="TX34" s="41"/>
      <c r="TY34" s="41"/>
      <c r="TZ34" s="41"/>
      <c r="UA34" s="41"/>
      <c r="UB34" s="41"/>
      <c r="UC34" s="41"/>
      <c r="UD34" s="41"/>
      <c r="UE34" s="41"/>
      <c r="UF34" s="41"/>
      <c r="UG34" s="41"/>
      <c r="UH34" s="41"/>
      <c r="UI34" s="41"/>
      <c r="UJ34" s="41"/>
      <c r="UK34" s="41"/>
      <c r="UL34" s="41"/>
      <c r="UM34" s="41"/>
      <c r="UN34" s="41"/>
      <c r="UO34" s="41"/>
      <c r="UP34" s="41"/>
      <c r="UQ34" s="41"/>
      <c r="UR34" s="41"/>
      <c r="US34" s="41"/>
      <c r="UT34" s="41"/>
      <c r="UU34" s="41"/>
      <c r="UV34" s="41"/>
      <c r="UW34" s="41"/>
      <c r="UX34" s="41"/>
      <c r="UY34" s="41"/>
      <c r="UZ34" s="41"/>
      <c r="VA34" s="41"/>
      <c r="VB34" s="41"/>
      <c r="VC34" s="41"/>
      <c r="VD34" s="41"/>
      <c r="VE34" s="41"/>
      <c r="VF34" s="41"/>
      <c r="VG34" s="41"/>
      <c r="VH34" s="41"/>
      <c r="VI34" s="41"/>
      <c r="VJ34" s="41"/>
      <c r="VK34" s="41"/>
      <c r="VL34" s="41"/>
      <c r="VM34" s="41"/>
      <c r="VN34" s="41"/>
      <c r="VO34" s="41"/>
      <c r="VP34" s="41"/>
      <c r="VQ34" s="41"/>
      <c r="VR34" s="41"/>
      <c r="VS34" s="41"/>
      <c r="VT34" s="41"/>
      <c r="VU34" s="41"/>
      <c r="VV34" s="41"/>
      <c r="VW34" s="41"/>
      <c r="VX34" s="41"/>
      <c r="VY34" s="41"/>
      <c r="VZ34" s="41"/>
      <c r="WA34" s="41"/>
      <c r="WB34" s="41"/>
      <c r="WC34" s="41"/>
      <c r="WD34" s="41"/>
      <c r="WE34" s="41"/>
      <c r="WF34" s="41"/>
      <c r="WG34" s="41"/>
      <c r="WH34" s="41"/>
      <c r="WI34" s="41"/>
      <c r="WJ34" s="41"/>
      <c r="WK34" s="41"/>
      <c r="WL34" s="41"/>
      <c r="WM34" s="41"/>
      <c r="WN34" s="41"/>
      <c r="WO34" s="41"/>
      <c r="WP34" s="41"/>
      <c r="WQ34" s="41"/>
      <c r="WR34" s="41"/>
      <c r="WS34" s="41"/>
      <c r="WT34" s="41"/>
      <c r="WU34" s="41"/>
      <c r="WV34" s="41"/>
      <c r="WW34" s="41"/>
      <c r="WX34" s="41"/>
      <c r="WY34" s="41"/>
      <c r="WZ34" s="41"/>
      <c r="XA34" s="41"/>
      <c r="XB34" s="41"/>
      <c r="XC34" s="41"/>
      <c r="XD34" s="41"/>
      <c r="XE34" s="41"/>
      <c r="XF34" s="41"/>
      <c r="XG34" s="41"/>
      <c r="XH34" s="41"/>
      <c r="XI34" s="41"/>
      <c r="XJ34" s="41"/>
      <c r="XK34" s="41"/>
      <c r="XL34" s="41"/>
      <c r="XM34" s="41"/>
      <c r="XN34" s="41"/>
      <c r="XO34" s="41"/>
      <c r="XP34" s="41"/>
      <c r="XQ34" s="41"/>
      <c r="XR34" s="41"/>
      <c r="XS34" s="41"/>
      <c r="XT34" s="41"/>
      <c r="XU34" s="41"/>
      <c r="XV34" s="41"/>
      <c r="XW34" s="41"/>
      <c r="XX34" s="41"/>
      <c r="XY34" s="41"/>
      <c r="XZ34" s="41"/>
      <c r="YA34" s="41"/>
      <c r="YB34" s="41"/>
      <c r="YC34" s="41"/>
      <c r="YD34" s="41"/>
      <c r="YE34" s="41"/>
      <c r="YF34" s="41"/>
      <c r="YG34" s="41"/>
      <c r="YH34" s="41"/>
      <c r="YI34" s="41"/>
      <c r="YJ34" s="41"/>
      <c r="YK34" s="41"/>
      <c r="YL34" s="41"/>
      <c r="YM34" s="41"/>
      <c r="YN34" s="41"/>
      <c r="YO34" s="41"/>
      <c r="YP34" s="41"/>
      <c r="YQ34" s="41"/>
      <c r="YR34" s="41"/>
      <c r="YS34" s="41"/>
      <c r="YT34" s="41"/>
      <c r="YU34" s="41"/>
      <c r="YV34" s="41"/>
      <c r="YW34" s="41"/>
      <c r="YX34" s="41"/>
      <c r="YY34" s="41"/>
      <c r="YZ34" s="41"/>
      <c r="ZA34" s="41"/>
      <c r="ZB34" s="41"/>
      <c r="ZC34" s="41"/>
      <c r="ZD34" s="41"/>
      <c r="ZE34" s="41"/>
      <c r="ZF34" s="41"/>
      <c r="ZG34" s="41"/>
      <c r="ZH34" s="41"/>
      <c r="ZI34" s="41"/>
      <c r="ZJ34" s="41"/>
      <c r="ZK34" s="41"/>
      <c r="ZL34" s="41"/>
      <c r="ZM34" s="41"/>
      <c r="ZN34" s="41"/>
      <c r="ZO34" s="41"/>
      <c r="ZP34" s="41"/>
      <c r="ZQ34" s="41"/>
      <c r="ZR34" s="41"/>
      <c r="ZS34" s="41"/>
      <c r="ZT34" s="41"/>
      <c r="ZU34" s="41"/>
      <c r="ZV34" s="41"/>
      <c r="ZW34" s="41"/>
      <c r="ZX34" s="41"/>
      <c r="ZY34" s="41"/>
      <c r="ZZ34" s="41"/>
      <c r="AAA34" s="41"/>
      <c r="AAB34" s="41"/>
      <c r="AAC34" s="41"/>
      <c r="AAD34" s="41"/>
      <c r="AAE34" s="41"/>
      <c r="AAF34" s="41"/>
      <c r="AAG34" s="41"/>
      <c r="AAH34" s="41"/>
      <c r="AAI34" s="41"/>
      <c r="AAJ34" s="41"/>
      <c r="AAK34" s="41"/>
      <c r="AAL34" s="41"/>
      <c r="AAM34" s="41"/>
      <c r="AAN34" s="41"/>
      <c r="AAO34" s="41"/>
      <c r="AAP34" s="41"/>
      <c r="AAQ34" s="41"/>
      <c r="AAR34" s="41"/>
      <c r="AAS34" s="41"/>
      <c r="AAT34" s="41"/>
      <c r="AAU34" s="41"/>
      <c r="AAV34" s="41"/>
      <c r="AAW34" s="41"/>
      <c r="AAX34" s="41"/>
      <c r="AAY34" s="41"/>
      <c r="AAZ34" s="41"/>
      <c r="ABA34" s="41"/>
      <c r="ABB34" s="41"/>
      <c r="ABC34" s="41"/>
      <c r="ABD34" s="41"/>
      <c r="ABE34" s="41"/>
      <c r="ABF34" s="41"/>
      <c r="ABG34" s="41"/>
      <c r="ABH34" s="41"/>
      <c r="ABI34" s="41"/>
      <c r="ABJ34" s="41"/>
      <c r="ABK34" s="41"/>
      <c r="ABL34" s="41"/>
      <c r="ABM34" s="41"/>
      <c r="ABN34" s="41"/>
      <c r="ABO34" s="41"/>
      <c r="ABP34" s="41"/>
      <c r="ABQ34" s="41"/>
      <c r="ABR34" s="41"/>
      <c r="ABS34" s="41"/>
      <c r="ABT34" s="41"/>
      <c r="ABU34" s="41"/>
      <c r="ABV34" s="41"/>
      <c r="ABW34" s="41"/>
      <c r="ABX34" s="41"/>
      <c r="ABY34" s="41"/>
      <c r="ABZ34" s="41"/>
      <c r="ACA34" s="41"/>
      <c r="ACB34" s="41"/>
      <c r="ACC34" s="41"/>
      <c r="ACD34" s="41"/>
      <c r="ACE34" s="41"/>
      <c r="ACF34" s="41"/>
      <c r="ACG34" s="41"/>
      <c r="ACH34" s="41"/>
      <c r="ACI34" s="41"/>
      <c r="ACJ34" s="41"/>
      <c r="ACK34" s="41"/>
      <c r="ACL34" s="41"/>
      <c r="ACM34" s="41"/>
      <c r="ACN34" s="41"/>
      <c r="ACO34" s="41"/>
      <c r="ACP34" s="41"/>
      <c r="ACQ34" s="41"/>
      <c r="ACR34" s="41"/>
      <c r="ACS34" s="41"/>
      <c r="ACT34" s="41"/>
      <c r="ACU34" s="41"/>
      <c r="ACV34" s="41"/>
      <c r="ACW34" s="41"/>
      <c r="ACX34" s="41"/>
      <c r="ACY34" s="41"/>
      <c r="ACZ34" s="41"/>
      <c r="ADA34" s="41"/>
      <c r="ADB34" s="41"/>
      <c r="ADC34" s="41"/>
      <c r="ADD34" s="41"/>
      <c r="ADE34" s="41"/>
      <c r="ADF34" s="41"/>
      <c r="ADG34" s="41"/>
      <c r="ADH34" s="41"/>
      <c r="ADI34" s="41"/>
      <c r="ADJ34" s="41"/>
      <c r="ADK34" s="41"/>
      <c r="ADL34" s="41"/>
      <c r="ADM34" s="41"/>
      <c r="ADN34" s="41"/>
      <c r="ADO34" s="41"/>
      <c r="ADP34" s="41"/>
      <c r="ADQ34" s="41"/>
      <c r="ADR34" s="41"/>
      <c r="ADS34" s="41"/>
      <c r="ADT34" s="41"/>
      <c r="ADU34" s="41"/>
      <c r="ADV34" s="41"/>
      <c r="ADW34" s="41"/>
      <c r="ADX34" s="41"/>
      <c r="ADY34" s="41"/>
      <c r="ADZ34" s="41"/>
      <c r="AEA34" s="41"/>
      <c r="AEB34" s="41"/>
      <c r="AEC34" s="41"/>
      <c r="AED34" s="41"/>
      <c r="AEE34" s="41"/>
      <c r="AEF34" s="41"/>
      <c r="AEG34" s="41"/>
      <c r="AEH34" s="41"/>
      <c r="AEI34" s="41"/>
      <c r="AEJ34" s="41"/>
      <c r="AEK34" s="41"/>
      <c r="AEL34" s="41"/>
      <c r="AEM34" s="41"/>
      <c r="AEN34" s="41"/>
      <c r="AEO34" s="41"/>
      <c r="AEP34" s="41"/>
      <c r="AEQ34" s="41"/>
      <c r="AER34" s="41"/>
      <c r="AES34" s="41"/>
      <c r="AET34" s="41"/>
      <c r="AEU34" s="41"/>
      <c r="AEV34" s="41"/>
      <c r="AEW34" s="41"/>
      <c r="AEX34" s="41"/>
      <c r="AEY34" s="41"/>
      <c r="AEZ34" s="41"/>
      <c r="AFA34" s="41"/>
      <c r="AFB34" s="41"/>
      <c r="AFC34" s="41"/>
      <c r="AFD34" s="41"/>
      <c r="AFE34" s="41"/>
      <c r="AFF34" s="41"/>
      <c r="AFG34" s="41"/>
      <c r="AFH34" s="41"/>
      <c r="AFI34" s="41"/>
      <c r="AFJ34" s="41"/>
      <c r="AFK34" s="41"/>
      <c r="AFL34" s="41"/>
      <c r="AFM34" s="41"/>
      <c r="AFN34" s="41"/>
      <c r="AFO34" s="41"/>
      <c r="AFP34" s="41"/>
      <c r="AFQ34" s="41"/>
      <c r="AFR34" s="41"/>
      <c r="AFS34" s="41"/>
      <c r="AFT34" s="41"/>
      <c r="AFU34" s="41"/>
      <c r="AFV34" s="41"/>
      <c r="AFW34" s="41"/>
      <c r="AFX34" s="41"/>
      <c r="AFY34" s="41"/>
      <c r="AFZ34" s="41"/>
      <c r="AGA34" s="41"/>
      <c r="AGB34" s="41"/>
      <c r="AGC34" s="41"/>
      <c r="AGD34" s="41"/>
      <c r="AGE34" s="41"/>
      <c r="AGF34" s="41"/>
      <c r="AGG34" s="41"/>
      <c r="AGH34" s="41"/>
      <c r="AGI34" s="41"/>
      <c r="AGJ34" s="41"/>
      <c r="AGK34" s="41"/>
      <c r="AGL34" s="41"/>
      <c r="AGM34" s="41"/>
      <c r="AGN34" s="41"/>
      <c r="AGO34" s="41"/>
      <c r="AGP34" s="41"/>
      <c r="AGQ34" s="41"/>
      <c r="AGR34" s="41"/>
      <c r="AGS34" s="41"/>
      <c r="AGT34" s="41"/>
      <c r="AGU34" s="41"/>
      <c r="AGV34" s="41"/>
      <c r="AGW34" s="41"/>
      <c r="AGX34" s="41"/>
      <c r="AGY34" s="41"/>
      <c r="AGZ34" s="41"/>
      <c r="AHA34" s="41"/>
      <c r="AHB34" s="41"/>
      <c r="AHC34" s="41"/>
      <c r="AHD34" s="41"/>
      <c r="AHE34" s="41"/>
      <c r="AHF34" s="41"/>
      <c r="AHG34" s="41"/>
      <c r="AHH34" s="41"/>
      <c r="AHI34" s="41"/>
      <c r="AHJ34" s="41"/>
      <c r="AHK34" s="41"/>
      <c r="AHL34" s="41"/>
      <c r="AHM34" s="41"/>
      <c r="AHN34" s="41"/>
      <c r="AHO34" s="41"/>
      <c r="AHP34" s="41"/>
      <c r="AHQ34" s="41"/>
      <c r="AHR34" s="41"/>
      <c r="AHS34" s="41"/>
      <c r="AHT34" s="41"/>
      <c r="AHU34" s="41"/>
      <c r="AHV34" s="41"/>
      <c r="AHW34" s="41"/>
      <c r="AHX34" s="41"/>
      <c r="AHY34" s="41"/>
      <c r="AHZ34" s="41"/>
      <c r="AIA34" s="41"/>
      <c r="AIB34" s="41"/>
      <c r="AIC34" s="41"/>
      <c r="AID34" s="41"/>
      <c r="AIE34" s="41"/>
      <c r="AIF34" s="41"/>
      <c r="AIG34" s="41"/>
      <c r="AIH34" s="41"/>
      <c r="AII34" s="41"/>
      <c r="AIJ34" s="41"/>
      <c r="AIK34" s="41"/>
      <c r="AIL34" s="41"/>
      <c r="AIM34" s="41"/>
      <c r="AIN34" s="41"/>
      <c r="AIO34" s="41"/>
      <c r="AIP34" s="41"/>
      <c r="AIQ34" s="41"/>
      <c r="AIR34" s="41"/>
      <c r="AIS34" s="41"/>
      <c r="AIT34" s="41"/>
      <c r="AIU34" s="41"/>
      <c r="AIV34" s="41"/>
      <c r="AIW34" s="41"/>
      <c r="AIX34" s="41"/>
      <c r="AIY34" s="41"/>
      <c r="AIZ34" s="41"/>
      <c r="AJA34" s="41"/>
      <c r="AJB34" s="41"/>
      <c r="AJC34" s="41"/>
      <c r="AJD34" s="41"/>
      <c r="AJE34" s="41"/>
      <c r="AJF34" s="41"/>
      <c r="AJG34" s="41"/>
      <c r="AJH34" s="41"/>
      <c r="AJI34" s="41"/>
      <c r="AJJ34" s="41"/>
      <c r="AJK34" s="41"/>
      <c r="AJL34" s="41"/>
      <c r="AJM34" s="41"/>
      <c r="AJN34" s="41"/>
      <c r="AJO34" s="41"/>
      <c r="AJP34" s="41"/>
      <c r="AJQ34" s="41"/>
      <c r="AJR34" s="41"/>
      <c r="AJS34" s="41"/>
      <c r="AJT34" s="41"/>
      <c r="AJU34" s="41"/>
      <c r="AJV34" s="41"/>
      <c r="AJW34" s="41"/>
      <c r="AJX34" s="41"/>
      <c r="AJY34" s="41"/>
      <c r="AJZ34" s="41"/>
      <c r="AKA34" s="41"/>
      <c r="AKB34" s="41"/>
      <c r="AKC34" s="41"/>
      <c r="AKD34" s="41"/>
      <c r="AKE34" s="41"/>
      <c r="AKF34" s="41"/>
      <c r="AKG34" s="41"/>
      <c r="AKH34" s="41"/>
      <c r="AKI34" s="41"/>
      <c r="AKJ34" s="41"/>
      <c r="AKK34" s="41"/>
      <c r="AKL34" s="41"/>
      <c r="AKM34" s="41"/>
      <c r="AKN34" s="41"/>
      <c r="AKO34" s="41"/>
      <c r="AKP34" s="41"/>
      <c r="AKQ34" s="41"/>
      <c r="AKR34" s="41"/>
      <c r="AKS34" s="41"/>
      <c r="AKT34" s="41"/>
      <c r="AKU34" s="41"/>
      <c r="AKV34" s="41"/>
      <c r="AKW34" s="41"/>
      <c r="AKX34" s="41"/>
      <c r="AKY34" s="41"/>
      <c r="AKZ34" s="41"/>
      <c r="ALA34" s="41"/>
      <c r="ALB34" s="41"/>
      <c r="ALC34" s="41"/>
      <c r="ALD34" s="41"/>
      <c r="ALE34" s="41"/>
      <c r="ALF34" s="41"/>
      <c r="ALG34" s="41"/>
      <c r="ALH34" s="41"/>
      <c r="ALI34" s="41"/>
      <c r="ALJ34" s="41"/>
      <c r="ALK34" s="41"/>
      <c r="ALL34" s="41"/>
      <c r="ALM34" s="41"/>
      <c r="ALN34" s="41"/>
      <c r="ALO34" s="41"/>
      <c r="ALP34" s="41"/>
      <c r="ALQ34" s="41"/>
      <c r="ALR34" s="41"/>
      <c r="ALS34" s="41"/>
      <c r="ALT34" s="41"/>
      <c r="ALU34" s="41"/>
      <c r="ALV34" s="41"/>
      <c r="ALW34" s="41"/>
      <c r="ALX34" s="41"/>
      <c r="ALY34" s="41"/>
      <c r="ALZ34" s="41"/>
      <c r="AMA34" s="41"/>
      <c r="AMB34" s="41"/>
      <c r="AMC34" s="41"/>
      <c r="AMD34" s="41"/>
      <c r="AME34" s="41"/>
      <c r="AMF34" s="41"/>
      <c r="AMG34" s="41"/>
      <c r="AMH34" s="41"/>
      <c r="AMI34" s="41"/>
      <c r="AMJ34" s="41"/>
      <c r="AMK34" s="41"/>
      <c r="AML34" s="41"/>
      <c r="AMM34" s="41"/>
      <c r="AMN34" s="41"/>
      <c r="AMO34" s="41"/>
      <c r="AMP34" s="41"/>
      <c r="AMQ34" s="41"/>
      <c r="AMR34" s="41"/>
      <c r="AMS34" s="41"/>
      <c r="AMT34" s="41"/>
      <c r="AMU34" s="41"/>
      <c r="AMV34" s="41"/>
      <c r="AMW34" s="41"/>
      <c r="AMX34" s="41"/>
      <c r="AMY34" s="41"/>
      <c r="AMZ34" s="41"/>
      <c r="ANA34" s="41"/>
      <c r="ANB34" s="41"/>
      <c r="ANC34" s="41"/>
      <c r="AND34" s="41"/>
      <c r="ANE34" s="41"/>
      <c r="ANF34" s="41"/>
      <c r="ANG34" s="41"/>
      <c r="ANH34" s="41"/>
      <c r="ANI34" s="41"/>
      <c r="ANJ34" s="41"/>
      <c r="ANK34" s="41"/>
      <c r="ANL34" s="41"/>
      <c r="ANM34" s="41"/>
      <c r="ANN34" s="41"/>
      <c r="ANO34" s="41"/>
      <c r="ANP34" s="41"/>
      <c r="ANQ34" s="41"/>
      <c r="ANR34" s="41"/>
      <c r="ANS34" s="41"/>
      <c r="ANT34" s="41"/>
      <c r="ANU34" s="41"/>
      <c r="ANV34" s="41"/>
      <c r="ANW34" s="41"/>
      <c r="ANX34" s="41"/>
      <c r="ANY34" s="41"/>
      <c r="ANZ34" s="41"/>
      <c r="AOA34" s="41"/>
      <c r="AOB34" s="41"/>
      <c r="AOC34" s="41"/>
      <c r="AOD34" s="41"/>
      <c r="AOE34" s="41"/>
      <c r="AOF34" s="41"/>
      <c r="AOG34" s="41"/>
      <c r="AOH34" s="41"/>
      <c r="AOI34" s="41"/>
      <c r="AOJ34" s="41"/>
      <c r="AOK34" s="41"/>
      <c r="AOL34" s="41"/>
      <c r="AOM34" s="41"/>
      <c r="AON34" s="41"/>
      <c r="AOO34" s="41"/>
      <c r="AOP34" s="41"/>
      <c r="AOQ34" s="41"/>
      <c r="AOR34" s="41"/>
      <c r="AOS34" s="41"/>
      <c r="AOT34" s="41"/>
      <c r="AOU34" s="41"/>
      <c r="AOV34" s="41"/>
      <c r="AOW34" s="41"/>
      <c r="AOX34" s="41"/>
      <c r="AOY34" s="41"/>
      <c r="AOZ34" s="41"/>
      <c r="APA34" s="41"/>
      <c r="APB34" s="41"/>
      <c r="APC34" s="41"/>
      <c r="APD34" s="41"/>
      <c r="APE34" s="41"/>
      <c r="APF34" s="41"/>
      <c r="APG34" s="41"/>
      <c r="APH34" s="41"/>
      <c r="API34" s="41"/>
    </row>
    <row r="35" spans="2:1101" x14ac:dyDescent="0.25">
      <c r="B35" s="43" t="s">
        <v>324</v>
      </c>
      <c r="C35" s="41">
        <v>12479</v>
      </c>
      <c r="D35" s="130">
        <v>0</v>
      </c>
      <c r="E35" s="130">
        <v>-12208173.73</v>
      </c>
      <c r="F35" s="130">
        <v>0</v>
      </c>
      <c r="G35" s="41"/>
      <c r="H35" s="41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1"/>
      <c r="FE35" s="41"/>
      <c r="FF35" s="41"/>
      <c r="FG35" s="41"/>
      <c r="FH35" s="41"/>
      <c r="FI35" s="41"/>
      <c r="FJ35" s="41"/>
      <c r="FK35" s="41"/>
      <c r="FL35" s="41"/>
      <c r="FM35" s="41"/>
      <c r="FN35" s="41"/>
      <c r="FO35" s="41"/>
      <c r="FP35" s="41"/>
      <c r="FQ35" s="41"/>
      <c r="FR35" s="41"/>
      <c r="FS35" s="41"/>
      <c r="FT35" s="41"/>
      <c r="FU35" s="41"/>
      <c r="FV35" s="41"/>
      <c r="FW35" s="41"/>
      <c r="FX35" s="41"/>
      <c r="FY35" s="41"/>
      <c r="FZ35" s="41"/>
      <c r="GA35" s="41"/>
      <c r="GB35" s="41"/>
      <c r="GC35" s="41"/>
      <c r="GD35" s="41"/>
      <c r="GE35" s="41"/>
      <c r="GF35" s="41"/>
      <c r="GG35" s="41"/>
      <c r="GH35" s="41"/>
      <c r="GI35" s="41"/>
      <c r="GJ35" s="41"/>
      <c r="GK35" s="41"/>
      <c r="GL35" s="41"/>
      <c r="GM35" s="41"/>
      <c r="GN35" s="41"/>
      <c r="GO35" s="41"/>
      <c r="GP35" s="41"/>
      <c r="GQ35" s="41"/>
      <c r="GR35" s="41"/>
      <c r="GS35" s="41"/>
      <c r="GT35" s="41"/>
      <c r="GU35" s="41"/>
      <c r="GV35" s="41"/>
      <c r="GW35" s="41"/>
      <c r="GX35" s="41"/>
      <c r="GY35" s="41"/>
      <c r="GZ35" s="41"/>
      <c r="HA35" s="41"/>
      <c r="HB35" s="41"/>
      <c r="HC35" s="41"/>
      <c r="HD35" s="41"/>
      <c r="HE35" s="41"/>
      <c r="HF35" s="41"/>
      <c r="HG35" s="41"/>
      <c r="HH35" s="41"/>
      <c r="HI35" s="41"/>
      <c r="HJ35" s="41"/>
      <c r="HK35" s="41"/>
      <c r="HL35" s="41"/>
      <c r="HM35" s="41"/>
      <c r="HN35" s="41"/>
      <c r="HO35" s="41"/>
      <c r="HP35" s="41"/>
      <c r="HQ35" s="41"/>
      <c r="HR35" s="41"/>
      <c r="HS35" s="41"/>
      <c r="HT35" s="41"/>
      <c r="HU35" s="41"/>
      <c r="HV35" s="41"/>
      <c r="HW35" s="41"/>
      <c r="HX35" s="41"/>
      <c r="HY35" s="41"/>
      <c r="HZ35" s="41"/>
      <c r="IA35" s="41"/>
      <c r="IB35" s="41"/>
      <c r="IC35" s="41"/>
      <c r="ID35" s="41"/>
      <c r="IE35" s="41"/>
      <c r="IF35" s="41"/>
      <c r="IG35" s="41"/>
      <c r="IH35" s="41"/>
      <c r="II35" s="41"/>
      <c r="IJ35" s="41"/>
      <c r="IK35" s="41"/>
      <c r="IL35" s="41"/>
      <c r="IM35" s="41"/>
      <c r="IN35" s="41"/>
      <c r="IO35" s="41"/>
      <c r="IP35" s="41"/>
      <c r="IQ35" s="41"/>
      <c r="IR35" s="41"/>
      <c r="IS35" s="41"/>
      <c r="IT35" s="41"/>
      <c r="IU35" s="41"/>
      <c r="IV35" s="41"/>
      <c r="IW35" s="41"/>
      <c r="IX35" s="41"/>
      <c r="IY35" s="41"/>
      <c r="IZ35" s="41"/>
      <c r="JA35" s="41"/>
      <c r="JB35" s="41"/>
      <c r="JC35" s="41"/>
      <c r="JD35" s="41"/>
      <c r="JE35" s="41"/>
      <c r="JF35" s="41"/>
      <c r="JG35" s="41"/>
      <c r="JH35" s="41"/>
      <c r="JI35" s="41"/>
      <c r="JJ35" s="41"/>
      <c r="JK35" s="41"/>
      <c r="JL35" s="41"/>
      <c r="JM35" s="41"/>
      <c r="JN35" s="41"/>
      <c r="JO35" s="41"/>
      <c r="JP35" s="41"/>
      <c r="JQ35" s="41"/>
      <c r="JR35" s="41"/>
      <c r="JS35" s="41"/>
      <c r="JT35" s="41"/>
      <c r="JU35" s="41"/>
      <c r="JV35" s="41"/>
      <c r="JW35" s="41"/>
      <c r="JX35" s="41"/>
      <c r="JY35" s="41"/>
      <c r="JZ35" s="41"/>
      <c r="KA35" s="41"/>
      <c r="KB35" s="41"/>
      <c r="KC35" s="41"/>
      <c r="KD35" s="41"/>
      <c r="KE35" s="41"/>
      <c r="KF35" s="41"/>
      <c r="KG35" s="41"/>
      <c r="KH35" s="41"/>
      <c r="KI35" s="41"/>
      <c r="KJ35" s="41"/>
      <c r="KK35" s="41"/>
      <c r="KL35" s="41"/>
      <c r="KM35" s="41"/>
      <c r="KN35" s="41"/>
      <c r="KO35" s="41"/>
      <c r="KP35" s="41"/>
      <c r="KQ35" s="41"/>
      <c r="KR35" s="41"/>
      <c r="KS35" s="41"/>
      <c r="KT35" s="41"/>
      <c r="KU35" s="41"/>
      <c r="KV35" s="41"/>
      <c r="KW35" s="41"/>
      <c r="KX35" s="41"/>
      <c r="KY35" s="41"/>
      <c r="KZ35" s="41"/>
      <c r="LA35" s="41"/>
      <c r="LB35" s="41"/>
      <c r="LC35" s="41"/>
      <c r="LD35" s="41"/>
      <c r="LE35" s="41"/>
      <c r="LF35" s="41"/>
      <c r="LG35" s="41"/>
      <c r="LH35" s="41"/>
      <c r="LI35" s="41"/>
      <c r="LJ35" s="41"/>
      <c r="LK35" s="41"/>
      <c r="LL35" s="41"/>
      <c r="LM35" s="41"/>
      <c r="LN35" s="41"/>
      <c r="LO35" s="41"/>
      <c r="LP35" s="41"/>
      <c r="LQ35" s="41"/>
      <c r="LR35" s="41"/>
      <c r="LS35" s="41"/>
      <c r="LT35" s="41"/>
      <c r="LU35" s="41"/>
      <c r="LV35" s="41"/>
      <c r="LW35" s="41"/>
      <c r="LX35" s="41"/>
      <c r="LY35" s="41"/>
      <c r="LZ35" s="41"/>
      <c r="MA35" s="41"/>
      <c r="MB35" s="41"/>
      <c r="MC35" s="41"/>
      <c r="MD35" s="41"/>
      <c r="ME35" s="41"/>
      <c r="MF35" s="41"/>
      <c r="MG35" s="41"/>
      <c r="MH35" s="41"/>
      <c r="MI35" s="41"/>
      <c r="MJ35" s="41"/>
      <c r="MK35" s="41"/>
      <c r="ML35" s="41"/>
      <c r="MM35" s="41"/>
      <c r="MN35" s="41"/>
      <c r="MO35" s="41"/>
      <c r="MP35" s="41"/>
      <c r="MQ35" s="41"/>
      <c r="MR35" s="41"/>
      <c r="MS35" s="41"/>
      <c r="MT35" s="41"/>
      <c r="MU35" s="41"/>
      <c r="MV35" s="41"/>
      <c r="MW35" s="41"/>
      <c r="MX35" s="41"/>
      <c r="MY35" s="41"/>
      <c r="MZ35" s="41"/>
      <c r="NA35" s="41"/>
      <c r="NB35" s="41"/>
      <c r="NC35" s="41"/>
      <c r="ND35" s="41"/>
      <c r="NE35" s="41"/>
      <c r="NF35" s="41"/>
      <c r="NG35" s="41"/>
      <c r="NH35" s="41"/>
      <c r="NI35" s="41"/>
      <c r="NJ35" s="41"/>
      <c r="NK35" s="41"/>
      <c r="NL35" s="41"/>
      <c r="NM35" s="41"/>
      <c r="NN35" s="41"/>
      <c r="NO35" s="41"/>
      <c r="NP35" s="41"/>
      <c r="NQ35" s="41"/>
      <c r="NR35" s="41"/>
      <c r="NS35" s="41"/>
      <c r="NT35" s="41"/>
      <c r="NU35" s="41"/>
      <c r="NV35" s="41"/>
      <c r="NW35" s="41"/>
      <c r="NX35" s="41"/>
      <c r="NY35" s="41"/>
      <c r="NZ35" s="41"/>
      <c r="OA35" s="41"/>
      <c r="OB35" s="41"/>
      <c r="OC35" s="41"/>
      <c r="OD35" s="41"/>
      <c r="OE35" s="41"/>
      <c r="OF35" s="41"/>
      <c r="OG35" s="41"/>
      <c r="OH35" s="41"/>
      <c r="OI35" s="41"/>
      <c r="OJ35" s="41"/>
      <c r="OK35" s="41"/>
      <c r="OL35" s="41"/>
      <c r="OM35" s="41"/>
      <c r="ON35" s="41"/>
      <c r="OO35" s="41"/>
      <c r="OP35" s="41"/>
      <c r="OQ35" s="41"/>
      <c r="OR35" s="41"/>
      <c r="OS35" s="41"/>
      <c r="OT35" s="41"/>
      <c r="OU35" s="41"/>
      <c r="OV35" s="41"/>
      <c r="OW35" s="41"/>
      <c r="OX35" s="41"/>
      <c r="OY35" s="41"/>
      <c r="OZ35" s="41"/>
      <c r="PA35" s="41"/>
      <c r="PB35" s="41"/>
      <c r="PC35" s="41"/>
      <c r="PD35" s="41"/>
      <c r="PE35" s="41"/>
      <c r="PF35" s="41"/>
      <c r="PG35" s="41"/>
      <c r="PH35" s="41"/>
      <c r="PI35" s="41"/>
      <c r="PJ35" s="41"/>
      <c r="PK35" s="41"/>
      <c r="PL35" s="41"/>
      <c r="PM35" s="41"/>
      <c r="PN35" s="41"/>
      <c r="PO35" s="41"/>
      <c r="PP35" s="41"/>
      <c r="PQ35" s="41"/>
      <c r="PR35" s="41"/>
      <c r="PS35" s="41"/>
      <c r="PT35" s="41"/>
      <c r="PU35" s="41"/>
      <c r="PV35" s="41"/>
      <c r="PW35" s="41"/>
      <c r="PX35" s="41"/>
      <c r="PY35" s="41"/>
      <c r="PZ35" s="41"/>
      <c r="QA35" s="41"/>
      <c r="QB35" s="41"/>
      <c r="QC35" s="41"/>
      <c r="QD35" s="41"/>
      <c r="QE35" s="41"/>
      <c r="QF35" s="41"/>
      <c r="QG35" s="41"/>
      <c r="QH35" s="41"/>
      <c r="QI35" s="41"/>
      <c r="QJ35" s="41"/>
      <c r="QK35" s="41"/>
      <c r="QL35" s="41"/>
      <c r="QM35" s="41"/>
      <c r="QN35" s="41"/>
      <c r="QO35" s="41"/>
      <c r="QP35" s="41"/>
      <c r="QQ35" s="41"/>
      <c r="QR35" s="41"/>
      <c r="QS35" s="41"/>
      <c r="QT35" s="41"/>
      <c r="QU35" s="41"/>
      <c r="QV35" s="41"/>
      <c r="QW35" s="41"/>
      <c r="QX35" s="41"/>
      <c r="QY35" s="41"/>
      <c r="QZ35" s="41"/>
      <c r="RA35" s="41"/>
      <c r="RB35" s="41"/>
      <c r="RC35" s="41"/>
      <c r="RD35" s="41"/>
      <c r="RE35" s="41"/>
      <c r="RF35" s="41"/>
      <c r="RG35" s="41"/>
      <c r="RH35" s="41"/>
      <c r="RI35" s="41"/>
      <c r="RJ35" s="41"/>
      <c r="RK35" s="41"/>
      <c r="RL35" s="41"/>
      <c r="RM35" s="41"/>
      <c r="RN35" s="41"/>
      <c r="RO35" s="41"/>
      <c r="RP35" s="41"/>
      <c r="RQ35" s="41"/>
      <c r="RR35" s="41"/>
      <c r="RS35" s="41"/>
      <c r="RT35" s="41"/>
      <c r="RU35" s="41"/>
      <c r="RV35" s="41"/>
      <c r="RW35" s="41"/>
      <c r="RX35" s="41"/>
      <c r="RY35" s="41"/>
      <c r="RZ35" s="41"/>
      <c r="SA35" s="41"/>
      <c r="SB35" s="41"/>
      <c r="SC35" s="41"/>
      <c r="SD35" s="41"/>
      <c r="SE35" s="41"/>
      <c r="SF35" s="41"/>
      <c r="SG35" s="41"/>
      <c r="SH35" s="41"/>
      <c r="SI35" s="41"/>
      <c r="SJ35" s="41"/>
      <c r="SK35" s="41"/>
      <c r="SL35" s="41"/>
      <c r="SM35" s="41"/>
      <c r="SN35" s="41"/>
      <c r="SO35" s="41"/>
      <c r="SP35" s="41"/>
      <c r="SQ35" s="41"/>
      <c r="SR35" s="41"/>
      <c r="SS35" s="41"/>
      <c r="ST35" s="41"/>
      <c r="SU35" s="41"/>
      <c r="SV35" s="41"/>
      <c r="SW35" s="41"/>
      <c r="SX35" s="41"/>
      <c r="SY35" s="41"/>
      <c r="SZ35" s="41"/>
      <c r="TA35" s="41"/>
      <c r="TB35" s="41"/>
      <c r="TC35" s="41"/>
      <c r="TD35" s="41"/>
      <c r="TE35" s="41"/>
      <c r="TF35" s="41"/>
      <c r="TG35" s="41"/>
      <c r="TH35" s="41"/>
      <c r="TI35" s="41"/>
      <c r="TJ35" s="41"/>
      <c r="TK35" s="41"/>
      <c r="TL35" s="41"/>
      <c r="TM35" s="41"/>
      <c r="TN35" s="41"/>
      <c r="TO35" s="41"/>
      <c r="TP35" s="41"/>
      <c r="TQ35" s="41"/>
      <c r="TR35" s="41"/>
      <c r="TS35" s="41"/>
      <c r="TT35" s="41"/>
      <c r="TU35" s="41"/>
      <c r="TV35" s="41"/>
      <c r="TW35" s="41"/>
      <c r="TX35" s="41"/>
      <c r="TY35" s="41"/>
      <c r="TZ35" s="41"/>
      <c r="UA35" s="41"/>
      <c r="UB35" s="41"/>
      <c r="UC35" s="41"/>
      <c r="UD35" s="41"/>
      <c r="UE35" s="41"/>
      <c r="UF35" s="41"/>
      <c r="UG35" s="41"/>
      <c r="UH35" s="41"/>
      <c r="UI35" s="41"/>
      <c r="UJ35" s="41"/>
      <c r="UK35" s="41"/>
      <c r="UL35" s="41"/>
      <c r="UM35" s="41"/>
      <c r="UN35" s="41"/>
      <c r="UO35" s="41"/>
      <c r="UP35" s="41"/>
      <c r="UQ35" s="41"/>
      <c r="UR35" s="41"/>
      <c r="US35" s="41"/>
      <c r="UT35" s="41"/>
      <c r="UU35" s="41"/>
      <c r="UV35" s="41"/>
      <c r="UW35" s="41"/>
      <c r="UX35" s="41"/>
      <c r="UY35" s="41"/>
      <c r="UZ35" s="41"/>
      <c r="VA35" s="41"/>
      <c r="VB35" s="41"/>
      <c r="VC35" s="41"/>
      <c r="VD35" s="41"/>
      <c r="VE35" s="41"/>
      <c r="VF35" s="41"/>
      <c r="VG35" s="41"/>
      <c r="VH35" s="41"/>
      <c r="VI35" s="41"/>
      <c r="VJ35" s="41"/>
      <c r="VK35" s="41"/>
      <c r="VL35" s="41"/>
      <c r="VM35" s="41"/>
      <c r="VN35" s="41"/>
      <c r="VO35" s="41"/>
      <c r="VP35" s="41"/>
      <c r="VQ35" s="41"/>
      <c r="VR35" s="41"/>
      <c r="VS35" s="41"/>
      <c r="VT35" s="41"/>
      <c r="VU35" s="41"/>
      <c r="VV35" s="41"/>
      <c r="VW35" s="41"/>
      <c r="VX35" s="41"/>
      <c r="VY35" s="41"/>
      <c r="VZ35" s="41"/>
      <c r="WA35" s="41"/>
      <c r="WB35" s="41"/>
      <c r="WC35" s="41"/>
      <c r="WD35" s="41"/>
      <c r="WE35" s="41"/>
      <c r="WF35" s="41"/>
      <c r="WG35" s="41"/>
      <c r="WH35" s="41"/>
      <c r="WI35" s="41"/>
      <c r="WJ35" s="41"/>
      <c r="WK35" s="41"/>
      <c r="WL35" s="41"/>
      <c r="WM35" s="41"/>
      <c r="WN35" s="41"/>
      <c r="WO35" s="41"/>
      <c r="WP35" s="41"/>
      <c r="WQ35" s="41"/>
      <c r="WR35" s="41"/>
      <c r="WS35" s="41"/>
      <c r="WT35" s="41"/>
      <c r="WU35" s="41"/>
      <c r="WV35" s="41"/>
      <c r="WW35" s="41"/>
      <c r="WX35" s="41"/>
      <c r="WY35" s="41"/>
      <c r="WZ35" s="41"/>
      <c r="XA35" s="41"/>
      <c r="XB35" s="41"/>
      <c r="XC35" s="41"/>
      <c r="XD35" s="41"/>
      <c r="XE35" s="41"/>
      <c r="XF35" s="41"/>
      <c r="XG35" s="41"/>
      <c r="XH35" s="41"/>
      <c r="XI35" s="41"/>
      <c r="XJ35" s="41"/>
      <c r="XK35" s="41"/>
      <c r="XL35" s="41"/>
      <c r="XM35" s="41"/>
      <c r="XN35" s="41"/>
      <c r="XO35" s="41"/>
      <c r="XP35" s="41"/>
      <c r="XQ35" s="41"/>
      <c r="XR35" s="41"/>
      <c r="XS35" s="41"/>
      <c r="XT35" s="41"/>
      <c r="XU35" s="41"/>
      <c r="XV35" s="41"/>
      <c r="XW35" s="41"/>
      <c r="XX35" s="41"/>
      <c r="XY35" s="41"/>
      <c r="XZ35" s="41"/>
      <c r="YA35" s="41"/>
      <c r="YB35" s="41"/>
      <c r="YC35" s="41"/>
      <c r="YD35" s="41"/>
      <c r="YE35" s="41"/>
      <c r="YF35" s="41"/>
      <c r="YG35" s="41"/>
      <c r="YH35" s="41"/>
      <c r="YI35" s="41"/>
      <c r="YJ35" s="41"/>
      <c r="YK35" s="41"/>
      <c r="YL35" s="41"/>
      <c r="YM35" s="41"/>
      <c r="YN35" s="41"/>
      <c r="YO35" s="41"/>
      <c r="YP35" s="41"/>
      <c r="YQ35" s="41"/>
      <c r="YR35" s="41"/>
      <c r="YS35" s="41"/>
      <c r="YT35" s="41"/>
      <c r="YU35" s="41"/>
      <c r="YV35" s="41"/>
      <c r="YW35" s="41"/>
      <c r="YX35" s="41"/>
      <c r="YY35" s="41"/>
      <c r="YZ35" s="41"/>
      <c r="ZA35" s="41"/>
      <c r="ZB35" s="41"/>
      <c r="ZC35" s="41"/>
      <c r="ZD35" s="41"/>
      <c r="ZE35" s="41"/>
      <c r="ZF35" s="41"/>
      <c r="ZG35" s="41"/>
      <c r="ZH35" s="41"/>
      <c r="ZI35" s="41"/>
      <c r="ZJ35" s="41"/>
      <c r="ZK35" s="41"/>
      <c r="ZL35" s="41"/>
      <c r="ZM35" s="41"/>
      <c r="ZN35" s="41"/>
      <c r="ZO35" s="41"/>
      <c r="ZP35" s="41"/>
      <c r="ZQ35" s="41"/>
      <c r="ZR35" s="41"/>
      <c r="ZS35" s="41"/>
      <c r="ZT35" s="41"/>
      <c r="ZU35" s="41"/>
      <c r="ZV35" s="41"/>
      <c r="ZW35" s="41"/>
      <c r="ZX35" s="41"/>
      <c r="ZY35" s="41"/>
      <c r="ZZ35" s="41"/>
      <c r="AAA35" s="41"/>
      <c r="AAB35" s="41"/>
      <c r="AAC35" s="41"/>
      <c r="AAD35" s="41"/>
      <c r="AAE35" s="41"/>
      <c r="AAF35" s="41"/>
      <c r="AAG35" s="41"/>
      <c r="AAH35" s="41"/>
      <c r="AAI35" s="41"/>
      <c r="AAJ35" s="41"/>
      <c r="AAK35" s="41"/>
      <c r="AAL35" s="41"/>
      <c r="AAM35" s="41"/>
      <c r="AAN35" s="41"/>
      <c r="AAO35" s="41"/>
      <c r="AAP35" s="41"/>
      <c r="AAQ35" s="41"/>
      <c r="AAR35" s="41"/>
      <c r="AAS35" s="41"/>
      <c r="AAT35" s="41"/>
      <c r="AAU35" s="41"/>
      <c r="AAV35" s="41"/>
      <c r="AAW35" s="41"/>
      <c r="AAX35" s="41"/>
      <c r="AAY35" s="41"/>
      <c r="AAZ35" s="41"/>
      <c r="ABA35" s="41"/>
      <c r="ABB35" s="41"/>
      <c r="ABC35" s="41"/>
      <c r="ABD35" s="41"/>
      <c r="ABE35" s="41"/>
      <c r="ABF35" s="41"/>
      <c r="ABG35" s="41"/>
      <c r="ABH35" s="41"/>
      <c r="ABI35" s="41"/>
      <c r="ABJ35" s="41"/>
      <c r="ABK35" s="41"/>
      <c r="ABL35" s="41"/>
      <c r="ABM35" s="41"/>
      <c r="ABN35" s="41"/>
      <c r="ABO35" s="41"/>
      <c r="ABP35" s="41"/>
      <c r="ABQ35" s="41"/>
      <c r="ABR35" s="41"/>
      <c r="ABS35" s="41"/>
      <c r="ABT35" s="41"/>
      <c r="ABU35" s="41"/>
      <c r="ABV35" s="41"/>
      <c r="ABW35" s="41"/>
      <c r="ABX35" s="41"/>
      <c r="ABY35" s="41"/>
      <c r="ABZ35" s="41"/>
      <c r="ACA35" s="41"/>
      <c r="ACB35" s="41"/>
      <c r="ACC35" s="41"/>
      <c r="ACD35" s="41"/>
      <c r="ACE35" s="41"/>
      <c r="ACF35" s="41"/>
      <c r="ACG35" s="41"/>
      <c r="ACH35" s="41"/>
      <c r="ACI35" s="41"/>
      <c r="ACJ35" s="41"/>
      <c r="ACK35" s="41"/>
      <c r="ACL35" s="41"/>
      <c r="ACM35" s="41"/>
      <c r="ACN35" s="41"/>
      <c r="ACO35" s="41"/>
      <c r="ACP35" s="41"/>
      <c r="ACQ35" s="41"/>
      <c r="ACR35" s="41"/>
      <c r="ACS35" s="41"/>
      <c r="ACT35" s="41"/>
      <c r="ACU35" s="41"/>
      <c r="ACV35" s="41"/>
      <c r="ACW35" s="41"/>
      <c r="ACX35" s="41"/>
      <c r="ACY35" s="41"/>
      <c r="ACZ35" s="41"/>
      <c r="ADA35" s="41"/>
      <c r="ADB35" s="41"/>
      <c r="ADC35" s="41"/>
      <c r="ADD35" s="41"/>
      <c r="ADE35" s="41"/>
      <c r="ADF35" s="41"/>
      <c r="ADG35" s="41"/>
      <c r="ADH35" s="41"/>
      <c r="ADI35" s="41"/>
      <c r="ADJ35" s="41"/>
      <c r="ADK35" s="41"/>
      <c r="ADL35" s="41"/>
      <c r="ADM35" s="41"/>
      <c r="ADN35" s="41"/>
      <c r="ADO35" s="41"/>
      <c r="ADP35" s="41"/>
      <c r="ADQ35" s="41"/>
      <c r="ADR35" s="41"/>
      <c r="ADS35" s="41"/>
      <c r="ADT35" s="41"/>
      <c r="ADU35" s="41"/>
      <c r="ADV35" s="41"/>
      <c r="ADW35" s="41"/>
      <c r="ADX35" s="41"/>
      <c r="ADY35" s="41"/>
      <c r="ADZ35" s="41"/>
      <c r="AEA35" s="41"/>
      <c r="AEB35" s="41"/>
      <c r="AEC35" s="41"/>
      <c r="AED35" s="41"/>
      <c r="AEE35" s="41"/>
      <c r="AEF35" s="41"/>
      <c r="AEG35" s="41"/>
      <c r="AEH35" s="41"/>
      <c r="AEI35" s="41"/>
      <c r="AEJ35" s="41"/>
      <c r="AEK35" s="41"/>
      <c r="AEL35" s="41"/>
      <c r="AEM35" s="41"/>
      <c r="AEN35" s="41"/>
      <c r="AEO35" s="41"/>
      <c r="AEP35" s="41"/>
      <c r="AEQ35" s="41"/>
      <c r="AER35" s="41"/>
      <c r="AES35" s="41"/>
      <c r="AET35" s="41"/>
      <c r="AEU35" s="41"/>
      <c r="AEV35" s="41"/>
      <c r="AEW35" s="41"/>
      <c r="AEX35" s="41"/>
      <c r="AEY35" s="41"/>
      <c r="AEZ35" s="41"/>
      <c r="AFA35" s="41"/>
      <c r="AFB35" s="41"/>
      <c r="AFC35" s="41"/>
      <c r="AFD35" s="41"/>
      <c r="AFE35" s="41"/>
      <c r="AFF35" s="41"/>
      <c r="AFG35" s="41"/>
      <c r="AFH35" s="41"/>
      <c r="AFI35" s="41"/>
      <c r="AFJ35" s="41"/>
      <c r="AFK35" s="41"/>
      <c r="AFL35" s="41"/>
      <c r="AFM35" s="41"/>
      <c r="AFN35" s="41"/>
      <c r="AFO35" s="41"/>
      <c r="AFP35" s="41"/>
      <c r="AFQ35" s="41"/>
      <c r="AFR35" s="41"/>
      <c r="AFS35" s="41"/>
      <c r="AFT35" s="41"/>
      <c r="AFU35" s="41"/>
      <c r="AFV35" s="41"/>
      <c r="AFW35" s="41"/>
      <c r="AFX35" s="41"/>
      <c r="AFY35" s="41"/>
      <c r="AFZ35" s="41"/>
      <c r="AGA35" s="41"/>
      <c r="AGB35" s="41"/>
      <c r="AGC35" s="41"/>
      <c r="AGD35" s="41"/>
      <c r="AGE35" s="41"/>
      <c r="AGF35" s="41"/>
      <c r="AGG35" s="41"/>
      <c r="AGH35" s="41"/>
      <c r="AGI35" s="41"/>
      <c r="AGJ35" s="41"/>
      <c r="AGK35" s="41"/>
      <c r="AGL35" s="41"/>
      <c r="AGM35" s="41"/>
      <c r="AGN35" s="41"/>
      <c r="AGO35" s="41"/>
      <c r="AGP35" s="41"/>
      <c r="AGQ35" s="41"/>
      <c r="AGR35" s="41"/>
      <c r="AGS35" s="41"/>
      <c r="AGT35" s="41"/>
      <c r="AGU35" s="41"/>
      <c r="AGV35" s="41"/>
      <c r="AGW35" s="41"/>
      <c r="AGX35" s="41"/>
      <c r="AGY35" s="41"/>
      <c r="AGZ35" s="41"/>
      <c r="AHA35" s="41"/>
      <c r="AHB35" s="41"/>
      <c r="AHC35" s="41"/>
      <c r="AHD35" s="41"/>
      <c r="AHE35" s="41"/>
      <c r="AHF35" s="41"/>
      <c r="AHG35" s="41"/>
      <c r="AHH35" s="41"/>
      <c r="AHI35" s="41"/>
      <c r="AHJ35" s="41"/>
      <c r="AHK35" s="41"/>
      <c r="AHL35" s="41"/>
      <c r="AHM35" s="41"/>
      <c r="AHN35" s="41"/>
      <c r="AHO35" s="41"/>
      <c r="AHP35" s="41"/>
      <c r="AHQ35" s="41"/>
      <c r="AHR35" s="41"/>
      <c r="AHS35" s="41"/>
      <c r="AHT35" s="41"/>
      <c r="AHU35" s="41"/>
      <c r="AHV35" s="41"/>
      <c r="AHW35" s="41"/>
      <c r="AHX35" s="41"/>
      <c r="AHY35" s="41"/>
      <c r="AHZ35" s="41"/>
      <c r="AIA35" s="41"/>
      <c r="AIB35" s="41"/>
      <c r="AIC35" s="41"/>
      <c r="AID35" s="41"/>
      <c r="AIE35" s="41"/>
      <c r="AIF35" s="41"/>
      <c r="AIG35" s="41"/>
      <c r="AIH35" s="41"/>
      <c r="AII35" s="41"/>
      <c r="AIJ35" s="41"/>
      <c r="AIK35" s="41"/>
      <c r="AIL35" s="41"/>
      <c r="AIM35" s="41"/>
      <c r="AIN35" s="41"/>
      <c r="AIO35" s="41"/>
      <c r="AIP35" s="41"/>
      <c r="AIQ35" s="41"/>
      <c r="AIR35" s="41"/>
      <c r="AIS35" s="41"/>
      <c r="AIT35" s="41"/>
      <c r="AIU35" s="41"/>
      <c r="AIV35" s="41"/>
      <c r="AIW35" s="41"/>
      <c r="AIX35" s="41"/>
      <c r="AIY35" s="41"/>
      <c r="AIZ35" s="41"/>
      <c r="AJA35" s="41"/>
      <c r="AJB35" s="41"/>
      <c r="AJC35" s="41"/>
      <c r="AJD35" s="41"/>
      <c r="AJE35" s="41"/>
      <c r="AJF35" s="41"/>
      <c r="AJG35" s="41"/>
      <c r="AJH35" s="41"/>
      <c r="AJI35" s="41"/>
      <c r="AJJ35" s="41"/>
      <c r="AJK35" s="41"/>
      <c r="AJL35" s="41"/>
      <c r="AJM35" s="41"/>
      <c r="AJN35" s="41"/>
      <c r="AJO35" s="41"/>
      <c r="AJP35" s="41"/>
      <c r="AJQ35" s="41"/>
      <c r="AJR35" s="41"/>
      <c r="AJS35" s="41"/>
      <c r="AJT35" s="41"/>
      <c r="AJU35" s="41"/>
      <c r="AJV35" s="41"/>
      <c r="AJW35" s="41"/>
      <c r="AJX35" s="41"/>
      <c r="AJY35" s="41"/>
      <c r="AJZ35" s="41"/>
      <c r="AKA35" s="41"/>
      <c r="AKB35" s="41"/>
      <c r="AKC35" s="41"/>
      <c r="AKD35" s="41"/>
      <c r="AKE35" s="41"/>
      <c r="AKF35" s="41"/>
      <c r="AKG35" s="41"/>
      <c r="AKH35" s="41"/>
      <c r="AKI35" s="41"/>
      <c r="AKJ35" s="41"/>
      <c r="AKK35" s="41"/>
      <c r="AKL35" s="41"/>
      <c r="AKM35" s="41"/>
      <c r="AKN35" s="41"/>
      <c r="AKO35" s="41"/>
      <c r="AKP35" s="41"/>
      <c r="AKQ35" s="41"/>
      <c r="AKR35" s="41"/>
      <c r="AKS35" s="41"/>
      <c r="AKT35" s="41"/>
      <c r="AKU35" s="41"/>
      <c r="AKV35" s="41"/>
      <c r="AKW35" s="41"/>
      <c r="AKX35" s="41"/>
      <c r="AKY35" s="41"/>
      <c r="AKZ35" s="41"/>
      <c r="ALA35" s="41"/>
      <c r="ALB35" s="41"/>
      <c r="ALC35" s="41"/>
      <c r="ALD35" s="41"/>
      <c r="ALE35" s="41"/>
      <c r="ALF35" s="41"/>
      <c r="ALG35" s="41"/>
      <c r="ALH35" s="41"/>
      <c r="ALI35" s="41"/>
      <c r="ALJ35" s="41"/>
      <c r="ALK35" s="41"/>
      <c r="ALL35" s="41"/>
      <c r="ALM35" s="41"/>
      <c r="ALN35" s="41"/>
      <c r="ALO35" s="41"/>
      <c r="ALP35" s="41"/>
      <c r="ALQ35" s="41"/>
      <c r="ALR35" s="41"/>
      <c r="ALS35" s="41"/>
      <c r="ALT35" s="41"/>
      <c r="ALU35" s="41"/>
      <c r="ALV35" s="41"/>
      <c r="ALW35" s="41"/>
      <c r="ALX35" s="41"/>
      <c r="ALY35" s="41"/>
      <c r="ALZ35" s="41"/>
      <c r="AMA35" s="41"/>
      <c r="AMB35" s="41"/>
      <c r="AMC35" s="41"/>
      <c r="AMD35" s="41"/>
      <c r="AME35" s="41"/>
      <c r="AMF35" s="41"/>
      <c r="AMG35" s="41"/>
      <c r="AMH35" s="41"/>
      <c r="AMI35" s="41"/>
      <c r="AMJ35" s="41"/>
      <c r="AMK35" s="41"/>
      <c r="AML35" s="41"/>
      <c r="AMM35" s="41"/>
      <c r="AMN35" s="41"/>
      <c r="AMO35" s="41"/>
      <c r="AMP35" s="41"/>
      <c r="AMQ35" s="41"/>
      <c r="AMR35" s="41"/>
      <c r="AMS35" s="41"/>
      <c r="AMT35" s="41"/>
      <c r="AMU35" s="41"/>
      <c r="AMV35" s="41"/>
      <c r="AMW35" s="41"/>
      <c r="AMX35" s="41"/>
      <c r="AMY35" s="41"/>
      <c r="AMZ35" s="41"/>
      <c r="ANA35" s="41"/>
      <c r="ANB35" s="41"/>
      <c r="ANC35" s="41"/>
      <c r="AND35" s="41"/>
      <c r="ANE35" s="41"/>
      <c r="ANF35" s="41"/>
      <c r="ANG35" s="41"/>
      <c r="ANH35" s="41"/>
      <c r="ANI35" s="41"/>
      <c r="ANJ35" s="41"/>
      <c r="ANK35" s="41"/>
      <c r="ANL35" s="41"/>
      <c r="ANM35" s="41"/>
      <c r="ANN35" s="41"/>
      <c r="ANO35" s="41"/>
      <c r="ANP35" s="41"/>
      <c r="ANQ35" s="41"/>
      <c r="ANR35" s="41"/>
      <c r="ANS35" s="41"/>
      <c r="ANT35" s="41"/>
      <c r="ANU35" s="41"/>
      <c r="ANV35" s="41"/>
      <c r="ANW35" s="41"/>
      <c r="ANX35" s="41"/>
      <c r="ANY35" s="41"/>
      <c r="ANZ35" s="41"/>
      <c r="AOA35" s="41"/>
      <c r="AOB35" s="41"/>
      <c r="AOC35" s="41"/>
      <c r="AOD35" s="41"/>
      <c r="AOE35" s="41"/>
      <c r="AOF35" s="41"/>
      <c r="AOG35" s="41"/>
      <c r="AOH35" s="41"/>
      <c r="AOI35" s="41"/>
      <c r="AOJ35" s="41"/>
      <c r="AOK35" s="41"/>
      <c r="AOL35" s="41"/>
      <c r="AOM35" s="41"/>
      <c r="AON35" s="41"/>
      <c r="AOO35" s="41"/>
      <c r="AOP35" s="41"/>
      <c r="AOQ35" s="41"/>
      <c r="AOR35" s="41"/>
      <c r="AOS35" s="41"/>
      <c r="AOT35" s="41"/>
      <c r="AOU35" s="41"/>
      <c r="AOV35" s="41"/>
      <c r="AOW35" s="41"/>
      <c r="AOX35" s="41"/>
      <c r="AOY35" s="41"/>
      <c r="AOZ35" s="41"/>
      <c r="APA35" s="41"/>
      <c r="APB35" s="41"/>
      <c r="APC35" s="41"/>
      <c r="APD35" s="41"/>
      <c r="APE35" s="41"/>
      <c r="APF35" s="41"/>
      <c r="APG35" s="41"/>
      <c r="APH35" s="41"/>
      <c r="API35" s="41"/>
    </row>
    <row r="36" spans="2:1101" x14ac:dyDescent="0.25">
      <c r="B36" s="43" t="s">
        <v>324</v>
      </c>
      <c r="C36" s="41">
        <v>12455</v>
      </c>
      <c r="D36" s="130">
        <v>0</v>
      </c>
      <c r="E36" s="130">
        <v>-94557454.519999996</v>
      </c>
      <c r="F36" s="130">
        <v>0</v>
      </c>
      <c r="G36" s="41"/>
      <c r="H36" s="41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1"/>
      <c r="FE36" s="41"/>
      <c r="FF36" s="41"/>
      <c r="FG36" s="41"/>
      <c r="FH36" s="41"/>
      <c r="FI36" s="41"/>
      <c r="FJ36" s="41"/>
      <c r="FK36" s="41"/>
      <c r="FL36" s="41"/>
      <c r="FM36" s="41"/>
      <c r="FN36" s="41"/>
      <c r="FO36" s="41"/>
      <c r="FP36" s="41"/>
      <c r="FQ36" s="41"/>
      <c r="FR36" s="41"/>
      <c r="FS36" s="41"/>
      <c r="FT36" s="41"/>
      <c r="FU36" s="41"/>
      <c r="FV36" s="41"/>
      <c r="FW36" s="41"/>
      <c r="FX36" s="41"/>
      <c r="FY36" s="41"/>
      <c r="FZ36" s="41"/>
      <c r="GA36" s="41"/>
      <c r="GB36" s="41"/>
      <c r="GC36" s="41"/>
      <c r="GD36" s="41"/>
      <c r="GE36" s="41"/>
      <c r="GF36" s="41"/>
      <c r="GG36" s="41"/>
      <c r="GH36" s="41"/>
      <c r="GI36" s="41"/>
      <c r="GJ36" s="41"/>
      <c r="GK36" s="41"/>
      <c r="GL36" s="41"/>
      <c r="GM36" s="41"/>
      <c r="GN36" s="41"/>
      <c r="GO36" s="41"/>
      <c r="GP36" s="41"/>
      <c r="GQ36" s="41"/>
      <c r="GR36" s="41"/>
      <c r="GS36" s="41"/>
      <c r="GT36" s="41"/>
      <c r="GU36" s="41"/>
      <c r="GV36" s="41"/>
      <c r="GW36" s="41"/>
      <c r="GX36" s="41"/>
      <c r="GY36" s="41"/>
      <c r="GZ36" s="41"/>
      <c r="HA36" s="41"/>
      <c r="HB36" s="41"/>
      <c r="HC36" s="41"/>
      <c r="HD36" s="41"/>
      <c r="HE36" s="41"/>
      <c r="HF36" s="41"/>
      <c r="HG36" s="41"/>
      <c r="HH36" s="41"/>
      <c r="HI36" s="41"/>
      <c r="HJ36" s="41"/>
      <c r="HK36" s="41"/>
      <c r="HL36" s="41"/>
      <c r="HM36" s="41"/>
      <c r="HN36" s="41"/>
      <c r="HO36" s="41"/>
      <c r="HP36" s="41"/>
      <c r="HQ36" s="41"/>
      <c r="HR36" s="41"/>
      <c r="HS36" s="41"/>
      <c r="HT36" s="41"/>
      <c r="HU36" s="41"/>
      <c r="HV36" s="41"/>
      <c r="HW36" s="41"/>
      <c r="HX36" s="41"/>
      <c r="HY36" s="41"/>
      <c r="HZ36" s="41"/>
      <c r="IA36" s="41"/>
      <c r="IB36" s="41"/>
      <c r="IC36" s="41"/>
      <c r="ID36" s="41"/>
      <c r="IE36" s="41"/>
      <c r="IF36" s="41"/>
      <c r="IG36" s="41"/>
      <c r="IH36" s="41"/>
      <c r="II36" s="41"/>
      <c r="IJ36" s="41"/>
      <c r="IK36" s="41"/>
      <c r="IL36" s="41"/>
      <c r="IM36" s="41"/>
      <c r="IN36" s="41"/>
      <c r="IO36" s="41"/>
      <c r="IP36" s="41"/>
      <c r="IQ36" s="41"/>
      <c r="IR36" s="41"/>
      <c r="IS36" s="41"/>
      <c r="IT36" s="41"/>
      <c r="IU36" s="41"/>
      <c r="IV36" s="41"/>
      <c r="IW36" s="41"/>
      <c r="IX36" s="41"/>
      <c r="IY36" s="41"/>
      <c r="IZ36" s="41"/>
      <c r="JA36" s="41"/>
      <c r="JB36" s="41"/>
      <c r="JC36" s="41"/>
      <c r="JD36" s="41"/>
      <c r="JE36" s="41"/>
      <c r="JF36" s="41"/>
      <c r="JG36" s="41"/>
      <c r="JH36" s="41"/>
      <c r="JI36" s="41"/>
      <c r="JJ36" s="41"/>
      <c r="JK36" s="41"/>
      <c r="JL36" s="41"/>
      <c r="JM36" s="41"/>
      <c r="JN36" s="41"/>
      <c r="JO36" s="41"/>
      <c r="JP36" s="41"/>
      <c r="JQ36" s="41"/>
      <c r="JR36" s="41"/>
      <c r="JS36" s="41"/>
      <c r="JT36" s="41"/>
      <c r="JU36" s="41"/>
      <c r="JV36" s="41"/>
      <c r="JW36" s="41"/>
      <c r="JX36" s="41"/>
      <c r="JY36" s="41"/>
      <c r="JZ36" s="41"/>
      <c r="KA36" s="41"/>
      <c r="KB36" s="41"/>
      <c r="KC36" s="41"/>
      <c r="KD36" s="41"/>
      <c r="KE36" s="41"/>
      <c r="KF36" s="41"/>
      <c r="KG36" s="41"/>
      <c r="KH36" s="41"/>
      <c r="KI36" s="41"/>
      <c r="KJ36" s="41"/>
      <c r="KK36" s="41"/>
      <c r="KL36" s="41"/>
      <c r="KM36" s="41"/>
      <c r="KN36" s="41"/>
      <c r="KO36" s="41"/>
      <c r="KP36" s="41"/>
      <c r="KQ36" s="41"/>
      <c r="KR36" s="41"/>
      <c r="KS36" s="41"/>
      <c r="KT36" s="41"/>
      <c r="KU36" s="41"/>
      <c r="KV36" s="41"/>
      <c r="KW36" s="41"/>
      <c r="KX36" s="41"/>
      <c r="KY36" s="41"/>
      <c r="KZ36" s="41"/>
      <c r="LA36" s="41"/>
      <c r="LB36" s="41"/>
      <c r="LC36" s="41"/>
      <c r="LD36" s="41"/>
      <c r="LE36" s="41"/>
      <c r="LF36" s="41"/>
      <c r="LG36" s="41"/>
      <c r="LH36" s="41"/>
      <c r="LI36" s="41"/>
      <c r="LJ36" s="41"/>
      <c r="LK36" s="41"/>
      <c r="LL36" s="41"/>
      <c r="LM36" s="41"/>
      <c r="LN36" s="41"/>
      <c r="LO36" s="41"/>
      <c r="LP36" s="41"/>
      <c r="LQ36" s="41"/>
      <c r="LR36" s="41"/>
      <c r="LS36" s="41"/>
      <c r="LT36" s="41"/>
      <c r="LU36" s="41"/>
      <c r="LV36" s="41"/>
      <c r="LW36" s="41"/>
      <c r="LX36" s="41"/>
      <c r="LY36" s="41"/>
      <c r="LZ36" s="41"/>
      <c r="MA36" s="41"/>
      <c r="MB36" s="41"/>
      <c r="MC36" s="41"/>
      <c r="MD36" s="41"/>
      <c r="ME36" s="41"/>
      <c r="MF36" s="41"/>
      <c r="MG36" s="41"/>
      <c r="MH36" s="41"/>
      <c r="MI36" s="41"/>
      <c r="MJ36" s="41"/>
      <c r="MK36" s="41"/>
      <c r="ML36" s="41"/>
      <c r="MM36" s="41"/>
      <c r="MN36" s="41"/>
      <c r="MO36" s="41"/>
      <c r="MP36" s="41"/>
      <c r="MQ36" s="41"/>
      <c r="MR36" s="41"/>
      <c r="MS36" s="41"/>
      <c r="MT36" s="41"/>
      <c r="MU36" s="41"/>
      <c r="MV36" s="41"/>
      <c r="MW36" s="41"/>
      <c r="MX36" s="41"/>
      <c r="MY36" s="41"/>
      <c r="MZ36" s="41"/>
      <c r="NA36" s="41"/>
      <c r="NB36" s="41"/>
      <c r="NC36" s="41"/>
      <c r="ND36" s="41"/>
      <c r="NE36" s="41"/>
      <c r="NF36" s="41"/>
      <c r="NG36" s="41"/>
      <c r="NH36" s="41"/>
      <c r="NI36" s="41"/>
      <c r="NJ36" s="41"/>
      <c r="NK36" s="41"/>
      <c r="NL36" s="41"/>
      <c r="NM36" s="41"/>
      <c r="NN36" s="41"/>
      <c r="NO36" s="41"/>
      <c r="NP36" s="41"/>
      <c r="NQ36" s="41"/>
      <c r="NR36" s="41"/>
      <c r="NS36" s="41"/>
      <c r="NT36" s="41"/>
      <c r="NU36" s="41"/>
      <c r="NV36" s="41"/>
      <c r="NW36" s="41"/>
      <c r="NX36" s="41"/>
      <c r="NY36" s="41"/>
      <c r="NZ36" s="41"/>
      <c r="OA36" s="41"/>
      <c r="OB36" s="41"/>
      <c r="OC36" s="41"/>
      <c r="OD36" s="41"/>
      <c r="OE36" s="41"/>
      <c r="OF36" s="41"/>
      <c r="OG36" s="41"/>
      <c r="OH36" s="41"/>
      <c r="OI36" s="41"/>
      <c r="OJ36" s="41"/>
      <c r="OK36" s="41"/>
      <c r="OL36" s="41"/>
      <c r="OM36" s="41"/>
      <c r="ON36" s="41"/>
      <c r="OO36" s="41"/>
      <c r="OP36" s="41"/>
      <c r="OQ36" s="41"/>
      <c r="OR36" s="41"/>
      <c r="OS36" s="41"/>
      <c r="OT36" s="41"/>
      <c r="OU36" s="41"/>
      <c r="OV36" s="41"/>
      <c r="OW36" s="41"/>
      <c r="OX36" s="41"/>
      <c r="OY36" s="41"/>
      <c r="OZ36" s="41"/>
      <c r="PA36" s="41"/>
      <c r="PB36" s="41"/>
      <c r="PC36" s="41"/>
      <c r="PD36" s="41"/>
      <c r="PE36" s="41"/>
      <c r="PF36" s="41"/>
      <c r="PG36" s="41"/>
      <c r="PH36" s="41"/>
      <c r="PI36" s="41"/>
      <c r="PJ36" s="41"/>
      <c r="PK36" s="41"/>
      <c r="PL36" s="41"/>
      <c r="PM36" s="41"/>
      <c r="PN36" s="41"/>
      <c r="PO36" s="41"/>
      <c r="PP36" s="41"/>
      <c r="PQ36" s="41"/>
      <c r="PR36" s="41"/>
      <c r="PS36" s="41"/>
      <c r="PT36" s="41"/>
      <c r="PU36" s="41"/>
      <c r="PV36" s="41"/>
      <c r="PW36" s="41"/>
      <c r="PX36" s="41"/>
      <c r="PY36" s="41"/>
      <c r="PZ36" s="41"/>
      <c r="QA36" s="41"/>
      <c r="QB36" s="41"/>
      <c r="QC36" s="41"/>
      <c r="QD36" s="41"/>
      <c r="QE36" s="41"/>
      <c r="QF36" s="41"/>
      <c r="QG36" s="41"/>
      <c r="QH36" s="41"/>
      <c r="QI36" s="41"/>
      <c r="QJ36" s="41"/>
      <c r="QK36" s="41"/>
      <c r="QL36" s="41"/>
      <c r="QM36" s="41"/>
      <c r="QN36" s="41"/>
      <c r="QO36" s="41"/>
      <c r="QP36" s="41"/>
      <c r="QQ36" s="41"/>
      <c r="QR36" s="41"/>
      <c r="QS36" s="41"/>
      <c r="QT36" s="41"/>
      <c r="QU36" s="41"/>
      <c r="QV36" s="41"/>
      <c r="QW36" s="41"/>
      <c r="QX36" s="41"/>
      <c r="QY36" s="41"/>
      <c r="QZ36" s="41"/>
      <c r="RA36" s="41"/>
      <c r="RB36" s="41"/>
      <c r="RC36" s="41"/>
      <c r="RD36" s="41"/>
      <c r="RE36" s="41"/>
      <c r="RF36" s="41"/>
      <c r="RG36" s="41"/>
      <c r="RH36" s="41"/>
      <c r="RI36" s="41"/>
      <c r="RJ36" s="41"/>
      <c r="RK36" s="41"/>
      <c r="RL36" s="41"/>
      <c r="RM36" s="41"/>
      <c r="RN36" s="41"/>
      <c r="RO36" s="41"/>
      <c r="RP36" s="41"/>
      <c r="RQ36" s="41"/>
      <c r="RR36" s="41"/>
      <c r="RS36" s="41"/>
      <c r="RT36" s="41"/>
      <c r="RU36" s="41"/>
      <c r="RV36" s="41"/>
      <c r="RW36" s="41"/>
      <c r="RX36" s="41"/>
      <c r="RY36" s="41"/>
      <c r="RZ36" s="41"/>
      <c r="SA36" s="41"/>
      <c r="SB36" s="41"/>
      <c r="SC36" s="41"/>
      <c r="SD36" s="41"/>
      <c r="SE36" s="41"/>
      <c r="SF36" s="41"/>
      <c r="SG36" s="41"/>
      <c r="SH36" s="41"/>
      <c r="SI36" s="41"/>
      <c r="SJ36" s="41"/>
      <c r="SK36" s="41"/>
      <c r="SL36" s="41"/>
      <c r="SM36" s="41"/>
      <c r="SN36" s="41"/>
      <c r="SO36" s="41"/>
      <c r="SP36" s="41"/>
      <c r="SQ36" s="41"/>
      <c r="SR36" s="41"/>
      <c r="SS36" s="41"/>
      <c r="ST36" s="41"/>
      <c r="SU36" s="41"/>
      <c r="SV36" s="41"/>
      <c r="SW36" s="41"/>
      <c r="SX36" s="41"/>
      <c r="SY36" s="41"/>
      <c r="SZ36" s="41"/>
      <c r="TA36" s="41"/>
      <c r="TB36" s="41"/>
      <c r="TC36" s="41"/>
      <c r="TD36" s="41"/>
      <c r="TE36" s="41"/>
      <c r="TF36" s="41"/>
      <c r="TG36" s="41"/>
      <c r="TH36" s="41"/>
      <c r="TI36" s="41"/>
      <c r="TJ36" s="41"/>
      <c r="TK36" s="41"/>
      <c r="TL36" s="41"/>
      <c r="TM36" s="41"/>
      <c r="TN36" s="41"/>
      <c r="TO36" s="41"/>
      <c r="TP36" s="41"/>
      <c r="TQ36" s="41"/>
      <c r="TR36" s="41"/>
      <c r="TS36" s="41"/>
      <c r="TT36" s="41"/>
      <c r="TU36" s="41"/>
      <c r="TV36" s="41"/>
      <c r="TW36" s="41"/>
      <c r="TX36" s="41"/>
      <c r="TY36" s="41"/>
      <c r="TZ36" s="41"/>
      <c r="UA36" s="41"/>
      <c r="UB36" s="41"/>
      <c r="UC36" s="41"/>
      <c r="UD36" s="41"/>
      <c r="UE36" s="41"/>
      <c r="UF36" s="41"/>
      <c r="UG36" s="41"/>
      <c r="UH36" s="41"/>
      <c r="UI36" s="41"/>
      <c r="UJ36" s="41"/>
      <c r="UK36" s="41"/>
      <c r="UL36" s="41"/>
      <c r="UM36" s="41"/>
      <c r="UN36" s="41"/>
      <c r="UO36" s="41"/>
      <c r="UP36" s="41"/>
      <c r="UQ36" s="41"/>
      <c r="UR36" s="41"/>
      <c r="US36" s="41"/>
      <c r="UT36" s="41"/>
      <c r="UU36" s="41"/>
      <c r="UV36" s="41"/>
      <c r="UW36" s="41"/>
      <c r="UX36" s="41"/>
      <c r="UY36" s="41"/>
      <c r="UZ36" s="41"/>
      <c r="VA36" s="41"/>
      <c r="VB36" s="41"/>
      <c r="VC36" s="41"/>
      <c r="VD36" s="41"/>
      <c r="VE36" s="41"/>
      <c r="VF36" s="41"/>
      <c r="VG36" s="41"/>
      <c r="VH36" s="41"/>
      <c r="VI36" s="41"/>
      <c r="VJ36" s="41"/>
      <c r="VK36" s="41"/>
      <c r="VL36" s="41"/>
      <c r="VM36" s="41"/>
      <c r="VN36" s="41"/>
      <c r="VO36" s="41"/>
      <c r="VP36" s="41"/>
      <c r="VQ36" s="41"/>
      <c r="VR36" s="41"/>
      <c r="VS36" s="41"/>
      <c r="VT36" s="41"/>
      <c r="VU36" s="41"/>
      <c r="VV36" s="41"/>
      <c r="VW36" s="41"/>
      <c r="VX36" s="41"/>
      <c r="VY36" s="41"/>
      <c r="VZ36" s="41"/>
      <c r="WA36" s="41"/>
      <c r="WB36" s="41"/>
      <c r="WC36" s="41"/>
      <c r="WD36" s="41"/>
      <c r="WE36" s="41"/>
      <c r="WF36" s="41"/>
      <c r="WG36" s="41"/>
      <c r="WH36" s="41"/>
      <c r="WI36" s="41"/>
      <c r="WJ36" s="41"/>
      <c r="WK36" s="41"/>
      <c r="WL36" s="41"/>
      <c r="WM36" s="41"/>
      <c r="WN36" s="41"/>
      <c r="WO36" s="41"/>
      <c r="WP36" s="41"/>
      <c r="WQ36" s="41"/>
      <c r="WR36" s="41"/>
      <c r="WS36" s="41"/>
      <c r="WT36" s="41"/>
      <c r="WU36" s="41"/>
      <c r="WV36" s="41"/>
      <c r="WW36" s="41"/>
      <c r="WX36" s="41"/>
      <c r="WY36" s="41"/>
      <c r="WZ36" s="41"/>
      <c r="XA36" s="41"/>
      <c r="XB36" s="41"/>
      <c r="XC36" s="41"/>
      <c r="XD36" s="41"/>
      <c r="XE36" s="41"/>
      <c r="XF36" s="41"/>
      <c r="XG36" s="41"/>
      <c r="XH36" s="41"/>
      <c r="XI36" s="41"/>
      <c r="XJ36" s="41"/>
      <c r="XK36" s="41"/>
      <c r="XL36" s="41"/>
      <c r="XM36" s="41"/>
      <c r="XN36" s="41"/>
      <c r="XO36" s="41"/>
      <c r="XP36" s="41"/>
      <c r="XQ36" s="41"/>
      <c r="XR36" s="41"/>
      <c r="XS36" s="41"/>
      <c r="XT36" s="41"/>
      <c r="XU36" s="41"/>
      <c r="XV36" s="41"/>
      <c r="XW36" s="41"/>
      <c r="XX36" s="41"/>
      <c r="XY36" s="41"/>
      <c r="XZ36" s="41"/>
      <c r="YA36" s="41"/>
      <c r="YB36" s="41"/>
      <c r="YC36" s="41"/>
      <c r="YD36" s="41"/>
      <c r="YE36" s="41"/>
      <c r="YF36" s="41"/>
      <c r="YG36" s="41"/>
      <c r="YH36" s="41"/>
      <c r="YI36" s="41"/>
      <c r="YJ36" s="41"/>
      <c r="YK36" s="41"/>
      <c r="YL36" s="41"/>
      <c r="YM36" s="41"/>
      <c r="YN36" s="41"/>
      <c r="YO36" s="41"/>
      <c r="YP36" s="41"/>
      <c r="YQ36" s="41"/>
      <c r="YR36" s="41"/>
      <c r="YS36" s="41"/>
      <c r="YT36" s="41"/>
      <c r="YU36" s="41"/>
      <c r="YV36" s="41"/>
      <c r="YW36" s="41"/>
      <c r="YX36" s="41"/>
      <c r="YY36" s="41"/>
      <c r="YZ36" s="41"/>
      <c r="ZA36" s="41"/>
      <c r="ZB36" s="41"/>
      <c r="ZC36" s="41"/>
      <c r="ZD36" s="41"/>
      <c r="ZE36" s="41"/>
      <c r="ZF36" s="41"/>
      <c r="ZG36" s="41"/>
      <c r="ZH36" s="41"/>
      <c r="ZI36" s="41"/>
      <c r="ZJ36" s="41"/>
      <c r="ZK36" s="41"/>
      <c r="ZL36" s="41"/>
      <c r="ZM36" s="41"/>
      <c r="ZN36" s="41"/>
      <c r="ZO36" s="41"/>
      <c r="ZP36" s="41"/>
      <c r="ZQ36" s="41"/>
      <c r="ZR36" s="41"/>
      <c r="ZS36" s="41"/>
      <c r="ZT36" s="41"/>
      <c r="ZU36" s="41"/>
      <c r="ZV36" s="41"/>
      <c r="ZW36" s="41"/>
      <c r="ZX36" s="41"/>
      <c r="ZY36" s="41"/>
      <c r="ZZ36" s="41"/>
      <c r="AAA36" s="41"/>
      <c r="AAB36" s="41"/>
      <c r="AAC36" s="41"/>
      <c r="AAD36" s="41"/>
      <c r="AAE36" s="41"/>
      <c r="AAF36" s="41"/>
      <c r="AAG36" s="41"/>
      <c r="AAH36" s="41"/>
      <c r="AAI36" s="41"/>
      <c r="AAJ36" s="41"/>
      <c r="AAK36" s="41"/>
      <c r="AAL36" s="41"/>
      <c r="AAM36" s="41"/>
      <c r="AAN36" s="41"/>
      <c r="AAO36" s="41"/>
      <c r="AAP36" s="41"/>
      <c r="AAQ36" s="41"/>
      <c r="AAR36" s="41"/>
      <c r="AAS36" s="41"/>
      <c r="AAT36" s="41"/>
      <c r="AAU36" s="41"/>
      <c r="AAV36" s="41"/>
      <c r="AAW36" s="41"/>
      <c r="AAX36" s="41"/>
      <c r="AAY36" s="41"/>
      <c r="AAZ36" s="41"/>
      <c r="ABA36" s="41"/>
      <c r="ABB36" s="41"/>
      <c r="ABC36" s="41"/>
      <c r="ABD36" s="41"/>
      <c r="ABE36" s="41"/>
      <c r="ABF36" s="41"/>
      <c r="ABG36" s="41"/>
      <c r="ABH36" s="41"/>
      <c r="ABI36" s="41"/>
      <c r="ABJ36" s="41"/>
      <c r="ABK36" s="41"/>
      <c r="ABL36" s="41"/>
      <c r="ABM36" s="41"/>
      <c r="ABN36" s="41"/>
      <c r="ABO36" s="41"/>
      <c r="ABP36" s="41"/>
      <c r="ABQ36" s="41"/>
      <c r="ABR36" s="41"/>
      <c r="ABS36" s="41"/>
      <c r="ABT36" s="41"/>
      <c r="ABU36" s="41"/>
      <c r="ABV36" s="41"/>
      <c r="ABW36" s="41"/>
      <c r="ABX36" s="41"/>
      <c r="ABY36" s="41"/>
      <c r="ABZ36" s="41"/>
      <c r="ACA36" s="41"/>
      <c r="ACB36" s="41"/>
      <c r="ACC36" s="41"/>
      <c r="ACD36" s="41"/>
      <c r="ACE36" s="41"/>
      <c r="ACF36" s="41"/>
      <c r="ACG36" s="41"/>
      <c r="ACH36" s="41"/>
      <c r="ACI36" s="41"/>
      <c r="ACJ36" s="41"/>
      <c r="ACK36" s="41"/>
      <c r="ACL36" s="41"/>
      <c r="ACM36" s="41"/>
      <c r="ACN36" s="41"/>
      <c r="ACO36" s="41"/>
      <c r="ACP36" s="41"/>
      <c r="ACQ36" s="41"/>
      <c r="ACR36" s="41"/>
      <c r="ACS36" s="41"/>
      <c r="ACT36" s="41"/>
      <c r="ACU36" s="41"/>
      <c r="ACV36" s="41"/>
      <c r="ACW36" s="41"/>
      <c r="ACX36" s="41"/>
      <c r="ACY36" s="41"/>
      <c r="ACZ36" s="41"/>
      <c r="ADA36" s="41"/>
      <c r="ADB36" s="41"/>
      <c r="ADC36" s="41"/>
      <c r="ADD36" s="41"/>
      <c r="ADE36" s="41"/>
      <c r="ADF36" s="41"/>
      <c r="ADG36" s="41"/>
      <c r="ADH36" s="41"/>
      <c r="ADI36" s="41"/>
      <c r="ADJ36" s="41"/>
      <c r="ADK36" s="41"/>
      <c r="ADL36" s="41"/>
      <c r="ADM36" s="41"/>
      <c r="ADN36" s="41"/>
      <c r="ADO36" s="41"/>
      <c r="ADP36" s="41"/>
      <c r="ADQ36" s="41"/>
      <c r="ADR36" s="41"/>
      <c r="ADS36" s="41"/>
      <c r="ADT36" s="41"/>
      <c r="ADU36" s="41"/>
      <c r="ADV36" s="41"/>
      <c r="ADW36" s="41"/>
      <c r="ADX36" s="41"/>
      <c r="ADY36" s="41"/>
      <c r="ADZ36" s="41"/>
      <c r="AEA36" s="41"/>
      <c r="AEB36" s="41"/>
      <c r="AEC36" s="41"/>
      <c r="AED36" s="41"/>
      <c r="AEE36" s="41"/>
      <c r="AEF36" s="41"/>
      <c r="AEG36" s="41"/>
      <c r="AEH36" s="41"/>
      <c r="AEI36" s="41"/>
      <c r="AEJ36" s="41"/>
      <c r="AEK36" s="41"/>
      <c r="AEL36" s="41"/>
      <c r="AEM36" s="41"/>
      <c r="AEN36" s="41"/>
      <c r="AEO36" s="41"/>
      <c r="AEP36" s="41"/>
      <c r="AEQ36" s="41"/>
      <c r="AER36" s="41"/>
      <c r="AES36" s="41"/>
      <c r="AET36" s="41"/>
      <c r="AEU36" s="41"/>
      <c r="AEV36" s="41"/>
      <c r="AEW36" s="41"/>
      <c r="AEX36" s="41"/>
      <c r="AEY36" s="41"/>
      <c r="AEZ36" s="41"/>
      <c r="AFA36" s="41"/>
      <c r="AFB36" s="41"/>
      <c r="AFC36" s="41"/>
      <c r="AFD36" s="41"/>
      <c r="AFE36" s="41"/>
      <c r="AFF36" s="41"/>
      <c r="AFG36" s="41"/>
      <c r="AFH36" s="41"/>
      <c r="AFI36" s="41"/>
      <c r="AFJ36" s="41"/>
      <c r="AFK36" s="41"/>
      <c r="AFL36" s="41"/>
      <c r="AFM36" s="41"/>
      <c r="AFN36" s="41"/>
      <c r="AFO36" s="41"/>
      <c r="AFP36" s="41"/>
      <c r="AFQ36" s="41"/>
      <c r="AFR36" s="41"/>
      <c r="AFS36" s="41"/>
      <c r="AFT36" s="41"/>
      <c r="AFU36" s="41"/>
      <c r="AFV36" s="41"/>
      <c r="AFW36" s="41"/>
      <c r="AFX36" s="41"/>
      <c r="AFY36" s="41"/>
      <c r="AFZ36" s="41"/>
      <c r="AGA36" s="41"/>
      <c r="AGB36" s="41"/>
      <c r="AGC36" s="41"/>
      <c r="AGD36" s="41"/>
      <c r="AGE36" s="41"/>
      <c r="AGF36" s="41"/>
      <c r="AGG36" s="41"/>
      <c r="AGH36" s="41"/>
      <c r="AGI36" s="41"/>
      <c r="AGJ36" s="41"/>
      <c r="AGK36" s="41"/>
      <c r="AGL36" s="41"/>
      <c r="AGM36" s="41"/>
      <c r="AGN36" s="41"/>
      <c r="AGO36" s="41"/>
      <c r="AGP36" s="41"/>
      <c r="AGQ36" s="41"/>
      <c r="AGR36" s="41"/>
      <c r="AGS36" s="41"/>
      <c r="AGT36" s="41"/>
      <c r="AGU36" s="41"/>
      <c r="AGV36" s="41"/>
      <c r="AGW36" s="41"/>
      <c r="AGX36" s="41"/>
      <c r="AGY36" s="41"/>
      <c r="AGZ36" s="41"/>
      <c r="AHA36" s="41"/>
      <c r="AHB36" s="41"/>
      <c r="AHC36" s="41"/>
      <c r="AHD36" s="41"/>
      <c r="AHE36" s="41"/>
      <c r="AHF36" s="41"/>
      <c r="AHG36" s="41"/>
      <c r="AHH36" s="41"/>
      <c r="AHI36" s="41"/>
      <c r="AHJ36" s="41"/>
      <c r="AHK36" s="41"/>
      <c r="AHL36" s="41"/>
      <c r="AHM36" s="41"/>
      <c r="AHN36" s="41"/>
      <c r="AHO36" s="41"/>
      <c r="AHP36" s="41"/>
      <c r="AHQ36" s="41"/>
      <c r="AHR36" s="41"/>
      <c r="AHS36" s="41"/>
      <c r="AHT36" s="41"/>
      <c r="AHU36" s="41"/>
      <c r="AHV36" s="41"/>
      <c r="AHW36" s="41"/>
      <c r="AHX36" s="41"/>
      <c r="AHY36" s="41"/>
      <c r="AHZ36" s="41"/>
      <c r="AIA36" s="41"/>
      <c r="AIB36" s="41"/>
      <c r="AIC36" s="41"/>
      <c r="AID36" s="41"/>
      <c r="AIE36" s="41"/>
      <c r="AIF36" s="41"/>
      <c r="AIG36" s="41"/>
      <c r="AIH36" s="41"/>
      <c r="AII36" s="41"/>
      <c r="AIJ36" s="41"/>
      <c r="AIK36" s="41"/>
      <c r="AIL36" s="41"/>
      <c r="AIM36" s="41"/>
      <c r="AIN36" s="41"/>
      <c r="AIO36" s="41"/>
      <c r="AIP36" s="41"/>
      <c r="AIQ36" s="41"/>
      <c r="AIR36" s="41"/>
      <c r="AIS36" s="41"/>
      <c r="AIT36" s="41"/>
      <c r="AIU36" s="41"/>
      <c r="AIV36" s="41"/>
      <c r="AIW36" s="41"/>
      <c r="AIX36" s="41"/>
      <c r="AIY36" s="41"/>
      <c r="AIZ36" s="41"/>
      <c r="AJA36" s="41"/>
      <c r="AJB36" s="41"/>
      <c r="AJC36" s="41"/>
      <c r="AJD36" s="41"/>
      <c r="AJE36" s="41"/>
      <c r="AJF36" s="41"/>
      <c r="AJG36" s="41"/>
      <c r="AJH36" s="41"/>
      <c r="AJI36" s="41"/>
      <c r="AJJ36" s="41"/>
      <c r="AJK36" s="41"/>
      <c r="AJL36" s="41"/>
      <c r="AJM36" s="41"/>
      <c r="AJN36" s="41"/>
      <c r="AJO36" s="41"/>
      <c r="AJP36" s="41"/>
      <c r="AJQ36" s="41"/>
      <c r="AJR36" s="41"/>
      <c r="AJS36" s="41"/>
      <c r="AJT36" s="41"/>
      <c r="AJU36" s="41"/>
      <c r="AJV36" s="41"/>
      <c r="AJW36" s="41"/>
      <c r="AJX36" s="41"/>
      <c r="AJY36" s="41"/>
      <c r="AJZ36" s="41"/>
      <c r="AKA36" s="41"/>
      <c r="AKB36" s="41"/>
      <c r="AKC36" s="41"/>
      <c r="AKD36" s="41"/>
      <c r="AKE36" s="41"/>
      <c r="AKF36" s="41"/>
      <c r="AKG36" s="41"/>
      <c r="AKH36" s="41"/>
      <c r="AKI36" s="41"/>
      <c r="AKJ36" s="41"/>
      <c r="AKK36" s="41"/>
      <c r="AKL36" s="41"/>
      <c r="AKM36" s="41"/>
      <c r="AKN36" s="41"/>
      <c r="AKO36" s="41"/>
      <c r="AKP36" s="41"/>
      <c r="AKQ36" s="41"/>
      <c r="AKR36" s="41"/>
      <c r="AKS36" s="41"/>
      <c r="AKT36" s="41"/>
      <c r="AKU36" s="41"/>
      <c r="AKV36" s="41"/>
      <c r="AKW36" s="41"/>
      <c r="AKX36" s="41"/>
      <c r="AKY36" s="41"/>
      <c r="AKZ36" s="41"/>
      <c r="ALA36" s="41"/>
      <c r="ALB36" s="41"/>
      <c r="ALC36" s="41"/>
      <c r="ALD36" s="41"/>
      <c r="ALE36" s="41"/>
      <c r="ALF36" s="41"/>
      <c r="ALG36" s="41"/>
      <c r="ALH36" s="41"/>
      <c r="ALI36" s="41"/>
      <c r="ALJ36" s="41"/>
      <c r="ALK36" s="41"/>
      <c r="ALL36" s="41"/>
      <c r="ALM36" s="41"/>
      <c r="ALN36" s="41"/>
      <c r="ALO36" s="41"/>
      <c r="ALP36" s="41"/>
      <c r="ALQ36" s="41"/>
      <c r="ALR36" s="41"/>
      <c r="ALS36" s="41"/>
      <c r="ALT36" s="41"/>
      <c r="ALU36" s="41"/>
      <c r="ALV36" s="41"/>
      <c r="ALW36" s="41"/>
      <c r="ALX36" s="41"/>
      <c r="ALY36" s="41"/>
      <c r="ALZ36" s="41"/>
      <c r="AMA36" s="41"/>
      <c r="AMB36" s="41"/>
      <c r="AMC36" s="41"/>
      <c r="AMD36" s="41"/>
      <c r="AME36" s="41"/>
      <c r="AMF36" s="41"/>
      <c r="AMG36" s="41"/>
      <c r="AMH36" s="41"/>
      <c r="AMI36" s="41"/>
      <c r="AMJ36" s="41"/>
      <c r="AMK36" s="41"/>
      <c r="AML36" s="41"/>
      <c r="AMM36" s="41"/>
      <c r="AMN36" s="41"/>
      <c r="AMO36" s="41"/>
      <c r="AMP36" s="41"/>
      <c r="AMQ36" s="41"/>
      <c r="AMR36" s="41"/>
      <c r="AMS36" s="41"/>
      <c r="AMT36" s="41"/>
      <c r="AMU36" s="41"/>
      <c r="AMV36" s="41"/>
      <c r="AMW36" s="41"/>
      <c r="AMX36" s="41"/>
      <c r="AMY36" s="41"/>
      <c r="AMZ36" s="41"/>
      <c r="ANA36" s="41"/>
      <c r="ANB36" s="41"/>
      <c r="ANC36" s="41"/>
      <c r="AND36" s="41"/>
      <c r="ANE36" s="41"/>
      <c r="ANF36" s="41"/>
      <c r="ANG36" s="41"/>
      <c r="ANH36" s="41"/>
      <c r="ANI36" s="41"/>
      <c r="ANJ36" s="41"/>
      <c r="ANK36" s="41"/>
      <c r="ANL36" s="41"/>
      <c r="ANM36" s="41"/>
      <c r="ANN36" s="41"/>
      <c r="ANO36" s="41"/>
      <c r="ANP36" s="41"/>
      <c r="ANQ36" s="41"/>
      <c r="ANR36" s="41"/>
      <c r="ANS36" s="41"/>
      <c r="ANT36" s="41"/>
      <c r="ANU36" s="41"/>
      <c r="ANV36" s="41"/>
      <c r="ANW36" s="41"/>
      <c r="ANX36" s="41"/>
      <c r="ANY36" s="41"/>
      <c r="ANZ36" s="41"/>
      <c r="AOA36" s="41"/>
      <c r="AOB36" s="41"/>
      <c r="AOC36" s="41"/>
      <c r="AOD36" s="41"/>
      <c r="AOE36" s="41"/>
      <c r="AOF36" s="41"/>
      <c r="AOG36" s="41"/>
      <c r="AOH36" s="41"/>
      <c r="AOI36" s="41"/>
      <c r="AOJ36" s="41"/>
      <c r="AOK36" s="41"/>
      <c r="AOL36" s="41"/>
      <c r="AOM36" s="41"/>
      <c r="AON36" s="41"/>
      <c r="AOO36" s="41"/>
      <c r="AOP36" s="41"/>
      <c r="AOQ36" s="41"/>
      <c r="AOR36" s="41"/>
      <c r="AOS36" s="41"/>
      <c r="AOT36" s="41"/>
      <c r="AOU36" s="41"/>
      <c r="AOV36" s="41"/>
      <c r="AOW36" s="41"/>
      <c r="AOX36" s="41"/>
      <c r="AOY36" s="41"/>
      <c r="AOZ36" s="41"/>
      <c r="APA36" s="41"/>
      <c r="APB36" s="41"/>
      <c r="APC36" s="41"/>
      <c r="APD36" s="41"/>
      <c r="APE36" s="41"/>
      <c r="APF36" s="41"/>
      <c r="APG36" s="41"/>
      <c r="APH36" s="41"/>
      <c r="API36" s="41"/>
    </row>
    <row r="37" spans="2:1101" x14ac:dyDescent="0.25">
      <c r="B37" s="43" t="s">
        <v>324</v>
      </c>
      <c r="C37" s="41">
        <v>12381</v>
      </c>
      <c r="D37" s="130">
        <v>0</v>
      </c>
      <c r="E37" s="130">
        <v>-89070100.129999995</v>
      </c>
      <c r="F37" s="130">
        <v>0</v>
      </c>
      <c r="G37" s="41"/>
      <c r="H37" s="41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1"/>
      <c r="FE37" s="41"/>
      <c r="FF37" s="41"/>
      <c r="FG37" s="41"/>
      <c r="FH37" s="41"/>
      <c r="FI37" s="41"/>
      <c r="FJ37" s="41"/>
      <c r="FK37" s="41"/>
      <c r="FL37" s="41"/>
      <c r="FM37" s="41"/>
      <c r="FN37" s="41"/>
      <c r="FO37" s="41"/>
      <c r="FP37" s="41"/>
      <c r="FQ37" s="41"/>
      <c r="FR37" s="41"/>
      <c r="FS37" s="41"/>
      <c r="FT37" s="41"/>
      <c r="FU37" s="41"/>
      <c r="FV37" s="41"/>
      <c r="FW37" s="41"/>
      <c r="FX37" s="41"/>
      <c r="FY37" s="41"/>
      <c r="FZ37" s="41"/>
      <c r="GA37" s="41"/>
      <c r="GB37" s="41"/>
      <c r="GC37" s="41"/>
      <c r="GD37" s="41"/>
      <c r="GE37" s="41"/>
      <c r="GF37" s="41"/>
      <c r="GG37" s="41"/>
      <c r="GH37" s="41"/>
      <c r="GI37" s="41"/>
      <c r="GJ37" s="41"/>
      <c r="GK37" s="41"/>
      <c r="GL37" s="41"/>
      <c r="GM37" s="41"/>
      <c r="GN37" s="41"/>
      <c r="GO37" s="41"/>
      <c r="GP37" s="41"/>
      <c r="GQ37" s="41"/>
      <c r="GR37" s="41"/>
      <c r="GS37" s="41"/>
      <c r="GT37" s="41"/>
      <c r="GU37" s="41"/>
      <c r="GV37" s="41"/>
      <c r="GW37" s="41"/>
      <c r="GX37" s="41"/>
      <c r="GY37" s="41"/>
      <c r="GZ37" s="41"/>
      <c r="HA37" s="41"/>
      <c r="HB37" s="41"/>
      <c r="HC37" s="41"/>
      <c r="HD37" s="41"/>
      <c r="HE37" s="41"/>
      <c r="HF37" s="41"/>
      <c r="HG37" s="41"/>
      <c r="HH37" s="41"/>
      <c r="HI37" s="41"/>
      <c r="HJ37" s="41"/>
      <c r="HK37" s="41"/>
      <c r="HL37" s="41"/>
      <c r="HM37" s="41"/>
      <c r="HN37" s="41"/>
      <c r="HO37" s="41"/>
      <c r="HP37" s="41"/>
      <c r="HQ37" s="41"/>
      <c r="HR37" s="41"/>
      <c r="HS37" s="41"/>
      <c r="HT37" s="41"/>
      <c r="HU37" s="41"/>
      <c r="HV37" s="41"/>
      <c r="HW37" s="41"/>
      <c r="HX37" s="41"/>
      <c r="HY37" s="41"/>
      <c r="HZ37" s="41"/>
      <c r="IA37" s="41"/>
      <c r="IB37" s="41"/>
      <c r="IC37" s="41"/>
      <c r="ID37" s="41"/>
      <c r="IE37" s="41"/>
      <c r="IF37" s="41"/>
      <c r="IG37" s="41"/>
      <c r="IH37" s="41"/>
      <c r="II37" s="41"/>
      <c r="IJ37" s="41"/>
      <c r="IK37" s="41"/>
      <c r="IL37" s="41"/>
      <c r="IM37" s="41"/>
      <c r="IN37" s="41"/>
      <c r="IO37" s="41"/>
      <c r="IP37" s="41"/>
      <c r="IQ37" s="41"/>
      <c r="IR37" s="41"/>
      <c r="IS37" s="41"/>
      <c r="IT37" s="41"/>
      <c r="IU37" s="41"/>
      <c r="IV37" s="41"/>
      <c r="IW37" s="41"/>
      <c r="IX37" s="41"/>
      <c r="IY37" s="41"/>
      <c r="IZ37" s="41"/>
      <c r="JA37" s="41"/>
      <c r="JB37" s="41"/>
      <c r="JC37" s="41"/>
      <c r="JD37" s="41"/>
      <c r="JE37" s="41"/>
      <c r="JF37" s="41"/>
      <c r="JG37" s="41"/>
      <c r="JH37" s="41"/>
      <c r="JI37" s="41"/>
      <c r="JJ37" s="41"/>
      <c r="JK37" s="41"/>
      <c r="JL37" s="41"/>
      <c r="JM37" s="41"/>
      <c r="JN37" s="41"/>
      <c r="JO37" s="41"/>
      <c r="JP37" s="41"/>
      <c r="JQ37" s="41"/>
      <c r="JR37" s="41"/>
      <c r="JS37" s="41"/>
      <c r="JT37" s="41"/>
      <c r="JU37" s="41"/>
      <c r="JV37" s="41"/>
      <c r="JW37" s="41"/>
      <c r="JX37" s="41"/>
      <c r="JY37" s="41"/>
      <c r="JZ37" s="41"/>
      <c r="KA37" s="41"/>
      <c r="KB37" s="41"/>
      <c r="KC37" s="41"/>
      <c r="KD37" s="41"/>
      <c r="KE37" s="41"/>
      <c r="KF37" s="41"/>
      <c r="KG37" s="41"/>
      <c r="KH37" s="41"/>
      <c r="KI37" s="41"/>
      <c r="KJ37" s="41"/>
      <c r="KK37" s="41"/>
      <c r="KL37" s="41"/>
      <c r="KM37" s="41"/>
      <c r="KN37" s="41"/>
      <c r="KO37" s="41"/>
      <c r="KP37" s="41"/>
      <c r="KQ37" s="41"/>
      <c r="KR37" s="41"/>
      <c r="KS37" s="41"/>
      <c r="KT37" s="41"/>
      <c r="KU37" s="41"/>
      <c r="KV37" s="41"/>
      <c r="KW37" s="41"/>
      <c r="KX37" s="41"/>
      <c r="KY37" s="41"/>
      <c r="KZ37" s="41"/>
      <c r="LA37" s="41"/>
      <c r="LB37" s="41"/>
      <c r="LC37" s="41"/>
      <c r="LD37" s="41"/>
      <c r="LE37" s="41"/>
      <c r="LF37" s="41"/>
      <c r="LG37" s="41"/>
      <c r="LH37" s="41"/>
      <c r="LI37" s="41"/>
      <c r="LJ37" s="41"/>
      <c r="LK37" s="41"/>
      <c r="LL37" s="41"/>
      <c r="LM37" s="41"/>
      <c r="LN37" s="41"/>
      <c r="LO37" s="41"/>
      <c r="LP37" s="41"/>
      <c r="LQ37" s="41"/>
      <c r="LR37" s="41"/>
      <c r="LS37" s="41"/>
      <c r="LT37" s="41"/>
      <c r="LU37" s="41"/>
      <c r="LV37" s="41"/>
      <c r="LW37" s="41"/>
      <c r="LX37" s="41"/>
      <c r="LY37" s="41"/>
      <c r="LZ37" s="41"/>
      <c r="MA37" s="41"/>
      <c r="MB37" s="41"/>
      <c r="MC37" s="41"/>
      <c r="MD37" s="41"/>
      <c r="ME37" s="41"/>
      <c r="MF37" s="41"/>
      <c r="MG37" s="41"/>
      <c r="MH37" s="41"/>
      <c r="MI37" s="41"/>
      <c r="MJ37" s="41"/>
      <c r="MK37" s="41"/>
      <c r="ML37" s="41"/>
      <c r="MM37" s="41"/>
      <c r="MN37" s="41"/>
      <c r="MO37" s="41"/>
      <c r="MP37" s="41"/>
      <c r="MQ37" s="41"/>
      <c r="MR37" s="41"/>
      <c r="MS37" s="41"/>
      <c r="MT37" s="41"/>
      <c r="MU37" s="41"/>
      <c r="MV37" s="41"/>
      <c r="MW37" s="41"/>
      <c r="MX37" s="41"/>
      <c r="MY37" s="41"/>
      <c r="MZ37" s="41"/>
      <c r="NA37" s="41"/>
      <c r="NB37" s="41"/>
      <c r="NC37" s="41"/>
      <c r="ND37" s="41"/>
      <c r="NE37" s="41"/>
      <c r="NF37" s="41"/>
      <c r="NG37" s="41"/>
      <c r="NH37" s="41"/>
      <c r="NI37" s="41"/>
      <c r="NJ37" s="41"/>
      <c r="NK37" s="41"/>
      <c r="NL37" s="41"/>
      <c r="NM37" s="41"/>
      <c r="NN37" s="41"/>
      <c r="NO37" s="41"/>
      <c r="NP37" s="41"/>
      <c r="NQ37" s="41"/>
      <c r="NR37" s="41"/>
      <c r="NS37" s="41"/>
      <c r="NT37" s="41"/>
      <c r="NU37" s="41"/>
      <c r="NV37" s="41"/>
      <c r="NW37" s="41"/>
      <c r="NX37" s="41"/>
      <c r="NY37" s="41"/>
      <c r="NZ37" s="41"/>
      <c r="OA37" s="41"/>
      <c r="OB37" s="41"/>
      <c r="OC37" s="41"/>
      <c r="OD37" s="41"/>
      <c r="OE37" s="41"/>
      <c r="OF37" s="41"/>
      <c r="OG37" s="41"/>
      <c r="OH37" s="41"/>
      <c r="OI37" s="41"/>
      <c r="OJ37" s="41"/>
      <c r="OK37" s="41"/>
      <c r="OL37" s="41"/>
      <c r="OM37" s="41"/>
      <c r="ON37" s="41"/>
      <c r="OO37" s="41"/>
      <c r="OP37" s="41"/>
      <c r="OQ37" s="41"/>
      <c r="OR37" s="41"/>
      <c r="OS37" s="41"/>
      <c r="OT37" s="41"/>
      <c r="OU37" s="41"/>
      <c r="OV37" s="41"/>
      <c r="OW37" s="41"/>
      <c r="OX37" s="41"/>
      <c r="OY37" s="41"/>
      <c r="OZ37" s="41"/>
      <c r="PA37" s="41"/>
      <c r="PB37" s="41"/>
      <c r="PC37" s="41"/>
      <c r="PD37" s="41"/>
      <c r="PE37" s="41"/>
      <c r="PF37" s="41"/>
      <c r="PG37" s="41"/>
      <c r="PH37" s="41"/>
      <c r="PI37" s="41"/>
      <c r="PJ37" s="41"/>
      <c r="PK37" s="41"/>
      <c r="PL37" s="41"/>
      <c r="PM37" s="41"/>
      <c r="PN37" s="41"/>
      <c r="PO37" s="41"/>
      <c r="PP37" s="41"/>
      <c r="PQ37" s="41"/>
      <c r="PR37" s="41"/>
      <c r="PS37" s="41"/>
      <c r="PT37" s="41"/>
      <c r="PU37" s="41"/>
      <c r="PV37" s="41"/>
      <c r="PW37" s="41"/>
      <c r="PX37" s="41"/>
      <c r="PY37" s="41"/>
      <c r="PZ37" s="41"/>
      <c r="QA37" s="41"/>
      <c r="QB37" s="41"/>
      <c r="QC37" s="41"/>
      <c r="QD37" s="41"/>
      <c r="QE37" s="41"/>
      <c r="QF37" s="41"/>
      <c r="QG37" s="41"/>
      <c r="QH37" s="41"/>
      <c r="QI37" s="41"/>
      <c r="QJ37" s="41"/>
      <c r="QK37" s="41"/>
      <c r="QL37" s="41"/>
      <c r="QM37" s="41"/>
      <c r="QN37" s="41"/>
      <c r="QO37" s="41"/>
      <c r="QP37" s="41"/>
      <c r="QQ37" s="41"/>
      <c r="QR37" s="41"/>
      <c r="QS37" s="41"/>
      <c r="QT37" s="41"/>
      <c r="QU37" s="41"/>
      <c r="QV37" s="41"/>
      <c r="QW37" s="41"/>
      <c r="QX37" s="41"/>
      <c r="QY37" s="41"/>
      <c r="QZ37" s="41"/>
      <c r="RA37" s="41"/>
      <c r="RB37" s="41"/>
      <c r="RC37" s="41"/>
      <c r="RD37" s="41"/>
      <c r="RE37" s="41"/>
      <c r="RF37" s="41"/>
      <c r="RG37" s="41"/>
      <c r="RH37" s="41"/>
      <c r="RI37" s="41"/>
      <c r="RJ37" s="41"/>
      <c r="RK37" s="41"/>
      <c r="RL37" s="41"/>
      <c r="RM37" s="41"/>
      <c r="RN37" s="41"/>
      <c r="RO37" s="41"/>
      <c r="RP37" s="41"/>
      <c r="RQ37" s="41"/>
      <c r="RR37" s="41"/>
      <c r="RS37" s="41"/>
      <c r="RT37" s="41"/>
      <c r="RU37" s="41"/>
      <c r="RV37" s="41"/>
      <c r="RW37" s="41"/>
      <c r="RX37" s="41"/>
      <c r="RY37" s="41"/>
      <c r="RZ37" s="41"/>
      <c r="SA37" s="41"/>
      <c r="SB37" s="41"/>
      <c r="SC37" s="41"/>
      <c r="SD37" s="41"/>
      <c r="SE37" s="41"/>
      <c r="SF37" s="41"/>
      <c r="SG37" s="41"/>
      <c r="SH37" s="41"/>
      <c r="SI37" s="41"/>
      <c r="SJ37" s="41"/>
      <c r="SK37" s="41"/>
      <c r="SL37" s="41"/>
      <c r="SM37" s="41"/>
      <c r="SN37" s="41"/>
      <c r="SO37" s="41"/>
      <c r="SP37" s="41"/>
      <c r="SQ37" s="41"/>
      <c r="SR37" s="41"/>
      <c r="SS37" s="41"/>
      <c r="ST37" s="41"/>
      <c r="SU37" s="41"/>
      <c r="SV37" s="41"/>
      <c r="SW37" s="41"/>
      <c r="SX37" s="41"/>
      <c r="SY37" s="41"/>
      <c r="SZ37" s="41"/>
      <c r="TA37" s="41"/>
      <c r="TB37" s="41"/>
      <c r="TC37" s="41"/>
      <c r="TD37" s="41"/>
      <c r="TE37" s="41"/>
      <c r="TF37" s="41"/>
      <c r="TG37" s="41"/>
      <c r="TH37" s="41"/>
      <c r="TI37" s="41"/>
      <c r="TJ37" s="41"/>
      <c r="TK37" s="41"/>
      <c r="TL37" s="41"/>
      <c r="TM37" s="41"/>
      <c r="TN37" s="41"/>
      <c r="TO37" s="41"/>
      <c r="TP37" s="41"/>
      <c r="TQ37" s="41"/>
      <c r="TR37" s="41"/>
      <c r="TS37" s="41"/>
      <c r="TT37" s="41"/>
      <c r="TU37" s="41"/>
      <c r="TV37" s="41"/>
      <c r="TW37" s="41"/>
      <c r="TX37" s="41"/>
      <c r="TY37" s="41"/>
      <c r="TZ37" s="41"/>
      <c r="UA37" s="41"/>
      <c r="UB37" s="41"/>
      <c r="UC37" s="41"/>
      <c r="UD37" s="41"/>
      <c r="UE37" s="41"/>
      <c r="UF37" s="41"/>
      <c r="UG37" s="41"/>
      <c r="UH37" s="41"/>
      <c r="UI37" s="41"/>
      <c r="UJ37" s="41"/>
      <c r="UK37" s="41"/>
      <c r="UL37" s="41"/>
      <c r="UM37" s="41"/>
      <c r="UN37" s="41"/>
      <c r="UO37" s="41"/>
      <c r="UP37" s="41"/>
      <c r="UQ37" s="41"/>
      <c r="UR37" s="41"/>
      <c r="US37" s="41"/>
      <c r="UT37" s="41"/>
      <c r="UU37" s="41"/>
      <c r="UV37" s="41"/>
      <c r="UW37" s="41"/>
      <c r="UX37" s="41"/>
      <c r="UY37" s="41"/>
      <c r="UZ37" s="41"/>
      <c r="VA37" s="41"/>
      <c r="VB37" s="41"/>
      <c r="VC37" s="41"/>
      <c r="VD37" s="41"/>
      <c r="VE37" s="41"/>
      <c r="VF37" s="41"/>
      <c r="VG37" s="41"/>
      <c r="VH37" s="41"/>
      <c r="VI37" s="41"/>
      <c r="VJ37" s="41"/>
      <c r="VK37" s="41"/>
      <c r="VL37" s="41"/>
      <c r="VM37" s="41"/>
      <c r="VN37" s="41"/>
      <c r="VO37" s="41"/>
      <c r="VP37" s="41"/>
      <c r="VQ37" s="41"/>
      <c r="VR37" s="41"/>
      <c r="VS37" s="41"/>
      <c r="VT37" s="41"/>
      <c r="VU37" s="41"/>
      <c r="VV37" s="41"/>
      <c r="VW37" s="41"/>
      <c r="VX37" s="41"/>
      <c r="VY37" s="41"/>
      <c r="VZ37" s="41"/>
      <c r="WA37" s="41"/>
      <c r="WB37" s="41"/>
      <c r="WC37" s="41"/>
      <c r="WD37" s="41"/>
      <c r="WE37" s="41"/>
      <c r="WF37" s="41"/>
      <c r="WG37" s="41"/>
      <c r="WH37" s="41"/>
      <c r="WI37" s="41"/>
      <c r="WJ37" s="41"/>
      <c r="WK37" s="41"/>
      <c r="WL37" s="41"/>
      <c r="WM37" s="41"/>
      <c r="WN37" s="41"/>
      <c r="WO37" s="41"/>
      <c r="WP37" s="41"/>
      <c r="WQ37" s="41"/>
      <c r="WR37" s="41"/>
      <c r="WS37" s="41"/>
      <c r="WT37" s="41"/>
      <c r="WU37" s="41"/>
      <c r="WV37" s="41"/>
      <c r="WW37" s="41"/>
      <c r="WX37" s="41"/>
      <c r="WY37" s="41"/>
      <c r="WZ37" s="41"/>
      <c r="XA37" s="41"/>
      <c r="XB37" s="41"/>
      <c r="XC37" s="41"/>
      <c r="XD37" s="41"/>
      <c r="XE37" s="41"/>
      <c r="XF37" s="41"/>
      <c r="XG37" s="41"/>
      <c r="XH37" s="41"/>
      <c r="XI37" s="41"/>
      <c r="XJ37" s="41"/>
      <c r="XK37" s="41"/>
      <c r="XL37" s="41"/>
      <c r="XM37" s="41"/>
      <c r="XN37" s="41"/>
      <c r="XO37" s="41"/>
      <c r="XP37" s="41"/>
      <c r="XQ37" s="41"/>
      <c r="XR37" s="41"/>
      <c r="XS37" s="41"/>
      <c r="XT37" s="41"/>
      <c r="XU37" s="41"/>
      <c r="XV37" s="41"/>
      <c r="XW37" s="41"/>
      <c r="XX37" s="41"/>
      <c r="XY37" s="41"/>
      <c r="XZ37" s="41"/>
      <c r="YA37" s="41"/>
      <c r="YB37" s="41"/>
      <c r="YC37" s="41"/>
      <c r="YD37" s="41"/>
      <c r="YE37" s="41"/>
      <c r="YF37" s="41"/>
      <c r="YG37" s="41"/>
      <c r="YH37" s="41"/>
      <c r="YI37" s="41"/>
      <c r="YJ37" s="41"/>
      <c r="YK37" s="41"/>
      <c r="YL37" s="41"/>
      <c r="YM37" s="41"/>
      <c r="YN37" s="41"/>
      <c r="YO37" s="41"/>
      <c r="YP37" s="41"/>
      <c r="YQ37" s="41"/>
      <c r="YR37" s="41"/>
      <c r="YS37" s="41"/>
      <c r="YT37" s="41"/>
      <c r="YU37" s="41"/>
      <c r="YV37" s="41"/>
      <c r="YW37" s="41"/>
      <c r="YX37" s="41"/>
      <c r="YY37" s="41"/>
      <c r="YZ37" s="41"/>
      <c r="ZA37" s="41"/>
      <c r="ZB37" s="41"/>
      <c r="ZC37" s="41"/>
      <c r="ZD37" s="41"/>
      <c r="ZE37" s="41"/>
      <c r="ZF37" s="41"/>
      <c r="ZG37" s="41"/>
      <c r="ZH37" s="41"/>
      <c r="ZI37" s="41"/>
      <c r="ZJ37" s="41"/>
      <c r="ZK37" s="41"/>
      <c r="ZL37" s="41"/>
      <c r="ZM37" s="41"/>
      <c r="ZN37" s="41"/>
      <c r="ZO37" s="41"/>
      <c r="ZP37" s="41"/>
      <c r="ZQ37" s="41"/>
      <c r="ZR37" s="41"/>
      <c r="ZS37" s="41"/>
      <c r="ZT37" s="41"/>
      <c r="ZU37" s="41"/>
      <c r="ZV37" s="41"/>
      <c r="ZW37" s="41"/>
      <c r="ZX37" s="41"/>
      <c r="ZY37" s="41"/>
      <c r="ZZ37" s="41"/>
      <c r="AAA37" s="41"/>
      <c r="AAB37" s="41"/>
      <c r="AAC37" s="41"/>
      <c r="AAD37" s="41"/>
      <c r="AAE37" s="41"/>
      <c r="AAF37" s="41"/>
      <c r="AAG37" s="41"/>
      <c r="AAH37" s="41"/>
      <c r="AAI37" s="41"/>
      <c r="AAJ37" s="41"/>
      <c r="AAK37" s="41"/>
      <c r="AAL37" s="41"/>
      <c r="AAM37" s="41"/>
      <c r="AAN37" s="41"/>
      <c r="AAO37" s="41"/>
      <c r="AAP37" s="41"/>
      <c r="AAQ37" s="41"/>
      <c r="AAR37" s="41"/>
      <c r="AAS37" s="41"/>
      <c r="AAT37" s="41"/>
      <c r="AAU37" s="41"/>
      <c r="AAV37" s="41"/>
      <c r="AAW37" s="41"/>
      <c r="AAX37" s="41"/>
      <c r="AAY37" s="41"/>
      <c r="AAZ37" s="41"/>
      <c r="ABA37" s="41"/>
      <c r="ABB37" s="41"/>
      <c r="ABC37" s="41"/>
      <c r="ABD37" s="41"/>
      <c r="ABE37" s="41"/>
      <c r="ABF37" s="41"/>
      <c r="ABG37" s="41"/>
      <c r="ABH37" s="41"/>
      <c r="ABI37" s="41"/>
      <c r="ABJ37" s="41"/>
      <c r="ABK37" s="41"/>
      <c r="ABL37" s="41"/>
      <c r="ABM37" s="41"/>
      <c r="ABN37" s="41"/>
      <c r="ABO37" s="41"/>
      <c r="ABP37" s="41"/>
      <c r="ABQ37" s="41"/>
      <c r="ABR37" s="41"/>
      <c r="ABS37" s="41"/>
      <c r="ABT37" s="41"/>
      <c r="ABU37" s="41"/>
      <c r="ABV37" s="41"/>
      <c r="ABW37" s="41"/>
      <c r="ABX37" s="41"/>
      <c r="ABY37" s="41"/>
      <c r="ABZ37" s="41"/>
      <c r="ACA37" s="41"/>
      <c r="ACB37" s="41"/>
      <c r="ACC37" s="41"/>
      <c r="ACD37" s="41"/>
      <c r="ACE37" s="41"/>
      <c r="ACF37" s="41"/>
      <c r="ACG37" s="41"/>
      <c r="ACH37" s="41"/>
      <c r="ACI37" s="41"/>
      <c r="ACJ37" s="41"/>
      <c r="ACK37" s="41"/>
      <c r="ACL37" s="41"/>
      <c r="ACM37" s="41"/>
      <c r="ACN37" s="41"/>
      <c r="ACO37" s="41"/>
      <c r="ACP37" s="41"/>
      <c r="ACQ37" s="41"/>
      <c r="ACR37" s="41"/>
      <c r="ACS37" s="41"/>
      <c r="ACT37" s="41"/>
      <c r="ACU37" s="41"/>
      <c r="ACV37" s="41"/>
      <c r="ACW37" s="41"/>
      <c r="ACX37" s="41"/>
      <c r="ACY37" s="41"/>
      <c r="ACZ37" s="41"/>
      <c r="ADA37" s="41"/>
      <c r="ADB37" s="41"/>
      <c r="ADC37" s="41"/>
      <c r="ADD37" s="41"/>
      <c r="ADE37" s="41"/>
      <c r="ADF37" s="41"/>
      <c r="ADG37" s="41"/>
      <c r="ADH37" s="41"/>
      <c r="ADI37" s="41"/>
      <c r="ADJ37" s="41"/>
      <c r="ADK37" s="41"/>
      <c r="ADL37" s="41"/>
      <c r="ADM37" s="41"/>
      <c r="ADN37" s="41"/>
      <c r="ADO37" s="41"/>
      <c r="ADP37" s="41"/>
      <c r="ADQ37" s="41"/>
      <c r="ADR37" s="41"/>
      <c r="ADS37" s="41"/>
      <c r="ADT37" s="41"/>
      <c r="ADU37" s="41"/>
      <c r="ADV37" s="41"/>
      <c r="ADW37" s="41"/>
      <c r="ADX37" s="41"/>
      <c r="ADY37" s="41"/>
      <c r="ADZ37" s="41"/>
      <c r="AEA37" s="41"/>
      <c r="AEB37" s="41"/>
      <c r="AEC37" s="41"/>
      <c r="AED37" s="41"/>
      <c r="AEE37" s="41"/>
      <c r="AEF37" s="41"/>
      <c r="AEG37" s="41"/>
      <c r="AEH37" s="41"/>
      <c r="AEI37" s="41"/>
      <c r="AEJ37" s="41"/>
      <c r="AEK37" s="41"/>
      <c r="AEL37" s="41"/>
      <c r="AEM37" s="41"/>
      <c r="AEN37" s="41"/>
      <c r="AEO37" s="41"/>
      <c r="AEP37" s="41"/>
      <c r="AEQ37" s="41"/>
      <c r="AER37" s="41"/>
      <c r="AES37" s="41"/>
      <c r="AET37" s="41"/>
      <c r="AEU37" s="41"/>
      <c r="AEV37" s="41"/>
      <c r="AEW37" s="41"/>
      <c r="AEX37" s="41"/>
      <c r="AEY37" s="41"/>
      <c r="AEZ37" s="41"/>
      <c r="AFA37" s="41"/>
      <c r="AFB37" s="41"/>
      <c r="AFC37" s="41"/>
      <c r="AFD37" s="41"/>
      <c r="AFE37" s="41"/>
      <c r="AFF37" s="41"/>
      <c r="AFG37" s="41"/>
      <c r="AFH37" s="41"/>
      <c r="AFI37" s="41"/>
      <c r="AFJ37" s="41"/>
      <c r="AFK37" s="41"/>
      <c r="AFL37" s="41"/>
      <c r="AFM37" s="41"/>
      <c r="AFN37" s="41"/>
      <c r="AFO37" s="41"/>
      <c r="AFP37" s="41"/>
      <c r="AFQ37" s="41"/>
      <c r="AFR37" s="41"/>
      <c r="AFS37" s="41"/>
      <c r="AFT37" s="41"/>
      <c r="AFU37" s="41"/>
      <c r="AFV37" s="41"/>
      <c r="AFW37" s="41"/>
      <c r="AFX37" s="41"/>
      <c r="AFY37" s="41"/>
      <c r="AFZ37" s="41"/>
      <c r="AGA37" s="41"/>
      <c r="AGB37" s="41"/>
      <c r="AGC37" s="41"/>
      <c r="AGD37" s="41"/>
      <c r="AGE37" s="41"/>
      <c r="AGF37" s="41"/>
      <c r="AGG37" s="41"/>
      <c r="AGH37" s="41"/>
      <c r="AGI37" s="41"/>
      <c r="AGJ37" s="41"/>
      <c r="AGK37" s="41"/>
      <c r="AGL37" s="41"/>
      <c r="AGM37" s="41"/>
      <c r="AGN37" s="41"/>
      <c r="AGO37" s="41"/>
      <c r="AGP37" s="41"/>
      <c r="AGQ37" s="41"/>
      <c r="AGR37" s="41"/>
      <c r="AGS37" s="41"/>
      <c r="AGT37" s="41"/>
      <c r="AGU37" s="41"/>
      <c r="AGV37" s="41"/>
      <c r="AGW37" s="41"/>
      <c r="AGX37" s="41"/>
      <c r="AGY37" s="41"/>
      <c r="AGZ37" s="41"/>
      <c r="AHA37" s="41"/>
      <c r="AHB37" s="41"/>
      <c r="AHC37" s="41"/>
      <c r="AHD37" s="41"/>
      <c r="AHE37" s="41"/>
      <c r="AHF37" s="41"/>
      <c r="AHG37" s="41"/>
      <c r="AHH37" s="41"/>
      <c r="AHI37" s="41"/>
      <c r="AHJ37" s="41"/>
      <c r="AHK37" s="41"/>
      <c r="AHL37" s="41"/>
      <c r="AHM37" s="41"/>
      <c r="AHN37" s="41"/>
      <c r="AHO37" s="41"/>
      <c r="AHP37" s="41"/>
      <c r="AHQ37" s="41"/>
      <c r="AHR37" s="41"/>
      <c r="AHS37" s="41"/>
      <c r="AHT37" s="41"/>
      <c r="AHU37" s="41"/>
      <c r="AHV37" s="41"/>
      <c r="AHW37" s="41"/>
      <c r="AHX37" s="41"/>
      <c r="AHY37" s="41"/>
      <c r="AHZ37" s="41"/>
      <c r="AIA37" s="41"/>
      <c r="AIB37" s="41"/>
      <c r="AIC37" s="41"/>
      <c r="AID37" s="41"/>
      <c r="AIE37" s="41"/>
      <c r="AIF37" s="41"/>
      <c r="AIG37" s="41"/>
      <c r="AIH37" s="41"/>
      <c r="AII37" s="41"/>
      <c r="AIJ37" s="41"/>
      <c r="AIK37" s="41"/>
      <c r="AIL37" s="41"/>
      <c r="AIM37" s="41"/>
      <c r="AIN37" s="41"/>
      <c r="AIO37" s="41"/>
      <c r="AIP37" s="41"/>
      <c r="AIQ37" s="41"/>
      <c r="AIR37" s="41"/>
      <c r="AIS37" s="41"/>
      <c r="AIT37" s="41"/>
      <c r="AIU37" s="41"/>
      <c r="AIV37" s="41"/>
      <c r="AIW37" s="41"/>
      <c r="AIX37" s="41"/>
      <c r="AIY37" s="41"/>
      <c r="AIZ37" s="41"/>
      <c r="AJA37" s="41"/>
      <c r="AJB37" s="41"/>
      <c r="AJC37" s="41"/>
      <c r="AJD37" s="41"/>
      <c r="AJE37" s="41"/>
      <c r="AJF37" s="41"/>
      <c r="AJG37" s="41"/>
      <c r="AJH37" s="41"/>
      <c r="AJI37" s="41"/>
      <c r="AJJ37" s="41"/>
      <c r="AJK37" s="41"/>
      <c r="AJL37" s="41"/>
      <c r="AJM37" s="41"/>
      <c r="AJN37" s="41"/>
      <c r="AJO37" s="41"/>
      <c r="AJP37" s="41"/>
      <c r="AJQ37" s="41"/>
      <c r="AJR37" s="41"/>
      <c r="AJS37" s="41"/>
      <c r="AJT37" s="41"/>
      <c r="AJU37" s="41"/>
      <c r="AJV37" s="41"/>
      <c r="AJW37" s="41"/>
      <c r="AJX37" s="41"/>
      <c r="AJY37" s="41"/>
      <c r="AJZ37" s="41"/>
      <c r="AKA37" s="41"/>
      <c r="AKB37" s="41"/>
      <c r="AKC37" s="41"/>
      <c r="AKD37" s="41"/>
      <c r="AKE37" s="41"/>
      <c r="AKF37" s="41"/>
      <c r="AKG37" s="41"/>
      <c r="AKH37" s="41"/>
      <c r="AKI37" s="41"/>
      <c r="AKJ37" s="41"/>
      <c r="AKK37" s="41"/>
      <c r="AKL37" s="41"/>
      <c r="AKM37" s="41"/>
      <c r="AKN37" s="41"/>
      <c r="AKO37" s="41"/>
      <c r="AKP37" s="41"/>
      <c r="AKQ37" s="41"/>
      <c r="AKR37" s="41"/>
      <c r="AKS37" s="41"/>
      <c r="AKT37" s="41"/>
      <c r="AKU37" s="41"/>
      <c r="AKV37" s="41"/>
      <c r="AKW37" s="41"/>
      <c r="AKX37" s="41"/>
      <c r="AKY37" s="41"/>
      <c r="AKZ37" s="41"/>
      <c r="ALA37" s="41"/>
      <c r="ALB37" s="41"/>
      <c r="ALC37" s="41"/>
      <c r="ALD37" s="41"/>
      <c r="ALE37" s="41"/>
      <c r="ALF37" s="41"/>
      <c r="ALG37" s="41"/>
      <c r="ALH37" s="41"/>
      <c r="ALI37" s="41"/>
      <c r="ALJ37" s="41"/>
      <c r="ALK37" s="41"/>
      <c r="ALL37" s="41"/>
      <c r="ALM37" s="41"/>
      <c r="ALN37" s="41"/>
      <c r="ALO37" s="41"/>
      <c r="ALP37" s="41"/>
      <c r="ALQ37" s="41"/>
      <c r="ALR37" s="41"/>
      <c r="ALS37" s="41"/>
      <c r="ALT37" s="41"/>
      <c r="ALU37" s="41"/>
      <c r="ALV37" s="41"/>
      <c r="ALW37" s="41"/>
      <c r="ALX37" s="41"/>
      <c r="ALY37" s="41"/>
      <c r="ALZ37" s="41"/>
      <c r="AMA37" s="41"/>
      <c r="AMB37" s="41"/>
      <c r="AMC37" s="41"/>
      <c r="AMD37" s="41"/>
      <c r="AME37" s="41"/>
      <c r="AMF37" s="41"/>
      <c r="AMG37" s="41"/>
      <c r="AMH37" s="41"/>
      <c r="AMI37" s="41"/>
      <c r="AMJ37" s="41"/>
      <c r="AMK37" s="41"/>
      <c r="AML37" s="41"/>
      <c r="AMM37" s="41"/>
      <c r="AMN37" s="41"/>
      <c r="AMO37" s="41"/>
      <c r="AMP37" s="41"/>
      <c r="AMQ37" s="41"/>
      <c r="AMR37" s="41"/>
      <c r="AMS37" s="41"/>
      <c r="AMT37" s="41"/>
      <c r="AMU37" s="41"/>
      <c r="AMV37" s="41"/>
      <c r="AMW37" s="41"/>
      <c r="AMX37" s="41"/>
      <c r="AMY37" s="41"/>
      <c r="AMZ37" s="41"/>
      <c r="ANA37" s="41"/>
      <c r="ANB37" s="41"/>
      <c r="ANC37" s="41"/>
      <c r="AND37" s="41"/>
      <c r="ANE37" s="41"/>
      <c r="ANF37" s="41"/>
      <c r="ANG37" s="41"/>
      <c r="ANH37" s="41"/>
      <c r="ANI37" s="41"/>
      <c r="ANJ37" s="41"/>
      <c r="ANK37" s="41"/>
      <c r="ANL37" s="41"/>
      <c r="ANM37" s="41"/>
      <c r="ANN37" s="41"/>
      <c r="ANO37" s="41"/>
      <c r="ANP37" s="41"/>
      <c r="ANQ37" s="41"/>
      <c r="ANR37" s="41"/>
      <c r="ANS37" s="41"/>
      <c r="ANT37" s="41"/>
      <c r="ANU37" s="41"/>
      <c r="ANV37" s="41"/>
      <c r="ANW37" s="41"/>
      <c r="ANX37" s="41"/>
      <c r="ANY37" s="41"/>
      <c r="ANZ37" s="41"/>
      <c r="AOA37" s="41"/>
      <c r="AOB37" s="41"/>
      <c r="AOC37" s="41"/>
      <c r="AOD37" s="41"/>
      <c r="AOE37" s="41"/>
      <c r="AOF37" s="41"/>
      <c r="AOG37" s="41"/>
      <c r="AOH37" s="41"/>
      <c r="AOI37" s="41"/>
      <c r="AOJ37" s="41"/>
      <c r="AOK37" s="41"/>
      <c r="AOL37" s="41"/>
      <c r="AOM37" s="41"/>
      <c r="AON37" s="41"/>
      <c r="AOO37" s="41"/>
      <c r="AOP37" s="41"/>
      <c r="AOQ37" s="41"/>
      <c r="AOR37" s="41"/>
      <c r="AOS37" s="41"/>
      <c r="AOT37" s="41"/>
      <c r="AOU37" s="41"/>
      <c r="AOV37" s="41"/>
      <c r="AOW37" s="41"/>
      <c r="AOX37" s="41"/>
      <c r="AOY37" s="41"/>
      <c r="AOZ37" s="41"/>
      <c r="APA37" s="41"/>
      <c r="APB37" s="41"/>
      <c r="APC37" s="41"/>
      <c r="APD37" s="41"/>
      <c r="APE37" s="41"/>
      <c r="APF37" s="41"/>
      <c r="APG37" s="41"/>
      <c r="APH37" s="41"/>
      <c r="API37" s="41"/>
    </row>
    <row r="38" spans="2:1101" x14ac:dyDescent="0.25">
      <c r="B38" s="43" t="s">
        <v>324</v>
      </c>
      <c r="C38" s="41">
        <v>12385</v>
      </c>
      <c r="D38" s="130">
        <v>0</v>
      </c>
      <c r="E38" s="130">
        <v>100203862.65000001</v>
      </c>
      <c r="F38" s="130">
        <v>0</v>
      </c>
      <c r="G38" s="41"/>
      <c r="H38" s="41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1"/>
      <c r="FE38" s="41"/>
      <c r="FF38" s="41"/>
      <c r="FG38" s="41"/>
      <c r="FH38" s="41"/>
      <c r="FI38" s="41"/>
      <c r="FJ38" s="41"/>
      <c r="FK38" s="41"/>
      <c r="FL38" s="41"/>
      <c r="FM38" s="41"/>
      <c r="FN38" s="41"/>
      <c r="FO38" s="41"/>
      <c r="FP38" s="41"/>
      <c r="FQ38" s="41"/>
      <c r="FR38" s="41"/>
      <c r="FS38" s="41"/>
      <c r="FT38" s="41"/>
      <c r="FU38" s="41"/>
      <c r="FV38" s="41"/>
      <c r="FW38" s="41"/>
      <c r="FX38" s="41"/>
      <c r="FY38" s="41"/>
      <c r="FZ38" s="41"/>
      <c r="GA38" s="41"/>
      <c r="GB38" s="41"/>
      <c r="GC38" s="41"/>
      <c r="GD38" s="41"/>
      <c r="GE38" s="41"/>
      <c r="GF38" s="41"/>
      <c r="GG38" s="41"/>
      <c r="GH38" s="41"/>
      <c r="GI38" s="41"/>
      <c r="GJ38" s="41"/>
      <c r="GK38" s="41"/>
      <c r="GL38" s="41"/>
      <c r="GM38" s="41"/>
      <c r="GN38" s="41"/>
      <c r="GO38" s="41"/>
      <c r="GP38" s="41"/>
      <c r="GQ38" s="41"/>
      <c r="GR38" s="41"/>
      <c r="GS38" s="41"/>
      <c r="GT38" s="41"/>
      <c r="GU38" s="41"/>
      <c r="GV38" s="41"/>
      <c r="GW38" s="41"/>
      <c r="GX38" s="41"/>
      <c r="GY38" s="41"/>
      <c r="GZ38" s="41"/>
      <c r="HA38" s="41"/>
      <c r="HB38" s="41"/>
      <c r="HC38" s="41"/>
      <c r="HD38" s="41"/>
      <c r="HE38" s="41"/>
      <c r="HF38" s="41"/>
      <c r="HG38" s="41"/>
      <c r="HH38" s="41"/>
      <c r="HI38" s="41"/>
      <c r="HJ38" s="41"/>
      <c r="HK38" s="41"/>
      <c r="HL38" s="41"/>
      <c r="HM38" s="41"/>
      <c r="HN38" s="41"/>
      <c r="HO38" s="41"/>
      <c r="HP38" s="41"/>
      <c r="HQ38" s="41"/>
      <c r="HR38" s="41"/>
      <c r="HS38" s="41"/>
      <c r="HT38" s="41"/>
      <c r="HU38" s="41"/>
      <c r="HV38" s="41"/>
      <c r="HW38" s="41"/>
      <c r="HX38" s="41"/>
      <c r="HY38" s="41"/>
      <c r="HZ38" s="41"/>
      <c r="IA38" s="41"/>
      <c r="IB38" s="41"/>
      <c r="IC38" s="41"/>
      <c r="ID38" s="41"/>
      <c r="IE38" s="41"/>
      <c r="IF38" s="41"/>
      <c r="IG38" s="41"/>
      <c r="IH38" s="41"/>
      <c r="II38" s="41"/>
      <c r="IJ38" s="41"/>
      <c r="IK38" s="41"/>
      <c r="IL38" s="41"/>
      <c r="IM38" s="41"/>
      <c r="IN38" s="41"/>
      <c r="IO38" s="41"/>
      <c r="IP38" s="41"/>
      <c r="IQ38" s="41"/>
      <c r="IR38" s="41"/>
      <c r="IS38" s="41"/>
      <c r="IT38" s="41"/>
      <c r="IU38" s="41"/>
      <c r="IV38" s="41"/>
      <c r="IW38" s="41"/>
      <c r="IX38" s="41"/>
      <c r="IY38" s="41"/>
      <c r="IZ38" s="41"/>
      <c r="JA38" s="41"/>
      <c r="JB38" s="41"/>
      <c r="JC38" s="41"/>
      <c r="JD38" s="41"/>
      <c r="JE38" s="41"/>
      <c r="JF38" s="41"/>
      <c r="JG38" s="41"/>
      <c r="JH38" s="41"/>
      <c r="JI38" s="41"/>
      <c r="JJ38" s="41"/>
      <c r="JK38" s="41"/>
      <c r="JL38" s="41"/>
      <c r="JM38" s="41"/>
      <c r="JN38" s="41"/>
      <c r="JO38" s="41"/>
      <c r="JP38" s="41"/>
      <c r="JQ38" s="41"/>
      <c r="JR38" s="41"/>
      <c r="JS38" s="41"/>
      <c r="JT38" s="41"/>
      <c r="JU38" s="41"/>
      <c r="JV38" s="41"/>
      <c r="JW38" s="41"/>
      <c r="JX38" s="41"/>
      <c r="JY38" s="41"/>
      <c r="JZ38" s="41"/>
      <c r="KA38" s="41"/>
      <c r="KB38" s="41"/>
      <c r="KC38" s="41"/>
      <c r="KD38" s="41"/>
      <c r="KE38" s="41"/>
      <c r="KF38" s="41"/>
      <c r="KG38" s="41"/>
      <c r="KH38" s="41"/>
      <c r="KI38" s="41"/>
      <c r="KJ38" s="41"/>
      <c r="KK38" s="41"/>
      <c r="KL38" s="41"/>
      <c r="KM38" s="41"/>
      <c r="KN38" s="41"/>
      <c r="KO38" s="41"/>
      <c r="KP38" s="41"/>
      <c r="KQ38" s="41"/>
      <c r="KR38" s="41"/>
      <c r="KS38" s="41"/>
      <c r="KT38" s="41"/>
      <c r="KU38" s="41"/>
      <c r="KV38" s="41"/>
      <c r="KW38" s="41"/>
      <c r="KX38" s="41"/>
      <c r="KY38" s="41"/>
      <c r="KZ38" s="41"/>
      <c r="LA38" s="41"/>
      <c r="LB38" s="41"/>
      <c r="LC38" s="41"/>
      <c r="LD38" s="41"/>
      <c r="LE38" s="41"/>
      <c r="LF38" s="41"/>
      <c r="LG38" s="41"/>
      <c r="LH38" s="41"/>
      <c r="LI38" s="41"/>
      <c r="LJ38" s="41"/>
      <c r="LK38" s="41"/>
      <c r="LL38" s="41"/>
      <c r="LM38" s="41"/>
      <c r="LN38" s="41"/>
      <c r="LO38" s="41"/>
      <c r="LP38" s="41"/>
      <c r="LQ38" s="41"/>
      <c r="LR38" s="41"/>
      <c r="LS38" s="41"/>
      <c r="LT38" s="41"/>
      <c r="LU38" s="41"/>
      <c r="LV38" s="41"/>
      <c r="LW38" s="41"/>
      <c r="LX38" s="41"/>
      <c r="LY38" s="41"/>
      <c r="LZ38" s="41"/>
      <c r="MA38" s="41"/>
      <c r="MB38" s="41"/>
      <c r="MC38" s="41"/>
      <c r="MD38" s="41"/>
      <c r="ME38" s="41"/>
      <c r="MF38" s="41"/>
      <c r="MG38" s="41"/>
      <c r="MH38" s="41"/>
      <c r="MI38" s="41"/>
      <c r="MJ38" s="41"/>
      <c r="MK38" s="41"/>
      <c r="ML38" s="41"/>
      <c r="MM38" s="41"/>
      <c r="MN38" s="41"/>
      <c r="MO38" s="41"/>
      <c r="MP38" s="41"/>
      <c r="MQ38" s="41"/>
      <c r="MR38" s="41"/>
      <c r="MS38" s="41"/>
      <c r="MT38" s="41"/>
      <c r="MU38" s="41"/>
      <c r="MV38" s="41"/>
      <c r="MW38" s="41"/>
      <c r="MX38" s="41"/>
      <c r="MY38" s="41"/>
      <c r="MZ38" s="41"/>
      <c r="NA38" s="41"/>
      <c r="NB38" s="41"/>
      <c r="NC38" s="41"/>
      <c r="ND38" s="41"/>
      <c r="NE38" s="41"/>
      <c r="NF38" s="41"/>
      <c r="NG38" s="41"/>
      <c r="NH38" s="41"/>
      <c r="NI38" s="41"/>
      <c r="NJ38" s="41"/>
      <c r="NK38" s="41"/>
      <c r="NL38" s="41"/>
      <c r="NM38" s="41"/>
      <c r="NN38" s="41"/>
      <c r="NO38" s="41"/>
      <c r="NP38" s="41"/>
      <c r="NQ38" s="41"/>
      <c r="NR38" s="41"/>
      <c r="NS38" s="41"/>
      <c r="NT38" s="41"/>
      <c r="NU38" s="41"/>
      <c r="NV38" s="41"/>
      <c r="NW38" s="41"/>
      <c r="NX38" s="41"/>
      <c r="NY38" s="41"/>
      <c r="NZ38" s="41"/>
      <c r="OA38" s="41"/>
      <c r="OB38" s="41"/>
      <c r="OC38" s="41"/>
      <c r="OD38" s="41"/>
      <c r="OE38" s="41"/>
      <c r="OF38" s="41"/>
      <c r="OG38" s="41"/>
      <c r="OH38" s="41"/>
      <c r="OI38" s="41"/>
      <c r="OJ38" s="41"/>
      <c r="OK38" s="41"/>
      <c r="OL38" s="41"/>
      <c r="OM38" s="41"/>
      <c r="ON38" s="41"/>
      <c r="OO38" s="41"/>
      <c r="OP38" s="41"/>
      <c r="OQ38" s="41"/>
      <c r="OR38" s="41"/>
      <c r="OS38" s="41"/>
      <c r="OT38" s="41"/>
      <c r="OU38" s="41"/>
      <c r="OV38" s="41"/>
      <c r="OW38" s="41"/>
      <c r="OX38" s="41"/>
      <c r="OY38" s="41"/>
      <c r="OZ38" s="41"/>
      <c r="PA38" s="41"/>
      <c r="PB38" s="41"/>
      <c r="PC38" s="41"/>
      <c r="PD38" s="41"/>
      <c r="PE38" s="41"/>
      <c r="PF38" s="41"/>
      <c r="PG38" s="41"/>
      <c r="PH38" s="41"/>
      <c r="PI38" s="41"/>
      <c r="PJ38" s="41"/>
      <c r="PK38" s="41"/>
      <c r="PL38" s="41"/>
      <c r="PM38" s="41"/>
      <c r="PN38" s="41"/>
      <c r="PO38" s="41"/>
      <c r="PP38" s="41"/>
      <c r="PQ38" s="41"/>
      <c r="PR38" s="41"/>
      <c r="PS38" s="41"/>
      <c r="PT38" s="41"/>
      <c r="PU38" s="41"/>
      <c r="PV38" s="41"/>
      <c r="PW38" s="41"/>
      <c r="PX38" s="41"/>
      <c r="PY38" s="41"/>
      <c r="PZ38" s="41"/>
      <c r="QA38" s="41"/>
      <c r="QB38" s="41"/>
      <c r="QC38" s="41"/>
      <c r="QD38" s="41"/>
      <c r="QE38" s="41"/>
      <c r="QF38" s="41"/>
      <c r="QG38" s="41"/>
      <c r="QH38" s="41"/>
      <c r="QI38" s="41"/>
      <c r="QJ38" s="41"/>
      <c r="QK38" s="41"/>
      <c r="QL38" s="41"/>
      <c r="QM38" s="41"/>
      <c r="QN38" s="41"/>
      <c r="QO38" s="41"/>
      <c r="QP38" s="41"/>
      <c r="QQ38" s="41"/>
      <c r="QR38" s="41"/>
      <c r="QS38" s="41"/>
      <c r="QT38" s="41"/>
      <c r="QU38" s="41"/>
      <c r="QV38" s="41"/>
      <c r="QW38" s="41"/>
      <c r="QX38" s="41"/>
      <c r="QY38" s="41"/>
      <c r="QZ38" s="41"/>
      <c r="RA38" s="41"/>
      <c r="RB38" s="41"/>
      <c r="RC38" s="41"/>
      <c r="RD38" s="41"/>
      <c r="RE38" s="41"/>
      <c r="RF38" s="41"/>
      <c r="RG38" s="41"/>
      <c r="RH38" s="41"/>
      <c r="RI38" s="41"/>
      <c r="RJ38" s="41"/>
      <c r="RK38" s="41"/>
      <c r="RL38" s="41"/>
      <c r="RM38" s="41"/>
      <c r="RN38" s="41"/>
      <c r="RO38" s="41"/>
      <c r="RP38" s="41"/>
      <c r="RQ38" s="41"/>
      <c r="RR38" s="41"/>
      <c r="RS38" s="41"/>
      <c r="RT38" s="41"/>
      <c r="RU38" s="41"/>
      <c r="RV38" s="41"/>
      <c r="RW38" s="41"/>
      <c r="RX38" s="41"/>
      <c r="RY38" s="41"/>
      <c r="RZ38" s="41"/>
      <c r="SA38" s="41"/>
      <c r="SB38" s="41"/>
      <c r="SC38" s="41"/>
      <c r="SD38" s="41"/>
      <c r="SE38" s="41"/>
      <c r="SF38" s="41"/>
      <c r="SG38" s="41"/>
      <c r="SH38" s="41"/>
      <c r="SI38" s="41"/>
      <c r="SJ38" s="41"/>
      <c r="SK38" s="41"/>
      <c r="SL38" s="41"/>
      <c r="SM38" s="41"/>
      <c r="SN38" s="41"/>
      <c r="SO38" s="41"/>
      <c r="SP38" s="41"/>
      <c r="SQ38" s="41"/>
      <c r="SR38" s="41"/>
      <c r="SS38" s="41"/>
      <c r="ST38" s="41"/>
      <c r="SU38" s="41"/>
      <c r="SV38" s="41"/>
      <c r="SW38" s="41"/>
      <c r="SX38" s="41"/>
      <c r="SY38" s="41"/>
      <c r="SZ38" s="41"/>
      <c r="TA38" s="41"/>
      <c r="TB38" s="41"/>
      <c r="TC38" s="41"/>
      <c r="TD38" s="41"/>
      <c r="TE38" s="41"/>
      <c r="TF38" s="41"/>
      <c r="TG38" s="41"/>
      <c r="TH38" s="41"/>
      <c r="TI38" s="41"/>
      <c r="TJ38" s="41"/>
      <c r="TK38" s="41"/>
      <c r="TL38" s="41"/>
      <c r="TM38" s="41"/>
      <c r="TN38" s="41"/>
      <c r="TO38" s="41"/>
      <c r="TP38" s="41"/>
      <c r="TQ38" s="41"/>
      <c r="TR38" s="41"/>
      <c r="TS38" s="41"/>
      <c r="TT38" s="41"/>
      <c r="TU38" s="41"/>
      <c r="TV38" s="41"/>
      <c r="TW38" s="41"/>
      <c r="TX38" s="41"/>
      <c r="TY38" s="41"/>
      <c r="TZ38" s="41"/>
      <c r="UA38" s="41"/>
      <c r="UB38" s="41"/>
      <c r="UC38" s="41"/>
      <c r="UD38" s="41"/>
      <c r="UE38" s="41"/>
      <c r="UF38" s="41"/>
      <c r="UG38" s="41"/>
      <c r="UH38" s="41"/>
      <c r="UI38" s="41"/>
      <c r="UJ38" s="41"/>
      <c r="UK38" s="41"/>
      <c r="UL38" s="41"/>
      <c r="UM38" s="41"/>
      <c r="UN38" s="41"/>
      <c r="UO38" s="41"/>
      <c r="UP38" s="41"/>
      <c r="UQ38" s="41"/>
      <c r="UR38" s="41"/>
      <c r="US38" s="41"/>
      <c r="UT38" s="41"/>
      <c r="UU38" s="41"/>
      <c r="UV38" s="41"/>
      <c r="UW38" s="41"/>
      <c r="UX38" s="41"/>
      <c r="UY38" s="41"/>
      <c r="UZ38" s="41"/>
      <c r="VA38" s="41"/>
      <c r="VB38" s="41"/>
      <c r="VC38" s="41"/>
      <c r="VD38" s="41"/>
      <c r="VE38" s="41"/>
      <c r="VF38" s="41"/>
      <c r="VG38" s="41"/>
      <c r="VH38" s="41"/>
      <c r="VI38" s="41"/>
      <c r="VJ38" s="41"/>
      <c r="VK38" s="41"/>
      <c r="VL38" s="41"/>
      <c r="VM38" s="41"/>
      <c r="VN38" s="41"/>
      <c r="VO38" s="41"/>
      <c r="VP38" s="41"/>
      <c r="VQ38" s="41"/>
      <c r="VR38" s="41"/>
      <c r="VS38" s="41"/>
      <c r="VT38" s="41"/>
      <c r="VU38" s="41"/>
      <c r="VV38" s="41"/>
      <c r="VW38" s="41"/>
      <c r="VX38" s="41"/>
      <c r="VY38" s="41"/>
      <c r="VZ38" s="41"/>
      <c r="WA38" s="41"/>
      <c r="WB38" s="41"/>
      <c r="WC38" s="41"/>
      <c r="WD38" s="41"/>
      <c r="WE38" s="41"/>
      <c r="WF38" s="41"/>
      <c r="WG38" s="41"/>
      <c r="WH38" s="41"/>
      <c r="WI38" s="41"/>
      <c r="WJ38" s="41"/>
      <c r="WK38" s="41"/>
      <c r="WL38" s="41"/>
      <c r="WM38" s="41"/>
      <c r="WN38" s="41"/>
      <c r="WO38" s="41"/>
      <c r="WP38" s="41"/>
      <c r="WQ38" s="41"/>
      <c r="WR38" s="41"/>
      <c r="WS38" s="41"/>
      <c r="WT38" s="41"/>
      <c r="WU38" s="41"/>
      <c r="WV38" s="41"/>
      <c r="WW38" s="41"/>
      <c r="WX38" s="41"/>
      <c r="WY38" s="41"/>
      <c r="WZ38" s="41"/>
      <c r="XA38" s="41"/>
      <c r="XB38" s="41"/>
      <c r="XC38" s="41"/>
      <c r="XD38" s="41"/>
      <c r="XE38" s="41"/>
      <c r="XF38" s="41"/>
      <c r="XG38" s="41"/>
      <c r="XH38" s="41"/>
      <c r="XI38" s="41"/>
      <c r="XJ38" s="41"/>
      <c r="XK38" s="41"/>
      <c r="XL38" s="41"/>
      <c r="XM38" s="41"/>
      <c r="XN38" s="41"/>
      <c r="XO38" s="41"/>
      <c r="XP38" s="41"/>
      <c r="XQ38" s="41"/>
      <c r="XR38" s="41"/>
      <c r="XS38" s="41"/>
      <c r="XT38" s="41"/>
      <c r="XU38" s="41"/>
      <c r="XV38" s="41"/>
      <c r="XW38" s="41"/>
      <c r="XX38" s="41"/>
      <c r="XY38" s="41"/>
      <c r="XZ38" s="41"/>
      <c r="YA38" s="41"/>
      <c r="YB38" s="41"/>
      <c r="YC38" s="41"/>
      <c r="YD38" s="41"/>
      <c r="YE38" s="41"/>
      <c r="YF38" s="41"/>
      <c r="YG38" s="41"/>
      <c r="YH38" s="41"/>
      <c r="YI38" s="41"/>
      <c r="YJ38" s="41"/>
      <c r="YK38" s="41"/>
      <c r="YL38" s="41"/>
      <c r="YM38" s="41"/>
      <c r="YN38" s="41"/>
      <c r="YO38" s="41"/>
      <c r="YP38" s="41"/>
      <c r="YQ38" s="41"/>
      <c r="YR38" s="41"/>
      <c r="YS38" s="41"/>
      <c r="YT38" s="41"/>
      <c r="YU38" s="41"/>
      <c r="YV38" s="41"/>
      <c r="YW38" s="41"/>
      <c r="YX38" s="41"/>
      <c r="YY38" s="41"/>
      <c r="YZ38" s="41"/>
      <c r="ZA38" s="41"/>
      <c r="ZB38" s="41"/>
      <c r="ZC38" s="41"/>
      <c r="ZD38" s="41"/>
      <c r="ZE38" s="41"/>
      <c r="ZF38" s="41"/>
      <c r="ZG38" s="41"/>
      <c r="ZH38" s="41"/>
      <c r="ZI38" s="41"/>
      <c r="ZJ38" s="41"/>
      <c r="ZK38" s="41"/>
      <c r="ZL38" s="41"/>
      <c r="ZM38" s="41"/>
      <c r="ZN38" s="41"/>
      <c r="ZO38" s="41"/>
      <c r="ZP38" s="41"/>
      <c r="ZQ38" s="41"/>
      <c r="ZR38" s="41"/>
      <c r="ZS38" s="41"/>
      <c r="ZT38" s="41"/>
      <c r="ZU38" s="41"/>
      <c r="ZV38" s="41"/>
      <c r="ZW38" s="41"/>
      <c r="ZX38" s="41"/>
      <c r="ZY38" s="41"/>
      <c r="ZZ38" s="41"/>
      <c r="AAA38" s="41"/>
      <c r="AAB38" s="41"/>
      <c r="AAC38" s="41"/>
      <c r="AAD38" s="41"/>
      <c r="AAE38" s="41"/>
      <c r="AAF38" s="41"/>
      <c r="AAG38" s="41"/>
      <c r="AAH38" s="41"/>
      <c r="AAI38" s="41"/>
      <c r="AAJ38" s="41"/>
      <c r="AAK38" s="41"/>
      <c r="AAL38" s="41"/>
      <c r="AAM38" s="41"/>
      <c r="AAN38" s="41"/>
      <c r="AAO38" s="41"/>
      <c r="AAP38" s="41"/>
      <c r="AAQ38" s="41"/>
      <c r="AAR38" s="41"/>
      <c r="AAS38" s="41"/>
      <c r="AAT38" s="41"/>
      <c r="AAU38" s="41"/>
      <c r="AAV38" s="41"/>
      <c r="AAW38" s="41"/>
      <c r="AAX38" s="41"/>
      <c r="AAY38" s="41"/>
      <c r="AAZ38" s="41"/>
      <c r="ABA38" s="41"/>
      <c r="ABB38" s="41"/>
      <c r="ABC38" s="41"/>
      <c r="ABD38" s="41"/>
      <c r="ABE38" s="41"/>
      <c r="ABF38" s="41"/>
      <c r="ABG38" s="41"/>
      <c r="ABH38" s="41"/>
      <c r="ABI38" s="41"/>
      <c r="ABJ38" s="41"/>
      <c r="ABK38" s="41"/>
      <c r="ABL38" s="41"/>
      <c r="ABM38" s="41"/>
      <c r="ABN38" s="41"/>
      <c r="ABO38" s="41"/>
      <c r="ABP38" s="41"/>
      <c r="ABQ38" s="41"/>
      <c r="ABR38" s="41"/>
      <c r="ABS38" s="41"/>
      <c r="ABT38" s="41"/>
      <c r="ABU38" s="41"/>
      <c r="ABV38" s="41"/>
      <c r="ABW38" s="41"/>
      <c r="ABX38" s="41"/>
      <c r="ABY38" s="41"/>
      <c r="ABZ38" s="41"/>
      <c r="ACA38" s="41"/>
      <c r="ACB38" s="41"/>
      <c r="ACC38" s="41"/>
      <c r="ACD38" s="41"/>
      <c r="ACE38" s="41"/>
      <c r="ACF38" s="41"/>
      <c r="ACG38" s="41"/>
      <c r="ACH38" s="41"/>
      <c r="ACI38" s="41"/>
      <c r="ACJ38" s="41"/>
      <c r="ACK38" s="41"/>
      <c r="ACL38" s="41"/>
      <c r="ACM38" s="41"/>
      <c r="ACN38" s="41"/>
      <c r="ACO38" s="41"/>
      <c r="ACP38" s="41"/>
      <c r="ACQ38" s="41"/>
      <c r="ACR38" s="41"/>
      <c r="ACS38" s="41"/>
      <c r="ACT38" s="41"/>
      <c r="ACU38" s="41"/>
      <c r="ACV38" s="41"/>
      <c r="ACW38" s="41"/>
      <c r="ACX38" s="41"/>
      <c r="ACY38" s="41"/>
      <c r="ACZ38" s="41"/>
      <c r="ADA38" s="41"/>
      <c r="ADB38" s="41"/>
      <c r="ADC38" s="41"/>
      <c r="ADD38" s="41"/>
      <c r="ADE38" s="41"/>
      <c r="ADF38" s="41"/>
      <c r="ADG38" s="41"/>
      <c r="ADH38" s="41"/>
      <c r="ADI38" s="41"/>
      <c r="ADJ38" s="41"/>
      <c r="ADK38" s="41"/>
      <c r="ADL38" s="41"/>
      <c r="ADM38" s="41"/>
      <c r="ADN38" s="41"/>
      <c r="ADO38" s="41"/>
      <c r="ADP38" s="41"/>
      <c r="ADQ38" s="41"/>
      <c r="ADR38" s="41"/>
      <c r="ADS38" s="41"/>
      <c r="ADT38" s="41"/>
      <c r="ADU38" s="41"/>
      <c r="ADV38" s="41"/>
      <c r="ADW38" s="41"/>
      <c r="ADX38" s="41"/>
      <c r="ADY38" s="41"/>
      <c r="ADZ38" s="41"/>
      <c r="AEA38" s="41"/>
      <c r="AEB38" s="41"/>
      <c r="AEC38" s="41"/>
      <c r="AED38" s="41"/>
      <c r="AEE38" s="41"/>
      <c r="AEF38" s="41"/>
      <c r="AEG38" s="41"/>
      <c r="AEH38" s="41"/>
      <c r="AEI38" s="41"/>
      <c r="AEJ38" s="41"/>
      <c r="AEK38" s="41"/>
      <c r="AEL38" s="41"/>
      <c r="AEM38" s="41"/>
      <c r="AEN38" s="41"/>
      <c r="AEO38" s="41"/>
      <c r="AEP38" s="41"/>
      <c r="AEQ38" s="41"/>
      <c r="AER38" s="41"/>
      <c r="AES38" s="41"/>
      <c r="AET38" s="41"/>
      <c r="AEU38" s="41"/>
      <c r="AEV38" s="41"/>
      <c r="AEW38" s="41"/>
      <c r="AEX38" s="41"/>
      <c r="AEY38" s="41"/>
      <c r="AEZ38" s="41"/>
      <c r="AFA38" s="41"/>
      <c r="AFB38" s="41"/>
      <c r="AFC38" s="41"/>
      <c r="AFD38" s="41"/>
      <c r="AFE38" s="41"/>
      <c r="AFF38" s="41"/>
      <c r="AFG38" s="41"/>
      <c r="AFH38" s="41"/>
      <c r="AFI38" s="41"/>
      <c r="AFJ38" s="41"/>
      <c r="AFK38" s="41"/>
      <c r="AFL38" s="41"/>
      <c r="AFM38" s="41"/>
      <c r="AFN38" s="41"/>
      <c r="AFO38" s="41"/>
      <c r="AFP38" s="41"/>
      <c r="AFQ38" s="41"/>
      <c r="AFR38" s="41"/>
      <c r="AFS38" s="41"/>
      <c r="AFT38" s="41"/>
      <c r="AFU38" s="41"/>
      <c r="AFV38" s="41"/>
      <c r="AFW38" s="41"/>
      <c r="AFX38" s="41"/>
      <c r="AFY38" s="41"/>
      <c r="AFZ38" s="41"/>
      <c r="AGA38" s="41"/>
      <c r="AGB38" s="41"/>
      <c r="AGC38" s="41"/>
      <c r="AGD38" s="41"/>
      <c r="AGE38" s="41"/>
      <c r="AGF38" s="41"/>
      <c r="AGG38" s="41"/>
      <c r="AGH38" s="41"/>
      <c r="AGI38" s="41"/>
      <c r="AGJ38" s="41"/>
      <c r="AGK38" s="41"/>
      <c r="AGL38" s="41"/>
      <c r="AGM38" s="41"/>
      <c r="AGN38" s="41"/>
      <c r="AGO38" s="41"/>
      <c r="AGP38" s="41"/>
      <c r="AGQ38" s="41"/>
      <c r="AGR38" s="41"/>
      <c r="AGS38" s="41"/>
      <c r="AGT38" s="41"/>
      <c r="AGU38" s="41"/>
      <c r="AGV38" s="41"/>
      <c r="AGW38" s="41"/>
      <c r="AGX38" s="41"/>
      <c r="AGY38" s="41"/>
      <c r="AGZ38" s="41"/>
      <c r="AHA38" s="41"/>
      <c r="AHB38" s="41"/>
      <c r="AHC38" s="41"/>
      <c r="AHD38" s="41"/>
      <c r="AHE38" s="41"/>
      <c r="AHF38" s="41"/>
      <c r="AHG38" s="41"/>
      <c r="AHH38" s="41"/>
      <c r="AHI38" s="41"/>
      <c r="AHJ38" s="41"/>
      <c r="AHK38" s="41"/>
      <c r="AHL38" s="41"/>
      <c r="AHM38" s="41"/>
      <c r="AHN38" s="41"/>
      <c r="AHO38" s="41"/>
      <c r="AHP38" s="41"/>
      <c r="AHQ38" s="41"/>
      <c r="AHR38" s="41"/>
      <c r="AHS38" s="41"/>
      <c r="AHT38" s="41"/>
      <c r="AHU38" s="41"/>
      <c r="AHV38" s="41"/>
      <c r="AHW38" s="41"/>
      <c r="AHX38" s="41"/>
      <c r="AHY38" s="41"/>
      <c r="AHZ38" s="41"/>
      <c r="AIA38" s="41"/>
      <c r="AIB38" s="41"/>
      <c r="AIC38" s="41"/>
      <c r="AID38" s="41"/>
      <c r="AIE38" s="41"/>
      <c r="AIF38" s="41"/>
      <c r="AIG38" s="41"/>
      <c r="AIH38" s="41"/>
      <c r="AII38" s="41"/>
      <c r="AIJ38" s="41"/>
      <c r="AIK38" s="41"/>
      <c r="AIL38" s="41"/>
      <c r="AIM38" s="41"/>
      <c r="AIN38" s="41"/>
      <c r="AIO38" s="41"/>
      <c r="AIP38" s="41"/>
      <c r="AIQ38" s="41"/>
      <c r="AIR38" s="41"/>
      <c r="AIS38" s="41"/>
      <c r="AIT38" s="41"/>
      <c r="AIU38" s="41"/>
      <c r="AIV38" s="41"/>
      <c r="AIW38" s="41"/>
      <c r="AIX38" s="41"/>
      <c r="AIY38" s="41"/>
      <c r="AIZ38" s="41"/>
      <c r="AJA38" s="41"/>
      <c r="AJB38" s="41"/>
      <c r="AJC38" s="41"/>
      <c r="AJD38" s="41"/>
      <c r="AJE38" s="41"/>
      <c r="AJF38" s="41"/>
      <c r="AJG38" s="41"/>
      <c r="AJH38" s="41"/>
      <c r="AJI38" s="41"/>
      <c r="AJJ38" s="41"/>
      <c r="AJK38" s="41"/>
      <c r="AJL38" s="41"/>
      <c r="AJM38" s="41"/>
      <c r="AJN38" s="41"/>
      <c r="AJO38" s="41"/>
      <c r="AJP38" s="41"/>
      <c r="AJQ38" s="41"/>
      <c r="AJR38" s="41"/>
      <c r="AJS38" s="41"/>
      <c r="AJT38" s="41"/>
      <c r="AJU38" s="41"/>
      <c r="AJV38" s="41"/>
      <c r="AJW38" s="41"/>
      <c r="AJX38" s="41"/>
      <c r="AJY38" s="41"/>
      <c r="AJZ38" s="41"/>
      <c r="AKA38" s="41"/>
      <c r="AKB38" s="41"/>
      <c r="AKC38" s="41"/>
      <c r="AKD38" s="41"/>
      <c r="AKE38" s="41"/>
      <c r="AKF38" s="41"/>
      <c r="AKG38" s="41"/>
      <c r="AKH38" s="41"/>
      <c r="AKI38" s="41"/>
      <c r="AKJ38" s="41"/>
      <c r="AKK38" s="41"/>
      <c r="AKL38" s="41"/>
      <c r="AKM38" s="41"/>
      <c r="AKN38" s="41"/>
      <c r="AKO38" s="41"/>
      <c r="AKP38" s="41"/>
      <c r="AKQ38" s="41"/>
      <c r="AKR38" s="41"/>
      <c r="AKS38" s="41"/>
      <c r="AKT38" s="41"/>
      <c r="AKU38" s="41"/>
      <c r="AKV38" s="41"/>
      <c r="AKW38" s="41"/>
      <c r="AKX38" s="41"/>
      <c r="AKY38" s="41"/>
      <c r="AKZ38" s="41"/>
      <c r="ALA38" s="41"/>
      <c r="ALB38" s="41"/>
      <c r="ALC38" s="41"/>
      <c r="ALD38" s="41"/>
      <c r="ALE38" s="41"/>
      <c r="ALF38" s="41"/>
      <c r="ALG38" s="41"/>
      <c r="ALH38" s="41"/>
      <c r="ALI38" s="41"/>
      <c r="ALJ38" s="41"/>
      <c r="ALK38" s="41"/>
      <c r="ALL38" s="41"/>
      <c r="ALM38" s="41"/>
      <c r="ALN38" s="41"/>
      <c r="ALO38" s="41"/>
      <c r="ALP38" s="41"/>
      <c r="ALQ38" s="41"/>
      <c r="ALR38" s="41"/>
      <c r="ALS38" s="41"/>
      <c r="ALT38" s="41"/>
      <c r="ALU38" s="41"/>
      <c r="ALV38" s="41"/>
      <c r="ALW38" s="41"/>
      <c r="ALX38" s="41"/>
      <c r="ALY38" s="41"/>
      <c r="ALZ38" s="41"/>
      <c r="AMA38" s="41"/>
      <c r="AMB38" s="41"/>
      <c r="AMC38" s="41"/>
      <c r="AMD38" s="41"/>
      <c r="AME38" s="41"/>
      <c r="AMF38" s="41"/>
      <c r="AMG38" s="41"/>
      <c r="AMH38" s="41"/>
      <c r="AMI38" s="41"/>
      <c r="AMJ38" s="41"/>
      <c r="AMK38" s="41"/>
      <c r="AML38" s="41"/>
      <c r="AMM38" s="41"/>
      <c r="AMN38" s="41"/>
      <c r="AMO38" s="41"/>
      <c r="AMP38" s="41"/>
      <c r="AMQ38" s="41"/>
      <c r="AMR38" s="41"/>
      <c r="AMS38" s="41"/>
      <c r="AMT38" s="41"/>
      <c r="AMU38" s="41"/>
      <c r="AMV38" s="41"/>
      <c r="AMW38" s="41"/>
      <c r="AMX38" s="41"/>
      <c r="AMY38" s="41"/>
      <c r="AMZ38" s="41"/>
      <c r="ANA38" s="41"/>
      <c r="ANB38" s="41"/>
      <c r="ANC38" s="41"/>
      <c r="AND38" s="41"/>
      <c r="ANE38" s="41"/>
      <c r="ANF38" s="41"/>
      <c r="ANG38" s="41"/>
      <c r="ANH38" s="41"/>
      <c r="ANI38" s="41"/>
      <c r="ANJ38" s="41"/>
      <c r="ANK38" s="41"/>
      <c r="ANL38" s="41"/>
      <c r="ANM38" s="41"/>
      <c r="ANN38" s="41"/>
      <c r="ANO38" s="41"/>
      <c r="ANP38" s="41"/>
      <c r="ANQ38" s="41"/>
      <c r="ANR38" s="41"/>
      <c r="ANS38" s="41"/>
      <c r="ANT38" s="41"/>
      <c r="ANU38" s="41"/>
      <c r="ANV38" s="41"/>
      <c r="ANW38" s="41"/>
      <c r="ANX38" s="41"/>
      <c r="ANY38" s="41"/>
      <c r="ANZ38" s="41"/>
      <c r="AOA38" s="41"/>
      <c r="AOB38" s="41"/>
      <c r="AOC38" s="41"/>
      <c r="AOD38" s="41"/>
      <c r="AOE38" s="41"/>
      <c r="AOF38" s="41"/>
      <c r="AOG38" s="41"/>
      <c r="AOH38" s="41"/>
      <c r="AOI38" s="41"/>
      <c r="AOJ38" s="41"/>
      <c r="AOK38" s="41"/>
      <c r="AOL38" s="41"/>
      <c r="AOM38" s="41"/>
      <c r="AON38" s="41"/>
      <c r="AOO38" s="41"/>
      <c r="AOP38" s="41"/>
      <c r="AOQ38" s="41"/>
      <c r="AOR38" s="41"/>
      <c r="AOS38" s="41"/>
      <c r="AOT38" s="41"/>
      <c r="AOU38" s="41"/>
      <c r="AOV38" s="41"/>
      <c r="AOW38" s="41"/>
      <c r="AOX38" s="41"/>
      <c r="AOY38" s="41"/>
      <c r="AOZ38" s="41"/>
      <c r="APA38" s="41"/>
      <c r="APB38" s="41"/>
      <c r="APC38" s="41"/>
      <c r="APD38" s="41"/>
      <c r="APE38" s="41"/>
      <c r="APF38" s="41"/>
      <c r="APG38" s="41"/>
      <c r="APH38" s="41"/>
      <c r="API38" s="41"/>
    </row>
    <row r="39" spans="2:1101" x14ac:dyDescent="0.25">
      <c r="B39" s="43" t="s">
        <v>324</v>
      </c>
      <c r="C39" s="41">
        <v>12383</v>
      </c>
      <c r="D39" s="130">
        <v>0</v>
      </c>
      <c r="E39" s="130">
        <v>-94557454.519999996</v>
      </c>
      <c r="F39" s="130">
        <v>0</v>
      </c>
      <c r="G39" s="41"/>
      <c r="H39" s="41"/>
      <c r="I39" s="68"/>
      <c r="J39" s="68"/>
      <c r="K39" s="68"/>
      <c r="L39" s="68"/>
      <c r="M39" s="68"/>
      <c r="N39" s="68"/>
      <c r="O39" s="68"/>
      <c r="P39" s="68"/>
      <c r="Q39" s="68"/>
      <c r="R39" s="68"/>
      <c r="S39" s="68"/>
      <c r="T39" s="68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1"/>
      <c r="FE39" s="41"/>
      <c r="FF39" s="41"/>
      <c r="FG39" s="41"/>
      <c r="FH39" s="41"/>
      <c r="FI39" s="41"/>
      <c r="FJ39" s="41"/>
      <c r="FK39" s="41"/>
      <c r="FL39" s="41"/>
      <c r="FM39" s="41"/>
      <c r="FN39" s="41"/>
      <c r="FO39" s="41"/>
      <c r="FP39" s="41"/>
      <c r="FQ39" s="41"/>
      <c r="FR39" s="41"/>
      <c r="FS39" s="41"/>
      <c r="FT39" s="41"/>
      <c r="FU39" s="41"/>
      <c r="FV39" s="41"/>
      <c r="FW39" s="41"/>
      <c r="FX39" s="41"/>
      <c r="FY39" s="41"/>
      <c r="FZ39" s="41"/>
      <c r="GA39" s="41"/>
      <c r="GB39" s="41"/>
      <c r="GC39" s="41"/>
      <c r="GD39" s="41"/>
      <c r="GE39" s="41"/>
      <c r="GF39" s="41"/>
      <c r="GG39" s="41"/>
      <c r="GH39" s="41"/>
      <c r="GI39" s="41"/>
      <c r="GJ39" s="41"/>
      <c r="GK39" s="41"/>
      <c r="GL39" s="41"/>
      <c r="GM39" s="41"/>
      <c r="GN39" s="41"/>
      <c r="GO39" s="41"/>
      <c r="GP39" s="41"/>
      <c r="GQ39" s="41"/>
      <c r="GR39" s="41"/>
      <c r="GS39" s="41"/>
      <c r="GT39" s="41"/>
      <c r="GU39" s="41"/>
      <c r="GV39" s="41"/>
      <c r="GW39" s="41"/>
      <c r="GX39" s="41"/>
      <c r="GY39" s="41"/>
      <c r="GZ39" s="41"/>
      <c r="HA39" s="41"/>
      <c r="HB39" s="41"/>
      <c r="HC39" s="41"/>
      <c r="HD39" s="41"/>
      <c r="HE39" s="41"/>
      <c r="HF39" s="41"/>
      <c r="HG39" s="41"/>
      <c r="HH39" s="41"/>
      <c r="HI39" s="41"/>
      <c r="HJ39" s="41"/>
      <c r="HK39" s="41"/>
      <c r="HL39" s="41"/>
      <c r="HM39" s="41"/>
      <c r="HN39" s="41"/>
      <c r="HO39" s="41"/>
      <c r="HP39" s="41"/>
      <c r="HQ39" s="41"/>
      <c r="HR39" s="41"/>
      <c r="HS39" s="41"/>
      <c r="HT39" s="41"/>
      <c r="HU39" s="41"/>
      <c r="HV39" s="41"/>
      <c r="HW39" s="41"/>
      <c r="HX39" s="41"/>
      <c r="HY39" s="41"/>
      <c r="HZ39" s="41"/>
      <c r="IA39" s="41"/>
      <c r="IB39" s="41"/>
      <c r="IC39" s="41"/>
      <c r="ID39" s="41"/>
      <c r="IE39" s="41"/>
      <c r="IF39" s="41"/>
      <c r="IG39" s="41"/>
      <c r="IH39" s="41"/>
      <c r="II39" s="41"/>
      <c r="IJ39" s="41"/>
      <c r="IK39" s="41"/>
      <c r="IL39" s="41"/>
      <c r="IM39" s="41"/>
      <c r="IN39" s="41"/>
      <c r="IO39" s="41"/>
      <c r="IP39" s="41"/>
      <c r="IQ39" s="41"/>
      <c r="IR39" s="41"/>
      <c r="IS39" s="41"/>
      <c r="IT39" s="41"/>
      <c r="IU39" s="41"/>
      <c r="IV39" s="41"/>
      <c r="IW39" s="41"/>
      <c r="IX39" s="41"/>
      <c r="IY39" s="41"/>
      <c r="IZ39" s="41"/>
      <c r="JA39" s="41"/>
      <c r="JB39" s="41"/>
      <c r="JC39" s="41"/>
      <c r="JD39" s="41"/>
      <c r="JE39" s="41"/>
      <c r="JF39" s="41"/>
      <c r="JG39" s="41"/>
      <c r="JH39" s="41"/>
      <c r="JI39" s="41"/>
      <c r="JJ39" s="41"/>
      <c r="JK39" s="41"/>
      <c r="JL39" s="41"/>
      <c r="JM39" s="41"/>
      <c r="JN39" s="41"/>
      <c r="JO39" s="41"/>
      <c r="JP39" s="41"/>
      <c r="JQ39" s="41"/>
      <c r="JR39" s="41"/>
      <c r="JS39" s="41"/>
      <c r="JT39" s="41"/>
      <c r="JU39" s="41"/>
      <c r="JV39" s="41"/>
      <c r="JW39" s="41"/>
      <c r="JX39" s="41"/>
      <c r="JY39" s="41"/>
      <c r="JZ39" s="41"/>
      <c r="KA39" s="41"/>
      <c r="KB39" s="41"/>
      <c r="KC39" s="41"/>
      <c r="KD39" s="41"/>
      <c r="KE39" s="41"/>
      <c r="KF39" s="41"/>
      <c r="KG39" s="41"/>
      <c r="KH39" s="41"/>
      <c r="KI39" s="41"/>
      <c r="KJ39" s="41"/>
      <c r="KK39" s="41"/>
      <c r="KL39" s="41"/>
      <c r="KM39" s="41"/>
      <c r="KN39" s="41"/>
      <c r="KO39" s="41"/>
      <c r="KP39" s="41"/>
      <c r="KQ39" s="41"/>
      <c r="KR39" s="41"/>
      <c r="KS39" s="41"/>
      <c r="KT39" s="41"/>
      <c r="KU39" s="41"/>
      <c r="KV39" s="41"/>
      <c r="KW39" s="41"/>
      <c r="KX39" s="41"/>
      <c r="KY39" s="41"/>
      <c r="KZ39" s="41"/>
      <c r="LA39" s="41"/>
      <c r="LB39" s="41"/>
      <c r="LC39" s="41"/>
      <c r="LD39" s="41"/>
      <c r="LE39" s="41"/>
      <c r="LF39" s="41"/>
      <c r="LG39" s="41"/>
      <c r="LH39" s="41"/>
      <c r="LI39" s="41"/>
      <c r="LJ39" s="41"/>
      <c r="LK39" s="41"/>
      <c r="LL39" s="41"/>
      <c r="LM39" s="41"/>
      <c r="LN39" s="41"/>
      <c r="LO39" s="41"/>
      <c r="LP39" s="41"/>
      <c r="LQ39" s="41"/>
      <c r="LR39" s="41"/>
      <c r="LS39" s="41"/>
      <c r="LT39" s="41"/>
      <c r="LU39" s="41"/>
      <c r="LV39" s="41"/>
      <c r="LW39" s="41"/>
      <c r="LX39" s="41"/>
      <c r="LY39" s="41"/>
      <c r="LZ39" s="41"/>
      <c r="MA39" s="41"/>
      <c r="MB39" s="41"/>
      <c r="MC39" s="41"/>
      <c r="MD39" s="41"/>
      <c r="ME39" s="41"/>
      <c r="MF39" s="41"/>
      <c r="MG39" s="41"/>
      <c r="MH39" s="41"/>
      <c r="MI39" s="41"/>
      <c r="MJ39" s="41"/>
      <c r="MK39" s="41"/>
      <c r="ML39" s="41"/>
      <c r="MM39" s="41"/>
      <c r="MN39" s="41"/>
      <c r="MO39" s="41"/>
      <c r="MP39" s="41"/>
      <c r="MQ39" s="41"/>
      <c r="MR39" s="41"/>
      <c r="MS39" s="41"/>
      <c r="MT39" s="41"/>
      <c r="MU39" s="41"/>
      <c r="MV39" s="41"/>
      <c r="MW39" s="41"/>
      <c r="MX39" s="41"/>
      <c r="MY39" s="41"/>
      <c r="MZ39" s="41"/>
      <c r="NA39" s="41"/>
      <c r="NB39" s="41"/>
      <c r="NC39" s="41"/>
      <c r="ND39" s="41"/>
      <c r="NE39" s="41"/>
      <c r="NF39" s="41"/>
      <c r="NG39" s="41"/>
      <c r="NH39" s="41"/>
      <c r="NI39" s="41"/>
      <c r="NJ39" s="41"/>
      <c r="NK39" s="41"/>
      <c r="NL39" s="41"/>
      <c r="NM39" s="41"/>
      <c r="NN39" s="41"/>
      <c r="NO39" s="41"/>
      <c r="NP39" s="41"/>
      <c r="NQ39" s="41"/>
      <c r="NR39" s="41"/>
      <c r="NS39" s="41"/>
      <c r="NT39" s="41"/>
      <c r="NU39" s="41"/>
      <c r="NV39" s="41"/>
      <c r="NW39" s="41"/>
      <c r="NX39" s="41"/>
      <c r="NY39" s="41"/>
      <c r="NZ39" s="41"/>
      <c r="OA39" s="41"/>
      <c r="OB39" s="41"/>
      <c r="OC39" s="41"/>
      <c r="OD39" s="41"/>
      <c r="OE39" s="41"/>
      <c r="OF39" s="41"/>
      <c r="OG39" s="41"/>
      <c r="OH39" s="41"/>
      <c r="OI39" s="41"/>
      <c r="OJ39" s="41"/>
      <c r="OK39" s="41"/>
      <c r="OL39" s="41"/>
      <c r="OM39" s="41"/>
      <c r="ON39" s="41"/>
      <c r="OO39" s="41"/>
      <c r="OP39" s="41"/>
      <c r="OQ39" s="41"/>
      <c r="OR39" s="41"/>
      <c r="OS39" s="41"/>
      <c r="OT39" s="41"/>
      <c r="OU39" s="41"/>
      <c r="OV39" s="41"/>
      <c r="OW39" s="41"/>
      <c r="OX39" s="41"/>
      <c r="OY39" s="41"/>
      <c r="OZ39" s="41"/>
      <c r="PA39" s="41"/>
      <c r="PB39" s="41"/>
      <c r="PC39" s="41"/>
      <c r="PD39" s="41"/>
      <c r="PE39" s="41"/>
      <c r="PF39" s="41"/>
      <c r="PG39" s="41"/>
      <c r="PH39" s="41"/>
      <c r="PI39" s="41"/>
      <c r="PJ39" s="41"/>
      <c r="PK39" s="41"/>
      <c r="PL39" s="41"/>
      <c r="PM39" s="41"/>
      <c r="PN39" s="41"/>
      <c r="PO39" s="41"/>
      <c r="PP39" s="41"/>
      <c r="PQ39" s="41"/>
      <c r="PR39" s="41"/>
      <c r="PS39" s="41"/>
      <c r="PT39" s="41"/>
      <c r="PU39" s="41"/>
      <c r="PV39" s="41"/>
      <c r="PW39" s="41"/>
      <c r="PX39" s="41"/>
      <c r="PY39" s="41"/>
      <c r="PZ39" s="41"/>
      <c r="QA39" s="41"/>
      <c r="QB39" s="41"/>
      <c r="QC39" s="41"/>
      <c r="QD39" s="41"/>
      <c r="QE39" s="41"/>
      <c r="QF39" s="41"/>
      <c r="QG39" s="41"/>
      <c r="QH39" s="41"/>
      <c r="QI39" s="41"/>
      <c r="QJ39" s="41"/>
      <c r="QK39" s="41"/>
      <c r="QL39" s="41"/>
      <c r="QM39" s="41"/>
      <c r="QN39" s="41"/>
      <c r="QO39" s="41"/>
      <c r="QP39" s="41"/>
      <c r="QQ39" s="41"/>
      <c r="QR39" s="41"/>
      <c r="QS39" s="41"/>
      <c r="QT39" s="41"/>
      <c r="QU39" s="41"/>
      <c r="QV39" s="41"/>
      <c r="QW39" s="41"/>
      <c r="QX39" s="41"/>
      <c r="QY39" s="41"/>
      <c r="QZ39" s="41"/>
      <c r="RA39" s="41"/>
      <c r="RB39" s="41"/>
      <c r="RC39" s="41"/>
      <c r="RD39" s="41"/>
      <c r="RE39" s="41"/>
      <c r="RF39" s="41"/>
      <c r="RG39" s="41"/>
      <c r="RH39" s="41"/>
      <c r="RI39" s="41"/>
      <c r="RJ39" s="41"/>
      <c r="RK39" s="41"/>
      <c r="RL39" s="41"/>
      <c r="RM39" s="41"/>
      <c r="RN39" s="41"/>
      <c r="RO39" s="41"/>
      <c r="RP39" s="41"/>
      <c r="RQ39" s="41"/>
      <c r="RR39" s="41"/>
      <c r="RS39" s="41"/>
      <c r="RT39" s="41"/>
      <c r="RU39" s="41"/>
      <c r="RV39" s="41"/>
      <c r="RW39" s="41"/>
      <c r="RX39" s="41"/>
      <c r="RY39" s="41"/>
      <c r="RZ39" s="41"/>
      <c r="SA39" s="41"/>
      <c r="SB39" s="41"/>
      <c r="SC39" s="41"/>
      <c r="SD39" s="41"/>
      <c r="SE39" s="41"/>
      <c r="SF39" s="41"/>
      <c r="SG39" s="41"/>
      <c r="SH39" s="41"/>
      <c r="SI39" s="41"/>
      <c r="SJ39" s="41"/>
      <c r="SK39" s="41"/>
      <c r="SL39" s="41"/>
      <c r="SM39" s="41"/>
      <c r="SN39" s="41"/>
      <c r="SO39" s="41"/>
      <c r="SP39" s="41"/>
      <c r="SQ39" s="41"/>
      <c r="SR39" s="41"/>
      <c r="SS39" s="41"/>
      <c r="ST39" s="41"/>
      <c r="SU39" s="41"/>
      <c r="SV39" s="41"/>
      <c r="SW39" s="41"/>
      <c r="SX39" s="41"/>
      <c r="SY39" s="41"/>
      <c r="SZ39" s="41"/>
      <c r="TA39" s="41"/>
      <c r="TB39" s="41"/>
      <c r="TC39" s="41"/>
      <c r="TD39" s="41"/>
      <c r="TE39" s="41"/>
      <c r="TF39" s="41"/>
      <c r="TG39" s="41"/>
      <c r="TH39" s="41"/>
      <c r="TI39" s="41"/>
      <c r="TJ39" s="41"/>
      <c r="TK39" s="41"/>
      <c r="TL39" s="41"/>
      <c r="TM39" s="41"/>
      <c r="TN39" s="41"/>
      <c r="TO39" s="41"/>
      <c r="TP39" s="41"/>
      <c r="TQ39" s="41"/>
      <c r="TR39" s="41"/>
      <c r="TS39" s="41"/>
      <c r="TT39" s="41"/>
      <c r="TU39" s="41"/>
      <c r="TV39" s="41"/>
      <c r="TW39" s="41"/>
      <c r="TX39" s="41"/>
      <c r="TY39" s="41"/>
      <c r="TZ39" s="41"/>
      <c r="UA39" s="41"/>
      <c r="UB39" s="41"/>
      <c r="UC39" s="41"/>
      <c r="UD39" s="41"/>
      <c r="UE39" s="41"/>
      <c r="UF39" s="41"/>
      <c r="UG39" s="41"/>
      <c r="UH39" s="41"/>
      <c r="UI39" s="41"/>
      <c r="UJ39" s="41"/>
      <c r="UK39" s="41"/>
      <c r="UL39" s="41"/>
      <c r="UM39" s="41"/>
      <c r="UN39" s="41"/>
      <c r="UO39" s="41"/>
      <c r="UP39" s="41"/>
      <c r="UQ39" s="41"/>
      <c r="UR39" s="41"/>
      <c r="US39" s="41"/>
      <c r="UT39" s="41"/>
      <c r="UU39" s="41"/>
      <c r="UV39" s="41"/>
      <c r="UW39" s="41"/>
      <c r="UX39" s="41"/>
      <c r="UY39" s="41"/>
      <c r="UZ39" s="41"/>
      <c r="VA39" s="41"/>
      <c r="VB39" s="41"/>
      <c r="VC39" s="41"/>
      <c r="VD39" s="41"/>
      <c r="VE39" s="41"/>
      <c r="VF39" s="41"/>
      <c r="VG39" s="41"/>
      <c r="VH39" s="41"/>
      <c r="VI39" s="41"/>
      <c r="VJ39" s="41"/>
      <c r="VK39" s="41"/>
      <c r="VL39" s="41"/>
      <c r="VM39" s="41"/>
      <c r="VN39" s="41"/>
      <c r="VO39" s="41"/>
      <c r="VP39" s="41"/>
      <c r="VQ39" s="41"/>
      <c r="VR39" s="41"/>
      <c r="VS39" s="41"/>
      <c r="VT39" s="41"/>
      <c r="VU39" s="41"/>
      <c r="VV39" s="41"/>
      <c r="VW39" s="41"/>
      <c r="VX39" s="41"/>
      <c r="VY39" s="41"/>
      <c r="VZ39" s="41"/>
      <c r="WA39" s="41"/>
      <c r="WB39" s="41"/>
      <c r="WC39" s="41"/>
      <c r="WD39" s="41"/>
      <c r="WE39" s="41"/>
      <c r="WF39" s="41"/>
      <c r="WG39" s="41"/>
      <c r="WH39" s="41"/>
      <c r="WI39" s="41"/>
      <c r="WJ39" s="41"/>
      <c r="WK39" s="41"/>
      <c r="WL39" s="41"/>
      <c r="WM39" s="41"/>
      <c r="WN39" s="41"/>
      <c r="WO39" s="41"/>
      <c r="WP39" s="41"/>
      <c r="WQ39" s="41"/>
      <c r="WR39" s="41"/>
      <c r="WS39" s="41"/>
      <c r="WT39" s="41"/>
      <c r="WU39" s="41"/>
      <c r="WV39" s="41"/>
      <c r="WW39" s="41"/>
      <c r="WX39" s="41"/>
      <c r="WY39" s="41"/>
      <c r="WZ39" s="41"/>
      <c r="XA39" s="41"/>
      <c r="XB39" s="41"/>
      <c r="XC39" s="41"/>
      <c r="XD39" s="41"/>
      <c r="XE39" s="41"/>
      <c r="XF39" s="41"/>
      <c r="XG39" s="41"/>
      <c r="XH39" s="41"/>
      <c r="XI39" s="41"/>
      <c r="XJ39" s="41"/>
      <c r="XK39" s="41"/>
      <c r="XL39" s="41"/>
      <c r="XM39" s="41"/>
      <c r="XN39" s="41"/>
      <c r="XO39" s="41"/>
      <c r="XP39" s="41"/>
      <c r="XQ39" s="41"/>
      <c r="XR39" s="41"/>
      <c r="XS39" s="41"/>
      <c r="XT39" s="41"/>
      <c r="XU39" s="41"/>
      <c r="XV39" s="41"/>
      <c r="XW39" s="41"/>
      <c r="XX39" s="41"/>
      <c r="XY39" s="41"/>
      <c r="XZ39" s="41"/>
      <c r="YA39" s="41"/>
      <c r="YB39" s="41"/>
      <c r="YC39" s="41"/>
      <c r="YD39" s="41"/>
      <c r="YE39" s="41"/>
      <c r="YF39" s="41"/>
      <c r="YG39" s="41"/>
      <c r="YH39" s="41"/>
      <c r="YI39" s="41"/>
      <c r="YJ39" s="41"/>
      <c r="YK39" s="41"/>
      <c r="YL39" s="41"/>
      <c r="YM39" s="41"/>
      <c r="YN39" s="41"/>
      <c r="YO39" s="41"/>
      <c r="YP39" s="41"/>
      <c r="YQ39" s="41"/>
      <c r="YR39" s="41"/>
      <c r="YS39" s="41"/>
      <c r="YT39" s="41"/>
      <c r="YU39" s="41"/>
      <c r="YV39" s="41"/>
      <c r="YW39" s="41"/>
      <c r="YX39" s="41"/>
      <c r="YY39" s="41"/>
      <c r="YZ39" s="41"/>
      <c r="ZA39" s="41"/>
      <c r="ZB39" s="41"/>
      <c r="ZC39" s="41"/>
      <c r="ZD39" s="41"/>
      <c r="ZE39" s="41"/>
      <c r="ZF39" s="41"/>
      <c r="ZG39" s="41"/>
      <c r="ZH39" s="41"/>
      <c r="ZI39" s="41"/>
      <c r="ZJ39" s="41"/>
      <c r="ZK39" s="41"/>
      <c r="ZL39" s="41"/>
      <c r="ZM39" s="41"/>
      <c r="ZN39" s="41"/>
      <c r="ZO39" s="41"/>
      <c r="ZP39" s="41"/>
      <c r="ZQ39" s="41"/>
      <c r="ZR39" s="41"/>
      <c r="ZS39" s="41"/>
      <c r="ZT39" s="41"/>
      <c r="ZU39" s="41"/>
      <c r="ZV39" s="41"/>
      <c r="ZW39" s="41"/>
      <c r="ZX39" s="41"/>
      <c r="ZY39" s="41"/>
      <c r="ZZ39" s="41"/>
      <c r="AAA39" s="41"/>
      <c r="AAB39" s="41"/>
      <c r="AAC39" s="41"/>
      <c r="AAD39" s="41"/>
      <c r="AAE39" s="41"/>
      <c r="AAF39" s="41"/>
      <c r="AAG39" s="41"/>
      <c r="AAH39" s="41"/>
      <c r="AAI39" s="41"/>
      <c r="AAJ39" s="41"/>
      <c r="AAK39" s="41"/>
      <c r="AAL39" s="41"/>
      <c r="AAM39" s="41"/>
      <c r="AAN39" s="41"/>
      <c r="AAO39" s="41"/>
      <c r="AAP39" s="41"/>
      <c r="AAQ39" s="41"/>
      <c r="AAR39" s="41"/>
      <c r="AAS39" s="41"/>
      <c r="AAT39" s="41"/>
      <c r="AAU39" s="41"/>
      <c r="AAV39" s="41"/>
      <c r="AAW39" s="41"/>
      <c r="AAX39" s="41"/>
      <c r="AAY39" s="41"/>
      <c r="AAZ39" s="41"/>
      <c r="ABA39" s="41"/>
      <c r="ABB39" s="41"/>
      <c r="ABC39" s="41"/>
      <c r="ABD39" s="41"/>
      <c r="ABE39" s="41"/>
      <c r="ABF39" s="41"/>
      <c r="ABG39" s="41"/>
      <c r="ABH39" s="41"/>
      <c r="ABI39" s="41"/>
      <c r="ABJ39" s="41"/>
      <c r="ABK39" s="41"/>
      <c r="ABL39" s="41"/>
      <c r="ABM39" s="41"/>
      <c r="ABN39" s="41"/>
      <c r="ABO39" s="41"/>
      <c r="ABP39" s="41"/>
      <c r="ABQ39" s="41"/>
      <c r="ABR39" s="41"/>
      <c r="ABS39" s="41"/>
      <c r="ABT39" s="41"/>
      <c r="ABU39" s="41"/>
      <c r="ABV39" s="41"/>
      <c r="ABW39" s="41"/>
      <c r="ABX39" s="41"/>
      <c r="ABY39" s="41"/>
      <c r="ABZ39" s="41"/>
      <c r="ACA39" s="41"/>
      <c r="ACB39" s="41"/>
      <c r="ACC39" s="41"/>
      <c r="ACD39" s="41"/>
      <c r="ACE39" s="41"/>
      <c r="ACF39" s="41"/>
      <c r="ACG39" s="41"/>
      <c r="ACH39" s="41"/>
      <c r="ACI39" s="41"/>
      <c r="ACJ39" s="41"/>
      <c r="ACK39" s="41"/>
      <c r="ACL39" s="41"/>
      <c r="ACM39" s="41"/>
      <c r="ACN39" s="41"/>
      <c r="ACO39" s="41"/>
      <c r="ACP39" s="41"/>
      <c r="ACQ39" s="41"/>
      <c r="ACR39" s="41"/>
      <c r="ACS39" s="41"/>
      <c r="ACT39" s="41"/>
      <c r="ACU39" s="41"/>
      <c r="ACV39" s="41"/>
      <c r="ACW39" s="41"/>
      <c r="ACX39" s="41"/>
      <c r="ACY39" s="41"/>
      <c r="ACZ39" s="41"/>
      <c r="ADA39" s="41"/>
      <c r="ADB39" s="41"/>
      <c r="ADC39" s="41"/>
      <c r="ADD39" s="41"/>
      <c r="ADE39" s="41"/>
      <c r="ADF39" s="41"/>
      <c r="ADG39" s="41"/>
      <c r="ADH39" s="41"/>
      <c r="ADI39" s="41"/>
      <c r="ADJ39" s="41"/>
      <c r="ADK39" s="41"/>
      <c r="ADL39" s="41"/>
      <c r="ADM39" s="41"/>
      <c r="ADN39" s="41"/>
      <c r="ADO39" s="41"/>
      <c r="ADP39" s="41"/>
      <c r="ADQ39" s="41"/>
      <c r="ADR39" s="41"/>
      <c r="ADS39" s="41"/>
      <c r="ADT39" s="41"/>
      <c r="ADU39" s="41"/>
      <c r="ADV39" s="41"/>
      <c r="ADW39" s="41"/>
      <c r="ADX39" s="41"/>
      <c r="ADY39" s="41"/>
      <c r="ADZ39" s="41"/>
      <c r="AEA39" s="41"/>
      <c r="AEB39" s="41"/>
      <c r="AEC39" s="41"/>
      <c r="AED39" s="41"/>
      <c r="AEE39" s="41"/>
      <c r="AEF39" s="41"/>
      <c r="AEG39" s="41"/>
      <c r="AEH39" s="41"/>
      <c r="AEI39" s="41"/>
      <c r="AEJ39" s="41"/>
      <c r="AEK39" s="41"/>
      <c r="AEL39" s="41"/>
      <c r="AEM39" s="41"/>
      <c r="AEN39" s="41"/>
      <c r="AEO39" s="41"/>
      <c r="AEP39" s="41"/>
      <c r="AEQ39" s="41"/>
      <c r="AER39" s="41"/>
      <c r="AES39" s="41"/>
      <c r="AET39" s="41"/>
      <c r="AEU39" s="41"/>
      <c r="AEV39" s="41"/>
      <c r="AEW39" s="41"/>
      <c r="AEX39" s="41"/>
      <c r="AEY39" s="41"/>
      <c r="AEZ39" s="41"/>
      <c r="AFA39" s="41"/>
      <c r="AFB39" s="41"/>
      <c r="AFC39" s="41"/>
      <c r="AFD39" s="41"/>
      <c r="AFE39" s="41"/>
      <c r="AFF39" s="41"/>
      <c r="AFG39" s="41"/>
      <c r="AFH39" s="41"/>
      <c r="AFI39" s="41"/>
      <c r="AFJ39" s="41"/>
      <c r="AFK39" s="41"/>
      <c r="AFL39" s="41"/>
      <c r="AFM39" s="41"/>
      <c r="AFN39" s="41"/>
      <c r="AFO39" s="41"/>
      <c r="AFP39" s="41"/>
      <c r="AFQ39" s="41"/>
      <c r="AFR39" s="41"/>
      <c r="AFS39" s="41"/>
      <c r="AFT39" s="41"/>
      <c r="AFU39" s="41"/>
      <c r="AFV39" s="41"/>
      <c r="AFW39" s="41"/>
      <c r="AFX39" s="41"/>
      <c r="AFY39" s="41"/>
      <c r="AFZ39" s="41"/>
      <c r="AGA39" s="41"/>
      <c r="AGB39" s="41"/>
      <c r="AGC39" s="41"/>
      <c r="AGD39" s="41"/>
      <c r="AGE39" s="41"/>
      <c r="AGF39" s="41"/>
      <c r="AGG39" s="41"/>
      <c r="AGH39" s="41"/>
      <c r="AGI39" s="41"/>
      <c r="AGJ39" s="41"/>
      <c r="AGK39" s="41"/>
      <c r="AGL39" s="41"/>
      <c r="AGM39" s="41"/>
      <c r="AGN39" s="41"/>
      <c r="AGO39" s="41"/>
      <c r="AGP39" s="41"/>
      <c r="AGQ39" s="41"/>
      <c r="AGR39" s="41"/>
      <c r="AGS39" s="41"/>
      <c r="AGT39" s="41"/>
      <c r="AGU39" s="41"/>
      <c r="AGV39" s="41"/>
      <c r="AGW39" s="41"/>
      <c r="AGX39" s="41"/>
      <c r="AGY39" s="41"/>
      <c r="AGZ39" s="41"/>
      <c r="AHA39" s="41"/>
      <c r="AHB39" s="41"/>
      <c r="AHC39" s="41"/>
      <c r="AHD39" s="41"/>
      <c r="AHE39" s="41"/>
      <c r="AHF39" s="41"/>
      <c r="AHG39" s="41"/>
      <c r="AHH39" s="41"/>
      <c r="AHI39" s="41"/>
      <c r="AHJ39" s="41"/>
      <c r="AHK39" s="41"/>
      <c r="AHL39" s="41"/>
      <c r="AHM39" s="41"/>
      <c r="AHN39" s="41"/>
      <c r="AHO39" s="41"/>
      <c r="AHP39" s="41"/>
      <c r="AHQ39" s="41"/>
      <c r="AHR39" s="41"/>
      <c r="AHS39" s="41"/>
      <c r="AHT39" s="41"/>
      <c r="AHU39" s="41"/>
      <c r="AHV39" s="41"/>
      <c r="AHW39" s="41"/>
      <c r="AHX39" s="41"/>
      <c r="AHY39" s="41"/>
      <c r="AHZ39" s="41"/>
      <c r="AIA39" s="41"/>
      <c r="AIB39" s="41"/>
      <c r="AIC39" s="41"/>
      <c r="AID39" s="41"/>
      <c r="AIE39" s="41"/>
      <c r="AIF39" s="41"/>
      <c r="AIG39" s="41"/>
      <c r="AIH39" s="41"/>
      <c r="AII39" s="41"/>
      <c r="AIJ39" s="41"/>
      <c r="AIK39" s="41"/>
      <c r="AIL39" s="41"/>
      <c r="AIM39" s="41"/>
      <c r="AIN39" s="41"/>
      <c r="AIO39" s="41"/>
      <c r="AIP39" s="41"/>
      <c r="AIQ39" s="41"/>
      <c r="AIR39" s="41"/>
      <c r="AIS39" s="41"/>
      <c r="AIT39" s="41"/>
      <c r="AIU39" s="41"/>
      <c r="AIV39" s="41"/>
      <c r="AIW39" s="41"/>
      <c r="AIX39" s="41"/>
      <c r="AIY39" s="41"/>
      <c r="AIZ39" s="41"/>
      <c r="AJA39" s="41"/>
      <c r="AJB39" s="41"/>
      <c r="AJC39" s="41"/>
      <c r="AJD39" s="41"/>
      <c r="AJE39" s="41"/>
      <c r="AJF39" s="41"/>
      <c r="AJG39" s="41"/>
      <c r="AJH39" s="41"/>
      <c r="AJI39" s="41"/>
      <c r="AJJ39" s="41"/>
      <c r="AJK39" s="41"/>
      <c r="AJL39" s="41"/>
      <c r="AJM39" s="41"/>
      <c r="AJN39" s="41"/>
      <c r="AJO39" s="41"/>
      <c r="AJP39" s="41"/>
      <c r="AJQ39" s="41"/>
      <c r="AJR39" s="41"/>
      <c r="AJS39" s="41"/>
      <c r="AJT39" s="41"/>
      <c r="AJU39" s="41"/>
      <c r="AJV39" s="41"/>
      <c r="AJW39" s="41"/>
      <c r="AJX39" s="41"/>
      <c r="AJY39" s="41"/>
      <c r="AJZ39" s="41"/>
      <c r="AKA39" s="41"/>
      <c r="AKB39" s="41"/>
      <c r="AKC39" s="41"/>
      <c r="AKD39" s="41"/>
      <c r="AKE39" s="41"/>
      <c r="AKF39" s="41"/>
      <c r="AKG39" s="41"/>
      <c r="AKH39" s="41"/>
      <c r="AKI39" s="41"/>
      <c r="AKJ39" s="41"/>
      <c r="AKK39" s="41"/>
      <c r="AKL39" s="41"/>
      <c r="AKM39" s="41"/>
      <c r="AKN39" s="41"/>
      <c r="AKO39" s="41"/>
      <c r="AKP39" s="41"/>
      <c r="AKQ39" s="41"/>
      <c r="AKR39" s="41"/>
      <c r="AKS39" s="41"/>
      <c r="AKT39" s="41"/>
      <c r="AKU39" s="41"/>
      <c r="AKV39" s="41"/>
      <c r="AKW39" s="41"/>
      <c r="AKX39" s="41"/>
      <c r="AKY39" s="41"/>
      <c r="AKZ39" s="41"/>
      <c r="ALA39" s="41"/>
      <c r="ALB39" s="41"/>
      <c r="ALC39" s="41"/>
      <c r="ALD39" s="41"/>
      <c r="ALE39" s="41"/>
      <c r="ALF39" s="41"/>
      <c r="ALG39" s="41"/>
      <c r="ALH39" s="41"/>
      <c r="ALI39" s="41"/>
      <c r="ALJ39" s="41"/>
      <c r="ALK39" s="41"/>
      <c r="ALL39" s="41"/>
      <c r="ALM39" s="41"/>
      <c r="ALN39" s="41"/>
      <c r="ALO39" s="41"/>
      <c r="ALP39" s="41"/>
      <c r="ALQ39" s="41"/>
      <c r="ALR39" s="41"/>
      <c r="ALS39" s="41"/>
      <c r="ALT39" s="41"/>
      <c r="ALU39" s="41"/>
      <c r="ALV39" s="41"/>
      <c r="ALW39" s="41"/>
      <c r="ALX39" s="41"/>
      <c r="ALY39" s="41"/>
      <c r="ALZ39" s="41"/>
      <c r="AMA39" s="41"/>
      <c r="AMB39" s="41"/>
      <c r="AMC39" s="41"/>
      <c r="AMD39" s="41"/>
      <c r="AME39" s="41"/>
      <c r="AMF39" s="41"/>
      <c r="AMG39" s="41"/>
      <c r="AMH39" s="41"/>
      <c r="AMI39" s="41"/>
      <c r="AMJ39" s="41"/>
      <c r="AMK39" s="41"/>
      <c r="AML39" s="41"/>
      <c r="AMM39" s="41"/>
      <c r="AMN39" s="41"/>
      <c r="AMO39" s="41"/>
      <c r="AMP39" s="41"/>
      <c r="AMQ39" s="41"/>
      <c r="AMR39" s="41"/>
      <c r="AMS39" s="41"/>
      <c r="AMT39" s="41"/>
      <c r="AMU39" s="41"/>
      <c r="AMV39" s="41"/>
      <c r="AMW39" s="41"/>
      <c r="AMX39" s="41"/>
      <c r="AMY39" s="41"/>
      <c r="AMZ39" s="41"/>
      <c r="ANA39" s="41"/>
      <c r="ANB39" s="41"/>
      <c r="ANC39" s="41"/>
      <c r="AND39" s="41"/>
      <c r="ANE39" s="41"/>
      <c r="ANF39" s="41"/>
      <c r="ANG39" s="41"/>
      <c r="ANH39" s="41"/>
      <c r="ANI39" s="41"/>
      <c r="ANJ39" s="41"/>
      <c r="ANK39" s="41"/>
      <c r="ANL39" s="41"/>
      <c r="ANM39" s="41"/>
      <c r="ANN39" s="41"/>
      <c r="ANO39" s="41"/>
      <c r="ANP39" s="41"/>
      <c r="ANQ39" s="41"/>
      <c r="ANR39" s="41"/>
      <c r="ANS39" s="41"/>
      <c r="ANT39" s="41"/>
      <c r="ANU39" s="41"/>
      <c r="ANV39" s="41"/>
      <c r="ANW39" s="41"/>
      <c r="ANX39" s="41"/>
      <c r="ANY39" s="41"/>
      <c r="ANZ39" s="41"/>
      <c r="AOA39" s="41"/>
      <c r="AOB39" s="41"/>
      <c r="AOC39" s="41"/>
      <c r="AOD39" s="41"/>
      <c r="AOE39" s="41"/>
      <c r="AOF39" s="41"/>
      <c r="AOG39" s="41"/>
      <c r="AOH39" s="41"/>
      <c r="AOI39" s="41"/>
      <c r="AOJ39" s="41"/>
      <c r="AOK39" s="41"/>
      <c r="AOL39" s="41"/>
      <c r="AOM39" s="41"/>
      <c r="AON39" s="41"/>
      <c r="AOO39" s="41"/>
      <c r="AOP39" s="41"/>
      <c r="AOQ39" s="41"/>
      <c r="AOR39" s="41"/>
      <c r="AOS39" s="41"/>
      <c r="AOT39" s="41"/>
      <c r="AOU39" s="41"/>
      <c r="AOV39" s="41"/>
      <c r="AOW39" s="41"/>
      <c r="AOX39" s="41"/>
      <c r="AOY39" s="41"/>
      <c r="AOZ39" s="41"/>
      <c r="APA39" s="41"/>
      <c r="APB39" s="41"/>
      <c r="APC39" s="41"/>
      <c r="APD39" s="41"/>
      <c r="APE39" s="41"/>
      <c r="APF39" s="41"/>
      <c r="APG39" s="41"/>
      <c r="APH39" s="41"/>
      <c r="API39" s="41"/>
    </row>
    <row r="40" spans="2:1101" ht="30" x14ac:dyDescent="0.25">
      <c r="B40" s="43" t="s">
        <v>304</v>
      </c>
      <c r="C40" s="41">
        <v>12547</v>
      </c>
      <c r="D40" s="130">
        <v>0</v>
      </c>
      <c r="E40" s="130">
        <v>0</v>
      </c>
      <c r="F40" s="130">
        <v>-11459279.76</v>
      </c>
      <c r="G40" s="41"/>
      <c r="H40" s="41"/>
      <c r="I40" s="68"/>
      <c r="J40" s="68"/>
      <c r="K40" s="68"/>
      <c r="L40" s="68"/>
      <c r="M40" s="69">
        <f>-1*($R40*$S40*'Exchange Rates FWD'!$J$11)</f>
        <v>-11459253.438951151</v>
      </c>
      <c r="N40" s="99">
        <f>(F40-M40)/F40</f>
        <v>2.2969199984285028E-6</v>
      </c>
      <c r="O40" s="6" t="s">
        <v>123</v>
      </c>
      <c r="P40" s="10">
        <v>40</v>
      </c>
      <c r="Q40" s="6" t="s">
        <v>306</v>
      </c>
      <c r="R40" s="10">
        <v>350400</v>
      </c>
      <c r="S40" s="11">
        <v>28</v>
      </c>
      <c r="T40" s="6" t="s">
        <v>407</v>
      </c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1"/>
      <c r="FO40" s="41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1"/>
      <c r="GA40" s="41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1"/>
      <c r="GM40" s="41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1"/>
      <c r="GY40" s="41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1"/>
      <c r="HK40" s="41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1"/>
      <c r="HW40" s="41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1"/>
      <c r="II40" s="41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1"/>
      <c r="IU40" s="41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1"/>
      <c r="JG40" s="41"/>
      <c r="JH40" s="41"/>
      <c r="JI40" s="41"/>
      <c r="JJ40" s="41"/>
      <c r="JK40" s="41"/>
      <c r="JL40" s="41"/>
      <c r="JM40" s="41"/>
      <c r="JN40" s="41"/>
      <c r="JO40" s="41"/>
      <c r="JP40" s="41"/>
      <c r="JQ40" s="41"/>
      <c r="JR40" s="41"/>
      <c r="JS40" s="41"/>
      <c r="JT40" s="41"/>
      <c r="JU40" s="41"/>
      <c r="JV40" s="41"/>
      <c r="JW40" s="41"/>
      <c r="JX40" s="41"/>
      <c r="JY40" s="41"/>
      <c r="JZ40" s="41"/>
      <c r="KA40" s="41"/>
      <c r="KB40" s="41"/>
      <c r="KC40" s="41"/>
      <c r="KD40" s="41"/>
      <c r="KE40" s="41"/>
      <c r="KF40" s="41"/>
      <c r="KG40" s="41"/>
      <c r="KH40" s="41"/>
      <c r="KI40" s="41"/>
      <c r="KJ40" s="41"/>
      <c r="KK40" s="41"/>
      <c r="KL40" s="41"/>
      <c r="KM40" s="41"/>
      <c r="KN40" s="41"/>
      <c r="KO40" s="41"/>
      <c r="KP40" s="41"/>
      <c r="KQ40" s="41"/>
      <c r="KR40" s="41"/>
      <c r="KS40" s="41"/>
      <c r="KT40" s="41"/>
      <c r="KU40" s="41"/>
      <c r="KV40" s="41"/>
      <c r="KW40" s="41"/>
      <c r="KX40" s="41"/>
      <c r="KY40" s="41"/>
      <c r="KZ40" s="41"/>
      <c r="LA40" s="41"/>
      <c r="LB40" s="41"/>
      <c r="LC40" s="41"/>
      <c r="LD40" s="41"/>
      <c r="LE40" s="41"/>
      <c r="LF40" s="41"/>
      <c r="LG40" s="41"/>
      <c r="LH40" s="41"/>
      <c r="LI40" s="41"/>
      <c r="LJ40" s="41"/>
      <c r="LK40" s="41"/>
      <c r="LL40" s="41"/>
      <c r="LM40" s="41"/>
      <c r="LN40" s="41"/>
      <c r="LO40" s="41"/>
      <c r="LP40" s="41"/>
      <c r="LQ40" s="41"/>
      <c r="LR40" s="41"/>
      <c r="LS40" s="41"/>
      <c r="LT40" s="41"/>
      <c r="LU40" s="41"/>
      <c r="LV40" s="41"/>
      <c r="LW40" s="41"/>
      <c r="LX40" s="41"/>
      <c r="LY40" s="41"/>
      <c r="LZ40" s="41"/>
      <c r="MA40" s="41"/>
      <c r="MB40" s="41"/>
      <c r="MC40" s="41"/>
      <c r="MD40" s="41"/>
      <c r="ME40" s="41"/>
      <c r="MF40" s="41"/>
      <c r="MG40" s="41"/>
      <c r="MH40" s="41"/>
      <c r="MI40" s="41"/>
      <c r="MJ40" s="41"/>
      <c r="MK40" s="41"/>
      <c r="ML40" s="41"/>
      <c r="MM40" s="41"/>
      <c r="MN40" s="41"/>
      <c r="MO40" s="41"/>
      <c r="MP40" s="41"/>
      <c r="MQ40" s="41"/>
      <c r="MR40" s="41"/>
      <c r="MS40" s="41"/>
      <c r="MT40" s="41"/>
      <c r="MU40" s="41"/>
      <c r="MV40" s="41"/>
      <c r="MW40" s="41"/>
      <c r="MX40" s="41"/>
      <c r="MY40" s="41"/>
      <c r="MZ40" s="41"/>
      <c r="NA40" s="41"/>
      <c r="NB40" s="41"/>
      <c r="NC40" s="41"/>
      <c r="ND40" s="41"/>
      <c r="NE40" s="41"/>
      <c r="NF40" s="41"/>
      <c r="NG40" s="41"/>
      <c r="NH40" s="41"/>
      <c r="NI40" s="41"/>
      <c r="NJ40" s="41"/>
      <c r="NK40" s="41"/>
      <c r="NL40" s="41"/>
      <c r="NM40" s="41"/>
      <c r="NN40" s="41"/>
      <c r="NO40" s="41"/>
      <c r="NP40" s="41"/>
      <c r="NQ40" s="41"/>
      <c r="NR40" s="41"/>
      <c r="NS40" s="41"/>
      <c r="NT40" s="41"/>
      <c r="NU40" s="41"/>
      <c r="NV40" s="41"/>
      <c r="NW40" s="41"/>
      <c r="NX40" s="41"/>
      <c r="NY40" s="41"/>
      <c r="NZ40" s="41"/>
      <c r="OA40" s="41"/>
      <c r="OB40" s="41"/>
      <c r="OC40" s="41"/>
      <c r="OD40" s="41"/>
      <c r="OE40" s="41"/>
      <c r="OF40" s="41"/>
      <c r="OG40" s="41"/>
      <c r="OH40" s="41"/>
      <c r="OI40" s="41"/>
      <c r="OJ40" s="41"/>
      <c r="OK40" s="41"/>
      <c r="OL40" s="41"/>
      <c r="OM40" s="41"/>
      <c r="ON40" s="41"/>
      <c r="OO40" s="41"/>
      <c r="OP40" s="41"/>
      <c r="OQ40" s="41"/>
      <c r="OR40" s="41"/>
      <c r="OS40" s="41"/>
      <c r="OT40" s="41"/>
      <c r="OU40" s="41"/>
      <c r="OV40" s="41"/>
      <c r="OW40" s="41"/>
      <c r="OX40" s="41"/>
      <c r="OY40" s="41"/>
      <c r="OZ40" s="41"/>
      <c r="PA40" s="41"/>
      <c r="PB40" s="41"/>
      <c r="PC40" s="41"/>
      <c r="PD40" s="41"/>
      <c r="PE40" s="41"/>
      <c r="PF40" s="41"/>
      <c r="PG40" s="41"/>
      <c r="PH40" s="41"/>
      <c r="PI40" s="41"/>
      <c r="PJ40" s="41"/>
      <c r="PK40" s="41"/>
      <c r="PL40" s="41"/>
      <c r="PM40" s="41"/>
      <c r="PN40" s="41"/>
      <c r="PO40" s="41"/>
      <c r="PP40" s="41"/>
      <c r="PQ40" s="41"/>
      <c r="PR40" s="41"/>
      <c r="PS40" s="41"/>
      <c r="PT40" s="41"/>
      <c r="PU40" s="41"/>
      <c r="PV40" s="41"/>
      <c r="PW40" s="41"/>
      <c r="PX40" s="41"/>
      <c r="PY40" s="41"/>
      <c r="PZ40" s="41"/>
      <c r="QA40" s="41"/>
      <c r="QB40" s="41"/>
      <c r="QC40" s="41"/>
      <c r="QD40" s="41"/>
      <c r="QE40" s="41"/>
      <c r="QF40" s="41"/>
      <c r="QG40" s="41"/>
      <c r="QH40" s="41"/>
      <c r="QI40" s="41"/>
      <c r="QJ40" s="41"/>
      <c r="QK40" s="41"/>
      <c r="QL40" s="41"/>
      <c r="QM40" s="41"/>
      <c r="QN40" s="41"/>
      <c r="QO40" s="41"/>
      <c r="QP40" s="41"/>
      <c r="QQ40" s="41"/>
      <c r="QR40" s="41"/>
      <c r="QS40" s="41"/>
      <c r="QT40" s="41"/>
      <c r="QU40" s="41"/>
      <c r="QV40" s="41"/>
      <c r="QW40" s="41"/>
      <c r="QX40" s="41"/>
      <c r="QY40" s="41"/>
      <c r="QZ40" s="41"/>
      <c r="RA40" s="41"/>
      <c r="RB40" s="41"/>
      <c r="RC40" s="41"/>
      <c r="RD40" s="41"/>
      <c r="RE40" s="41"/>
      <c r="RF40" s="41"/>
      <c r="RG40" s="41"/>
      <c r="RH40" s="41"/>
      <c r="RI40" s="41"/>
      <c r="RJ40" s="41"/>
      <c r="RK40" s="41"/>
      <c r="RL40" s="41"/>
      <c r="RM40" s="41"/>
      <c r="RN40" s="41"/>
      <c r="RO40" s="41"/>
      <c r="RP40" s="41"/>
      <c r="RQ40" s="41"/>
      <c r="RR40" s="41"/>
      <c r="RS40" s="41"/>
      <c r="RT40" s="41"/>
      <c r="RU40" s="41"/>
      <c r="RV40" s="41"/>
      <c r="RW40" s="41"/>
      <c r="RX40" s="41"/>
      <c r="RY40" s="41"/>
      <c r="RZ40" s="41"/>
      <c r="SA40" s="41"/>
      <c r="SB40" s="41"/>
      <c r="SC40" s="41"/>
      <c r="SD40" s="41"/>
      <c r="SE40" s="41"/>
      <c r="SF40" s="41"/>
      <c r="SG40" s="41"/>
      <c r="SH40" s="41"/>
      <c r="SI40" s="41"/>
      <c r="SJ40" s="41"/>
      <c r="SK40" s="41"/>
      <c r="SL40" s="41"/>
      <c r="SM40" s="41"/>
      <c r="SN40" s="41"/>
      <c r="SO40" s="41"/>
      <c r="SP40" s="41"/>
      <c r="SQ40" s="41"/>
      <c r="SR40" s="41"/>
      <c r="SS40" s="41"/>
      <c r="ST40" s="41"/>
      <c r="SU40" s="41"/>
      <c r="SV40" s="41"/>
      <c r="SW40" s="41"/>
      <c r="SX40" s="41"/>
      <c r="SY40" s="41"/>
      <c r="SZ40" s="41"/>
      <c r="TA40" s="41"/>
      <c r="TB40" s="41"/>
      <c r="TC40" s="41"/>
      <c r="TD40" s="41"/>
      <c r="TE40" s="41"/>
      <c r="TF40" s="41"/>
      <c r="TG40" s="41"/>
      <c r="TH40" s="41"/>
      <c r="TI40" s="41"/>
      <c r="TJ40" s="41"/>
      <c r="TK40" s="41"/>
      <c r="TL40" s="41"/>
      <c r="TM40" s="41"/>
      <c r="TN40" s="41"/>
      <c r="TO40" s="41"/>
      <c r="TP40" s="41"/>
      <c r="TQ40" s="41"/>
      <c r="TR40" s="41"/>
      <c r="TS40" s="41"/>
      <c r="TT40" s="41"/>
      <c r="TU40" s="41"/>
      <c r="TV40" s="41"/>
      <c r="TW40" s="41"/>
      <c r="TX40" s="41"/>
      <c r="TY40" s="41"/>
      <c r="TZ40" s="41"/>
      <c r="UA40" s="41"/>
      <c r="UB40" s="41"/>
      <c r="UC40" s="41"/>
      <c r="UD40" s="41"/>
      <c r="UE40" s="41"/>
      <c r="UF40" s="41"/>
      <c r="UG40" s="41"/>
      <c r="UH40" s="41"/>
      <c r="UI40" s="41"/>
      <c r="UJ40" s="41"/>
      <c r="UK40" s="41"/>
      <c r="UL40" s="41"/>
      <c r="UM40" s="41"/>
      <c r="UN40" s="41"/>
      <c r="UO40" s="41"/>
      <c r="UP40" s="41"/>
      <c r="UQ40" s="41"/>
      <c r="UR40" s="41"/>
      <c r="US40" s="41"/>
      <c r="UT40" s="41"/>
      <c r="UU40" s="41"/>
      <c r="UV40" s="41"/>
      <c r="UW40" s="41"/>
      <c r="UX40" s="41"/>
      <c r="UY40" s="41"/>
      <c r="UZ40" s="41"/>
      <c r="VA40" s="41"/>
      <c r="VB40" s="41"/>
      <c r="VC40" s="41"/>
      <c r="VD40" s="41"/>
      <c r="VE40" s="41"/>
      <c r="VF40" s="41"/>
      <c r="VG40" s="41"/>
      <c r="VH40" s="41"/>
      <c r="VI40" s="41"/>
      <c r="VJ40" s="41"/>
      <c r="VK40" s="41"/>
      <c r="VL40" s="41"/>
      <c r="VM40" s="41"/>
      <c r="VN40" s="41"/>
      <c r="VO40" s="41"/>
      <c r="VP40" s="41"/>
      <c r="VQ40" s="41"/>
      <c r="VR40" s="41"/>
      <c r="VS40" s="41"/>
      <c r="VT40" s="41"/>
      <c r="VU40" s="41"/>
      <c r="VV40" s="41"/>
      <c r="VW40" s="41"/>
      <c r="VX40" s="41"/>
      <c r="VY40" s="41"/>
      <c r="VZ40" s="41"/>
      <c r="WA40" s="41"/>
      <c r="WB40" s="41"/>
      <c r="WC40" s="41"/>
      <c r="WD40" s="41"/>
      <c r="WE40" s="41"/>
      <c r="WF40" s="41"/>
      <c r="WG40" s="41"/>
      <c r="WH40" s="41"/>
      <c r="WI40" s="41"/>
      <c r="WJ40" s="41"/>
      <c r="WK40" s="41"/>
      <c r="WL40" s="41"/>
      <c r="WM40" s="41"/>
      <c r="WN40" s="41"/>
      <c r="WO40" s="41"/>
      <c r="WP40" s="41"/>
      <c r="WQ40" s="41"/>
      <c r="WR40" s="41"/>
      <c r="WS40" s="41"/>
      <c r="WT40" s="41"/>
      <c r="WU40" s="41"/>
      <c r="WV40" s="41"/>
      <c r="WW40" s="41"/>
      <c r="WX40" s="41"/>
      <c r="WY40" s="41"/>
      <c r="WZ40" s="41"/>
      <c r="XA40" s="41"/>
      <c r="XB40" s="41"/>
      <c r="XC40" s="41"/>
      <c r="XD40" s="41"/>
      <c r="XE40" s="41"/>
      <c r="XF40" s="41"/>
      <c r="XG40" s="41"/>
      <c r="XH40" s="41"/>
      <c r="XI40" s="41"/>
      <c r="XJ40" s="41"/>
      <c r="XK40" s="41"/>
      <c r="XL40" s="41"/>
      <c r="XM40" s="41"/>
      <c r="XN40" s="41"/>
      <c r="XO40" s="41"/>
      <c r="XP40" s="41"/>
      <c r="XQ40" s="41"/>
      <c r="XR40" s="41"/>
      <c r="XS40" s="41"/>
      <c r="XT40" s="41"/>
      <c r="XU40" s="41"/>
      <c r="XV40" s="41"/>
      <c r="XW40" s="41"/>
      <c r="XX40" s="41"/>
      <c r="XY40" s="41"/>
      <c r="XZ40" s="41"/>
      <c r="YA40" s="41"/>
      <c r="YB40" s="41"/>
      <c r="YC40" s="41"/>
      <c r="YD40" s="41"/>
      <c r="YE40" s="41"/>
      <c r="YF40" s="41"/>
      <c r="YG40" s="41"/>
      <c r="YH40" s="41"/>
      <c r="YI40" s="41"/>
      <c r="YJ40" s="41"/>
      <c r="YK40" s="41"/>
      <c r="YL40" s="41"/>
      <c r="YM40" s="41"/>
      <c r="YN40" s="41"/>
      <c r="YO40" s="41"/>
      <c r="YP40" s="41"/>
      <c r="YQ40" s="41"/>
      <c r="YR40" s="41"/>
      <c r="YS40" s="41"/>
      <c r="YT40" s="41"/>
      <c r="YU40" s="41"/>
      <c r="YV40" s="41"/>
      <c r="YW40" s="41"/>
      <c r="YX40" s="41"/>
      <c r="YY40" s="41"/>
      <c r="YZ40" s="41"/>
      <c r="ZA40" s="41"/>
      <c r="ZB40" s="41"/>
      <c r="ZC40" s="41"/>
      <c r="ZD40" s="41"/>
      <c r="ZE40" s="41"/>
      <c r="ZF40" s="41"/>
      <c r="ZG40" s="41"/>
      <c r="ZH40" s="41"/>
      <c r="ZI40" s="41"/>
      <c r="ZJ40" s="41"/>
      <c r="ZK40" s="41"/>
      <c r="ZL40" s="41"/>
      <c r="ZM40" s="41"/>
      <c r="ZN40" s="41"/>
      <c r="ZO40" s="41"/>
      <c r="ZP40" s="41"/>
      <c r="ZQ40" s="41"/>
      <c r="ZR40" s="41"/>
      <c r="ZS40" s="41"/>
      <c r="ZT40" s="41"/>
      <c r="ZU40" s="41"/>
      <c r="ZV40" s="41"/>
      <c r="ZW40" s="41"/>
      <c r="ZX40" s="41"/>
      <c r="ZY40" s="41"/>
      <c r="ZZ40" s="41"/>
      <c r="AAA40" s="41"/>
      <c r="AAB40" s="41"/>
      <c r="AAC40" s="41"/>
      <c r="AAD40" s="41"/>
      <c r="AAE40" s="41"/>
      <c r="AAF40" s="41"/>
      <c r="AAG40" s="41"/>
      <c r="AAH40" s="41"/>
      <c r="AAI40" s="41"/>
      <c r="AAJ40" s="41"/>
      <c r="AAK40" s="41"/>
      <c r="AAL40" s="41"/>
      <c r="AAM40" s="41"/>
      <c r="AAN40" s="41"/>
      <c r="AAO40" s="41"/>
      <c r="AAP40" s="41"/>
      <c r="AAQ40" s="41"/>
      <c r="AAR40" s="41"/>
      <c r="AAS40" s="41"/>
      <c r="AAT40" s="41"/>
      <c r="AAU40" s="41"/>
      <c r="AAV40" s="41"/>
      <c r="AAW40" s="41"/>
      <c r="AAX40" s="41"/>
      <c r="AAY40" s="41"/>
      <c r="AAZ40" s="41"/>
      <c r="ABA40" s="41"/>
      <c r="ABB40" s="41"/>
      <c r="ABC40" s="41"/>
      <c r="ABD40" s="41"/>
      <c r="ABE40" s="41"/>
      <c r="ABF40" s="41"/>
      <c r="ABG40" s="41"/>
      <c r="ABH40" s="41"/>
      <c r="ABI40" s="41"/>
      <c r="ABJ40" s="41"/>
      <c r="ABK40" s="41"/>
      <c r="ABL40" s="41"/>
      <c r="ABM40" s="41"/>
      <c r="ABN40" s="41"/>
      <c r="ABO40" s="41"/>
      <c r="ABP40" s="41"/>
      <c r="ABQ40" s="41"/>
      <c r="ABR40" s="41"/>
      <c r="ABS40" s="41"/>
      <c r="ABT40" s="41"/>
      <c r="ABU40" s="41"/>
      <c r="ABV40" s="41"/>
      <c r="ABW40" s="41"/>
      <c r="ABX40" s="41"/>
      <c r="ABY40" s="41"/>
      <c r="ABZ40" s="41"/>
      <c r="ACA40" s="41"/>
      <c r="ACB40" s="41"/>
      <c r="ACC40" s="41"/>
      <c r="ACD40" s="41"/>
      <c r="ACE40" s="41"/>
      <c r="ACF40" s="41"/>
      <c r="ACG40" s="41"/>
      <c r="ACH40" s="41"/>
      <c r="ACI40" s="41"/>
      <c r="ACJ40" s="41"/>
      <c r="ACK40" s="41"/>
      <c r="ACL40" s="41"/>
      <c r="ACM40" s="41"/>
      <c r="ACN40" s="41"/>
      <c r="ACO40" s="41"/>
      <c r="ACP40" s="41"/>
      <c r="ACQ40" s="41"/>
      <c r="ACR40" s="41"/>
      <c r="ACS40" s="41"/>
      <c r="ACT40" s="41"/>
      <c r="ACU40" s="41"/>
      <c r="ACV40" s="41"/>
      <c r="ACW40" s="41"/>
      <c r="ACX40" s="41"/>
      <c r="ACY40" s="41"/>
      <c r="ACZ40" s="41"/>
      <c r="ADA40" s="41"/>
      <c r="ADB40" s="41"/>
      <c r="ADC40" s="41"/>
      <c r="ADD40" s="41"/>
      <c r="ADE40" s="41"/>
      <c r="ADF40" s="41"/>
      <c r="ADG40" s="41"/>
      <c r="ADH40" s="41"/>
      <c r="ADI40" s="41"/>
      <c r="ADJ40" s="41"/>
      <c r="ADK40" s="41"/>
      <c r="ADL40" s="41"/>
      <c r="ADM40" s="41"/>
      <c r="ADN40" s="41"/>
      <c r="ADO40" s="41"/>
      <c r="ADP40" s="41"/>
      <c r="ADQ40" s="41"/>
      <c r="ADR40" s="41"/>
      <c r="ADS40" s="41"/>
      <c r="ADT40" s="41"/>
      <c r="ADU40" s="41"/>
      <c r="ADV40" s="41"/>
      <c r="ADW40" s="41"/>
      <c r="ADX40" s="41"/>
      <c r="ADY40" s="41"/>
      <c r="ADZ40" s="41"/>
      <c r="AEA40" s="41"/>
      <c r="AEB40" s="41"/>
      <c r="AEC40" s="41"/>
      <c r="AED40" s="41"/>
      <c r="AEE40" s="41"/>
      <c r="AEF40" s="41"/>
      <c r="AEG40" s="41"/>
      <c r="AEH40" s="41"/>
      <c r="AEI40" s="41"/>
      <c r="AEJ40" s="41"/>
      <c r="AEK40" s="41"/>
      <c r="AEL40" s="41"/>
      <c r="AEM40" s="41"/>
      <c r="AEN40" s="41"/>
      <c r="AEO40" s="41"/>
      <c r="AEP40" s="41"/>
      <c r="AEQ40" s="41"/>
      <c r="AER40" s="41"/>
      <c r="AES40" s="41"/>
      <c r="AET40" s="41"/>
      <c r="AEU40" s="41"/>
      <c r="AEV40" s="41"/>
      <c r="AEW40" s="41"/>
      <c r="AEX40" s="41"/>
      <c r="AEY40" s="41"/>
      <c r="AEZ40" s="41"/>
      <c r="AFA40" s="41"/>
      <c r="AFB40" s="41"/>
      <c r="AFC40" s="41"/>
      <c r="AFD40" s="41"/>
      <c r="AFE40" s="41"/>
      <c r="AFF40" s="41"/>
      <c r="AFG40" s="41"/>
      <c r="AFH40" s="41"/>
      <c r="AFI40" s="41"/>
      <c r="AFJ40" s="41"/>
      <c r="AFK40" s="41"/>
      <c r="AFL40" s="41"/>
      <c r="AFM40" s="41"/>
      <c r="AFN40" s="41"/>
      <c r="AFO40" s="41"/>
      <c r="AFP40" s="41"/>
      <c r="AFQ40" s="41"/>
      <c r="AFR40" s="41"/>
      <c r="AFS40" s="41"/>
      <c r="AFT40" s="41"/>
      <c r="AFU40" s="41"/>
      <c r="AFV40" s="41"/>
      <c r="AFW40" s="41"/>
      <c r="AFX40" s="41"/>
      <c r="AFY40" s="41"/>
      <c r="AFZ40" s="41"/>
      <c r="AGA40" s="41"/>
      <c r="AGB40" s="41"/>
      <c r="AGC40" s="41"/>
      <c r="AGD40" s="41"/>
      <c r="AGE40" s="41"/>
      <c r="AGF40" s="41"/>
      <c r="AGG40" s="41"/>
      <c r="AGH40" s="41"/>
      <c r="AGI40" s="41"/>
      <c r="AGJ40" s="41"/>
      <c r="AGK40" s="41"/>
      <c r="AGL40" s="41"/>
      <c r="AGM40" s="41"/>
      <c r="AGN40" s="41"/>
      <c r="AGO40" s="41"/>
      <c r="AGP40" s="41"/>
      <c r="AGQ40" s="41"/>
      <c r="AGR40" s="41"/>
      <c r="AGS40" s="41"/>
      <c r="AGT40" s="41"/>
      <c r="AGU40" s="41"/>
      <c r="AGV40" s="41"/>
      <c r="AGW40" s="41"/>
      <c r="AGX40" s="41"/>
      <c r="AGY40" s="41"/>
      <c r="AGZ40" s="41"/>
      <c r="AHA40" s="41"/>
      <c r="AHB40" s="41"/>
      <c r="AHC40" s="41"/>
      <c r="AHD40" s="41"/>
      <c r="AHE40" s="41"/>
      <c r="AHF40" s="41"/>
      <c r="AHG40" s="41"/>
      <c r="AHH40" s="41"/>
      <c r="AHI40" s="41"/>
      <c r="AHJ40" s="41"/>
      <c r="AHK40" s="41"/>
      <c r="AHL40" s="41"/>
      <c r="AHM40" s="41"/>
      <c r="AHN40" s="41"/>
      <c r="AHO40" s="41"/>
      <c r="AHP40" s="41"/>
      <c r="AHQ40" s="41"/>
      <c r="AHR40" s="41"/>
      <c r="AHS40" s="41"/>
      <c r="AHT40" s="41"/>
      <c r="AHU40" s="41"/>
      <c r="AHV40" s="41"/>
      <c r="AHW40" s="41"/>
      <c r="AHX40" s="41"/>
      <c r="AHY40" s="41"/>
      <c r="AHZ40" s="41"/>
      <c r="AIA40" s="41"/>
      <c r="AIB40" s="41"/>
      <c r="AIC40" s="41"/>
      <c r="AID40" s="41"/>
      <c r="AIE40" s="41"/>
      <c r="AIF40" s="41"/>
      <c r="AIG40" s="41"/>
      <c r="AIH40" s="41"/>
      <c r="AII40" s="41"/>
      <c r="AIJ40" s="41"/>
      <c r="AIK40" s="41"/>
      <c r="AIL40" s="41"/>
      <c r="AIM40" s="41"/>
      <c r="AIN40" s="41"/>
      <c r="AIO40" s="41"/>
      <c r="AIP40" s="41"/>
      <c r="AIQ40" s="41"/>
      <c r="AIR40" s="41"/>
      <c r="AIS40" s="41"/>
      <c r="AIT40" s="41"/>
      <c r="AIU40" s="41"/>
      <c r="AIV40" s="41"/>
      <c r="AIW40" s="41"/>
      <c r="AIX40" s="41"/>
      <c r="AIY40" s="41"/>
      <c r="AIZ40" s="41"/>
      <c r="AJA40" s="41"/>
      <c r="AJB40" s="41"/>
      <c r="AJC40" s="41"/>
      <c r="AJD40" s="41"/>
      <c r="AJE40" s="41"/>
      <c r="AJF40" s="41"/>
      <c r="AJG40" s="41"/>
      <c r="AJH40" s="41"/>
      <c r="AJI40" s="41"/>
      <c r="AJJ40" s="41"/>
      <c r="AJK40" s="41"/>
      <c r="AJL40" s="41"/>
      <c r="AJM40" s="41"/>
      <c r="AJN40" s="41"/>
      <c r="AJO40" s="41"/>
      <c r="AJP40" s="41"/>
      <c r="AJQ40" s="41"/>
      <c r="AJR40" s="41"/>
      <c r="AJS40" s="41"/>
      <c r="AJT40" s="41"/>
      <c r="AJU40" s="41"/>
      <c r="AJV40" s="41"/>
      <c r="AJW40" s="41"/>
      <c r="AJX40" s="41"/>
      <c r="AJY40" s="41"/>
      <c r="AJZ40" s="41"/>
      <c r="AKA40" s="41"/>
      <c r="AKB40" s="41"/>
      <c r="AKC40" s="41"/>
      <c r="AKD40" s="41"/>
      <c r="AKE40" s="41"/>
      <c r="AKF40" s="41"/>
      <c r="AKG40" s="41"/>
      <c r="AKH40" s="41"/>
      <c r="AKI40" s="41"/>
      <c r="AKJ40" s="41"/>
      <c r="AKK40" s="41"/>
      <c r="AKL40" s="41"/>
      <c r="AKM40" s="41"/>
      <c r="AKN40" s="41"/>
      <c r="AKO40" s="41"/>
      <c r="AKP40" s="41"/>
      <c r="AKQ40" s="41"/>
      <c r="AKR40" s="41"/>
      <c r="AKS40" s="41"/>
      <c r="AKT40" s="41"/>
      <c r="AKU40" s="41"/>
      <c r="AKV40" s="41"/>
      <c r="AKW40" s="41"/>
      <c r="AKX40" s="41"/>
      <c r="AKY40" s="41"/>
      <c r="AKZ40" s="41"/>
      <c r="ALA40" s="41"/>
      <c r="ALB40" s="41"/>
      <c r="ALC40" s="41"/>
      <c r="ALD40" s="41"/>
      <c r="ALE40" s="41"/>
      <c r="ALF40" s="41"/>
      <c r="ALG40" s="41"/>
      <c r="ALH40" s="41"/>
      <c r="ALI40" s="41"/>
      <c r="ALJ40" s="41"/>
      <c r="ALK40" s="41"/>
      <c r="ALL40" s="41"/>
      <c r="ALM40" s="41"/>
      <c r="ALN40" s="41"/>
      <c r="ALO40" s="41"/>
      <c r="ALP40" s="41"/>
      <c r="ALQ40" s="41"/>
      <c r="ALR40" s="41"/>
      <c r="ALS40" s="41"/>
      <c r="ALT40" s="41"/>
      <c r="ALU40" s="41"/>
      <c r="ALV40" s="41"/>
      <c r="ALW40" s="41"/>
      <c r="ALX40" s="41"/>
      <c r="ALY40" s="41"/>
      <c r="ALZ40" s="41"/>
      <c r="AMA40" s="41"/>
      <c r="AMB40" s="41"/>
      <c r="AMC40" s="41"/>
      <c r="AMD40" s="41"/>
      <c r="AME40" s="41"/>
      <c r="AMF40" s="41"/>
      <c r="AMG40" s="41"/>
      <c r="AMH40" s="41"/>
      <c r="AMI40" s="41"/>
      <c r="AMJ40" s="41"/>
      <c r="AMK40" s="41"/>
      <c r="AML40" s="41"/>
      <c r="AMM40" s="41"/>
      <c r="AMN40" s="41"/>
      <c r="AMO40" s="41"/>
      <c r="AMP40" s="41"/>
      <c r="AMQ40" s="41"/>
      <c r="AMR40" s="41"/>
      <c r="AMS40" s="41"/>
      <c r="AMT40" s="41"/>
      <c r="AMU40" s="41"/>
      <c r="AMV40" s="41"/>
      <c r="AMW40" s="41"/>
      <c r="AMX40" s="41"/>
      <c r="AMY40" s="41"/>
      <c r="AMZ40" s="41"/>
      <c r="ANA40" s="41"/>
      <c r="ANB40" s="41"/>
      <c r="ANC40" s="41"/>
      <c r="AND40" s="41"/>
      <c r="ANE40" s="41"/>
      <c r="ANF40" s="41"/>
      <c r="ANG40" s="41"/>
      <c r="ANH40" s="41"/>
      <c r="ANI40" s="41"/>
      <c r="ANJ40" s="41"/>
      <c r="ANK40" s="41"/>
      <c r="ANL40" s="41"/>
      <c r="ANM40" s="41"/>
      <c r="ANN40" s="41"/>
      <c r="ANO40" s="41"/>
      <c r="ANP40" s="41"/>
      <c r="ANQ40" s="41"/>
      <c r="ANR40" s="41"/>
      <c r="ANS40" s="41"/>
      <c r="ANT40" s="41"/>
      <c r="ANU40" s="41"/>
      <c r="ANV40" s="41"/>
      <c r="ANW40" s="41"/>
      <c r="ANX40" s="41"/>
      <c r="ANY40" s="41"/>
      <c r="ANZ40" s="41"/>
      <c r="AOA40" s="41"/>
      <c r="AOB40" s="41"/>
      <c r="AOC40" s="41"/>
      <c r="AOD40" s="41"/>
      <c r="AOE40" s="41"/>
      <c r="AOF40" s="41"/>
      <c r="AOG40" s="41"/>
      <c r="AOH40" s="41"/>
      <c r="AOI40" s="41"/>
      <c r="AOJ40" s="41"/>
      <c r="AOK40" s="41"/>
      <c r="AOL40" s="41"/>
      <c r="AOM40" s="41"/>
      <c r="AON40" s="41"/>
      <c r="AOO40" s="41"/>
      <c r="AOP40" s="41"/>
      <c r="AOQ40" s="41"/>
      <c r="AOR40" s="41"/>
      <c r="AOS40" s="41"/>
      <c r="AOT40" s="41"/>
      <c r="AOU40" s="41"/>
      <c r="AOV40" s="41"/>
      <c r="AOW40" s="41"/>
      <c r="AOX40" s="41"/>
      <c r="AOY40" s="41"/>
      <c r="AOZ40" s="41"/>
      <c r="APA40" s="41"/>
      <c r="APB40" s="41"/>
      <c r="APC40" s="41"/>
      <c r="APD40" s="41"/>
      <c r="APE40" s="41"/>
      <c r="APF40" s="41"/>
      <c r="APG40" s="41"/>
      <c r="APH40" s="41"/>
      <c r="API40" s="41"/>
    </row>
    <row r="41" spans="2:1101" x14ac:dyDescent="0.25">
      <c r="B41" s="43" t="s">
        <v>304</v>
      </c>
      <c r="C41" s="41">
        <v>12451</v>
      </c>
      <c r="D41" s="130">
        <v>0</v>
      </c>
      <c r="E41" s="130">
        <v>0</v>
      </c>
      <c r="F41" s="130">
        <v>-88964618.909999996</v>
      </c>
      <c r="G41" s="41"/>
      <c r="H41" s="41"/>
      <c r="I41" s="68"/>
      <c r="J41" s="68"/>
      <c r="K41" s="68"/>
      <c r="L41" s="68"/>
      <c r="M41" s="69">
        <f>-1*($R41*$S41*'Exchange Rates FWD'!$R$11)</f>
        <v>-88964413.360655904</v>
      </c>
      <c r="N41" s="99">
        <f>(F41-M41)/F41</f>
        <v>2.3104616937723191E-6</v>
      </c>
      <c r="O41" s="6" t="s">
        <v>123</v>
      </c>
      <c r="P41" s="10">
        <v>40</v>
      </c>
      <c r="Q41" s="6" t="s">
        <v>306</v>
      </c>
      <c r="R41" s="10">
        <v>350400</v>
      </c>
      <c r="S41" s="11">
        <v>28</v>
      </c>
      <c r="T41" s="6" t="s">
        <v>307</v>
      </c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1"/>
      <c r="FE41" s="41"/>
      <c r="FF41" s="41"/>
      <c r="FG41" s="41"/>
      <c r="FH41" s="41"/>
      <c r="FI41" s="41"/>
      <c r="FJ41" s="41"/>
      <c r="FK41" s="41"/>
      <c r="FL41" s="41"/>
      <c r="FM41" s="41"/>
      <c r="FN41" s="41"/>
      <c r="FO41" s="41"/>
      <c r="FP41" s="41"/>
      <c r="FQ41" s="41"/>
      <c r="FR41" s="41"/>
      <c r="FS41" s="41"/>
      <c r="FT41" s="41"/>
      <c r="FU41" s="41"/>
      <c r="FV41" s="41"/>
      <c r="FW41" s="41"/>
      <c r="FX41" s="41"/>
      <c r="FY41" s="41"/>
      <c r="FZ41" s="41"/>
      <c r="GA41" s="41"/>
      <c r="GB41" s="41"/>
      <c r="GC41" s="41"/>
      <c r="GD41" s="41"/>
      <c r="GE41" s="41"/>
      <c r="GF41" s="41"/>
      <c r="GG41" s="41"/>
      <c r="GH41" s="41"/>
      <c r="GI41" s="41"/>
      <c r="GJ41" s="41"/>
      <c r="GK41" s="41"/>
      <c r="GL41" s="41"/>
      <c r="GM41" s="41"/>
      <c r="GN41" s="41"/>
      <c r="GO41" s="41"/>
      <c r="GP41" s="41"/>
      <c r="GQ41" s="41"/>
      <c r="GR41" s="41"/>
      <c r="GS41" s="41"/>
      <c r="GT41" s="41"/>
      <c r="GU41" s="41"/>
      <c r="GV41" s="41"/>
      <c r="GW41" s="41"/>
      <c r="GX41" s="41"/>
      <c r="GY41" s="41"/>
      <c r="GZ41" s="41"/>
      <c r="HA41" s="41"/>
      <c r="HB41" s="41"/>
      <c r="HC41" s="41"/>
      <c r="HD41" s="41"/>
      <c r="HE41" s="41"/>
      <c r="HF41" s="41"/>
      <c r="HG41" s="41"/>
      <c r="HH41" s="41"/>
      <c r="HI41" s="41"/>
      <c r="HJ41" s="41"/>
      <c r="HK41" s="41"/>
      <c r="HL41" s="41"/>
      <c r="HM41" s="41"/>
      <c r="HN41" s="41"/>
      <c r="HO41" s="41"/>
      <c r="HP41" s="41"/>
      <c r="HQ41" s="41"/>
      <c r="HR41" s="41"/>
      <c r="HS41" s="41"/>
      <c r="HT41" s="41"/>
      <c r="HU41" s="41"/>
      <c r="HV41" s="41"/>
      <c r="HW41" s="41"/>
      <c r="HX41" s="41"/>
      <c r="HY41" s="41"/>
      <c r="HZ41" s="41"/>
      <c r="IA41" s="41"/>
      <c r="IB41" s="41"/>
      <c r="IC41" s="41"/>
      <c r="ID41" s="41"/>
      <c r="IE41" s="41"/>
      <c r="IF41" s="41"/>
      <c r="IG41" s="41"/>
      <c r="IH41" s="41"/>
      <c r="II41" s="41"/>
      <c r="IJ41" s="41"/>
      <c r="IK41" s="41"/>
      <c r="IL41" s="41"/>
      <c r="IM41" s="41"/>
      <c r="IN41" s="41"/>
      <c r="IO41" s="41"/>
      <c r="IP41" s="41"/>
      <c r="IQ41" s="41"/>
      <c r="IR41" s="41"/>
      <c r="IS41" s="41"/>
      <c r="IT41" s="41"/>
      <c r="IU41" s="41"/>
      <c r="IV41" s="41"/>
      <c r="IW41" s="41"/>
      <c r="IX41" s="41"/>
      <c r="IY41" s="41"/>
      <c r="IZ41" s="41"/>
      <c r="JA41" s="41"/>
      <c r="JB41" s="41"/>
      <c r="JC41" s="41"/>
      <c r="JD41" s="41"/>
      <c r="JE41" s="41"/>
      <c r="JF41" s="41"/>
      <c r="JG41" s="41"/>
      <c r="JH41" s="41"/>
      <c r="JI41" s="41"/>
      <c r="JJ41" s="41"/>
      <c r="JK41" s="41"/>
      <c r="JL41" s="41"/>
      <c r="JM41" s="41"/>
      <c r="JN41" s="41"/>
      <c r="JO41" s="41"/>
      <c r="JP41" s="41"/>
      <c r="JQ41" s="41"/>
      <c r="JR41" s="41"/>
      <c r="JS41" s="41"/>
      <c r="JT41" s="41"/>
      <c r="JU41" s="41"/>
      <c r="JV41" s="41"/>
      <c r="JW41" s="41"/>
      <c r="JX41" s="41"/>
      <c r="JY41" s="41"/>
      <c r="JZ41" s="41"/>
      <c r="KA41" s="41"/>
      <c r="KB41" s="41"/>
      <c r="KC41" s="41"/>
      <c r="KD41" s="41"/>
      <c r="KE41" s="41"/>
      <c r="KF41" s="41"/>
      <c r="KG41" s="41"/>
      <c r="KH41" s="41"/>
      <c r="KI41" s="41"/>
      <c r="KJ41" s="41"/>
      <c r="KK41" s="41"/>
      <c r="KL41" s="41"/>
      <c r="KM41" s="41"/>
      <c r="KN41" s="41"/>
      <c r="KO41" s="41"/>
      <c r="KP41" s="41"/>
      <c r="KQ41" s="41"/>
      <c r="KR41" s="41"/>
      <c r="KS41" s="41"/>
      <c r="KT41" s="41"/>
      <c r="KU41" s="41"/>
      <c r="KV41" s="41"/>
      <c r="KW41" s="41"/>
      <c r="KX41" s="41"/>
      <c r="KY41" s="41"/>
      <c r="KZ41" s="41"/>
      <c r="LA41" s="41"/>
      <c r="LB41" s="41"/>
      <c r="LC41" s="41"/>
      <c r="LD41" s="41"/>
      <c r="LE41" s="41"/>
      <c r="LF41" s="41"/>
      <c r="LG41" s="41"/>
      <c r="LH41" s="41"/>
      <c r="LI41" s="41"/>
      <c r="LJ41" s="41"/>
      <c r="LK41" s="41"/>
      <c r="LL41" s="41"/>
      <c r="LM41" s="41"/>
      <c r="LN41" s="41"/>
      <c r="LO41" s="41"/>
      <c r="LP41" s="41"/>
      <c r="LQ41" s="41"/>
      <c r="LR41" s="41"/>
      <c r="LS41" s="41"/>
      <c r="LT41" s="41"/>
      <c r="LU41" s="41"/>
      <c r="LV41" s="41"/>
      <c r="LW41" s="41"/>
      <c r="LX41" s="41"/>
      <c r="LY41" s="41"/>
      <c r="LZ41" s="41"/>
      <c r="MA41" s="41"/>
      <c r="MB41" s="41"/>
      <c r="MC41" s="41"/>
      <c r="MD41" s="41"/>
      <c r="ME41" s="41"/>
      <c r="MF41" s="41"/>
      <c r="MG41" s="41"/>
      <c r="MH41" s="41"/>
      <c r="MI41" s="41"/>
      <c r="MJ41" s="41"/>
      <c r="MK41" s="41"/>
      <c r="ML41" s="41"/>
      <c r="MM41" s="41"/>
      <c r="MN41" s="41"/>
      <c r="MO41" s="41"/>
      <c r="MP41" s="41"/>
      <c r="MQ41" s="41"/>
      <c r="MR41" s="41"/>
      <c r="MS41" s="41"/>
      <c r="MT41" s="41"/>
      <c r="MU41" s="41"/>
      <c r="MV41" s="41"/>
      <c r="MW41" s="41"/>
      <c r="MX41" s="41"/>
      <c r="MY41" s="41"/>
      <c r="MZ41" s="41"/>
      <c r="NA41" s="41"/>
      <c r="NB41" s="41"/>
      <c r="NC41" s="41"/>
      <c r="ND41" s="41"/>
      <c r="NE41" s="41"/>
      <c r="NF41" s="41"/>
      <c r="NG41" s="41"/>
      <c r="NH41" s="41"/>
      <c r="NI41" s="41"/>
      <c r="NJ41" s="41"/>
      <c r="NK41" s="41"/>
      <c r="NL41" s="41"/>
      <c r="NM41" s="41"/>
      <c r="NN41" s="41"/>
      <c r="NO41" s="41"/>
      <c r="NP41" s="41"/>
      <c r="NQ41" s="41"/>
      <c r="NR41" s="41"/>
      <c r="NS41" s="41"/>
      <c r="NT41" s="41"/>
      <c r="NU41" s="41"/>
      <c r="NV41" s="41"/>
      <c r="NW41" s="41"/>
      <c r="NX41" s="41"/>
      <c r="NY41" s="41"/>
      <c r="NZ41" s="41"/>
      <c r="OA41" s="41"/>
      <c r="OB41" s="41"/>
      <c r="OC41" s="41"/>
      <c r="OD41" s="41"/>
      <c r="OE41" s="41"/>
      <c r="OF41" s="41"/>
      <c r="OG41" s="41"/>
      <c r="OH41" s="41"/>
      <c r="OI41" s="41"/>
      <c r="OJ41" s="41"/>
      <c r="OK41" s="41"/>
      <c r="OL41" s="41"/>
      <c r="OM41" s="41"/>
      <c r="ON41" s="41"/>
      <c r="OO41" s="41"/>
      <c r="OP41" s="41"/>
      <c r="OQ41" s="41"/>
      <c r="OR41" s="41"/>
      <c r="OS41" s="41"/>
      <c r="OT41" s="41"/>
      <c r="OU41" s="41"/>
      <c r="OV41" s="41"/>
      <c r="OW41" s="41"/>
      <c r="OX41" s="41"/>
      <c r="OY41" s="41"/>
      <c r="OZ41" s="41"/>
      <c r="PA41" s="41"/>
      <c r="PB41" s="41"/>
      <c r="PC41" s="41"/>
      <c r="PD41" s="41"/>
      <c r="PE41" s="41"/>
      <c r="PF41" s="41"/>
      <c r="PG41" s="41"/>
      <c r="PH41" s="41"/>
      <c r="PI41" s="41"/>
      <c r="PJ41" s="41"/>
      <c r="PK41" s="41"/>
      <c r="PL41" s="41"/>
      <c r="PM41" s="41"/>
      <c r="PN41" s="41"/>
      <c r="PO41" s="41"/>
      <c r="PP41" s="41"/>
      <c r="PQ41" s="41"/>
      <c r="PR41" s="41"/>
      <c r="PS41" s="41"/>
      <c r="PT41" s="41"/>
      <c r="PU41" s="41"/>
      <c r="PV41" s="41"/>
      <c r="PW41" s="41"/>
      <c r="PX41" s="41"/>
      <c r="PY41" s="41"/>
      <c r="PZ41" s="41"/>
      <c r="QA41" s="41"/>
      <c r="QB41" s="41"/>
      <c r="QC41" s="41"/>
      <c r="QD41" s="41"/>
      <c r="QE41" s="41"/>
      <c r="QF41" s="41"/>
      <c r="QG41" s="41"/>
      <c r="QH41" s="41"/>
      <c r="QI41" s="41"/>
      <c r="QJ41" s="41"/>
      <c r="QK41" s="41"/>
      <c r="QL41" s="41"/>
      <c r="QM41" s="41"/>
      <c r="QN41" s="41"/>
      <c r="QO41" s="41"/>
      <c r="QP41" s="41"/>
      <c r="QQ41" s="41"/>
      <c r="QR41" s="41"/>
      <c r="QS41" s="41"/>
      <c r="QT41" s="41"/>
      <c r="QU41" s="41"/>
      <c r="QV41" s="41"/>
      <c r="QW41" s="41"/>
      <c r="QX41" s="41"/>
      <c r="QY41" s="41"/>
      <c r="QZ41" s="41"/>
      <c r="RA41" s="41"/>
      <c r="RB41" s="41"/>
      <c r="RC41" s="41"/>
      <c r="RD41" s="41"/>
      <c r="RE41" s="41"/>
      <c r="RF41" s="41"/>
      <c r="RG41" s="41"/>
      <c r="RH41" s="41"/>
      <c r="RI41" s="41"/>
      <c r="RJ41" s="41"/>
      <c r="RK41" s="41"/>
      <c r="RL41" s="41"/>
      <c r="RM41" s="41"/>
      <c r="RN41" s="41"/>
      <c r="RO41" s="41"/>
      <c r="RP41" s="41"/>
      <c r="RQ41" s="41"/>
      <c r="RR41" s="41"/>
      <c r="RS41" s="41"/>
      <c r="RT41" s="41"/>
      <c r="RU41" s="41"/>
      <c r="RV41" s="41"/>
      <c r="RW41" s="41"/>
      <c r="RX41" s="41"/>
      <c r="RY41" s="41"/>
      <c r="RZ41" s="41"/>
      <c r="SA41" s="41"/>
      <c r="SB41" s="41"/>
      <c r="SC41" s="41"/>
      <c r="SD41" s="41"/>
      <c r="SE41" s="41"/>
      <c r="SF41" s="41"/>
      <c r="SG41" s="41"/>
      <c r="SH41" s="41"/>
      <c r="SI41" s="41"/>
      <c r="SJ41" s="41"/>
      <c r="SK41" s="41"/>
      <c r="SL41" s="41"/>
      <c r="SM41" s="41"/>
      <c r="SN41" s="41"/>
      <c r="SO41" s="41"/>
      <c r="SP41" s="41"/>
      <c r="SQ41" s="41"/>
      <c r="SR41" s="41"/>
      <c r="SS41" s="41"/>
      <c r="ST41" s="41"/>
      <c r="SU41" s="41"/>
      <c r="SV41" s="41"/>
      <c r="SW41" s="41"/>
      <c r="SX41" s="41"/>
      <c r="SY41" s="41"/>
      <c r="SZ41" s="41"/>
      <c r="TA41" s="41"/>
      <c r="TB41" s="41"/>
      <c r="TC41" s="41"/>
      <c r="TD41" s="41"/>
      <c r="TE41" s="41"/>
      <c r="TF41" s="41"/>
      <c r="TG41" s="41"/>
      <c r="TH41" s="41"/>
      <c r="TI41" s="41"/>
      <c r="TJ41" s="41"/>
      <c r="TK41" s="41"/>
      <c r="TL41" s="41"/>
      <c r="TM41" s="41"/>
      <c r="TN41" s="41"/>
      <c r="TO41" s="41"/>
      <c r="TP41" s="41"/>
      <c r="TQ41" s="41"/>
      <c r="TR41" s="41"/>
      <c r="TS41" s="41"/>
      <c r="TT41" s="41"/>
      <c r="TU41" s="41"/>
      <c r="TV41" s="41"/>
      <c r="TW41" s="41"/>
      <c r="TX41" s="41"/>
      <c r="TY41" s="41"/>
      <c r="TZ41" s="41"/>
      <c r="UA41" s="41"/>
      <c r="UB41" s="41"/>
      <c r="UC41" s="41"/>
      <c r="UD41" s="41"/>
      <c r="UE41" s="41"/>
      <c r="UF41" s="41"/>
      <c r="UG41" s="41"/>
      <c r="UH41" s="41"/>
      <c r="UI41" s="41"/>
      <c r="UJ41" s="41"/>
      <c r="UK41" s="41"/>
      <c r="UL41" s="41"/>
      <c r="UM41" s="41"/>
      <c r="UN41" s="41"/>
      <c r="UO41" s="41"/>
      <c r="UP41" s="41"/>
      <c r="UQ41" s="41"/>
      <c r="UR41" s="41"/>
      <c r="US41" s="41"/>
      <c r="UT41" s="41"/>
      <c r="UU41" s="41"/>
      <c r="UV41" s="41"/>
      <c r="UW41" s="41"/>
      <c r="UX41" s="41"/>
      <c r="UY41" s="41"/>
      <c r="UZ41" s="41"/>
      <c r="VA41" s="41"/>
      <c r="VB41" s="41"/>
      <c r="VC41" s="41"/>
      <c r="VD41" s="41"/>
      <c r="VE41" s="41"/>
      <c r="VF41" s="41"/>
      <c r="VG41" s="41"/>
      <c r="VH41" s="41"/>
      <c r="VI41" s="41"/>
      <c r="VJ41" s="41"/>
      <c r="VK41" s="41"/>
      <c r="VL41" s="41"/>
      <c r="VM41" s="41"/>
      <c r="VN41" s="41"/>
      <c r="VO41" s="41"/>
      <c r="VP41" s="41"/>
      <c r="VQ41" s="41"/>
      <c r="VR41" s="41"/>
      <c r="VS41" s="41"/>
      <c r="VT41" s="41"/>
      <c r="VU41" s="41"/>
      <c r="VV41" s="41"/>
      <c r="VW41" s="41"/>
      <c r="VX41" s="41"/>
      <c r="VY41" s="41"/>
      <c r="VZ41" s="41"/>
      <c r="WA41" s="41"/>
      <c r="WB41" s="41"/>
      <c r="WC41" s="41"/>
      <c r="WD41" s="41"/>
      <c r="WE41" s="41"/>
      <c r="WF41" s="41"/>
      <c r="WG41" s="41"/>
      <c r="WH41" s="41"/>
      <c r="WI41" s="41"/>
      <c r="WJ41" s="41"/>
      <c r="WK41" s="41"/>
      <c r="WL41" s="41"/>
      <c r="WM41" s="41"/>
      <c r="WN41" s="41"/>
      <c r="WO41" s="41"/>
      <c r="WP41" s="41"/>
      <c r="WQ41" s="41"/>
      <c r="WR41" s="41"/>
      <c r="WS41" s="41"/>
      <c r="WT41" s="41"/>
      <c r="WU41" s="41"/>
      <c r="WV41" s="41"/>
      <c r="WW41" s="41"/>
      <c r="WX41" s="41"/>
      <c r="WY41" s="41"/>
      <c r="WZ41" s="41"/>
      <c r="XA41" s="41"/>
      <c r="XB41" s="41"/>
      <c r="XC41" s="41"/>
      <c r="XD41" s="41"/>
      <c r="XE41" s="41"/>
      <c r="XF41" s="41"/>
      <c r="XG41" s="41"/>
      <c r="XH41" s="41"/>
      <c r="XI41" s="41"/>
      <c r="XJ41" s="41"/>
      <c r="XK41" s="41"/>
      <c r="XL41" s="41"/>
      <c r="XM41" s="41"/>
      <c r="XN41" s="41"/>
      <c r="XO41" s="41"/>
      <c r="XP41" s="41"/>
      <c r="XQ41" s="41"/>
      <c r="XR41" s="41"/>
      <c r="XS41" s="41"/>
      <c r="XT41" s="41"/>
      <c r="XU41" s="41"/>
      <c r="XV41" s="41"/>
      <c r="XW41" s="41"/>
      <c r="XX41" s="41"/>
      <c r="XY41" s="41"/>
      <c r="XZ41" s="41"/>
      <c r="YA41" s="41"/>
      <c r="YB41" s="41"/>
      <c r="YC41" s="41"/>
      <c r="YD41" s="41"/>
      <c r="YE41" s="41"/>
      <c r="YF41" s="41"/>
      <c r="YG41" s="41"/>
      <c r="YH41" s="41"/>
      <c r="YI41" s="41"/>
      <c r="YJ41" s="41"/>
      <c r="YK41" s="41"/>
      <c r="YL41" s="41"/>
      <c r="YM41" s="41"/>
      <c r="YN41" s="41"/>
      <c r="YO41" s="41"/>
      <c r="YP41" s="41"/>
      <c r="YQ41" s="41"/>
      <c r="YR41" s="41"/>
      <c r="YS41" s="41"/>
      <c r="YT41" s="41"/>
      <c r="YU41" s="41"/>
      <c r="YV41" s="41"/>
      <c r="YW41" s="41"/>
      <c r="YX41" s="41"/>
      <c r="YY41" s="41"/>
      <c r="YZ41" s="41"/>
      <c r="ZA41" s="41"/>
      <c r="ZB41" s="41"/>
      <c r="ZC41" s="41"/>
      <c r="ZD41" s="41"/>
      <c r="ZE41" s="41"/>
      <c r="ZF41" s="41"/>
      <c r="ZG41" s="41"/>
      <c r="ZH41" s="41"/>
      <c r="ZI41" s="41"/>
      <c r="ZJ41" s="41"/>
      <c r="ZK41" s="41"/>
      <c r="ZL41" s="41"/>
      <c r="ZM41" s="41"/>
      <c r="ZN41" s="41"/>
      <c r="ZO41" s="41"/>
      <c r="ZP41" s="41"/>
      <c r="ZQ41" s="41"/>
      <c r="ZR41" s="41"/>
      <c r="ZS41" s="41"/>
      <c r="ZT41" s="41"/>
      <c r="ZU41" s="41"/>
      <c r="ZV41" s="41"/>
      <c r="ZW41" s="41"/>
      <c r="ZX41" s="41"/>
      <c r="ZY41" s="41"/>
      <c r="ZZ41" s="41"/>
      <c r="AAA41" s="41"/>
      <c r="AAB41" s="41"/>
      <c r="AAC41" s="41"/>
      <c r="AAD41" s="41"/>
      <c r="AAE41" s="41"/>
      <c r="AAF41" s="41"/>
      <c r="AAG41" s="41"/>
      <c r="AAH41" s="41"/>
      <c r="AAI41" s="41"/>
      <c r="AAJ41" s="41"/>
      <c r="AAK41" s="41"/>
      <c r="AAL41" s="41"/>
      <c r="AAM41" s="41"/>
      <c r="AAN41" s="41"/>
      <c r="AAO41" s="41"/>
      <c r="AAP41" s="41"/>
      <c r="AAQ41" s="41"/>
      <c r="AAR41" s="41"/>
      <c r="AAS41" s="41"/>
      <c r="AAT41" s="41"/>
      <c r="AAU41" s="41"/>
      <c r="AAV41" s="41"/>
      <c r="AAW41" s="41"/>
      <c r="AAX41" s="41"/>
      <c r="AAY41" s="41"/>
      <c r="AAZ41" s="41"/>
      <c r="ABA41" s="41"/>
      <c r="ABB41" s="41"/>
      <c r="ABC41" s="41"/>
      <c r="ABD41" s="41"/>
      <c r="ABE41" s="41"/>
      <c r="ABF41" s="41"/>
      <c r="ABG41" s="41"/>
      <c r="ABH41" s="41"/>
      <c r="ABI41" s="41"/>
      <c r="ABJ41" s="41"/>
      <c r="ABK41" s="41"/>
      <c r="ABL41" s="41"/>
      <c r="ABM41" s="41"/>
      <c r="ABN41" s="41"/>
      <c r="ABO41" s="41"/>
      <c r="ABP41" s="41"/>
      <c r="ABQ41" s="41"/>
      <c r="ABR41" s="41"/>
      <c r="ABS41" s="41"/>
      <c r="ABT41" s="41"/>
      <c r="ABU41" s="41"/>
      <c r="ABV41" s="41"/>
      <c r="ABW41" s="41"/>
      <c r="ABX41" s="41"/>
      <c r="ABY41" s="41"/>
      <c r="ABZ41" s="41"/>
      <c r="ACA41" s="41"/>
      <c r="ACB41" s="41"/>
      <c r="ACC41" s="41"/>
      <c r="ACD41" s="41"/>
      <c r="ACE41" s="41"/>
      <c r="ACF41" s="41"/>
      <c r="ACG41" s="41"/>
      <c r="ACH41" s="41"/>
      <c r="ACI41" s="41"/>
      <c r="ACJ41" s="41"/>
      <c r="ACK41" s="41"/>
      <c r="ACL41" s="41"/>
      <c r="ACM41" s="41"/>
      <c r="ACN41" s="41"/>
      <c r="ACO41" s="41"/>
      <c r="ACP41" s="41"/>
      <c r="ACQ41" s="41"/>
      <c r="ACR41" s="41"/>
      <c r="ACS41" s="41"/>
      <c r="ACT41" s="41"/>
      <c r="ACU41" s="41"/>
      <c r="ACV41" s="41"/>
      <c r="ACW41" s="41"/>
      <c r="ACX41" s="41"/>
      <c r="ACY41" s="41"/>
      <c r="ACZ41" s="41"/>
      <c r="ADA41" s="41"/>
      <c r="ADB41" s="41"/>
      <c r="ADC41" s="41"/>
      <c r="ADD41" s="41"/>
      <c r="ADE41" s="41"/>
      <c r="ADF41" s="41"/>
      <c r="ADG41" s="41"/>
      <c r="ADH41" s="41"/>
      <c r="ADI41" s="41"/>
      <c r="ADJ41" s="41"/>
      <c r="ADK41" s="41"/>
      <c r="ADL41" s="41"/>
      <c r="ADM41" s="41"/>
      <c r="ADN41" s="41"/>
      <c r="ADO41" s="41"/>
      <c r="ADP41" s="41"/>
      <c r="ADQ41" s="41"/>
      <c r="ADR41" s="41"/>
      <c r="ADS41" s="41"/>
      <c r="ADT41" s="41"/>
      <c r="ADU41" s="41"/>
      <c r="ADV41" s="41"/>
      <c r="ADW41" s="41"/>
      <c r="ADX41" s="41"/>
      <c r="ADY41" s="41"/>
      <c r="ADZ41" s="41"/>
      <c r="AEA41" s="41"/>
      <c r="AEB41" s="41"/>
      <c r="AEC41" s="41"/>
      <c r="AED41" s="41"/>
      <c r="AEE41" s="41"/>
      <c r="AEF41" s="41"/>
      <c r="AEG41" s="41"/>
      <c r="AEH41" s="41"/>
      <c r="AEI41" s="41"/>
      <c r="AEJ41" s="41"/>
      <c r="AEK41" s="41"/>
      <c r="AEL41" s="41"/>
      <c r="AEM41" s="41"/>
      <c r="AEN41" s="41"/>
      <c r="AEO41" s="41"/>
      <c r="AEP41" s="41"/>
      <c r="AEQ41" s="41"/>
      <c r="AER41" s="41"/>
      <c r="AES41" s="41"/>
      <c r="AET41" s="41"/>
      <c r="AEU41" s="41"/>
      <c r="AEV41" s="41"/>
      <c r="AEW41" s="41"/>
      <c r="AEX41" s="41"/>
      <c r="AEY41" s="41"/>
      <c r="AEZ41" s="41"/>
      <c r="AFA41" s="41"/>
      <c r="AFB41" s="41"/>
      <c r="AFC41" s="41"/>
      <c r="AFD41" s="41"/>
      <c r="AFE41" s="41"/>
      <c r="AFF41" s="41"/>
      <c r="AFG41" s="41"/>
      <c r="AFH41" s="41"/>
      <c r="AFI41" s="41"/>
      <c r="AFJ41" s="41"/>
      <c r="AFK41" s="41"/>
      <c r="AFL41" s="41"/>
      <c r="AFM41" s="41"/>
      <c r="AFN41" s="41"/>
      <c r="AFO41" s="41"/>
      <c r="AFP41" s="41"/>
      <c r="AFQ41" s="41"/>
      <c r="AFR41" s="41"/>
      <c r="AFS41" s="41"/>
      <c r="AFT41" s="41"/>
      <c r="AFU41" s="41"/>
      <c r="AFV41" s="41"/>
      <c r="AFW41" s="41"/>
      <c r="AFX41" s="41"/>
      <c r="AFY41" s="41"/>
      <c r="AFZ41" s="41"/>
      <c r="AGA41" s="41"/>
      <c r="AGB41" s="41"/>
      <c r="AGC41" s="41"/>
      <c r="AGD41" s="41"/>
      <c r="AGE41" s="41"/>
      <c r="AGF41" s="41"/>
      <c r="AGG41" s="41"/>
      <c r="AGH41" s="41"/>
      <c r="AGI41" s="41"/>
      <c r="AGJ41" s="41"/>
      <c r="AGK41" s="41"/>
      <c r="AGL41" s="41"/>
      <c r="AGM41" s="41"/>
      <c r="AGN41" s="41"/>
      <c r="AGO41" s="41"/>
      <c r="AGP41" s="41"/>
      <c r="AGQ41" s="41"/>
      <c r="AGR41" s="41"/>
      <c r="AGS41" s="41"/>
      <c r="AGT41" s="41"/>
      <c r="AGU41" s="41"/>
      <c r="AGV41" s="41"/>
      <c r="AGW41" s="41"/>
      <c r="AGX41" s="41"/>
      <c r="AGY41" s="41"/>
      <c r="AGZ41" s="41"/>
      <c r="AHA41" s="41"/>
      <c r="AHB41" s="41"/>
      <c r="AHC41" s="41"/>
      <c r="AHD41" s="41"/>
      <c r="AHE41" s="41"/>
      <c r="AHF41" s="41"/>
      <c r="AHG41" s="41"/>
      <c r="AHH41" s="41"/>
      <c r="AHI41" s="41"/>
      <c r="AHJ41" s="41"/>
      <c r="AHK41" s="41"/>
      <c r="AHL41" s="41"/>
      <c r="AHM41" s="41"/>
      <c r="AHN41" s="41"/>
      <c r="AHO41" s="41"/>
      <c r="AHP41" s="41"/>
      <c r="AHQ41" s="41"/>
      <c r="AHR41" s="41"/>
      <c r="AHS41" s="41"/>
      <c r="AHT41" s="41"/>
      <c r="AHU41" s="41"/>
      <c r="AHV41" s="41"/>
      <c r="AHW41" s="41"/>
      <c r="AHX41" s="41"/>
      <c r="AHY41" s="41"/>
      <c r="AHZ41" s="41"/>
      <c r="AIA41" s="41"/>
      <c r="AIB41" s="41"/>
      <c r="AIC41" s="41"/>
      <c r="AID41" s="41"/>
      <c r="AIE41" s="41"/>
      <c r="AIF41" s="41"/>
      <c r="AIG41" s="41"/>
      <c r="AIH41" s="41"/>
      <c r="AII41" s="41"/>
      <c r="AIJ41" s="41"/>
      <c r="AIK41" s="41"/>
      <c r="AIL41" s="41"/>
      <c r="AIM41" s="41"/>
      <c r="AIN41" s="41"/>
      <c r="AIO41" s="41"/>
      <c r="AIP41" s="41"/>
      <c r="AIQ41" s="41"/>
      <c r="AIR41" s="41"/>
      <c r="AIS41" s="41"/>
      <c r="AIT41" s="41"/>
      <c r="AIU41" s="41"/>
      <c r="AIV41" s="41"/>
      <c r="AIW41" s="41"/>
      <c r="AIX41" s="41"/>
      <c r="AIY41" s="41"/>
      <c r="AIZ41" s="41"/>
      <c r="AJA41" s="41"/>
      <c r="AJB41" s="41"/>
      <c r="AJC41" s="41"/>
      <c r="AJD41" s="41"/>
      <c r="AJE41" s="41"/>
      <c r="AJF41" s="41"/>
      <c r="AJG41" s="41"/>
      <c r="AJH41" s="41"/>
      <c r="AJI41" s="41"/>
      <c r="AJJ41" s="41"/>
      <c r="AJK41" s="41"/>
      <c r="AJL41" s="41"/>
      <c r="AJM41" s="41"/>
      <c r="AJN41" s="41"/>
      <c r="AJO41" s="41"/>
      <c r="AJP41" s="41"/>
      <c r="AJQ41" s="41"/>
      <c r="AJR41" s="41"/>
      <c r="AJS41" s="41"/>
      <c r="AJT41" s="41"/>
      <c r="AJU41" s="41"/>
      <c r="AJV41" s="41"/>
      <c r="AJW41" s="41"/>
      <c r="AJX41" s="41"/>
      <c r="AJY41" s="41"/>
      <c r="AJZ41" s="41"/>
      <c r="AKA41" s="41"/>
      <c r="AKB41" s="41"/>
      <c r="AKC41" s="41"/>
      <c r="AKD41" s="41"/>
      <c r="AKE41" s="41"/>
      <c r="AKF41" s="41"/>
      <c r="AKG41" s="41"/>
      <c r="AKH41" s="41"/>
      <c r="AKI41" s="41"/>
      <c r="AKJ41" s="41"/>
      <c r="AKK41" s="41"/>
      <c r="AKL41" s="41"/>
      <c r="AKM41" s="41"/>
      <c r="AKN41" s="41"/>
      <c r="AKO41" s="41"/>
      <c r="AKP41" s="41"/>
      <c r="AKQ41" s="41"/>
      <c r="AKR41" s="41"/>
      <c r="AKS41" s="41"/>
      <c r="AKT41" s="41"/>
      <c r="AKU41" s="41"/>
      <c r="AKV41" s="41"/>
      <c r="AKW41" s="41"/>
      <c r="AKX41" s="41"/>
      <c r="AKY41" s="41"/>
      <c r="AKZ41" s="41"/>
      <c r="ALA41" s="41"/>
      <c r="ALB41" s="41"/>
      <c r="ALC41" s="41"/>
      <c r="ALD41" s="41"/>
      <c r="ALE41" s="41"/>
      <c r="ALF41" s="41"/>
      <c r="ALG41" s="41"/>
      <c r="ALH41" s="41"/>
      <c r="ALI41" s="41"/>
      <c r="ALJ41" s="41"/>
      <c r="ALK41" s="41"/>
      <c r="ALL41" s="41"/>
      <c r="ALM41" s="41"/>
      <c r="ALN41" s="41"/>
      <c r="ALO41" s="41"/>
      <c r="ALP41" s="41"/>
      <c r="ALQ41" s="41"/>
      <c r="ALR41" s="41"/>
      <c r="ALS41" s="41"/>
      <c r="ALT41" s="41"/>
      <c r="ALU41" s="41"/>
      <c r="ALV41" s="41"/>
      <c r="ALW41" s="41"/>
      <c r="ALX41" s="41"/>
      <c r="ALY41" s="41"/>
      <c r="ALZ41" s="41"/>
      <c r="AMA41" s="41"/>
      <c r="AMB41" s="41"/>
      <c r="AMC41" s="41"/>
      <c r="AMD41" s="41"/>
      <c r="AME41" s="41"/>
      <c r="AMF41" s="41"/>
      <c r="AMG41" s="41"/>
      <c r="AMH41" s="41"/>
      <c r="AMI41" s="41"/>
      <c r="AMJ41" s="41"/>
      <c r="AMK41" s="41"/>
      <c r="AML41" s="41"/>
      <c r="AMM41" s="41"/>
      <c r="AMN41" s="41"/>
      <c r="AMO41" s="41"/>
      <c r="AMP41" s="41"/>
      <c r="AMQ41" s="41"/>
      <c r="AMR41" s="41"/>
      <c r="AMS41" s="41"/>
      <c r="AMT41" s="41"/>
      <c r="AMU41" s="41"/>
      <c r="AMV41" s="41"/>
      <c r="AMW41" s="41"/>
      <c r="AMX41" s="41"/>
      <c r="AMY41" s="41"/>
      <c r="AMZ41" s="41"/>
      <c r="ANA41" s="41"/>
      <c r="ANB41" s="41"/>
      <c r="ANC41" s="41"/>
      <c r="AND41" s="41"/>
      <c r="ANE41" s="41"/>
      <c r="ANF41" s="41"/>
      <c r="ANG41" s="41"/>
      <c r="ANH41" s="41"/>
      <c r="ANI41" s="41"/>
      <c r="ANJ41" s="41"/>
      <c r="ANK41" s="41"/>
      <c r="ANL41" s="41"/>
      <c r="ANM41" s="41"/>
      <c r="ANN41" s="41"/>
      <c r="ANO41" s="41"/>
      <c r="ANP41" s="41"/>
      <c r="ANQ41" s="41"/>
      <c r="ANR41" s="41"/>
      <c r="ANS41" s="41"/>
      <c r="ANT41" s="41"/>
      <c r="ANU41" s="41"/>
      <c r="ANV41" s="41"/>
      <c r="ANW41" s="41"/>
      <c r="ANX41" s="41"/>
      <c r="ANY41" s="41"/>
      <c r="ANZ41" s="41"/>
      <c r="AOA41" s="41"/>
      <c r="AOB41" s="41"/>
      <c r="AOC41" s="41"/>
      <c r="AOD41" s="41"/>
      <c r="AOE41" s="41"/>
      <c r="AOF41" s="41"/>
      <c r="AOG41" s="41"/>
      <c r="AOH41" s="41"/>
      <c r="AOI41" s="41"/>
      <c r="AOJ41" s="41"/>
      <c r="AOK41" s="41"/>
      <c r="AOL41" s="41"/>
      <c r="AOM41" s="41"/>
      <c r="AON41" s="41"/>
      <c r="AOO41" s="41"/>
      <c r="AOP41" s="41"/>
      <c r="AOQ41" s="41"/>
      <c r="AOR41" s="41"/>
      <c r="AOS41" s="41"/>
      <c r="AOT41" s="41"/>
      <c r="AOU41" s="41"/>
      <c r="AOV41" s="41"/>
      <c r="AOW41" s="41"/>
      <c r="AOX41" s="41"/>
      <c r="AOY41" s="41"/>
      <c r="AOZ41" s="41"/>
      <c r="APA41" s="41"/>
      <c r="APB41" s="41"/>
      <c r="APC41" s="41"/>
      <c r="APD41" s="41"/>
      <c r="APE41" s="41"/>
      <c r="APF41" s="41"/>
      <c r="APG41" s="41"/>
      <c r="APH41" s="41"/>
      <c r="API41" s="41"/>
    </row>
    <row r="42" spans="2:1101" ht="30" x14ac:dyDescent="0.25">
      <c r="B42" s="43" t="s">
        <v>304</v>
      </c>
      <c r="C42" s="41">
        <v>12483</v>
      </c>
      <c r="D42" s="130">
        <v>0</v>
      </c>
      <c r="E42" s="130">
        <v>0</v>
      </c>
      <c r="F42" s="130">
        <v>12891660.119999999</v>
      </c>
      <c r="G42" s="41"/>
      <c r="H42" s="41"/>
      <c r="I42" s="68"/>
      <c r="J42" s="68"/>
      <c r="K42" s="68"/>
      <c r="L42" s="68"/>
      <c r="M42" s="69">
        <f>-1*($R42*$S42*'Exchange Rates FWD'!$J$11)</f>
        <v>12891660.118820045</v>
      </c>
      <c r="N42" s="22">
        <f>(F42-M42)/F42</f>
        <v>9.1528478573500778E-11</v>
      </c>
      <c r="O42" s="6" t="s">
        <v>133</v>
      </c>
      <c r="P42" s="10">
        <v>-42</v>
      </c>
      <c r="Q42" s="6" t="s">
        <v>306</v>
      </c>
      <c r="R42" s="10">
        <v>-367920</v>
      </c>
      <c r="S42" s="11">
        <v>30</v>
      </c>
      <c r="T42" s="6" t="s">
        <v>407</v>
      </c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1"/>
      <c r="FE42" s="41"/>
      <c r="FF42" s="41"/>
      <c r="FG42" s="41"/>
      <c r="FH42" s="41"/>
      <c r="FI42" s="41"/>
      <c r="FJ42" s="41"/>
      <c r="FK42" s="41"/>
      <c r="FL42" s="41"/>
      <c r="FM42" s="41"/>
      <c r="FN42" s="41"/>
      <c r="FO42" s="41"/>
      <c r="FP42" s="41"/>
      <c r="FQ42" s="41"/>
      <c r="FR42" s="41"/>
      <c r="FS42" s="41"/>
      <c r="FT42" s="41"/>
      <c r="FU42" s="41"/>
      <c r="FV42" s="41"/>
      <c r="FW42" s="41"/>
      <c r="FX42" s="41"/>
      <c r="FY42" s="41"/>
      <c r="FZ42" s="41"/>
      <c r="GA42" s="41"/>
      <c r="GB42" s="41"/>
      <c r="GC42" s="41"/>
      <c r="GD42" s="41"/>
      <c r="GE42" s="41"/>
      <c r="GF42" s="41"/>
      <c r="GG42" s="41"/>
      <c r="GH42" s="41"/>
      <c r="GI42" s="41"/>
      <c r="GJ42" s="41"/>
      <c r="GK42" s="41"/>
      <c r="GL42" s="41"/>
      <c r="GM42" s="41"/>
      <c r="GN42" s="41"/>
      <c r="GO42" s="41"/>
      <c r="GP42" s="41"/>
      <c r="GQ42" s="41"/>
      <c r="GR42" s="41"/>
      <c r="GS42" s="41"/>
      <c r="GT42" s="41"/>
      <c r="GU42" s="41"/>
      <c r="GV42" s="41"/>
      <c r="GW42" s="41"/>
      <c r="GX42" s="41"/>
      <c r="GY42" s="41"/>
      <c r="GZ42" s="41"/>
      <c r="HA42" s="41"/>
      <c r="HB42" s="41"/>
      <c r="HC42" s="41"/>
      <c r="HD42" s="41"/>
      <c r="HE42" s="41"/>
      <c r="HF42" s="41"/>
      <c r="HG42" s="41"/>
      <c r="HH42" s="41"/>
      <c r="HI42" s="41"/>
      <c r="HJ42" s="41"/>
      <c r="HK42" s="41"/>
      <c r="HL42" s="41"/>
      <c r="HM42" s="41"/>
      <c r="HN42" s="41"/>
      <c r="HO42" s="41"/>
      <c r="HP42" s="41"/>
      <c r="HQ42" s="41"/>
      <c r="HR42" s="41"/>
      <c r="HS42" s="41"/>
      <c r="HT42" s="41"/>
      <c r="HU42" s="41"/>
      <c r="HV42" s="41"/>
      <c r="HW42" s="41"/>
      <c r="HX42" s="41"/>
      <c r="HY42" s="41"/>
      <c r="HZ42" s="41"/>
      <c r="IA42" s="41"/>
      <c r="IB42" s="41"/>
      <c r="IC42" s="41"/>
      <c r="ID42" s="41"/>
      <c r="IE42" s="41"/>
      <c r="IF42" s="41"/>
      <c r="IG42" s="41"/>
      <c r="IH42" s="41"/>
      <c r="II42" s="41"/>
      <c r="IJ42" s="41"/>
      <c r="IK42" s="41"/>
      <c r="IL42" s="41"/>
      <c r="IM42" s="41"/>
      <c r="IN42" s="41"/>
      <c r="IO42" s="41"/>
      <c r="IP42" s="41"/>
      <c r="IQ42" s="41"/>
      <c r="IR42" s="41"/>
      <c r="IS42" s="41"/>
      <c r="IT42" s="41"/>
      <c r="IU42" s="41"/>
      <c r="IV42" s="41"/>
      <c r="IW42" s="41"/>
      <c r="IX42" s="41"/>
      <c r="IY42" s="41"/>
      <c r="IZ42" s="41"/>
      <c r="JA42" s="41"/>
      <c r="JB42" s="41"/>
      <c r="JC42" s="41"/>
      <c r="JD42" s="41"/>
      <c r="JE42" s="41"/>
      <c r="JF42" s="41"/>
      <c r="JG42" s="41"/>
      <c r="JH42" s="41"/>
      <c r="JI42" s="41"/>
      <c r="JJ42" s="41"/>
      <c r="JK42" s="41"/>
      <c r="JL42" s="41"/>
      <c r="JM42" s="41"/>
      <c r="JN42" s="41"/>
      <c r="JO42" s="41"/>
      <c r="JP42" s="41"/>
      <c r="JQ42" s="41"/>
      <c r="JR42" s="41"/>
      <c r="JS42" s="41"/>
      <c r="JT42" s="41"/>
      <c r="JU42" s="41"/>
      <c r="JV42" s="41"/>
      <c r="JW42" s="41"/>
      <c r="JX42" s="41"/>
      <c r="JY42" s="41"/>
      <c r="JZ42" s="41"/>
      <c r="KA42" s="41"/>
      <c r="KB42" s="41"/>
      <c r="KC42" s="41"/>
      <c r="KD42" s="41"/>
      <c r="KE42" s="41"/>
      <c r="KF42" s="41"/>
      <c r="KG42" s="41"/>
      <c r="KH42" s="41"/>
      <c r="KI42" s="41"/>
      <c r="KJ42" s="41"/>
      <c r="KK42" s="41"/>
      <c r="KL42" s="41"/>
      <c r="KM42" s="41"/>
      <c r="KN42" s="41"/>
      <c r="KO42" s="41"/>
      <c r="KP42" s="41"/>
      <c r="KQ42" s="41"/>
      <c r="KR42" s="41"/>
      <c r="KS42" s="41"/>
      <c r="KT42" s="41"/>
      <c r="KU42" s="41"/>
      <c r="KV42" s="41"/>
      <c r="KW42" s="41"/>
      <c r="KX42" s="41"/>
      <c r="KY42" s="41"/>
      <c r="KZ42" s="41"/>
      <c r="LA42" s="41"/>
      <c r="LB42" s="41"/>
      <c r="LC42" s="41"/>
      <c r="LD42" s="41"/>
      <c r="LE42" s="41"/>
      <c r="LF42" s="41"/>
      <c r="LG42" s="41"/>
      <c r="LH42" s="41"/>
      <c r="LI42" s="41"/>
      <c r="LJ42" s="41"/>
      <c r="LK42" s="41"/>
      <c r="LL42" s="41"/>
      <c r="LM42" s="41"/>
      <c r="LN42" s="41"/>
      <c r="LO42" s="41"/>
      <c r="LP42" s="41"/>
      <c r="LQ42" s="41"/>
      <c r="LR42" s="41"/>
      <c r="LS42" s="41"/>
      <c r="LT42" s="41"/>
      <c r="LU42" s="41"/>
      <c r="LV42" s="41"/>
      <c r="LW42" s="41"/>
      <c r="LX42" s="41"/>
      <c r="LY42" s="41"/>
      <c r="LZ42" s="41"/>
      <c r="MA42" s="41"/>
      <c r="MB42" s="41"/>
      <c r="MC42" s="41"/>
      <c r="MD42" s="41"/>
      <c r="ME42" s="41"/>
      <c r="MF42" s="41"/>
      <c r="MG42" s="41"/>
      <c r="MH42" s="41"/>
      <c r="MI42" s="41"/>
      <c r="MJ42" s="41"/>
      <c r="MK42" s="41"/>
      <c r="ML42" s="41"/>
      <c r="MM42" s="41"/>
      <c r="MN42" s="41"/>
      <c r="MO42" s="41"/>
      <c r="MP42" s="41"/>
      <c r="MQ42" s="41"/>
      <c r="MR42" s="41"/>
      <c r="MS42" s="41"/>
      <c r="MT42" s="41"/>
      <c r="MU42" s="41"/>
      <c r="MV42" s="41"/>
      <c r="MW42" s="41"/>
      <c r="MX42" s="41"/>
      <c r="MY42" s="41"/>
      <c r="MZ42" s="41"/>
      <c r="NA42" s="41"/>
      <c r="NB42" s="41"/>
      <c r="NC42" s="41"/>
      <c r="ND42" s="41"/>
      <c r="NE42" s="41"/>
      <c r="NF42" s="41"/>
      <c r="NG42" s="41"/>
      <c r="NH42" s="41"/>
      <c r="NI42" s="41"/>
      <c r="NJ42" s="41"/>
      <c r="NK42" s="41"/>
      <c r="NL42" s="41"/>
      <c r="NM42" s="41"/>
      <c r="NN42" s="41"/>
      <c r="NO42" s="41"/>
      <c r="NP42" s="41"/>
      <c r="NQ42" s="41"/>
      <c r="NR42" s="41"/>
      <c r="NS42" s="41"/>
      <c r="NT42" s="41"/>
      <c r="NU42" s="41"/>
      <c r="NV42" s="41"/>
      <c r="NW42" s="41"/>
      <c r="NX42" s="41"/>
      <c r="NY42" s="41"/>
      <c r="NZ42" s="41"/>
      <c r="OA42" s="41"/>
      <c r="OB42" s="41"/>
      <c r="OC42" s="41"/>
      <c r="OD42" s="41"/>
      <c r="OE42" s="41"/>
      <c r="OF42" s="41"/>
      <c r="OG42" s="41"/>
      <c r="OH42" s="41"/>
      <c r="OI42" s="41"/>
      <c r="OJ42" s="41"/>
      <c r="OK42" s="41"/>
      <c r="OL42" s="41"/>
      <c r="OM42" s="41"/>
      <c r="ON42" s="41"/>
      <c r="OO42" s="41"/>
      <c r="OP42" s="41"/>
      <c r="OQ42" s="41"/>
      <c r="OR42" s="41"/>
      <c r="OS42" s="41"/>
      <c r="OT42" s="41"/>
      <c r="OU42" s="41"/>
      <c r="OV42" s="41"/>
      <c r="OW42" s="41"/>
      <c r="OX42" s="41"/>
      <c r="OY42" s="41"/>
      <c r="OZ42" s="41"/>
      <c r="PA42" s="41"/>
      <c r="PB42" s="41"/>
      <c r="PC42" s="41"/>
      <c r="PD42" s="41"/>
      <c r="PE42" s="41"/>
      <c r="PF42" s="41"/>
      <c r="PG42" s="41"/>
      <c r="PH42" s="41"/>
      <c r="PI42" s="41"/>
      <c r="PJ42" s="41"/>
      <c r="PK42" s="41"/>
      <c r="PL42" s="41"/>
      <c r="PM42" s="41"/>
      <c r="PN42" s="41"/>
      <c r="PO42" s="41"/>
      <c r="PP42" s="41"/>
      <c r="PQ42" s="41"/>
      <c r="PR42" s="41"/>
      <c r="PS42" s="41"/>
      <c r="PT42" s="41"/>
      <c r="PU42" s="41"/>
      <c r="PV42" s="41"/>
      <c r="PW42" s="41"/>
      <c r="PX42" s="41"/>
      <c r="PY42" s="41"/>
      <c r="PZ42" s="41"/>
      <c r="QA42" s="41"/>
      <c r="QB42" s="41"/>
      <c r="QC42" s="41"/>
      <c r="QD42" s="41"/>
      <c r="QE42" s="41"/>
      <c r="QF42" s="41"/>
      <c r="QG42" s="41"/>
      <c r="QH42" s="41"/>
      <c r="QI42" s="41"/>
      <c r="QJ42" s="41"/>
      <c r="QK42" s="41"/>
      <c r="QL42" s="41"/>
      <c r="QM42" s="41"/>
      <c r="QN42" s="41"/>
      <c r="QO42" s="41"/>
      <c r="QP42" s="41"/>
      <c r="QQ42" s="41"/>
      <c r="QR42" s="41"/>
      <c r="QS42" s="41"/>
      <c r="QT42" s="41"/>
      <c r="QU42" s="41"/>
      <c r="QV42" s="41"/>
      <c r="QW42" s="41"/>
      <c r="QX42" s="41"/>
      <c r="QY42" s="41"/>
      <c r="QZ42" s="41"/>
      <c r="RA42" s="41"/>
      <c r="RB42" s="41"/>
      <c r="RC42" s="41"/>
      <c r="RD42" s="41"/>
      <c r="RE42" s="41"/>
      <c r="RF42" s="41"/>
      <c r="RG42" s="41"/>
      <c r="RH42" s="41"/>
      <c r="RI42" s="41"/>
      <c r="RJ42" s="41"/>
      <c r="RK42" s="41"/>
      <c r="RL42" s="41"/>
      <c r="RM42" s="41"/>
      <c r="RN42" s="41"/>
      <c r="RO42" s="41"/>
      <c r="RP42" s="41"/>
      <c r="RQ42" s="41"/>
      <c r="RR42" s="41"/>
      <c r="RS42" s="41"/>
      <c r="RT42" s="41"/>
      <c r="RU42" s="41"/>
      <c r="RV42" s="41"/>
      <c r="RW42" s="41"/>
      <c r="RX42" s="41"/>
      <c r="RY42" s="41"/>
      <c r="RZ42" s="41"/>
      <c r="SA42" s="41"/>
      <c r="SB42" s="41"/>
      <c r="SC42" s="41"/>
      <c r="SD42" s="41"/>
      <c r="SE42" s="41"/>
      <c r="SF42" s="41"/>
      <c r="SG42" s="41"/>
      <c r="SH42" s="41"/>
      <c r="SI42" s="41"/>
      <c r="SJ42" s="41"/>
      <c r="SK42" s="41"/>
      <c r="SL42" s="41"/>
      <c r="SM42" s="41"/>
      <c r="SN42" s="41"/>
      <c r="SO42" s="41"/>
      <c r="SP42" s="41"/>
      <c r="SQ42" s="41"/>
      <c r="SR42" s="41"/>
      <c r="SS42" s="41"/>
      <c r="ST42" s="41"/>
      <c r="SU42" s="41"/>
      <c r="SV42" s="41"/>
      <c r="SW42" s="41"/>
      <c r="SX42" s="41"/>
      <c r="SY42" s="41"/>
      <c r="SZ42" s="41"/>
      <c r="TA42" s="41"/>
      <c r="TB42" s="41"/>
      <c r="TC42" s="41"/>
      <c r="TD42" s="41"/>
      <c r="TE42" s="41"/>
      <c r="TF42" s="41"/>
      <c r="TG42" s="41"/>
      <c r="TH42" s="41"/>
      <c r="TI42" s="41"/>
      <c r="TJ42" s="41"/>
      <c r="TK42" s="41"/>
      <c r="TL42" s="41"/>
      <c r="TM42" s="41"/>
      <c r="TN42" s="41"/>
      <c r="TO42" s="41"/>
      <c r="TP42" s="41"/>
      <c r="TQ42" s="41"/>
      <c r="TR42" s="41"/>
      <c r="TS42" s="41"/>
      <c r="TT42" s="41"/>
      <c r="TU42" s="41"/>
      <c r="TV42" s="41"/>
      <c r="TW42" s="41"/>
      <c r="TX42" s="41"/>
      <c r="TY42" s="41"/>
      <c r="TZ42" s="41"/>
      <c r="UA42" s="41"/>
      <c r="UB42" s="41"/>
      <c r="UC42" s="41"/>
      <c r="UD42" s="41"/>
      <c r="UE42" s="41"/>
      <c r="UF42" s="41"/>
      <c r="UG42" s="41"/>
      <c r="UH42" s="41"/>
      <c r="UI42" s="41"/>
      <c r="UJ42" s="41"/>
      <c r="UK42" s="41"/>
      <c r="UL42" s="41"/>
      <c r="UM42" s="41"/>
      <c r="UN42" s="41"/>
      <c r="UO42" s="41"/>
      <c r="UP42" s="41"/>
      <c r="UQ42" s="41"/>
      <c r="UR42" s="41"/>
      <c r="US42" s="41"/>
      <c r="UT42" s="41"/>
      <c r="UU42" s="41"/>
      <c r="UV42" s="41"/>
      <c r="UW42" s="41"/>
      <c r="UX42" s="41"/>
      <c r="UY42" s="41"/>
      <c r="UZ42" s="41"/>
      <c r="VA42" s="41"/>
      <c r="VB42" s="41"/>
      <c r="VC42" s="41"/>
      <c r="VD42" s="41"/>
      <c r="VE42" s="41"/>
      <c r="VF42" s="41"/>
      <c r="VG42" s="41"/>
      <c r="VH42" s="41"/>
      <c r="VI42" s="41"/>
      <c r="VJ42" s="41"/>
      <c r="VK42" s="41"/>
      <c r="VL42" s="41"/>
      <c r="VM42" s="41"/>
      <c r="VN42" s="41"/>
      <c r="VO42" s="41"/>
      <c r="VP42" s="41"/>
      <c r="VQ42" s="41"/>
      <c r="VR42" s="41"/>
      <c r="VS42" s="41"/>
      <c r="VT42" s="41"/>
      <c r="VU42" s="41"/>
      <c r="VV42" s="41"/>
      <c r="VW42" s="41"/>
      <c r="VX42" s="41"/>
      <c r="VY42" s="41"/>
      <c r="VZ42" s="41"/>
      <c r="WA42" s="41"/>
      <c r="WB42" s="41"/>
      <c r="WC42" s="41"/>
      <c r="WD42" s="41"/>
      <c r="WE42" s="41"/>
      <c r="WF42" s="41"/>
      <c r="WG42" s="41"/>
      <c r="WH42" s="41"/>
      <c r="WI42" s="41"/>
      <c r="WJ42" s="41"/>
      <c r="WK42" s="41"/>
      <c r="WL42" s="41"/>
      <c r="WM42" s="41"/>
      <c r="WN42" s="41"/>
      <c r="WO42" s="41"/>
      <c r="WP42" s="41"/>
      <c r="WQ42" s="41"/>
      <c r="WR42" s="41"/>
      <c r="WS42" s="41"/>
      <c r="WT42" s="41"/>
      <c r="WU42" s="41"/>
      <c r="WV42" s="41"/>
      <c r="WW42" s="41"/>
      <c r="WX42" s="41"/>
      <c r="WY42" s="41"/>
      <c r="WZ42" s="41"/>
      <c r="XA42" s="41"/>
      <c r="XB42" s="41"/>
      <c r="XC42" s="41"/>
      <c r="XD42" s="41"/>
      <c r="XE42" s="41"/>
      <c r="XF42" s="41"/>
      <c r="XG42" s="41"/>
      <c r="XH42" s="41"/>
      <c r="XI42" s="41"/>
      <c r="XJ42" s="41"/>
      <c r="XK42" s="41"/>
      <c r="XL42" s="41"/>
      <c r="XM42" s="41"/>
      <c r="XN42" s="41"/>
      <c r="XO42" s="41"/>
      <c r="XP42" s="41"/>
      <c r="XQ42" s="41"/>
      <c r="XR42" s="41"/>
      <c r="XS42" s="41"/>
      <c r="XT42" s="41"/>
      <c r="XU42" s="41"/>
      <c r="XV42" s="41"/>
      <c r="XW42" s="41"/>
      <c r="XX42" s="41"/>
      <c r="XY42" s="41"/>
      <c r="XZ42" s="41"/>
      <c r="YA42" s="41"/>
      <c r="YB42" s="41"/>
      <c r="YC42" s="41"/>
      <c r="YD42" s="41"/>
      <c r="YE42" s="41"/>
      <c r="YF42" s="41"/>
      <c r="YG42" s="41"/>
      <c r="YH42" s="41"/>
      <c r="YI42" s="41"/>
      <c r="YJ42" s="41"/>
      <c r="YK42" s="41"/>
      <c r="YL42" s="41"/>
      <c r="YM42" s="41"/>
      <c r="YN42" s="41"/>
      <c r="YO42" s="41"/>
      <c r="YP42" s="41"/>
      <c r="YQ42" s="41"/>
      <c r="YR42" s="41"/>
      <c r="YS42" s="41"/>
      <c r="YT42" s="41"/>
      <c r="YU42" s="41"/>
      <c r="YV42" s="41"/>
      <c r="YW42" s="41"/>
      <c r="YX42" s="41"/>
      <c r="YY42" s="41"/>
      <c r="YZ42" s="41"/>
      <c r="ZA42" s="41"/>
      <c r="ZB42" s="41"/>
      <c r="ZC42" s="41"/>
      <c r="ZD42" s="41"/>
      <c r="ZE42" s="41"/>
      <c r="ZF42" s="41"/>
      <c r="ZG42" s="41"/>
      <c r="ZH42" s="41"/>
      <c r="ZI42" s="41"/>
      <c r="ZJ42" s="41"/>
      <c r="ZK42" s="41"/>
      <c r="ZL42" s="41"/>
      <c r="ZM42" s="41"/>
      <c r="ZN42" s="41"/>
      <c r="ZO42" s="41"/>
      <c r="ZP42" s="41"/>
      <c r="ZQ42" s="41"/>
      <c r="ZR42" s="41"/>
      <c r="ZS42" s="41"/>
      <c r="ZT42" s="41"/>
      <c r="ZU42" s="41"/>
      <c r="ZV42" s="41"/>
      <c r="ZW42" s="41"/>
      <c r="ZX42" s="41"/>
      <c r="ZY42" s="41"/>
      <c r="ZZ42" s="41"/>
      <c r="AAA42" s="41"/>
      <c r="AAB42" s="41"/>
      <c r="AAC42" s="41"/>
      <c r="AAD42" s="41"/>
      <c r="AAE42" s="41"/>
      <c r="AAF42" s="41"/>
      <c r="AAG42" s="41"/>
      <c r="AAH42" s="41"/>
      <c r="AAI42" s="41"/>
      <c r="AAJ42" s="41"/>
      <c r="AAK42" s="41"/>
      <c r="AAL42" s="41"/>
      <c r="AAM42" s="41"/>
      <c r="AAN42" s="41"/>
      <c r="AAO42" s="41"/>
      <c r="AAP42" s="41"/>
      <c r="AAQ42" s="41"/>
      <c r="AAR42" s="41"/>
      <c r="AAS42" s="41"/>
      <c r="AAT42" s="41"/>
      <c r="AAU42" s="41"/>
      <c r="AAV42" s="41"/>
      <c r="AAW42" s="41"/>
      <c r="AAX42" s="41"/>
      <c r="AAY42" s="41"/>
      <c r="AAZ42" s="41"/>
      <c r="ABA42" s="41"/>
      <c r="ABB42" s="41"/>
      <c r="ABC42" s="41"/>
      <c r="ABD42" s="41"/>
      <c r="ABE42" s="41"/>
      <c r="ABF42" s="41"/>
      <c r="ABG42" s="41"/>
      <c r="ABH42" s="41"/>
      <c r="ABI42" s="41"/>
      <c r="ABJ42" s="41"/>
      <c r="ABK42" s="41"/>
      <c r="ABL42" s="41"/>
      <c r="ABM42" s="41"/>
      <c r="ABN42" s="41"/>
      <c r="ABO42" s="41"/>
      <c r="ABP42" s="41"/>
      <c r="ABQ42" s="41"/>
      <c r="ABR42" s="41"/>
      <c r="ABS42" s="41"/>
      <c r="ABT42" s="41"/>
      <c r="ABU42" s="41"/>
      <c r="ABV42" s="41"/>
      <c r="ABW42" s="41"/>
      <c r="ABX42" s="41"/>
      <c r="ABY42" s="41"/>
      <c r="ABZ42" s="41"/>
      <c r="ACA42" s="41"/>
      <c r="ACB42" s="41"/>
      <c r="ACC42" s="41"/>
      <c r="ACD42" s="41"/>
      <c r="ACE42" s="41"/>
      <c r="ACF42" s="41"/>
      <c r="ACG42" s="41"/>
      <c r="ACH42" s="41"/>
      <c r="ACI42" s="41"/>
      <c r="ACJ42" s="41"/>
      <c r="ACK42" s="41"/>
      <c r="ACL42" s="41"/>
      <c r="ACM42" s="41"/>
      <c r="ACN42" s="41"/>
      <c r="ACO42" s="41"/>
      <c r="ACP42" s="41"/>
      <c r="ACQ42" s="41"/>
      <c r="ACR42" s="41"/>
      <c r="ACS42" s="41"/>
      <c r="ACT42" s="41"/>
      <c r="ACU42" s="41"/>
      <c r="ACV42" s="41"/>
      <c r="ACW42" s="41"/>
      <c r="ACX42" s="41"/>
      <c r="ACY42" s="41"/>
      <c r="ACZ42" s="41"/>
      <c r="ADA42" s="41"/>
      <c r="ADB42" s="41"/>
      <c r="ADC42" s="41"/>
      <c r="ADD42" s="41"/>
      <c r="ADE42" s="41"/>
      <c r="ADF42" s="41"/>
      <c r="ADG42" s="41"/>
      <c r="ADH42" s="41"/>
      <c r="ADI42" s="41"/>
      <c r="ADJ42" s="41"/>
      <c r="ADK42" s="41"/>
      <c r="ADL42" s="41"/>
      <c r="ADM42" s="41"/>
      <c r="ADN42" s="41"/>
      <c r="ADO42" s="41"/>
      <c r="ADP42" s="41"/>
      <c r="ADQ42" s="41"/>
      <c r="ADR42" s="41"/>
      <c r="ADS42" s="41"/>
      <c r="ADT42" s="41"/>
      <c r="ADU42" s="41"/>
      <c r="ADV42" s="41"/>
      <c r="ADW42" s="41"/>
      <c r="ADX42" s="41"/>
      <c r="ADY42" s="41"/>
      <c r="ADZ42" s="41"/>
      <c r="AEA42" s="41"/>
      <c r="AEB42" s="41"/>
      <c r="AEC42" s="41"/>
      <c r="AED42" s="41"/>
      <c r="AEE42" s="41"/>
      <c r="AEF42" s="41"/>
      <c r="AEG42" s="41"/>
      <c r="AEH42" s="41"/>
      <c r="AEI42" s="41"/>
      <c r="AEJ42" s="41"/>
      <c r="AEK42" s="41"/>
      <c r="AEL42" s="41"/>
      <c r="AEM42" s="41"/>
      <c r="AEN42" s="41"/>
      <c r="AEO42" s="41"/>
      <c r="AEP42" s="41"/>
      <c r="AEQ42" s="41"/>
      <c r="AER42" s="41"/>
      <c r="AES42" s="41"/>
      <c r="AET42" s="41"/>
      <c r="AEU42" s="41"/>
      <c r="AEV42" s="41"/>
      <c r="AEW42" s="41"/>
      <c r="AEX42" s="41"/>
      <c r="AEY42" s="41"/>
      <c r="AEZ42" s="41"/>
      <c r="AFA42" s="41"/>
      <c r="AFB42" s="41"/>
      <c r="AFC42" s="41"/>
      <c r="AFD42" s="41"/>
      <c r="AFE42" s="41"/>
      <c r="AFF42" s="41"/>
      <c r="AFG42" s="41"/>
      <c r="AFH42" s="41"/>
      <c r="AFI42" s="41"/>
      <c r="AFJ42" s="41"/>
      <c r="AFK42" s="41"/>
      <c r="AFL42" s="41"/>
      <c r="AFM42" s="41"/>
      <c r="AFN42" s="41"/>
      <c r="AFO42" s="41"/>
      <c r="AFP42" s="41"/>
      <c r="AFQ42" s="41"/>
      <c r="AFR42" s="41"/>
      <c r="AFS42" s="41"/>
      <c r="AFT42" s="41"/>
      <c r="AFU42" s="41"/>
      <c r="AFV42" s="41"/>
      <c r="AFW42" s="41"/>
      <c r="AFX42" s="41"/>
      <c r="AFY42" s="41"/>
      <c r="AFZ42" s="41"/>
      <c r="AGA42" s="41"/>
      <c r="AGB42" s="41"/>
      <c r="AGC42" s="41"/>
      <c r="AGD42" s="41"/>
      <c r="AGE42" s="41"/>
      <c r="AGF42" s="41"/>
      <c r="AGG42" s="41"/>
      <c r="AGH42" s="41"/>
      <c r="AGI42" s="41"/>
      <c r="AGJ42" s="41"/>
      <c r="AGK42" s="41"/>
      <c r="AGL42" s="41"/>
      <c r="AGM42" s="41"/>
      <c r="AGN42" s="41"/>
      <c r="AGO42" s="41"/>
      <c r="AGP42" s="41"/>
      <c r="AGQ42" s="41"/>
      <c r="AGR42" s="41"/>
      <c r="AGS42" s="41"/>
      <c r="AGT42" s="41"/>
      <c r="AGU42" s="41"/>
      <c r="AGV42" s="41"/>
      <c r="AGW42" s="41"/>
      <c r="AGX42" s="41"/>
      <c r="AGY42" s="41"/>
      <c r="AGZ42" s="41"/>
      <c r="AHA42" s="41"/>
      <c r="AHB42" s="41"/>
      <c r="AHC42" s="41"/>
      <c r="AHD42" s="41"/>
      <c r="AHE42" s="41"/>
      <c r="AHF42" s="41"/>
      <c r="AHG42" s="41"/>
      <c r="AHH42" s="41"/>
      <c r="AHI42" s="41"/>
      <c r="AHJ42" s="41"/>
      <c r="AHK42" s="41"/>
      <c r="AHL42" s="41"/>
      <c r="AHM42" s="41"/>
      <c r="AHN42" s="41"/>
      <c r="AHO42" s="41"/>
      <c r="AHP42" s="41"/>
      <c r="AHQ42" s="41"/>
      <c r="AHR42" s="41"/>
      <c r="AHS42" s="41"/>
      <c r="AHT42" s="41"/>
      <c r="AHU42" s="41"/>
      <c r="AHV42" s="41"/>
      <c r="AHW42" s="41"/>
      <c r="AHX42" s="41"/>
      <c r="AHY42" s="41"/>
      <c r="AHZ42" s="41"/>
      <c r="AIA42" s="41"/>
      <c r="AIB42" s="41"/>
      <c r="AIC42" s="41"/>
      <c r="AID42" s="41"/>
      <c r="AIE42" s="41"/>
      <c r="AIF42" s="41"/>
      <c r="AIG42" s="41"/>
      <c r="AIH42" s="41"/>
      <c r="AII42" s="41"/>
      <c r="AIJ42" s="41"/>
      <c r="AIK42" s="41"/>
      <c r="AIL42" s="41"/>
      <c r="AIM42" s="41"/>
      <c r="AIN42" s="41"/>
      <c r="AIO42" s="41"/>
      <c r="AIP42" s="41"/>
      <c r="AIQ42" s="41"/>
      <c r="AIR42" s="41"/>
      <c r="AIS42" s="41"/>
      <c r="AIT42" s="41"/>
      <c r="AIU42" s="41"/>
      <c r="AIV42" s="41"/>
      <c r="AIW42" s="41"/>
      <c r="AIX42" s="41"/>
      <c r="AIY42" s="41"/>
      <c r="AIZ42" s="41"/>
      <c r="AJA42" s="41"/>
      <c r="AJB42" s="41"/>
      <c r="AJC42" s="41"/>
      <c r="AJD42" s="41"/>
      <c r="AJE42" s="41"/>
      <c r="AJF42" s="41"/>
      <c r="AJG42" s="41"/>
      <c r="AJH42" s="41"/>
      <c r="AJI42" s="41"/>
      <c r="AJJ42" s="41"/>
      <c r="AJK42" s="41"/>
      <c r="AJL42" s="41"/>
      <c r="AJM42" s="41"/>
      <c r="AJN42" s="41"/>
      <c r="AJO42" s="41"/>
      <c r="AJP42" s="41"/>
      <c r="AJQ42" s="41"/>
      <c r="AJR42" s="41"/>
      <c r="AJS42" s="41"/>
      <c r="AJT42" s="41"/>
      <c r="AJU42" s="41"/>
      <c r="AJV42" s="41"/>
      <c r="AJW42" s="41"/>
      <c r="AJX42" s="41"/>
      <c r="AJY42" s="41"/>
      <c r="AJZ42" s="41"/>
      <c r="AKA42" s="41"/>
      <c r="AKB42" s="41"/>
      <c r="AKC42" s="41"/>
      <c r="AKD42" s="41"/>
      <c r="AKE42" s="41"/>
      <c r="AKF42" s="41"/>
      <c r="AKG42" s="41"/>
      <c r="AKH42" s="41"/>
      <c r="AKI42" s="41"/>
      <c r="AKJ42" s="41"/>
      <c r="AKK42" s="41"/>
      <c r="AKL42" s="41"/>
      <c r="AKM42" s="41"/>
      <c r="AKN42" s="41"/>
      <c r="AKO42" s="41"/>
      <c r="AKP42" s="41"/>
      <c r="AKQ42" s="41"/>
      <c r="AKR42" s="41"/>
      <c r="AKS42" s="41"/>
      <c r="AKT42" s="41"/>
      <c r="AKU42" s="41"/>
      <c r="AKV42" s="41"/>
      <c r="AKW42" s="41"/>
      <c r="AKX42" s="41"/>
      <c r="AKY42" s="41"/>
      <c r="AKZ42" s="41"/>
      <c r="ALA42" s="41"/>
      <c r="ALB42" s="41"/>
      <c r="ALC42" s="41"/>
      <c r="ALD42" s="41"/>
      <c r="ALE42" s="41"/>
      <c r="ALF42" s="41"/>
      <c r="ALG42" s="41"/>
      <c r="ALH42" s="41"/>
      <c r="ALI42" s="41"/>
      <c r="ALJ42" s="41"/>
      <c r="ALK42" s="41"/>
      <c r="ALL42" s="41"/>
      <c r="ALM42" s="41"/>
      <c r="ALN42" s="41"/>
      <c r="ALO42" s="41"/>
      <c r="ALP42" s="41"/>
      <c r="ALQ42" s="41"/>
      <c r="ALR42" s="41"/>
      <c r="ALS42" s="41"/>
      <c r="ALT42" s="41"/>
      <c r="ALU42" s="41"/>
      <c r="ALV42" s="41"/>
      <c r="ALW42" s="41"/>
      <c r="ALX42" s="41"/>
      <c r="ALY42" s="41"/>
      <c r="ALZ42" s="41"/>
      <c r="AMA42" s="41"/>
      <c r="AMB42" s="41"/>
      <c r="AMC42" s="41"/>
      <c r="AMD42" s="41"/>
      <c r="AME42" s="41"/>
      <c r="AMF42" s="41"/>
      <c r="AMG42" s="41"/>
      <c r="AMH42" s="41"/>
      <c r="AMI42" s="41"/>
      <c r="AMJ42" s="41"/>
      <c r="AMK42" s="41"/>
      <c r="AML42" s="41"/>
      <c r="AMM42" s="41"/>
      <c r="AMN42" s="41"/>
      <c r="AMO42" s="41"/>
      <c r="AMP42" s="41"/>
      <c r="AMQ42" s="41"/>
      <c r="AMR42" s="41"/>
      <c r="AMS42" s="41"/>
      <c r="AMT42" s="41"/>
      <c r="AMU42" s="41"/>
      <c r="AMV42" s="41"/>
      <c r="AMW42" s="41"/>
      <c r="AMX42" s="41"/>
      <c r="AMY42" s="41"/>
      <c r="AMZ42" s="41"/>
      <c r="ANA42" s="41"/>
      <c r="ANB42" s="41"/>
      <c r="ANC42" s="41"/>
      <c r="AND42" s="41"/>
      <c r="ANE42" s="41"/>
      <c r="ANF42" s="41"/>
      <c r="ANG42" s="41"/>
      <c r="ANH42" s="41"/>
      <c r="ANI42" s="41"/>
      <c r="ANJ42" s="41"/>
      <c r="ANK42" s="41"/>
      <c r="ANL42" s="41"/>
      <c r="ANM42" s="41"/>
      <c r="ANN42" s="41"/>
      <c r="ANO42" s="41"/>
      <c r="ANP42" s="41"/>
      <c r="ANQ42" s="41"/>
      <c r="ANR42" s="41"/>
      <c r="ANS42" s="41"/>
      <c r="ANT42" s="41"/>
      <c r="ANU42" s="41"/>
      <c r="ANV42" s="41"/>
      <c r="ANW42" s="41"/>
      <c r="ANX42" s="41"/>
      <c r="ANY42" s="41"/>
      <c r="ANZ42" s="41"/>
      <c r="AOA42" s="41"/>
      <c r="AOB42" s="41"/>
      <c r="AOC42" s="41"/>
      <c r="AOD42" s="41"/>
      <c r="AOE42" s="41"/>
      <c r="AOF42" s="41"/>
      <c r="AOG42" s="41"/>
      <c r="AOH42" s="41"/>
      <c r="AOI42" s="41"/>
      <c r="AOJ42" s="41"/>
      <c r="AOK42" s="41"/>
      <c r="AOL42" s="41"/>
      <c r="AOM42" s="41"/>
      <c r="AON42" s="41"/>
      <c r="AOO42" s="41"/>
      <c r="AOP42" s="41"/>
      <c r="AOQ42" s="41"/>
      <c r="AOR42" s="41"/>
      <c r="AOS42" s="41"/>
      <c r="AOT42" s="41"/>
      <c r="AOU42" s="41"/>
      <c r="AOV42" s="41"/>
      <c r="AOW42" s="41"/>
      <c r="AOX42" s="41"/>
      <c r="AOY42" s="41"/>
      <c r="AOZ42" s="41"/>
      <c r="APA42" s="41"/>
      <c r="APB42" s="41"/>
      <c r="APC42" s="41"/>
      <c r="APD42" s="41"/>
      <c r="APE42" s="41"/>
      <c r="APF42" s="41"/>
      <c r="APG42" s="41"/>
      <c r="APH42" s="41"/>
      <c r="API42" s="41"/>
    </row>
    <row r="43" spans="2:1101" x14ac:dyDescent="0.25">
      <c r="B43" s="43" t="s">
        <v>304</v>
      </c>
      <c r="C43" s="41">
        <v>12387</v>
      </c>
      <c r="D43" s="130">
        <v>0</v>
      </c>
      <c r="E43" s="130">
        <v>0</v>
      </c>
      <c r="F43" s="130">
        <v>100084965.03</v>
      </c>
      <c r="G43" s="41"/>
      <c r="H43" s="41"/>
      <c r="I43" s="68"/>
      <c r="J43" s="68"/>
      <c r="K43" s="68"/>
      <c r="L43" s="68"/>
      <c r="M43" s="69">
        <f>-1*($R43*$S43*'Exchange Rates FWD'!$R$11)</f>
        <v>100084965.03073789</v>
      </c>
      <c r="N43" s="22">
        <f>(F43-M43)/F43</f>
        <v>-7.372641844226681E-12</v>
      </c>
      <c r="O43" s="6" t="s">
        <v>133</v>
      </c>
      <c r="P43" s="10">
        <v>-42</v>
      </c>
      <c r="Q43" s="6" t="s">
        <v>306</v>
      </c>
      <c r="R43" s="10">
        <v>-367920</v>
      </c>
      <c r="S43" s="11">
        <v>30</v>
      </c>
      <c r="T43" s="6" t="s">
        <v>307</v>
      </c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1"/>
      <c r="FE43" s="41"/>
      <c r="FF43" s="41"/>
      <c r="FG43" s="41"/>
      <c r="FH43" s="41"/>
      <c r="FI43" s="41"/>
      <c r="FJ43" s="41"/>
      <c r="FK43" s="41"/>
      <c r="FL43" s="41"/>
      <c r="FM43" s="41"/>
      <c r="FN43" s="41"/>
      <c r="FO43" s="41"/>
      <c r="FP43" s="41"/>
      <c r="FQ43" s="41"/>
      <c r="FR43" s="41"/>
      <c r="FS43" s="41"/>
      <c r="FT43" s="41"/>
      <c r="FU43" s="41"/>
      <c r="FV43" s="41"/>
      <c r="FW43" s="41"/>
      <c r="FX43" s="41"/>
      <c r="FY43" s="41"/>
      <c r="FZ43" s="41"/>
      <c r="GA43" s="41"/>
      <c r="GB43" s="41"/>
      <c r="GC43" s="41"/>
      <c r="GD43" s="41"/>
      <c r="GE43" s="41"/>
      <c r="GF43" s="41"/>
      <c r="GG43" s="41"/>
      <c r="GH43" s="41"/>
      <c r="GI43" s="41"/>
      <c r="GJ43" s="41"/>
      <c r="GK43" s="41"/>
      <c r="GL43" s="41"/>
      <c r="GM43" s="41"/>
      <c r="GN43" s="41"/>
      <c r="GO43" s="41"/>
      <c r="GP43" s="41"/>
      <c r="GQ43" s="41"/>
      <c r="GR43" s="41"/>
      <c r="GS43" s="41"/>
      <c r="GT43" s="41"/>
      <c r="GU43" s="41"/>
      <c r="GV43" s="41"/>
      <c r="GW43" s="41"/>
      <c r="GX43" s="41"/>
      <c r="GY43" s="41"/>
      <c r="GZ43" s="41"/>
      <c r="HA43" s="41"/>
      <c r="HB43" s="41"/>
      <c r="HC43" s="41"/>
      <c r="HD43" s="41"/>
      <c r="HE43" s="41"/>
      <c r="HF43" s="41"/>
      <c r="HG43" s="41"/>
      <c r="HH43" s="41"/>
      <c r="HI43" s="41"/>
      <c r="HJ43" s="41"/>
      <c r="HK43" s="41"/>
      <c r="HL43" s="41"/>
      <c r="HM43" s="41"/>
      <c r="HN43" s="41"/>
      <c r="HO43" s="41"/>
      <c r="HP43" s="41"/>
      <c r="HQ43" s="41"/>
      <c r="HR43" s="41"/>
      <c r="HS43" s="41"/>
      <c r="HT43" s="41"/>
      <c r="HU43" s="41"/>
      <c r="HV43" s="41"/>
      <c r="HW43" s="41"/>
      <c r="HX43" s="41"/>
      <c r="HY43" s="41"/>
      <c r="HZ43" s="41"/>
      <c r="IA43" s="41"/>
      <c r="IB43" s="41"/>
      <c r="IC43" s="41"/>
      <c r="ID43" s="41"/>
      <c r="IE43" s="41"/>
      <c r="IF43" s="41"/>
      <c r="IG43" s="41"/>
      <c r="IH43" s="41"/>
      <c r="II43" s="41"/>
      <c r="IJ43" s="41"/>
      <c r="IK43" s="41"/>
      <c r="IL43" s="41"/>
      <c r="IM43" s="41"/>
      <c r="IN43" s="41"/>
      <c r="IO43" s="41"/>
      <c r="IP43" s="41"/>
      <c r="IQ43" s="41"/>
      <c r="IR43" s="41"/>
      <c r="IS43" s="41"/>
      <c r="IT43" s="41"/>
      <c r="IU43" s="41"/>
      <c r="IV43" s="41"/>
      <c r="IW43" s="41"/>
      <c r="IX43" s="41"/>
      <c r="IY43" s="41"/>
      <c r="IZ43" s="41"/>
      <c r="JA43" s="41"/>
      <c r="JB43" s="41"/>
      <c r="JC43" s="41"/>
      <c r="JD43" s="41"/>
      <c r="JE43" s="41"/>
      <c r="JF43" s="41"/>
      <c r="JG43" s="41"/>
      <c r="JH43" s="41"/>
      <c r="JI43" s="41"/>
      <c r="JJ43" s="41"/>
      <c r="JK43" s="41"/>
      <c r="JL43" s="41"/>
      <c r="JM43" s="41"/>
      <c r="JN43" s="41"/>
      <c r="JO43" s="41"/>
      <c r="JP43" s="41"/>
      <c r="JQ43" s="41"/>
      <c r="JR43" s="41"/>
      <c r="JS43" s="41"/>
      <c r="JT43" s="41"/>
      <c r="JU43" s="41"/>
      <c r="JV43" s="41"/>
      <c r="JW43" s="41"/>
      <c r="JX43" s="41"/>
      <c r="JY43" s="41"/>
      <c r="JZ43" s="41"/>
      <c r="KA43" s="41"/>
      <c r="KB43" s="41"/>
      <c r="KC43" s="41"/>
      <c r="KD43" s="41"/>
      <c r="KE43" s="41"/>
      <c r="KF43" s="41"/>
      <c r="KG43" s="41"/>
      <c r="KH43" s="41"/>
      <c r="KI43" s="41"/>
      <c r="KJ43" s="41"/>
      <c r="KK43" s="41"/>
      <c r="KL43" s="41"/>
      <c r="KM43" s="41"/>
      <c r="KN43" s="41"/>
      <c r="KO43" s="41"/>
      <c r="KP43" s="41"/>
      <c r="KQ43" s="41"/>
      <c r="KR43" s="41"/>
      <c r="KS43" s="41"/>
      <c r="KT43" s="41"/>
      <c r="KU43" s="41"/>
      <c r="KV43" s="41"/>
      <c r="KW43" s="41"/>
      <c r="KX43" s="41"/>
      <c r="KY43" s="41"/>
      <c r="KZ43" s="41"/>
      <c r="LA43" s="41"/>
      <c r="LB43" s="41"/>
      <c r="LC43" s="41"/>
      <c r="LD43" s="41"/>
      <c r="LE43" s="41"/>
      <c r="LF43" s="41"/>
      <c r="LG43" s="41"/>
      <c r="LH43" s="41"/>
      <c r="LI43" s="41"/>
      <c r="LJ43" s="41"/>
      <c r="LK43" s="41"/>
      <c r="LL43" s="41"/>
      <c r="LM43" s="41"/>
      <c r="LN43" s="41"/>
      <c r="LO43" s="41"/>
      <c r="LP43" s="41"/>
      <c r="LQ43" s="41"/>
      <c r="LR43" s="41"/>
      <c r="LS43" s="41"/>
      <c r="LT43" s="41"/>
      <c r="LU43" s="41"/>
      <c r="LV43" s="41"/>
      <c r="LW43" s="41"/>
      <c r="LX43" s="41"/>
      <c r="LY43" s="41"/>
      <c r="LZ43" s="41"/>
      <c r="MA43" s="41"/>
      <c r="MB43" s="41"/>
      <c r="MC43" s="41"/>
      <c r="MD43" s="41"/>
      <c r="ME43" s="41"/>
      <c r="MF43" s="41"/>
      <c r="MG43" s="41"/>
      <c r="MH43" s="41"/>
      <c r="MI43" s="41"/>
      <c r="MJ43" s="41"/>
      <c r="MK43" s="41"/>
      <c r="ML43" s="41"/>
      <c r="MM43" s="41"/>
      <c r="MN43" s="41"/>
      <c r="MO43" s="41"/>
      <c r="MP43" s="41"/>
      <c r="MQ43" s="41"/>
      <c r="MR43" s="41"/>
      <c r="MS43" s="41"/>
      <c r="MT43" s="41"/>
      <c r="MU43" s="41"/>
      <c r="MV43" s="41"/>
      <c r="MW43" s="41"/>
      <c r="MX43" s="41"/>
      <c r="MY43" s="41"/>
      <c r="MZ43" s="41"/>
      <c r="NA43" s="41"/>
      <c r="NB43" s="41"/>
      <c r="NC43" s="41"/>
      <c r="ND43" s="41"/>
      <c r="NE43" s="41"/>
      <c r="NF43" s="41"/>
      <c r="NG43" s="41"/>
      <c r="NH43" s="41"/>
      <c r="NI43" s="41"/>
      <c r="NJ43" s="41"/>
      <c r="NK43" s="41"/>
      <c r="NL43" s="41"/>
      <c r="NM43" s="41"/>
      <c r="NN43" s="41"/>
      <c r="NO43" s="41"/>
      <c r="NP43" s="41"/>
      <c r="NQ43" s="41"/>
      <c r="NR43" s="41"/>
      <c r="NS43" s="41"/>
      <c r="NT43" s="41"/>
      <c r="NU43" s="41"/>
      <c r="NV43" s="41"/>
      <c r="NW43" s="41"/>
      <c r="NX43" s="41"/>
      <c r="NY43" s="41"/>
      <c r="NZ43" s="41"/>
      <c r="OA43" s="41"/>
      <c r="OB43" s="41"/>
      <c r="OC43" s="41"/>
      <c r="OD43" s="41"/>
      <c r="OE43" s="41"/>
      <c r="OF43" s="41"/>
      <c r="OG43" s="41"/>
      <c r="OH43" s="41"/>
      <c r="OI43" s="41"/>
      <c r="OJ43" s="41"/>
      <c r="OK43" s="41"/>
      <c r="OL43" s="41"/>
      <c r="OM43" s="41"/>
      <c r="ON43" s="41"/>
      <c r="OO43" s="41"/>
      <c r="OP43" s="41"/>
      <c r="OQ43" s="41"/>
      <c r="OR43" s="41"/>
      <c r="OS43" s="41"/>
      <c r="OT43" s="41"/>
      <c r="OU43" s="41"/>
      <c r="OV43" s="41"/>
      <c r="OW43" s="41"/>
      <c r="OX43" s="41"/>
      <c r="OY43" s="41"/>
      <c r="OZ43" s="41"/>
      <c r="PA43" s="41"/>
      <c r="PB43" s="41"/>
      <c r="PC43" s="41"/>
      <c r="PD43" s="41"/>
      <c r="PE43" s="41"/>
      <c r="PF43" s="41"/>
      <c r="PG43" s="41"/>
      <c r="PH43" s="41"/>
      <c r="PI43" s="41"/>
      <c r="PJ43" s="41"/>
      <c r="PK43" s="41"/>
      <c r="PL43" s="41"/>
      <c r="PM43" s="41"/>
      <c r="PN43" s="41"/>
      <c r="PO43" s="41"/>
      <c r="PP43" s="41"/>
      <c r="PQ43" s="41"/>
      <c r="PR43" s="41"/>
      <c r="PS43" s="41"/>
      <c r="PT43" s="41"/>
      <c r="PU43" s="41"/>
      <c r="PV43" s="41"/>
      <c r="PW43" s="41"/>
      <c r="PX43" s="41"/>
      <c r="PY43" s="41"/>
      <c r="PZ43" s="41"/>
      <c r="QA43" s="41"/>
      <c r="QB43" s="41"/>
      <c r="QC43" s="41"/>
      <c r="QD43" s="41"/>
      <c r="QE43" s="41"/>
      <c r="QF43" s="41"/>
      <c r="QG43" s="41"/>
      <c r="QH43" s="41"/>
      <c r="QI43" s="41"/>
      <c r="QJ43" s="41"/>
      <c r="QK43" s="41"/>
      <c r="QL43" s="41"/>
      <c r="QM43" s="41"/>
      <c r="QN43" s="41"/>
      <c r="QO43" s="41"/>
      <c r="QP43" s="41"/>
      <c r="QQ43" s="41"/>
      <c r="QR43" s="41"/>
      <c r="QS43" s="41"/>
      <c r="QT43" s="41"/>
      <c r="QU43" s="41"/>
      <c r="QV43" s="41"/>
      <c r="QW43" s="41"/>
      <c r="QX43" s="41"/>
      <c r="QY43" s="41"/>
      <c r="QZ43" s="41"/>
      <c r="RA43" s="41"/>
      <c r="RB43" s="41"/>
      <c r="RC43" s="41"/>
      <c r="RD43" s="41"/>
      <c r="RE43" s="41"/>
      <c r="RF43" s="41"/>
      <c r="RG43" s="41"/>
      <c r="RH43" s="41"/>
      <c r="RI43" s="41"/>
      <c r="RJ43" s="41"/>
      <c r="RK43" s="41"/>
      <c r="RL43" s="41"/>
      <c r="RM43" s="41"/>
      <c r="RN43" s="41"/>
      <c r="RO43" s="41"/>
      <c r="RP43" s="41"/>
      <c r="RQ43" s="41"/>
      <c r="RR43" s="41"/>
      <c r="RS43" s="41"/>
      <c r="RT43" s="41"/>
      <c r="RU43" s="41"/>
      <c r="RV43" s="41"/>
      <c r="RW43" s="41"/>
      <c r="RX43" s="41"/>
      <c r="RY43" s="41"/>
      <c r="RZ43" s="41"/>
      <c r="SA43" s="41"/>
      <c r="SB43" s="41"/>
      <c r="SC43" s="41"/>
      <c r="SD43" s="41"/>
      <c r="SE43" s="41"/>
      <c r="SF43" s="41"/>
      <c r="SG43" s="41"/>
      <c r="SH43" s="41"/>
      <c r="SI43" s="41"/>
      <c r="SJ43" s="41"/>
      <c r="SK43" s="41"/>
      <c r="SL43" s="41"/>
      <c r="SM43" s="41"/>
      <c r="SN43" s="41"/>
      <c r="SO43" s="41"/>
      <c r="SP43" s="41"/>
      <c r="SQ43" s="41"/>
      <c r="SR43" s="41"/>
      <c r="SS43" s="41"/>
      <c r="ST43" s="41"/>
      <c r="SU43" s="41"/>
      <c r="SV43" s="41"/>
      <c r="SW43" s="41"/>
      <c r="SX43" s="41"/>
      <c r="SY43" s="41"/>
      <c r="SZ43" s="41"/>
      <c r="TA43" s="41"/>
      <c r="TB43" s="41"/>
      <c r="TC43" s="41"/>
      <c r="TD43" s="41"/>
      <c r="TE43" s="41"/>
      <c r="TF43" s="41"/>
      <c r="TG43" s="41"/>
      <c r="TH43" s="41"/>
      <c r="TI43" s="41"/>
      <c r="TJ43" s="41"/>
      <c r="TK43" s="41"/>
      <c r="TL43" s="41"/>
      <c r="TM43" s="41"/>
      <c r="TN43" s="41"/>
      <c r="TO43" s="41"/>
      <c r="TP43" s="41"/>
      <c r="TQ43" s="41"/>
      <c r="TR43" s="41"/>
      <c r="TS43" s="41"/>
      <c r="TT43" s="41"/>
      <c r="TU43" s="41"/>
      <c r="TV43" s="41"/>
      <c r="TW43" s="41"/>
      <c r="TX43" s="41"/>
      <c r="TY43" s="41"/>
      <c r="TZ43" s="41"/>
      <c r="UA43" s="41"/>
      <c r="UB43" s="41"/>
      <c r="UC43" s="41"/>
      <c r="UD43" s="41"/>
      <c r="UE43" s="41"/>
      <c r="UF43" s="41"/>
      <c r="UG43" s="41"/>
      <c r="UH43" s="41"/>
      <c r="UI43" s="41"/>
      <c r="UJ43" s="41"/>
      <c r="UK43" s="41"/>
      <c r="UL43" s="41"/>
      <c r="UM43" s="41"/>
      <c r="UN43" s="41"/>
      <c r="UO43" s="41"/>
      <c r="UP43" s="41"/>
      <c r="UQ43" s="41"/>
      <c r="UR43" s="41"/>
      <c r="US43" s="41"/>
      <c r="UT43" s="41"/>
      <c r="UU43" s="41"/>
      <c r="UV43" s="41"/>
      <c r="UW43" s="41"/>
      <c r="UX43" s="41"/>
      <c r="UY43" s="41"/>
      <c r="UZ43" s="41"/>
      <c r="VA43" s="41"/>
      <c r="VB43" s="41"/>
      <c r="VC43" s="41"/>
      <c r="VD43" s="41"/>
      <c r="VE43" s="41"/>
      <c r="VF43" s="41"/>
      <c r="VG43" s="41"/>
      <c r="VH43" s="41"/>
      <c r="VI43" s="41"/>
      <c r="VJ43" s="41"/>
      <c r="VK43" s="41"/>
      <c r="VL43" s="41"/>
      <c r="VM43" s="41"/>
      <c r="VN43" s="41"/>
      <c r="VO43" s="41"/>
      <c r="VP43" s="41"/>
      <c r="VQ43" s="41"/>
      <c r="VR43" s="41"/>
      <c r="VS43" s="41"/>
      <c r="VT43" s="41"/>
      <c r="VU43" s="41"/>
      <c r="VV43" s="41"/>
      <c r="VW43" s="41"/>
      <c r="VX43" s="41"/>
      <c r="VY43" s="41"/>
      <c r="VZ43" s="41"/>
      <c r="WA43" s="41"/>
      <c r="WB43" s="41"/>
      <c r="WC43" s="41"/>
      <c r="WD43" s="41"/>
      <c r="WE43" s="41"/>
      <c r="WF43" s="41"/>
      <c r="WG43" s="41"/>
      <c r="WH43" s="41"/>
      <c r="WI43" s="41"/>
      <c r="WJ43" s="41"/>
      <c r="WK43" s="41"/>
      <c r="WL43" s="41"/>
      <c r="WM43" s="41"/>
      <c r="WN43" s="41"/>
      <c r="WO43" s="41"/>
      <c r="WP43" s="41"/>
      <c r="WQ43" s="41"/>
      <c r="WR43" s="41"/>
      <c r="WS43" s="41"/>
      <c r="WT43" s="41"/>
      <c r="WU43" s="41"/>
      <c r="WV43" s="41"/>
      <c r="WW43" s="41"/>
      <c r="WX43" s="41"/>
      <c r="WY43" s="41"/>
      <c r="WZ43" s="41"/>
      <c r="XA43" s="41"/>
      <c r="XB43" s="41"/>
      <c r="XC43" s="41"/>
      <c r="XD43" s="41"/>
      <c r="XE43" s="41"/>
      <c r="XF43" s="41"/>
      <c r="XG43" s="41"/>
      <c r="XH43" s="41"/>
      <c r="XI43" s="41"/>
      <c r="XJ43" s="41"/>
      <c r="XK43" s="41"/>
      <c r="XL43" s="41"/>
      <c r="XM43" s="41"/>
      <c r="XN43" s="41"/>
      <c r="XO43" s="41"/>
      <c r="XP43" s="41"/>
      <c r="XQ43" s="41"/>
      <c r="XR43" s="41"/>
      <c r="XS43" s="41"/>
      <c r="XT43" s="41"/>
      <c r="XU43" s="41"/>
      <c r="XV43" s="41"/>
      <c r="XW43" s="41"/>
      <c r="XX43" s="41"/>
      <c r="XY43" s="41"/>
      <c r="XZ43" s="41"/>
      <c r="YA43" s="41"/>
      <c r="YB43" s="41"/>
      <c r="YC43" s="41"/>
      <c r="YD43" s="41"/>
      <c r="YE43" s="41"/>
      <c r="YF43" s="41"/>
      <c r="YG43" s="41"/>
      <c r="YH43" s="41"/>
      <c r="YI43" s="41"/>
      <c r="YJ43" s="41"/>
      <c r="YK43" s="41"/>
      <c r="YL43" s="41"/>
      <c r="YM43" s="41"/>
      <c r="YN43" s="41"/>
      <c r="YO43" s="41"/>
      <c r="YP43" s="41"/>
      <c r="YQ43" s="41"/>
      <c r="YR43" s="41"/>
      <c r="YS43" s="41"/>
      <c r="YT43" s="41"/>
      <c r="YU43" s="41"/>
      <c r="YV43" s="41"/>
      <c r="YW43" s="41"/>
      <c r="YX43" s="41"/>
      <c r="YY43" s="41"/>
      <c r="YZ43" s="41"/>
      <c r="ZA43" s="41"/>
      <c r="ZB43" s="41"/>
      <c r="ZC43" s="41"/>
      <c r="ZD43" s="41"/>
      <c r="ZE43" s="41"/>
      <c r="ZF43" s="41"/>
      <c r="ZG43" s="41"/>
      <c r="ZH43" s="41"/>
      <c r="ZI43" s="41"/>
      <c r="ZJ43" s="41"/>
      <c r="ZK43" s="41"/>
      <c r="ZL43" s="41"/>
      <c r="ZM43" s="41"/>
      <c r="ZN43" s="41"/>
      <c r="ZO43" s="41"/>
      <c r="ZP43" s="41"/>
      <c r="ZQ43" s="41"/>
      <c r="ZR43" s="41"/>
      <c r="ZS43" s="41"/>
      <c r="ZT43" s="41"/>
      <c r="ZU43" s="41"/>
      <c r="ZV43" s="41"/>
      <c r="ZW43" s="41"/>
      <c r="ZX43" s="41"/>
      <c r="ZY43" s="41"/>
      <c r="ZZ43" s="41"/>
      <c r="AAA43" s="41"/>
      <c r="AAB43" s="41"/>
      <c r="AAC43" s="41"/>
      <c r="AAD43" s="41"/>
      <c r="AAE43" s="41"/>
      <c r="AAF43" s="41"/>
      <c r="AAG43" s="41"/>
      <c r="AAH43" s="41"/>
      <c r="AAI43" s="41"/>
      <c r="AAJ43" s="41"/>
      <c r="AAK43" s="41"/>
      <c r="AAL43" s="41"/>
      <c r="AAM43" s="41"/>
      <c r="AAN43" s="41"/>
      <c r="AAO43" s="41"/>
      <c r="AAP43" s="41"/>
      <c r="AAQ43" s="41"/>
      <c r="AAR43" s="41"/>
      <c r="AAS43" s="41"/>
      <c r="AAT43" s="41"/>
      <c r="AAU43" s="41"/>
      <c r="AAV43" s="41"/>
      <c r="AAW43" s="41"/>
      <c r="AAX43" s="41"/>
      <c r="AAY43" s="41"/>
      <c r="AAZ43" s="41"/>
      <c r="ABA43" s="41"/>
      <c r="ABB43" s="41"/>
      <c r="ABC43" s="41"/>
      <c r="ABD43" s="41"/>
      <c r="ABE43" s="41"/>
      <c r="ABF43" s="41"/>
      <c r="ABG43" s="41"/>
      <c r="ABH43" s="41"/>
      <c r="ABI43" s="41"/>
      <c r="ABJ43" s="41"/>
      <c r="ABK43" s="41"/>
      <c r="ABL43" s="41"/>
      <c r="ABM43" s="41"/>
      <c r="ABN43" s="41"/>
      <c r="ABO43" s="41"/>
      <c r="ABP43" s="41"/>
      <c r="ABQ43" s="41"/>
      <c r="ABR43" s="41"/>
      <c r="ABS43" s="41"/>
      <c r="ABT43" s="41"/>
      <c r="ABU43" s="41"/>
      <c r="ABV43" s="41"/>
      <c r="ABW43" s="41"/>
      <c r="ABX43" s="41"/>
      <c r="ABY43" s="41"/>
      <c r="ABZ43" s="41"/>
      <c r="ACA43" s="41"/>
      <c r="ACB43" s="41"/>
      <c r="ACC43" s="41"/>
      <c r="ACD43" s="41"/>
      <c r="ACE43" s="41"/>
      <c r="ACF43" s="41"/>
      <c r="ACG43" s="41"/>
      <c r="ACH43" s="41"/>
      <c r="ACI43" s="41"/>
      <c r="ACJ43" s="41"/>
      <c r="ACK43" s="41"/>
      <c r="ACL43" s="41"/>
      <c r="ACM43" s="41"/>
      <c r="ACN43" s="41"/>
      <c r="ACO43" s="41"/>
      <c r="ACP43" s="41"/>
      <c r="ACQ43" s="41"/>
      <c r="ACR43" s="41"/>
      <c r="ACS43" s="41"/>
      <c r="ACT43" s="41"/>
      <c r="ACU43" s="41"/>
      <c r="ACV43" s="41"/>
      <c r="ACW43" s="41"/>
      <c r="ACX43" s="41"/>
      <c r="ACY43" s="41"/>
      <c r="ACZ43" s="41"/>
      <c r="ADA43" s="41"/>
      <c r="ADB43" s="41"/>
      <c r="ADC43" s="41"/>
      <c r="ADD43" s="41"/>
      <c r="ADE43" s="41"/>
      <c r="ADF43" s="41"/>
      <c r="ADG43" s="41"/>
      <c r="ADH43" s="41"/>
      <c r="ADI43" s="41"/>
      <c r="ADJ43" s="41"/>
      <c r="ADK43" s="41"/>
      <c r="ADL43" s="41"/>
      <c r="ADM43" s="41"/>
      <c r="ADN43" s="41"/>
      <c r="ADO43" s="41"/>
      <c r="ADP43" s="41"/>
      <c r="ADQ43" s="41"/>
      <c r="ADR43" s="41"/>
      <c r="ADS43" s="41"/>
      <c r="ADT43" s="41"/>
      <c r="ADU43" s="41"/>
      <c r="ADV43" s="41"/>
      <c r="ADW43" s="41"/>
      <c r="ADX43" s="41"/>
      <c r="ADY43" s="41"/>
      <c r="ADZ43" s="41"/>
      <c r="AEA43" s="41"/>
      <c r="AEB43" s="41"/>
      <c r="AEC43" s="41"/>
      <c r="AED43" s="41"/>
      <c r="AEE43" s="41"/>
      <c r="AEF43" s="41"/>
      <c r="AEG43" s="41"/>
      <c r="AEH43" s="41"/>
      <c r="AEI43" s="41"/>
      <c r="AEJ43" s="41"/>
      <c r="AEK43" s="41"/>
      <c r="AEL43" s="41"/>
      <c r="AEM43" s="41"/>
      <c r="AEN43" s="41"/>
      <c r="AEO43" s="41"/>
      <c r="AEP43" s="41"/>
      <c r="AEQ43" s="41"/>
      <c r="AER43" s="41"/>
      <c r="AES43" s="41"/>
      <c r="AET43" s="41"/>
      <c r="AEU43" s="41"/>
      <c r="AEV43" s="41"/>
      <c r="AEW43" s="41"/>
      <c r="AEX43" s="41"/>
      <c r="AEY43" s="41"/>
      <c r="AEZ43" s="41"/>
      <c r="AFA43" s="41"/>
      <c r="AFB43" s="41"/>
      <c r="AFC43" s="41"/>
      <c r="AFD43" s="41"/>
      <c r="AFE43" s="41"/>
      <c r="AFF43" s="41"/>
      <c r="AFG43" s="41"/>
      <c r="AFH43" s="41"/>
      <c r="AFI43" s="41"/>
      <c r="AFJ43" s="41"/>
      <c r="AFK43" s="41"/>
      <c r="AFL43" s="41"/>
      <c r="AFM43" s="41"/>
      <c r="AFN43" s="41"/>
      <c r="AFO43" s="41"/>
      <c r="AFP43" s="41"/>
      <c r="AFQ43" s="41"/>
      <c r="AFR43" s="41"/>
      <c r="AFS43" s="41"/>
      <c r="AFT43" s="41"/>
      <c r="AFU43" s="41"/>
      <c r="AFV43" s="41"/>
      <c r="AFW43" s="41"/>
      <c r="AFX43" s="41"/>
      <c r="AFY43" s="41"/>
      <c r="AFZ43" s="41"/>
      <c r="AGA43" s="41"/>
      <c r="AGB43" s="41"/>
      <c r="AGC43" s="41"/>
      <c r="AGD43" s="41"/>
      <c r="AGE43" s="41"/>
      <c r="AGF43" s="41"/>
      <c r="AGG43" s="41"/>
      <c r="AGH43" s="41"/>
      <c r="AGI43" s="41"/>
      <c r="AGJ43" s="41"/>
      <c r="AGK43" s="41"/>
      <c r="AGL43" s="41"/>
      <c r="AGM43" s="41"/>
      <c r="AGN43" s="41"/>
      <c r="AGO43" s="41"/>
      <c r="AGP43" s="41"/>
      <c r="AGQ43" s="41"/>
      <c r="AGR43" s="41"/>
      <c r="AGS43" s="41"/>
      <c r="AGT43" s="41"/>
      <c r="AGU43" s="41"/>
      <c r="AGV43" s="41"/>
      <c r="AGW43" s="41"/>
      <c r="AGX43" s="41"/>
      <c r="AGY43" s="41"/>
      <c r="AGZ43" s="41"/>
      <c r="AHA43" s="41"/>
      <c r="AHB43" s="41"/>
      <c r="AHC43" s="41"/>
      <c r="AHD43" s="41"/>
      <c r="AHE43" s="41"/>
      <c r="AHF43" s="41"/>
      <c r="AHG43" s="41"/>
      <c r="AHH43" s="41"/>
      <c r="AHI43" s="41"/>
      <c r="AHJ43" s="41"/>
      <c r="AHK43" s="41"/>
      <c r="AHL43" s="41"/>
      <c r="AHM43" s="41"/>
      <c r="AHN43" s="41"/>
      <c r="AHO43" s="41"/>
      <c r="AHP43" s="41"/>
      <c r="AHQ43" s="41"/>
      <c r="AHR43" s="41"/>
      <c r="AHS43" s="41"/>
      <c r="AHT43" s="41"/>
      <c r="AHU43" s="41"/>
      <c r="AHV43" s="41"/>
      <c r="AHW43" s="41"/>
      <c r="AHX43" s="41"/>
      <c r="AHY43" s="41"/>
      <c r="AHZ43" s="41"/>
      <c r="AIA43" s="41"/>
      <c r="AIB43" s="41"/>
      <c r="AIC43" s="41"/>
      <c r="AID43" s="41"/>
      <c r="AIE43" s="41"/>
      <c r="AIF43" s="41"/>
      <c r="AIG43" s="41"/>
      <c r="AIH43" s="41"/>
      <c r="AII43" s="41"/>
      <c r="AIJ43" s="41"/>
      <c r="AIK43" s="41"/>
      <c r="AIL43" s="41"/>
      <c r="AIM43" s="41"/>
      <c r="AIN43" s="41"/>
      <c r="AIO43" s="41"/>
      <c r="AIP43" s="41"/>
      <c r="AIQ43" s="41"/>
      <c r="AIR43" s="41"/>
      <c r="AIS43" s="41"/>
      <c r="AIT43" s="41"/>
      <c r="AIU43" s="41"/>
      <c r="AIV43" s="41"/>
      <c r="AIW43" s="41"/>
      <c r="AIX43" s="41"/>
      <c r="AIY43" s="41"/>
      <c r="AIZ43" s="41"/>
      <c r="AJA43" s="41"/>
      <c r="AJB43" s="41"/>
      <c r="AJC43" s="41"/>
      <c r="AJD43" s="41"/>
      <c r="AJE43" s="41"/>
      <c r="AJF43" s="41"/>
      <c r="AJG43" s="41"/>
      <c r="AJH43" s="41"/>
      <c r="AJI43" s="41"/>
      <c r="AJJ43" s="41"/>
      <c r="AJK43" s="41"/>
      <c r="AJL43" s="41"/>
      <c r="AJM43" s="41"/>
      <c r="AJN43" s="41"/>
      <c r="AJO43" s="41"/>
      <c r="AJP43" s="41"/>
      <c r="AJQ43" s="41"/>
      <c r="AJR43" s="41"/>
      <c r="AJS43" s="41"/>
      <c r="AJT43" s="41"/>
      <c r="AJU43" s="41"/>
      <c r="AJV43" s="41"/>
      <c r="AJW43" s="41"/>
      <c r="AJX43" s="41"/>
      <c r="AJY43" s="41"/>
      <c r="AJZ43" s="41"/>
      <c r="AKA43" s="41"/>
      <c r="AKB43" s="41"/>
      <c r="AKC43" s="41"/>
      <c r="AKD43" s="41"/>
      <c r="AKE43" s="41"/>
      <c r="AKF43" s="41"/>
      <c r="AKG43" s="41"/>
      <c r="AKH43" s="41"/>
      <c r="AKI43" s="41"/>
      <c r="AKJ43" s="41"/>
      <c r="AKK43" s="41"/>
      <c r="AKL43" s="41"/>
      <c r="AKM43" s="41"/>
      <c r="AKN43" s="41"/>
      <c r="AKO43" s="41"/>
      <c r="AKP43" s="41"/>
      <c r="AKQ43" s="41"/>
      <c r="AKR43" s="41"/>
      <c r="AKS43" s="41"/>
      <c r="AKT43" s="41"/>
      <c r="AKU43" s="41"/>
      <c r="AKV43" s="41"/>
      <c r="AKW43" s="41"/>
      <c r="AKX43" s="41"/>
      <c r="AKY43" s="41"/>
      <c r="AKZ43" s="41"/>
      <c r="ALA43" s="41"/>
      <c r="ALB43" s="41"/>
      <c r="ALC43" s="41"/>
      <c r="ALD43" s="41"/>
      <c r="ALE43" s="41"/>
      <c r="ALF43" s="41"/>
      <c r="ALG43" s="41"/>
      <c r="ALH43" s="41"/>
      <c r="ALI43" s="41"/>
      <c r="ALJ43" s="41"/>
      <c r="ALK43" s="41"/>
      <c r="ALL43" s="41"/>
      <c r="ALM43" s="41"/>
      <c r="ALN43" s="41"/>
      <c r="ALO43" s="41"/>
      <c r="ALP43" s="41"/>
      <c r="ALQ43" s="41"/>
      <c r="ALR43" s="41"/>
      <c r="ALS43" s="41"/>
      <c r="ALT43" s="41"/>
      <c r="ALU43" s="41"/>
      <c r="ALV43" s="41"/>
      <c r="ALW43" s="41"/>
      <c r="ALX43" s="41"/>
      <c r="ALY43" s="41"/>
      <c r="ALZ43" s="41"/>
      <c r="AMA43" s="41"/>
      <c r="AMB43" s="41"/>
      <c r="AMC43" s="41"/>
      <c r="AMD43" s="41"/>
      <c r="AME43" s="41"/>
      <c r="AMF43" s="41"/>
      <c r="AMG43" s="41"/>
      <c r="AMH43" s="41"/>
      <c r="AMI43" s="41"/>
      <c r="AMJ43" s="41"/>
      <c r="AMK43" s="41"/>
      <c r="AML43" s="41"/>
      <c r="AMM43" s="41"/>
      <c r="AMN43" s="41"/>
      <c r="AMO43" s="41"/>
      <c r="AMP43" s="41"/>
      <c r="AMQ43" s="41"/>
      <c r="AMR43" s="41"/>
      <c r="AMS43" s="41"/>
      <c r="AMT43" s="41"/>
      <c r="AMU43" s="41"/>
      <c r="AMV43" s="41"/>
      <c r="AMW43" s="41"/>
      <c r="AMX43" s="41"/>
      <c r="AMY43" s="41"/>
      <c r="AMZ43" s="41"/>
      <c r="ANA43" s="41"/>
      <c r="ANB43" s="41"/>
      <c r="ANC43" s="41"/>
      <c r="AND43" s="41"/>
      <c r="ANE43" s="41"/>
      <c r="ANF43" s="41"/>
      <c r="ANG43" s="41"/>
      <c r="ANH43" s="41"/>
      <c r="ANI43" s="41"/>
      <c r="ANJ43" s="41"/>
      <c r="ANK43" s="41"/>
      <c r="ANL43" s="41"/>
      <c r="ANM43" s="41"/>
      <c r="ANN43" s="41"/>
      <c r="ANO43" s="41"/>
      <c r="ANP43" s="41"/>
      <c r="ANQ43" s="41"/>
      <c r="ANR43" s="41"/>
      <c r="ANS43" s="41"/>
      <c r="ANT43" s="41"/>
      <c r="ANU43" s="41"/>
      <c r="ANV43" s="41"/>
      <c r="ANW43" s="41"/>
      <c r="ANX43" s="41"/>
      <c r="ANY43" s="41"/>
      <c r="ANZ43" s="41"/>
      <c r="AOA43" s="41"/>
      <c r="AOB43" s="41"/>
      <c r="AOC43" s="41"/>
      <c r="AOD43" s="41"/>
      <c r="AOE43" s="41"/>
      <c r="AOF43" s="41"/>
      <c r="AOG43" s="41"/>
      <c r="AOH43" s="41"/>
      <c r="AOI43" s="41"/>
      <c r="AOJ43" s="41"/>
      <c r="AOK43" s="41"/>
      <c r="AOL43" s="41"/>
      <c r="AOM43" s="41"/>
      <c r="AON43" s="41"/>
      <c r="AOO43" s="41"/>
      <c r="AOP43" s="41"/>
      <c r="AOQ43" s="41"/>
      <c r="AOR43" s="41"/>
      <c r="AOS43" s="41"/>
      <c r="AOT43" s="41"/>
      <c r="AOU43" s="41"/>
      <c r="AOV43" s="41"/>
      <c r="AOW43" s="41"/>
      <c r="AOX43" s="41"/>
      <c r="AOY43" s="41"/>
      <c r="AOZ43" s="41"/>
      <c r="APA43" s="41"/>
      <c r="APB43" s="41"/>
      <c r="APC43" s="41"/>
      <c r="APD43" s="41"/>
      <c r="APE43" s="41"/>
      <c r="APF43" s="41"/>
      <c r="APG43" s="41"/>
      <c r="APH43" s="41"/>
      <c r="API43" s="41"/>
    </row>
    <row r="44" spans="2:1101" x14ac:dyDescent="0.25">
      <c r="B44" s="43" t="s">
        <v>324</v>
      </c>
      <c r="C44" s="41">
        <v>12549</v>
      </c>
      <c r="D44" s="130">
        <v>0</v>
      </c>
      <c r="E44" s="130">
        <v>0</v>
      </c>
      <c r="F44" s="130">
        <v>-11490675.050000001</v>
      </c>
      <c r="G44" s="41"/>
      <c r="H44" s="41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1"/>
      <c r="FE44" s="41"/>
      <c r="FF44" s="41"/>
      <c r="FG44" s="41"/>
      <c r="FH44" s="41"/>
      <c r="FI44" s="41"/>
      <c r="FJ44" s="41"/>
      <c r="FK44" s="41"/>
      <c r="FL44" s="41"/>
      <c r="FM44" s="41"/>
      <c r="FN44" s="41"/>
      <c r="FO44" s="41"/>
      <c r="FP44" s="41"/>
      <c r="FQ44" s="41"/>
      <c r="FR44" s="41"/>
      <c r="FS44" s="41"/>
      <c r="FT44" s="41"/>
      <c r="FU44" s="41"/>
      <c r="FV44" s="41"/>
      <c r="FW44" s="41"/>
      <c r="FX44" s="41"/>
      <c r="FY44" s="41"/>
      <c r="FZ44" s="41"/>
      <c r="GA44" s="41"/>
      <c r="GB44" s="41"/>
      <c r="GC44" s="41"/>
      <c r="GD44" s="41"/>
      <c r="GE44" s="41"/>
      <c r="GF44" s="41"/>
      <c r="GG44" s="41"/>
      <c r="GH44" s="41"/>
      <c r="GI44" s="41"/>
      <c r="GJ44" s="41"/>
      <c r="GK44" s="41"/>
      <c r="GL44" s="41"/>
      <c r="GM44" s="41"/>
      <c r="GN44" s="41"/>
      <c r="GO44" s="41"/>
      <c r="GP44" s="41"/>
      <c r="GQ44" s="41"/>
      <c r="GR44" s="41"/>
      <c r="GS44" s="41"/>
      <c r="GT44" s="41"/>
      <c r="GU44" s="41"/>
      <c r="GV44" s="41"/>
      <c r="GW44" s="41"/>
      <c r="GX44" s="41"/>
      <c r="GY44" s="41"/>
      <c r="GZ44" s="41"/>
      <c r="HA44" s="41"/>
      <c r="HB44" s="41"/>
      <c r="HC44" s="41"/>
      <c r="HD44" s="41"/>
      <c r="HE44" s="41"/>
      <c r="HF44" s="41"/>
      <c r="HG44" s="41"/>
      <c r="HH44" s="41"/>
      <c r="HI44" s="41"/>
      <c r="HJ44" s="41"/>
      <c r="HK44" s="41"/>
      <c r="HL44" s="41"/>
      <c r="HM44" s="41"/>
      <c r="HN44" s="41"/>
      <c r="HO44" s="41"/>
      <c r="HP44" s="41"/>
      <c r="HQ44" s="41"/>
      <c r="HR44" s="41"/>
      <c r="HS44" s="41"/>
      <c r="HT44" s="41"/>
      <c r="HU44" s="41"/>
      <c r="HV44" s="41"/>
      <c r="HW44" s="41"/>
      <c r="HX44" s="41"/>
      <c r="HY44" s="41"/>
      <c r="HZ44" s="41"/>
      <c r="IA44" s="41"/>
      <c r="IB44" s="41"/>
      <c r="IC44" s="41"/>
      <c r="ID44" s="41"/>
      <c r="IE44" s="41"/>
      <c r="IF44" s="41"/>
      <c r="IG44" s="41"/>
      <c r="IH44" s="41"/>
      <c r="II44" s="41"/>
      <c r="IJ44" s="41"/>
      <c r="IK44" s="41"/>
      <c r="IL44" s="41"/>
      <c r="IM44" s="41"/>
      <c r="IN44" s="41"/>
      <c r="IO44" s="41"/>
      <c r="IP44" s="41"/>
      <c r="IQ44" s="41"/>
      <c r="IR44" s="41"/>
      <c r="IS44" s="41"/>
      <c r="IT44" s="41"/>
      <c r="IU44" s="41"/>
      <c r="IV44" s="41"/>
      <c r="IW44" s="41"/>
      <c r="IX44" s="41"/>
      <c r="IY44" s="41"/>
      <c r="IZ44" s="41"/>
      <c r="JA44" s="41"/>
      <c r="JB44" s="41"/>
      <c r="JC44" s="41"/>
      <c r="JD44" s="41"/>
      <c r="JE44" s="41"/>
      <c r="JF44" s="41"/>
      <c r="JG44" s="41"/>
      <c r="JH44" s="41"/>
      <c r="JI44" s="41"/>
      <c r="JJ44" s="41"/>
      <c r="JK44" s="41"/>
      <c r="JL44" s="41"/>
      <c r="JM44" s="41"/>
      <c r="JN44" s="41"/>
      <c r="JO44" s="41"/>
      <c r="JP44" s="41"/>
      <c r="JQ44" s="41"/>
      <c r="JR44" s="41"/>
      <c r="JS44" s="41"/>
      <c r="JT44" s="41"/>
      <c r="JU44" s="41"/>
      <c r="JV44" s="41"/>
      <c r="JW44" s="41"/>
      <c r="JX44" s="41"/>
      <c r="JY44" s="41"/>
      <c r="JZ44" s="41"/>
      <c r="KA44" s="41"/>
      <c r="KB44" s="41"/>
      <c r="KC44" s="41"/>
      <c r="KD44" s="41"/>
      <c r="KE44" s="41"/>
      <c r="KF44" s="41"/>
      <c r="KG44" s="41"/>
      <c r="KH44" s="41"/>
      <c r="KI44" s="41"/>
      <c r="KJ44" s="41"/>
      <c r="KK44" s="41"/>
      <c r="KL44" s="41"/>
      <c r="KM44" s="41"/>
      <c r="KN44" s="41"/>
      <c r="KO44" s="41"/>
      <c r="KP44" s="41"/>
      <c r="KQ44" s="41"/>
      <c r="KR44" s="41"/>
      <c r="KS44" s="41"/>
      <c r="KT44" s="41"/>
      <c r="KU44" s="41"/>
      <c r="KV44" s="41"/>
      <c r="KW44" s="41"/>
      <c r="KX44" s="41"/>
      <c r="KY44" s="41"/>
      <c r="KZ44" s="41"/>
      <c r="LA44" s="41"/>
      <c r="LB44" s="41"/>
      <c r="LC44" s="41"/>
      <c r="LD44" s="41"/>
      <c r="LE44" s="41"/>
      <c r="LF44" s="41"/>
      <c r="LG44" s="41"/>
      <c r="LH44" s="41"/>
      <c r="LI44" s="41"/>
      <c r="LJ44" s="41"/>
      <c r="LK44" s="41"/>
      <c r="LL44" s="41"/>
      <c r="LM44" s="41"/>
      <c r="LN44" s="41"/>
      <c r="LO44" s="41"/>
      <c r="LP44" s="41"/>
      <c r="LQ44" s="41"/>
      <c r="LR44" s="41"/>
      <c r="LS44" s="41"/>
      <c r="LT44" s="41"/>
      <c r="LU44" s="41"/>
      <c r="LV44" s="41"/>
      <c r="LW44" s="41"/>
      <c r="LX44" s="41"/>
      <c r="LY44" s="41"/>
      <c r="LZ44" s="41"/>
      <c r="MA44" s="41"/>
      <c r="MB44" s="41"/>
      <c r="MC44" s="41"/>
      <c r="MD44" s="41"/>
      <c r="ME44" s="41"/>
      <c r="MF44" s="41"/>
      <c r="MG44" s="41"/>
      <c r="MH44" s="41"/>
      <c r="MI44" s="41"/>
      <c r="MJ44" s="41"/>
      <c r="MK44" s="41"/>
      <c r="ML44" s="41"/>
      <c r="MM44" s="41"/>
      <c r="MN44" s="41"/>
      <c r="MO44" s="41"/>
      <c r="MP44" s="41"/>
      <c r="MQ44" s="41"/>
      <c r="MR44" s="41"/>
      <c r="MS44" s="41"/>
      <c r="MT44" s="41"/>
      <c r="MU44" s="41"/>
      <c r="MV44" s="41"/>
      <c r="MW44" s="41"/>
      <c r="MX44" s="41"/>
      <c r="MY44" s="41"/>
      <c r="MZ44" s="41"/>
      <c r="NA44" s="41"/>
      <c r="NB44" s="41"/>
      <c r="NC44" s="41"/>
      <c r="ND44" s="41"/>
      <c r="NE44" s="41"/>
      <c r="NF44" s="41"/>
      <c r="NG44" s="41"/>
      <c r="NH44" s="41"/>
      <c r="NI44" s="41"/>
      <c r="NJ44" s="41"/>
      <c r="NK44" s="41"/>
      <c r="NL44" s="41"/>
      <c r="NM44" s="41"/>
      <c r="NN44" s="41"/>
      <c r="NO44" s="41"/>
      <c r="NP44" s="41"/>
      <c r="NQ44" s="41"/>
      <c r="NR44" s="41"/>
      <c r="NS44" s="41"/>
      <c r="NT44" s="41"/>
      <c r="NU44" s="41"/>
      <c r="NV44" s="41"/>
      <c r="NW44" s="41"/>
      <c r="NX44" s="41"/>
      <c r="NY44" s="41"/>
      <c r="NZ44" s="41"/>
      <c r="OA44" s="41"/>
      <c r="OB44" s="41"/>
      <c r="OC44" s="41"/>
      <c r="OD44" s="41"/>
      <c r="OE44" s="41"/>
      <c r="OF44" s="41"/>
      <c r="OG44" s="41"/>
      <c r="OH44" s="41"/>
      <c r="OI44" s="41"/>
      <c r="OJ44" s="41"/>
      <c r="OK44" s="41"/>
      <c r="OL44" s="41"/>
      <c r="OM44" s="41"/>
      <c r="ON44" s="41"/>
      <c r="OO44" s="41"/>
      <c r="OP44" s="41"/>
      <c r="OQ44" s="41"/>
      <c r="OR44" s="41"/>
      <c r="OS44" s="41"/>
      <c r="OT44" s="41"/>
      <c r="OU44" s="41"/>
      <c r="OV44" s="41"/>
      <c r="OW44" s="41"/>
      <c r="OX44" s="41"/>
      <c r="OY44" s="41"/>
      <c r="OZ44" s="41"/>
      <c r="PA44" s="41"/>
      <c r="PB44" s="41"/>
      <c r="PC44" s="41"/>
      <c r="PD44" s="41"/>
      <c r="PE44" s="41"/>
      <c r="PF44" s="41"/>
      <c r="PG44" s="41"/>
      <c r="PH44" s="41"/>
      <c r="PI44" s="41"/>
      <c r="PJ44" s="41"/>
      <c r="PK44" s="41"/>
      <c r="PL44" s="41"/>
      <c r="PM44" s="41"/>
      <c r="PN44" s="41"/>
      <c r="PO44" s="41"/>
      <c r="PP44" s="41"/>
      <c r="PQ44" s="41"/>
      <c r="PR44" s="41"/>
      <c r="PS44" s="41"/>
      <c r="PT44" s="41"/>
      <c r="PU44" s="41"/>
      <c r="PV44" s="41"/>
      <c r="PW44" s="41"/>
      <c r="PX44" s="41"/>
      <c r="PY44" s="41"/>
      <c r="PZ44" s="41"/>
      <c r="QA44" s="41"/>
      <c r="QB44" s="41"/>
      <c r="QC44" s="41"/>
      <c r="QD44" s="41"/>
      <c r="QE44" s="41"/>
      <c r="QF44" s="41"/>
      <c r="QG44" s="41"/>
      <c r="QH44" s="41"/>
      <c r="QI44" s="41"/>
      <c r="QJ44" s="41"/>
      <c r="QK44" s="41"/>
      <c r="QL44" s="41"/>
      <c r="QM44" s="41"/>
      <c r="QN44" s="41"/>
      <c r="QO44" s="41"/>
      <c r="QP44" s="41"/>
      <c r="QQ44" s="41"/>
      <c r="QR44" s="41"/>
      <c r="QS44" s="41"/>
      <c r="QT44" s="41"/>
      <c r="QU44" s="41"/>
      <c r="QV44" s="41"/>
      <c r="QW44" s="41"/>
      <c r="QX44" s="41"/>
      <c r="QY44" s="41"/>
      <c r="QZ44" s="41"/>
      <c r="RA44" s="41"/>
      <c r="RB44" s="41"/>
      <c r="RC44" s="41"/>
      <c r="RD44" s="41"/>
      <c r="RE44" s="41"/>
      <c r="RF44" s="41"/>
      <c r="RG44" s="41"/>
      <c r="RH44" s="41"/>
      <c r="RI44" s="41"/>
      <c r="RJ44" s="41"/>
      <c r="RK44" s="41"/>
      <c r="RL44" s="41"/>
      <c r="RM44" s="41"/>
      <c r="RN44" s="41"/>
      <c r="RO44" s="41"/>
      <c r="RP44" s="41"/>
      <c r="RQ44" s="41"/>
      <c r="RR44" s="41"/>
      <c r="RS44" s="41"/>
      <c r="RT44" s="41"/>
      <c r="RU44" s="41"/>
      <c r="RV44" s="41"/>
      <c r="RW44" s="41"/>
      <c r="RX44" s="41"/>
      <c r="RY44" s="41"/>
      <c r="RZ44" s="41"/>
      <c r="SA44" s="41"/>
      <c r="SB44" s="41"/>
      <c r="SC44" s="41"/>
      <c r="SD44" s="41"/>
      <c r="SE44" s="41"/>
      <c r="SF44" s="41"/>
      <c r="SG44" s="41"/>
      <c r="SH44" s="41"/>
      <c r="SI44" s="41"/>
      <c r="SJ44" s="41"/>
      <c r="SK44" s="41"/>
      <c r="SL44" s="41"/>
      <c r="SM44" s="41"/>
      <c r="SN44" s="41"/>
      <c r="SO44" s="41"/>
      <c r="SP44" s="41"/>
      <c r="SQ44" s="41"/>
      <c r="SR44" s="41"/>
      <c r="SS44" s="41"/>
      <c r="ST44" s="41"/>
      <c r="SU44" s="41"/>
      <c r="SV44" s="41"/>
      <c r="SW44" s="41"/>
      <c r="SX44" s="41"/>
      <c r="SY44" s="41"/>
      <c r="SZ44" s="41"/>
      <c r="TA44" s="41"/>
      <c r="TB44" s="41"/>
      <c r="TC44" s="41"/>
      <c r="TD44" s="41"/>
      <c r="TE44" s="41"/>
      <c r="TF44" s="41"/>
      <c r="TG44" s="41"/>
      <c r="TH44" s="41"/>
      <c r="TI44" s="41"/>
      <c r="TJ44" s="41"/>
      <c r="TK44" s="41"/>
      <c r="TL44" s="41"/>
      <c r="TM44" s="41"/>
      <c r="TN44" s="41"/>
      <c r="TO44" s="41"/>
      <c r="TP44" s="41"/>
      <c r="TQ44" s="41"/>
      <c r="TR44" s="41"/>
      <c r="TS44" s="41"/>
      <c r="TT44" s="41"/>
      <c r="TU44" s="41"/>
      <c r="TV44" s="41"/>
      <c r="TW44" s="41"/>
      <c r="TX44" s="41"/>
      <c r="TY44" s="41"/>
      <c r="TZ44" s="41"/>
      <c r="UA44" s="41"/>
      <c r="UB44" s="41"/>
      <c r="UC44" s="41"/>
      <c r="UD44" s="41"/>
      <c r="UE44" s="41"/>
      <c r="UF44" s="41"/>
      <c r="UG44" s="41"/>
      <c r="UH44" s="41"/>
      <c r="UI44" s="41"/>
      <c r="UJ44" s="41"/>
      <c r="UK44" s="41"/>
      <c r="UL44" s="41"/>
      <c r="UM44" s="41"/>
      <c r="UN44" s="41"/>
      <c r="UO44" s="41"/>
      <c r="UP44" s="41"/>
      <c r="UQ44" s="41"/>
      <c r="UR44" s="41"/>
      <c r="US44" s="41"/>
      <c r="UT44" s="41"/>
      <c r="UU44" s="41"/>
      <c r="UV44" s="41"/>
      <c r="UW44" s="41"/>
      <c r="UX44" s="41"/>
      <c r="UY44" s="41"/>
      <c r="UZ44" s="41"/>
      <c r="VA44" s="41"/>
      <c r="VB44" s="41"/>
      <c r="VC44" s="41"/>
      <c r="VD44" s="41"/>
      <c r="VE44" s="41"/>
      <c r="VF44" s="41"/>
      <c r="VG44" s="41"/>
      <c r="VH44" s="41"/>
      <c r="VI44" s="41"/>
      <c r="VJ44" s="41"/>
      <c r="VK44" s="41"/>
      <c r="VL44" s="41"/>
      <c r="VM44" s="41"/>
      <c r="VN44" s="41"/>
      <c r="VO44" s="41"/>
      <c r="VP44" s="41"/>
      <c r="VQ44" s="41"/>
      <c r="VR44" s="41"/>
      <c r="VS44" s="41"/>
      <c r="VT44" s="41"/>
      <c r="VU44" s="41"/>
      <c r="VV44" s="41"/>
      <c r="VW44" s="41"/>
      <c r="VX44" s="41"/>
      <c r="VY44" s="41"/>
      <c r="VZ44" s="41"/>
      <c r="WA44" s="41"/>
      <c r="WB44" s="41"/>
      <c r="WC44" s="41"/>
      <c r="WD44" s="41"/>
      <c r="WE44" s="41"/>
      <c r="WF44" s="41"/>
      <c r="WG44" s="41"/>
      <c r="WH44" s="41"/>
      <c r="WI44" s="41"/>
      <c r="WJ44" s="41"/>
      <c r="WK44" s="41"/>
      <c r="WL44" s="41"/>
      <c r="WM44" s="41"/>
      <c r="WN44" s="41"/>
      <c r="WO44" s="41"/>
      <c r="WP44" s="41"/>
      <c r="WQ44" s="41"/>
      <c r="WR44" s="41"/>
      <c r="WS44" s="41"/>
      <c r="WT44" s="41"/>
      <c r="WU44" s="41"/>
      <c r="WV44" s="41"/>
      <c r="WW44" s="41"/>
      <c r="WX44" s="41"/>
      <c r="WY44" s="41"/>
      <c r="WZ44" s="41"/>
      <c r="XA44" s="41"/>
      <c r="XB44" s="41"/>
      <c r="XC44" s="41"/>
      <c r="XD44" s="41"/>
      <c r="XE44" s="41"/>
      <c r="XF44" s="41"/>
      <c r="XG44" s="41"/>
      <c r="XH44" s="41"/>
      <c r="XI44" s="41"/>
      <c r="XJ44" s="41"/>
      <c r="XK44" s="41"/>
      <c r="XL44" s="41"/>
      <c r="XM44" s="41"/>
      <c r="XN44" s="41"/>
      <c r="XO44" s="41"/>
      <c r="XP44" s="41"/>
      <c r="XQ44" s="41"/>
      <c r="XR44" s="41"/>
      <c r="XS44" s="41"/>
      <c r="XT44" s="41"/>
      <c r="XU44" s="41"/>
      <c r="XV44" s="41"/>
      <c r="XW44" s="41"/>
      <c r="XX44" s="41"/>
      <c r="XY44" s="41"/>
      <c r="XZ44" s="41"/>
      <c r="YA44" s="41"/>
      <c r="YB44" s="41"/>
      <c r="YC44" s="41"/>
      <c r="YD44" s="41"/>
      <c r="YE44" s="41"/>
      <c r="YF44" s="41"/>
      <c r="YG44" s="41"/>
      <c r="YH44" s="41"/>
      <c r="YI44" s="41"/>
      <c r="YJ44" s="41"/>
      <c r="YK44" s="41"/>
      <c r="YL44" s="41"/>
      <c r="YM44" s="41"/>
      <c r="YN44" s="41"/>
      <c r="YO44" s="41"/>
      <c r="YP44" s="41"/>
      <c r="YQ44" s="41"/>
      <c r="YR44" s="41"/>
      <c r="YS44" s="41"/>
      <c r="YT44" s="41"/>
      <c r="YU44" s="41"/>
      <c r="YV44" s="41"/>
      <c r="YW44" s="41"/>
      <c r="YX44" s="41"/>
      <c r="YY44" s="41"/>
      <c r="YZ44" s="41"/>
      <c r="ZA44" s="41"/>
      <c r="ZB44" s="41"/>
      <c r="ZC44" s="41"/>
      <c r="ZD44" s="41"/>
      <c r="ZE44" s="41"/>
      <c r="ZF44" s="41"/>
      <c r="ZG44" s="41"/>
      <c r="ZH44" s="41"/>
      <c r="ZI44" s="41"/>
      <c r="ZJ44" s="41"/>
      <c r="ZK44" s="41"/>
      <c r="ZL44" s="41"/>
      <c r="ZM44" s="41"/>
      <c r="ZN44" s="41"/>
      <c r="ZO44" s="41"/>
      <c r="ZP44" s="41"/>
      <c r="ZQ44" s="41"/>
      <c r="ZR44" s="41"/>
      <c r="ZS44" s="41"/>
      <c r="ZT44" s="41"/>
      <c r="ZU44" s="41"/>
      <c r="ZV44" s="41"/>
      <c r="ZW44" s="41"/>
      <c r="ZX44" s="41"/>
      <c r="ZY44" s="41"/>
      <c r="ZZ44" s="41"/>
      <c r="AAA44" s="41"/>
      <c r="AAB44" s="41"/>
      <c r="AAC44" s="41"/>
      <c r="AAD44" s="41"/>
      <c r="AAE44" s="41"/>
      <c r="AAF44" s="41"/>
      <c r="AAG44" s="41"/>
      <c r="AAH44" s="41"/>
      <c r="AAI44" s="41"/>
      <c r="AAJ44" s="41"/>
      <c r="AAK44" s="41"/>
      <c r="AAL44" s="41"/>
      <c r="AAM44" s="41"/>
      <c r="AAN44" s="41"/>
      <c r="AAO44" s="41"/>
      <c r="AAP44" s="41"/>
      <c r="AAQ44" s="41"/>
      <c r="AAR44" s="41"/>
      <c r="AAS44" s="41"/>
      <c r="AAT44" s="41"/>
      <c r="AAU44" s="41"/>
      <c r="AAV44" s="41"/>
      <c r="AAW44" s="41"/>
      <c r="AAX44" s="41"/>
      <c r="AAY44" s="41"/>
      <c r="AAZ44" s="41"/>
      <c r="ABA44" s="41"/>
      <c r="ABB44" s="41"/>
      <c r="ABC44" s="41"/>
      <c r="ABD44" s="41"/>
      <c r="ABE44" s="41"/>
      <c r="ABF44" s="41"/>
      <c r="ABG44" s="41"/>
      <c r="ABH44" s="41"/>
      <c r="ABI44" s="41"/>
      <c r="ABJ44" s="41"/>
      <c r="ABK44" s="41"/>
      <c r="ABL44" s="41"/>
      <c r="ABM44" s="41"/>
      <c r="ABN44" s="41"/>
      <c r="ABO44" s="41"/>
      <c r="ABP44" s="41"/>
      <c r="ABQ44" s="41"/>
      <c r="ABR44" s="41"/>
      <c r="ABS44" s="41"/>
      <c r="ABT44" s="41"/>
      <c r="ABU44" s="41"/>
      <c r="ABV44" s="41"/>
      <c r="ABW44" s="41"/>
      <c r="ABX44" s="41"/>
      <c r="ABY44" s="41"/>
      <c r="ABZ44" s="41"/>
      <c r="ACA44" s="41"/>
      <c r="ACB44" s="41"/>
      <c r="ACC44" s="41"/>
      <c r="ACD44" s="41"/>
      <c r="ACE44" s="41"/>
      <c r="ACF44" s="41"/>
      <c r="ACG44" s="41"/>
      <c r="ACH44" s="41"/>
      <c r="ACI44" s="41"/>
      <c r="ACJ44" s="41"/>
      <c r="ACK44" s="41"/>
      <c r="ACL44" s="41"/>
      <c r="ACM44" s="41"/>
      <c r="ACN44" s="41"/>
      <c r="ACO44" s="41"/>
      <c r="ACP44" s="41"/>
      <c r="ACQ44" s="41"/>
      <c r="ACR44" s="41"/>
      <c r="ACS44" s="41"/>
      <c r="ACT44" s="41"/>
      <c r="ACU44" s="41"/>
      <c r="ACV44" s="41"/>
      <c r="ACW44" s="41"/>
      <c r="ACX44" s="41"/>
      <c r="ACY44" s="41"/>
      <c r="ACZ44" s="41"/>
      <c r="ADA44" s="41"/>
      <c r="ADB44" s="41"/>
      <c r="ADC44" s="41"/>
      <c r="ADD44" s="41"/>
      <c r="ADE44" s="41"/>
      <c r="ADF44" s="41"/>
      <c r="ADG44" s="41"/>
      <c r="ADH44" s="41"/>
      <c r="ADI44" s="41"/>
      <c r="ADJ44" s="41"/>
      <c r="ADK44" s="41"/>
      <c r="ADL44" s="41"/>
      <c r="ADM44" s="41"/>
      <c r="ADN44" s="41"/>
      <c r="ADO44" s="41"/>
      <c r="ADP44" s="41"/>
      <c r="ADQ44" s="41"/>
      <c r="ADR44" s="41"/>
      <c r="ADS44" s="41"/>
      <c r="ADT44" s="41"/>
      <c r="ADU44" s="41"/>
      <c r="ADV44" s="41"/>
      <c r="ADW44" s="41"/>
      <c r="ADX44" s="41"/>
      <c r="ADY44" s="41"/>
      <c r="ADZ44" s="41"/>
      <c r="AEA44" s="41"/>
      <c r="AEB44" s="41"/>
      <c r="AEC44" s="41"/>
      <c r="AED44" s="41"/>
      <c r="AEE44" s="41"/>
      <c r="AEF44" s="41"/>
      <c r="AEG44" s="41"/>
      <c r="AEH44" s="41"/>
      <c r="AEI44" s="41"/>
      <c r="AEJ44" s="41"/>
      <c r="AEK44" s="41"/>
      <c r="AEL44" s="41"/>
      <c r="AEM44" s="41"/>
      <c r="AEN44" s="41"/>
      <c r="AEO44" s="41"/>
      <c r="AEP44" s="41"/>
      <c r="AEQ44" s="41"/>
      <c r="AER44" s="41"/>
      <c r="AES44" s="41"/>
      <c r="AET44" s="41"/>
      <c r="AEU44" s="41"/>
      <c r="AEV44" s="41"/>
      <c r="AEW44" s="41"/>
      <c r="AEX44" s="41"/>
      <c r="AEY44" s="41"/>
      <c r="AEZ44" s="41"/>
      <c r="AFA44" s="41"/>
      <c r="AFB44" s="41"/>
      <c r="AFC44" s="41"/>
      <c r="AFD44" s="41"/>
      <c r="AFE44" s="41"/>
      <c r="AFF44" s="41"/>
      <c r="AFG44" s="41"/>
      <c r="AFH44" s="41"/>
      <c r="AFI44" s="41"/>
      <c r="AFJ44" s="41"/>
      <c r="AFK44" s="41"/>
      <c r="AFL44" s="41"/>
      <c r="AFM44" s="41"/>
      <c r="AFN44" s="41"/>
      <c r="AFO44" s="41"/>
      <c r="AFP44" s="41"/>
      <c r="AFQ44" s="41"/>
      <c r="AFR44" s="41"/>
      <c r="AFS44" s="41"/>
      <c r="AFT44" s="41"/>
      <c r="AFU44" s="41"/>
      <c r="AFV44" s="41"/>
      <c r="AFW44" s="41"/>
      <c r="AFX44" s="41"/>
      <c r="AFY44" s="41"/>
      <c r="AFZ44" s="41"/>
      <c r="AGA44" s="41"/>
      <c r="AGB44" s="41"/>
      <c r="AGC44" s="41"/>
      <c r="AGD44" s="41"/>
      <c r="AGE44" s="41"/>
      <c r="AGF44" s="41"/>
      <c r="AGG44" s="41"/>
      <c r="AGH44" s="41"/>
      <c r="AGI44" s="41"/>
      <c r="AGJ44" s="41"/>
      <c r="AGK44" s="41"/>
      <c r="AGL44" s="41"/>
      <c r="AGM44" s="41"/>
      <c r="AGN44" s="41"/>
      <c r="AGO44" s="41"/>
      <c r="AGP44" s="41"/>
      <c r="AGQ44" s="41"/>
      <c r="AGR44" s="41"/>
      <c r="AGS44" s="41"/>
      <c r="AGT44" s="41"/>
      <c r="AGU44" s="41"/>
      <c r="AGV44" s="41"/>
      <c r="AGW44" s="41"/>
      <c r="AGX44" s="41"/>
      <c r="AGY44" s="41"/>
      <c r="AGZ44" s="41"/>
      <c r="AHA44" s="41"/>
      <c r="AHB44" s="41"/>
      <c r="AHC44" s="41"/>
      <c r="AHD44" s="41"/>
      <c r="AHE44" s="41"/>
      <c r="AHF44" s="41"/>
      <c r="AHG44" s="41"/>
      <c r="AHH44" s="41"/>
      <c r="AHI44" s="41"/>
      <c r="AHJ44" s="41"/>
      <c r="AHK44" s="41"/>
      <c r="AHL44" s="41"/>
      <c r="AHM44" s="41"/>
      <c r="AHN44" s="41"/>
      <c r="AHO44" s="41"/>
      <c r="AHP44" s="41"/>
      <c r="AHQ44" s="41"/>
      <c r="AHR44" s="41"/>
      <c r="AHS44" s="41"/>
      <c r="AHT44" s="41"/>
      <c r="AHU44" s="41"/>
      <c r="AHV44" s="41"/>
      <c r="AHW44" s="41"/>
      <c r="AHX44" s="41"/>
      <c r="AHY44" s="41"/>
      <c r="AHZ44" s="41"/>
      <c r="AIA44" s="41"/>
      <c r="AIB44" s="41"/>
      <c r="AIC44" s="41"/>
      <c r="AID44" s="41"/>
      <c r="AIE44" s="41"/>
      <c r="AIF44" s="41"/>
      <c r="AIG44" s="41"/>
      <c r="AIH44" s="41"/>
      <c r="AII44" s="41"/>
      <c r="AIJ44" s="41"/>
      <c r="AIK44" s="41"/>
      <c r="AIL44" s="41"/>
      <c r="AIM44" s="41"/>
      <c r="AIN44" s="41"/>
      <c r="AIO44" s="41"/>
      <c r="AIP44" s="41"/>
      <c r="AIQ44" s="41"/>
      <c r="AIR44" s="41"/>
      <c r="AIS44" s="41"/>
      <c r="AIT44" s="41"/>
      <c r="AIU44" s="41"/>
      <c r="AIV44" s="41"/>
      <c r="AIW44" s="41"/>
      <c r="AIX44" s="41"/>
      <c r="AIY44" s="41"/>
      <c r="AIZ44" s="41"/>
      <c r="AJA44" s="41"/>
      <c r="AJB44" s="41"/>
      <c r="AJC44" s="41"/>
      <c r="AJD44" s="41"/>
      <c r="AJE44" s="41"/>
      <c r="AJF44" s="41"/>
      <c r="AJG44" s="41"/>
      <c r="AJH44" s="41"/>
      <c r="AJI44" s="41"/>
      <c r="AJJ44" s="41"/>
      <c r="AJK44" s="41"/>
      <c r="AJL44" s="41"/>
      <c r="AJM44" s="41"/>
      <c r="AJN44" s="41"/>
      <c r="AJO44" s="41"/>
      <c r="AJP44" s="41"/>
      <c r="AJQ44" s="41"/>
      <c r="AJR44" s="41"/>
      <c r="AJS44" s="41"/>
      <c r="AJT44" s="41"/>
      <c r="AJU44" s="41"/>
      <c r="AJV44" s="41"/>
      <c r="AJW44" s="41"/>
      <c r="AJX44" s="41"/>
      <c r="AJY44" s="41"/>
      <c r="AJZ44" s="41"/>
      <c r="AKA44" s="41"/>
      <c r="AKB44" s="41"/>
      <c r="AKC44" s="41"/>
      <c r="AKD44" s="41"/>
      <c r="AKE44" s="41"/>
      <c r="AKF44" s="41"/>
      <c r="AKG44" s="41"/>
      <c r="AKH44" s="41"/>
      <c r="AKI44" s="41"/>
      <c r="AKJ44" s="41"/>
      <c r="AKK44" s="41"/>
      <c r="AKL44" s="41"/>
      <c r="AKM44" s="41"/>
      <c r="AKN44" s="41"/>
      <c r="AKO44" s="41"/>
      <c r="AKP44" s="41"/>
      <c r="AKQ44" s="41"/>
      <c r="AKR44" s="41"/>
      <c r="AKS44" s="41"/>
      <c r="AKT44" s="41"/>
      <c r="AKU44" s="41"/>
      <c r="AKV44" s="41"/>
      <c r="AKW44" s="41"/>
      <c r="AKX44" s="41"/>
      <c r="AKY44" s="41"/>
      <c r="AKZ44" s="41"/>
      <c r="ALA44" s="41"/>
      <c r="ALB44" s="41"/>
      <c r="ALC44" s="41"/>
      <c r="ALD44" s="41"/>
      <c r="ALE44" s="41"/>
      <c r="ALF44" s="41"/>
      <c r="ALG44" s="41"/>
      <c r="ALH44" s="41"/>
      <c r="ALI44" s="41"/>
      <c r="ALJ44" s="41"/>
      <c r="ALK44" s="41"/>
      <c r="ALL44" s="41"/>
      <c r="ALM44" s="41"/>
      <c r="ALN44" s="41"/>
      <c r="ALO44" s="41"/>
      <c r="ALP44" s="41"/>
      <c r="ALQ44" s="41"/>
      <c r="ALR44" s="41"/>
      <c r="ALS44" s="41"/>
      <c r="ALT44" s="41"/>
      <c r="ALU44" s="41"/>
      <c r="ALV44" s="41"/>
      <c r="ALW44" s="41"/>
      <c r="ALX44" s="41"/>
      <c r="ALY44" s="41"/>
      <c r="ALZ44" s="41"/>
      <c r="AMA44" s="41"/>
      <c r="AMB44" s="41"/>
      <c r="AMC44" s="41"/>
      <c r="AMD44" s="41"/>
      <c r="AME44" s="41"/>
      <c r="AMF44" s="41"/>
      <c r="AMG44" s="41"/>
      <c r="AMH44" s="41"/>
      <c r="AMI44" s="41"/>
      <c r="AMJ44" s="41"/>
      <c r="AMK44" s="41"/>
      <c r="AML44" s="41"/>
      <c r="AMM44" s="41"/>
      <c r="AMN44" s="41"/>
      <c r="AMO44" s="41"/>
      <c r="AMP44" s="41"/>
      <c r="AMQ44" s="41"/>
      <c r="AMR44" s="41"/>
      <c r="AMS44" s="41"/>
      <c r="AMT44" s="41"/>
      <c r="AMU44" s="41"/>
      <c r="AMV44" s="41"/>
      <c r="AMW44" s="41"/>
      <c r="AMX44" s="41"/>
      <c r="AMY44" s="41"/>
      <c r="AMZ44" s="41"/>
      <c r="ANA44" s="41"/>
      <c r="ANB44" s="41"/>
      <c r="ANC44" s="41"/>
      <c r="AND44" s="41"/>
      <c r="ANE44" s="41"/>
      <c r="ANF44" s="41"/>
      <c r="ANG44" s="41"/>
      <c r="ANH44" s="41"/>
      <c r="ANI44" s="41"/>
      <c r="ANJ44" s="41"/>
      <c r="ANK44" s="41"/>
      <c r="ANL44" s="41"/>
      <c r="ANM44" s="41"/>
      <c r="ANN44" s="41"/>
      <c r="ANO44" s="41"/>
      <c r="ANP44" s="41"/>
      <c r="ANQ44" s="41"/>
      <c r="ANR44" s="41"/>
      <c r="ANS44" s="41"/>
      <c r="ANT44" s="41"/>
      <c r="ANU44" s="41"/>
      <c r="ANV44" s="41"/>
      <c r="ANW44" s="41"/>
      <c r="ANX44" s="41"/>
      <c r="ANY44" s="41"/>
      <c r="ANZ44" s="41"/>
      <c r="AOA44" s="41"/>
      <c r="AOB44" s="41"/>
      <c r="AOC44" s="41"/>
      <c r="AOD44" s="41"/>
      <c r="AOE44" s="41"/>
      <c r="AOF44" s="41"/>
      <c r="AOG44" s="41"/>
      <c r="AOH44" s="41"/>
      <c r="AOI44" s="41"/>
      <c r="AOJ44" s="41"/>
      <c r="AOK44" s="41"/>
      <c r="AOL44" s="41"/>
      <c r="AOM44" s="41"/>
      <c r="AON44" s="41"/>
      <c r="AOO44" s="41"/>
      <c r="AOP44" s="41"/>
      <c r="AOQ44" s="41"/>
      <c r="AOR44" s="41"/>
      <c r="AOS44" s="41"/>
      <c r="AOT44" s="41"/>
      <c r="AOU44" s="41"/>
      <c r="AOV44" s="41"/>
      <c r="AOW44" s="41"/>
      <c r="AOX44" s="41"/>
      <c r="AOY44" s="41"/>
      <c r="AOZ44" s="41"/>
      <c r="APA44" s="41"/>
      <c r="APB44" s="41"/>
      <c r="APC44" s="41"/>
      <c r="APD44" s="41"/>
      <c r="APE44" s="41"/>
      <c r="APF44" s="41"/>
      <c r="APG44" s="41"/>
      <c r="APH44" s="41"/>
      <c r="API44" s="41"/>
    </row>
    <row r="45" spans="2:1101" x14ac:dyDescent="0.25">
      <c r="B45" s="43" t="s">
        <v>324</v>
      </c>
      <c r="C45" s="41">
        <v>12453</v>
      </c>
      <c r="D45" s="130">
        <v>0</v>
      </c>
      <c r="E45" s="130">
        <v>0</v>
      </c>
      <c r="F45" s="130">
        <v>-89208357.590000004</v>
      </c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1"/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1"/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1"/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1"/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1"/>
      <c r="NS45" s="41"/>
      <c r="NT45" s="41"/>
      <c r="NU45" s="41"/>
      <c r="NV45" s="41"/>
      <c r="NW45" s="41"/>
      <c r="NX45" s="41"/>
      <c r="NY45" s="41"/>
      <c r="NZ45" s="41"/>
      <c r="OA45" s="41"/>
      <c r="OB45" s="41"/>
      <c r="OC45" s="41"/>
      <c r="OD45" s="41"/>
      <c r="OE45" s="41"/>
      <c r="OF45" s="41"/>
      <c r="OG45" s="41"/>
      <c r="OH45" s="41"/>
      <c r="OI45" s="41"/>
      <c r="OJ45" s="41"/>
      <c r="OK45" s="41"/>
      <c r="OL45" s="41"/>
      <c r="OM45" s="41"/>
      <c r="ON45" s="41"/>
      <c r="OO45" s="41"/>
      <c r="OP45" s="41"/>
      <c r="OQ45" s="41"/>
      <c r="OR45" s="41"/>
      <c r="OS45" s="41"/>
      <c r="OT45" s="41"/>
      <c r="OU45" s="41"/>
      <c r="OV45" s="41"/>
      <c r="OW45" s="41"/>
      <c r="OX45" s="41"/>
      <c r="OY45" s="41"/>
      <c r="OZ45" s="41"/>
      <c r="PA45" s="41"/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1"/>
      <c r="PN45" s="41"/>
      <c r="PO45" s="41"/>
      <c r="PP45" s="41"/>
      <c r="PQ45" s="41"/>
      <c r="PR45" s="41"/>
      <c r="PS45" s="41"/>
      <c r="PT45" s="41"/>
      <c r="PU45" s="41"/>
      <c r="PV45" s="41"/>
      <c r="PW45" s="41"/>
      <c r="PX45" s="41"/>
      <c r="PY45" s="41"/>
      <c r="PZ45" s="41"/>
      <c r="QA45" s="41"/>
      <c r="QB45" s="41"/>
      <c r="QC45" s="41"/>
      <c r="QD45" s="41"/>
      <c r="QE45" s="41"/>
      <c r="QF45" s="41"/>
      <c r="QG45" s="41"/>
      <c r="QH45" s="41"/>
      <c r="QI45" s="41"/>
      <c r="QJ45" s="41"/>
      <c r="QK45" s="41"/>
      <c r="QL45" s="41"/>
      <c r="QM45" s="41"/>
      <c r="QN45" s="41"/>
      <c r="QO45" s="41"/>
      <c r="QP45" s="41"/>
      <c r="QQ45" s="41"/>
      <c r="QR45" s="41"/>
      <c r="QS45" s="41"/>
      <c r="QT45" s="41"/>
      <c r="QU45" s="41"/>
      <c r="QV45" s="41"/>
      <c r="QW45" s="41"/>
      <c r="QX45" s="41"/>
      <c r="QY45" s="41"/>
      <c r="QZ45" s="41"/>
      <c r="RA45" s="41"/>
      <c r="RB45" s="41"/>
      <c r="RC45" s="41"/>
      <c r="RD45" s="41"/>
      <c r="RE45" s="41"/>
      <c r="RF45" s="41"/>
      <c r="RG45" s="41"/>
      <c r="RH45" s="41"/>
      <c r="RI45" s="41"/>
      <c r="RJ45" s="41"/>
      <c r="RK45" s="41"/>
      <c r="RL45" s="41"/>
      <c r="RM45" s="41"/>
      <c r="RN45" s="41"/>
      <c r="RO45" s="41"/>
      <c r="RP45" s="41"/>
      <c r="RQ45" s="41"/>
      <c r="RR45" s="41"/>
      <c r="RS45" s="41"/>
      <c r="RT45" s="41"/>
      <c r="RU45" s="41"/>
      <c r="RV45" s="41"/>
      <c r="RW45" s="41"/>
      <c r="RX45" s="41"/>
      <c r="RY45" s="41"/>
      <c r="RZ45" s="41"/>
      <c r="SA45" s="41"/>
      <c r="SB45" s="41"/>
      <c r="SC45" s="41"/>
      <c r="SD45" s="41"/>
      <c r="SE45" s="41"/>
      <c r="SF45" s="41"/>
      <c r="SG45" s="41"/>
      <c r="SH45" s="41"/>
      <c r="SI45" s="41"/>
      <c r="SJ45" s="41"/>
      <c r="SK45" s="41"/>
      <c r="SL45" s="41"/>
      <c r="SM45" s="41"/>
      <c r="SN45" s="41"/>
      <c r="SO45" s="41"/>
      <c r="SP45" s="41"/>
      <c r="SQ45" s="41"/>
      <c r="SR45" s="41"/>
      <c r="SS45" s="41"/>
      <c r="ST45" s="41"/>
      <c r="SU45" s="41"/>
      <c r="SV45" s="41"/>
      <c r="SW45" s="41"/>
      <c r="SX45" s="41"/>
      <c r="SY45" s="41"/>
      <c r="SZ45" s="41"/>
      <c r="TA45" s="41"/>
      <c r="TB45" s="41"/>
      <c r="TC45" s="41"/>
      <c r="TD45" s="41"/>
      <c r="TE45" s="41"/>
      <c r="TF45" s="41"/>
      <c r="TG45" s="41"/>
      <c r="TH45" s="41"/>
      <c r="TI45" s="41"/>
      <c r="TJ45" s="41"/>
      <c r="TK45" s="41"/>
      <c r="TL45" s="41"/>
      <c r="TM45" s="41"/>
      <c r="TN45" s="41"/>
      <c r="TO45" s="41"/>
      <c r="TP45" s="41"/>
      <c r="TQ45" s="41"/>
      <c r="TR45" s="41"/>
      <c r="TS45" s="41"/>
      <c r="TT45" s="41"/>
      <c r="TU45" s="41"/>
      <c r="TV45" s="41"/>
      <c r="TW45" s="41"/>
      <c r="TX45" s="41"/>
      <c r="TY45" s="41"/>
      <c r="TZ45" s="41"/>
      <c r="UA45" s="41"/>
      <c r="UB45" s="41"/>
      <c r="UC45" s="41"/>
      <c r="UD45" s="41"/>
      <c r="UE45" s="41"/>
      <c r="UF45" s="41"/>
      <c r="UG45" s="41"/>
      <c r="UH45" s="41"/>
      <c r="UI45" s="41"/>
      <c r="UJ45" s="41"/>
      <c r="UK45" s="41"/>
      <c r="UL45" s="41"/>
      <c r="UM45" s="41"/>
      <c r="UN45" s="41"/>
      <c r="UO45" s="41"/>
      <c r="UP45" s="41"/>
      <c r="UQ45" s="41"/>
      <c r="UR45" s="41"/>
      <c r="US45" s="41"/>
      <c r="UT45" s="41"/>
      <c r="UU45" s="41"/>
      <c r="UV45" s="41"/>
      <c r="UW45" s="41"/>
      <c r="UX45" s="41"/>
      <c r="UY45" s="41"/>
      <c r="UZ45" s="41"/>
      <c r="VA45" s="41"/>
      <c r="VB45" s="41"/>
      <c r="VC45" s="41"/>
      <c r="VD45" s="41"/>
      <c r="VE45" s="41"/>
      <c r="VF45" s="41"/>
      <c r="VG45" s="41"/>
      <c r="VH45" s="41"/>
      <c r="VI45" s="41"/>
      <c r="VJ45" s="41"/>
      <c r="VK45" s="41"/>
      <c r="VL45" s="41"/>
      <c r="VM45" s="41"/>
      <c r="VN45" s="41"/>
      <c r="VO45" s="41"/>
      <c r="VP45" s="41"/>
      <c r="VQ45" s="41"/>
      <c r="VR45" s="41"/>
      <c r="VS45" s="41"/>
      <c r="VT45" s="41"/>
      <c r="VU45" s="41"/>
      <c r="VV45" s="41"/>
      <c r="VW45" s="41"/>
      <c r="VX45" s="41"/>
      <c r="VY45" s="41"/>
      <c r="VZ45" s="41"/>
      <c r="WA45" s="41"/>
      <c r="WB45" s="41"/>
      <c r="WC45" s="41"/>
      <c r="WD45" s="41"/>
      <c r="WE45" s="41"/>
      <c r="WF45" s="41"/>
      <c r="WG45" s="41"/>
      <c r="WH45" s="41"/>
      <c r="WI45" s="41"/>
      <c r="WJ45" s="41"/>
      <c r="WK45" s="41"/>
      <c r="WL45" s="41"/>
      <c r="WM45" s="41"/>
      <c r="WN45" s="41"/>
      <c r="WO45" s="41"/>
      <c r="WP45" s="41"/>
      <c r="WQ45" s="41"/>
      <c r="WR45" s="41"/>
      <c r="WS45" s="41"/>
      <c r="WT45" s="41"/>
      <c r="WU45" s="41"/>
      <c r="WV45" s="41"/>
      <c r="WW45" s="41"/>
      <c r="WX45" s="41"/>
      <c r="WY45" s="41"/>
      <c r="WZ45" s="41"/>
      <c r="XA45" s="41"/>
      <c r="XB45" s="41"/>
      <c r="XC45" s="41"/>
      <c r="XD45" s="41"/>
      <c r="XE45" s="41"/>
      <c r="XF45" s="41"/>
      <c r="XG45" s="41"/>
      <c r="XH45" s="41"/>
      <c r="XI45" s="41"/>
      <c r="XJ45" s="41"/>
      <c r="XK45" s="41"/>
      <c r="XL45" s="41"/>
      <c r="XM45" s="41"/>
      <c r="XN45" s="41"/>
      <c r="XO45" s="41"/>
      <c r="XP45" s="41"/>
      <c r="XQ45" s="41"/>
      <c r="XR45" s="41"/>
      <c r="XS45" s="41"/>
      <c r="XT45" s="41"/>
      <c r="XU45" s="41"/>
      <c r="XV45" s="41"/>
      <c r="XW45" s="41"/>
      <c r="XX45" s="41"/>
      <c r="XY45" s="41"/>
      <c r="XZ45" s="41"/>
      <c r="YA45" s="41"/>
      <c r="YB45" s="41"/>
      <c r="YC45" s="41"/>
      <c r="YD45" s="41"/>
      <c r="YE45" s="41"/>
      <c r="YF45" s="41"/>
      <c r="YG45" s="41"/>
      <c r="YH45" s="41"/>
      <c r="YI45" s="41"/>
      <c r="YJ45" s="41"/>
      <c r="YK45" s="41"/>
      <c r="YL45" s="41"/>
      <c r="YM45" s="41"/>
      <c r="YN45" s="41"/>
      <c r="YO45" s="41"/>
      <c r="YP45" s="41"/>
      <c r="YQ45" s="41"/>
      <c r="YR45" s="41"/>
      <c r="YS45" s="41"/>
      <c r="YT45" s="41"/>
      <c r="YU45" s="41"/>
      <c r="YV45" s="41"/>
      <c r="YW45" s="41"/>
      <c r="YX45" s="41"/>
      <c r="YY45" s="41"/>
      <c r="YZ45" s="41"/>
      <c r="ZA45" s="41"/>
      <c r="ZB45" s="41"/>
      <c r="ZC45" s="41"/>
      <c r="ZD45" s="41"/>
      <c r="ZE45" s="41"/>
      <c r="ZF45" s="41"/>
      <c r="ZG45" s="41"/>
      <c r="ZH45" s="41"/>
      <c r="ZI45" s="41"/>
      <c r="ZJ45" s="41"/>
      <c r="ZK45" s="41"/>
      <c r="ZL45" s="41"/>
      <c r="ZM45" s="41"/>
      <c r="ZN45" s="41"/>
      <c r="ZO45" s="41"/>
      <c r="ZP45" s="41"/>
      <c r="ZQ45" s="41"/>
      <c r="ZR45" s="41"/>
      <c r="ZS45" s="41"/>
      <c r="ZT45" s="41"/>
      <c r="ZU45" s="41"/>
      <c r="ZV45" s="41"/>
      <c r="ZW45" s="41"/>
      <c r="ZX45" s="41"/>
      <c r="ZY45" s="41"/>
      <c r="ZZ45" s="41"/>
      <c r="AAA45" s="41"/>
      <c r="AAB45" s="41"/>
      <c r="AAC45" s="41"/>
      <c r="AAD45" s="41"/>
      <c r="AAE45" s="41"/>
      <c r="AAF45" s="41"/>
      <c r="AAG45" s="41"/>
      <c r="AAH45" s="41"/>
      <c r="AAI45" s="41"/>
      <c r="AAJ45" s="41"/>
      <c r="AAK45" s="41"/>
      <c r="AAL45" s="41"/>
      <c r="AAM45" s="41"/>
      <c r="AAN45" s="41"/>
      <c r="AAO45" s="41"/>
      <c r="AAP45" s="41"/>
      <c r="AAQ45" s="41"/>
      <c r="AAR45" s="41"/>
      <c r="AAS45" s="41"/>
      <c r="AAT45" s="41"/>
      <c r="AAU45" s="41"/>
      <c r="AAV45" s="41"/>
      <c r="AAW45" s="41"/>
      <c r="AAX45" s="41"/>
      <c r="AAY45" s="41"/>
      <c r="AAZ45" s="41"/>
      <c r="ABA45" s="41"/>
      <c r="ABB45" s="41"/>
      <c r="ABC45" s="41"/>
      <c r="ABD45" s="41"/>
      <c r="ABE45" s="41"/>
      <c r="ABF45" s="41"/>
      <c r="ABG45" s="41"/>
      <c r="ABH45" s="41"/>
      <c r="ABI45" s="41"/>
      <c r="ABJ45" s="41"/>
      <c r="ABK45" s="41"/>
      <c r="ABL45" s="41"/>
      <c r="ABM45" s="41"/>
      <c r="ABN45" s="41"/>
      <c r="ABO45" s="41"/>
      <c r="ABP45" s="41"/>
      <c r="ABQ45" s="41"/>
      <c r="ABR45" s="41"/>
      <c r="ABS45" s="41"/>
      <c r="ABT45" s="41"/>
      <c r="ABU45" s="41"/>
      <c r="ABV45" s="41"/>
      <c r="ABW45" s="41"/>
      <c r="ABX45" s="41"/>
      <c r="ABY45" s="41"/>
      <c r="ABZ45" s="41"/>
      <c r="ACA45" s="41"/>
      <c r="ACB45" s="41"/>
      <c r="ACC45" s="41"/>
      <c r="ACD45" s="41"/>
      <c r="ACE45" s="41"/>
      <c r="ACF45" s="41"/>
      <c r="ACG45" s="41"/>
      <c r="ACH45" s="41"/>
      <c r="ACI45" s="41"/>
      <c r="ACJ45" s="41"/>
      <c r="ACK45" s="41"/>
      <c r="ACL45" s="41"/>
      <c r="ACM45" s="41"/>
      <c r="ACN45" s="41"/>
      <c r="ACO45" s="41"/>
      <c r="ACP45" s="41"/>
      <c r="ACQ45" s="41"/>
      <c r="ACR45" s="41"/>
      <c r="ACS45" s="41"/>
      <c r="ACT45" s="41"/>
      <c r="ACU45" s="41"/>
      <c r="ACV45" s="41"/>
      <c r="ACW45" s="41"/>
      <c r="ACX45" s="41"/>
      <c r="ACY45" s="41"/>
      <c r="ACZ45" s="41"/>
      <c r="ADA45" s="41"/>
      <c r="ADB45" s="41"/>
      <c r="ADC45" s="41"/>
      <c r="ADD45" s="41"/>
      <c r="ADE45" s="41"/>
      <c r="ADF45" s="41"/>
      <c r="ADG45" s="41"/>
      <c r="ADH45" s="41"/>
      <c r="ADI45" s="41"/>
      <c r="ADJ45" s="41"/>
      <c r="ADK45" s="41"/>
      <c r="ADL45" s="41"/>
      <c r="ADM45" s="41"/>
      <c r="ADN45" s="41"/>
      <c r="ADO45" s="41"/>
      <c r="ADP45" s="41"/>
      <c r="ADQ45" s="41"/>
      <c r="ADR45" s="41"/>
      <c r="ADS45" s="41"/>
      <c r="ADT45" s="41"/>
      <c r="ADU45" s="41"/>
      <c r="ADV45" s="41"/>
      <c r="ADW45" s="41"/>
      <c r="ADX45" s="41"/>
      <c r="ADY45" s="41"/>
      <c r="ADZ45" s="41"/>
      <c r="AEA45" s="41"/>
      <c r="AEB45" s="41"/>
      <c r="AEC45" s="41"/>
      <c r="AED45" s="41"/>
      <c r="AEE45" s="41"/>
      <c r="AEF45" s="41"/>
      <c r="AEG45" s="41"/>
      <c r="AEH45" s="41"/>
      <c r="AEI45" s="41"/>
      <c r="AEJ45" s="41"/>
      <c r="AEK45" s="41"/>
      <c r="AEL45" s="41"/>
      <c r="AEM45" s="41"/>
      <c r="AEN45" s="41"/>
      <c r="AEO45" s="41"/>
      <c r="AEP45" s="41"/>
      <c r="AEQ45" s="41"/>
      <c r="AER45" s="41"/>
      <c r="AES45" s="41"/>
      <c r="AET45" s="41"/>
      <c r="AEU45" s="41"/>
      <c r="AEV45" s="41"/>
      <c r="AEW45" s="41"/>
      <c r="AEX45" s="41"/>
      <c r="AEY45" s="41"/>
      <c r="AEZ45" s="41"/>
      <c r="AFA45" s="41"/>
      <c r="AFB45" s="41"/>
      <c r="AFC45" s="41"/>
      <c r="AFD45" s="41"/>
      <c r="AFE45" s="41"/>
      <c r="AFF45" s="41"/>
      <c r="AFG45" s="41"/>
      <c r="AFH45" s="41"/>
      <c r="AFI45" s="41"/>
      <c r="AFJ45" s="41"/>
      <c r="AFK45" s="41"/>
      <c r="AFL45" s="41"/>
      <c r="AFM45" s="41"/>
      <c r="AFN45" s="41"/>
      <c r="AFO45" s="41"/>
      <c r="AFP45" s="41"/>
      <c r="AFQ45" s="41"/>
      <c r="AFR45" s="41"/>
      <c r="AFS45" s="41"/>
      <c r="AFT45" s="41"/>
      <c r="AFU45" s="41"/>
      <c r="AFV45" s="41"/>
      <c r="AFW45" s="41"/>
      <c r="AFX45" s="41"/>
      <c r="AFY45" s="41"/>
      <c r="AFZ45" s="41"/>
      <c r="AGA45" s="41"/>
      <c r="AGB45" s="41"/>
      <c r="AGC45" s="41"/>
      <c r="AGD45" s="41"/>
      <c r="AGE45" s="41"/>
      <c r="AGF45" s="41"/>
      <c r="AGG45" s="41"/>
      <c r="AGH45" s="41"/>
      <c r="AGI45" s="41"/>
      <c r="AGJ45" s="41"/>
      <c r="AGK45" s="41"/>
      <c r="AGL45" s="41"/>
      <c r="AGM45" s="41"/>
      <c r="AGN45" s="41"/>
      <c r="AGO45" s="41"/>
      <c r="AGP45" s="41"/>
      <c r="AGQ45" s="41"/>
      <c r="AGR45" s="41"/>
      <c r="AGS45" s="41"/>
      <c r="AGT45" s="41"/>
      <c r="AGU45" s="41"/>
      <c r="AGV45" s="41"/>
      <c r="AGW45" s="41"/>
      <c r="AGX45" s="41"/>
      <c r="AGY45" s="41"/>
      <c r="AGZ45" s="41"/>
      <c r="AHA45" s="41"/>
      <c r="AHB45" s="41"/>
      <c r="AHC45" s="41"/>
      <c r="AHD45" s="41"/>
      <c r="AHE45" s="41"/>
      <c r="AHF45" s="41"/>
      <c r="AHG45" s="41"/>
      <c r="AHH45" s="41"/>
      <c r="AHI45" s="41"/>
      <c r="AHJ45" s="41"/>
      <c r="AHK45" s="41"/>
      <c r="AHL45" s="41"/>
      <c r="AHM45" s="41"/>
      <c r="AHN45" s="41"/>
      <c r="AHO45" s="41"/>
      <c r="AHP45" s="41"/>
      <c r="AHQ45" s="41"/>
      <c r="AHR45" s="41"/>
      <c r="AHS45" s="41"/>
      <c r="AHT45" s="41"/>
      <c r="AHU45" s="41"/>
      <c r="AHV45" s="41"/>
      <c r="AHW45" s="41"/>
      <c r="AHX45" s="41"/>
      <c r="AHY45" s="41"/>
      <c r="AHZ45" s="41"/>
      <c r="AIA45" s="41"/>
      <c r="AIB45" s="41"/>
      <c r="AIC45" s="41"/>
      <c r="AID45" s="41"/>
      <c r="AIE45" s="41"/>
      <c r="AIF45" s="41"/>
      <c r="AIG45" s="41"/>
      <c r="AIH45" s="41"/>
      <c r="AII45" s="41"/>
      <c r="AIJ45" s="41"/>
      <c r="AIK45" s="41"/>
      <c r="AIL45" s="41"/>
      <c r="AIM45" s="41"/>
      <c r="AIN45" s="41"/>
      <c r="AIO45" s="41"/>
      <c r="AIP45" s="41"/>
      <c r="AIQ45" s="41"/>
      <c r="AIR45" s="41"/>
      <c r="AIS45" s="41"/>
      <c r="AIT45" s="41"/>
      <c r="AIU45" s="41"/>
      <c r="AIV45" s="41"/>
      <c r="AIW45" s="41"/>
      <c r="AIX45" s="41"/>
      <c r="AIY45" s="41"/>
      <c r="AIZ45" s="41"/>
      <c r="AJA45" s="41"/>
      <c r="AJB45" s="41"/>
      <c r="AJC45" s="41"/>
      <c r="AJD45" s="41"/>
      <c r="AJE45" s="41"/>
      <c r="AJF45" s="41"/>
      <c r="AJG45" s="41"/>
      <c r="AJH45" s="41"/>
      <c r="AJI45" s="41"/>
      <c r="AJJ45" s="41"/>
      <c r="AJK45" s="41"/>
      <c r="AJL45" s="41"/>
      <c r="AJM45" s="41"/>
      <c r="AJN45" s="41"/>
      <c r="AJO45" s="41"/>
      <c r="AJP45" s="41"/>
      <c r="AJQ45" s="41"/>
      <c r="AJR45" s="41"/>
      <c r="AJS45" s="41"/>
      <c r="AJT45" s="41"/>
      <c r="AJU45" s="41"/>
      <c r="AJV45" s="41"/>
      <c r="AJW45" s="41"/>
      <c r="AJX45" s="41"/>
      <c r="AJY45" s="41"/>
      <c r="AJZ45" s="41"/>
      <c r="AKA45" s="41"/>
      <c r="AKB45" s="41"/>
      <c r="AKC45" s="41"/>
      <c r="AKD45" s="41"/>
      <c r="AKE45" s="41"/>
      <c r="AKF45" s="41"/>
      <c r="AKG45" s="41"/>
      <c r="AKH45" s="41"/>
      <c r="AKI45" s="41"/>
      <c r="AKJ45" s="41"/>
      <c r="AKK45" s="41"/>
      <c r="AKL45" s="41"/>
      <c r="AKM45" s="41"/>
      <c r="AKN45" s="41"/>
      <c r="AKO45" s="41"/>
      <c r="AKP45" s="41"/>
      <c r="AKQ45" s="41"/>
      <c r="AKR45" s="41"/>
      <c r="AKS45" s="41"/>
      <c r="AKT45" s="41"/>
      <c r="AKU45" s="41"/>
      <c r="AKV45" s="41"/>
      <c r="AKW45" s="41"/>
      <c r="AKX45" s="41"/>
      <c r="AKY45" s="41"/>
      <c r="AKZ45" s="41"/>
      <c r="ALA45" s="41"/>
      <c r="ALB45" s="41"/>
      <c r="ALC45" s="41"/>
      <c r="ALD45" s="41"/>
      <c r="ALE45" s="41"/>
      <c r="ALF45" s="41"/>
      <c r="ALG45" s="41"/>
      <c r="ALH45" s="41"/>
      <c r="ALI45" s="41"/>
      <c r="ALJ45" s="41"/>
      <c r="ALK45" s="41"/>
      <c r="ALL45" s="41"/>
      <c r="ALM45" s="41"/>
      <c r="ALN45" s="41"/>
      <c r="ALO45" s="41"/>
      <c r="ALP45" s="41"/>
      <c r="ALQ45" s="41"/>
      <c r="ALR45" s="41"/>
      <c r="ALS45" s="41"/>
      <c r="ALT45" s="41"/>
      <c r="ALU45" s="41"/>
      <c r="ALV45" s="41"/>
      <c r="ALW45" s="41"/>
      <c r="ALX45" s="41"/>
      <c r="ALY45" s="41"/>
      <c r="ALZ45" s="41"/>
      <c r="AMA45" s="41"/>
      <c r="AMB45" s="41"/>
      <c r="AMC45" s="41"/>
      <c r="AMD45" s="41"/>
      <c r="AME45" s="41"/>
      <c r="AMF45" s="41"/>
      <c r="AMG45" s="41"/>
      <c r="AMH45" s="41"/>
      <c r="AMI45" s="41"/>
      <c r="AMJ45" s="41"/>
      <c r="AMK45" s="41"/>
      <c r="AML45" s="41"/>
      <c r="AMM45" s="41"/>
      <c r="AMN45" s="41"/>
      <c r="AMO45" s="41"/>
      <c r="AMP45" s="41"/>
      <c r="AMQ45" s="41"/>
      <c r="AMR45" s="41"/>
      <c r="AMS45" s="41"/>
      <c r="AMT45" s="41"/>
      <c r="AMU45" s="41"/>
      <c r="AMV45" s="41"/>
      <c r="AMW45" s="41"/>
      <c r="AMX45" s="41"/>
      <c r="AMY45" s="41"/>
      <c r="AMZ45" s="41"/>
      <c r="ANA45" s="41"/>
      <c r="ANB45" s="41"/>
      <c r="ANC45" s="41"/>
      <c r="AND45" s="41"/>
      <c r="ANE45" s="41"/>
      <c r="ANF45" s="41"/>
      <c r="ANG45" s="41"/>
      <c r="ANH45" s="41"/>
      <c r="ANI45" s="41"/>
      <c r="ANJ45" s="41"/>
      <c r="ANK45" s="41"/>
      <c r="ANL45" s="41"/>
      <c r="ANM45" s="41"/>
      <c r="ANN45" s="41"/>
      <c r="ANO45" s="41"/>
      <c r="ANP45" s="41"/>
      <c r="ANQ45" s="41"/>
      <c r="ANR45" s="41"/>
      <c r="ANS45" s="41"/>
      <c r="ANT45" s="41"/>
      <c r="ANU45" s="41"/>
      <c r="ANV45" s="41"/>
      <c r="ANW45" s="41"/>
      <c r="ANX45" s="41"/>
      <c r="ANY45" s="41"/>
      <c r="ANZ45" s="41"/>
      <c r="AOA45" s="41"/>
      <c r="AOB45" s="41"/>
      <c r="AOC45" s="41"/>
      <c r="AOD45" s="41"/>
      <c r="AOE45" s="41"/>
      <c r="AOF45" s="41"/>
      <c r="AOG45" s="41"/>
      <c r="AOH45" s="41"/>
      <c r="AOI45" s="41"/>
      <c r="AOJ45" s="41"/>
      <c r="AOK45" s="41"/>
      <c r="AOL45" s="41"/>
      <c r="AOM45" s="41"/>
      <c r="AON45" s="41"/>
      <c r="AOO45" s="41"/>
      <c r="AOP45" s="41"/>
      <c r="AOQ45" s="41"/>
      <c r="AOR45" s="41"/>
      <c r="AOS45" s="41"/>
      <c r="AOT45" s="41"/>
      <c r="AOU45" s="41"/>
      <c r="AOV45" s="41"/>
      <c r="AOW45" s="41"/>
      <c r="AOX45" s="41"/>
      <c r="AOY45" s="41"/>
      <c r="AOZ45" s="41"/>
      <c r="APA45" s="41"/>
      <c r="APB45" s="41"/>
      <c r="APC45" s="41"/>
      <c r="APD45" s="41"/>
      <c r="APE45" s="41"/>
      <c r="APF45" s="41"/>
      <c r="APG45" s="41"/>
      <c r="APH45" s="41"/>
      <c r="API45" s="41"/>
    </row>
    <row r="46" spans="2:1101" x14ac:dyDescent="0.25">
      <c r="B46" s="43" t="s">
        <v>324</v>
      </c>
      <c r="C46" s="41">
        <v>12485</v>
      </c>
      <c r="D46" s="130">
        <v>0</v>
      </c>
      <c r="E46" s="130">
        <v>0</v>
      </c>
      <c r="F46" s="130">
        <v>12926979.74</v>
      </c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1"/>
      <c r="FE46" s="41"/>
      <c r="FF46" s="41"/>
      <c r="FG46" s="41"/>
      <c r="FH46" s="41"/>
      <c r="FI46" s="41"/>
      <c r="FJ46" s="41"/>
      <c r="FK46" s="41"/>
      <c r="FL46" s="41"/>
      <c r="FM46" s="41"/>
      <c r="FN46" s="41"/>
      <c r="FO46" s="41"/>
      <c r="FP46" s="41"/>
      <c r="FQ46" s="41"/>
      <c r="FR46" s="41"/>
      <c r="FS46" s="41"/>
      <c r="FT46" s="41"/>
      <c r="FU46" s="41"/>
      <c r="FV46" s="41"/>
      <c r="FW46" s="41"/>
      <c r="FX46" s="41"/>
      <c r="FY46" s="41"/>
      <c r="FZ46" s="41"/>
      <c r="GA46" s="41"/>
      <c r="GB46" s="41"/>
      <c r="GC46" s="41"/>
      <c r="GD46" s="41"/>
      <c r="GE46" s="41"/>
      <c r="GF46" s="41"/>
      <c r="GG46" s="41"/>
      <c r="GH46" s="41"/>
      <c r="GI46" s="41"/>
      <c r="GJ46" s="41"/>
      <c r="GK46" s="41"/>
      <c r="GL46" s="41"/>
      <c r="GM46" s="41"/>
      <c r="GN46" s="41"/>
      <c r="GO46" s="41"/>
      <c r="GP46" s="41"/>
      <c r="GQ46" s="41"/>
      <c r="GR46" s="41"/>
      <c r="GS46" s="41"/>
      <c r="GT46" s="41"/>
      <c r="GU46" s="41"/>
      <c r="GV46" s="41"/>
      <c r="GW46" s="41"/>
      <c r="GX46" s="41"/>
      <c r="GY46" s="41"/>
      <c r="GZ46" s="41"/>
      <c r="HA46" s="41"/>
      <c r="HB46" s="41"/>
      <c r="HC46" s="41"/>
      <c r="HD46" s="41"/>
      <c r="HE46" s="41"/>
      <c r="HF46" s="41"/>
      <c r="HG46" s="41"/>
      <c r="HH46" s="41"/>
      <c r="HI46" s="41"/>
      <c r="HJ46" s="41"/>
      <c r="HK46" s="41"/>
      <c r="HL46" s="41"/>
      <c r="HM46" s="41"/>
      <c r="HN46" s="41"/>
      <c r="HO46" s="41"/>
      <c r="HP46" s="41"/>
      <c r="HQ46" s="41"/>
      <c r="HR46" s="41"/>
      <c r="HS46" s="41"/>
      <c r="HT46" s="41"/>
      <c r="HU46" s="41"/>
      <c r="HV46" s="41"/>
      <c r="HW46" s="41"/>
      <c r="HX46" s="41"/>
      <c r="HY46" s="41"/>
      <c r="HZ46" s="41"/>
      <c r="IA46" s="41"/>
      <c r="IB46" s="41"/>
      <c r="IC46" s="41"/>
      <c r="ID46" s="41"/>
      <c r="IE46" s="41"/>
      <c r="IF46" s="41"/>
      <c r="IG46" s="41"/>
      <c r="IH46" s="41"/>
      <c r="II46" s="41"/>
      <c r="IJ46" s="41"/>
      <c r="IK46" s="41"/>
      <c r="IL46" s="41"/>
      <c r="IM46" s="41"/>
      <c r="IN46" s="41"/>
      <c r="IO46" s="41"/>
      <c r="IP46" s="41"/>
      <c r="IQ46" s="41"/>
      <c r="IR46" s="41"/>
      <c r="IS46" s="41"/>
      <c r="IT46" s="41"/>
      <c r="IU46" s="41"/>
      <c r="IV46" s="41"/>
      <c r="IW46" s="41"/>
      <c r="IX46" s="41"/>
      <c r="IY46" s="41"/>
      <c r="IZ46" s="41"/>
      <c r="JA46" s="41"/>
      <c r="JB46" s="41"/>
      <c r="JC46" s="41"/>
      <c r="JD46" s="41"/>
      <c r="JE46" s="41"/>
      <c r="JF46" s="41"/>
      <c r="JG46" s="41"/>
      <c r="JH46" s="41"/>
      <c r="JI46" s="41"/>
      <c r="JJ46" s="41"/>
      <c r="JK46" s="41"/>
      <c r="JL46" s="41"/>
      <c r="JM46" s="41"/>
      <c r="JN46" s="41"/>
      <c r="JO46" s="41"/>
      <c r="JP46" s="41"/>
      <c r="JQ46" s="41"/>
      <c r="JR46" s="41"/>
      <c r="JS46" s="41"/>
      <c r="JT46" s="41"/>
      <c r="JU46" s="41"/>
      <c r="JV46" s="41"/>
      <c r="JW46" s="41"/>
      <c r="JX46" s="41"/>
      <c r="JY46" s="41"/>
      <c r="JZ46" s="41"/>
      <c r="KA46" s="41"/>
      <c r="KB46" s="41"/>
      <c r="KC46" s="41"/>
      <c r="KD46" s="41"/>
      <c r="KE46" s="41"/>
      <c r="KF46" s="41"/>
      <c r="KG46" s="41"/>
      <c r="KH46" s="41"/>
      <c r="KI46" s="41"/>
      <c r="KJ46" s="41"/>
      <c r="KK46" s="41"/>
      <c r="KL46" s="41"/>
      <c r="KM46" s="41"/>
      <c r="KN46" s="41"/>
      <c r="KO46" s="41"/>
      <c r="KP46" s="41"/>
      <c r="KQ46" s="41"/>
      <c r="KR46" s="41"/>
      <c r="KS46" s="41"/>
      <c r="KT46" s="41"/>
      <c r="KU46" s="41"/>
      <c r="KV46" s="41"/>
      <c r="KW46" s="41"/>
      <c r="KX46" s="41"/>
      <c r="KY46" s="41"/>
      <c r="KZ46" s="41"/>
      <c r="LA46" s="41"/>
      <c r="LB46" s="41"/>
      <c r="LC46" s="41"/>
      <c r="LD46" s="41"/>
      <c r="LE46" s="41"/>
      <c r="LF46" s="41"/>
      <c r="LG46" s="41"/>
      <c r="LH46" s="41"/>
      <c r="LI46" s="41"/>
      <c r="LJ46" s="41"/>
      <c r="LK46" s="41"/>
      <c r="LL46" s="41"/>
      <c r="LM46" s="41"/>
      <c r="LN46" s="41"/>
      <c r="LO46" s="41"/>
      <c r="LP46" s="41"/>
      <c r="LQ46" s="41"/>
      <c r="LR46" s="41"/>
      <c r="LS46" s="41"/>
      <c r="LT46" s="41"/>
      <c r="LU46" s="41"/>
      <c r="LV46" s="41"/>
      <c r="LW46" s="41"/>
      <c r="LX46" s="41"/>
      <c r="LY46" s="41"/>
      <c r="LZ46" s="41"/>
      <c r="MA46" s="41"/>
      <c r="MB46" s="41"/>
      <c r="MC46" s="41"/>
      <c r="MD46" s="41"/>
      <c r="ME46" s="41"/>
      <c r="MF46" s="41"/>
      <c r="MG46" s="41"/>
      <c r="MH46" s="41"/>
      <c r="MI46" s="41"/>
      <c r="MJ46" s="41"/>
      <c r="MK46" s="41"/>
      <c r="ML46" s="41"/>
      <c r="MM46" s="41"/>
      <c r="MN46" s="41"/>
      <c r="MO46" s="41"/>
      <c r="MP46" s="41"/>
      <c r="MQ46" s="41"/>
      <c r="MR46" s="41"/>
      <c r="MS46" s="41"/>
      <c r="MT46" s="41"/>
      <c r="MU46" s="41"/>
      <c r="MV46" s="41"/>
      <c r="MW46" s="41"/>
      <c r="MX46" s="41"/>
      <c r="MY46" s="41"/>
      <c r="MZ46" s="41"/>
      <c r="NA46" s="41"/>
      <c r="NB46" s="41"/>
      <c r="NC46" s="41"/>
      <c r="ND46" s="41"/>
      <c r="NE46" s="41"/>
      <c r="NF46" s="41"/>
      <c r="NG46" s="41"/>
      <c r="NH46" s="41"/>
      <c r="NI46" s="41"/>
      <c r="NJ46" s="41"/>
      <c r="NK46" s="41"/>
      <c r="NL46" s="41"/>
      <c r="NM46" s="41"/>
      <c r="NN46" s="41"/>
      <c r="NO46" s="41"/>
      <c r="NP46" s="41"/>
      <c r="NQ46" s="41"/>
      <c r="NR46" s="41"/>
      <c r="NS46" s="41"/>
      <c r="NT46" s="41"/>
      <c r="NU46" s="41"/>
      <c r="NV46" s="41"/>
      <c r="NW46" s="41"/>
      <c r="NX46" s="41"/>
      <c r="NY46" s="41"/>
      <c r="NZ46" s="41"/>
      <c r="OA46" s="41"/>
      <c r="OB46" s="41"/>
      <c r="OC46" s="41"/>
      <c r="OD46" s="41"/>
      <c r="OE46" s="41"/>
      <c r="OF46" s="41"/>
      <c r="OG46" s="41"/>
      <c r="OH46" s="41"/>
      <c r="OI46" s="41"/>
      <c r="OJ46" s="41"/>
      <c r="OK46" s="41"/>
      <c r="OL46" s="41"/>
      <c r="OM46" s="41"/>
      <c r="ON46" s="41"/>
      <c r="OO46" s="41"/>
      <c r="OP46" s="41"/>
      <c r="OQ46" s="41"/>
      <c r="OR46" s="41"/>
      <c r="OS46" s="41"/>
      <c r="OT46" s="41"/>
      <c r="OU46" s="41"/>
      <c r="OV46" s="41"/>
      <c r="OW46" s="41"/>
      <c r="OX46" s="41"/>
      <c r="OY46" s="41"/>
      <c r="OZ46" s="41"/>
      <c r="PA46" s="41"/>
      <c r="PB46" s="41"/>
      <c r="PC46" s="41"/>
      <c r="PD46" s="41"/>
      <c r="PE46" s="41"/>
      <c r="PF46" s="41"/>
      <c r="PG46" s="41"/>
      <c r="PH46" s="41"/>
      <c r="PI46" s="41"/>
      <c r="PJ46" s="41"/>
      <c r="PK46" s="41"/>
      <c r="PL46" s="41"/>
      <c r="PM46" s="41"/>
      <c r="PN46" s="41"/>
      <c r="PO46" s="41"/>
      <c r="PP46" s="41"/>
      <c r="PQ46" s="41"/>
      <c r="PR46" s="41"/>
      <c r="PS46" s="41"/>
      <c r="PT46" s="41"/>
      <c r="PU46" s="41"/>
      <c r="PV46" s="41"/>
      <c r="PW46" s="41"/>
      <c r="PX46" s="41"/>
      <c r="PY46" s="41"/>
      <c r="PZ46" s="41"/>
      <c r="QA46" s="41"/>
      <c r="QB46" s="41"/>
      <c r="QC46" s="41"/>
      <c r="QD46" s="41"/>
      <c r="QE46" s="41"/>
      <c r="QF46" s="41"/>
      <c r="QG46" s="41"/>
      <c r="QH46" s="41"/>
      <c r="QI46" s="41"/>
      <c r="QJ46" s="41"/>
      <c r="QK46" s="41"/>
      <c r="QL46" s="41"/>
      <c r="QM46" s="41"/>
      <c r="QN46" s="41"/>
      <c r="QO46" s="41"/>
      <c r="QP46" s="41"/>
      <c r="QQ46" s="41"/>
      <c r="QR46" s="41"/>
      <c r="QS46" s="41"/>
      <c r="QT46" s="41"/>
      <c r="QU46" s="41"/>
      <c r="QV46" s="41"/>
      <c r="QW46" s="41"/>
      <c r="QX46" s="41"/>
      <c r="QY46" s="41"/>
      <c r="QZ46" s="41"/>
      <c r="RA46" s="41"/>
      <c r="RB46" s="41"/>
      <c r="RC46" s="41"/>
      <c r="RD46" s="41"/>
      <c r="RE46" s="41"/>
      <c r="RF46" s="41"/>
      <c r="RG46" s="41"/>
      <c r="RH46" s="41"/>
      <c r="RI46" s="41"/>
      <c r="RJ46" s="41"/>
      <c r="RK46" s="41"/>
      <c r="RL46" s="41"/>
      <c r="RM46" s="41"/>
      <c r="RN46" s="41"/>
      <c r="RO46" s="41"/>
      <c r="RP46" s="41"/>
      <c r="RQ46" s="41"/>
      <c r="RR46" s="41"/>
      <c r="RS46" s="41"/>
      <c r="RT46" s="41"/>
      <c r="RU46" s="41"/>
      <c r="RV46" s="41"/>
      <c r="RW46" s="41"/>
      <c r="RX46" s="41"/>
      <c r="RY46" s="41"/>
      <c r="RZ46" s="41"/>
      <c r="SA46" s="41"/>
      <c r="SB46" s="41"/>
      <c r="SC46" s="41"/>
      <c r="SD46" s="41"/>
      <c r="SE46" s="41"/>
      <c r="SF46" s="41"/>
      <c r="SG46" s="41"/>
      <c r="SH46" s="41"/>
      <c r="SI46" s="41"/>
      <c r="SJ46" s="41"/>
      <c r="SK46" s="41"/>
      <c r="SL46" s="41"/>
      <c r="SM46" s="41"/>
      <c r="SN46" s="41"/>
      <c r="SO46" s="41"/>
      <c r="SP46" s="41"/>
      <c r="SQ46" s="41"/>
      <c r="SR46" s="41"/>
      <c r="SS46" s="41"/>
      <c r="ST46" s="41"/>
      <c r="SU46" s="41"/>
      <c r="SV46" s="41"/>
      <c r="SW46" s="41"/>
      <c r="SX46" s="41"/>
      <c r="SY46" s="41"/>
      <c r="SZ46" s="41"/>
      <c r="TA46" s="41"/>
      <c r="TB46" s="41"/>
      <c r="TC46" s="41"/>
      <c r="TD46" s="41"/>
      <c r="TE46" s="41"/>
      <c r="TF46" s="41"/>
      <c r="TG46" s="41"/>
      <c r="TH46" s="41"/>
      <c r="TI46" s="41"/>
      <c r="TJ46" s="41"/>
      <c r="TK46" s="41"/>
      <c r="TL46" s="41"/>
      <c r="TM46" s="41"/>
      <c r="TN46" s="41"/>
      <c r="TO46" s="41"/>
      <c r="TP46" s="41"/>
      <c r="TQ46" s="41"/>
      <c r="TR46" s="41"/>
      <c r="TS46" s="41"/>
      <c r="TT46" s="41"/>
      <c r="TU46" s="41"/>
      <c r="TV46" s="41"/>
      <c r="TW46" s="41"/>
      <c r="TX46" s="41"/>
      <c r="TY46" s="41"/>
      <c r="TZ46" s="41"/>
      <c r="UA46" s="41"/>
      <c r="UB46" s="41"/>
      <c r="UC46" s="41"/>
      <c r="UD46" s="41"/>
      <c r="UE46" s="41"/>
      <c r="UF46" s="41"/>
      <c r="UG46" s="41"/>
      <c r="UH46" s="41"/>
      <c r="UI46" s="41"/>
      <c r="UJ46" s="41"/>
      <c r="UK46" s="41"/>
      <c r="UL46" s="41"/>
      <c r="UM46" s="41"/>
      <c r="UN46" s="41"/>
      <c r="UO46" s="41"/>
      <c r="UP46" s="41"/>
      <c r="UQ46" s="41"/>
      <c r="UR46" s="41"/>
      <c r="US46" s="41"/>
      <c r="UT46" s="41"/>
      <c r="UU46" s="41"/>
      <c r="UV46" s="41"/>
      <c r="UW46" s="41"/>
      <c r="UX46" s="41"/>
      <c r="UY46" s="41"/>
      <c r="UZ46" s="41"/>
      <c r="VA46" s="41"/>
      <c r="VB46" s="41"/>
      <c r="VC46" s="41"/>
      <c r="VD46" s="41"/>
      <c r="VE46" s="41"/>
      <c r="VF46" s="41"/>
      <c r="VG46" s="41"/>
      <c r="VH46" s="41"/>
      <c r="VI46" s="41"/>
      <c r="VJ46" s="41"/>
      <c r="VK46" s="41"/>
      <c r="VL46" s="41"/>
      <c r="VM46" s="41"/>
      <c r="VN46" s="41"/>
      <c r="VO46" s="41"/>
      <c r="VP46" s="41"/>
      <c r="VQ46" s="41"/>
      <c r="VR46" s="41"/>
      <c r="VS46" s="41"/>
      <c r="VT46" s="41"/>
      <c r="VU46" s="41"/>
      <c r="VV46" s="41"/>
      <c r="VW46" s="41"/>
      <c r="VX46" s="41"/>
      <c r="VY46" s="41"/>
      <c r="VZ46" s="41"/>
      <c r="WA46" s="41"/>
      <c r="WB46" s="41"/>
      <c r="WC46" s="41"/>
      <c r="WD46" s="41"/>
      <c r="WE46" s="41"/>
      <c r="WF46" s="41"/>
      <c r="WG46" s="41"/>
      <c r="WH46" s="41"/>
      <c r="WI46" s="41"/>
      <c r="WJ46" s="41"/>
      <c r="WK46" s="41"/>
      <c r="WL46" s="41"/>
      <c r="WM46" s="41"/>
      <c r="WN46" s="41"/>
      <c r="WO46" s="41"/>
      <c r="WP46" s="41"/>
      <c r="WQ46" s="41"/>
      <c r="WR46" s="41"/>
      <c r="WS46" s="41"/>
      <c r="WT46" s="41"/>
      <c r="WU46" s="41"/>
      <c r="WV46" s="41"/>
      <c r="WW46" s="41"/>
      <c r="WX46" s="41"/>
      <c r="WY46" s="41"/>
      <c r="WZ46" s="41"/>
      <c r="XA46" s="41"/>
      <c r="XB46" s="41"/>
      <c r="XC46" s="41"/>
      <c r="XD46" s="41"/>
      <c r="XE46" s="41"/>
      <c r="XF46" s="41"/>
      <c r="XG46" s="41"/>
      <c r="XH46" s="41"/>
      <c r="XI46" s="41"/>
      <c r="XJ46" s="41"/>
      <c r="XK46" s="41"/>
      <c r="XL46" s="41"/>
      <c r="XM46" s="41"/>
      <c r="XN46" s="41"/>
      <c r="XO46" s="41"/>
      <c r="XP46" s="41"/>
      <c r="XQ46" s="41"/>
      <c r="XR46" s="41"/>
      <c r="XS46" s="41"/>
      <c r="XT46" s="41"/>
      <c r="XU46" s="41"/>
      <c r="XV46" s="41"/>
      <c r="XW46" s="41"/>
      <c r="XX46" s="41"/>
      <c r="XY46" s="41"/>
      <c r="XZ46" s="41"/>
      <c r="YA46" s="41"/>
      <c r="YB46" s="41"/>
      <c r="YC46" s="41"/>
      <c r="YD46" s="41"/>
      <c r="YE46" s="41"/>
      <c r="YF46" s="41"/>
      <c r="YG46" s="41"/>
      <c r="YH46" s="41"/>
      <c r="YI46" s="41"/>
      <c r="YJ46" s="41"/>
      <c r="YK46" s="41"/>
      <c r="YL46" s="41"/>
      <c r="YM46" s="41"/>
      <c r="YN46" s="41"/>
      <c r="YO46" s="41"/>
      <c r="YP46" s="41"/>
      <c r="YQ46" s="41"/>
      <c r="YR46" s="41"/>
      <c r="YS46" s="41"/>
      <c r="YT46" s="41"/>
      <c r="YU46" s="41"/>
      <c r="YV46" s="41"/>
      <c r="YW46" s="41"/>
      <c r="YX46" s="41"/>
      <c r="YY46" s="41"/>
      <c r="YZ46" s="41"/>
      <c r="ZA46" s="41"/>
      <c r="ZB46" s="41"/>
      <c r="ZC46" s="41"/>
      <c r="ZD46" s="41"/>
      <c r="ZE46" s="41"/>
      <c r="ZF46" s="41"/>
      <c r="ZG46" s="41"/>
      <c r="ZH46" s="41"/>
      <c r="ZI46" s="41"/>
      <c r="ZJ46" s="41"/>
      <c r="ZK46" s="41"/>
      <c r="ZL46" s="41"/>
      <c r="ZM46" s="41"/>
      <c r="ZN46" s="41"/>
      <c r="ZO46" s="41"/>
      <c r="ZP46" s="41"/>
      <c r="ZQ46" s="41"/>
      <c r="ZR46" s="41"/>
      <c r="ZS46" s="41"/>
      <c r="ZT46" s="41"/>
      <c r="ZU46" s="41"/>
      <c r="ZV46" s="41"/>
      <c r="ZW46" s="41"/>
      <c r="ZX46" s="41"/>
      <c r="ZY46" s="41"/>
      <c r="ZZ46" s="41"/>
      <c r="AAA46" s="41"/>
      <c r="AAB46" s="41"/>
      <c r="AAC46" s="41"/>
      <c r="AAD46" s="41"/>
      <c r="AAE46" s="41"/>
      <c r="AAF46" s="41"/>
      <c r="AAG46" s="41"/>
      <c r="AAH46" s="41"/>
      <c r="AAI46" s="41"/>
      <c r="AAJ46" s="41"/>
      <c r="AAK46" s="41"/>
      <c r="AAL46" s="41"/>
      <c r="AAM46" s="41"/>
      <c r="AAN46" s="41"/>
      <c r="AAO46" s="41"/>
      <c r="AAP46" s="41"/>
      <c r="AAQ46" s="41"/>
      <c r="AAR46" s="41"/>
      <c r="AAS46" s="41"/>
      <c r="AAT46" s="41"/>
      <c r="AAU46" s="41"/>
      <c r="AAV46" s="41"/>
      <c r="AAW46" s="41"/>
      <c r="AAX46" s="41"/>
      <c r="AAY46" s="41"/>
      <c r="AAZ46" s="41"/>
      <c r="ABA46" s="41"/>
      <c r="ABB46" s="41"/>
      <c r="ABC46" s="41"/>
      <c r="ABD46" s="41"/>
      <c r="ABE46" s="41"/>
      <c r="ABF46" s="41"/>
      <c r="ABG46" s="41"/>
      <c r="ABH46" s="41"/>
      <c r="ABI46" s="41"/>
      <c r="ABJ46" s="41"/>
      <c r="ABK46" s="41"/>
      <c r="ABL46" s="41"/>
      <c r="ABM46" s="41"/>
      <c r="ABN46" s="41"/>
      <c r="ABO46" s="41"/>
      <c r="ABP46" s="41"/>
      <c r="ABQ46" s="41"/>
      <c r="ABR46" s="41"/>
      <c r="ABS46" s="41"/>
      <c r="ABT46" s="41"/>
      <c r="ABU46" s="41"/>
      <c r="ABV46" s="41"/>
      <c r="ABW46" s="41"/>
      <c r="ABX46" s="41"/>
      <c r="ABY46" s="41"/>
      <c r="ABZ46" s="41"/>
      <c r="ACA46" s="41"/>
      <c r="ACB46" s="41"/>
      <c r="ACC46" s="41"/>
      <c r="ACD46" s="41"/>
      <c r="ACE46" s="41"/>
      <c r="ACF46" s="41"/>
      <c r="ACG46" s="41"/>
      <c r="ACH46" s="41"/>
      <c r="ACI46" s="41"/>
      <c r="ACJ46" s="41"/>
      <c r="ACK46" s="41"/>
      <c r="ACL46" s="41"/>
      <c r="ACM46" s="41"/>
      <c r="ACN46" s="41"/>
      <c r="ACO46" s="41"/>
      <c r="ACP46" s="41"/>
      <c r="ACQ46" s="41"/>
      <c r="ACR46" s="41"/>
      <c r="ACS46" s="41"/>
      <c r="ACT46" s="41"/>
      <c r="ACU46" s="41"/>
      <c r="ACV46" s="41"/>
      <c r="ACW46" s="41"/>
      <c r="ACX46" s="41"/>
      <c r="ACY46" s="41"/>
      <c r="ACZ46" s="41"/>
      <c r="ADA46" s="41"/>
      <c r="ADB46" s="41"/>
      <c r="ADC46" s="41"/>
      <c r="ADD46" s="41"/>
      <c r="ADE46" s="41"/>
      <c r="ADF46" s="41"/>
      <c r="ADG46" s="41"/>
      <c r="ADH46" s="41"/>
      <c r="ADI46" s="41"/>
      <c r="ADJ46" s="41"/>
      <c r="ADK46" s="41"/>
      <c r="ADL46" s="41"/>
      <c r="ADM46" s="41"/>
      <c r="ADN46" s="41"/>
      <c r="ADO46" s="41"/>
      <c r="ADP46" s="41"/>
      <c r="ADQ46" s="41"/>
      <c r="ADR46" s="41"/>
      <c r="ADS46" s="41"/>
      <c r="ADT46" s="41"/>
      <c r="ADU46" s="41"/>
      <c r="ADV46" s="41"/>
      <c r="ADW46" s="41"/>
      <c r="ADX46" s="41"/>
      <c r="ADY46" s="41"/>
      <c r="ADZ46" s="41"/>
      <c r="AEA46" s="41"/>
      <c r="AEB46" s="41"/>
      <c r="AEC46" s="41"/>
      <c r="AED46" s="41"/>
      <c r="AEE46" s="41"/>
      <c r="AEF46" s="41"/>
      <c r="AEG46" s="41"/>
      <c r="AEH46" s="41"/>
      <c r="AEI46" s="41"/>
      <c r="AEJ46" s="41"/>
      <c r="AEK46" s="41"/>
      <c r="AEL46" s="41"/>
      <c r="AEM46" s="41"/>
      <c r="AEN46" s="41"/>
      <c r="AEO46" s="41"/>
      <c r="AEP46" s="41"/>
      <c r="AEQ46" s="41"/>
      <c r="AER46" s="41"/>
      <c r="AES46" s="41"/>
      <c r="AET46" s="41"/>
      <c r="AEU46" s="41"/>
      <c r="AEV46" s="41"/>
      <c r="AEW46" s="41"/>
      <c r="AEX46" s="41"/>
      <c r="AEY46" s="41"/>
      <c r="AEZ46" s="41"/>
      <c r="AFA46" s="41"/>
      <c r="AFB46" s="41"/>
      <c r="AFC46" s="41"/>
      <c r="AFD46" s="41"/>
      <c r="AFE46" s="41"/>
      <c r="AFF46" s="41"/>
      <c r="AFG46" s="41"/>
      <c r="AFH46" s="41"/>
      <c r="AFI46" s="41"/>
      <c r="AFJ46" s="41"/>
      <c r="AFK46" s="41"/>
      <c r="AFL46" s="41"/>
      <c r="AFM46" s="41"/>
      <c r="AFN46" s="41"/>
      <c r="AFO46" s="41"/>
      <c r="AFP46" s="41"/>
      <c r="AFQ46" s="41"/>
      <c r="AFR46" s="41"/>
      <c r="AFS46" s="41"/>
      <c r="AFT46" s="41"/>
      <c r="AFU46" s="41"/>
      <c r="AFV46" s="41"/>
      <c r="AFW46" s="41"/>
      <c r="AFX46" s="41"/>
      <c r="AFY46" s="41"/>
      <c r="AFZ46" s="41"/>
      <c r="AGA46" s="41"/>
      <c r="AGB46" s="41"/>
      <c r="AGC46" s="41"/>
      <c r="AGD46" s="41"/>
      <c r="AGE46" s="41"/>
      <c r="AGF46" s="41"/>
      <c r="AGG46" s="41"/>
      <c r="AGH46" s="41"/>
      <c r="AGI46" s="41"/>
      <c r="AGJ46" s="41"/>
      <c r="AGK46" s="41"/>
      <c r="AGL46" s="41"/>
      <c r="AGM46" s="41"/>
      <c r="AGN46" s="41"/>
      <c r="AGO46" s="41"/>
      <c r="AGP46" s="41"/>
      <c r="AGQ46" s="41"/>
      <c r="AGR46" s="41"/>
      <c r="AGS46" s="41"/>
      <c r="AGT46" s="41"/>
      <c r="AGU46" s="41"/>
      <c r="AGV46" s="41"/>
      <c r="AGW46" s="41"/>
      <c r="AGX46" s="41"/>
      <c r="AGY46" s="41"/>
      <c r="AGZ46" s="41"/>
      <c r="AHA46" s="41"/>
      <c r="AHB46" s="41"/>
      <c r="AHC46" s="41"/>
      <c r="AHD46" s="41"/>
      <c r="AHE46" s="41"/>
      <c r="AHF46" s="41"/>
      <c r="AHG46" s="41"/>
      <c r="AHH46" s="41"/>
      <c r="AHI46" s="41"/>
      <c r="AHJ46" s="41"/>
      <c r="AHK46" s="41"/>
      <c r="AHL46" s="41"/>
      <c r="AHM46" s="41"/>
      <c r="AHN46" s="41"/>
      <c r="AHO46" s="41"/>
      <c r="AHP46" s="41"/>
      <c r="AHQ46" s="41"/>
      <c r="AHR46" s="41"/>
      <c r="AHS46" s="41"/>
      <c r="AHT46" s="41"/>
      <c r="AHU46" s="41"/>
      <c r="AHV46" s="41"/>
      <c r="AHW46" s="41"/>
      <c r="AHX46" s="41"/>
      <c r="AHY46" s="41"/>
      <c r="AHZ46" s="41"/>
      <c r="AIA46" s="41"/>
      <c r="AIB46" s="41"/>
      <c r="AIC46" s="41"/>
      <c r="AID46" s="41"/>
      <c r="AIE46" s="41"/>
      <c r="AIF46" s="41"/>
      <c r="AIG46" s="41"/>
      <c r="AIH46" s="41"/>
      <c r="AII46" s="41"/>
      <c r="AIJ46" s="41"/>
      <c r="AIK46" s="41"/>
      <c r="AIL46" s="41"/>
      <c r="AIM46" s="41"/>
      <c r="AIN46" s="41"/>
      <c r="AIO46" s="41"/>
      <c r="AIP46" s="41"/>
      <c r="AIQ46" s="41"/>
      <c r="AIR46" s="41"/>
      <c r="AIS46" s="41"/>
      <c r="AIT46" s="41"/>
      <c r="AIU46" s="41"/>
      <c r="AIV46" s="41"/>
      <c r="AIW46" s="41"/>
      <c r="AIX46" s="41"/>
      <c r="AIY46" s="41"/>
      <c r="AIZ46" s="41"/>
      <c r="AJA46" s="41"/>
      <c r="AJB46" s="41"/>
      <c r="AJC46" s="41"/>
      <c r="AJD46" s="41"/>
      <c r="AJE46" s="41"/>
      <c r="AJF46" s="41"/>
      <c r="AJG46" s="41"/>
      <c r="AJH46" s="41"/>
      <c r="AJI46" s="41"/>
      <c r="AJJ46" s="41"/>
      <c r="AJK46" s="41"/>
      <c r="AJL46" s="41"/>
      <c r="AJM46" s="41"/>
      <c r="AJN46" s="41"/>
      <c r="AJO46" s="41"/>
      <c r="AJP46" s="41"/>
      <c r="AJQ46" s="41"/>
      <c r="AJR46" s="41"/>
      <c r="AJS46" s="41"/>
      <c r="AJT46" s="41"/>
      <c r="AJU46" s="41"/>
      <c r="AJV46" s="41"/>
      <c r="AJW46" s="41"/>
      <c r="AJX46" s="41"/>
      <c r="AJY46" s="41"/>
      <c r="AJZ46" s="41"/>
      <c r="AKA46" s="41"/>
      <c r="AKB46" s="41"/>
      <c r="AKC46" s="41"/>
      <c r="AKD46" s="41"/>
      <c r="AKE46" s="41"/>
      <c r="AKF46" s="41"/>
      <c r="AKG46" s="41"/>
      <c r="AKH46" s="41"/>
      <c r="AKI46" s="41"/>
      <c r="AKJ46" s="41"/>
      <c r="AKK46" s="41"/>
      <c r="AKL46" s="41"/>
      <c r="AKM46" s="41"/>
      <c r="AKN46" s="41"/>
      <c r="AKO46" s="41"/>
      <c r="AKP46" s="41"/>
      <c r="AKQ46" s="41"/>
      <c r="AKR46" s="41"/>
      <c r="AKS46" s="41"/>
      <c r="AKT46" s="41"/>
      <c r="AKU46" s="41"/>
      <c r="AKV46" s="41"/>
      <c r="AKW46" s="41"/>
      <c r="AKX46" s="41"/>
      <c r="AKY46" s="41"/>
      <c r="AKZ46" s="41"/>
      <c r="ALA46" s="41"/>
      <c r="ALB46" s="41"/>
      <c r="ALC46" s="41"/>
      <c r="ALD46" s="41"/>
      <c r="ALE46" s="41"/>
      <c r="ALF46" s="41"/>
      <c r="ALG46" s="41"/>
      <c r="ALH46" s="41"/>
      <c r="ALI46" s="41"/>
      <c r="ALJ46" s="41"/>
      <c r="ALK46" s="41"/>
      <c r="ALL46" s="41"/>
      <c r="ALM46" s="41"/>
      <c r="ALN46" s="41"/>
      <c r="ALO46" s="41"/>
      <c r="ALP46" s="41"/>
      <c r="ALQ46" s="41"/>
      <c r="ALR46" s="41"/>
      <c r="ALS46" s="41"/>
      <c r="ALT46" s="41"/>
      <c r="ALU46" s="41"/>
      <c r="ALV46" s="41"/>
      <c r="ALW46" s="41"/>
      <c r="ALX46" s="41"/>
      <c r="ALY46" s="41"/>
      <c r="ALZ46" s="41"/>
      <c r="AMA46" s="41"/>
      <c r="AMB46" s="41"/>
      <c r="AMC46" s="41"/>
      <c r="AMD46" s="41"/>
      <c r="AME46" s="41"/>
      <c r="AMF46" s="41"/>
      <c r="AMG46" s="41"/>
      <c r="AMH46" s="41"/>
      <c r="AMI46" s="41"/>
      <c r="AMJ46" s="41"/>
      <c r="AMK46" s="41"/>
      <c r="AML46" s="41"/>
      <c r="AMM46" s="41"/>
      <c r="AMN46" s="41"/>
      <c r="AMO46" s="41"/>
      <c r="AMP46" s="41"/>
      <c r="AMQ46" s="41"/>
      <c r="AMR46" s="41"/>
      <c r="AMS46" s="41"/>
      <c r="AMT46" s="41"/>
      <c r="AMU46" s="41"/>
      <c r="AMV46" s="41"/>
      <c r="AMW46" s="41"/>
      <c r="AMX46" s="41"/>
      <c r="AMY46" s="41"/>
      <c r="AMZ46" s="41"/>
      <c r="ANA46" s="41"/>
      <c r="ANB46" s="41"/>
      <c r="ANC46" s="41"/>
      <c r="AND46" s="41"/>
      <c r="ANE46" s="41"/>
      <c r="ANF46" s="41"/>
      <c r="ANG46" s="41"/>
      <c r="ANH46" s="41"/>
      <c r="ANI46" s="41"/>
      <c r="ANJ46" s="41"/>
      <c r="ANK46" s="41"/>
      <c r="ANL46" s="41"/>
      <c r="ANM46" s="41"/>
      <c r="ANN46" s="41"/>
      <c r="ANO46" s="41"/>
      <c r="ANP46" s="41"/>
      <c r="ANQ46" s="41"/>
      <c r="ANR46" s="41"/>
      <c r="ANS46" s="41"/>
      <c r="ANT46" s="41"/>
      <c r="ANU46" s="41"/>
      <c r="ANV46" s="41"/>
      <c r="ANW46" s="41"/>
      <c r="ANX46" s="41"/>
      <c r="ANY46" s="41"/>
      <c r="ANZ46" s="41"/>
      <c r="AOA46" s="41"/>
      <c r="AOB46" s="41"/>
      <c r="AOC46" s="41"/>
      <c r="AOD46" s="41"/>
      <c r="AOE46" s="41"/>
      <c r="AOF46" s="41"/>
      <c r="AOG46" s="41"/>
      <c r="AOH46" s="41"/>
      <c r="AOI46" s="41"/>
      <c r="AOJ46" s="41"/>
      <c r="AOK46" s="41"/>
      <c r="AOL46" s="41"/>
      <c r="AOM46" s="41"/>
      <c r="AON46" s="41"/>
      <c r="AOO46" s="41"/>
      <c r="AOP46" s="41"/>
      <c r="AOQ46" s="41"/>
      <c r="AOR46" s="41"/>
      <c r="AOS46" s="41"/>
      <c r="AOT46" s="41"/>
      <c r="AOU46" s="41"/>
      <c r="AOV46" s="41"/>
      <c r="AOW46" s="41"/>
      <c r="AOX46" s="41"/>
      <c r="AOY46" s="41"/>
      <c r="AOZ46" s="41"/>
      <c r="APA46" s="41"/>
      <c r="APB46" s="41"/>
      <c r="APC46" s="41"/>
      <c r="APD46" s="41"/>
      <c r="APE46" s="41"/>
      <c r="APF46" s="41"/>
      <c r="APG46" s="41"/>
      <c r="APH46" s="41"/>
      <c r="API46" s="41"/>
    </row>
    <row r="47" spans="2:1101" x14ac:dyDescent="0.25">
      <c r="B47" s="43" t="s">
        <v>324</v>
      </c>
      <c r="C47" s="41">
        <v>12389</v>
      </c>
      <c r="D47" s="130">
        <v>0</v>
      </c>
      <c r="E47" s="130">
        <v>0</v>
      </c>
      <c r="F47" s="130">
        <v>100359170.41</v>
      </c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1"/>
      <c r="FE47" s="41"/>
      <c r="FF47" s="41"/>
      <c r="FG47" s="41"/>
      <c r="FH47" s="41"/>
      <c r="FI47" s="41"/>
      <c r="FJ47" s="41"/>
      <c r="FK47" s="41"/>
      <c r="FL47" s="41"/>
      <c r="FM47" s="41"/>
      <c r="FN47" s="41"/>
      <c r="FO47" s="41"/>
      <c r="FP47" s="41"/>
      <c r="FQ47" s="41"/>
      <c r="FR47" s="41"/>
      <c r="FS47" s="41"/>
      <c r="FT47" s="41"/>
      <c r="FU47" s="41"/>
      <c r="FV47" s="41"/>
      <c r="FW47" s="41"/>
      <c r="FX47" s="41"/>
      <c r="FY47" s="41"/>
      <c r="FZ47" s="41"/>
      <c r="GA47" s="41"/>
      <c r="GB47" s="41"/>
      <c r="GC47" s="41"/>
      <c r="GD47" s="41"/>
      <c r="GE47" s="41"/>
      <c r="GF47" s="41"/>
      <c r="GG47" s="41"/>
      <c r="GH47" s="41"/>
      <c r="GI47" s="41"/>
      <c r="GJ47" s="41"/>
      <c r="GK47" s="41"/>
      <c r="GL47" s="41"/>
      <c r="GM47" s="41"/>
      <c r="GN47" s="41"/>
      <c r="GO47" s="41"/>
      <c r="GP47" s="41"/>
      <c r="GQ47" s="41"/>
      <c r="GR47" s="41"/>
      <c r="GS47" s="41"/>
      <c r="GT47" s="41"/>
      <c r="GU47" s="41"/>
      <c r="GV47" s="41"/>
      <c r="GW47" s="41"/>
      <c r="GX47" s="41"/>
      <c r="GY47" s="41"/>
      <c r="GZ47" s="41"/>
      <c r="HA47" s="41"/>
      <c r="HB47" s="41"/>
      <c r="HC47" s="41"/>
      <c r="HD47" s="41"/>
      <c r="HE47" s="41"/>
      <c r="HF47" s="41"/>
      <c r="HG47" s="41"/>
      <c r="HH47" s="41"/>
      <c r="HI47" s="41"/>
      <c r="HJ47" s="41"/>
      <c r="HK47" s="41"/>
      <c r="HL47" s="41"/>
      <c r="HM47" s="41"/>
      <c r="HN47" s="41"/>
      <c r="HO47" s="41"/>
      <c r="HP47" s="41"/>
      <c r="HQ47" s="41"/>
      <c r="HR47" s="41"/>
      <c r="HS47" s="41"/>
      <c r="HT47" s="41"/>
      <c r="HU47" s="41"/>
      <c r="HV47" s="41"/>
      <c r="HW47" s="41"/>
      <c r="HX47" s="41"/>
      <c r="HY47" s="41"/>
      <c r="HZ47" s="41"/>
      <c r="IA47" s="41"/>
      <c r="IB47" s="41"/>
      <c r="IC47" s="41"/>
      <c r="ID47" s="41"/>
      <c r="IE47" s="41"/>
      <c r="IF47" s="41"/>
      <c r="IG47" s="41"/>
      <c r="IH47" s="41"/>
      <c r="II47" s="41"/>
      <c r="IJ47" s="41"/>
      <c r="IK47" s="41"/>
      <c r="IL47" s="41"/>
      <c r="IM47" s="41"/>
      <c r="IN47" s="41"/>
      <c r="IO47" s="41"/>
      <c r="IP47" s="41"/>
      <c r="IQ47" s="41"/>
      <c r="IR47" s="41"/>
      <c r="IS47" s="41"/>
      <c r="IT47" s="41"/>
      <c r="IU47" s="41"/>
      <c r="IV47" s="41"/>
      <c r="IW47" s="41"/>
      <c r="IX47" s="41"/>
      <c r="IY47" s="41"/>
      <c r="IZ47" s="41"/>
      <c r="JA47" s="41"/>
      <c r="JB47" s="41"/>
      <c r="JC47" s="41"/>
      <c r="JD47" s="41"/>
      <c r="JE47" s="41"/>
      <c r="JF47" s="41"/>
      <c r="JG47" s="41"/>
      <c r="JH47" s="41"/>
      <c r="JI47" s="41"/>
      <c r="JJ47" s="41"/>
      <c r="JK47" s="41"/>
      <c r="JL47" s="41"/>
      <c r="JM47" s="41"/>
      <c r="JN47" s="41"/>
      <c r="JO47" s="41"/>
      <c r="JP47" s="41"/>
      <c r="JQ47" s="41"/>
      <c r="JR47" s="41"/>
      <c r="JS47" s="41"/>
      <c r="JT47" s="41"/>
      <c r="JU47" s="41"/>
      <c r="JV47" s="41"/>
      <c r="JW47" s="41"/>
      <c r="JX47" s="41"/>
      <c r="JY47" s="41"/>
      <c r="JZ47" s="41"/>
      <c r="KA47" s="41"/>
      <c r="KB47" s="41"/>
      <c r="KC47" s="41"/>
      <c r="KD47" s="41"/>
      <c r="KE47" s="41"/>
      <c r="KF47" s="41"/>
      <c r="KG47" s="41"/>
      <c r="KH47" s="41"/>
      <c r="KI47" s="41"/>
      <c r="KJ47" s="41"/>
      <c r="KK47" s="41"/>
      <c r="KL47" s="41"/>
      <c r="KM47" s="41"/>
      <c r="KN47" s="41"/>
      <c r="KO47" s="41"/>
      <c r="KP47" s="41"/>
      <c r="KQ47" s="41"/>
      <c r="KR47" s="41"/>
      <c r="KS47" s="41"/>
      <c r="KT47" s="41"/>
      <c r="KU47" s="41"/>
      <c r="KV47" s="41"/>
      <c r="KW47" s="41"/>
      <c r="KX47" s="41"/>
      <c r="KY47" s="41"/>
      <c r="KZ47" s="41"/>
      <c r="LA47" s="41"/>
      <c r="LB47" s="41"/>
      <c r="LC47" s="41"/>
      <c r="LD47" s="41"/>
      <c r="LE47" s="41"/>
      <c r="LF47" s="41"/>
      <c r="LG47" s="41"/>
      <c r="LH47" s="41"/>
      <c r="LI47" s="41"/>
      <c r="LJ47" s="41"/>
      <c r="LK47" s="41"/>
      <c r="LL47" s="41"/>
      <c r="LM47" s="41"/>
      <c r="LN47" s="41"/>
      <c r="LO47" s="41"/>
      <c r="LP47" s="41"/>
      <c r="LQ47" s="41"/>
      <c r="LR47" s="41"/>
      <c r="LS47" s="41"/>
      <c r="LT47" s="41"/>
      <c r="LU47" s="41"/>
      <c r="LV47" s="41"/>
      <c r="LW47" s="41"/>
      <c r="LX47" s="41"/>
      <c r="LY47" s="41"/>
      <c r="LZ47" s="41"/>
      <c r="MA47" s="41"/>
      <c r="MB47" s="41"/>
      <c r="MC47" s="41"/>
      <c r="MD47" s="41"/>
      <c r="ME47" s="41"/>
      <c r="MF47" s="41"/>
      <c r="MG47" s="41"/>
      <c r="MH47" s="41"/>
      <c r="MI47" s="41"/>
      <c r="MJ47" s="41"/>
      <c r="MK47" s="41"/>
      <c r="ML47" s="41"/>
      <c r="MM47" s="41"/>
      <c r="MN47" s="41"/>
      <c r="MO47" s="41"/>
      <c r="MP47" s="41"/>
      <c r="MQ47" s="41"/>
      <c r="MR47" s="41"/>
      <c r="MS47" s="41"/>
      <c r="MT47" s="41"/>
      <c r="MU47" s="41"/>
      <c r="MV47" s="41"/>
      <c r="MW47" s="41"/>
      <c r="MX47" s="41"/>
      <c r="MY47" s="41"/>
      <c r="MZ47" s="41"/>
      <c r="NA47" s="41"/>
      <c r="NB47" s="41"/>
      <c r="NC47" s="41"/>
      <c r="ND47" s="41"/>
      <c r="NE47" s="41"/>
      <c r="NF47" s="41"/>
      <c r="NG47" s="41"/>
      <c r="NH47" s="41"/>
      <c r="NI47" s="41"/>
      <c r="NJ47" s="41"/>
      <c r="NK47" s="41"/>
      <c r="NL47" s="41"/>
      <c r="NM47" s="41"/>
      <c r="NN47" s="41"/>
      <c r="NO47" s="41"/>
      <c r="NP47" s="41"/>
      <c r="NQ47" s="41"/>
      <c r="NR47" s="41"/>
      <c r="NS47" s="41"/>
      <c r="NT47" s="41"/>
      <c r="NU47" s="41"/>
      <c r="NV47" s="41"/>
      <c r="NW47" s="41"/>
      <c r="NX47" s="41"/>
      <c r="NY47" s="41"/>
      <c r="NZ47" s="41"/>
      <c r="OA47" s="41"/>
      <c r="OB47" s="41"/>
      <c r="OC47" s="41"/>
      <c r="OD47" s="41"/>
      <c r="OE47" s="41"/>
      <c r="OF47" s="41"/>
      <c r="OG47" s="41"/>
      <c r="OH47" s="41"/>
      <c r="OI47" s="41"/>
      <c r="OJ47" s="41"/>
      <c r="OK47" s="41"/>
      <c r="OL47" s="41"/>
      <c r="OM47" s="41"/>
      <c r="ON47" s="41"/>
      <c r="OO47" s="41"/>
      <c r="OP47" s="41"/>
      <c r="OQ47" s="41"/>
      <c r="OR47" s="41"/>
      <c r="OS47" s="41"/>
      <c r="OT47" s="41"/>
      <c r="OU47" s="41"/>
      <c r="OV47" s="41"/>
      <c r="OW47" s="41"/>
      <c r="OX47" s="41"/>
      <c r="OY47" s="41"/>
      <c r="OZ47" s="41"/>
      <c r="PA47" s="41"/>
      <c r="PB47" s="41"/>
      <c r="PC47" s="41"/>
      <c r="PD47" s="41"/>
      <c r="PE47" s="41"/>
      <c r="PF47" s="41"/>
      <c r="PG47" s="41"/>
      <c r="PH47" s="41"/>
      <c r="PI47" s="41"/>
      <c r="PJ47" s="41"/>
      <c r="PK47" s="41"/>
      <c r="PL47" s="41"/>
      <c r="PM47" s="41"/>
      <c r="PN47" s="41"/>
      <c r="PO47" s="41"/>
      <c r="PP47" s="41"/>
      <c r="PQ47" s="41"/>
      <c r="PR47" s="41"/>
      <c r="PS47" s="41"/>
      <c r="PT47" s="41"/>
      <c r="PU47" s="41"/>
      <c r="PV47" s="41"/>
      <c r="PW47" s="41"/>
      <c r="PX47" s="41"/>
      <c r="PY47" s="41"/>
      <c r="PZ47" s="41"/>
      <c r="QA47" s="41"/>
      <c r="QB47" s="41"/>
      <c r="QC47" s="41"/>
      <c r="QD47" s="41"/>
      <c r="QE47" s="41"/>
      <c r="QF47" s="41"/>
      <c r="QG47" s="41"/>
      <c r="QH47" s="41"/>
      <c r="QI47" s="41"/>
      <c r="QJ47" s="41"/>
      <c r="QK47" s="41"/>
      <c r="QL47" s="41"/>
      <c r="QM47" s="41"/>
      <c r="QN47" s="41"/>
      <c r="QO47" s="41"/>
      <c r="QP47" s="41"/>
      <c r="QQ47" s="41"/>
      <c r="QR47" s="41"/>
      <c r="QS47" s="41"/>
      <c r="QT47" s="41"/>
      <c r="QU47" s="41"/>
      <c r="QV47" s="41"/>
      <c r="QW47" s="41"/>
      <c r="QX47" s="41"/>
      <c r="QY47" s="41"/>
      <c r="QZ47" s="41"/>
      <c r="RA47" s="41"/>
      <c r="RB47" s="41"/>
      <c r="RC47" s="41"/>
      <c r="RD47" s="41"/>
      <c r="RE47" s="41"/>
      <c r="RF47" s="41"/>
      <c r="RG47" s="41"/>
      <c r="RH47" s="41"/>
      <c r="RI47" s="41"/>
      <c r="RJ47" s="41"/>
      <c r="RK47" s="41"/>
      <c r="RL47" s="41"/>
      <c r="RM47" s="41"/>
      <c r="RN47" s="41"/>
      <c r="RO47" s="41"/>
      <c r="RP47" s="41"/>
      <c r="RQ47" s="41"/>
      <c r="RR47" s="41"/>
      <c r="RS47" s="41"/>
      <c r="RT47" s="41"/>
      <c r="RU47" s="41"/>
      <c r="RV47" s="41"/>
      <c r="RW47" s="41"/>
      <c r="RX47" s="41"/>
      <c r="RY47" s="41"/>
      <c r="RZ47" s="41"/>
      <c r="SA47" s="41"/>
      <c r="SB47" s="41"/>
      <c r="SC47" s="41"/>
      <c r="SD47" s="41"/>
      <c r="SE47" s="41"/>
      <c r="SF47" s="41"/>
      <c r="SG47" s="41"/>
      <c r="SH47" s="41"/>
      <c r="SI47" s="41"/>
      <c r="SJ47" s="41"/>
      <c r="SK47" s="41"/>
      <c r="SL47" s="41"/>
      <c r="SM47" s="41"/>
      <c r="SN47" s="41"/>
      <c r="SO47" s="41"/>
      <c r="SP47" s="41"/>
      <c r="SQ47" s="41"/>
      <c r="SR47" s="41"/>
      <c r="SS47" s="41"/>
      <c r="ST47" s="41"/>
      <c r="SU47" s="41"/>
      <c r="SV47" s="41"/>
      <c r="SW47" s="41"/>
      <c r="SX47" s="41"/>
      <c r="SY47" s="41"/>
      <c r="SZ47" s="41"/>
      <c r="TA47" s="41"/>
      <c r="TB47" s="41"/>
      <c r="TC47" s="41"/>
      <c r="TD47" s="41"/>
      <c r="TE47" s="41"/>
      <c r="TF47" s="41"/>
      <c r="TG47" s="41"/>
      <c r="TH47" s="41"/>
      <c r="TI47" s="41"/>
      <c r="TJ47" s="41"/>
      <c r="TK47" s="41"/>
      <c r="TL47" s="41"/>
      <c r="TM47" s="41"/>
      <c r="TN47" s="41"/>
      <c r="TO47" s="41"/>
      <c r="TP47" s="41"/>
      <c r="TQ47" s="41"/>
      <c r="TR47" s="41"/>
      <c r="TS47" s="41"/>
      <c r="TT47" s="41"/>
      <c r="TU47" s="41"/>
      <c r="TV47" s="41"/>
      <c r="TW47" s="41"/>
      <c r="TX47" s="41"/>
      <c r="TY47" s="41"/>
      <c r="TZ47" s="41"/>
      <c r="UA47" s="41"/>
      <c r="UB47" s="41"/>
      <c r="UC47" s="41"/>
      <c r="UD47" s="41"/>
      <c r="UE47" s="41"/>
      <c r="UF47" s="41"/>
      <c r="UG47" s="41"/>
      <c r="UH47" s="41"/>
      <c r="UI47" s="41"/>
      <c r="UJ47" s="41"/>
      <c r="UK47" s="41"/>
      <c r="UL47" s="41"/>
      <c r="UM47" s="41"/>
      <c r="UN47" s="41"/>
      <c r="UO47" s="41"/>
      <c r="UP47" s="41"/>
      <c r="UQ47" s="41"/>
      <c r="UR47" s="41"/>
      <c r="US47" s="41"/>
      <c r="UT47" s="41"/>
      <c r="UU47" s="41"/>
      <c r="UV47" s="41"/>
      <c r="UW47" s="41"/>
      <c r="UX47" s="41"/>
      <c r="UY47" s="41"/>
      <c r="UZ47" s="41"/>
      <c r="VA47" s="41"/>
      <c r="VB47" s="41"/>
      <c r="VC47" s="41"/>
      <c r="VD47" s="41"/>
      <c r="VE47" s="41"/>
      <c r="VF47" s="41"/>
      <c r="VG47" s="41"/>
      <c r="VH47" s="41"/>
      <c r="VI47" s="41"/>
      <c r="VJ47" s="41"/>
      <c r="VK47" s="41"/>
      <c r="VL47" s="41"/>
      <c r="VM47" s="41"/>
      <c r="VN47" s="41"/>
      <c r="VO47" s="41"/>
      <c r="VP47" s="41"/>
      <c r="VQ47" s="41"/>
      <c r="VR47" s="41"/>
      <c r="VS47" s="41"/>
      <c r="VT47" s="41"/>
      <c r="VU47" s="41"/>
      <c r="VV47" s="41"/>
      <c r="VW47" s="41"/>
      <c r="VX47" s="41"/>
      <c r="VY47" s="41"/>
      <c r="VZ47" s="41"/>
      <c r="WA47" s="41"/>
      <c r="WB47" s="41"/>
      <c r="WC47" s="41"/>
      <c r="WD47" s="41"/>
      <c r="WE47" s="41"/>
      <c r="WF47" s="41"/>
      <c r="WG47" s="41"/>
      <c r="WH47" s="41"/>
      <c r="WI47" s="41"/>
      <c r="WJ47" s="41"/>
      <c r="WK47" s="41"/>
      <c r="WL47" s="41"/>
      <c r="WM47" s="41"/>
      <c r="WN47" s="41"/>
      <c r="WO47" s="41"/>
      <c r="WP47" s="41"/>
      <c r="WQ47" s="41"/>
      <c r="WR47" s="41"/>
      <c r="WS47" s="41"/>
      <c r="WT47" s="41"/>
      <c r="WU47" s="41"/>
      <c r="WV47" s="41"/>
      <c r="WW47" s="41"/>
      <c r="WX47" s="41"/>
      <c r="WY47" s="41"/>
      <c r="WZ47" s="41"/>
      <c r="XA47" s="41"/>
      <c r="XB47" s="41"/>
      <c r="XC47" s="41"/>
      <c r="XD47" s="41"/>
      <c r="XE47" s="41"/>
      <c r="XF47" s="41"/>
      <c r="XG47" s="41"/>
      <c r="XH47" s="41"/>
      <c r="XI47" s="41"/>
      <c r="XJ47" s="41"/>
      <c r="XK47" s="41"/>
      <c r="XL47" s="41"/>
      <c r="XM47" s="41"/>
      <c r="XN47" s="41"/>
      <c r="XO47" s="41"/>
      <c r="XP47" s="41"/>
      <c r="XQ47" s="41"/>
      <c r="XR47" s="41"/>
      <c r="XS47" s="41"/>
      <c r="XT47" s="41"/>
      <c r="XU47" s="41"/>
      <c r="XV47" s="41"/>
      <c r="XW47" s="41"/>
      <c r="XX47" s="41"/>
      <c r="XY47" s="41"/>
      <c r="XZ47" s="41"/>
      <c r="YA47" s="41"/>
      <c r="YB47" s="41"/>
      <c r="YC47" s="41"/>
      <c r="YD47" s="41"/>
      <c r="YE47" s="41"/>
      <c r="YF47" s="41"/>
      <c r="YG47" s="41"/>
      <c r="YH47" s="41"/>
      <c r="YI47" s="41"/>
      <c r="YJ47" s="41"/>
      <c r="YK47" s="41"/>
      <c r="YL47" s="41"/>
      <c r="YM47" s="41"/>
      <c r="YN47" s="41"/>
      <c r="YO47" s="41"/>
      <c r="YP47" s="41"/>
      <c r="YQ47" s="41"/>
      <c r="YR47" s="41"/>
      <c r="YS47" s="41"/>
      <c r="YT47" s="41"/>
      <c r="YU47" s="41"/>
      <c r="YV47" s="41"/>
      <c r="YW47" s="41"/>
      <c r="YX47" s="41"/>
      <c r="YY47" s="41"/>
      <c r="YZ47" s="41"/>
      <c r="ZA47" s="41"/>
      <c r="ZB47" s="41"/>
      <c r="ZC47" s="41"/>
      <c r="ZD47" s="41"/>
      <c r="ZE47" s="41"/>
      <c r="ZF47" s="41"/>
      <c r="ZG47" s="41"/>
      <c r="ZH47" s="41"/>
      <c r="ZI47" s="41"/>
      <c r="ZJ47" s="41"/>
      <c r="ZK47" s="41"/>
      <c r="ZL47" s="41"/>
      <c r="ZM47" s="41"/>
      <c r="ZN47" s="41"/>
      <c r="ZO47" s="41"/>
      <c r="ZP47" s="41"/>
      <c r="ZQ47" s="41"/>
      <c r="ZR47" s="41"/>
      <c r="ZS47" s="41"/>
      <c r="ZT47" s="41"/>
      <c r="ZU47" s="41"/>
      <c r="ZV47" s="41"/>
      <c r="ZW47" s="41"/>
      <c r="ZX47" s="41"/>
      <c r="ZY47" s="41"/>
      <c r="ZZ47" s="41"/>
      <c r="AAA47" s="41"/>
      <c r="AAB47" s="41"/>
      <c r="AAC47" s="41"/>
      <c r="AAD47" s="41"/>
      <c r="AAE47" s="41"/>
      <c r="AAF47" s="41"/>
      <c r="AAG47" s="41"/>
      <c r="AAH47" s="41"/>
      <c r="AAI47" s="41"/>
      <c r="AAJ47" s="41"/>
      <c r="AAK47" s="41"/>
      <c r="AAL47" s="41"/>
      <c r="AAM47" s="41"/>
      <c r="AAN47" s="41"/>
      <c r="AAO47" s="41"/>
      <c r="AAP47" s="41"/>
      <c r="AAQ47" s="41"/>
      <c r="AAR47" s="41"/>
      <c r="AAS47" s="41"/>
      <c r="AAT47" s="41"/>
      <c r="AAU47" s="41"/>
      <c r="AAV47" s="41"/>
      <c r="AAW47" s="41"/>
      <c r="AAX47" s="41"/>
      <c r="AAY47" s="41"/>
      <c r="AAZ47" s="41"/>
      <c r="ABA47" s="41"/>
      <c r="ABB47" s="41"/>
      <c r="ABC47" s="41"/>
      <c r="ABD47" s="41"/>
      <c r="ABE47" s="41"/>
      <c r="ABF47" s="41"/>
      <c r="ABG47" s="41"/>
      <c r="ABH47" s="41"/>
      <c r="ABI47" s="41"/>
      <c r="ABJ47" s="41"/>
      <c r="ABK47" s="41"/>
      <c r="ABL47" s="41"/>
      <c r="ABM47" s="41"/>
      <c r="ABN47" s="41"/>
      <c r="ABO47" s="41"/>
      <c r="ABP47" s="41"/>
      <c r="ABQ47" s="41"/>
      <c r="ABR47" s="41"/>
      <c r="ABS47" s="41"/>
      <c r="ABT47" s="41"/>
      <c r="ABU47" s="41"/>
      <c r="ABV47" s="41"/>
      <c r="ABW47" s="41"/>
      <c r="ABX47" s="41"/>
      <c r="ABY47" s="41"/>
      <c r="ABZ47" s="41"/>
      <c r="ACA47" s="41"/>
      <c r="ACB47" s="41"/>
      <c r="ACC47" s="41"/>
      <c r="ACD47" s="41"/>
      <c r="ACE47" s="41"/>
      <c r="ACF47" s="41"/>
      <c r="ACG47" s="41"/>
      <c r="ACH47" s="41"/>
      <c r="ACI47" s="41"/>
      <c r="ACJ47" s="41"/>
      <c r="ACK47" s="41"/>
      <c r="ACL47" s="41"/>
      <c r="ACM47" s="41"/>
      <c r="ACN47" s="41"/>
      <c r="ACO47" s="41"/>
      <c r="ACP47" s="41"/>
      <c r="ACQ47" s="41"/>
      <c r="ACR47" s="41"/>
      <c r="ACS47" s="41"/>
      <c r="ACT47" s="41"/>
      <c r="ACU47" s="41"/>
      <c r="ACV47" s="41"/>
      <c r="ACW47" s="41"/>
      <c r="ACX47" s="41"/>
      <c r="ACY47" s="41"/>
      <c r="ACZ47" s="41"/>
      <c r="ADA47" s="41"/>
      <c r="ADB47" s="41"/>
      <c r="ADC47" s="41"/>
      <c r="ADD47" s="41"/>
      <c r="ADE47" s="41"/>
      <c r="ADF47" s="41"/>
      <c r="ADG47" s="41"/>
      <c r="ADH47" s="41"/>
      <c r="ADI47" s="41"/>
      <c r="ADJ47" s="41"/>
      <c r="ADK47" s="41"/>
      <c r="ADL47" s="41"/>
      <c r="ADM47" s="41"/>
      <c r="ADN47" s="41"/>
      <c r="ADO47" s="41"/>
      <c r="ADP47" s="41"/>
      <c r="ADQ47" s="41"/>
      <c r="ADR47" s="41"/>
      <c r="ADS47" s="41"/>
      <c r="ADT47" s="41"/>
      <c r="ADU47" s="41"/>
      <c r="ADV47" s="41"/>
      <c r="ADW47" s="41"/>
      <c r="ADX47" s="41"/>
      <c r="ADY47" s="41"/>
      <c r="ADZ47" s="41"/>
      <c r="AEA47" s="41"/>
      <c r="AEB47" s="41"/>
      <c r="AEC47" s="41"/>
      <c r="AED47" s="41"/>
      <c r="AEE47" s="41"/>
      <c r="AEF47" s="41"/>
      <c r="AEG47" s="41"/>
      <c r="AEH47" s="41"/>
      <c r="AEI47" s="41"/>
      <c r="AEJ47" s="41"/>
      <c r="AEK47" s="41"/>
      <c r="AEL47" s="41"/>
      <c r="AEM47" s="41"/>
      <c r="AEN47" s="41"/>
      <c r="AEO47" s="41"/>
      <c r="AEP47" s="41"/>
      <c r="AEQ47" s="41"/>
      <c r="AER47" s="41"/>
      <c r="AES47" s="41"/>
      <c r="AET47" s="41"/>
      <c r="AEU47" s="41"/>
      <c r="AEV47" s="41"/>
      <c r="AEW47" s="41"/>
      <c r="AEX47" s="41"/>
      <c r="AEY47" s="41"/>
      <c r="AEZ47" s="41"/>
      <c r="AFA47" s="41"/>
      <c r="AFB47" s="41"/>
      <c r="AFC47" s="41"/>
      <c r="AFD47" s="41"/>
      <c r="AFE47" s="41"/>
      <c r="AFF47" s="41"/>
      <c r="AFG47" s="41"/>
      <c r="AFH47" s="41"/>
      <c r="AFI47" s="41"/>
      <c r="AFJ47" s="41"/>
      <c r="AFK47" s="41"/>
      <c r="AFL47" s="41"/>
      <c r="AFM47" s="41"/>
      <c r="AFN47" s="41"/>
      <c r="AFO47" s="41"/>
      <c r="AFP47" s="41"/>
      <c r="AFQ47" s="41"/>
      <c r="AFR47" s="41"/>
      <c r="AFS47" s="41"/>
      <c r="AFT47" s="41"/>
      <c r="AFU47" s="41"/>
      <c r="AFV47" s="41"/>
      <c r="AFW47" s="41"/>
      <c r="AFX47" s="41"/>
      <c r="AFY47" s="41"/>
      <c r="AFZ47" s="41"/>
      <c r="AGA47" s="41"/>
      <c r="AGB47" s="41"/>
      <c r="AGC47" s="41"/>
      <c r="AGD47" s="41"/>
      <c r="AGE47" s="41"/>
      <c r="AGF47" s="41"/>
      <c r="AGG47" s="41"/>
      <c r="AGH47" s="41"/>
      <c r="AGI47" s="41"/>
      <c r="AGJ47" s="41"/>
      <c r="AGK47" s="41"/>
      <c r="AGL47" s="41"/>
      <c r="AGM47" s="41"/>
      <c r="AGN47" s="41"/>
      <c r="AGO47" s="41"/>
      <c r="AGP47" s="41"/>
      <c r="AGQ47" s="41"/>
      <c r="AGR47" s="41"/>
      <c r="AGS47" s="41"/>
      <c r="AGT47" s="41"/>
      <c r="AGU47" s="41"/>
      <c r="AGV47" s="41"/>
      <c r="AGW47" s="41"/>
      <c r="AGX47" s="41"/>
      <c r="AGY47" s="41"/>
      <c r="AGZ47" s="41"/>
      <c r="AHA47" s="41"/>
      <c r="AHB47" s="41"/>
      <c r="AHC47" s="41"/>
      <c r="AHD47" s="41"/>
      <c r="AHE47" s="41"/>
      <c r="AHF47" s="41"/>
      <c r="AHG47" s="41"/>
      <c r="AHH47" s="41"/>
      <c r="AHI47" s="41"/>
      <c r="AHJ47" s="41"/>
      <c r="AHK47" s="41"/>
      <c r="AHL47" s="41"/>
      <c r="AHM47" s="41"/>
      <c r="AHN47" s="41"/>
      <c r="AHO47" s="41"/>
      <c r="AHP47" s="41"/>
      <c r="AHQ47" s="41"/>
      <c r="AHR47" s="41"/>
      <c r="AHS47" s="41"/>
      <c r="AHT47" s="41"/>
      <c r="AHU47" s="41"/>
      <c r="AHV47" s="41"/>
      <c r="AHW47" s="41"/>
      <c r="AHX47" s="41"/>
      <c r="AHY47" s="41"/>
      <c r="AHZ47" s="41"/>
      <c r="AIA47" s="41"/>
      <c r="AIB47" s="41"/>
      <c r="AIC47" s="41"/>
      <c r="AID47" s="41"/>
      <c r="AIE47" s="41"/>
      <c r="AIF47" s="41"/>
      <c r="AIG47" s="41"/>
      <c r="AIH47" s="41"/>
      <c r="AII47" s="41"/>
      <c r="AIJ47" s="41"/>
      <c r="AIK47" s="41"/>
      <c r="AIL47" s="41"/>
      <c r="AIM47" s="41"/>
      <c r="AIN47" s="41"/>
      <c r="AIO47" s="41"/>
      <c r="AIP47" s="41"/>
      <c r="AIQ47" s="41"/>
      <c r="AIR47" s="41"/>
      <c r="AIS47" s="41"/>
      <c r="AIT47" s="41"/>
      <c r="AIU47" s="41"/>
      <c r="AIV47" s="41"/>
      <c r="AIW47" s="41"/>
      <c r="AIX47" s="41"/>
      <c r="AIY47" s="41"/>
      <c r="AIZ47" s="41"/>
      <c r="AJA47" s="41"/>
      <c r="AJB47" s="41"/>
      <c r="AJC47" s="41"/>
      <c r="AJD47" s="41"/>
      <c r="AJE47" s="41"/>
      <c r="AJF47" s="41"/>
      <c r="AJG47" s="41"/>
      <c r="AJH47" s="41"/>
      <c r="AJI47" s="41"/>
      <c r="AJJ47" s="41"/>
      <c r="AJK47" s="41"/>
      <c r="AJL47" s="41"/>
      <c r="AJM47" s="41"/>
      <c r="AJN47" s="41"/>
      <c r="AJO47" s="41"/>
      <c r="AJP47" s="41"/>
      <c r="AJQ47" s="41"/>
      <c r="AJR47" s="41"/>
      <c r="AJS47" s="41"/>
      <c r="AJT47" s="41"/>
      <c r="AJU47" s="41"/>
      <c r="AJV47" s="41"/>
      <c r="AJW47" s="41"/>
      <c r="AJX47" s="41"/>
      <c r="AJY47" s="41"/>
      <c r="AJZ47" s="41"/>
      <c r="AKA47" s="41"/>
      <c r="AKB47" s="41"/>
      <c r="AKC47" s="41"/>
      <c r="AKD47" s="41"/>
      <c r="AKE47" s="41"/>
      <c r="AKF47" s="41"/>
      <c r="AKG47" s="41"/>
      <c r="AKH47" s="41"/>
      <c r="AKI47" s="41"/>
      <c r="AKJ47" s="41"/>
      <c r="AKK47" s="41"/>
      <c r="AKL47" s="41"/>
      <c r="AKM47" s="41"/>
      <c r="AKN47" s="41"/>
      <c r="AKO47" s="41"/>
      <c r="AKP47" s="41"/>
      <c r="AKQ47" s="41"/>
      <c r="AKR47" s="41"/>
      <c r="AKS47" s="41"/>
      <c r="AKT47" s="41"/>
      <c r="AKU47" s="41"/>
      <c r="AKV47" s="41"/>
      <c r="AKW47" s="41"/>
      <c r="AKX47" s="41"/>
      <c r="AKY47" s="41"/>
      <c r="AKZ47" s="41"/>
      <c r="ALA47" s="41"/>
      <c r="ALB47" s="41"/>
      <c r="ALC47" s="41"/>
      <c r="ALD47" s="41"/>
      <c r="ALE47" s="41"/>
      <c r="ALF47" s="41"/>
      <c r="ALG47" s="41"/>
      <c r="ALH47" s="41"/>
      <c r="ALI47" s="41"/>
      <c r="ALJ47" s="41"/>
      <c r="ALK47" s="41"/>
      <c r="ALL47" s="41"/>
      <c r="ALM47" s="41"/>
      <c r="ALN47" s="41"/>
      <c r="ALO47" s="41"/>
      <c r="ALP47" s="41"/>
      <c r="ALQ47" s="41"/>
      <c r="ALR47" s="41"/>
      <c r="ALS47" s="41"/>
      <c r="ALT47" s="41"/>
      <c r="ALU47" s="41"/>
      <c r="ALV47" s="41"/>
      <c r="ALW47" s="41"/>
      <c r="ALX47" s="41"/>
      <c r="ALY47" s="41"/>
      <c r="ALZ47" s="41"/>
      <c r="AMA47" s="41"/>
      <c r="AMB47" s="41"/>
      <c r="AMC47" s="41"/>
      <c r="AMD47" s="41"/>
      <c r="AME47" s="41"/>
      <c r="AMF47" s="41"/>
      <c r="AMG47" s="41"/>
      <c r="AMH47" s="41"/>
      <c r="AMI47" s="41"/>
      <c r="AMJ47" s="41"/>
      <c r="AMK47" s="41"/>
      <c r="AML47" s="41"/>
      <c r="AMM47" s="41"/>
      <c r="AMN47" s="41"/>
      <c r="AMO47" s="41"/>
      <c r="AMP47" s="41"/>
      <c r="AMQ47" s="41"/>
      <c r="AMR47" s="41"/>
      <c r="AMS47" s="41"/>
      <c r="AMT47" s="41"/>
      <c r="AMU47" s="41"/>
      <c r="AMV47" s="41"/>
      <c r="AMW47" s="41"/>
      <c r="AMX47" s="41"/>
      <c r="AMY47" s="41"/>
      <c r="AMZ47" s="41"/>
      <c r="ANA47" s="41"/>
      <c r="ANB47" s="41"/>
      <c r="ANC47" s="41"/>
      <c r="AND47" s="41"/>
      <c r="ANE47" s="41"/>
      <c r="ANF47" s="41"/>
      <c r="ANG47" s="41"/>
      <c r="ANH47" s="41"/>
      <c r="ANI47" s="41"/>
      <c r="ANJ47" s="41"/>
      <c r="ANK47" s="41"/>
      <c r="ANL47" s="41"/>
      <c r="ANM47" s="41"/>
      <c r="ANN47" s="41"/>
      <c r="ANO47" s="41"/>
      <c r="ANP47" s="41"/>
      <c r="ANQ47" s="41"/>
      <c r="ANR47" s="41"/>
      <c r="ANS47" s="41"/>
      <c r="ANT47" s="41"/>
      <c r="ANU47" s="41"/>
      <c r="ANV47" s="41"/>
      <c r="ANW47" s="41"/>
      <c r="ANX47" s="41"/>
      <c r="ANY47" s="41"/>
      <c r="ANZ47" s="41"/>
      <c r="AOA47" s="41"/>
      <c r="AOB47" s="41"/>
      <c r="AOC47" s="41"/>
      <c r="AOD47" s="41"/>
      <c r="AOE47" s="41"/>
      <c r="AOF47" s="41"/>
      <c r="AOG47" s="41"/>
      <c r="AOH47" s="41"/>
      <c r="AOI47" s="41"/>
      <c r="AOJ47" s="41"/>
      <c r="AOK47" s="41"/>
      <c r="AOL47" s="41"/>
      <c r="AOM47" s="41"/>
      <c r="AON47" s="41"/>
      <c r="AOO47" s="41"/>
      <c r="AOP47" s="41"/>
      <c r="AOQ47" s="41"/>
      <c r="AOR47" s="41"/>
      <c r="AOS47" s="41"/>
      <c r="AOT47" s="41"/>
      <c r="AOU47" s="41"/>
      <c r="AOV47" s="41"/>
      <c r="AOW47" s="41"/>
      <c r="AOX47" s="41"/>
      <c r="AOY47" s="41"/>
      <c r="AOZ47" s="41"/>
      <c r="APA47" s="41"/>
      <c r="APB47" s="41"/>
      <c r="APC47" s="41"/>
      <c r="APD47" s="41"/>
      <c r="APE47" s="41"/>
      <c r="APF47" s="41"/>
      <c r="APG47" s="41"/>
      <c r="APH47" s="41"/>
      <c r="API47" s="41"/>
    </row>
    <row r="48" spans="2:1101" x14ac:dyDescent="0.25">
      <c r="B48" s="43" t="s">
        <v>337</v>
      </c>
      <c r="C48" s="41">
        <v>12487</v>
      </c>
      <c r="D48" s="130">
        <v>1077020.8799999999</v>
      </c>
      <c r="E48" s="130">
        <v>0</v>
      </c>
      <c r="F48" s="130">
        <v>0</v>
      </c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1"/>
      <c r="FE48" s="41"/>
      <c r="FF48" s="41"/>
      <c r="FG48" s="41"/>
      <c r="FH48" s="41"/>
      <c r="FI48" s="41"/>
      <c r="FJ48" s="41"/>
      <c r="FK48" s="41"/>
      <c r="FL48" s="41"/>
      <c r="FM48" s="41"/>
      <c r="FN48" s="41"/>
      <c r="FO48" s="41"/>
      <c r="FP48" s="41"/>
      <c r="FQ48" s="41"/>
      <c r="FR48" s="41"/>
      <c r="FS48" s="41"/>
      <c r="FT48" s="41"/>
      <c r="FU48" s="41"/>
      <c r="FV48" s="41"/>
      <c r="FW48" s="41"/>
      <c r="FX48" s="41"/>
      <c r="FY48" s="41"/>
      <c r="FZ48" s="41"/>
      <c r="GA48" s="41"/>
      <c r="GB48" s="41"/>
      <c r="GC48" s="41"/>
      <c r="GD48" s="41"/>
      <c r="GE48" s="41"/>
      <c r="GF48" s="41"/>
      <c r="GG48" s="41"/>
      <c r="GH48" s="41"/>
      <c r="GI48" s="41"/>
      <c r="GJ48" s="41"/>
      <c r="GK48" s="41"/>
      <c r="GL48" s="41"/>
      <c r="GM48" s="41"/>
      <c r="GN48" s="41"/>
      <c r="GO48" s="41"/>
      <c r="GP48" s="41"/>
      <c r="GQ48" s="41"/>
      <c r="GR48" s="41"/>
      <c r="GS48" s="41"/>
      <c r="GT48" s="41"/>
      <c r="GU48" s="41"/>
      <c r="GV48" s="41"/>
      <c r="GW48" s="41"/>
      <c r="GX48" s="41"/>
      <c r="GY48" s="41"/>
      <c r="GZ48" s="41"/>
      <c r="HA48" s="41"/>
      <c r="HB48" s="41"/>
      <c r="HC48" s="41"/>
      <c r="HD48" s="41"/>
      <c r="HE48" s="41"/>
      <c r="HF48" s="41"/>
      <c r="HG48" s="41"/>
      <c r="HH48" s="41"/>
      <c r="HI48" s="41"/>
      <c r="HJ48" s="41"/>
      <c r="HK48" s="41"/>
      <c r="HL48" s="41"/>
      <c r="HM48" s="41"/>
      <c r="HN48" s="41"/>
      <c r="HO48" s="41"/>
      <c r="HP48" s="41"/>
      <c r="HQ48" s="41"/>
      <c r="HR48" s="41"/>
      <c r="HS48" s="41"/>
      <c r="HT48" s="41"/>
      <c r="HU48" s="41"/>
      <c r="HV48" s="41"/>
      <c r="HW48" s="41"/>
      <c r="HX48" s="41"/>
      <c r="HY48" s="41"/>
      <c r="HZ48" s="41"/>
      <c r="IA48" s="41"/>
      <c r="IB48" s="41"/>
      <c r="IC48" s="41"/>
      <c r="ID48" s="41"/>
      <c r="IE48" s="41"/>
      <c r="IF48" s="41"/>
      <c r="IG48" s="41"/>
      <c r="IH48" s="41"/>
      <c r="II48" s="41"/>
      <c r="IJ48" s="41"/>
      <c r="IK48" s="41"/>
      <c r="IL48" s="41"/>
      <c r="IM48" s="41"/>
      <c r="IN48" s="41"/>
      <c r="IO48" s="41"/>
      <c r="IP48" s="41"/>
      <c r="IQ48" s="41"/>
      <c r="IR48" s="41"/>
      <c r="IS48" s="41"/>
      <c r="IT48" s="41"/>
      <c r="IU48" s="41"/>
      <c r="IV48" s="41"/>
      <c r="IW48" s="41"/>
      <c r="IX48" s="41"/>
      <c r="IY48" s="41"/>
      <c r="IZ48" s="41"/>
      <c r="JA48" s="41"/>
      <c r="JB48" s="41"/>
      <c r="JC48" s="41"/>
      <c r="JD48" s="41"/>
      <c r="JE48" s="41"/>
      <c r="JF48" s="41"/>
      <c r="JG48" s="41"/>
      <c r="JH48" s="41"/>
      <c r="JI48" s="41"/>
      <c r="JJ48" s="41"/>
      <c r="JK48" s="41"/>
      <c r="JL48" s="41"/>
      <c r="JM48" s="41"/>
      <c r="JN48" s="41"/>
      <c r="JO48" s="41"/>
      <c r="JP48" s="41"/>
      <c r="JQ48" s="41"/>
      <c r="JR48" s="41"/>
      <c r="JS48" s="41"/>
      <c r="JT48" s="41"/>
      <c r="JU48" s="41"/>
      <c r="JV48" s="41"/>
      <c r="JW48" s="41"/>
      <c r="JX48" s="41"/>
      <c r="JY48" s="41"/>
      <c r="JZ48" s="41"/>
      <c r="KA48" s="41"/>
      <c r="KB48" s="41"/>
      <c r="KC48" s="41"/>
      <c r="KD48" s="41"/>
      <c r="KE48" s="41"/>
      <c r="KF48" s="41"/>
      <c r="KG48" s="41"/>
      <c r="KH48" s="41"/>
      <c r="KI48" s="41"/>
      <c r="KJ48" s="41"/>
      <c r="KK48" s="41"/>
      <c r="KL48" s="41"/>
      <c r="KM48" s="41"/>
      <c r="KN48" s="41"/>
      <c r="KO48" s="41"/>
      <c r="KP48" s="41"/>
      <c r="KQ48" s="41"/>
      <c r="KR48" s="41"/>
      <c r="KS48" s="41"/>
      <c r="KT48" s="41"/>
      <c r="KU48" s="41"/>
      <c r="KV48" s="41"/>
      <c r="KW48" s="41"/>
      <c r="KX48" s="41"/>
      <c r="KY48" s="41"/>
      <c r="KZ48" s="41"/>
      <c r="LA48" s="41"/>
      <c r="LB48" s="41"/>
      <c r="LC48" s="41"/>
      <c r="LD48" s="41"/>
      <c r="LE48" s="41"/>
      <c r="LF48" s="41"/>
      <c r="LG48" s="41"/>
      <c r="LH48" s="41"/>
      <c r="LI48" s="41"/>
      <c r="LJ48" s="41"/>
      <c r="LK48" s="41"/>
      <c r="LL48" s="41"/>
      <c r="LM48" s="41"/>
      <c r="LN48" s="41"/>
      <c r="LO48" s="41"/>
      <c r="LP48" s="41"/>
      <c r="LQ48" s="41"/>
      <c r="LR48" s="41"/>
      <c r="LS48" s="41"/>
      <c r="LT48" s="41"/>
      <c r="LU48" s="41"/>
      <c r="LV48" s="41"/>
      <c r="LW48" s="41"/>
      <c r="LX48" s="41"/>
      <c r="LY48" s="41"/>
      <c r="LZ48" s="41"/>
      <c r="MA48" s="41"/>
      <c r="MB48" s="41"/>
      <c r="MC48" s="41"/>
      <c r="MD48" s="41"/>
      <c r="ME48" s="41"/>
      <c r="MF48" s="41"/>
      <c r="MG48" s="41"/>
      <c r="MH48" s="41"/>
      <c r="MI48" s="41"/>
      <c r="MJ48" s="41"/>
      <c r="MK48" s="41"/>
      <c r="ML48" s="41"/>
      <c r="MM48" s="41"/>
      <c r="MN48" s="41"/>
      <c r="MO48" s="41"/>
      <c r="MP48" s="41"/>
      <c r="MQ48" s="41"/>
      <c r="MR48" s="41"/>
      <c r="MS48" s="41"/>
      <c r="MT48" s="41"/>
      <c r="MU48" s="41"/>
      <c r="MV48" s="41"/>
      <c r="MW48" s="41"/>
      <c r="MX48" s="41"/>
      <c r="MY48" s="41"/>
      <c r="MZ48" s="41"/>
      <c r="NA48" s="41"/>
      <c r="NB48" s="41"/>
      <c r="NC48" s="41"/>
      <c r="ND48" s="41"/>
      <c r="NE48" s="41"/>
      <c r="NF48" s="41"/>
      <c r="NG48" s="41"/>
      <c r="NH48" s="41"/>
      <c r="NI48" s="41"/>
      <c r="NJ48" s="41"/>
      <c r="NK48" s="41"/>
      <c r="NL48" s="41"/>
      <c r="NM48" s="41"/>
      <c r="NN48" s="41"/>
      <c r="NO48" s="41"/>
      <c r="NP48" s="41"/>
      <c r="NQ48" s="41"/>
      <c r="NR48" s="41"/>
      <c r="NS48" s="41"/>
      <c r="NT48" s="41"/>
      <c r="NU48" s="41"/>
      <c r="NV48" s="41"/>
      <c r="NW48" s="41"/>
      <c r="NX48" s="41"/>
      <c r="NY48" s="41"/>
      <c r="NZ48" s="41"/>
      <c r="OA48" s="41"/>
      <c r="OB48" s="41"/>
      <c r="OC48" s="41"/>
      <c r="OD48" s="41"/>
      <c r="OE48" s="41"/>
      <c r="OF48" s="41"/>
      <c r="OG48" s="41"/>
      <c r="OH48" s="41"/>
      <c r="OI48" s="41"/>
      <c r="OJ48" s="41"/>
      <c r="OK48" s="41"/>
      <c r="OL48" s="41"/>
      <c r="OM48" s="41"/>
      <c r="ON48" s="41"/>
      <c r="OO48" s="41"/>
      <c r="OP48" s="41"/>
      <c r="OQ48" s="41"/>
      <c r="OR48" s="41"/>
      <c r="OS48" s="41"/>
      <c r="OT48" s="41"/>
      <c r="OU48" s="41"/>
      <c r="OV48" s="41"/>
      <c r="OW48" s="41"/>
      <c r="OX48" s="41"/>
      <c r="OY48" s="41"/>
      <c r="OZ48" s="41"/>
      <c r="PA48" s="41"/>
      <c r="PB48" s="41"/>
      <c r="PC48" s="41"/>
      <c r="PD48" s="41"/>
      <c r="PE48" s="41"/>
      <c r="PF48" s="41"/>
      <c r="PG48" s="41"/>
      <c r="PH48" s="41"/>
      <c r="PI48" s="41"/>
      <c r="PJ48" s="41"/>
      <c r="PK48" s="41"/>
      <c r="PL48" s="41"/>
      <c r="PM48" s="41"/>
      <c r="PN48" s="41"/>
      <c r="PO48" s="41"/>
      <c r="PP48" s="41"/>
      <c r="PQ48" s="41"/>
      <c r="PR48" s="41"/>
      <c r="PS48" s="41"/>
      <c r="PT48" s="41"/>
      <c r="PU48" s="41"/>
      <c r="PV48" s="41"/>
      <c r="PW48" s="41"/>
      <c r="PX48" s="41"/>
      <c r="PY48" s="41"/>
      <c r="PZ48" s="41"/>
      <c r="QA48" s="41"/>
      <c r="QB48" s="41"/>
      <c r="QC48" s="41"/>
      <c r="QD48" s="41"/>
      <c r="QE48" s="41"/>
      <c r="QF48" s="41"/>
      <c r="QG48" s="41"/>
      <c r="QH48" s="41"/>
      <c r="QI48" s="41"/>
      <c r="QJ48" s="41"/>
      <c r="QK48" s="41"/>
      <c r="QL48" s="41"/>
      <c r="QM48" s="41"/>
      <c r="QN48" s="41"/>
      <c r="QO48" s="41"/>
      <c r="QP48" s="41"/>
      <c r="QQ48" s="41"/>
      <c r="QR48" s="41"/>
      <c r="QS48" s="41"/>
      <c r="QT48" s="41"/>
      <c r="QU48" s="41"/>
      <c r="QV48" s="41"/>
      <c r="QW48" s="41"/>
      <c r="QX48" s="41"/>
      <c r="QY48" s="41"/>
      <c r="QZ48" s="41"/>
      <c r="RA48" s="41"/>
      <c r="RB48" s="41"/>
      <c r="RC48" s="41"/>
      <c r="RD48" s="41"/>
      <c r="RE48" s="41"/>
      <c r="RF48" s="41"/>
      <c r="RG48" s="41"/>
      <c r="RH48" s="41"/>
      <c r="RI48" s="41"/>
      <c r="RJ48" s="41"/>
      <c r="RK48" s="41"/>
      <c r="RL48" s="41"/>
      <c r="RM48" s="41"/>
      <c r="RN48" s="41"/>
      <c r="RO48" s="41"/>
      <c r="RP48" s="41"/>
      <c r="RQ48" s="41"/>
      <c r="RR48" s="41"/>
      <c r="RS48" s="41"/>
      <c r="RT48" s="41"/>
      <c r="RU48" s="41"/>
      <c r="RV48" s="41"/>
      <c r="RW48" s="41"/>
      <c r="RX48" s="41"/>
      <c r="RY48" s="41"/>
      <c r="RZ48" s="41"/>
      <c r="SA48" s="41"/>
      <c r="SB48" s="41"/>
      <c r="SC48" s="41"/>
      <c r="SD48" s="41"/>
      <c r="SE48" s="41"/>
      <c r="SF48" s="41"/>
      <c r="SG48" s="41"/>
      <c r="SH48" s="41"/>
      <c r="SI48" s="41"/>
      <c r="SJ48" s="41"/>
      <c r="SK48" s="41"/>
      <c r="SL48" s="41"/>
      <c r="SM48" s="41"/>
      <c r="SN48" s="41"/>
      <c r="SO48" s="41"/>
      <c r="SP48" s="41"/>
      <c r="SQ48" s="41"/>
      <c r="SR48" s="41"/>
      <c r="SS48" s="41"/>
      <c r="ST48" s="41"/>
      <c r="SU48" s="41"/>
      <c r="SV48" s="41"/>
      <c r="SW48" s="41"/>
      <c r="SX48" s="41"/>
      <c r="SY48" s="41"/>
      <c r="SZ48" s="41"/>
      <c r="TA48" s="41"/>
      <c r="TB48" s="41"/>
      <c r="TC48" s="41"/>
      <c r="TD48" s="41"/>
      <c r="TE48" s="41"/>
      <c r="TF48" s="41"/>
      <c r="TG48" s="41"/>
      <c r="TH48" s="41"/>
      <c r="TI48" s="41"/>
      <c r="TJ48" s="41"/>
      <c r="TK48" s="41"/>
      <c r="TL48" s="41"/>
      <c r="TM48" s="41"/>
      <c r="TN48" s="41"/>
      <c r="TO48" s="41"/>
      <c r="TP48" s="41"/>
      <c r="TQ48" s="41"/>
      <c r="TR48" s="41"/>
      <c r="TS48" s="41"/>
      <c r="TT48" s="41"/>
      <c r="TU48" s="41"/>
      <c r="TV48" s="41"/>
      <c r="TW48" s="41"/>
      <c r="TX48" s="41"/>
      <c r="TY48" s="41"/>
      <c r="TZ48" s="41"/>
      <c r="UA48" s="41"/>
      <c r="UB48" s="41"/>
      <c r="UC48" s="41"/>
      <c r="UD48" s="41"/>
      <c r="UE48" s="41"/>
      <c r="UF48" s="41"/>
      <c r="UG48" s="41"/>
      <c r="UH48" s="41"/>
      <c r="UI48" s="41"/>
      <c r="UJ48" s="41"/>
      <c r="UK48" s="41"/>
      <c r="UL48" s="41"/>
      <c r="UM48" s="41"/>
      <c r="UN48" s="41"/>
      <c r="UO48" s="41"/>
      <c r="UP48" s="41"/>
      <c r="UQ48" s="41"/>
      <c r="UR48" s="41"/>
      <c r="US48" s="41"/>
      <c r="UT48" s="41"/>
      <c r="UU48" s="41"/>
      <c r="UV48" s="41"/>
      <c r="UW48" s="41"/>
      <c r="UX48" s="41"/>
      <c r="UY48" s="41"/>
      <c r="UZ48" s="41"/>
      <c r="VA48" s="41"/>
      <c r="VB48" s="41"/>
      <c r="VC48" s="41"/>
      <c r="VD48" s="41"/>
      <c r="VE48" s="41"/>
      <c r="VF48" s="41"/>
      <c r="VG48" s="41"/>
      <c r="VH48" s="41"/>
      <c r="VI48" s="41"/>
      <c r="VJ48" s="41"/>
      <c r="VK48" s="41"/>
      <c r="VL48" s="41"/>
      <c r="VM48" s="41"/>
      <c r="VN48" s="41"/>
      <c r="VO48" s="41"/>
      <c r="VP48" s="41"/>
      <c r="VQ48" s="41"/>
      <c r="VR48" s="41"/>
      <c r="VS48" s="41"/>
      <c r="VT48" s="41"/>
      <c r="VU48" s="41"/>
      <c r="VV48" s="41"/>
      <c r="VW48" s="41"/>
      <c r="VX48" s="41"/>
      <c r="VY48" s="41"/>
      <c r="VZ48" s="41"/>
      <c r="WA48" s="41"/>
      <c r="WB48" s="41"/>
      <c r="WC48" s="41"/>
      <c r="WD48" s="41"/>
      <c r="WE48" s="41"/>
      <c r="WF48" s="41"/>
      <c r="WG48" s="41"/>
      <c r="WH48" s="41"/>
      <c r="WI48" s="41"/>
      <c r="WJ48" s="41"/>
      <c r="WK48" s="41"/>
      <c r="WL48" s="41"/>
      <c r="WM48" s="41"/>
      <c r="WN48" s="41"/>
      <c r="WO48" s="41"/>
      <c r="WP48" s="41"/>
      <c r="WQ48" s="41"/>
      <c r="WR48" s="41"/>
      <c r="WS48" s="41"/>
      <c r="WT48" s="41"/>
      <c r="WU48" s="41"/>
      <c r="WV48" s="41"/>
      <c r="WW48" s="41"/>
      <c r="WX48" s="41"/>
      <c r="WY48" s="41"/>
      <c r="WZ48" s="41"/>
      <c r="XA48" s="41"/>
      <c r="XB48" s="41"/>
      <c r="XC48" s="41"/>
      <c r="XD48" s="41"/>
      <c r="XE48" s="41"/>
      <c r="XF48" s="41"/>
      <c r="XG48" s="41"/>
      <c r="XH48" s="41"/>
      <c r="XI48" s="41"/>
      <c r="XJ48" s="41"/>
      <c r="XK48" s="41"/>
      <c r="XL48" s="41"/>
      <c r="XM48" s="41"/>
      <c r="XN48" s="41"/>
      <c r="XO48" s="41"/>
      <c r="XP48" s="41"/>
      <c r="XQ48" s="41"/>
      <c r="XR48" s="41"/>
      <c r="XS48" s="41"/>
      <c r="XT48" s="41"/>
      <c r="XU48" s="41"/>
      <c r="XV48" s="41"/>
      <c r="XW48" s="41"/>
      <c r="XX48" s="41"/>
      <c r="XY48" s="41"/>
      <c r="XZ48" s="41"/>
      <c r="YA48" s="41"/>
      <c r="YB48" s="41"/>
      <c r="YC48" s="41"/>
      <c r="YD48" s="41"/>
      <c r="YE48" s="41"/>
      <c r="YF48" s="41"/>
      <c r="YG48" s="41"/>
      <c r="YH48" s="41"/>
      <c r="YI48" s="41"/>
      <c r="YJ48" s="41"/>
      <c r="YK48" s="41"/>
      <c r="YL48" s="41"/>
      <c r="YM48" s="41"/>
      <c r="YN48" s="41"/>
      <c r="YO48" s="41"/>
      <c r="YP48" s="41"/>
      <c r="YQ48" s="41"/>
      <c r="YR48" s="41"/>
      <c r="YS48" s="41"/>
      <c r="YT48" s="41"/>
      <c r="YU48" s="41"/>
      <c r="YV48" s="41"/>
      <c r="YW48" s="41"/>
      <c r="YX48" s="41"/>
      <c r="YY48" s="41"/>
      <c r="YZ48" s="41"/>
      <c r="ZA48" s="41"/>
      <c r="ZB48" s="41"/>
      <c r="ZC48" s="41"/>
      <c r="ZD48" s="41"/>
      <c r="ZE48" s="41"/>
      <c r="ZF48" s="41"/>
      <c r="ZG48" s="41"/>
      <c r="ZH48" s="41"/>
      <c r="ZI48" s="41"/>
      <c r="ZJ48" s="41"/>
      <c r="ZK48" s="41"/>
      <c r="ZL48" s="41"/>
      <c r="ZM48" s="41"/>
      <c r="ZN48" s="41"/>
      <c r="ZO48" s="41"/>
      <c r="ZP48" s="41"/>
      <c r="ZQ48" s="41"/>
      <c r="ZR48" s="41"/>
      <c r="ZS48" s="41"/>
      <c r="ZT48" s="41"/>
      <c r="ZU48" s="41"/>
      <c r="ZV48" s="41"/>
      <c r="ZW48" s="41"/>
      <c r="ZX48" s="41"/>
      <c r="ZY48" s="41"/>
      <c r="ZZ48" s="41"/>
      <c r="AAA48" s="41"/>
      <c r="AAB48" s="41"/>
      <c r="AAC48" s="41"/>
      <c r="AAD48" s="41"/>
      <c r="AAE48" s="41"/>
      <c r="AAF48" s="41"/>
      <c r="AAG48" s="41"/>
      <c r="AAH48" s="41"/>
      <c r="AAI48" s="41"/>
      <c r="AAJ48" s="41"/>
      <c r="AAK48" s="41"/>
      <c r="AAL48" s="41"/>
      <c r="AAM48" s="41"/>
      <c r="AAN48" s="41"/>
      <c r="AAO48" s="41"/>
      <c r="AAP48" s="41"/>
      <c r="AAQ48" s="41"/>
      <c r="AAR48" s="41"/>
      <c r="AAS48" s="41"/>
      <c r="AAT48" s="41"/>
      <c r="AAU48" s="41"/>
      <c r="AAV48" s="41"/>
      <c r="AAW48" s="41"/>
      <c r="AAX48" s="41"/>
      <c r="AAY48" s="41"/>
      <c r="AAZ48" s="41"/>
      <c r="ABA48" s="41"/>
      <c r="ABB48" s="41"/>
      <c r="ABC48" s="41"/>
      <c r="ABD48" s="41"/>
      <c r="ABE48" s="41"/>
      <c r="ABF48" s="41"/>
      <c r="ABG48" s="41"/>
      <c r="ABH48" s="41"/>
      <c r="ABI48" s="41"/>
      <c r="ABJ48" s="41"/>
      <c r="ABK48" s="41"/>
      <c r="ABL48" s="41"/>
      <c r="ABM48" s="41"/>
      <c r="ABN48" s="41"/>
      <c r="ABO48" s="41"/>
      <c r="ABP48" s="41"/>
      <c r="ABQ48" s="41"/>
      <c r="ABR48" s="41"/>
      <c r="ABS48" s="41"/>
      <c r="ABT48" s="41"/>
      <c r="ABU48" s="41"/>
      <c r="ABV48" s="41"/>
      <c r="ABW48" s="41"/>
      <c r="ABX48" s="41"/>
      <c r="ABY48" s="41"/>
      <c r="ABZ48" s="41"/>
      <c r="ACA48" s="41"/>
      <c r="ACB48" s="41"/>
      <c r="ACC48" s="41"/>
      <c r="ACD48" s="41"/>
      <c r="ACE48" s="41"/>
      <c r="ACF48" s="41"/>
      <c r="ACG48" s="41"/>
      <c r="ACH48" s="41"/>
      <c r="ACI48" s="41"/>
      <c r="ACJ48" s="41"/>
      <c r="ACK48" s="41"/>
      <c r="ACL48" s="41"/>
      <c r="ACM48" s="41"/>
      <c r="ACN48" s="41"/>
      <c r="ACO48" s="41"/>
      <c r="ACP48" s="41"/>
      <c r="ACQ48" s="41"/>
      <c r="ACR48" s="41"/>
      <c r="ACS48" s="41"/>
      <c r="ACT48" s="41"/>
      <c r="ACU48" s="41"/>
      <c r="ACV48" s="41"/>
      <c r="ACW48" s="41"/>
      <c r="ACX48" s="41"/>
      <c r="ACY48" s="41"/>
      <c r="ACZ48" s="41"/>
      <c r="ADA48" s="41"/>
      <c r="ADB48" s="41"/>
      <c r="ADC48" s="41"/>
      <c r="ADD48" s="41"/>
      <c r="ADE48" s="41"/>
      <c r="ADF48" s="41"/>
      <c r="ADG48" s="41"/>
      <c r="ADH48" s="41"/>
      <c r="ADI48" s="41"/>
      <c r="ADJ48" s="41"/>
      <c r="ADK48" s="41"/>
      <c r="ADL48" s="41"/>
      <c r="ADM48" s="41"/>
      <c r="ADN48" s="41"/>
      <c r="ADO48" s="41"/>
      <c r="ADP48" s="41"/>
      <c r="ADQ48" s="41"/>
      <c r="ADR48" s="41"/>
      <c r="ADS48" s="41"/>
      <c r="ADT48" s="41"/>
      <c r="ADU48" s="41"/>
      <c r="ADV48" s="41"/>
      <c r="ADW48" s="41"/>
      <c r="ADX48" s="41"/>
      <c r="ADY48" s="41"/>
      <c r="ADZ48" s="41"/>
      <c r="AEA48" s="41"/>
      <c r="AEB48" s="41"/>
      <c r="AEC48" s="41"/>
      <c r="AED48" s="41"/>
      <c r="AEE48" s="41"/>
      <c r="AEF48" s="41"/>
      <c r="AEG48" s="41"/>
      <c r="AEH48" s="41"/>
      <c r="AEI48" s="41"/>
      <c r="AEJ48" s="41"/>
      <c r="AEK48" s="41"/>
      <c r="AEL48" s="41"/>
      <c r="AEM48" s="41"/>
      <c r="AEN48" s="41"/>
      <c r="AEO48" s="41"/>
      <c r="AEP48" s="41"/>
      <c r="AEQ48" s="41"/>
      <c r="AER48" s="41"/>
      <c r="AES48" s="41"/>
      <c r="AET48" s="41"/>
      <c r="AEU48" s="41"/>
      <c r="AEV48" s="41"/>
      <c r="AEW48" s="41"/>
      <c r="AEX48" s="41"/>
      <c r="AEY48" s="41"/>
      <c r="AEZ48" s="41"/>
      <c r="AFA48" s="41"/>
      <c r="AFB48" s="41"/>
      <c r="AFC48" s="41"/>
      <c r="AFD48" s="41"/>
      <c r="AFE48" s="41"/>
      <c r="AFF48" s="41"/>
      <c r="AFG48" s="41"/>
      <c r="AFH48" s="41"/>
      <c r="AFI48" s="41"/>
      <c r="AFJ48" s="41"/>
      <c r="AFK48" s="41"/>
      <c r="AFL48" s="41"/>
      <c r="AFM48" s="41"/>
      <c r="AFN48" s="41"/>
      <c r="AFO48" s="41"/>
      <c r="AFP48" s="41"/>
      <c r="AFQ48" s="41"/>
      <c r="AFR48" s="41"/>
      <c r="AFS48" s="41"/>
      <c r="AFT48" s="41"/>
      <c r="AFU48" s="41"/>
      <c r="AFV48" s="41"/>
      <c r="AFW48" s="41"/>
      <c r="AFX48" s="41"/>
      <c r="AFY48" s="41"/>
      <c r="AFZ48" s="41"/>
      <c r="AGA48" s="41"/>
      <c r="AGB48" s="41"/>
      <c r="AGC48" s="41"/>
      <c r="AGD48" s="41"/>
      <c r="AGE48" s="41"/>
      <c r="AGF48" s="41"/>
      <c r="AGG48" s="41"/>
      <c r="AGH48" s="41"/>
      <c r="AGI48" s="41"/>
      <c r="AGJ48" s="41"/>
      <c r="AGK48" s="41"/>
      <c r="AGL48" s="41"/>
      <c r="AGM48" s="41"/>
      <c r="AGN48" s="41"/>
      <c r="AGO48" s="41"/>
      <c r="AGP48" s="41"/>
      <c r="AGQ48" s="41"/>
      <c r="AGR48" s="41"/>
      <c r="AGS48" s="41"/>
      <c r="AGT48" s="41"/>
      <c r="AGU48" s="41"/>
      <c r="AGV48" s="41"/>
      <c r="AGW48" s="41"/>
      <c r="AGX48" s="41"/>
      <c r="AGY48" s="41"/>
      <c r="AGZ48" s="41"/>
      <c r="AHA48" s="41"/>
      <c r="AHB48" s="41"/>
      <c r="AHC48" s="41"/>
      <c r="AHD48" s="41"/>
      <c r="AHE48" s="41"/>
      <c r="AHF48" s="41"/>
      <c r="AHG48" s="41"/>
      <c r="AHH48" s="41"/>
      <c r="AHI48" s="41"/>
      <c r="AHJ48" s="41"/>
      <c r="AHK48" s="41"/>
      <c r="AHL48" s="41"/>
      <c r="AHM48" s="41"/>
      <c r="AHN48" s="41"/>
      <c r="AHO48" s="41"/>
      <c r="AHP48" s="41"/>
      <c r="AHQ48" s="41"/>
      <c r="AHR48" s="41"/>
      <c r="AHS48" s="41"/>
      <c r="AHT48" s="41"/>
      <c r="AHU48" s="41"/>
      <c r="AHV48" s="41"/>
      <c r="AHW48" s="41"/>
      <c r="AHX48" s="41"/>
      <c r="AHY48" s="41"/>
      <c r="AHZ48" s="41"/>
      <c r="AIA48" s="41"/>
      <c r="AIB48" s="41"/>
      <c r="AIC48" s="41"/>
      <c r="AID48" s="41"/>
      <c r="AIE48" s="41"/>
      <c r="AIF48" s="41"/>
      <c r="AIG48" s="41"/>
      <c r="AIH48" s="41"/>
      <c r="AII48" s="41"/>
      <c r="AIJ48" s="41"/>
      <c r="AIK48" s="41"/>
      <c r="AIL48" s="41"/>
      <c r="AIM48" s="41"/>
      <c r="AIN48" s="41"/>
      <c r="AIO48" s="41"/>
      <c r="AIP48" s="41"/>
      <c r="AIQ48" s="41"/>
      <c r="AIR48" s="41"/>
      <c r="AIS48" s="41"/>
      <c r="AIT48" s="41"/>
      <c r="AIU48" s="41"/>
      <c r="AIV48" s="41"/>
      <c r="AIW48" s="41"/>
      <c r="AIX48" s="41"/>
      <c r="AIY48" s="41"/>
      <c r="AIZ48" s="41"/>
      <c r="AJA48" s="41"/>
      <c r="AJB48" s="41"/>
      <c r="AJC48" s="41"/>
      <c r="AJD48" s="41"/>
      <c r="AJE48" s="41"/>
      <c r="AJF48" s="41"/>
      <c r="AJG48" s="41"/>
      <c r="AJH48" s="41"/>
      <c r="AJI48" s="41"/>
      <c r="AJJ48" s="41"/>
      <c r="AJK48" s="41"/>
      <c r="AJL48" s="41"/>
      <c r="AJM48" s="41"/>
      <c r="AJN48" s="41"/>
      <c r="AJO48" s="41"/>
      <c r="AJP48" s="41"/>
      <c r="AJQ48" s="41"/>
      <c r="AJR48" s="41"/>
      <c r="AJS48" s="41"/>
      <c r="AJT48" s="41"/>
      <c r="AJU48" s="41"/>
      <c r="AJV48" s="41"/>
      <c r="AJW48" s="41"/>
      <c r="AJX48" s="41"/>
      <c r="AJY48" s="41"/>
      <c r="AJZ48" s="41"/>
      <c r="AKA48" s="41"/>
      <c r="AKB48" s="41"/>
      <c r="AKC48" s="41"/>
      <c r="AKD48" s="41"/>
      <c r="AKE48" s="41"/>
      <c r="AKF48" s="41"/>
      <c r="AKG48" s="41"/>
      <c r="AKH48" s="41"/>
      <c r="AKI48" s="41"/>
      <c r="AKJ48" s="41"/>
      <c r="AKK48" s="41"/>
      <c r="AKL48" s="41"/>
      <c r="AKM48" s="41"/>
      <c r="AKN48" s="41"/>
      <c r="AKO48" s="41"/>
      <c r="AKP48" s="41"/>
      <c r="AKQ48" s="41"/>
      <c r="AKR48" s="41"/>
      <c r="AKS48" s="41"/>
      <c r="AKT48" s="41"/>
      <c r="AKU48" s="41"/>
      <c r="AKV48" s="41"/>
      <c r="AKW48" s="41"/>
      <c r="AKX48" s="41"/>
      <c r="AKY48" s="41"/>
      <c r="AKZ48" s="41"/>
      <c r="ALA48" s="41"/>
      <c r="ALB48" s="41"/>
      <c r="ALC48" s="41"/>
      <c r="ALD48" s="41"/>
      <c r="ALE48" s="41"/>
      <c r="ALF48" s="41"/>
      <c r="ALG48" s="41"/>
      <c r="ALH48" s="41"/>
      <c r="ALI48" s="41"/>
      <c r="ALJ48" s="41"/>
      <c r="ALK48" s="41"/>
      <c r="ALL48" s="41"/>
      <c r="ALM48" s="41"/>
      <c r="ALN48" s="41"/>
      <c r="ALO48" s="41"/>
      <c r="ALP48" s="41"/>
      <c r="ALQ48" s="41"/>
      <c r="ALR48" s="41"/>
      <c r="ALS48" s="41"/>
      <c r="ALT48" s="41"/>
      <c r="ALU48" s="41"/>
      <c r="ALV48" s="41"/>
      <c r="ALW48" s="41"/>
      <c r="ALX48" s="41"/>
      <c r="ALY48" s="41"/>
      <c r="ALZ48" s="41"/>
      <c r="AMA48" s="41"/>
      <c r="AMB48" s="41"/>
      <c r="AMC48" s="41"/>
      <c r="AMD48" s="41"/>
      <c r="AME48" s="41"/>
      <c r="AMF48" s="41"/>
      <c r="AMG48" s="41"/>
      <c r="AMH48" s="41"/>
      <c r="AMI48" s="41"/>
      <c r="AMJ48" s="41"/>
      <c r="AMK48" s="41"/>
      <c r="AML48" s="41"/>
      <c r="AMM48" s="41"/>
      <c r="AMN48" s="41"/>
      <c r="AMO48" s="41"/>
      <c r="AMP48" s="41"/>
      <c r="AMQ48" s="41"/>
      <c r="AMR48" s="41"/>
      <c r="AMS48" s="41"/>
      <c r="AMT48" s="41"/>
      <c r="AMU48" s="41"/>
      <c r="AMV48" s="41"/>
      <c r="AMW48" s="41"/>
      <c r="AMX48" s="41"/>
      <c r="AMY48" s="41"/>
      <c r="AMZ48" s="41"/>
      <c r="ANA48" s="41"/>
      <c r="ANB48" s="41"/>
      <c r="ANC48" s="41"/>
      <c r="AND48" s="41"/>
      <c r="ANE48" s="41"/>
      <c r="ANF48" s="41"/>
      <c r="ANG48" s="41"/>
      <c r="ANH48" s="41"/>
      <c r="ANI48" s="41"/>
      <c r="ANJ48" s="41"/>
      <c r="ANK48" s="41"/>
      <c r="ANL48" s="41"/>
      <c r="ANM48" s="41"/>
      <c r="ANN48" s="41"/>
      <c r="ANO48" s="41"/>
      <c r="ANP48" s="41"/>
      <c r="ANQ48" s="41"/>
      <c r="ANR48" s="41"/>
      <c r="ANS48" s="41"/>
      <c r="ANT48" s="41"/>
      <c r="ANU48" s="41"/>
      <c r="ANV48" s="41"/>
      <c r="ANW48" s="41"/>
      <c r="ANX48" s="41"/>
      <c r="ANY48" s="41"/>
      <c r="ANZ48" s="41"/>
      <c r="AOA48" s="41"/>
      <c r="AOB48" s="41"/>
      <c r="AOC48" s="41"/>
      <c r="AOD48" s="41"/>
      <c r="AOE48" s="41"/>
      <c r="AOF48" s="41"/>
      <c r="AOG48" s="41"/>
      <c r="AOH48" s="41"/>
      <c r="AOI48" s="41"/>
      <c r="AOJ48" s="41"/>
      <c r="AOK48" s="41"/>
      <c r="AOL48" s="41"/>
      <c r="AOM48" s="41"/>
      <c r="AON48" s="41"/>
      <c r="AOO48" s="41"/>
      <c r="AOP48" s="41"/>
      <c r="AOQ48" s="41"/>
      <c r="AOR48" s="41"/>
      <c r="AOS48" s="41"/>
      <c r="AOT48" s="41"/>
      <c r="AOU48" s="41"/>
      <c r="AOV48" s="41"/>
      <c r="AOW48" s="41"/>
      <c r="AOX48" s="41"/>
      <c r="AOY48" s="41"/>
      <c r="AOZ48" s="41"/>
      <c r="APA48" s="41"/>
      <c r="APB48" s="41"/>
      <c r="APC48" s="41"/>
      <c r="APD48" s="41"/>
      <c r="APE48" s="41"/>
      <c r="APF48" s="41"/>
      <c r="APG48" s="41"/>
      <c r="APH48" s="41"/>
      <c r="API48" s="41"/>
    </row>
    <row r="49" spans="2:1101" x14ac:dyDescent="0.25">
      <c r="B49" s="43" t="s">
        <v>337</v>
      </c>
      <c r="C49" s="41">
        <v>12391</v>
      </c>
      <c r="D49" s="130">
        <v>8420869.4700000007</v>
      </c>
      <c r="E49" s="130">
        <v>0</v>
      </c>
      <c r="F49" s="130">
        <v>0</v>
      </c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1"/>
      <c r="FO49" s="41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1"/>
      <c r="GA49" s="41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1"/>
      <c r="GM49" s="41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1"/>
      <c r="GY49" s="41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1"/>
      <c r="HK49" s="41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1"/>
      <c r="HW49" s="41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1"/>
      <c r="II49" s="41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1"/>
      <c r="IU49" s="41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1"/>
      <c r="JG49" s="41"/>
      <c r="JH49" s="41"/>
      <c r="JI49" s="41"/>
      <c r="JJ49" s="41"/>
      <c r="JK49" s="41"/>
      <c r="JL49" s="41"/>
      <c r="JM49" s="41"/>
      <c r="JN49" s="41"/>
      <c r="JO49" s="41"/>
      <c r="JP49" s="41"/>
      <c r="JQ49" s="41"/>
      <c r="JR49" s="41"/>
      <c r="JS49" s="41"/>
      <c r="JT49" s="41"/>
      <c r="JU49" s="41"/>
      <c r="JV49" s="41"/>
      <c r="JW49" s="41"/>
      <c r="JX49" s="41"/>
      <c r="JY49" s="41"/>
      <c r="JZ49" s="41"/>
      <c r="KA49" s="41"/>
      <c r="KB49" s="41"/>
      <c r="KC49" s="41"/>
      <c r="KD49" s="41"/>
      <c r="KE49" s="41"/>
      <c r="KF49" s="41"/>
      <c r="KG49" s="41"/>
      <c r="KH49" s="41"/>
      <c r="KI49" s="41"/>
      <c r="KJ49" s="41"/>
      <c r="KK49" s="41"/>
      <c r="KL49" s="41"/>
      <c r="KM49" s="41"/>
      <c r="KN49" s="41"/>
      <c r="KO49" s="41"/>
      <c r="KP49" s="41"/>
      <c r="KQ49" s="41"/>
      <c r="KR49" s="41"/>
      <c r="KS49" s="41"/>
      <c r="KT49" s="41"/>
      <c r="KU49" s="41"/>
      <c r="KV49" s="41"/>
      <c r="KW49" s="41"/>
      <c r="KX49" s="41"/>
      <c r="KY49" s="41"/>
      <c r="KZ49" s="41"/>
      <c r="LA49" s="41"/>
      <c r="LB49" s="41"/>
      <c r="LC49" s="41"/>
      <c r="LD49" s="41"/>
      <c r="LE49" s="41"/>
      <c r="LF49" s="41"/>
      <c r="LG49" s="41"/>
      <c r="LH49" s="41"/>
      <c r="LI49" s="41"/>
      <c r="LJ49" s="41"/>
      <c r="LK49" s="41"/>
      <c r="LL49" s="41"/>
      <c r="LM49" s="41"/>
      <c r="LN49" s="41"/>
      <c r="LO49" s="41"/>
      <c r="LP49" s="41"/>
      <c r="LQ49" s="41"/>
      <c r="LR49" s="41"/>
      <c r="LS49" s="41"/>
      <c r="LT49" s="41"/>
      <c r="LU49" s="41"/>
      <c r="LV49" s="41"/>
      <c r="LW49" s="41"/>
      <c r="LX49" s="41"/>
      <c r="LY49" s="41"/>
      <c r="LZ49" s="41"/>
      <c r="MA49" s="41"/>
      <c r="MB49" s="41"/>
      <c r="MC49" s="41"/>
      <c r="MD49" s="41"/>
      <c r="ME49" s="41"/>
      <c r="MF49" s="41"/>
      <c r="MG49" s="41"/>
      <c r="MH49" s="41"/>
      <c r="MI49" s="41"/>
      <c r="MJ49" s="41"/>
      <c r="MK49" s="41"/>
      <c r="ML49" s="41"/>
      <c r="MM49" s="41"/>
      <c r="MN49" s="41"/>
      <c r="MO49" s="41"/>
      <c r="MP49" s="41"/>
      <c r="MQ49" s="41"/>
      <c r="MR49" s="41"/>
      <c r="MS49" s="41"/>
      <c r="MT49" s="41"/>
      <c r="MU49" s="41"/>
      <c r="MV49" s="41"/>
      <c r="MW49" s="41"/>
      <c r="MX49" s="41"/>
      <c r="MY49" s="41"/>
      <c r="MZ49" s="41"/>
      <c r="NA49" s="41"/>
      <c r="NB49" s="41"/>
      <c r="NC49" s="41"/>
      <c r="ND49" s="41"/>
      <c r="NE49" s="41"/>
      <c r="NF49" s="41"/>
      <c r="NG49" s="41"/>
      <c r="NH49" s="41"/>
      <c r="NI49" s="41"/>
      <c r="NJ49" s="41"/>
      <c r="NK49" s="41"/>
      <c r="NL49" s="41"/>
      <c r="NM49" s="41"/>
      <c r="NN49" s="41"/>
      <c r="NO49" s="41"/>
      <c r="NP49" s="41"/>
      <c r="NQ49" s="41"/>
      <c r="NR49" s="41"/>
      <c r="NS49" s="41"/>
      <c r="NT49" s="41"/>
      <c r="NU49" s="41"/>
      <c r="NV49" s="41"/>
      <c r="NW49" s="41"/>
      <c r="NX49" s="41"/>
      <c r="NY49" s="41"/>
      <c r="NZ49" s="41"/>
      <c r="OA49" s="41"/>
      <c r="OB49" s="41"/>
      <c r="OC49" s="41"/>
      <c r="OD49" s="41"/>
      <c r="OE49" s="41"/>
      <c r="OF49" s="41"/>
      <c r="OG49" s="41"/>
      <c r="OH49" s="41"/>
      <c r="OI49" s="41"/>
      <c r="OJ49" s="41"/>
      <c r="OK49" s="41"/>
      <c r="OL49" s="41"/>
      <c r="OM49" s="41"/>
      <c r="ON49" s="41"/>
      <c r="OO49" s="41"/>
      <c r="OP49" s="41"/>
      <c r="OQ49" s="41"/>
      <c r="OR49" s="41"/>
      <c r="OS49" s="41"/>
      <c r="OT49" s="41"/>
      <c r="OU49" s="41"/>
      <c r="OV49" s="41"/>
      <c r="OW49" s="41"/>
      <c r="OX49" s="41"/>
      <c r="OY49" s="41"/>
      <c r="OZ49" s="41"/>
      <c r="PA49" s="41"/>
      <c r="PB49" s="41"/>
      <c r="PC49" s="41"/>
      <c r="PD49" s="41"/>
      <c r="PE49" s="41"/>
      <c r="PF49" s="41"/>
      <c r="PG49" s="41"/>
      <c r="PH49" s="41"/>
      <c r="PI49" s="41"/>
      <c r="PJ49" s="41"/>
      <c r="PK49" s="41"/>
      <c r="PL49" s="41"/>
      <c r="PM49" s="41"/>
      <c r="PN49" s="41"/>
      <c r="PO49" s="41"/>
      <c r="PP49" s="41"/>
      <c r="PQ49" s="41"/>
      <c r="PR49" s="41"/>
      <c r="PS49" s="41"/>
      <c r="PT49" s="41"/>
      <c r="PU49" s="41"/>
      <c r="PV49" s="41"/>
      <c r="PW49" s="41"/>
      <c r="PX49" s="41"/>
      <c r="PY49" s="41"/>
      <c r="PZ49" s="41"/>
      <c r="QA49" s="41"/>
      <c r="QB49" s="41"/>
      <c r="QC49" s="41"/>
      <c r="QD49" s="41"/>
      <c r="QE49" s="41"/>
      <c r="QF49" s="41"/>
      <c r="QG49" s="41"/>
      <c r="QH49" s="41"/>
      <c r="QI49" s="41"/>
      <c r="QJ49" s="41"/>
      <c r="QK49" s="41"/>
      <c r="QL49" s="41"/>
      <c r="QM49" s="41"/>
      <c r="QN49" s="41"/>
      <c r="QO49" s="41"/>
      <c r="QP49" s="41"/>
      <c r="QQ49" s="41"/>
      <c r="QR49" s="41"/>
      <c r="QS49" s="41"/>
      <c r="QT49" s="41"/>
      <c r="QU49" s="41"/>
      <c r="QV49" s="41"/>
      <c r="QW49" s="41"/>
      <c r="QX49" s="41"/>
      <c r="QY49" s="41"/>
      <c r="QZ49" s="41"/>
      <c r="RA49" s="41"/>
      <c r="RB49" s="41"/>
      <c r="RC49" s="41"/>
      <c r="RD49" s="41"/>
      <c r="RE49" s="41"/>
      <c r="RF49" s="41"/>
      <c r="RG49" s="41"/>
      <c r="RH49" s="41"/>
      <c r="RI49" s="41"/>
      <c r="RJ49" s="41"/>
      <c r="RK49" s="41"/>
      <c r="RL49" s="41"/>
      <c r="RM49" s="41"/>
      <c r="RN49" s="41"/>
      <c r="RO49" s="41"/>
      <c r="RP49" s="41"/>
      <c r="RQ49" s="41"/>
      <c r="RR49" s="41"/>
      <c r="RS49" s="41"/>
      <c r="RT49" s="41"/>
      <c r="RU49" s="41"/>
      <c r="RV49" s="41"/>
      <c r="RW49" s="41"/>
      <c r="RX49" s="41"/>
      <c r="RY49" s="41"/>
      <c r="RZ49" s="41"/>
      <c r="SA49" s="41"/>
      <c r="SB49" s="41"/>
      <c r="SC49" s="41"/>
      <c r="SD49" s="41"/>
      <c r="SE49" s="41"/>
      <c r="SF49" s="41"/>
      <c r="SG49" s="41"/>
      <c r="SH49" s="41"/>
      <c r="SI49" s="41"/>
      <c r="SJ49" s="41"/>
      <c r="SK49" s="41"/>
      <c r="SL49" s="41"/>
      <c r="SM49" s="41"/>
      <c r="SN49" s="41"/>
      <c r="SO49" s="41"/>
      <c r="SP49" s="41"/>
      <c r="SQ49" s="41"/>
      <c r="SR49" s="41"/>
      <c r="SS49" s="41"/>
      <c r="ST49" s="41"/>
      <c r="SU49" s="41"/>
      <c r="SV49" s="41"/>
      <c r="SW49" s="41"/>
      <c r="SX49" s="41"/>
      <c r="SY49" s="41"/>
      <c r="SZ49" s="41"/>
      <c r="TA49" s="41"/>
      <c r="TB49" s="41"/>
      <c r="TC49" s="41"/>
      <c r="TD49" s="41"/>
      <c r="TE49" s="41"/>
      <c r="TF49" s="41"/>
      <c r="TG49" s="41"/>
      <c r="TH49" s="41"/>
      <c r="TI49" s="41"/>
      <c r="TJ49" s="41"/>
      <c r="TK49" s="41"/>
      <c r="TL49" s="41"/>
      <c r="TM49" s="41"/>
      <c r="TN49" s="41"/>
      <c r="TO49" s="41"/>
      <c r="TP49" s="41"/>
      <c r="TQ49" s="41"/>
      <c r="TR49" s="41"/>
      <c r="TS49" s="41"/>
      <c r="TT49" s="41"/>
      <c r="TU49" s="41"/>
      <c r="TV49" s="41"/>
      <c r="TW49" s="41"/>
      <c r="TX49" s="41"/>
      <c r="TY49" s="41"/>
      <c r="TZ49" s="41"/>
      <c r="UA49" s="41"/>
      <c r="UB49" s="41"/>
      <c r="UC49" s="41"/>
      <c r="UD49" s="41"/>
      <c r="UE49" s="41"/>
      <c r="UF49" s="41"/>
      <c r="UG49" s="41"/>
      <c r="UH49" s="41"/>
      <c r="UI49" s="41"/>
      <c r="UJ49" s="41"/>
      <c r="UK49" s="41"/>
      <c r="UL49" s="41"/>
      <c r="UM49" s="41"/>
      <c r="UN49" s="41"/>
      <c r="UO49" s="41"/>
      <c r="UP49" s="41"/>
      <c r="UQ49" s="41"/>
      <c r="UR49" s="41"/>
      <c r="US49" s="41"/>
      <c r="UT49" s="41"/>
      <c r="UU49" s="41"/>
      <c r="UV49" s="41"/>
      <c r="UW49" s="41"/>
      <c r="UX49" s="41"/>
      <c r="UY49" s="41"/>
      <c r="UZ49" s="41"/>
      <c r="VA49" s="41"/>
      <c r="VB49" s="41"/>
      <c r="VC49" s="41"/>
      <c r="VD49" s="41"/>
      <c r="VE49" s="41"/>
      <c r="VF49" s="41"/>
      <c r="VG49" s="41"/>
      <c r="VH49" s="41"/>
      <c r="VI49" s="41"/>
      <c r="VJ49" s="41"/>
      <c r="VK49" s="41"/>
      <c r="VL49" s="41"/>
      <c r="VM49" s="41"/>
      <c r="VN49" s="41"/>
      <c r="VO49" s="41"/>
      <c r="VP49" s="41"/>
      <c r="VQ49" s="41"/>
      <c r="VR49" s="41"/>
      <c r="VS49" s="41"/>
      <c r="VT49" s="41"/>
      <c r="VU49" s="41"/>
      <c r="VV49" s="41"/>
      <c r="VW49" s="41"/>
      <c r="VX49" s="41"/>
      <c r="VY49" s="41"/>
      <c r="VZ49" s="41"/>
      <c r="WA49" s="41"/>
      <c r="WB49" s="41"/>
      <c r="WC49" s="41"/>
      <c r="WD49" s="41"/>
      <c r="WE49" s="41"/>
      <c r="WF49" s="41"/>
      <c r="WG49" s="41"/>
      <c r="WH49" s="41"/>
      <c r="WI49" s="41"/>
      <c r="WJ49" s="41"/>
      <c r="WK49" s="41"/>
      <c r="WL49" s="41"/>
      <c r="WM49" s="41"/>
      <c r="WN49" s="41"/>
      <c r="WO49" s="41"/>
      <c r="WP49" s="41"/>
      <c r="WQ49" s="41"/>
      <c r="WR49" s="41"/>
      <c r="WS49" s="41"/>
      <c r="WT49" s="41"/>
      <c r="WU49" s="41"/>
      <c r="WV49" s="41"/>
      <c r="WW49" s="41"/>
      <c r="WX49" s="41"/>
      <c r="WY49" s="41"/>
      <c r="WZ49" s="41"/>
      <c r="XA49" s="41"/>
      <c r="XB49" s="41"/>
      <c r="XC49" s="41"/>
      <c r="XD49" s="41"/>
      <c r="XE49" s="41"/>
      <c r="XF49" s="41"/>
      <c r="XG49" s="41"/>
      <c r="XH49" s="41"/>
      <c r="XI49" s="41"/>
      <c r="XJ49" s="41"/>
      <c r="XK49" s="41"/>
      <c r="XL49" s="41"/>
      <c r="XM49" s="41"/>
      <c r="XN49" s="41"/>
      <c r="XO49" s="41"/>
      <c r="XP49" s="41"/>
      <c r="XQ49" s="41"/>
      <c r="XR49" s="41"/>
      <c r="XS49" s="41"/>
      <c r="XT49" s="41"/>
      <c r="XU49" s="41"/>
      <c r="XV49" s="41"/>
      <c r="XW49" s="41"/>
      <c r="XX49" s="41"/>
      <c r="XY49" s="41"/>
      <c r="XZ49" s="41"/>
      <c r="YA49" s="41"/>
      <c r="YB49" s="41"/>
      <c r="YC49" s="41"/>
      <c r="YD49" s="41"/>
      <c r="YE49" s="41"/>
      <c r="YF49" s="41"/>
      <c r="YG49" s="41"/>
      <c r="YH49" s="41"/>
      <c r="YI49" s="41"/>
      <c r="YJ49" s="41"/>
      <c r="YK49" s="41"/>
      <c r="YL49" s="41"/>
      <c r="YM49" s="41"/>
      <c r="YN49" s="41"/>
      <c r="YO49" s="41"/>
      <c r="YP49" s="41"/>
      <c r="YQ49" s="41"/>
      <c r="YR49" s="41"/>
      <c r="YS49" s="41"/>
      <c r="YT49" s="41"/>
      <c r="YU49" s="41"/>
      <c r="YV49" s="41"/>
      <c r="YW49" s="41"/>
      <c r="YX49" s="41"/>
      <c r="YY49" s="41"/>
      <c r="YZ49" s="41"/>
      <c r="ZA49" s="41"/>
      <c r="ZB49" s="41"/>
      <c r="ZC49" s="41"/>
      <c r="ZD49" s="41"/>
      <c r="ZE49" s="41"/>
      <c r="ZF49" s="41"/>
      <c r="ZG49" s="41"/>
      <c r="ZH49" s="41"/>
      <c r="ZI49" s="41"/>
      <c r="ZJ49" s="41"/>
      <c r="ZK49" s="41"/>
      <c r="ZL49" s="41"/>
      <c r="ZM49" s="41"/>
      <c r="ZN49" s="41"/>
      <c r="ZO49" s="41"/>
      <c r="ZP49" s="41"/>
      <c r="ZQ49" s="41"/>
      <c r="ZR49" s="41"/>
      <c r="ZS49" s="41"/>
      <c r="ZT49" s="41"/>
      <c r="ZU49" s="41"/>
      <c r="ZV49" s="41"/>
      <c r="ZW49" s="41"/>
      <c r="ZX49" s="41"/>
      <c r="ZY49" s="41"/>
      <c r="ZZ49" s="41"/>
      <c r="AAA49" s="41"/>
      <c r="AAB49" s="41"/>
      <c r="AAC49" s="41"/>
      <c r="AAD49" s="41"/>
      <c r="AAE49" s="41"/>
      <c r="AAF49" s="41"/>
      <c r="AAG49" s="41"/>
      <c r="AAH49" s="41"/>
      <c r="AAI49" s="41"/>
      <c r="AAJ49" s="41"/>
      <c r="AAK49" s="41"/>
      <c r="AAL49" s="41"/>
      <c r="AAM49" s="41"/>
      <c r="AAN49" s="41"/>
      <c r="AAO49" s="41"/>
      <c r="AAP49" s="41"/>
      <c r="AAQ49" s="41"/>
      <c r="AAR49" s="41"/>
      <c r="AAS49" s="41"/>
      <c r="AAT49" s="41"/>
      <c r="AAU49" s="41"/>
      <c r="AAV49" s="41"/>
      <c r="AAW49" s="41"/>
      <c r="AAX49" s="41"/>
      <c r="AAY49" s="41"/>
      <c r="AAZ49" s="41"/>
      <c r="ABA49" s="41"/>
      <c r="ABB49" s="41"/>
      <c r="ABC49" s="41"/>
      <c r="ABD49" s="41"/>
      <c r="ABE49" s="41"/>
      <c r="ABF49" s="41"/>
      <c r="ABG49" s="41"/>
      <c r="ABH49" s="41"/>
      <c r="ABI49" s="41"/>
      <c r="ABJ49" s="41"/>
      <c r="ABK49" s="41"/>
      <c r="ABL49" s="41"/>
      <c r="ABM49" s="41"/>
      <c r="ABN49" s="41"/>
      <c r="ABO49" s="41"/>
      <c r="ABP49" s="41"/>
      <c r="ABQ49" s="41"/>
      <c r="ABR49" s="41"/>
      <c r="ABS49" s="41"/>
      <c r="ABT49" s="41"/>
      <c r="ABU49" s="41"/>
      <c r="ABV49" s="41"/>
      <c r="ABW49" s="41"/>
      <c r="ABX49" s="41"/>
      <c r="ABY49" s="41"/>
      <c r="ABZ49" s="41"/>
      <c r="ACA49" s="41"/>
      <c r="ACB49" s="41"/>
      <c r="ACC49" s="41"/>
      <c r="ACD49" s="41"/>
      <c r="ACE49" s="41"/>
      <c r="ACF49" s="41"/>
      <c r="ACG49" s="41"/>
      <c r="ACH49" s="41"/>
      <c r="ACI49" s="41"/>
      <c r="ACJ49" s="41"/>
      <c r="ACK49" s="41"/>
      <c r="ACL49" s="41"/>
      <c r="ACM49" s="41"/>
      <c r="ACN49" s="41"/>
      <c r="ACO49" s="41"/>
      <c r="ACP49" s="41"/>
      <c r="ACQ49" s="41"/>
      <c r="ACR49" s="41"/>
      <c r="ACS49" s="41"/>
      <c r="ACT49" s="41"/>
      <c r="ACU49" s="41"/>
      <c r="ACV49" s="41"/>
      <c r="ACW49" s="41"/>
      <c r="ACX49" s="41"/>
      <c r="ACY49" s="41"/>
      <c r="ACZ49" s="41"/>
      <c r="ADA49" s="41"/>
      <c r="ADB49" s="41"/>
      <c r="ADC49" s="41"/>
      <c r="ADD49" s="41"/>
      <c r="ADE49" s="41"/>
      <c r="ADF49" s="41"/>
      <c r="ADG49" s="41"/>
      <c r="ADH49" s="41"/>
      <c r="ADI49" s="41"/>
      <c r="ADJ49" s="41"/>
      <c r="ADK49" s="41"/>
      <c r="ADL49" s="41"/>
      <c r="ADM49" s="41"/>
      <c r="ADN49" s="41"/>
      <c r="ADO49" s="41"/>
      <c r="ADP49" s="41"/>
      <c r="ADQ49" s="41"/>
      <c r="ADR49" s="41"/>
      <c r="ADS49" s="41"/>
      <c r="ADT49" s="41"/>
      <c r="ADU49" s="41"/>
      <c r="ADV49" s="41"/>
      <c r="ADW49" s="41"/>
      <c r="ADX49" s="41"/>
      <c r="ADY49" s="41"/>
      <c r="ADZ49" s="41"/>
      <c r="AEA49" s="41"/>
      <c r="AEB49" s="41"/>
      <c r="AEC49" s="41"/>
      <c r="AED49" s="41"/>
      <c r="AEE49" s="41"/>
      <c r="AEF49" s="41"/>
      <c r="AEG49" s="41"/>
      <c r="AEH49" s="41"/>
      <c r="AEI49" s="41"/>
      <c r="AEJ49" s="41"/>
      <c r="AEK49" s="41"/>
      <c r="AEL49" s="41"/>
      <c r="AEM49" s="41"/>
      <c r="AEN49" s="41"/>
      <c r="AEO49" s="41"/>
      <c r="AEP49" s="41"/>
      <c r="AEQ49" s="41"/>
      <c r="AER49" s="41"/>
      <c r="AES49" s="41"/>
      <c r="AET49" s="41"/>
      <c r="AEU49" s="41"/>
      <c r="AEV49" s="41"/>
      <c r="AEW49" s="41"/>
      <c r="AEX49" s="41"/>
      <c r="AEY49" s="41"/>
      <c r="AEZ49" s="41"/>
      <c r="AFA49" s="41"/>
      <c r="AFB49" s="41"/>
      <c r="AFC49" s="41"/>
      <c r="AFD49" s="41"/>
      <c r="AFE49" s="41"/>
      <c r="AFF49" s="41"/>
      <c r="AFG49" s="41"/>
      <c r="AFH49" s="41"/>
      <c r="AFI49" s="41"/>
      <c r="AFJ49" s="41"/>
      <c r="AFK49" s="41"/>
      <c r="AFL49" s="41"/>
      <c r="AFM49" s="41"/>
      <c r="AFN49" s="41"/>
      <c r="AFO49" s="41"/>
      <c r="AFP49" s="41"/>
      <c r="AFQ49" s="41"/>
      <c r="AFR49" s="41"/>
      <c r="AFS49" s="41"/>
      <c r="AFT49" s="41"/>
      <c r="AFU49" s="41"/>
      <c r="AFV49" s="41"/>
      <c r="AFW49" s="41"/>
      <c r="AFX49" s="41"/>
      <c r="AFY49" s="41"/>
      <c r="AFZ49" s="41"/>
      <c r="AGA49" s="41"/>
      <c r="AGB49" s="41"/>
      <c r="AGC49" s="41"/>
      <c r="AGD49" s="41"/>
      <c r="AGE49" s="41"/>
      <c r="AGF49" s="41"/>
      <c r="AGG49" s="41"/>
      <c r="AGH49" s="41"/>
      <c r="AGI49" s="41"/>
      <c r="AGJ49" s="41"/>
      <c r="AGK49" s="41"/>
      <c r="AGL49" s="41"/>
      <c r="AGM49" s="41"/>
      <c r="AGN49" s="41"/>
      <c r="AGO49" s="41"/>
      <c r="AGP49" s="41"/>
      <c r="AGQ49" s="41"/>
      <c r="AGR49" s="41"/>
      <c r="AGS49" s="41"/>
      <c r="AGT49" s="41"/>
      <c r="AGU49" s="41"/>
      <c r="AGV49" s="41"/>
      <c r="AGW49" s="41"/>
      <c r="AGX49" s="41"/>
      <c r="AGY49" s="41"/>
      <c r="AGZ49" s="41"/>
      <c r="AHA49" s="41"/>
      <c r="AHB49" s="41"/>
      <c r="AHC49" s="41"/>
      <c r="AHD49" s="41"/>
      <c r="AHE49" s="41"/>
      <c r="AHF49" s="41"/>
      <c r="AHG49" s="41"/>
      <c r="AHH49" s="41"/>
      <c r="AHI49" s="41"/>
      <c r="AHJ49" s="41"/>
      <c r="AHK49" s="41"/>
      <c r="AHL49" s="41"/>
      <c r="AHM49" s="41"/>
      <c r="AHN49" s="41"/>
      <c r="AHO49" s="41"/>
      <c r="AHP49" s="41"/>
      <c r="AHQ49" s="41"/>
      <c r="AHR49" s="41"/>
      <c r="AHS49" s="41"/>
      <c r="AHT49" s="41"/>
      <c r="AHU49" s="41"/>
      <c r="AHV49" s="41"/>
      <c r="AHW49" s="41"/>
      <c r="AHX49" s="41"/>
      <c r="AHY49" s="41"/>
      <c r="AHZ49" s="41"/>
      <c r="AIA49" s="41"/>
      <c r="AIB49" s="41"/>
      <c r="AIC49" s="41"/>
      <c r="AID49" s="41"/>
      <c r="AIE49" s="41"/>
      <c r="AIF49" s="41"/>
      <c r="AIG49" s="41"/>
      <c r="AIH49" s="41"/>
      <c r="AII49" s="41"/>
      <c r="AIJ49" s="41"/>
      <c r="AIK49" s="41"/>
      <c r="AIL49" s="41"/>
      <c r="AIM49" s="41"/>
      <c r="AIN49" s="41"/>
      <c r="AIO49" s="41"/>
      <c r="AIP49" s="41"/>
      <c r="AIQ49" s="41"/>
      <c r="AIR49" s="41"/>
      <c r="AIS49" s="41"/>
      <c r="AIT49" s="41"/>
      <c r="AIU49" s="41"/>
      <c r="AIV49" s="41"/>
      <c r="AIW49" s="41"/>
      <c r="AIX49" s="41"/>
      <c r="AIY49" s="41"/>
      <c r="AIZ49" s="41"/>
      <c r="AJA49" s="41"/>
      <c r="AJB49" s="41"/>
      <c r="AJC49" s="41"/>
      <c r="AJD49" s="41"/>
      <c r="AJE49" s="41"/>
      <c r="AJF49" s="41"/>
      <c r="AJG49" s="41"/>
      <c r="AJH49" s="41"/>
      <c r="AJI49" s="41"/>
      <c r="AJJ49" s="41"/>
      <c r="AJK49" s="41"/>
      <c r="AJL49" s="41"/>
      <c r="AJM49" s="41"/>
      <c r="AJN49" s="41"/>
      <c r="AJO49" s="41"/>
      <c r="AJP49" s="41"/>
      <c r="AJQ49" s="41"/>
      <c r="AJR49" s="41"/>
      <c r="AJS49" s="41"/>
      <c r="AJT49" s="41"/>
      <c r="AJU49" s="41"/>
      <c r="AJV49" s="41"/>
      <c r="AJW49" s="41"/>
      <c r="AJX49" s="41"/>
      <c r="AJY49" s="41"/>
      <c r="AJZ49" s="41"/>
      <c r="AKA49" s="41"/>
      <c r="AKB49" s="41"/>
      <c r="AKC49" s="41"/>
      <c r="AKD49" s="41"/>
      <c r="AKE49" s="41"/>
      <c r="AKF49" s="41"/>
      <c r="AKG49" s="41"/>
      <c r="AKH49" s="41"/>
      <c r="AKI49" s="41"/>
      <c r="AKJ49" s="41"/>
      <c r="AKK49" s="41"/>
      <c r="AKL49" s="41"/>
      <c r="AKM49" s="41"/>
      <c r="AKN49" s="41"/>
      <c r="AKO49" s="41"/>
      <c r="AKP49" s="41"/>
      <c r="AKQ49" s="41"/>
      <c r="AKR49" s="41"/>
      <c r="AKS49" s="41"/>
      <c r="AKT49" s="41"/>
      <c r="AKU49" s="41"/>
      <c r="AKV49" s="41"/>
      <c r="AKW49" s="41"/>
      <c r="AKX49" s="41"/>
      <c r="AKY49" s="41"/>
      <c r="AKZ49" s="41"/>
      <c r="ALA49" s="41"/>
      <c r="ALB49" s="41"/>
      <c r="ALC49" s="41"/>
      <c r="ALD49" s="41"/>
      <c r="ALE49" s="41"/>
      <c r="ALF49" s="41"/>
      <c r="ALG49" s="41"/>
      <c r="ALH49" s="41"/>
      <c r="ALI49" s="41"/>
      <c r="ALJ49" s="41"/>
      <c r="ALK49" s="41"/>
      <c r="ALL49" s="41"/>
      <c r="ALM49" s="41"/>
      <c r="ALN49" s="41"/>
      <c r="ALO49" s="41"/>
      <c r="ALP49" s="41"/>
      <c r="ALQ49" s="41"/>
      <c r="ALR49" s="41"/>
      <c r="ALS49" s="41"/>
      <c r="ALT49" s="41"/>
      <c r="ALU49" s="41"/>
      <c r="ALV49" s="41"/>
      <c r="ALW49" s="41"/>
      <c r="ALX49" s="41"/>
      <c r="ALY49" s="41"/>
      <c r="ALZ49" s="41"/>
      <c r="AMA49" s="41"/>
      <c r="AMB49" s="41"/>
      <c r="AMC49" s="41"/>
      <c r="AMD49" s="41"/>
      <c r="AME49" s="41"/>
      <c r="AMF49" s="41"/>
      <c r="AMG49" s="41"/>
      <c r="AMH49" s="41"/>
      <c r="AMI49" s="41"/>
      <c r="AMJ49" s="41"/>
      <c r="AMK49" s="41"/>
      <c r="AML49" s="41"/>
      <c r="AMM49" s="41"/>
      <c r="AMN49" s="41"/>
      <c r="AMO49" s="41"/>
      <c r="AMP49" s="41"/>
      <c r="AMQ49" s="41"/>
      <c r="AMR49" s="41"/>
      <c r="AMS49" s="41"/>
      <c r="AMT49" s="41"/>
      <c r="AMU49" s="41"/>
      <c r="AMV49" s="41"/>
      <c r="AMW49" s="41"/>
      <c r="AMX49" s="41"/>
      <c r="AMY49" s="41"/>
      <c r="AMZ49" s="41"/>
      <c r="ANA49" s="41"/>
      <c r="ANB49" s="41"/>
      <c r="ANC49" s="41"/>
      <c r="AND49" s="41"/>
      <c r="ANE49" s="41"/>
      <c r="ANF49" s="41"/>
      <c r="ANG49" s="41"/>
      <c r="ANH49" s="41"/>
      <c r="ANI49" s="41"/>
      <c r="ANJ49" s="41"/>
      <c r="ANK49" s="41"/>
      <c r="ANL49" s="41"/>
      <c r="ANM49" s="41"/>
      <c r="ANN49" s="41"/>
      <c r="ANO49" s="41"/>
      <c r="ANP49" s="41"/>
      <c r="ANQ49" s="41"/>
      <c r="ANR49" s="41"/>
      <c r="ANS49" s="41"/>
      <c r="ANT49" s="41"/>
      <c r="ANU49" s="41"/>
      <c r="ANV49" s="41"/>
      <c r="ANW49" s="41"/>
      <c r="ANX49" s="41"/>
      <c r="ANY49" s="41"/>
      <c r="ANZ49" s="41"/>
      <c r="AOA49" s="41"/>
      <c r="AOB49" s="41"/>
      <c r="AOC49" s="41"/>
      <c r="AOD49" s="41"/>
      <c r="AOE49" s="41"/>
      <c r="AOF49" s="41"/>
      <c r="AOG49" s="41"/>
      <c r="AOH49" s="41"/>
      <c r="AOI49" s="41"/>
      <c r="AOJ49" s="41"/>
      <c r="AOK49" s="41"/>
      <c r="AOL49" s="41"/>
      <c r="AOM49" s="41"/>
      <c r="AON49" s="41"/>
      <c r="AOO49" s="41"/>
      <c r="AOP49" s="41"/>
      <c r="AOQ49" s="41"/>
      <c r="AOR49" s="41"/>
      <c r="AOS49" s="41"/>
      <c r="AOT49" s="41"/>
      <c r="AOU49" s="41"/>
      <c r="AOV49" s="41"/>
      <c r="AOW49" s="41"/>
      <c r="AOX49" s="41"/>
      <c r="AOY49" s="41"/>
      <c r="AOZ49" s="41"/>
      <c r="APA49" s="41"/>
      <c r="APB49" s="41"/>
      <c r="APC49" s="41"/>
      <c r="APD49" s="41"/>
      <c r="APE49" s="41"/>
      <c r="APF49" s="41"/>
      <c r="APG49" s="41"/>
      <c r="APH49" s="41"/>
      <c r="API49" s="41"/>
    </row>
    <row r="50" spans="2:1101" x14ac:dyDescent="0.25">
      <c r="B50" s="43" t="s">
        <v>340</v>
      </c>
      <c r="C50" s="41">
        <v>12489</v>
      </c>
      <c r="D50" s="130">
        <v>1077020.8799999999</v>
      </c>
      <c r="E50" s="130">
        <v>0</v>
      </c>
      <c r="F50" s="130">
        <v>0</v>
      </c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1"/>
      <c r="FE50" s="41"/>
      <c r="FF50" s="41"/>
      <c r="FG50" s="41"/>
      <c r="FH50" s="41"/>
      <c r="FI50" s="41"/>
      <c r="FJ50" s="41"/>
      <c r="FK50" s="41"/>
      <c r="FL50" s="41"/>
      <c r="FM50" s="41"/>
      <c r="FN50" s="41"/>
      <c r="FO50" s="41"/>
      <c r="FP50" s="41"/>
      <c r="FQ50" s="41"/>
      <c r="FR50" s="41"/>
      <c r="FS50" s="41"/>
      <c r="FT50" s="41"/>
      <c r="FU50" s="41"/>
      <c r="FV50" s="41"/>
      <c r="FW50" s="41"/>
      <c r="FX50" s="41"/>
      <c r="FY50" s="41"/>
      <c r="FZ50" s="41"/>
      <c r="GA50" s="41"/>
      <c r="GB50" s="41"/>
      <c r="GC50" s="41"/>
      <c r="GD50" s="41"/>
      <c r="GE50" s="41"/>
      <c r="GF50" s="41"/>
      <c r="GG50" s="41"/>
      <c r="GH50" s="41"/>
      <c r="GI50" s="41"/>
      <c r="GJ50" s="41"/>
      <c r="GK50" s="41"/>
      <c r="GL50" s="41"/>
      <c r="GM50" s="41"/>
      <c r="GN50" s="41"/>
      <c r="GO50" s="41"/>
      <c r="GP50" s="41"/>
      <c r="GQ50" s="41"/>
      <c r="GR50" s="41"/>
      <c r="GS50" s="41"/>
      <c r="GT50" s="41"/>
      <c r="GU50" s="41"/>
      <c r="GV50" s="41"/>
      <c r="GW50" s="41"/>
      <c r="GX50" s="41"/>
      <c r="GY50" s="41"/>
      <c r="GZ50" s="41"/>
      <c r="HA50" s="41"/>
      <c r="HB50" s="41"/>
      <c r="HC50" s="41"/>
      <c r="HD50" s="41"/>
      <c r="HE50" s="41"/>
      <c r="HF50" s="41"/>
      <c r="HG50" s="41"/>
      <c r="HH50" s="41"/>
      <c r="HI50" s="41"/>
      <c r="HJ50" s="41"/>
      <c r="HK50" s="41"/>
      <c r="HL50" s="41"/>
      <c r="HM50" s="41"/>
      <c r="HN50" s="41"/>
      <c r="HO50" s="41"/>
      <c r="HP50" s="41"/>
      <c r="HQ50" s="41"/>
      <c r="HR50" s="41"/>
      <c r="HS50" s="41"/>
      <c r="HT50" s="41"/>
      <c r="HU50" s="41"/>
      <c r="HV50" s="41"/>
      <c r="HW50" s="41"/>
      <c r="HX50" s="41"/>
      <c r="HY50" s="41"/>
      <c r="HZ50" s="41"/>
      <c r="IA50" s="41"/>
      <c r="IB50" s="41"/>
      <c r="IC50" s="41"/>
      <c r="ID50" s="41"/>
      <c r="IE50" s="41"/>
      <c r="IF50" s="41"/>
      <c r="IG50" s="41"/>
      <c r="IH50" s="41"/>
      <c r="II50" s="41"/>
      <c r="IJ50" s="41"/>
      <c r="IK50" s="41"/>
      <c r="IL50" s="41"/>
      <c r="IM50" s="41"/>
      <c r="IN50" s="41"/>
      <c r="IO50" s="41"/>
      <c r="IP50" s="41"/>
      <c r="IQ50" s="41"/>
      <c r="IR50" s="41"/>
      <c r="IS50" s="41"/>
      <c r="IT50" s="41"/>
      <c r="IU50" s="41"/>
      <c r="IV50" s="41"/>
      <c r="IW50" s="41"/>
      <c r="IX50" s="41"/>
      <c r="IY50" s="41"/>
      <c r="IZ50" s="41"/>
      <c r="JA50" s="41"/>
      <c r="JB50" s="41"/>
      <c r="JC50" s="41"/>
      <c r="JD50" s="41"/>
      <c r="JE50" s="41"/>
      <c r="JF50" s="41"/>
      <c r="JG50" s="41"/>
      <c r="JH50" s="41"/>
      <c r="JI50" s="41"/>
      <c r="JJ50" s="41"/>
      <c r="JK50" s="41"/>
      <c r="JL50" s="41"/>
      <c r="JM50" s="41"/>
      <c r="JN50" s="41"/>
      <c r="JO50" s="41"/>
      <c r="JP50" s="41"/>
      <c r="JQ50" s="41"/>
      <c r="JR50" s="41"/>
      <c r="JS50" s="41"/>
      <c r="JT50" s="41"/>
      <c r="JU50" s="41"/>
      <c r="JV50" s="41"/>
      <c r="JW50" s="41"/>
      <c r="JX50" s="41"/>
      <c r="JY50" s="41"/>
      <c r="JZ50" s="41"/>
      <c r="KA50" s="41"/>
      <c r="KB50" s="41"/>
      <c r="KC50" s="41"/>
      <c r="KD50" s="41"/>
      <c r="KE50" s="41"/>
      <c r="KF50" s="41"/>
      <c r="KG50" s="41"/>
      <c r="KH50" s="41"/>
      <c r="KI50" s="41"/>
      <c r="KJ50" s="41"/>
      <c r="KK50" s="41"/>
      <c r="KL50" s="41"/>
      <c r="KM50" s="41"/>
      <c r="KN50" s="41"/>
      <c r="KO50" s="41"/>
      <c r="KP50" s="41"/>
      <c r="KQ50" s="41"/>
      <c r="KR50" s="41"/>
      <c r="KS50" s="41"/>
      <c r="KT50" s="41"/>
      <c r="KU50" s="41"/>
      <c r="KV50" s="41"/>
      <c r="KW50" s="41"/>
      <c r="KX50" s="41"/>
      <c r="KY50" s="41"/>
      <c r="KZ50" s="41"/>
      <c r="LA50" s="41"/>
      <c r="LB50" s="41"/>
      <c r="LC50" s="41"/>
      <c r="LD50" s="41"/>
      <c r="LE50" s="41"/>
      <c r="LF50" s="41"/>
      <c r="LG50" s="41"/>
      <c r="LH50" s="41"/>
      <c r="LI50" s="41"/>
      <c r="LJ50" s="41"/>
      <c r="LK50" s="41"/>
      <c r="LL50" s="41"/>
      <c r="LM50" s="41"/>
      <c r="LN50" s="41"/>
      <c r="LO50" s="41"/>
      <c r="LP50" s="41"/>
      <c r="LQ50" s="41"/>
      <c r="LR50" s="41"/>
      <c r="LS50" s="41"/>
      <c r="LT50" s="41"/>
      <c r="LU50" s="41"/>
      <c r="LV50" s="41"/>
      <c r="LW50" s="41"/>
      <c r="LX50" s="41"/>
      <c r="LY50" s="41"/>
      <c r="LZ50" s="41"/>
      <c r="MA50" s="41"/>
      <c r="MB50" s="41"/>
      <c r="MC50" s="41"/>
      <c r="MD50" s="41"/>
      <c r="ME50" s="41"/>
      <c r="MF50" s="41"/>
      <c r="MG50" s="41"/>
      <c r="MH50" s="41"/>
      <c r="MI50" s="41"/>
      <c r="MJ50" s="41"/>
      <c r="MK50" s="41"/>
      <c r="ML50" s="41"/>
      <c r="MM50" s="41"/>
      <c r="MN50" s="41"/>
      <c r="MO50" s="41"/>
      <c r="MP50" s="41"/>
      <c r="MQ50" s="41"/>
      <c r="MR50" s="41"/>
      <c r="MS50" s="41"/>
      <c r="MT50" s="41"/>
      <c r="MU50" s="41"/>
      <c r="MV50" s="41"/>
      <c r="MW50" s="41"/>
      <c r="MX50" s="41"/>
      <c r="MY50" s="41"/>
      <c r="MZ50" s="41"/>
      <c r="NA50" s="41"/>
      <c r="NB50" s="41"/>
      <c r="NC50" s="41"/>
      <c r="ND50" s="41"/>
      <c r="NE50" s="41"/>
      <c r="NF50" s="41"/>
      <c r="NG50" s="41"/>
      <c r="NH50" s="41"/>
      <c r="NI50" s="41"/>
      <c r="NJ50" s="41"/>
      <c r="NK50" s="41"/>
      <c r="NL50" s="41"/>
      <c r="NM50" s="41"/>
      <c r="NN50" s="41"/>
      <c r="NO50" s="41"/>
      <c r="NP50" s="41"/>
      <c r="NQ50" s="41"/>
      <c r="NR50" s="41"/>
      <c r="NS50" s="41"/>
      <c r="NT50" s="41"/>
      <c r="NU50" s="41"/>
      <c r="NV50" s="41"/>
      <c r="NW50" s="41"/>
      <c r="NX50" s="41"/>
      <c r="NY50" s="41"/>
      <c r="NZ50" s="41"/>
      <c r="OA50" s="41"/>
      <c r="OB50" s="41"/>
      <c r="OC50" s="41"/>
      <c r="OD50" s="41"/>
      <c r="OE50" s="41"/>
      <c r="OF50" s="41"/>
      <c r="OG50" s="41"/>
      <c r="OH50" s="41"/>
      <c r="OI50" s="41"/>
      <c r="OJ50" s="41"/>
      <c r="OK50" s="41"/>
      <c r="OL50" s="41"/>
      <c r="OM50" s="41"/>
      <c r="ON50" s="41"/>
      <c r="OO50" s="41"/>
      <c r="OP50" s="41"/>
      <c r="OQ50" s="41"/>
      <c r="OR50" s="41"/>
      <c r="OS50" s="41"/>
      <c r="OT50" s="41"/>
      <c r="OU50" s="41"/>
      <c r="OV50" s="41"/>
      <c r="OW50" s="41"/>
      <c r="OX50" s="41"/>
      <c r="OY50" s="41"/>
      <c r="OZ50" s="41"/>
      <c r="PA50" s="41"/>
      <c r="PB50" s="41"/>
      <c r="PC50" s="41"/>
      <c r="PD50" s="41"/>
      <c r="PE50" s="41"/>
      <c r="PF50" s="41"/>
      <c r="PG50" s="41"/>
      <c r="PH50" s="41"/>
      <c r="PI50" s="41"/>
      <c r="PJ50" s="41"/>
      <c r="PK50" s="41"/>
      <c r="PL50" s="41"/>
      <c r="PM50" s="41"/>
      <c r="PN50" s="41"/>
      <c r="PO50" s="41"/>
      <c r="PP50" s="41"/>
      <c r="PQ50" s="41"/>
      <c r="PR50" s="41"/>
      <c r="PS50" s="41"/>
      <c r="PT50" s="41"/>
      <c r="PU50" s="41"/>
      <c r="PV50" s="41"/>
      <c r="PW50" s="41"/>
      <c r="PX50" s="41"/>
      <c r="PY50" s="41"/>
      <c r="PZ50" s="41"/>
      <c r="QA50" s="41"/>
      <c r="QB50" s="41"/>
      <c r="QC50" s="41"/>
      <c r="QD50" s="41"/>
      <c r="QE50" s="41"/>
      <c r="QF50" s="41"/>
      <c r="QG50" s="41"/>
      <c r="QH50" s="41"/>
      <c r="QI50" s="41"/>
      <c r="QJ50" s="41"/>
      <c r="QK50" s="41"/>
      <c r="QL50" s="41"/>
      <c r="QM50" s="41"/>
      <c r="QN50" s="41"/>
      <c r="QO50" s="41"/>
      <c r="QP50" s="41"/>
      <c r="QQ50" s="41"/>
      <c r="QR50" s="41"/>
      <c r="QS50" s="41"/>
      <c r="QT50" s="41"/>
      <c r="QU50" s="41"/>
      <c r="QV50" s="41"/>
      <c r="QW50" s="41"/>
      <c r="QX50" s="41"/>
      <c r="QY50" s="41"/>
      <c r="QZ50" s="41"/>
      <c r="RA50" s="41"/>
      <c r="RB50" s="41"/>
      <c r="RC50" s="41"/>
      <c r="RD50" s="41"/>
      <c r="RE50" s="41"/>
      <c r="RF50" s="41"/>
      <c r="RG50" s="41"/>
      <c r="RH50" s="41"/>
      <c r="RI50" s="41"/>
      <c r="RJ50" s="41"/>
      <c r="RK50" s="41"/>
      <c r="RL50" s="41"/>
      <c r="RM50" s="41"/>
      <c r="RN50" s="41"/>
      <c r="RO50" s="41"/>
      <c r="RP50" s="41"/>
      <c r="RQ50" s="41"/>
      <c r="RR50" s="41"/>
      <c r="RS50" s="41"/>
      <c r="RT50" s="41"/>
      <c r="RU50" s="41"/>
      <c r="RV50" s="41"/>
      <c r="RW50" s="41"/>
      <c r="RX50" s="41"/>
      <c r="RY50" s="41"/>
      <c r="RZ50" s="41"/>
      <c r="SA50" s="41"/>
      <c r="SB50" s="41"/>
      <c r="SC50" s="41"/>
      <c r="SD50" s="41"/>
      <c r="SE50" s="41"/>
      <c r="SF50" s="41"/>
      <c r="SG50" s="41"/>
      <c r="SH50" s="41"/>
      <c r="SI50" s="41"/>
      <c r="SJ50" s="41"/>
      <c r="SK50" s="41"/>
      <c r="SL50" s="41"/>
      <c r="SM50" s="41"/>
      <c r="SN50" s="41"/>
      <c r="SO50" s="41"/>
      <c r="SP50" s="41"/>
      <c r="SQ50" s="41"/>
      <c r="SR50" s="41"/>
      <c r="SS50" s="41"/>
      <c r="ST50" s="41"/>
      <c r="SU50" s="41"/>
      <c r="SV50" s="41"/>
      <c r="SW50" s="41"/>
      <c r="SX50" s="41"/>
      <c r="SY50" s="41"/>
      <c r="SZ50" s="41"/>
      <c r="TA50" s="41"/>
      <c r="TB50" s="41"/>
      <c r="TC50" s="41"/>
      <c r="TD50" s="41"/>
      <c r="TE50" s="41"/>
      <c r="TF50" s="41"/>
      <c r="TG50" s="41"/>
      <c r="TH50" s="41"/>
      <c r="TI50" s="41"/>
      <c r="TJ50" s="41"/>
      <c r="TK50" s="41"/>
      <c r="TL50" s="41"/>
      <c r="TM50" s="41"/>
      <c r="TN50" s="41"/>
      <c r="TO50" s="41"/>
      <c r="TP50" s="41"/>
      <c r="TQ50" s="41"/>
      <c r="TR50" s="41"/>
      <c r="TS50" s="41"/>
      <c r="TT50" s="41"/>
      <c r="TU50" s="41"/>
      <c r="TV50" s="41"/>
      <c r="TW50" s="41"/>
      <c r="TX50" s="41"/>
      <c r="TY50" s="41"/>
      <c r="TZ50" s="41"/>
      <c r="UA50" s="41"/>
      <c r="UB50" s="41"/>
      <c r="UC50" s="41"/>
      <c r="UD50" s="41"/>
      <c r="UE50" s="41"/>
      <c r="UF50" s="41"/>
      <c r="UG50" s="41"/>
      <c r="UH50" s="41"/>
      <c r="UI50" s="41"/>
      <c r="UJ50" s="41"/>
      <c r="UK50" s="41"/>
      <c r="UL50" s="41"/>
      <c r="UM50" s="41"/>
      <c r="UN50" s="41"/>
      <c r="UO50" s="41"/>
      <c r="UP50" s="41"/>
      <c r="UQ50" s="41"/>
      <c r="UR50" s="41"/>
      <c r="US50" s="41"/>
      <c r="UT50" s="41"/>
      <c r="UU50" s="41"/>
      <c r="UV50" s="41"/>
      <c r="UW50" s="41"/>
      <c r="UX50" s="41"/>
      <c r="UY50" s="41"/>
      <c r="UZ50" s="41"/>
      <c r="VA50" s="41"/>
      <c r="VB50" s="41"/>
      <c r="VC50" s="41"/>
      <c r="VD50" s="41"/>
      <c r="VE50" s="41"/>
      <c r="VF50" s="41"/>
      <c r="VG50" s="41"/>
      <c r="VH50" s="41"/>
      <c r="VI50" s="41"/>
      <c r="VJ50" s="41"/>
      <c r="VK50" s="41"/>
      <c r="VL50" s="41"/>
      <c r="VM50" s="41"/>
      <c r="VN50" s="41"/>
      <c r="VO50" s="41"/>
      <c r="VP50" s="41"/>
      <c r="VQ50" s="41"/>
      <c r="VR50" s="41"/>
      <c r="VS50" s="41"/>
      <c r="VT50" s="41"/>
      <c r="VU50" s="41"/>
      <c r="VV50" s="41"/>
      <c r="VW50" s="41"/>
      <c r="VX50" s="41"/>
      <c r="VY50" s="41"/>
      <c r="VZ50" s="41"/>
      <c r="WA50" s="41"/>
      <c r="WB50" s="41"/>
      <c r="WC50" s="41"/>
      <c r="WD50" s="41"/>
      <c r="WE50" s="41"/>
      <c r="WF50" s="41"/>
      <c r="WG50" s="41"/>
      <c r="WH50" s="41"/>
      <c r="WI50" s="41"/>
      <c r="WJ50" s="41"/>
      <c r="WK50" s="41"/>
      <c r="WL50" s="41"/>
      <c r="WM50" s="41"/>
      <c r="WN50" s="41"/>
      <c r="WO50" s="41"/>
      <c r="WP50" s="41"/>
      <c r="WQ50" s="41"/>
      <c r="WR50" s="41"/>
      <c r="WS50" s="41"/>
      <c r="WT50" s="41"/>
      <c r="WU50" s="41"/>
      <c r="WV50" s="41"/>
      <c r="WW50" s="41"/>
      <c r="WX50" s="41"/>
      <c r="WY50" s="41"/>
      <c r="WZ50" s="41"/>
      <c r="XA50" s="41"/>
      <c r="XB50" s="41"/>
      <c r="XC50" s="41"/>
      <c r="XD50" s="41"/>
      <c r="XE50" s="41"/>
      <c r="XF50" s="41"/>
      <c r="XG50" s="41"/>
      <c r="XH50" s="41"/>
      <c r="XI50" s="41"/>
      <c r="XJ50" s="41"/>
      <c r="XK50" s="41"/>
      <c r="XL50" s="41"/>
      <c r="XM50" s="41"/>
      <c r="XN50" s="41"/>
      <c r="XO50" s="41"/>
      <c r="XP50" s="41"/>
      <c r="XQ50" s="41"/>
      <c r="XR50" s="41"/>
      <c r="XS50" s="41"/>
      <c r="XT50" s="41"/>
      <c r="XU50" s="41"/>
      <c r="XV50" s="41"/>
      <c r="XW50" s="41"/>
      <c r="XX50" s="41"/>
      <c r="XY50" s="41"/>
      <c r="XZ50" s="41"/>
      <c r="YA50" s="41"/>
      <c r="YB50" s="41"/>
      <c r="YC50" s="41"/>
      <c r="YD50" s="41"/>
      <c r="YE50" s="41"/>
      <c r="YF50" s="41"/>
      <c r="YG50" s="41"/>
      <c r="YH50" s="41"/>
      <c r="YI50" s="41"/>
      <c r="YJ50" s="41"/>
      <c r="YK50" s="41"/>
      <c r="YL50" s="41"/>
      <c r="YM50" s="41"/>
      <c r="YN50" s="41"/>
      <c r="YO50" s="41"/>
      <c r="YP50" s="41"/>
      <c r="YQ50" s="41"/>
      <c r="YR50" s="41"/>
      <c r="YS50" s="41"/>
      <c r="YT50" s="41"/>
      <c r="YU50" s="41"/>
      <c r="YV50" s="41"/>
      <c r="YW50" s="41"/>
      <c r="YX50" s="41"/>
      <c r="YY50" s="41"/>
      <c r="YZ50" s="41"/>
      <c r="ZA50" s="41"/>
      <c r="ZB50" s="41"/>
      <c r="ZC50" s="41"/>
      <c r="ZD50" s="41"/>
      <c r="ZE50" s="41"/>
      <c r="ZF50" s="41"/>
      <c r="ZG50" s="41"/>
      <c r="ZH50" s="41"/>
      <c r="ZI50" s="41"/>
      <c r="ZJ50" s="41"/>
      <c r="ZK50" s="41"/>
      <c r="ZL50" s="41"/>
      <c r="ZM50" s="41"/>
      <c r="ZN50" s="41"/>
      <c r="ZO50" s="41"/>
      <c r="ZP50" s="41"/>
      <c r="ZQ50" s="41"/>
      <c r="ZR50" s="41"/>
      <c r="ZS50" s="41"/>
      <c r="ZT50" s="41"/>
      <c r="ZU50" s="41"/>
      <c r="ZV50" s="41"/>
      <c r="ZW50" s="41"/>
      <c r="ZX50" s="41"/>
      <c r="ZY50" s="41"/>
      <c r="ZZ50" s="41"/>
      <c r="AAA50" s="41"/>
      <c r="AAB50" s="41"/>
      <c r="AAC50" s="41"/>
      <c r="AAD50" s="41"/>
      <c r="AAE50" s="41"/>
      <c r="AAF50" s="41"/>
      <c r="AAG50" s="41"/>
      <c r="AAH50" s="41"/>
      <c r="AAI50" s="41"/>
      <c r="AAJ50" s="41"/>
      <c r="AAK50" s="41"/>
      <c r="AAL50" s="41"/>
      <c r="AAM50" s="41"/>
      <c r="AAN50" s="41"/>
      <c r="AAO50" s="41"/>
      <c r="AAP50" s="41"/>
      <c r="AAQ50" s="41"/>
      <c r="AAR50" s="41"/>
      <c r="AAS50" s="41"/>
      <c r="AAT50" s="41"/>
      <c r="AAU50" s="41"/>
      <c r="AAV50" s="41"/>
      <c r="AAW50" s="41"/>
      <c r="AAX50" s="41"/>
      <c r="AAY50" s="41"/>
      <c r="AAZ50" s="41"/>
      <c r="ABA50" s="41"/>
      <c r="ABB50" s="41"/>
      <c r="ABC50" s="41"/>
      <c r="ABD50" s="41"/>
      <c r="ABE50" s="41"/>
      <c r="ABF50" s="41"/>
      <c r="ABG50" s="41"/>
      <c r="ABH50" s="41"/>
      <c r="ABI50" s="41"/>
      <c r="ABJ50" s="41"/>
      <c r="ABK50" s="41"/>
      <c r="ABL50" s="41"/>
      <c r="ABM50" s="41"/>
      <c r="ABN50" s="41"/>
      <c r="ABO50" s="41"/>
      <c r="ABP50" s="41"/>
      <c r="ABQ50" s="41"/>
      <c r="ABR50" s="41"/>
      <c r="ABS50" s="41"/>
      <c r="ABT50" s="41"/>
      <c r="ABU50" s="41"/>
      <c r="ABV50" s="41"/>
      <c r="ABW50" s="41"/>
      <c r="ABX50" s="41"/>
      <c r="ABY50" s="41"/>
      <c r="ABZ50" s="41"/>
      <c r="ACA50" s="41"/>
      <c r="ACB50" s="41"/>
      <c r="ACC50" s="41"/>
      <c r="ACD50" s="41"/>
      <c r="ACE50" s="41"/>
      <c r="ACF50" s="41"/>
      <c r="ACG50" s="41"/>
      <c r="ACH50" s="41"/>
      <c r="ACI50" s="41"/>
      <c r="ACJ50" s="41"/>
      <c r="ACK50" s="41"/>
      <c r="ACL50" s="41"/>
      <c r="ACM50" s="41"/>
      <c r="ACN50" s="41"/>
      <c r="ACO50" s="41"/>
      <c r="ACP50" s="41"/>
      <c r="ACQ50" s="41"/>
      <c r="ACR50" s="41"/>
      <c r="ACS50" s="41"/>
      <c r="ACT50" s="41"/>
      <c r="ACU50" s="41"/>
      <c r="ACV50" s="41"/>
      <c r="ACW50" s="41"/>
      <c r="ACX50" s="41"/>
      <c r="ACY50" s="41"/>
      <c r="ACZ50" s="41"/>
      <c r="ADA50" s="41"/>
      <c r="ADB50" s="41"/>
      <c r="ADC50" s="41"/>
      <c r="ADD50" s="41"/>
      <c r="ADE50" s="41"/>
      <c r="ADF50" s="41"/>
      <c r="ADG50" s="41"/>
      <c r="ADH50" s="41"/>
      <c r="ADI50" s="41"/>
      <c r="ADJ50" s="41"/>
      <c r="ADK50" s="41"/>
      <c r="ADL50" s="41"/>
      <c r="ADM50" s="41"/>
      <c r="ADN50" s="41"/>
      <c r="ADO50" s="41"/>
      <c r="ADP50" s="41"/>
      <c r="ADQ50" s="41"/>
      <c r="ADR50" s="41"/>
      <c r="ADS50" s="41"/>
      <c r="ADT50" s="41"/>
      <c r="ADU50" s="41"/>
      <c r="ADV50" s="41"/>
      <c r="ADW50" s="41"/>
      <c r="ADX50" s="41"/>
      <c r="ADY50" s="41"/>
      <c r="ADZ50" s="41"/>
      <c r="AEA50" s="41"/>
      <c r="AEB50" s="41"/>
      <c r="AEC50" s="41"/>
      <c r="AED50" s="41"/>
      <c r="AEE50" s="41"/>
      <c r="AEF50" s="41"/>
      <c r="AEG50" s="41"/>
      <c r="AEH50" s="41"/>
      <c r="AEI50" s="41"/>
      <c r="AEJ50" s="41"/>
      <c r="AEK50" s="41"/>
      <c r="AEL50" s="41"/>
      <c r="AEM50" s="41"/>
      <c r="AEN50" s="41"/>
      <c r="AEO50" s="41"/>
      <c r="AEP50" s="41"/>
      <c r="AEQ50" s="41"/>
      <c r="AER50" s="41"/>
      <c r="AES50" s="41"/>
      <c r="AET50" s="41"/>
      <c r="AEU50" s="41"/>
      <c r="AEV50" s="41"/>
      <c r="AEW50" s="41"/>
      <c r="AEX50" s="41"/>
      <c r="AEY50" s="41"/>
      <c r="AEZ50" s="41"/>
      <c r="AFA50" s="41"/>
      <c r="AFB50" s="41"/>
      <c r="AFC50" s="41"/>
      <c r="AFD50" s="41"/>
      <c r="AFE50" s="41"/>
      <c r="AFF50" s="41"/>
      <c r="AFG50" s="41"/>
      <c r="AFH50" s="41"/>
      <c r="AFI50" s="41"/>
      <c r="AFJ50" s="41"/>
      <c r="AFK50" s="41"/>
      <c r="AFL50" s="41"/>
      <c r="AFM50" s="41"/>
      <c r="AFN50" s="41"/>
      <c r="AFO50" s="41"/>
      <c r="AFP50" s="41"/>
      <c r="AFQ50" s="41"/>
      <c r="AFR50" s="41"/>
      <c r="AFS50" s="41"/>
      <c r="AFT50" s="41"/>
      <c r="AFU50" s="41"/>
      <c r="AFV50" s="41"/>
      <c r="AFW50" s="41"/>
      <c r="AFX50" s="41"/>
      <c r="AFY50" s="41"/>
      <c r="AFZ50" s="41"/>
      <c r="AGA50" s="41"/>
      <c r="AGB50" s="41"/>
      <c r="AGC50" s="41"/>
      <c r="AGD50" s="41"/>
      <c r="AGE50" s="41"/>
      <c r="AGF50" s="41"/>
      <c r="AGG50" s="41"/>
      <c r="AGH50" s="41"/>
      <c r="AGI50" s="41"/>
      <c r="AGJ50" s="41"/>
      <c r="AGK50" s="41"/>
      <c r="AGL50" s="41"/>
      <c r="AGM50" s="41"/>
      <c r="AGN50" s="41"/>
      <c r="AGO50" s="41"/>
      <c r="AGP50" s="41"/>
      <c r="AGQ50" s="41"/>
      <c r="AGR50" s="41"/>
      <c r="AGS50" s="41"/>
      <c r="AGT50" s="41"/>
      <c r="AGU50" s="41"/>
      <c r="AGV50" s="41"/>
      <c r="AGW50" s="41"/>
      <c r="AGX50" s="41"/>
      <c r="AGY50" s="41"/>
      <c r="AGZ50" s="41"/>
      <c r="AHA50" s="41"/>
      <c r="AHB50" s="41"/>
      <c r="AHC50" s="41"/>
      <c r="AHD50" s="41"/>
      <c r="AHE50" s="41"/>
      <c r="AHF50" s="41"/>
      <c r="AHG50" s="41"/>
      <c r="AHH50" s="41"/>
      <c r="AHI50" s="41"/>
      <c r="AHJ50" s="41"/>
      <c r="AHK50" s="41"/>
      <c r="AHL50" s="41"/>
      <c r="AHM50" s="41"/>
      <c r="AHN50" s="41"/>
      <c r="AHO50" s="41"/>
      <c r="AHP50" s="41"/>
      <c r="AHQ50" s="41"/>
      <c r="AHR50" s="41"/>
      <c r="AHS50" s="41"/>
      <c r="AHT50" s="41"/>
      <c r="AHU50" s="41"/>
      <c r="AHV50" s="41"/>
      <c r="AHW50" s="41"/>
      <c r="AHX50" s="41"/>
      <c r="AHY50" s="41"/>
      <c r="AHZ50" s="41"/>
      <c r="AIA50" s="41"/>
      <c r="AIB50" s="41"/>
      <c r="AIC50" s="41"/>
      <c r="AID50" s="41"/>
      <c r="AIE50" s="41"/>
      <c r="AIF50" s="41"/>
      <c r="AIG50" s="41"/>
      <c r="AIH50" s="41"/>
      <c r="AII50" s="41"/>
      <c r="AIJ50" s="41"/>
      <c r="AIK50" s="41"/>
      <c r="AIL50" s="41"/>
      <c r="AIM50" s="41"/>
      <c r="AIN50" s="41"/>
      <c r="AIO50" s="41"/>
      <c r="AIP50" s="41"/>
      <c r="AIQ50" s="41"/>
      <c r="AIR50" s="41"/>
      <c r="AIS50" s="41"/>
      <c r="AIT50" s="41"/>
      <c r="AIU50" s="41"/>
      <c r="AIV50" s="41"/>
      <c r="AIW50" s="41"/>
      <c r="AIX50" s="41"/>
      <c r="AIY50" s="41"/>
      <c r="AIZ50" s="41"/>
      <c r="AJA50" s="41"/>
      <c r="AJB50" s="41"/>
      <c r="AJC50" s="41"/>
      <c r="AJD50" s="41"/>
      <c r="AJE50" s="41"/>
      <c r="AJF50" s="41"/>
      <c r="AJG50" s="41"/>
      <c r="AJH50" s="41"/>
      <c r="AJI50" s="41"/>
      <c r="AJJ50" s="41"/>
      <c r="AJK50" s="41"/>
      <c r="AJL50" s="41"/>
      <c r="AJM50" s="41"/>
      <c r="AJN50" s="41"/>
      <c r="AJO50" s="41"/>
      <c r="AJP50" s="41"/>
      <c r="AJQ50" s="41"/>
      <c r="AJR50" s="41"/>
      <c r="AJS50" s="41"/>
      <c r="AJT50" s="41"/>
      <c r="AJU50" s="41"/>
      <c r="AJV50" s="41"/>
      <c r="AJW50" s="41"/>
      <c r="AJX50" s="41"/>
      <c r="AJY50" s="41"/>
      <c r="AJZ50" s="41"/>
      <c r="AKA50" s="41"/>
      <c r="AKB50" s="41"/>
      <c r="AKC50" s="41"/>
      <c r="AKD50" s="41"/>
      <c r="AKE50" s="41"/>
      <c r="AKF50" s="41"/>
      <c r="AKG50" s="41"/>
      <c r="AKH50" s="41"/>
      <c r="AKI50" s="41"/>
      <c r="AKJ50" s="41"/>
      <c r="AKK50" s="41"/>
      <c r="AKL50" s="41"/>
      <c r="AKM50" s="41"/>
      <c r="AKN50" s="41"/>
      <c r="AKO50" s="41"/>
      <c r="AKP50" s="41"/>
      <c r="AKQ50" s="41"/>
      <c r="AKR50" s="41"/>
      <c r="AKS50" s="41"/>
      <c r="AKT50" s="41"/>
      <c r="AKU50" s="41"/>
      <c r="AKV50" s="41"/>
      <c r="AKW50" s="41"/>
      <c r="AKX50" s="41"/>
      <c r="AKY50" s="41"/>
      <c r="AKZ50" s="41"/>
      <c r="ALA50" s="41"/>
      <c r="ALB50" s="41"/>
      <c r="ALC50" s="41"/>
      <c r="ALD50" s="41"/>
      <c r="ALE50" s="41"/>
      <c r="ALF50" s="41"/>
      <c r="ALG50" s="41"/>
      <c r="ALH50" s="41"/>
      <c r="ALI50" s="41"/>
      <c r="ALJ50" s="41"/>
      <c r="ALK50" s="41"/>
      <c r="ALL50" s="41"/>
      <c r="ALM50" s="41"/>
      <c r="ALN50" s="41"/>
      <c r="ALO50" s="41"/>
      <c r="ALP50" s="41"/>
      <c r="ALQ50" s="41"/>
      <c r="ALR50" s="41"/>
      <c r="ALS50" s="41"/>
      <c r="ALT50" s="41"/>
      <c r="ALU50" s="41"/>
      <c r="ALV50" s="41"/>
      <c r="ALW50" s="41"/>
      <c r="ALX50" s="41"/>
      <c r="ALY50" s="41"/>
      <c r="ALZ50" s="41"/>
      <c r="AMA50" s="41"/>
      <c r="AMB50" s="41"/>
      <c r="AMC50" s="41"/>
      <c r="AMD50" s="41"/>
      <c r="AME50" s="41"/>
      <c r="AMF50" s="41"/>
      <c r="AMG50" s="41"/>
      <c r="AMH50" s="41"/>
      <c r="AMI50" s="41"/>
      <c r="AMJ50" s="41"/>
      <c r="AMK50" s="41"/>
      <c r="AML50" s="41"/>
      <c r="AMM50" s="41"/>
      <c r="AMN50" s="41"/>
      <c r="AMO50" s="41"/>
      <c r="AMP50" s="41"/>
      <c r="AMQ50" s="41"/>
      <c r="AMR50" s="41"/>
      <c r="AMS50" s="41"/>
      <c r="AMT50" s="41"/>
      <c r="AMU50" s="41"/>
      <c r="AMV50" s="41"/>
      <c r="AMW50" s="41"/>
      <c r="AMX50" s="41"/>
      <c r="AMY50" s="41"/>
      <c r="AMZ50" s="41"/>
      <c r="ANA50" s="41"/>
      <c r="ANB50" s="41"/>
      <c r="ANC50" s="41"/>
      <c r="AND50" s="41"/>
      <c r="ANE50" s="41"/>
      <c r="ANF50" s="41"/>
      <c r="ANG50" s="41"/>
      <c r="ANH50" s="41"/>
      <c r="ANI50" s="41"/>
      <c r="ANJ50" s="41"/>
      <c r="ANK50" s="41"/>
      <c r="ANL50" s="41"/>
      <c r="ANM50" s="41"/>
      <c r="ANN50" s="41"/>
      <c r="ANO50" s="41"/>
      <c r="ANP50" s="41"/>
      <c r="ANQ50" s="41"/>
      <c r="ANR50" s="41"/>
      <c r="ANS50" s="41"/>
      <c r="ANT50" s="41"/>
      <c r="ANU50" s="41"/>
      <c r="ANV50" s="41"/>
      <c r="ANW50" s="41"/>
      <c r="ANX50" s="41"/>
      <c r="ANY50" s="41"/>
      <c r="ANZ50" s="41"/>
      <c r="AOA50" s="41"/>
      <c r="AOB50" s="41"/>
      <c r="AOC50" s="41"/>
      <c r="AOD50" s="41"/>
      <c r="AOE50" s="41"/>
      <c r="AOF50" s="41"/>
      <c r="AOG50" s="41"/>
      <c r="AOH50" s="41"/>
      <c r="AOI50" s="41"/>
      <c r="AOJ50" s="41"/>
      <c r="AOK50" s="41"/>
      <c r="AOL50" s="41"/>
      <c r="AOM50" s="41"/>
      <c r="AON50" s="41"/>
      <c r="AOO50" s="41"/>
      <c r="AOP50" s="41"/>
      <c r="AOQ50" s="41"/>
      <c r="AOR50" s="41"/>
      <c r="AOS50" s="41"/>
      <c r="AOT50" s="41"/>
      <c r="AOU50" s="41"/>
      <c r="AOV50" s="41"/>
      <c r="AOW50" s="41"/>
      <c r="AOX50" s="41"/>
      <c r="AOY50" s="41"/>
      <c r="AOZ50" s="41"/>
      <c r="APA50" s="41"/>
      <c r="APB50" s="41"/>
      <c r="APC50" s="41"/>
      <c r="APD50" s="41"/>
      <c r="APE50" s="41"/>
      <c r="APF50" s="41"/>
      <c r="APG50" s="41"/>
      <c r="APH50" s="41"/>
      <c r="API50" s="41"/>
    </row>
    <row r="51" spans="2:1101" x14ac:dyDescent="0.25">
      <c r="B51" s="43" t="s">
        <v>340</v>
      </c>
      <c r="C51" s="41">
        <v>12393</v>
      </c>
      <c r="D51" s="130">
        <v>8420869.4700000007</v>
      </c>
      <c r="E51" s="130">
        <v>0</v>
      </c>
      <c r="F51" s="130">
        <v>0</v>
      </c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1"/>
      <c r="FE51" s="41"/>
      <c r="FF51" s="41"/>
      <c r="FG51" s="41"/>
      <c r="FH51" s="41"/>
      <c r="FI51" s="41"/>
      <c r="FJ51" s="41"/>
      <c r="FK51" s="41"/>
      <c r="FL51" s="41"/>
      <c r="FM51" s="41"/>
      <c r="FN51" s="41"/>
      <c r="FO51" s="41"/>
      <c r="FP51" s="41"/>
      <c r="FQ51" s="41"/>
      <c r="FR51" s="41"/>
      <c r="FS51" s="41"/>
      <c r="FT51" s="41"/>
      <c r="FU51" s="41"/>
      <c r="FV51" s="41"/>
      <c r="FW51" s="41"/>
      <c r="FX51" s="41"/>
      <c r="FY51" s="41"/>
      <c r="FZ51" s="41"/>
      <c r="GA51" s="41"/>
      <c r="GB51" s="41"/>
      <c r="GC51" s="41"/>
      <c r="GD51" s="41"/>
      <c r="GE51" s="41"/>
      <c r="GF51" s="41"/>
      <c r="GG51" s="41"/>
      <c r="GH51" s="41"/>
      <c r="GI51" s="41"/>
      <c r="GJ51" s="41"/>
      <c r="GK51" s="41"/>
      <c r="GL51" s="41"/>
      <c r="GM51" s="41"/>
      <c r="GN51" s="41"/>
      <c r="GO51" s="41"/>
      <c r="GP51" s="41"/>
      <c r="GQ51" s="41"/>
      <c r="GR51" s="41"/>
      <c r="GS51" s="41"/>
      <c r="GT51" s="41"/>
      <c r="GU51" s="41"/>
      <c r="GV51" s="41"/>
      <c r="GW51" s="41"/>
      <c r="GX51" s="41"/>
      <c r="GY51" s="41"/>
      <c r="GZ51" s="41"/>
      <c r="HA51" s="41"/>
      <c r="HB51" s="41"/>
      <c r="HC51" s="41"/>
      <c r="HD51" s="41"/>
      <c r="HE51" s="41"/>
      <c r="HF51" s="41"/>
      <c r="HG51" s="41"/>
      <c r="HH51" s="41"/>
      <c r="HI51" s="41"/>
      <c r="HJ51" s="41"/>
      <c r="HK51" s="41"/>
      <c r="HL51" s="41"/>
      <c r="HM51" s="41"/>
      <c r="HN51" s="41"/>
      <c r="HO51" s="41"/>
      <c r="HP51" s="41"/>
      <c r="HQ51" s="41"/>
      <c r="HR51" s="41"/>
      <c r="HS51" s="41"/>
      <c r="HT51" s="41"/>
      <c r="HU51" s="41"/>
      <c r="HV51" s="41"/>
      <c r="HW51" s="41"/>
      <c r="HX51" s="41"/>
      <c r="HY51" s="41"/>
      <c r="HZ51" s="41"/>
      <c r="IA51" s="41"/>
      <c r="IB51" s="41"/>
      <c r="IC51" s="41"/>
      <c r="ID51" s="41"/>
      <c r="IE51" s="41"/>
      <c r="IF51" s="41"/>
      <c r="IG51" s="41"/>
      <c r="IH51" s="41"/>
      <c r="II51" s="41"/>
      <c r="IJ51" s="41"/>
      <c r="IK51" s="41"/>
      <c r="IL51" s="41"/>
      <c r="IM51" s="41"/>
      <c r="IN51" s="41"/>
      <c r="IO51" s="41"/>
      <c r="IP51" s="41"/>
      <c r="IQ51" s="41"/>
      <c r="IR51" s="41"/>
      <c r="IS51" s="41"/>
      <c r="IT51" s="41"/>
      <c r="IU51" s="41"/>
      <c r="IV51" s="41"/>
      <c r="IW51" s="41"/>
      <c r="IX51" s="41"/>
      <c r="IY51" s="41"/>
      <c r="IZ51" s="41"/>
      <c r="JA51" s="41"/>
      <c r="JB51" s="41"/>
      <c r="JC51" s="41"/>
      <c r="JD51" s="41"/>
      <c r="JE51" s="41"/>
      <c r="JF51" s="41"/>
      <c r="JG51" s="41"/>
      <c r="JH51" s="41"/>
      <c r="JI51" s="41"/>
      <c r="JJ51" s="41"/>
      <c r="JK51" s="41"/>
      <c r="JL51" s="41"/>
      <c r="JM51" s="41"/>
      <c r="JN51" s="41"/>
      <c r="JO51" s="41"/>
      <c r="JP51" s="41"/>
      <c r="JQ51" s="41"/>
      <c r="JR51" s="41"/>
      <c r="JS51" s="41"/>
      <c r="JT51" s="41"/>
      <c r="JU51" s="41"/>
      <c r="JV51" s="41"/>
      <c r="JW51" s="41"/>
      <c r="JX51" s="41"/>
      <c r="JY51" s="41"/>
      <c r="JZ51" s="41"/>
      <c r="KA51" s="41"/>
      <c r="KB51" s="41"/>
      <c r="KC51" s="41"/>
      <c r="KD51" s="41"/>
      <c r="KE51" s="41"/>
      <c r="KF51" s="41"/>
      <c r="KG51" s="41"/>
      <c r="KH51" s="41"/>
      <c r="KI51" s="41"/>
      <c r="KJ51" s="41"/>
      <c r="KK51" s="41"/>
      <c r="KL51" s="41"/>
      <c r="KM51" s="41"/>
      <c r="KN51" s="41"/>
      <c r="KO51" s="41"/>
      <c r="KP51" s="41"/>
      <c r="KQ51" s="41"/>
      <c r="KR51" s="41"/>
      <c r="KS51" s="41"/>
      <c r="KT51" s="41"/>
      <c r="KU51" s="41"/>
      <c r="KV51" s="41"/>
      <c r="KW51" s="41"/>
      <c r="KX51" s="41"/>
      <c r="KY51" s="41"/>
      <c r="KZ51" s="41"/>
      <c r="LA51" s="41"/>
      <c r="LB51" s="41"/>
      <c r="LC51" s="41"/>
      <c r="LD51" s="41"/>
      <c r="LE51" s="41"/>
      <c r="LF51" s="41"/>
      <c r="LG51" s="41"/>
      <c r="LH51" s="41"/>
      <c r="LI51" s="41"/>
      <c r="LJ51" s="41"/>
      <c r="LK51" s="41"/>
      <c r="LL51" s="41"/>
      <c r="LM51" s="41"/>
      <c r="LN51" s="41"/>
      <c r="LO51" s="41"/>
      <c r="LP51" s="41"/>
      <c r="LQ51" s="41"/>
      <c r="LR51" s="41"/>
      <c r="LS51" s="41"/>
      <c r="LT51" s="41"/>
      <c r="LU51" s="41"/>
      <c r="LV51" s="41"/>
      <c r="LW51" s="41"/>
      <c r="LX51" s="41"/>
      <c r="LY51" s="41"/>
      <c r="LZ51" s="41"/>
      <c r="MA51" s="41"/>
      <c r="MB51" s="41"/>
      <c r="MC51" s="41"/>
      <c r="MD51" s="41"/>
      <c r="ME51" s="41"/>
      <c r="MF51" s="41"/>
      <c r="MG51" s="41"/>
      <c r="MH51" s="41"/>
      <c r="MI51" s="41"/>
      <c r="MJ51" s="41"/>
      <c r="MK51" s="41"/>
      <c r="ML51" s="41"/>
      <c r="MM51" s="41"/>
      <c r="MN51" s="41"/>
      <c r="MO51" s="41"/>
      <c r="MP51" s="41"/>
      <c r="MQ51" s="41"/>
      <c r="MR51" s="41"/>
      <c r="MS51" s="41"/>
      <c r="MT51" s="41"/>
      <c r="MU51" s="41"/>
      <c r="MV51" s="41"/>
      <c r="MW51" s="41"/>
      <c r="MX51" s="41"/>
      <c r="MY51" s="41"/>
      <c r="MZ51" s="41"/>
      <c r="NA51" s="41"/>
      <c r="NB51" s="41"/>
      <c r="NC51" s="41"/>
      <c r="ND51" s="41"/>
      <c r="NE51" s="41"/>
      <c r="NF51" s="41"/>
      <c r="NG51" s="41"/>
      <c r="NH51" s="41"/>
      <c r="NI51" s="41"/>
      <c r="NJ51" s="41"/>
      <c r="NK51" s="41"/>
      <c r="NL51" s="41"/>
      <c r="NM51" s="41"/>
      <c r="NN51" s="41"/>
      <c r="NO51" s="41"/>
      <c r="NP51" s="41"/>
      <c r="NQ51" s="41"/>
      <c r="NR51" s="41"/>
      <c r="NS51" s="41"/>
      <c r="NT51" s="41"/>
      <c r="NU51" s="41"/>
      <c r="NV51" s="41"/>
      <c r="NW51" s="41"/>
      <c r="NX51" s="41"/>
      <c r="NY51" s="41"/>
      <c r="NZ51" s="41"/>
      <c r="OA51" s="41"/>
      <c r="OB51" s="41"/>
      <c r="OC51" s="41"/>
      <c r="OD51" s="41"/>
      <c r="OE51" s="41"/>
      <c r="OF51" s="41"/>
      <c r="OG51" s="41"/>
      <c r="OH51" s="41"/>
      <c r="OI51" s="41"/>
      <c r="OJ51" s="41"/>
      <c r="OK51" s="41"/>
      <c r="OL51" s="41"/>
      <c r="OM51" s="41"/>
      <c r="ON51" s="41"/>
      <c r="OO51" s="41"/>
      <c r="OP51" s="41"/>
      <c r="OQ51" s="41"/>
      <c r="OR51" s="41"/>
      <c r="OS51" s="41"/>
      <c r="OT51" s="41"/>
      <c r="OU51" s="41"/>
      <c r="OV51" s="41"/>
      <c r="OW51" s="41"/>
      <c r="OX51" s="41"/>
      <c r="OY51" s="41"/>
      <c r="OZ51" s="41"/>
      <c r="PA51" s="41"/>
      <c r="PB51" s="41"/>
      <c r="PC51" s="41"/>
      <c r="PD51" s="41"/>
      <c r="PE51" s="41"/>
      <c r="PF51" s="41"/>
      <c r="PG51" s="41"/>
      <c r="PH51" s="41"/>
      <c r="PI51" s="41"/>
      <c r="PJ51" s="41"/>
      <c r="PK51" s="41"/>
      <c r="PL51" s="41"/>
      <c r="PM51" s="41"/>
      <c r="PN51" s="41"/>
      <c r="PO51" s="41"/>
      <c r="PP51" s="41"/>
      <c r="PQ51" s="41"/>
      <c r="PR51" s="41"/>
      <c r="PS51" s="41"/>
      <c r="PT51" s="41"/>
      <c r="PU51" s="41"/>
      <c r="PV51" s="41"/>
      <c r="PW51" s="41"/>
      <c r="PX51" s="41"/>
      <c r="PY51" s="41"/>
      <c r="PZ51" s="41"/>
      <c r="QA51" s="41"/>
      <c r="QB51" s="41"/>
      <c r="QC51" s="41"/>
      <c r="QD51" s="41"/>
      <c r="QE51" s="41"/>
      <c r="QF51" s="41"/>
      <c r="QG51" s="41"/>
      <c r="QH51" s="41"/>
      <c r="QI51" s="41"/>
      <c r="QJ51" s="41"/>
      <c r="QK51" s="41"/>
      <c r="QL51" s="41"/>
      <c r="QM51" s="41"/>
      <c r="QN51" s="41"/>
      <c r="QO51" s="41"/>
      <c r="QP51" s="41"/>
      <c r="QQ51" s="41"/>
      <c r="QR51" s="41"/>
      <c r="QS51" s="41"/>
      <c r="QT51" s="41"/>
      <c r="QU51" s="41"/>
      <c r="QV51" s="41"/>
      <c r="QW51" s="41"/>
      <c r="QX51" s="41"/>
      <c r="QY51" s="41"/>
      <c r="QZ51" s="41"/>
      <c r="RA51" s="41"/>
      <c r="RB51" s="41"/>
      <c r="RC51" s="41"/>
      <c r="RD51" s="41"/>
      <c r="RE51" s="41"/>
      <c r="RF51" s="41"/>
      <c r="RG51" s="41"/>
      <c r="RH51" s="41"/>
      <c r="RI51" s="41"/>
      <c r="RJ51" s="41"/>
      <c r="RK51" s="41"/>
      <c r="RL51" s="41"/>
      <c r="RM51" s="41"/>
      <c r="RN51" s="41"/>
      <c r="RO51" s="41"/>
      <c r="RP51" s="41"/>
      <c r="RQ51" s="41"/>
      <c r="RR51" s="41"/>
      <c r="RS51" s="41"/>
      <c r="RT51" s="41"/>
      <c r="RU51" s="41"/>
      <c r="RV51" s="41"/>
      <c r="RW51" s="41"/>
      <c r="RX51" s="41"/>
      <c r="RY51" s="41"/>
      <c r="RZ51" s="41"/>
      <c r="SA51" s="41"/>
      <c r="SB51" s="41"/>
      <c r="SC51" s="41"/>
      <c r="SD51" s="41"/>
      <c r="SE51" s="41"/>
      <c r="SF51" s="41"/>
      <c r="SG51" s="41"/>
      <c r="SH51" s="41"/>
      <c r="SI51" s="41"/>
      <c r="SJ51" s="41"/>
      <c r="SK51" s="41"/>
      <c r="SL51" s="41"/>
      <c r="SM51" s="41"/>
      <c r="SN51" s="41"/>
      <c r="SO51" s="41"/>
      <c r="SP51" s="41"/>
      <c r="SQ51" s="41"/>
      <c r="SR51" s="41"/>
      <c r="SS51" s="41"/>
      <c r="ST51" s="41"/>
      <c r="SU51" s="41"/>
      <c r="SV51" s="41"/>
      <c r="SW51" s="41"/>
      <c r="SX51" s="41"/>
      <c r="SY51" s="41"/>
      <c r="SZ51" s="41"/>
      <c r="TA51" s="41"/>
      <c r="TB51" s="41"/>
      <c r="TC51" s="41"/>
      <c r="TD51" s="41"/>
      <c r="TE51" s="41"/>
      <c r="TF51" s="41"/>
      <c r="TG51" s="41"/>
      <c r="TH51" s="41"/>
      <c r="TI51" s="41"/>
      <c r="TJ51" s="41"/>
      <c r="TK51" s="41"/>
      <c r="TL51" s="41"/>
      <c r="TM51" s="41"/>
      <c r="TN51" s="41"/>
      <c r="TO51" s="41"/>
      <c r="TP51" s="41"/>
      <c r="TQ51" s="41"/>
      <c r="TR51" s="41"/>
      <c r="TS51" s="41"/>
      <c r="TT51" s="41"/>
      <c r="TU51" s="41"/>
      <c r="TV51" s="41"/>
      <c r="TW51" s="41"/>
      <c r="TX51" s="41"/>
      <c r="TY51" s="41"/>
      <c r="TZ51" s="41"/>
      <c r="UA51" s="41"/>
      <c r="UB51" s="41"/>
      <c r="UC51" s="41"/>
      <c r="UD51" s="41"/>
      <c r="UE51" s="41"/>
      <c r="UF51" s="41"/>
      <c r="UG51" s="41"/>
      <c r="UH51" s="41"/>
      <c r="UI51" s="41"/>
      <c r="UJ51" s="41"/>
      <c r="UK51" s="41"/>
      <c r="UL51" s="41"/>
      <c r="UM51" s="41"/>
      <c r="UN51" s="41"/>
      <c r="UO51" s="41"/>
      <c r="UP51" s="41"/>
      <c r="UQ51" s="41"/>
      <c r="UR51" s="41"/>
      <c r="US51" s="41"/>
      <c r="UT51" s="41"/>
      <c r="UU51" s="41"/>
      <c r="UV51" s="41"/>
      <c r="UW51" s="41"/>
      <c r="UX51" s="41"/>
      <c r="UY51" s="41"/>
      <c r="UZ51" s="41"/>
      <c r="VA51" s="41"/>
      <c r="VB51" s="41"/>
      <c r="VC51" s="41"/>
      <c r="VD51" s="41"/>
      <c r="VE51" s="41"/>
      <c r="VF51" s="41"/>
      <c r="VG51" s="41"/>
      <c r="VH51" s="41"/>
      <c r="VI51" s="41"/>
      <c r="VJ51" s="41"/>
      <c r="VK51" s="41"/>
      <c r="VL51" s="41"/>
      <c r="VM51" s="41"/>
      <c r="VN51" s="41"/>
      <c r="VO51" s="41"/>
      <c r="VP51" s="41"/>
      <c r="VQ51" s="41"/>
      <c r="VR51" s="41"/>
      <c r="VS51" s="41"/>
      <c r="VT51" s="41"/>
      <c r="VU51" s="41"/>
      <c r="VV51" s="41"/>
      <c r="VW51" s="41"/>
      <c r="VX51" s="41"/>
      <c r="VY51" s="41"/>
      <c r="VZ51" s="41"/>
      <c r="WA51" s="41"/>
      <c r="WB51" s="41"/>
      <c r="WC51" s="41"/>
      <c r="WD51" s="41"/>
      <c r="WE51" s="41"/>
      <c r="WF51" s="41"/>
      <c r="WG51" s="41"/>
      <c r="WH51" s="41"/>
      <c r="WI51" s="41"/>
      <c r="WJ51" s="41"/>
      <c r="WK51" s="41"/>
      <c r="WL51" s="41"/>
      <c r="WM51" s="41"/>
      <c r="WN51" s="41"/>
      <c r="WO51" s="41"/>
      <c r="WP51" s="41"/>
      <c r="WQ51" s="41"/>
      <c r="WR51" s="41"/>
      <c r="WS51" s="41"/>
      <c r="WT51" s="41"/>
      <c r="WU51" s="41"/>
      <c r="WV51" s="41"/>
      <c r="WW51" s="41"/>
      <c r="WX51" s="41"/>
      <c r="WY51" s="41"/>
      <c r="WZ51" s="41"/>
      <c r="XA51" s="41"/>
      <c r="XB51" s="41"/>
      <c r="XC51" s="41"/>
      <c r="XD51" s="41"/>
      <c r="XE51" s="41"/>
      <c r="XF51" s="41"/>
      <c r="XG51" s="41"/>
      <c r="XH51" s="41"/>
      <c r="XI51" s="41"/>
      <c r="XJ51" s="41"/>
      <c r="XK51" s="41"/>
      <c r="XL51" s="41"/>
      <c r="XM51" s="41"/>
      <c r="XN51" s="41"/>
      <c r="XO51" s="41"/>
      <c r="XP51" s="41"/>
      <c r="XQ51" s="41"/>
      <c r="XR51" s="41"/>
      <c r="XS51" s="41"/>
      <c r="XT51" s="41"/>
      <c r="XU51" s="41"/>
      <c r="XV51" s="41"/>
      <c r="XW51" s="41"/>
      <c r="XX51" s="41"/>
      <c r="XY51" s="41"/>
      <c r="XZ51" s="41"/>
      <c r="YA51" s="41"/>
      <c r="YB51" s="41"/>
      <c r="YC51" s="41"/>
      <c r="YD51" s="41"/>
      <c r="YE51" s="41"/>
      <c r="YF51" s="41"/>
      <c r="YG51" s="41"/>
      <c r="YH51" s="41"/>
      <c r="YI51" s="41"/>
      <c r="YJ51" s="41"/>
      <c r="YK51" s="41"/>
      <c r="YL51" s="41"/>
      <c r="YM51" s="41"/>
      <c r="YN51" s="41"/>
      <c r="YO51" s="41"/>
      <c r="YP51" s="41"/>
      <c r="YQ51" s="41"/>
      <c r="YR51" s="41"/>
      <c r="YS51" s="41"/>
      <c r="YT51" s="41"/>
      <c r="YU51" s="41"/>
      <c r="YV51" s="41"/>
      <c r="YW51" s="41"/>
      <c r="YX51" s="41"/>
      <c r="YY51" s="41"/>
      <c r="YZ51" s="41"/>
      <c r="ZA51" s="41"/>
      <c r="ZB51" s="41"/>
      <c r="ZC51" s="41"/>
      <c r="ZD51" s="41"/>
      <c r="ZE51" s="41"/>
      <c r="ZF51" s="41"/>
      <c r="ZG51" s="41"/>
      <c r="ZH51" s="41"/>
      <c r="ZI51" s="41"/>
      <c r="ZJ51" s="41"/>
      <c r="ZK51" s="41"/>
      <c r="ZL51" s="41"/>
      <c r="ZM51" s="41"/>
      <c r="ZN51" s="41"/>
      <c r="ZO51" s="41"/>
      <c r="ZP51" s="41"/>
      <c r="ZQ51" s="41"/>
      <c r="ZR51" s="41"/>
      <c r="ZS51" s="41"/>
      <c r="ZT51" s="41"/>
      <c r="ZU51" s="41"/>
      <c r="ZV51" s="41"/>
      <c r="ZW51" s="41"/>
      <c r="ZX51" s="41"/>
      <c r="ZY51" s="41"/>
      <c r="ZZ51" s="41"/>
      <c r="AAA51" s="41"/>
      <c r="AAB51" s="41"/>
      <c r="AAC51" s="41"/>
      <c r="AAD51" s="41"/>
      <c r="AAE51" s="41"/>
      <c r="AAF51" s="41"/>
      <c r="AAG51" s="41"/>
      <c r="AAH51" s="41"/>
      <c r="AAI51" s="41"/>
      <c r="AAJ51" s="41"/>
      <c r="AAK51" s="41"/>
      <c r="AAL51" s="41"/>
      <c r="AAM51" s="41"/>
      <c r="AAN51" s="41"/>
      <c r="AAO51" s="41"/>
      <c r="AAP51" s="41"/>
      <c r="AAQ51" s="41"/>
      <c r="AAR51" s="41"/>
      <c r="AAS51" s="41"/>
      <c r="AAT51" s="41"/>
      <c r="AAU51" s="41"/>
      <c r="AAV51" s="41"/>
      <c r="AAW51" s="41"/>
      <c r="AAX51" s="41"/>
      <c r="AAY51" s="41"/>
      <c r="AAZ51" s="41"/>
      <c r="ABA51" s="41"/>
      <c r="ABB51" s="41"/>
      <c r="ABC51" s="41"/>
      <c r="ABD51" s="41"/>
      <c r="ABE51" s="41"/>
      <c r="ABF51" s="41"/>
      <c r="ABG51" s="41"/>
      <c r="ABH51" s="41"/>
      <c r="ABI51" s="41"/>
      <c r="ABJ51" s="41"/>
      <c r="ABK51" s="41"/>
      <c r="ABL51" s="41"/>
      <c r="ABM51" s="41"/>
      <c r="ABN51" s="41"/>
      <c r="ABO51" s="41"/>
      <c r="ABP51" s="41"/>
      <c r="ABQ51" s="41"/>
      <c r="ABR51" s="41"/>
      <c r="ABS51" s="41"/>
      <c r="ABT51" s="41"/>
      <c r="ABU51" s="41"/>
      <c r="ABV51" s="41"/>
      <c r="ABW51" s="41"/>
      <c r="ABX51" s="41"/>
      <c r="ABY51" s="41"/>
      <c r="ABZ51" s="41"/>
      <c r="ACA51" s="41"/>
      <c r="ACB51" s="41"/>
      <c r="ACC51" s="41"/>
      <c r="ACD51" s="41"/>
      <c r="ACE51" s="41"/>
      <c r="ACF51" s="41"/>
      <c r="ACG51" s="41"/>
      <c r="ACH51" s="41"/>
      <c r="ACI51" s="41"/>
      <c r="ACJ51" s="41"/>
      <c r="ACK51" s="41"/>
      <c r="ACL51" s="41"/>
      <c r="ACM51" s="41"/>
      <c r="ACN51" s="41"/>
      <c r="ACO51" s="41"/>
      <c r="ACP51" s="41"/>
      <c r="ACQ51" s="41"/>
      <c r="ACR51" s="41"/>
      <c r="ACS51" s="41"/>
      <c r="ACT51" s="41"/>
      <c r="ACU51" s="41"/>
      <c r="ACV51" s="41"/>
      <c r="ACW51" s="41"/>
      <c r="ACX51" s="41"/>
      <c r="ACY51" s="41"/>
      <c r="ACZ51" s="41"/>
      <c r="ADA51" s="41"/>
      <c r="ADB51" s="41"/>
      <c r="ADC51" s="41"/>
      <c r="ADD51" s="41"/>
      <c r="ADE51" s="41"/>
      <c r="ADF51" s="41"/>
      <c r="ADG51" s="41"/>
      <c r="ADH51" s="41"/>
      <c r="ADI51" s="41"/>
      <c r="ADJ51" s="41"/>
      <c r="ADK51" s="41"/>
      <c r="ADL51" s="41"/>
      <c r="ADM51" s="41"/>
      <c r="ADN51" s="41"/>
      <c r="ADO51" s="41"/>
      <c r="ADP51" s="41"/>
      <c r="ADQ51" s="41"/>
      <c r="ADR51" s="41"/>
      <c r="ADS51" s="41"/>
      <c r="ADT51" s="41"/>
      <c r="ADU51" s="41"/>
      <c r="ADV51" s="41"/>
      <c r="ADW51" s="41"/>
      <c r="ADX51" s="41"/>
      <c r="ADY51" s="41"/>
      <c r="ADZ51" s="41"/>
      <c r="AEA51" s="41"/>
      <c r="AEB51" s="41"/>
      <c r="AEC51" s="41"/>
      <c r="AED51" s="41"/>
      <c r="AEE51" s="41"/>
      <c r="AEF51" s="41"/>
      <c r="AEG51" s="41"/>
      <c r="AEH51" s="41"/>
      <c r="AEI51" s="41"/>
      <c r="AEJ51" s="41"/>
      <c r="AEK51" s="41"/>
      <c r="AEL51" s="41"/>
      <c r="AEM51" s="41"/>
      <c r="AEN51" s="41"/>
      <c r="AEO51" s="41"/>
      <c r="AEP51" s="41"/>
      <c r="AEQ51" s="41"/>
      <c r="AER51" s="41"/>
      <c r="AES51" s="41"/>
      <c r="AET51" s="41"/>
      <c r="AEU51" s="41"/>
      <c r="AEV51" s="41"/>
      <c r="AEW51" s="41"/>
      <c r="AEX51" s="41"/>
      <c r="AEY51" s="41"/>
      <c r="AEZ51" s="41"/>
      <c r="AFA51" s="41"/>
      <c r="AFB51" s="41"/>
      <c r="AFC51" s="41"/>
      <c r="AFD51" s="41"/>
      <c r="AFE51" s="41"/>
      <c r="AFF51" s="41"/>
      <c r="AFG51" s="41"/>
      <c r="AFH51" s="41"/>
      <c r="AFI51" s="41"/>
      <c r="AFJ51" s="41"/>
      <c r="AFK51" s="41"/>
      <c r="AFL51" s="41"/>
      <c r="AFM51" s="41"/>
      <c r="AFN51" s="41"/>
      <c r="AFO51" s="41"/>
      <c r="AFP51" s="41"/>
      <c r="AFQ51" s="41"/>
      <c r="AFR51" s="41"/>
      <c r="AFS51" s="41"/>
      <c r="AFT51" s="41"/>
      <c r="AFU51" s="41"/>
      <c r="AFV51" s="41"/>
      <c r="AFW51" s="41"/>
      <c r="AFX51" s="41"/>
      <c r="AFY51" s="41"/>
      <c r="AFZ51" s="41"/>
      <c r="AGA51" s="41"/>
      <c r="AGB51" s="41"/>
      <c r="AGC51" s="41"/>
      <c r="AGD51" s="41"/>
      <c r="AGE51" s="41"/>
      <c r="AGF51" s="41"/>
      <c r="AGG51" s="41"/>
      <c r="AGH51" s="41"/>
      <c r="AGI51" s="41"/>
      <c r="AGJ51" s="41"/>
      <c r="AGK51" s="41"/>
      <c r="AGL51" s="41"/>
      <c r="AGM51" s="41"/>
      <c r="AGN51" s="41"/>
      <c r="AGO51" s="41"/>
      <c r="AGP51" s="41"/>
      <c r="AGQ51" s="41"/>
      <c r="AGR51" s="41"/>
      <c r="AGS51" s="41"/>
      <c r="AGT51" s="41"/>
      <c r="AGU51" s="41"/>
      <c r="AGV51" s="41"/>
      <c r="AGW51" s="41"/>
      <c r="AGX51" s="41"/>
      <c r="AGY51" s="41"/>
      <c r="AGZ51" s="41"/>
      <c r="AHA51" s="41"/>
      <c r="AHB51" s="41"/>
      <c r="AHC51" s="41"/>
      <c r="AHD51" s="41"/>
      <c r="AHE51" s="41"/>
      <c r="AHF51" s="41"/>
      <c r="AHG51" s="41"/>
      <c r="AHH51" s="41"/>
      <c r="AHI51" s="41"/>
      <c r="AHJ51" s="41"/>
      <c r="AHK51" s="41"/>
      <c r="AHL51" s="41"/>
      <c r="AHM51" s="41"/>
      <c r="AHN51" s="41"/>
      <c r="AHO51" s="41"/>
      <c r="AHP51" s="41"/>
      <c r="AHQ51" s="41"/>
      <c r="AHR51" s="41"/>
      <c r="AHS51" s="41"/>
      <c r="AHT51" s="41"/>
      <c r="AHU51" s="41"/>
      <c r="AHV51" s="41"/>
      <c r="AHW51" s="41"/>
      <c r="AHX51" s="41"/>
      <c r="AHY51" s="41"/>
      <c r="AHZ51" s="41"/>
      <c r="AIA51" s="41"/>
      <c r="AIB51" s="41"/>
      <c r="AIC51" s="41"/>
      <c r="AID51" s="41"/>
      <c r="AIE51" s="41"/>
      <c r="AIF51" s="41"/>
      <c r="AIG51" s="41"/>
      <c r="AIH51" s="41"/>
      <c r="AII51" s="41"/>
      <c r="AIJ51" s="41"/>
      <c r="AIK51" s="41"/>
      <c r="AIL51" s="41"/>
      <c r="AIM51" s="41"/>
      <c r="AIN51" s="41"/>
      <c r="AIO51" s="41"/>
      <c r="AIP51" s="41"/>
      <c r="AIQ51" s="41"/>
      <c r="AIR51" s="41"/>
      <c r="AIS51" s="41"/>
      <c r="AIT51" s="41"/>
      <c r="AIU51" s="41"/>
      <c r="AIV51" s="41"/>
      <c r="AIW51" s="41"/>
      <c r="AIX51" s="41"/>
      <c r="AIY51" s="41"/>
      <c r="AIZ51" s="41"/>
      <c r="AJA51" s="41"/>
      <c r="AJB51" s="41"/>
      <c r="AJC51" s="41"/>
      <c r="AJD51" s="41"/>
      <c r="AJE51" s="41"/>
      <c r="AJF51" s="41"/>
      <c r="AJG51" s="41"/>
      <c r="AJH51" s="41"/>
      <c r="AJI51" s="41"/>
      <c r="AJJ51" s="41"/>
      <c r="AJK51" s="41"/>
      <c r="AJL51" s="41"/>
      <c r="AJM51" s="41"/>
      <c r="AJN51" s="41"/>
      <c r="AJO51" s="41"/>
      <c r="AJP51" s="41"/>
      <c r="AJQ51" s="41"/>
      <c r="AJR51" s="41"/>
      <c r="AJS51" s="41"/>
      <c r="AJT51" s="41"/>
      <c r="AJU51" s="41"/>
      <c r="AJV51" s="41"/>
      <c r="AJW51" s="41"/>
      <c r="AJX51" s="41"/>
      <c r="AJY51" s="41"/>
      <c r="AJZ51" s="41"/>
      <c r="AKA51" s="41"/>
      <c r="AKB51" s="41"/>
      <c r="AKC51" s="41"/>
      <c r="AKD51" s="41"/>
      <c r="AKE51" s="41"/>
      <c r="AKF51" s="41"/>
      <c r="AKG51" s="41"/>
      <c r="AKH51" s="41"/>
      <c r="AKI51" s="41"/>
      <c r="AKJ51" s="41"/>
      <c r="AKK51" s="41"/>
      <c r="AKL51" s="41"/>
      <c r="AKM51" s="41"/>
      <c r="AKN51" s="41"/>
      <c r="AKO51" s="41"/>
      <c r="AKP51" s="41"/>
      <c r="AKQ51" s="41"/>
      <c r="AKR51" s="41"/>
      <c r="AKS51" s="41"/>
      <c r="AKT51" s="41"/>
      <c r="AKU51" s="41"/>
      <c r="AKV51" s="41"/>
      <c r="AKW51" s="41"/>
      <c r="AKX51" s="41"/>
      <c r="AKY51" s="41"/>
      <c r="AKZ51" s="41"/>
      <c r="ALA51" s="41"/>
      <c r="ALB51" s="41"/>
      <c r="ALC51" s="41"/>
      <c r="ALD51" s="41"/>
      <c r="ALE51" s="41"/>
      <c r="ALF51" s="41"/>
      <c r="ALG51" s="41"/>
      <c r="ALH51" s="41"/>
      <c r="ALI51" s="41"/>
      <c r="ALJ51" s="41"/>
      <c r="ALK51" s="41"/>
      <c r="ALL51" s="41"/>
      <c r="ALM51" s="41"/>
      <c r="ALN51" s="41"/>
      <c r="ALO51" s="41"/>
      <c r="ALP51" s="41"/>
      <c r="ALQ51" s="41"/>
      <c r="ALR51" s="41"/>
      <c r="ALS51" s="41"/>
      <c r="ALT51" s="41"/>
      <c r="ALU51" s="41"/>
      <c r="ALV51" s="41"/>
      <c r="ALW51" s="41"/>
      <c r="ALX51" s="41"/>
      <c r="ALY51" s="41"/>
      <c r="ALZ51" s="41"/>
      <c r="AMA51" s="41"/>
      <c r="AMB51" s="41"/>
      <c r="AMC51" s="41"/>
      <c r="AMD51" s="41"/>
      <c r="AME51" s="41"/>
      <c r="AMF51" s="41"/>
      <c r="AMG51" s="41"/>
      <c r="AMH51" s="41"/>
      <c r="AMI51" s="41"/>
      <c r="AMJ51" s="41"/>
      <c r="AMK51" s="41"/>
      <c r="AML51" s="41"/>
      <c r="AMM51" s="41"/>
      <c r="AMN51" s="41"/>
      <c r="AMO51" s="41"/>
      <c r="AMP51" s="41"/>
      <c r="AMQ51" s="41"/>
      <c r="AMR51" s="41"/>
      <c r="AMS51" s="41"/>
      <c r="AMT51" s="41"/>
      <c r="AMU51" s="41"/>
      <c r="AMV51" s="41"/>
      <c r="AMW51" s="41"/>
      <c r="AMX51" s="41"/>
      <c r="AMY51" s="41"/>
      <c r="AMZ51" s="41"/>
      <c r="ANA51" s="41"/>
      <c r="ANB51" s="41"/>
      <c r="ANC51" s="41"/>
      <c r="AND51" s="41"/>
      <c r="ANE51" s="41"/>
      <c r="ANF51" s="41"/>
      <c r="ANG51" s="41"/>
      <c r="ANH51" s="41"/>
      <c r="ANI51" s="41"/>
      <c r="ANJ51" s="41"/>
      <c r="ANK51" s="41"/>
      <c r="ANL51" s="41"/>
      <c r="ANM51" s="41"/>
      <c r="ANN51" s="41"/>
      <c r="ANO51" s="41"/>
      <c r="ANP51" s="41"/>
      <c r="ANQ51" s="41"/>
      <c r="ANR51" s="41"/>
      <c r="ANS51" s="41"/>
      <c r="ANT51" s="41"/>
      <c r="ANU51" s="41"/>
      <c r="ANV51" s="41"/>
      <c r="ANW51" s="41"/>
      <c r="ANX51" s="41"/>
      <c r="ANY51" s="41"/>
      <c r="ANZ51" s="41"/>
      <c r="AOA51" s="41"/>
      <c r="AOB51" s="41"/>
      <c r="AOC51" s="41"/>
      <c r="AOD51" s="41"/>
      <c r="AOE51" s="41"/>
      <c r="AOF51" s="41"/>
      <c r="AOG51" s="41"/>
      <c r="AOH51" s="41"/>
      <c r="AOI51" s="41"/>
      <c r="AOJ51" s="41"/>
      <c r="AOK51" s="41"/>
      <c r="AOL51" s="41"/>
      <c r="AOM51" s="41"/>
      <c r="AON51" s="41"/>
      <c r="AOO51" s="41"/>
      <c r="AOP51" s="41"/>
      <c r="AOQ51" s="41"/>
      <c r="AOR51" s="41"/>
      <c r="AOS51" s="41"/>
      <c r="AOT51" s="41"/>
      <c r="AOU51" s="41"/>
      <c r="AOV51" s="41"/>
      <c r="AOW51" s="41"/>
      <c r="AOX51" s="41"/>
      <c r="AOY51" s="41"/>
      <c r="AOZ51" s="41"/>
      <c r="APA51" s="41"/>
      <c r="APB51" s="41"/>
      <c r="APC51" s="41"/>
      <c r="APD51" s="41"/>
      <c r="APE51" s="41"/>
      <c r="APF51" s="41"/>
      <c r="APG51" s="41"/>
      <c r="APH51" s="41"/>
      <c r="API51" s="41"/>
    </row>
    <row r="52" spans="2:1101" x14ac:dyDescent="0.25">
      <c r="B52" s="43" t="s">
        <v>337</v>
      </c>
      <c r="C52" s="41">
        <v>12491</v>
      </c>
      <c r="D52" s="130">
        <v>0</v>
      </c>
      <c r="E52" s="130">
        <v>1095771.5</v>
      </c>
      <c r="F52" s="130">
        <v>0</v>
      </c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1"/>
      <c r="FE52" s="41"/>
      <c r="FF52" s="41"/>
      <c r="FG52" s="41"/>
      <c r="FH52" s="41"/>
      <c r="FI52" s="41"/>
      <c r="FJ52" s="41"/>
      <c r="FK52" s="41"/>
      <c r="FL52" s="41"/>
      <c r="FM52" s="41"/>
      <c r="FN52" s="41"/>
      <c r="FO52" s="41"/>
      <c r="FP52" s="41"/>
      <c r="FQ52" s="41"/>
      <c r="FR52" s="41"/>
      <c r="FS52" s="41"/>
      <c r="FT52" s="41"/>
      <c r="FU52" s="41"/>
      <c r="FV52" s="41"/>
      <c r="FW52" s="41"/>
      <c r="FX52" s="41"/>
      <c r="FY52" s="41"/>
      <c r="FZ52" s="41"/>
      <c r="GA52" s="41"/>
      <c r="GB52" s="41"/>
      <c r="GC52" s="41"/>
      <c r="GD52" s="41"/>
      <c r="GE52" s="41"/>
      <c r="GF52" s="41"/>
      <c r="GG52" s="41"/>
      <c r="GH52" s="41"/>
      <c r="GI52" s="41"/>
      <c r="GJ52" s="41"/>
      <c r="GK52" s="41"/>
      <c r="GL52" s="41"/>
      <c r="GM52" s="41"/>
      <c r="GN52" s="41"/>
      <c r="GO52" s="41"/>
      <c r="GP52" s="41"/>
      <c r="GQ52" s="41"/>
      <c r="GR52" s="41"/>
      <c r="GS52" s="41"/>
      <c r="GT52" s="41"/>
      <c r="GU52" s="41"/>
      <c r="GV52" s="41"/>
      <c r="GW52" s="41"/>
      <c r="GX52" s="41"/>
      <c r="GY52" s="41"/>
      <c r="GZ52" s="41"/>
      <c r="HA52" s="41"/>
      <c r="HB52" s="41"/>
      <c r="HC52" s="41"/>
      <c r="HD52" s="41"/>
      <c r="HE52" s="41"/>
      <c r="HF52" s="41"/>
      <c r="HG52" s="41"/>
      <c r="HH52" s="41"/>
      <c r="HI52" s="41"/>
      <c r="HJ52" s="41"/>
      <c r="HK52" s="41"/>
      <c r="HL52" s="41"/>
      <c r="HM52" s="41"/>
      <c r="HN52" s="41"/>
      <c r="HO52" s="41"/>
      <c r="HP52" s="41"/>
      <c r="HQ52" s="41"/>
      <c r="HR52" s="41"/>
      <c r="HS52" s="41"/>
      <c r="HT52" s="41"/>
      <c r="HU52" s="41"/>
      <c r="HV52" s="41"/>
      <c r="HW52" s="41"/>
      <c r="HX52" s="41"/>
      <c r="HY52" s="41"/>
      <c r="HZ52" s="41"/>
      <c r="IA52" s="41"/>
      <c r="IB52" s="41"/>
      <c r="IC52" s="41"/>
      <c r="ID52" s="41"/>
      <c r="IE52" s="41"/>
      <c r="IF52" s="41"/>
      <c r="IG52" s="41"/>
      <c r="IH52" s="41"/>
      <c r="II52" s="41"/>
      <c r="IJ52" s="41"/>
      <c r="IK52" s="41"/>
      <c r="IL52" s="41"/>
      <c r="IM52" s="41"/>
      <c r="IN52" s="41"/>
      <c r="IO52" s="41"/>
      <c r="IP52" s="41"/>
      <c r="IQ52" s="41"/>
      <c r="IR52" s="41"/>
      <c r="IS52" s="41"/>
      <c r="IT52" s="41"/>
      <c r="IU52" s="41"/>
      <c r="IV52" s="41"/>
      <c r="IW52" s="41"/>
      <c r="IX52" s="41"/>
      <c r="IY52" s="41"/>
      <c r="IZ52" s="41"/>
      <c r="JA52" s="41"/>
      <c r="JB52" s="41"/>
      <c r="JC52" s="41"/>
      <c r="JD52" s="41"/>
      <c r="JE52" s="41"/>
      <c r="JF52" s="41"/>
      <c r="JG52" s="41"/>
      <c r="JH52" s="41"/>
      <c r="JI52" s="41"/>
      <c r="JJ52" s="41"/>
      <c r="JK52" s="41"/>
      <c r="JL52" s="41"/>
      <c r="JM52" s="41"/>
      <c r="JN52" s="41"/>
      <c r="JO52" s="41"/>
      <c r="JP52" s="41"/>
      <c r="JQ52" s="41"/>
      <c r="JR52" s="41"/>
      <c r="JS52" s="41"/>
      <c r="JT52" s="41"/>
      <c r="JU52" s="41"/>
      <c r="JV52" s="41"/>
      <c r="JW52" s="41"/>
      <c r="JX52" s="41"/>
      <c r="JY52" s="41"/>
      <c r="JZ52" s="41"/>
      <c r="KA52" s="41"/>
      <c r="KB52" s="41"/>
      <c r="KC52" s="41"/>
      <c r="KD52" s="41"/>
      <c r="KE52" s="41"/>
      <c r="KF52" s="41"/>
      <c r="KG52" s="41"/>
      <c r="KH52" s="41"/>
      <c r="KI52" s="41"/>
      <c r="KJ52" s="41"/>
      <c r="KK52" s="41"/>
      <c r="KL52" s="41"/>
      <c r="KM52" s="41"/>
      <c r="KN52" s="41"/>
      <c r="KO52" s="41"/>
      <c r="KP52" s="41"/>
      <c r="KQ52" s="41"/>
      <c r="KR52" s="41"/>
      <c r="KS52" s="41"/>
      <c r="KT52" s="41"/>
      <c r="KU52" s="41"/>
      <c r="KV52" s="41"/>
      <c r="KW52" s="41"/>
      <c r="KX52" s="41"/>
      <c r="KY52" s="41"/>
      <c r="KZ52" s="41"/>
      <c r="LA52" s="41"/>
      <c r="LB52" s="41"/>
      <c r="LC52" s="41"/>
      <c r="LD52" s="41"/>
      <c r="LE52" s="41"/>
      <c r="LF52" s="41"/>
      <c r="LG52" s="41"/>
      <c r="LH52" s="41"/>
      <c r="LI52" s="41"/>
      <c r="LJ52" s="41"/>
      <c r="LK52" s="41"/>
      <c r="LL52" s="41"/>
      <c r="LM52" s="41"/>
      <c r="LN52" s="41"/>
      <c r="LO52" s="41"/>
      <c r="LP52" s="41"/>
      <c r="LQ52" s="41"/>
      <c r="LR52" s="41"/>
      <c r="LS52" s="41"/>
      <c r="LT52" s="41"/>
      <c r="LU52" s="41"/>
      <c r="LV52" s="41"/>
      <c r="LW52" s="41"/>
      <c r="LX52" s="41"/>
      <c r="LY52" s="41"/>
      <c r="LZ52" s="41"/>
      <c r="MA52" s="41"/>
      <c r="MB52" s="41"/>
      <c r="MC52" s="41"/>
      <c r="MD52" s="41"/>
      <c r="ME52" s="41"/>
      <c r="MF52" s="41"/>
      <c r="MG52" s="41"/>
      <c r="MH52" s="41"/>
      <c r="MI52" s="41"/>
      <c r="MJ52" s="41"/>
      <c r="MK52" s="41"/>
      <c r="ML52" s="41"/>
      <c r="MM52" s="41"/>
      <c r="MN52" s="41"/>
      <c r="MO52" s="41"/>
      <c r="MP52" s="41"/>
      <c r="MQ52" s="41"/>
      <c r="MR52" s="41"/>
      <c r="MS52" s="41"/>
      <c r="MT52" s="41"/>
      <c r="MU52" s="41"/>
      <c r="MV52" s="41"/>
      <c r="MW52" s="41"/>
      <c r="MX52" s="41"/>
      <c r="MY52" s="41"/>
      <c r="MZ52" s="41"/>
      <c r="NA52" s="41"/>
      <c r="NB52" s="41"/>
      <c r="NC52" s="41"/>
      <c r="ND52" s="41"/>
      <c r="NE52" s="41"/>
      <c r="NF52" s="41"/>
      <c r="NG52" s="41"/>
      <c r="NH52" s="41"/>
      <c r="NI52" s="41"/>
      <c r="NJ52" s="41"/>
      <c r="NK52" s="41"/>
      <c r="NL52" s="41"/>
      <c r="NM52" s="41"/>
      <c r="NN52" s="41"/>
      <c r="NO52" s="41"/>
      <c r="NP52" s="41"/>
      <c r="NQ52" s="41"/>
      <c r="NR52" s="41"/>
      <c r="NS52" s="41"/>
      <c r="NT52" s="41"/>
      <c r="NU52" s="41"/>
      <c r="NV52" s="41"/>
      <c r="NW52" s="41"/>
      <c r="NX52" s="41"/>
      <c r="NY52" s="41"/>
      <c r="NZ52" s="41"/>
      <c r="OA52" s="41"/>
      <c r="OB52" s="41"/>
      <c r="OC52" s="41"/>
      <c r="OD52" s="41"/>
      <c r="OE52" s="41"/>
      <c r="OF52" s="41"/>
      <c r="OG52" s="41"/>
      <c r="OH52" s="41"/>
      <c r="OI52" s="41"/>
      <c r="OJ52" s="41"/>
      <c r="OK52" s="41"/>
      <c r="OL52" s="41"/>
      <c r="OM52" s="41"/>
      <c r="ON52" s="41"/>
      <c r="OO52" s="41"/>
      <c r="OP52" s="41"/>
      <c r="OQ52" s="41"/>
      <c r="OR52" s="41"/>
      <c r="OS52" s="41"/>
      <c r="OT52" s="41"/>
      <c r="OU52" s="41"/>
      <c r="OV52" s="41"/>
      <c r="OW52" s="41"/>
      <c r="OX52" s="41"/>
      <c r="OY52" s="41"/>
      <c r="OZ52" s="41"/>
      <c r="PA52" s="41"/>
      <c r="PB52" s="41"/>
      <c r="PC52" s="41"/>
      <c r="PD52" s="41"/>
      <c r="PE52" s="41"/>
      <c r="PF52" s="41"/>
      <c r="PG52" s="41"/>
      <c r="PH52" s="41"/>
      <c r="PI52" s="41"/>
      <c r="PJ52" s="41"/>
      <c r="PK52" s="41"/>
      <c r="PL52" s="41"/>
      <c r="PM52" s="41"/>
      <c r="PN52" s="41"/>
      <c r="PO52" s="41"/>
      <c r="PP52" s="41"/>
      <c r="PQ52" s="41"/>
      <c r="PR52" s="41"/>
      <c r="PS52" s="41"/>
      <c r="PT52" s="41"/>
      <c r="PU52" s="41"/>
      <c r="PV52" s="41"/>
      <c r="PW52" s="41"/>
      <c r="PX52" s="41"/>
      <c r="PY52" s="41"/>
      <c r="PZ52" s="41"/>
      <c r="QA52" s="41"/>
      <c r="QB52" s="41"/>
      <c r="QC52" s="41"/>
      <c r="QD52" s="41"/>
      <c r="QE52" s="41"/>
      <c r="QF52" s="41"/>
      <c r="QG52" s="41"/>
      <c r="QH52" s="41"/>
      <c r="QI52" s="41"/>
      <c r="QJ52" s="41"/>
      <c r="QK52" s="41"/>
      <c r="QL52" s="41"/>
      <c r="QM52" s="41"/>
      <c r="QN52" s="41"/>
      <c r="QO52" s="41"/>
      <c r="QP52" s="41"/>
      <c r="QQ52" s="41"/>
      <c r="QR52" s="41"/>
      <c r="QS52" s="41"/>
      <c r="QT52" s="41"/>
      <c r="QU52" s="41"/>
      <c r="QV52" s="41"/>
      <c r="QW52" s="41"/>
      <c r="QX52" s="41"/>
      <c r="QY52" s="41"/>
      <c r="QZ52" s="41"/>
      <c r="RA52" s="41"/>
      <c r="RB52" s="41"/>
      <c r="RC52" s="41"/>
      <c r="RD52" s="41"/>
      <c r="RE52" s="41"/>
      <c r="RF52" s="41"/>
      <c r="RG52" s="41"/>
      <c r="RH52" s="41"/>
      <c r="RI52" s="41"/>
      <c r="RJ52" s="41"/>
      <c r="RK52" s="41"/>
      <c r="RL52" s="41"/>
      <c r="RM52" s="41"/>
      <c r="RN52" s="41"/>
      <c r="RO52" s="41"/>
      <c r="RP52" s="41"/>
      <c r="RQ52" s="41"/>
      <c r="RR52" s="41"/>
      <c r="RS52" s="41"/>
      <c r="RT52" s="41"/>
      <c r="RU52" s="41"/>
      <c r="RV52" s="41"/>
      <c r="RW52" s="41"/>
      <c r="RX52" s="41"/>
      <c r="RY52" s="41"/>
      <c r="RZ52" s="41"/>
      <c r="SA52" s="41"/>
      <c r="SB52" s="41"/>
      <c r="SC52" s="41"/>
      <c r="SD52" s="41"/>
      <c r="SE52" s="41"/>
      <c r="SF52" s="41"/>
      <c r="SG52" s="41"/>
      <c r="SH52" s="41"/>
      <c r="SI52" s="41"/>
      <c r="SJ52" s="41"/>
      <c r="SK52" s="41"/>
      <c r="SL52" s="41"/>
      <c r="SM52" s="41"/>
      <c r="SN52" s="41"/>
      <c r="SO52" s="41"/>
      <c r="SP52" s="41"/>
      <c r="SQ52" s="41"/>
      <c r="SR52" s="41"/>
      <c r="SS52" s="41"/>
      <c r="ST52" s="41"/>
      <c r="SU52" s="41"/>
      <c r="SV52" s="41"/>
      <c r="SW52" s="41"/>
      <c r="SX52" s="41"/>
      <c r="SY52" s="41"/>
      <c r="SZ52" s="41"/>
      <c r="TA52" s="41"/>
      <c r="TB52" s="41"/>
      <c r="TC52" s="41"/>
      <c r="TD52" s="41"/>
      <c r="TE52" s="41"/>
      <c r="TF52" s="41"/>
      <c r="TG52" s="41"/>
      <c r="TH52" s="41"/>
      <c r="TI52" s="41"/>
      <c r="TJ52" s="41"/>
      <c r="TK52" s="41"/>
      <c r="TL52" s="41"/>
      <c r="TM52" s="41"/>
      <c r="TN52" s="41"/>
      <c r="TO52" s="41"/>
      <c r="TP52" s="41"/>
      <c r="TQ52" s="41"/>
      <c r="TR52" s="41"/>
      <c r="TS52" s="41"/>
      <c r="TT52" s="41"/>
      <c r="TU52" s="41"/>
      <c r="TV52" s="41"/>
      <c r="TW52" s="41"/>
      <c r="TX52" s="41"/>
      <c r="TY52" s="41"/>
      <c r="TZ52" s="41"/>
      <c r="UA52" s="41"/>
      <c r="UB52" s="41"/>
      <c r="UC52" s="41"/>
      <c r="UD52" s="41"/>
      <c r="UE52" s="41"/>
      <c r="UF52" s="41"/>
      <c r="UG52" s="41"/>
      <c r="UH52" s="41"/>
      <c r="UI52" s="41"/>
      <c r="UJ52" s="41"/>
      <c r="UK52" s="41"/>
      <c r="UL52" s="41"/>
      <c r="UM52" s="41"/>
      <c r="UN52" s="41"/>
      <c r="UO52" s="41"/>
      <c r="UP52" s="41"/>
      <c r="UQ52" s="41"/>
      <c r="UR52" s="41"/>
      <c r="US52" s="41"/>
      <c r="UT52" s="41"/>
      <c r="UU52" s="41"/>
      <c r="UV52" s="41"/>
      <c r="UW52" s="41"/>
      <c r="UX52" s="41"/>
      <c r="UY52" s="41"/>
      <c r="UZ52" s="41"/>
      <c r="VA52" s="41"/>
      <c r="VB52" s="41"/>
      <c r="VC52" s="41"/>
      <c r="VD52" s="41"/>
      <c r="VE52" s="41"/>
      <c r="VF52" s="41"/>
      <c r="VG52" s="41"/>
      <c r="VH52" s="41"/>
      <c r="VI52" s="41"/>
      <c r="VJ52" s="41"/>
      <c r="VK52" s="41"/>
      <c r="VL52" s="41"/>
      <c r="VM52" s="41"/>
      <c r="VN52" s="41"/>
      <c r="VO52" s="41"/>
      <c r="VP52" s="41"/>
      <c r="VQ52" s="41"/>
      <c r="VR52" s="41"/>
      <c r="VS52" s="41"/>
      <c r="VT52" s="41"/>
      <c r="VU52" s="41"/>
      <c r="VV52" s="41"/>
      <c r="VW52" s="41"/>
      <c r="VX52" s="41"/>
      <c r="VY52" s="41"/>
      <c r="VZ52" s="41"/>
      <c r="WA52" s="41"/>
      <c r="WB52" s="41"/>
      <c r="WC52" s="41"/>
      <c r="WD52" s="41"/>
      <c r="WE52" s="41"/>
      <c r="WF52" s="41"/>
      <c r="WG52" s="41"/>
      <c r="WH52" s="41"/>
      <c r="WI52" s="41"/>
      <c r="WJ52" s="41"/>
      <c r="WK52" s="41"/>
      <c r="WL52" s="41"/>
      <c r="WM52" s="41"/>
      <c r="WN52" s="41"/>
      <c r="WO52" s="41"/>
      <c r="WP52" s="41"/>
      <c r="WQ52" s="41"/>
      <c r="WR52" s="41"/>
      <c r="WS52" s="41"/>
      <c r="WT52" s="41"/>
      <c r="WU52" s="41"/>
      <c r="WV52" s="41"/>
      <c r="WW52" s="41"/>
      <c r="WX52" s="41"/>
      <c r="WY52" s="41"/>
      <c r="WZ52" s="41"/>
      <c r="XA52" s="41"/>
      <c r="XB52" s="41"/>
      <c r="XC52" s="41"/>
      <c r="XD52" s="41"/>
      <c r="XE52" s="41"/>
      <c r="XF52" s="41"/>
      <c r="XG52" s="41"/>
      <c r="XH52" s="41"/>
      <c r="XI52" s="41"/>
      <c r="XJ52" s="41"/>
      <c r="XK52" s="41"/>
      <c r="XL52" s="41"/>
      <c r="XM52" s="41"/>
      <c r="XN52" s="41"/>
      <c r="XO52" s="41"/>
      <c r="XP52" s="41"/>
      <c r="XQ52" s="41"/>
      <c r="XR52" s="41"/>
      <c r="XS52" s="41"/>
      <c r="XT52" s="41"/>
      <c r="XU52" s="41"/>
      <c r="XV52" s="41"/>
      <c r="XW52" s="41"/>
      <c r="XX52" s="41"/>
      <c r="XY52" s="41"/>
      <c r="XZ52" s="41"/>
      <c r="YA52" s="41"/>
      <c r="YB52" s="41"/>
      <c r="YC52" s="41"/>
      <c r="YD52" s="41"/>
      <c r="YE52" s="41"/>
      <c r="YF52" s="41"/>
      <c r="YG52" s="41"/>
      <c r="YH52" s="41"/>
      <c r="YI52" s="41"/>
      <c r="YJ52" s="41"/>
      <c r="YK52" s="41"/>
      <c r="YL52" s="41"/>
      <c r="YM52" s="41"/>
      <c r="YN52" s="41"/>
      <c r="YO52" s="41"/>
      <c r="YP52" s="41"/>
      <c r="YQ52" s="41"/>
      <c r="YR52" s="41"/>
      <c r="YS52" s="41"/>
      <c r="YT52" s="41"/>
      <c r="YU52" s="41"/>
      <c r="YV52" s="41"/>
      <c r="YW52" s="41"/>
      <c r="YX52" s="41"/>
      <c r="YY52" s="41"/>
      <c r="YZ52" s="41"/>
      <c r="ZA52" s="41"/>
      <c r="ZB52" s="41"/>
      <c r="ZC52" s="41"/>
      <c r="ZD52" s="41"/>
      <c r="ZE52" s="41"/>
      <c r="ZF52" s="41"/>
      <c r="ZG52" s="41"/>
      <c r="ZH52" s="41"/>
      <c r="ZI52" s="41"/>
      <c r="ZJ52" s="41"/>
      <c r="ZK52" s="41"/>
      <c r="ZL52" s="41"/>
      <c r="ZM52" s="41"/>
      <c r="ZN52" s="41"/>
      <c r="ZO52" s="41"/>
      <c r="ZP52" s="41"/>
      <c r="ZQ52" s="41"/>
      <c r="ZR52" s="41"/>
      <c r="ZS52" s="41"/>
      <c r="ZT52" s="41"/>
      <c r="ZU52" s="41"/>
      <c r="ZV52" s="41"/>
      <c r="ZW52" s="41"/>
      <c r="ZX52" s="41"/>
      <c r="ZY52" s="41"/>
      <c r="ZZ52" s="41"/>
      <c r="AAA52" s="41"/>
      <c r="AAB52" s="41"/>
      <c r="AAC52" s="41"/>
      <c r="AAD52" s="41"/>
      <c r="AAE52" s="41"/>
      <c r="AAF52" s="41"/>
      <c r="AAG52" s="41"/>
      <c r="AAH52" s="41"/>
      <c r="AAI52" s="41"/>
      <c r="AAJ52" s="41"/>
      <c r="AAK52" s="41"/>
      <c r="AAL52" s="41"/>
      <c r="AAM52" s="41"/>
      <c r="AAN52" s="41"/>
      <c r="AAO52" s="41"/>
      <c r="AAP52" s="41"/>
      <c r="AAQ52" s="41"/>
      <c r="AAR52" s="41"/>
      <c r="AAS52" s="41"/>
      <c r="AAT52" s="41"/>
      <c r="AAU52" s="41"/>
      <c r="AAV52" s="41"/>
      <c r="AAW52" s="41"/>
      <c r="AAX52" s="41"/>
      <c r="AAY52" s="41"/>
      <c r="AAZ52" s="41"/>
      <c r="ABA52" s="41"/>
      <c r="ABB52" s="41"/>
      <c r="ABC52" s="41"/>
      <c r="ABD52" s="41"/>
      <c r="ABE52" s="41"/>
      <c r="ABF52" s="41"/>
      <c r="ABG52" s="41"/>
      <c r="ABH52" s="41"/>
      <c r="ABI52" s="41"/>
      <c r="ABJ52" s="41"/>
      <c r="ABK52" s="41"/>
      <c r="ABL52" s="41"/>
      <c r="ABM52" s="41"/>
      <c r="ABN52" s="41"/>
      <c r="ABO52" s="41"/>
      <c r="ABP52" s="41"/>
      <c r="ABQ52" s="41"/>
      <c r="ABR52" s="41"/>
      <c r="ABS52" s="41"/>
      <c r="ABT52" s="41"/>
      <c r="ABU52" s="41"/>
      <c r="ABV52" s="41"/>
      <c r="ABW52" s="41"/>
      <c r="ABX52" s="41"/>
      <c r="ABY52" s="41"/>
      <c r="ABZ52" s="41"/>
      <c r="ACA52" s="41"/>
      <c r="ACB52" s="41"/>
      <c r="ACC52" s="41"/>
      <c r="ACD52" s="41"/>
      <c r="ACE52" s="41"/>
      <c r="ACF52" s="41"/>
      <c r="ACG52" s="41"/>
      <c r="ACH52" s="41"/>
      <c r="ACI52" s="41"/>
      <c r="ACJ52" s="41"/>
      <c r="ACK52" s="41"/>
      <c r="ACL52" s="41"/>
      <c r="ACM52" s="41"/>
      <c r="ACN52" s="41"/>
      <c r="ACO52" s="41"/>
      <c r="ACP52" s="41"/>
      <c r="ACQ52" s="41"/>
      <c r="ACR52" s="41"/>
      <c r="ACS52" s="41"/>
      <c r="ACT52" s="41"/>
      <c r="ACU52" s="41"/>
      <c r="ACV52" s="41"/>
      <c r="ACW52" s="41"/>
      <c r="ACX52" s="41"/>
      <c r="ACY52" s="41"/>
      <c r="ACZ52" s="41"/>
      <c r="ADA52" s="41"/>
      <c r="ADB52" s="41"/>
      <c r="ADC52" s="41"/>
      <c r="ADD52" s="41"/>
      <c r="ADE52" s="41"/>
      <c r="ADF52" s="41"/>
      <c r="ADG52" s="41"/>
      <c r="ADH52" s="41"/>
      <c r="ADI52" s="41"/>
      <c r="ADJ52" s="41"/>
      <c r="ADK52" s="41"/>
      <c r="ADL52" s="41"/>
      <c r="ADM52" s="41"/>
      <c r="ADN52" s="41"/>
      <c r="ADO52" s="41"/>
      <c r="ADP52" s="41"/>
      <c r="ADQ52" s="41"/>
      <c r="ADR52" s="41"/>
      <c r="ADS52" s="41"/>
      <c r="ADT52" s="41"/>
      <c r="ADU52" s="41"/>
      <c r="ADV52" s="41"/>
      <c r="ADW52" s="41"/>
      <c r="ADX52" s="41"/>
      <c r="ADY52" s="41"/>
      <c r="ADZ52" s="41"/>
      <c r="AEA52" s="41"/>
      <c r="AEB52" s="41"/>
      <c r="AEC52" s="41"/>
      <c r="AED52" s="41"/>
      <c r="AEE52" s="41"/>
      <c r="AEF52" s="41"/>
      <c r="AEG52" s="41"/>
      <c r="AEH52" s="41"/>
      <c r="AEI52" s="41"/>
      <c r="AEJ52" s="41"/>
      <c r="AEK52" s="41"/>
      <c r="AEL52" s="41"/>
      <c r="AEM52" s="41"/>
      <c r="AEN52" s="41"/>
      <c r="AEO52" s="41"/>
      <c r="AEP52" s="41"/>
      <c r="AEQ52" s="41"/>
      <c r="AER52" s="41"/>
      <c r="AES52" s="41"/>
      <c r="AET52" s="41"/>
      <c r="AEU52" s="41"/>
      <c r="AEV52" s="41"/>
      <c r="AEW52" s="41"/>
      <c r="AEX52" s="41"/>
      <c r="AEY52" s="41"/>
      <c r="AEZ52" s="41"/>
      <c r="AFA52" s="41"/>
      <c r="AFB52" s="41"/>
      <c r="AFC52" s="41"/>
      <c r="AFD52" s="41"/>
      <c r="AFE52" s="41"/>
      <c r="AFF52" s="41"/>
      <c r="AFG52" s="41"/>
      <c r="AFH52" s="41"/>
      <c r="AFI52" s="41"/>
      <c r="AFJ52" s="41"/>
      <c r="AFK52" s="41"/>
      <c r="AFL52" s="41"/>
      <c r="AFM52" s="41"/>
      <c r="AFN52" s="41"/>
      <c r="AFO52" s="41"/>
      <c r="AFP52" s="41"/>
      <c r="AFQ52" s="41"/>
      <c r="AFR52" s="41"/>
      <c r="AFS52" s="41"/>
      <c r="AFT52" s="41"/>
      <c r="AFU52" s="41"/>
      <c r="AFV52" s="41"/>
      <c r="AFW52" s="41"/>
      <c r="AFX52" s="41"/>
      <c r="AFY52" s="41"/>
      <c r="AFZ52" s="41"/>
      <c r="AGA52" s="41"/>
      <c r="AGB52" s="41"/>
      <c r="AGC52" s="41"/>
      <c r="AGD52" s="41"/>
      <c r="AGE52" s="41"/>
      <c r="AGF52" s="41"/>
      <c r="AGG52" s="41"/>
      <c r="AGH52" s="41"/>
      <c r="AGI52" s="41"/>
      <c r="AGJ52" s="41"/>
      <c r="AGK52" s="41"/>
      <c r="AGL52" s="41"/>
      <c r="AGM52" s="41"/>
      <c r="AGN52" s="41"/>
      <c r="AGO52" s="41"/>
      <c r="AGP52" s="41"/>
      <c r="AGQ52" s="41"/>
      <c r="AGR52" s="41"/>
      <c r="AGS52" s="41"/>
      <c r="AGT52" s="41"/>
      <c r="AGU52" s="41"/>
      <c r="AGV52" s="41"/>
      <c r="AGW52" s="41"/>
      <c r="AGX52" s="41"/>
      <c r="AGY52" s="41"/>
      <c r="AGZ52" s="41"/>
      <c r="AHA52" s="41"/>
      <c r="AHB52" s="41"/>
      <c r="AHC52" s="41"/>
      <c r="AHD52" s="41"/>
      <c r="AHE52" s="41"/>
      <c r="AHF52" s="41"/>
      <c r="AHG52" s="41"/>
      <c r="AHH52" s="41"/>
      <c r="AHI52" s="41"/>
      <c r="AHJ52" s="41"/>
      <c r="AHK52" s="41"/>
      <c r="AHL52" s="41"/>
      <c r="AHM52" s="41"/>
      <c r="AHN52" s="41"/>
      <c r="AHO52" s="41"/>
      <c r="AHP52" s="41"/>
      <c r="AHQ52" s="41"/>
      <c r="AHR52" s="41"/>
      <c r="AHS52" s="41"/>
      <c r="AHT52" s="41"/>
      <c r="AHU52" s="41"/>
      <c r="AHV52" s="41"/>
      <c r="AHW52" s="41"/>
      <c r="AHX52" s="41"/>
      <c r="AHY52" s="41"/>
      <c r="AHZ52" s="41"/>
      <c r="AIA52" s="41"/>
      <c r="AIB52" s="41"/>
      <c r="AIC52" s="41"/>
      <c r="AID52" s="41"/>
      <c r="AIE52" s="41"/>
      <c r="AIF52" s="41"/>
      <c r="AIG52" s="41"/>
      <c r="AIH52" s="41"/>
      <c r="AII52" s="41"/>
      <c r="AIJ52" s="41"/>
      <c r="AIK52" s="41"/>
      <c r="AIL52" s="41"/>
      <c r="AIM52" s="41"/>
      <c r="AIN52" s="41"/>
      <c r="AIO52" s="41"/>
      <c r="AIP52" s="41"/>
      <c r="AIQ52" s="41"/>
      <c r="AIR52" s="41"/>
      <c r="AIS52" s="41"/>
      <c r="AIT52" s="41"/>
      <c r="AIU52" s="41"/>
      <c r="AIV52" s="41"/>
      <c r="AIW52" s="41"/>
      <c r="AIX52" s="41"/>
      <c r="AIY52" s="41"/>
      <c r="AIZ52" s="41"/>
      <c r="AJA52" s="41"/>
      <c r="AJB52" s="41"/>
      <c r="AJC52" s="41"/>
      <c r="AJD52" s="41"/>
      <c r="AJE52" s="41"/>
      <c r="AJF52" s="41"/>
      <c r="AJG52" s="41"/>
      <c r="AJH52" s="41"/>
      <c r="AJI52" s="41"/>
      <c r="AJJ52" s="41"/>
      <c r="AJK52" s="41"/>
      <c r="AJL52" s="41"/>
      <c r="AJM52" s="41"/>
      <c r="AJN52" s="41"/>
      <c r="AJO52" s="41"/>
      <c r="AJP52" s="41"/>
      <c r="AJQ52" s="41"/>
      <c r="AJR52" s="41"/>
      <c r="AJS52" s="41"/>
      <c r="AJT52" s="41"/>
      <c r="AJU52" s="41"/>
      <c r="AJV52" s="41"/>
      <c r="AJW52" s="41"/>
      <c r="AJX52" s="41"/>
      <c r="AJY52" s="41"/>
      <c r="AJZ52" s="41"/>
      <c r="AKA52" s="41"/>
      <c r="AKB52" s="41"/>
      <c r="AKC52" s="41"/>
      <c r="AKD52" s="41"/>
      <c r="AKE52" s="41"/>
      <c r="AKF52" s="41"/>
      <c r="AKG52" s="41"/>
      <c r="AKH52" s="41"/>
      <c r="AKI52" s="41"/>
      <c r="AKJ52" s="41"/>
      <c r="AKK52" s="41"/>
      <c r="AKL52" s="41"/>
      <c r="AKM52" s="41"/>
      <c r="AKN52" s="41"/>
      <c r="AKO52" s="41"/>
      <c r="AKP52" s="41"/>
      <c r="AKQ52" s="41"/>
      <c r="AKR52" s="41"/>
      <c r="AKS52" s="41"/>
      <c r="AKT52" s="41"/>
      <c r="AKU52" s="41"/>
      <c r="AKV52" s="41"/>
      <c r="AKW52" s="41"/>
      <c r="AKX52" s="41"/>
      <c r="AKY52" s="41"/>
      <c r="AKZ52" s="41"/>
      <c r="ALA52" s="41"/>
      <c r="ALB52" s="41"/>
      <c r="ALC52" s="41"/>
      <c r="ALD52" s="41"/>
      <c r="ALE52" s="41"/>
      <c r="ALF52" s="41"/>
      <c r="ALG52" s="41"/>
      <c r="ALH52" s="41"/>
      <c r="ALI52" s="41"/>
      <c r="ALJ52" s="41"/>
      <c r="ALK52" s="41"/>
      <c r="ALL52" s="41"/>
      <c r="ALM52" s="41"/>
      <c r="ALN52" s="41"/>
      <c r="ALO52" s="41"/>
      <c r="ALP52" s="41"/>
      <c r="ALQ52" s="41"/>
      <c r="ALR52" s="41"/>
      <c r="ALS52" s="41"/>
      <c r="ALT52" s="41"/>
      <c r="ALU52" s="41"/>
      <c r="ALV52" s="41"/>
      <c r="ALW52" s="41"/>
      <c r="ALX52" s="41"/>
      <c r="ALY52" s="41"/>
      <c r="ALZ52" s="41"/>
      <c r="AMA52" s="41"/>
      <c r="AMB52" s="41"/>
      <c r="AMC52" s="41"/>
      <c r="AMD52" s="41"/>
      <c r="AME52" s="41"/>
      <c r="AMF52" s="41"/>
      <c r="AMG52" s="41"/>
      <c r="AMH52" s="41"/>
      <c r="AMI52" s="41"/>
      <c r="AMJ52" s="41"/>
      <c r="AMK52" s="41"/>
      <c r="AML52" s="41"/>
      <c r="AMM52" s="41"/>
      <c r="AMN52" s="41"/>
      <c r="AMO52" s="41"/>
      <c r="AMP52" s="41"/>
      <c r="AMQ52" s="41"/>
      <c r="AMR52" s="41"/>
      <c r="AMS52" s="41"/>
      <c r="AMT52" s="41"/>
      <c r="AMU52" s="41"/>
      <c r="AMV52" s="41"/>
      <c r="AMW52" s="41"/>
      <c r="AMX52" s="41"/>
      <c r="AMY52" s="41"/>
      <c r="AMZ52" s="41"/>
      <c r="ANA52" s="41"/>
      <c r="ANB52" s="41"/>
      <c r="ANC52" s="41"/>
      <c r="AND52" s="41"/>
      <c r="ANE52" s="41"/>
      <c r="ANF52" s="41"/>
      <c r="ANG52" s="41"/>
      <c r="ANH52" s="41"/>
      <c r="ANI52" s="41"/>
      <c r="ANJ52" s="41"/>
      <c r="ANK52" s="41"/>
      <c r="ANL52" s="41"/>
      <c r="ANM52" s="41"/>
      <c r="ANN52" s="41"/>
      <c r="ANO52" s="41"/>
      <c r="ANP52" s="41"/>
      <c r="ANQ52" s="41"/>
      <c r="ANR52" s="41"/>
      <c r="ANS52" s="41"/>
      <c r="ANT52" s="41"/>
      <c r="ANU52" s="41"/>
      <c r="ANV52" s="41"/>
      <c r="ANW52" s="41"/>
      <c r="ANX52" s="41"/>
      <c r="ANY52" s="41"/>
      <c r="ANZ52" s="41"/>
      <c r="AOA52" s="41"/>
      <c r="AOB52" s="41"/>
      <c r="AOC52" s="41"/>
      <c r="AOD52" s="41"/>
      <c r="AOE52" s="41"/>
      <c r="AOF52" s="41"/>
      <c r="AOG52" s="41"/>
      <c r="AOH52" s="41"/>
      <c r="AOI52" s="41"/>
      <c r="AOJ52" s="41"/>
      <c r="AOK52" s="41"/>
      <c r="AOL52" s="41"/>
      <c r="AOM52" s="41"/>
      <c r="AON52" s="41"/>
      <c r="AOO52" s="41"/>
      <c r="AOP52" s="41"/>
      <c r="AOQ52" s="41"/>
      <c r="AOR52" s="41"/>
      <c r="AOS52" s="41"/>
      <c r="AOT52" s="41"/>
      <c r="AOU52" s="41"/>
      <c r="AOV52" s="41"/>
      <c r="AOW52" s="41"/>
      <c r="AOX52" s="41"/>
      <c r="AOY52" s="41"/>
      <c r="AOZ52" s="41"/>
      <c r="APA52" s="41"/>
      <c r="APB52" s="41"/>
      <c r="APC52" s="41"/>
      <c r="APD52" s="41"/>
      <c r="APE52" s="41"/>
      <c r="APF52" s="41"/>
      <c r="APG52" s="41"/>
      <c r="APH52" s="41"/>
      <c r="API52" s="41"/>
    </row>
    <row r="53" spans="2:1101" x14ac:dyDescent="0.25">
      <c r="B53" s="43" t="s">
        <v>337</v>
      </c>
      <c r="C53" s="41">
        <v>12395</v>
      </c>
      <c r="D53" s="130">
        <v>0</v>
      </c>
      <c r="E53" s="130">
        <v>8487212.4100000001</v>
      </c>
      <c r="F53" s="130">
        <v>0</v>
      </c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1"/>
      <c r="CR53" s="41"/>
      <c r="CS53" s="41"/>
      <c r="CT53" s="41"/>
      <c r="CU53" s="41"/>
      <c r="CV53" s="41"/>
      <c r="CW53" s="41"/>
      <c r="CX53" s="41"/>
      <c r="CY53" s="41"/>
      <c r="CZ53" s="41"/>
      <c r="DA53" s="41"/>
      <c r="DB53" s="41"/>
      <c r="DC53" s="41"/>
      <c r="DD53" s="41"/>
      <c r="DE53" s="41"/>
      <c r="DF53" s="41"/>
      <c r="DG53" s="41"/>
      <c r="DH53" s="41"/>
      <c r="DI53" s="41"/>
      <c r="DJ53" s="41"/>
      <c r="DK53" s="41"/>
      <c r="DL53" s="41"/>
      <c r="DM53" s="41"/>
      <c r="DN53" s="41"/>
      <c r="DO53" s="41"/>
      <c r="DP53" s="41"/>
      <c r="DQ53" s="41"/>
      <c r="DR53" s="41"/>
      <c r="DS53" s="41"/>
      <c r="DT53" s="41"/>
      <c r="DU53" s="41"/>
      <c r="DV53" s="41"/>
      <c r="DW53" s="41"/>
      <c r="DX53" s="41"/>
      <c r="DY53" s="41"/>
      <c r="DZ53" s="41"/>
      <c r="EA53" s="41"/>
      <c r="EB53" s="41"/>
      <c r="EC53" s="41"/>
      <c r="ED53" s="41"/>
      <c r="EE53" s="41"/>
      <c r="EF53" s="41"/>
      <c r="EG53" s="41"/>
      <c r="EH53" s="41"/>
      <c r="EI53" s="41"/>
      <c r="EJ53" s="41"/>
      <c r="EK53" s="41"/>
      <c r="EL53" s="41"/>
      <c r="EM53" s="41"/>
      <c r="EN53" s="41"/>
      <c r="EO53" s="41"/>
      <c r="EP53" s="41"/>
      <c r="EQ53" s="41"/>
      <c r="ER53" s="41"/>
      <c r="ES53" s="41"/>
      <c r="ET53" s="41"/>
      <c r="EU53" s="41"/>
      <c r="EV53" s="41"/>
      <c r="EW53" s="41"/>
      <c r="EX53" s="41"/>
      <c r="EY53" s="41"/>
      <c r="EZ53" s="41"/>
      <c r="FA53" s="41"/>
      <c r="FB53" s="41"/>
      <c r="FC53" s="41"/>
      <c r="FD53" s="41"/>
      <c r="FE53" s="41"/>
      <c r="FF53" s="41"/>
      <c r="FG53" s="41"/>
      <c r="FH53" s="41"/>
      <c r="FI53" s="41"/>
      <c r="FJ53" s="41"/>
      <c r="FK53" s="41"/>
      <c r="FL53" s="41"/>
      <c r="FM53" s="41"/>
      <c r="FN53" s="41"/>
      <c r="FO53" s="41"/>
      <c r="FP53" s="41"/>
      <c r="FQ53" s="41"/>
      <c r="FR53" s="41"/>
      <c r="FS53" s="41"/>
      <c r="FT53" s="41"/>
      <c r="FU53" s="41"/>
      <c r="FV53" s="41"/>
      <c r="FW53" s="41"/>
      <c r="FX53" s="41"/>
      <c r="FY53" s="41"/>
      <c r="FZ53" s="41"/>
      <c r="GA53" s="41"/>
      <c r="GB53" s="41"/>
      <c r="GC53" s="41"/>
      <c r="GD53" s="41"/>
      <c r="GE53" s="41"/>
      <c r="GF53" s="41"/>
      <c r="GG53" s="41"/>
      <c r="GH53" s="41"/>
      <c r="GI53" s="41"/>
      <c r="GJ53" s="41"/>
      <c r="GK53" s="41"/>
      <c r="GL53" s="41"/>
      <c r="GM53" s="41"/>
      <c r="GN53" s="41"/>
      <c r="GO53" s="41"/>
      <c r="GP53" s="41"/>
      <c r="GQ53" s="41"/>
      <c r="GR53" s="41"/>
      <c r="GS53" s="41"/>
      <c r="GT53" s="41"/>
      <c r="GU53" s="41"/>
      <c r="GV53" s="41"/>
      <c r="GW53" s="41"/>
      <c r="GX53" s="41"/>
      <c r="GY53" s="41"/>
      <c r="GZ53" s="41"/>
      <c r="HA53" s="41"/>
      <c r="HB53" s="41"/>
      <c r="HC53" s="41"/>
      <c r="HD53" s="41"/>
      <c r="HE53" s="41"/>
      <c r="HF53" s="41"/>
      <c r="HG53" s="41"/>
      <c r="HH53" s="41"/>
      <c r="HI53" s="41"/>
      <c r="HJ53" s="41"/>
      <c r="HK53" s="41"/>
      <c r="HL53" s="41"/>
      <c r="HM53" s="41"/>
      <c r="HN53" s="41"/>
      <c r="HO53" s="41"/>
      <c r="HP53" s="41"/>
      <c r="HQ53" s="41"/>
      <c r="HR53" s="41"/>
      <c r="HS53" s="41"/>
      <c r="HT53" s="41"/>
      <c r="HU53" s="41"/>
      <c r="HV53" s="41"/>
      <c r="HW53" s="41"/>
      <c r="HX53" s="41"/>
      <c r="HY53" s="41"/>
      <c r="HZ53" s="41"/>
      <c r="IA53" s="41"/>
      <c r="IB53" s="41"/>
      <c r="IC53" s="41"/>
      <c r="ID53" s="41"/>
      <c r="IE53" s="41"/>
      <c r="IF53" s="41"/>
      <c r="IG53" s="41"/>
      <c r="IH53" s="41"/>
      <c r="II53" s="41"/>
      <c r="IJ53" s="41"/>
      <c r="IK53" s="41"/>
      <c r="IL53" s="41"/>
      <c r="IM53" s="41"/>
      <c r="IN53" s="41"/>
      <c r="IO53" s="41"/>
      <c r="IP53" s="41"/>
      <c r="IQ53" s="41"/>
      <c r="IR53" s="41"/>
      <c r="IS53" s="41"/>
      <c r="IT53" s="41"/>
      <c r="IU53" s="41"/>
      <c r="IV53" s="41"/>
      <c r="IW53" s="41"/>
      <c r="IX53" s="41"/>
      <c r="IY53" s="41"/>
      <c r="IZ53" s="41"/>
      <c r="JA53" s="41"/>
      <c r="JB53" s="41"/>
      <c r="JC53" s="41"/>
      <c r="JD53" s="41"/>
      <c r="JE53" s="41"/>
      <c r="JF53" s="41"/>
      <c r="JG53" s="41"/>
      <c r="JH53" s="41"/>
      <c r="JI53" s="41"/>
      <c r="JJ53" s="41"/>
      <c r="JK53" s="41"/>
      <c r="JL53" s="41"/>
      <c r="JM53" s="41"/>
      <c r="JN53" s="41"/>
      <c r="JO53" s="41"/>
      <c r="JP53" s="41"/>
      <c r="JQ53" s="41"/>
      <c r="JR53" s="41"/>
      <c r="JS53" s="41"/>
      <c r="JT53" s="41"/>
      <c r="JU53" s="41"/>
      <c r="JV53" s="41"/>
      <c r="JW53" s="41"/>
      <c r="JX53" s="41"/>
      <c r="JY53" s="41"/>
      <c r="JZ53" s="41"/>
      <c r="KA53" s="41"/>
      <c r="KB53" s="41"/>
      <c r="KC53" s="41"/>
      <c r="KD53" s="41"/>
      <c r="KE53" s="41"/>
      <c r="KF53" s="41"/>
      <c r="KG53" s="41"/>
      <c r="KH53" s="41"/>
      <c r="KI53" s="41"/>
      <c r="KJ53" s="41"/>
      <c r="KK53" s="41"/>
      <c r="KL53" s="41"/>
      <c r="KM53" s="41"/>
      <c r="KN53" s="41"/>
      <c r="KO53" s="41"/>
      <c r="KP53" s="41"/>
      <c r="KQ53" s="41"/>
      <c r="KR53" s="41"/>
      <c r="KS53" s="41"/>
      <c r="KT53" s="41"/>
      <c r="KU53" s="41"/>
      <c r="KV53" s="41"/>
      <c r="KW53" s="41"/>
      <c r="KX53" s="41"/>
      <c r="KY53" s="41"/>
      <c r="KZ53" s="41"/>
      <c r="LA53" s="41"/>
      <c r="LB53" s="41"/>
      <c r="LC53" s="41"/>
      <c r="LD53" s="41"/>
      <c r="LE53" s="41"/>
      <c r="LF53" s="41"/>
      <c r="LG53" s="41"/>
      <c r="LH53" s="41"/>
      <c r="LI53" s="41"/>
      <c r="LJ53" s="41"/>
      <c r="LK53" s="41"/>
      <c r="LL53" s="41"/>
      <c r="LM53" s="41"/>
      <c r="LN53" s="41"/>
      <c r="LO53" s="41"/>
      <c r="LP53" s="41"/>
      <c r="LQ53" s="41"/>
      <c r="LR53" s="41"/>
      <c r="LS53" s="41"/>
      <c r="LT53" s="41"/>
      <c r="LU53" s="41"/>
      <c r="LV53" s="41"/>
      <c r="LW53" s="41"/>
      <c r="LX53" s="41"/>
      <c r="LY53" s="41"/>
      <c r="LZ53" s="41"/>
      <c r="MA53" s="41"/>
      <c r="MB53" s="41"/>
      <c r="MC53" s="41"/>
      <c r="MD53" s="41"/>
      <c r="ME53" s="41"/>
      <c r="MF53" s="41"/>
      <c r="MG53" s="41"/>
      <c r="MH53" s="41"/>
      <c r="MI53" s="41"/>
      <c r="MJ53" s="41"/>
      <c r="MK53" s="41"/>
      <c r="ML53" s="41"/>
      <c r="MM53" s="41"/>
      <c r="MN53" s="41"/>
      <c r="MO53" s="41"/>
      <c r="MP53" s="41"/>
      <c r="MQ53" s="41"/>
      <c r="MR53" s="41"/>
      <c r="MS53" s="41"/>
      <c r="MT53" s="41"/>
      <c r="MU53" s="41"/>
      <c r="MV53" s="41"/>
      <c r="MW53" s="41"/>
      <c r="MX53" s="41"/>
      <c r="MY53" s="41"/>
      <c r="MZ53" s="41"/>
      <c r="NA53" s="41"/>
      <c r="NB53" s="41"/>
      <c r="NC53" s="41"/>
      <c r="ND53" s="41"/>
      <c r="NE53" s="41"/>
      <c r="NF53" s="41"/>
      <c r="NG53" s="41"/>
      <c r="NH53" s="41"/>
      <c r="NI53" s="41"/>
      <c r="NJ53" s="41"/>
      <c r="NK53" s="41"/>
      <c r="NL53" s="41"/>
      <c r="NM53" s="41"/>
      <c r="NN53" s="41"/>
      <c r="NO53" s="41"/>
      <c r="NP53" s="41"/>
      <c r="NQ53" s="41"/>
      <c r="NR53" s="41"/>
      <c r="NS53" s="41"/>
      <c r="NT53" s="41"/>
      <c r="NU53" s="41"/>
      <c r="NV53" s="41"/>
      <c r="NW53" s="41"/>
      <c r="NX53" s="41"/>
      <c r="NY53" s="41"/>
      <c r="NZ53" s="41"/>
      <c r="OA53" s="41"/>
      <c r="OB53" s="41"/>
      <c r="OC53" s="41"/>
      <c r="OD53" s="41"/>
      <c r="OE53" s="41"/>
      <c r="OF53" s="41"/>
      <c r="OG53" s="41"/>
      <c r="OH53" s="41"/>
      <c r="OI53" s="41"/>
      <c r="OJ53" s="41"/>
      <c r="OK53" s="41"/>
      <c r="OL53" s="41"/>
      <c r="OM53" s="41"/>
      <c r="ON53" s="41"/>
      <c r="OO53" s="41"/>
      <c r="OP53" s="41"/>
      <c r="OQ53" s="41"/>
      <c r="OR53" s="41"/>
      <c r="OS53" s="41"/>
      <c r="OT53" s="41"/>
      <c r="OU53" s="41"/>
      <c r="OV53" s="41"/>
      <c r="OW53" s="41"/>
      <c r="OX53" s="41"/>
      <c r="OY53" s="41"/>
      <c r="OZ53" s="41"/>
      <c r="PA53" s="41"/>
      <c r="PB53" s="41"/>
      <c r="PC53" s="41"/>
      <c r="PD53" s="41"/>
      <c r="PE53" s="41"/>
      <c r="PF53" s="41"/>
      <c r="PG53" s="41"/>
      <c r="PH53" s="41"/>
      <c r="PI53" s="41"/>
      <c r="PJ53" s="41"/>
      <c r="PK53" s="41"/>
      <c r="PL53" s="41"/>
      <c r="PM53" s="41"/>
      <c r="PN53" s="41"/>
      <c r="PO53" s="41"/>
      <c r="PP53" s="41"/>
      <c r="PQ53" s="41"/>
      <c r="PR53" s="41"/>
      <c r="PS53" s="41"/>
      <c r="PT53" s="41"/>
      <c r="PU53" s="41"/>
      <c r="PV53" s="41"/>
      <c r="PW53" s="41"/>
      <c r="PX53" s="41"/>
      <c r="PY53" s="41"/>
      <c r="PZ53" s="41"/>
      <c r="QA53" s="41"/>
      <c r="QB53" s="41"/>
      <c r="QC53" s="41"/>
      <c r="QD53" s="41"/>
      <c r="QE53" s="41"/>
      <c r="QF53" s="41"/>
      <c r="QG53" s="41"/>
      <c r="QH53" s="41"/>
      <c r="QI53" s="41"/>
      <c r="QJ53" s="41"/>
      <c r="QK53" s="41"/>
      <c r="QL53" s="41"/>
      <c r="QM53" s="41"/>
      <c r="QN53" s="41"/>
      <c r="QO53" s="41"/>
      <c r="QP53" s="41"/>
      <c r="QQ53" s="41"/>
      <c r="QR53" s="41"/>
      <c r="QS53" s="41"/>
      <c r="QT53" s="41"/>
      <c r="QU53" s="41"/>
      <c r="QV53" s="41"/>
      <c r="QW53" s="41"/>
      <c r="QX53" s="41"/>
      <c r="QY53" s="41"/>
      <c r="QZ53" s="41"/>
      <c r="RA53" s="41"/>
      <c r="RB53" s="41"/>
      <c r="RC53" s="41"/>
      <c r="RD53" s="41"/>
      <c r="RE53" s="41"/>
      <c r="RF53" s="41"/>
      <c r="RG53" s="41"/>
      <c r="RH53" s="41"/>
      <c r="RI53" s="41"/>
      <c r="RJ53" s="41"/>
      <c r="RK53" s="41"/>
      <c r="RL53" s="41"/>
      <c r="RM53" s="41"/>
      <c r="RN53" s="41"/>
      <c r="RO53" s="41"/>
      <c r="RP53" s="41"/>
      <c r="RQ53" s="41"/>
      <c r="RR53" s="41"/>
      <c r="RS53" s="41"/>
      <c r="RT53" s="41"/>
      <c r="RU53" s="41"/>
      <c r="RV53" s="41"/>
      <c r="RW53" s="41"/>
      <c r="RX53" s="41"/>
      <c r="RY53" s="41"/>
      <c r="RZ53" s="41"/>
      <c r="SA53" s="41"/>
      <c r="SB53" s="41"/>
      <c r="SC53" s="41"/>
      <c r="SD53" s="41"/>
      <c r="SE53" s="41"/>
      <c r="SF53" s="41"/>
      <c r="SG53" s="41"/>
      <c r="SH53" s="41"/>
      <c r="SI53" s="41"/>
      <c r="SJ53" s="41"/>
      <c r="SK53" s="41"/>
      <c r="SL53" s="41"/>
      <c r="SM53" s="41"/>
      <c r="SN53" s="41"/>
      <c r="SO53" s="41"/>
      <c r="SP53" s="41"/>
      <c r="SQ53" s="41"/>
      <c r="SR53" s="41"/>
      <c r="SS53" s="41"/>
      <c r="ST53" s="41"/>
      <c r="SU53" s="41"/>
      <c r="SV53" s="41"/>
      <c r="SW53" s="41"/>
      <c r="SX53" s="41"/>
      <c r="SY53" s="41"/>
      <c r="SZ53" s="41"/>
      <c r="TA53" s="41"/>
      <c r="TB53" s="41"/>
      <c r="TC53" s="41"/>
      <c r="TD53" s="41"/>
      <c r="TE53" s="41"/>
      <c r="TF53" s="41"/>
      <c r="TG53" s="41"/>
      <c r="TH53" s="41"/>
      <c r="TI53" s="41"/>
      <c r="TJ53" s="41"/>
      <c r="TK53" s="41"/>
      <c r="TL53" s="41"/>
      <c r="TM53" s="41"/>
      <c r="TN53" s="41"/>
      <c r="TO53" s="41"/>
      <c r="TP53" s="41"/>
      <c r="TQ53" s="41"/>
      <c r="TR53" s="41"/>
      <c r="TS53" s="41"/>
      <c r="TT53" s="41"/>
      <c r="TU53" s="41"/>
      <c r="TV53" s="41"/>
      <c r="TW53" s="41"/>
      <c r="TX53" s="41"/>
      <c r="TY53" s="41"/>
      <c r="TZ53" s="41"/>
      <c r="UA53" s="41"/>
      <c r="UB53" s="41"/>
      <c r="UC53" s="41"/>
      <c r="UD53" s="41"/>
      <c r="UE53" s="41"/>
      <c r="UF53" s="41"/>
      <c r="UG53" s="41"/>
      <c r="UH53" s="41"/>
      <c r="UI53" s="41"/>
      <c r="UJ53" s="41"/>
      <c r="UK53" s="41"/>
      <c r="UL53" s="41"/>
      <c r="UM53" s="41"/>
      <c r="UN53" s="41"/>
      <c r="UO53" s="41"/>
      <c r="UP53" s="41"/>
      <c r="UQ53" s="41"/>
      <c r="UR53" s="41"/>
      <c r="US53" s="41"/>
      <c r="UT53" s="41"/>
      <c r="UU53" s="41"/>
      <c r="UV53" s="41"/>
      <c r="UW53" s="41"/>
      <c r="UX53" s="41"/>
      <c r="UY53" s="41"/>
      <c r="UZ53" s="41"/>
      <c r="VA53" s="41"/>
      <c r="VB53" s="41"/>
      <c r="VC53" s="41"/>
      <c r="VD53" s="41"/>
      <c r="VE53" s="41"/>
      <c r="VF53" s="41"/>
      <c r="VG53" s="41"/>
      <c r="VH53" s="41"/>
      <c r="VI53" s="41"/>
      <c r="VJ53" s="41"/>
      <c r="VK53" s="41"/>
      <c r="VL53" s="41"/>
      <c r="VM53" s="41"/>
      <c r="VN53" s="41"/>
      <c r="VO53" s="41"/>
      <c r="VP53" s="41"/>
      <c r="VQ53" s="41"/>
      <c r="VR53" s="41"/>
      <c r="VS53" s="41"/>
      <c r="VT53" s="41"/>
      <c r="VU53" s="41"/>
      <c r="VV53" s="41"/>
      <c r="VW53" s="41"/>
      <c r="VX53" s="41"/>
      <c r="VY53" s="41"/>
      <c r="VZ53" s="41"/>
      <c r="WA53" s="41"/>
      <c r="WB53" s="41"/>
      <c r="WC53" s="41"/>
      <c r="WD53" s="41"/>
      <c r="WE53" s="41"/>
      <c r="WF53" s="41"/>
      <c r="WG53" s="41"/>
      <c r="WH53" s="41"/>
      <c r="WI53" s="41"/>
      <c r="WJ53" s="41"/>
      <c r="WK53" s="41"/>
      <c r="WL53" s="41"/>
      <c r="WM53" s="41"/>
      <c r="WN53" s="41"/>
      <c r="WO53" s="41"/>
      <c r="WP53" s="41"/>
      <c r="WQ53" s="41"/>
      <c r="WR53" s="41"/>
      <c r="WS53" s="41"/>
      <c r="WT53" s="41"/>
      <c r="WU53" s="41"/>
      <c r="WV53" s="41"/>
      <c r="WW53" s="41"/>
      <c r="WX53" s="41"/>
      <c r="WY53" s="41"/>
      <c r="WZ53" s="41"/>
      <c r="XA53" s="41"/>
      <c r="XB53" s="41"/>
      <c r="XC53" s="41"/>
      <c r="XD53" s="41"/>
      <c r="XE53" s="41"/>
      <c r="XF53" s="41"/>
      <c r="XG53" s="41"/>
      <c r="XH53" s="41"/>
      <c r="XI53" s="41"/>
      <c r="XJ53" s="41"/>
      <c r="XK53" s="41"/>
      <c r="XL53" s="41"/>
      <c r="XM53" s="41"/>
      <c r="XN53" s="41"/>
      <c r="XO53" s="41"/>
      <c r="XP53" s="41"/>
      <c r="XQ53" s="41"/>
      <c r="XR53" s="41"/>
      <c r="XS53" s="41"/>
      <c r="XT53" s="41"/>
      <c r="XU53" s="41"/>
      <c r="XV53" s="41"/>
      <c r="XW53" s="41"/>
      <c r="XX53" s="41"/>
      <c r="XY53" s="41"/>
      <c r="XZ53" s="41"/>
      <c r="YA53" s="41"/>
      <c r="YB53" s="41"/>
      <c r="YC53" s="41"/>
      <c r="YD53" s="41"/>
      <c r="YE53" s="41"/>
      <c r="YF53" s="41"/>
      <c r="YG53" s="41"/>
      <c r="YH53" s="41"/>
      <c r="YI53" s="41"/>
      <c r="YJ53" s="41"/>
      <c r="YK53" s="41"/>
      <c r="YL53" s="41"/>
      <c r="YM53" s="41"/>
      <c r="YN53" s="41"/>
      <c r="YO53" s="41"/>
      <c r="YP53" s="41"/>
      <c r="YQ53" s="41"/>
      <c r="YR53" s="41"/>
      <c r="YS53" s="41"/>
      <c r="YT53" s="41"/>
      <c r="YU53" s="41"/>
      <c r="YV53" s="41"/>
      <c r="YW53" s="41"/>
      <c r="YX53" s="41"/>
      <c r="YY53" s="41"/>
      <c r="YZ53" s="41"/>
      <c r="ZA53" s="41"/>
      <c r="ZB53" s="41"/>
      <c r="ZC53" s="41"/>
      <c r="ZD53" s="41"/>
      <c r="ZE53" s="41"/>
      <c r="ZF53" s="41"/>
      <c r="ZG53" s="41"/>
      <c r="ZH53" s="41"/>
      <c r="ZI53" s="41"/>
      <c r="ZJ53" s="41"/>
      <c r="ZK53" s="41"/>
      <c r="ZL53" s="41"/>
      <c r="ZM53" s="41"/>
      <c r="ZN53" s="41"/>
      <c r="ZO53" s="41"/>
      <c r="ZP53" s="41"/>
      <c r="ZQ53" s="41"/>
      <c r="ZR53" s="41"/>
      <c r="ZS53" s="41"/>
      <c r="ZT53" s="41"/>
      <c r="ZU53" s="41"/>
      <c r="ZV53" s="41"/>
      <c r="ZW53" s="41"/>
      <c r="ZX53" s="41"/>
      <c r="ZY53" s="41"/>
      <c r="ZZ53" s="41"/>
      <c r="AAA53" s="41"/>
      <c r="AAB53" s="41"/>
      <c r="AAC53" s="41"/>
      <c r="AAD53" s="41"/>
      <c r="AAE53" s="41"/>
      <c r="AAF53" s="41"/>
      <c r="AAG53" s="41"/>
      <c r="AAH53" s="41"/>
      <c r="AAI53" s="41"/>
      <c r="AAJ53" s="41"/>
      <c r="AAK53" s="41"/>
      <c r="AAL53" s="41"/>
      <c r="AAM53" s="41"/>
      <c r="AAN53" s="41"/>
      <c r="AAO53" s="41"/>
      <c r="AAP53" s="41"/>
      <c r="AAQ53" s="41"/>
      <c r="AAR53" s="41"/>
      <c r="AAS53" s="41"/>
      <c r="AAT53" s="41"/>
      <c r="AAU53" s="41"/>
      <c r="AAV53" s="41"/>
      <c r="AAW53" s="41"/>
      <c r="AAX53" s="41"/>
      <c r="AAY53" s="41"/>
      <c r="AAZ53" s="41"/>
      <c r="ABA53" s="41"/>
      <c r="ABB53" s="41"/>
      <c r="ABC53" s="41"/>
      <c r="ABD53" s="41"/>
      <c r="ABE53" s="41"/>
      <c r="ABF53" s="41"/>
      <c r="ABG53" s="41"/>
      <c r="ABH53" s="41"/>
      <c r="ABI53" s="41"/>
      <c r="ABJ53" s="41"/>
      <c r="ABK53" s="41"/>
      <c r="ABL53" s="41"/>
      <c r="ABM53" s="41"/>
      <c r="ABN53" s="41"/>
      <c r="ABO53" s="41"/>
      <c r="ABP53" s="41"/>
      <c r="ABQ53" s="41"/>
      <c r="ABR53" s="41"/>
      <c r="ABS53" s="41"/>
      <c r="ABT53" s="41"/>
      <c r="ABU53" s="41"/>
      <c r="ABV53" s="41"/>
      <c r="ABW53" s="41"/>
      <c r="ABX53" s="41"/>
      <c r="ABY53" s="41"/>
      <c r="ABZ53" s="41"/>
      <c r="ACA53" s="41"/>
      <c r="ACB53" s="41"/>
      <c r="ACC53" s="41"/>
      <c r="ACD53" s="41"/>
      <c r="ACE53" s="41"/>
      <c r="ACF53" s="41"/>
      <c r="ACG53" s="41"/>
      <c r="ACH53" s="41"/>
      <c r="ACI53" s="41"/>
      <c r="ACJ53" s="41"/>
      <c r="ACK53" s="41"/>
      <c r="ACL53" s="41"/>
      <c r="ACM53" s="41"/>
      <c r="ACN53" s="41"/>
      <c r="ACO53" s="41"/>
      <c r="ACP53" s="41"/>
      <c r="ACQ53" s="41"/>
      <c r="ACR53" s="41"/>
      <c r="ACS53" s="41"/>
      <c r="ACT53" s="41"/>
      <c r="ACU53" s="41"/>
      <c r="ACV53" s="41"/>
      <c r="ACW53" s="41"/>
      <c r="ACX53" s="41"/>
      <c r="ACY53" s="41"/>
      <c r="ACZ53" s="41"/>
      <c r="ADA53" s="41"/>
      <c r="ADB53" s="41"/>
      <c r="ADC53" s="41"/>
      <c r="ADD53" s="41"/>
      <c r="ADE53" s="41"/>
      <c r="ADF53" s="41"/>
      <c r="ADG53" s="41"/>
      <c r="ADH53" s="41"/>
      <c r="ADI53" s="41"/>
      <c r="ADJ53" s="41"/>
      <c r="ADK53" s="41"/>
      <c r="ADL53" s="41"/>
      <c r="ADM53" s="41"/>
      <c r="ADN53" s="41"/>
      <c r="ADO53" s="41"/>
      <c r="ADP53" s="41"/>
      <c r="ADQ53" s="41"/>
      <c r="ADR53" s="41"/>
      <c r="ADS53" s="41"/>
      <c r="ADT53" s="41"/>
      <c r="ADU53" s="41"/>
      <c r="ADV53" s="41"/>
      <c r="ADW53" s="41"/>
      <c r="ADX53" s="41"/>
      <c r="ADY53" s="41"/>
      <c r="ADZ53" s="41"/>
      <c r="AEA53" s="41"/>
      <c r="AEB53" s="41"/>
      <c r="AEC53" s="41"/>
      <c r="AED53" s="41"/>
      <c r="AEE53" s="41"/>
      <c r="AEF53" s="41"/>
      <c r="AEG53" s="41"/>
      <c r="AEH53" s="41"/>
      <c r="AEI53" s="41"/>
      <c r="AEJ53" s="41"/>
      <c r="AEK53" s="41"/>
      <c r="AEL53" s="41"/>
      <c r="AEM53" s="41"/>
      <c r="AEN53" s="41"/>
      <c r="AEO53" s="41"/>
      <c r="AEP53" s="41"/>
      <c r="AEQ53" s="41"/>
      <c r="AER53" s="41"/>
      <c r="AES53" s="41"/>
      <c r="AET53" s="41"/>
      <c r="AEU53" s="41"/>
      <c r="AEV53" s="41"/>
      <c r="AEW53" s="41"/>
      <c r="AEX53" s="41"/>
      <c r="AEY53" s="41"/>
      <c r="AEZ53" s="41"/>
      <c r="AFA53" s="41"/>
      <c r="AFB53" s="41"/>
      <c r="AFC53" s="41"/>
      <c r="AFD53" s="41"/>
      <c r="AFE53" s="41"/>
      <c r="AFF53" s="41"/>
      <c r="AFG53" s="41"/>
      <c r="AFH53" s="41"/>
      <c r="AFI53" s="41"/>
      <c r="AFJ53" s="41"/>
      <c r="AFK53" s="41"/>
      <c r="AFL53" s="41"/>
      <c r="AFM53" s="41"/>
      <c r="AFN53" s="41"/>
      <c r="AFO53" s="41"/>
      <c r="AFP53" s="41"/>
      <c r="AFQ53" s="41"/>
      <c r="AFR53" s="41"/>
      <c r="AFS53" s="41"/>
      <c r="AFT53" s="41"/>
      <c r="AFU53" s="41"/>
      <c r="AFV53" s="41"/>
      <c r="AFW53" s="41"/>
      <c r="AFX53" s="41"/>
      <c r="AFY53" s="41"/>
      <c r="AFZ53" s="41"/>
      <c r="AGA53" s="41"/>
      <c r="AGB53" s="41"/>
      <c r="AGC53" s="41"/>
      <c r="AGD53" s="41"/>
      <c r="AGE53" s="41"/>
      <c r="AGF53" s="41"/>
      <c r="AGG53" s="41"/>
      <c r="AGH53" s="41"/>
      <c r="AGI53" s="41"/>
      <c r="AGJ53" s="41"/>
      <c r="AGK53" s="41"/>
      <c r="AGL53" s="41"/>
      <c r="AGM53" s="41"/>
      <c r="AGN53" s="41"/>
      <c r="AGO53" s="41"/>
      <c r="AGP53" s="41"/>
      <c r="AGQ53" s="41"/>
      <c r="AGR53" s="41"/>
      <c r="AGS53" s="41"/>
      <c r="AGT53" s="41"/>
      <c r="AGU53" s="41"/>
      <c r="AGV53" s="41"/>
      <c r="AGW53" s="41"/>
      <c r="AGX53" s="41"/>
      <c r="AGY53" s="41"/>
      <c r="AGZ53" s="41"/>
      <c r="AHA53" s="41"/>
      <c r="AHB53" s="41"/>
      <c r="AHC53" s="41"/>
      <c r="AHD53" s="41"/>
      <c r="AHE53" s="41"/>
      <c r="AHF53" s="41"/>
      <c r="AHG53" s="41"/>
      <c r="AHH53" s="41"/>
      <c r="AHI53" s="41"/>
      <c r="AHJ53" s="41"/>
      <c r="AHK53" s="41"/>
      <c r="AHL53" s="41"/>
      <c r="AHM53" s="41"/>
      <c r="AHN53" s="41"/>
      <c r="AHO53" s="41"/>
      <c r="AHP53" s="41"/>
      <c r="AHQ53" s="41"/>
      <c r="AHR53" s="41"/>
      <c r="AHS53" s="41"/>
      <c r="AHT53" s="41"/>
      <c r="AHU53" s="41"/>
      <c r="AHV53" s="41"/>
      <c r="AHW53" s="41"/>
      <c r="AHX53" s="41"/>
      <c r="AHY53" s="41"/>
      <c r="AHZ53" s="41"/>
      <c r="AIA53" s="41"/>
      <c r="AIB53" s="41"/>
      <c r="AIC53" s="41"/>
      <c r="AID53" s="41"/>
      <c r="AIE53" s="41"/>
      <c r="AIF53" s="41"/>
      <c r="AIG53" s="41"/>
      <c r="AIH53" s="41"/>
      <c r="AII53" s="41"/>
      <c r="AIJ53" s="41"/>
      <c r="AIK53" s="41"/>
      <c r="AIL53" s="41"/>
      <c r="AIM53" s="41"/>
      <c r="AIN53" s="41"/>
      <c r="AIO53" s="41"/>
      <c r="AIP53" s="41"/>
      <c r="AIQ53" s="41"/>
      <c r="AIR53" s="41"/>
      <c r="AIS53" s="41"/>
      <c r="AIT53" s="41"/>
      <c r="AIU53" s="41"/>
      <c r="AIV53" s="41"/>
      <c r="AIW53" s="41"/>
      <c r="AIX53" s="41"/>
      <c r="AIY53" s="41"/>
      <c r="AIZ53" s="41"/>
      <c r="AJA53" s="41"/>
      <c r="AJB53" s="41"/>
      <c r="AJC53" s="41"/>
      <c r="AJD53" s="41"/>
      <c r="AJE53" s="41"/>
      <c r="AJF53" s="41"/>
      <c r="AJG53" s="41"/>
      <c r="AJH53" s="41"/>
      <c r="AJI53" s="41"/>
      <c r="AJJ53" s="41"/>
      <c r="AJK53" s="41"/>
      <c r="AJL53" s="41"/>
      <c r="AJM53" s="41"/>
      <c r="AJN53" s="41"/>
      <c r="AJO53" s="41"/>
      <c r="AJP53" s="41"/>
      <c r="AJQ53" s="41"/>
      <c r="AJR53" s="41"/>
      <c r="AJS53" s="41"/>
      <c r="AJT53" s="41"/>
      <c r="AJU53" s="41"/>
      <c r="AJV53" s="41"/>
      <c r="AJW53" s="41"/>
      <c r="AJX53" s="41"/>
      <c r="AJY53" s="41"/>
      <c r="AJZ53" s="41"/>
      <c r="AKA53" s="41"/>
      <c r="AKB53" s="41"/>
      <c r="AKC53" s="41"/>
      <c r="AKD53" s="41"/>
      <c r="AKE53" s="41"/>
      <c r="AKF53" s="41"/>
      <c r="AKG53" s="41"/>
      <c r="AKH53" s="41"/>
      <c r="AKI53" s="41"/>
      <c r="AKJ53" s="41"/>
      <c r="AKK53" s="41"/>
      <c r="AKL53" s="41"/>
      <c r="AKM53" s="41"/>
      <c r="AKN53" s="41"/>
      <c r="AKO53" s="41"/>
      <c r="AKP53" s="41"/>
      <c r="AKQ53" s="41"/>
      <c r="AKR53" s="41"/>
      <c r="AKS53" s="41"/>
      <c r="AKT53" s="41"/>
      <c r="AKU53" s="41"/>
      <c r="AKV53" s="41"/>
      <c r="AKW53" s="41"/>
      <c r="AKX53" s="41"/>
      <c r="AKY53" s="41"/>
      <c r="AKZ53" s="41"/>
      <c r="ALA53" s="41"/>
      <c r="ALB53" s="41"/>
      <c r="ALC53" s="41"/>
      <c r="ALD53" s="41"/>
      <c r="ALE53" s="41"/>
      <c r="ALF53" s="41"/>
      <c r="ALG53" s="41"/>
      <c r="ALH53" s="41"/>
      <c r="ALI53" s="41"/>
      <c r="ALJ53" s="41"/>
      <c r="ALK53" s="41"/>
      <c r="ALL53" s="41"/>
      <c r="ALM53" s="41"/>
      <c r="ALN53" s="41"/>
      <c r="ALO53" s="41"/>
      <c r="ALP53" s="41"/>
      <c r="ALQ53" s="41"/>
      <c r="ALR53" s="41"/>
      <c r="ALS53" s="41"/>
      <c r="ALT53" s="41"/>
      <c r="ALU53" s="41"/>
      <c r="ALV53" s="41"/>
      <c r="ALW53" s="41"/>
      <c r="ALX53" s="41"/>
      <c r="ALY53" s="41"/>
      <c r="ALZ53" s="41"/>
      <c r="AMA53" s="41"/>
      <c r="AMB53" s="41"/>
      <c r="AMC53" s="41"/>
      <c r="AMD53" s="41"/>
      <c r="AME53" s="41"/>
      <c r="AMF53" s="41"/>
      <c r="AMG53" s="41"/>
      <c r="AMH53" s="41"/>
      <c r="AMI53" s="41"/>
      <c r="AMJ53" s="41"/>
      <c r="AMK53" s="41"/>
      <c r="AML53" s="41"/>
      <c r="AMM53" s="41"/>
      <c r="AMN53" s="41"/>
      <c r="AMO53" s="41"/>
      <c r="AMP53" s="41"/>
      <c r="AMQ53" s="41"/>
      <c r="AMR53" s="41"/>
      <c r="AMS53" s="41"/>
      <c r="AMT53" s="41"/>
      <c r="AMU53" s="41"/>
      <c r="AMV53" s="41"/>
      <c r="AMW53" s="41"/>
      <c r="AMX53" s="41"/>
      <c r="AMY53" s="41"/>
      <c r="AMZ53" s="41"/>
      <c r="ANA53" s="41"/>
      <c r="ANB53" s="41"/>
      <c r="ANC53" s="41"/>
      <c r="AND53" s="41"/>
      <c r="ANE53" s="41"/>
      <c r="ANF53" s="41"/>
      <c r="ANG53" s="41"/>
      <c r="ANH53" s="41"/>
      <c r="ANI53" s="41"/>
      <c r="ANJ53" s="41"/>
      <c r="ANK53" s="41"/>
      <c r="ANL53" s="41"/>
      <c r="ANM53" s="41"/>
      <c r="ANN53" s="41"/>
      <c r="ANO53" s="41"/>
      <c r="ANP53" s="41"/>
      <c r="ANQ53" s="41"/>
      <c r="ANR53" s="41"/>
      <c r="ANS53" s="41"/>
      <c r="ANT53" s="41"/>
      <c r="ANU53" s="41"/>
      <c r="ANV53" s="41"/>
      <c r="ANW53" s="41"/>
      <c r="ANX53" s="41"/>
      <c r="ANY53" s="41"/>
      <c r="ANZ53" s="41"/>
      <c r="AOA53" s="41"/>
      <c r="AOB53" s="41"/>
      <c r="AOC53" s="41"/>
      <c r="AOD53" s="41"/>
      <c r="AOE53" s="41"/>
      <c r="AOF53" s="41"/>
      <c r="AOG53" s="41"/>
      <c r="AOH53" s="41"/>
      <c r="AOI53" s="41"/>
      <c r="AOJ53" s="41"/>
      <c r="AOK53" s="41"/>
      <c r="AOL53" s="41"/>
      <c r="AOM53" s="41"/>
      <c r="AON53" s="41"/>
      <c r="AOO53" s="41"/>
      <c r="AOP53" s="41"/>
      <c r="AOQ53" s="41"/>
      <c r="AOR53" s="41"/>
      <c r="AOS53" s="41"/>
      <c r="AOT53" s="41"/>
      <c r="AOU53" s="41"/>
      <c r="AOV53" s="41"/>
      <c r="AOW53" s="41"/>
      <c r="AOX53" s="41"/>
      <c r="AOY53" s="41"/>
      <c r="AOZ53" s="41"/>
      <c r="APA53" s="41"/>
      <c r="APB53" s="41"/>
      <c r="APC53" s="41"/>
      <c r="APD53" s="41"/>
      <c r="APE53" s="41"/>
      <c r="APF53" s="41"/>
      <c r="APG53" s="41"/>
      <c r="APH53" s="41"/>
      <c r="API53" s="41"/>
    </row>
    <row r="54" spans="2:1101" x14ac:dyDescent="0.25">
      <c r="B54" s="43" t="s">
        <v>340</v>
      </c>
      <c r="C54" s="41">
        <v>12493</v>
      </c>
      <c r="D54" s="130">
        <v>0</v>
      </c>
      <c r="E54" s="130">
        <v>1095771.5</v>
      </c>
      <c r="F54" s="130">
        <v>0</v>
      </c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1"/>
      <c r="CM54" s="41"/>
      <c r="CN54" s="41"/>
      <c r="CO54" s="41"/>
      <c r="CP54" s="41"/>
      <c r="CQ54" s="41"/>
      <c r="CR54" s="41"/>
      <c r="CS54" s="41"/>
      <c r="CT54" s="41"/>
      <c r="CU54" s="41"/>
      <c r="CV54" s="41"/>
      <c r="CW54" s="41"/>
      <c r="CX54" s="41"/>
      <c r="CY54" s="41"/>
      <c r="CZ54" s="41"/>
      <c r="DA54" s="41"/>
      <c r="DB54" s="41"/>
      <c r="DC54" s="41"/>
      <c r="DD54" s="41"/>
      <c r="DE54" s="41"/>
      <c r="DF54" s="41"/>
      <c r="DG54" s="41"/>
      <c r="DH54" s="41"/>
      <c r="DI54" s="41"/>
      <c r="DJ54" s="41"/>
      <c r="DK54" s="41"/>
      <c r="DL54" s="41"/>
      <c r="DM54" s="41"/>
      <c r="DN54" s="41"/>
      <c r="DO54" s="41"/>
      <c r="DP54" s="41"/>
      <c r="DQ54" s="41"/>
      <c r="DR54" s="41"/>
      <c r="DS54" s="41"/>
      <c r="DT54" s="41"/>
      <c r="DU54" s="41"/>
      <c r="DV54" s="41"/>
      <c r="DW54" s="41"/>
      <c r="DX54" s="41"/>
      <c r="DY54" s="41"/>
      <c r="DZ54" s="41"/>
      <c r="EA54" s="41"/>
      <c r="EB54" s="41"/>
      <c r="EC54" s="41"/>
      <c r="ED54" s="41"/>
      <c r="EE54" s="41"/>
      <c r="EF54" s="41"/>
      <c r="EG54" s="41"/>
      <c r="EH54" s="41"/>
      <c r="EI54" s="41"/>
      <c r="EJ54" s="41"/>
      <c r="EK54" s="41"/>
      <c r="EL54" s="41"/>
      <c r="EM54" s="41"/>
      <c r="EN54" s="41"/>
      <c r="EO54" s="41"/>
      <c r="EP54" s="41"/>
      <c r="EQ54" s="41"/>
      <c r="ER54" s="41"/>
      <c r="ES54" s="41"/>
      <c r="ET54" s="41"/>
      <c r="EU54" s="41"/>
      <c r="EV54" s="41"/>
      <c r="EW54" s="41"/>
      <c r="EX54" s="41"/>
      <c r="EY54" s="41"/>
      <c r="EZ54" s="41"/>
      <c r="FA54" s="41"/>
      <c r="FB54" s="41"/>
      <c r="FC54" s="41"/>
      <c r="FD54" s="41"/>
      <c r="FE54" s="41"/>
      <c r="FF54" s="41"/>
      <c r="FG54" s="41"/>
      <c r="FH54" s="41"/>
      <c r="FI54" s="41"/>
      <c r="FJ54" s="41"/>
      <c r="FK54" s="41"/>
      <c r="FL54" s="41"/>
      <c r="FM54" s="41"/>
      <c r="FN54" s="41"/>
      <c r="FO54" s="41"/>
      <c r="FP54" s="41"/>
      <c r="FQ54" s="41"/>
      <c r="FR54" s="41"/>
      <c r="FS54" s="41"/>
      <c r="FT54" s="41"/>
      <c r="FU54" s="41"/>
      <c r="FV54" s="41"/>
      <c r="FW54" s="41"/>
      <c r="FX54" s="41"/>
      <c r="FY54" s="41"/>
      <c r="FZ54" s="41"/>
      <c r="GA54" s="41"/>
      <c r="GB54" s="41"/>
      <c r="GC54" s="41"/>
      <c r="GD54" s="41"/>
      <c r="GE54" s="41"/>
      <c r="GF54" s="41"/>
      <c r="GG54" s="41"/>
      <c r="GH54" s="41"/>
      <c r="GI54" s="41"/>
      <c r="GJ54" s="41"/>
      <c r="GK54" s="41"/>
      <c r="GL54" s="41"/>
      <c r="GM54" s="41"/>
      <c r="GN54" s="41"/>
      <c r="GO54" s="41"/>
      <c r="GP54" s="41"/>
      <c r="GQ54" s="41"/>
      <c r="GR54" s="41"/>
      <c r="GS54" s="41"/>
      <c r="GT54" s="41"/>
      <c r="GU54" s="41"/>
      <c r="GV54" s="41"/>
      <c r="GW54" s="41"/>
      <c r="GX54" s="41"/>
      <c r="GY54" s="41"/>
      <c r="GZ54" s="41"/>
      <c r="HA54" s="41"/>
      <c r="HB54" s="41"/>
      <c r="HC54" s="41"/>
      <c r="HD54" s="41"/>
      <c r="HE54" s="41"/>
      <c r="HF54" s="41"/>
      <c r="HG54" s="41"/>
      <c r="HH54" s="41"/>
      <c r="HI54" s="41"/>
      <c r="HJ54" s="41"/>
      <c r="HK54" s="41"/>
      <c r="HL54" s="41"/>
      <c r="HM54" s="41"/>
      <c r="HN54" s="41"/>
      <c r="HO54" s="41"/>
      <c r="HP54" s="41"/>
      <c r="HQ54" s="41"/>
      <c r="HR54" s="41"/>
      <c r="HS54" s="41"/>
      <c r="HT54" s="41"/>
      <c r="HU54" s="41"/>
      <c r="HV54" s="41"/>
      <c r="HW54" s="41"/>
      <c r="HX54" s="41"/>
      <c r="HY54" s="41"/>
      <c r="HZ54" s="41"/>
      <c r="IA54" s="41"/>
      <c r="IB54" s="41"/>
      <c r="IC54" s="41"/>
      <c r="ID54" s="41"/>
      <c r="IE54" s="41"/>
      <c r="IF54" s="41"/>
      <c r="IG54" s="41"/>
      <c r="IH54" s="41"/>
      <c r="II54" s="41"/>
      <c r="IJ54" s="41"/>
      <c r="IK54" s="41"/>
      <c r="IL54" s="41"/>
      <c r="IM54" s="41"/>
      <c r="IN54" s="41"/>
      <c r="IO54" s="41"/>
      <c r="IP54" s="41"/>
      <c r="IQ54" s="41"/>
      <c r="IR54" s="41"/>
      <c r="IS54" s="41"/>
      <c r="IT54" s="41"/>
      <c r="IU54" s="41"/>
      <c r="IV54" s="41"/>
      <c r="IW54" s="41"/>
      <c r="IX54" s="41"/>
      <c r="IY54" s="41"/>
      <c r="IZ54" s="41"/>
      <c r="JA54" s="41"/>
      <c r="JB54" s="41"/>
      <c r="JC54" s="41"/>
      <c r="JD54" s="41"/>
      <c r="JE54" s="41"/>
      <c r="JF54" s="41"/>
      <c r="JG54" s="41"/>
      <c r="JH54" s="41"/>
      <c r="JI54" s="41"/>
      <c r="JJ54" s="41"/>
      <c r="JK54" s="41"/>
      <c r="JL54" s="41"/>
      <c r="JM54" s="41"/>
      <c r="JN54" s="41"/>
      <c r="JO54" s="41"/>
      <c r="JP54" s="41"/>
      <c r="JQ54" s="41"/>
      <c r="JR54" s="41"/>
      <c r="JS54" s="41"/>
      <c r="JT54" s="41"/>
      <c r="JU54" s="41"/>
      <c r="JV54" s="41"/>
      <c r="JW54" s="41"/>
      <c r="JX54" s="41"/>
      <c r="JY54" s="41"/>
      <c r="JZ54" s="41"/>
      <c r="KA54" s="41"/>
      <c r="KB54" s="41"/>
      <c r="KC54" s="41"/>
      <c r="KD54" s="41"/>
      <c r="KE54" s="41"/>
      <c r="KF54" s="41"/>
      <c r="KG54" s="41"/>
      <c r="KH54" s="41"/>
      <c r="KI54" s="41"/>
      <c r="KJ54" s="41"/>
      <c r="KK54" s="41"/>
      <c r="KL54" s="41"/>
      <c r="KM54" s="41"/>
      <c r="KN54" s="41"/>
      <c r="KO54" s="41"/>
      <c r="KP54" s="41"/>
      <c r="KQ54" s="41"/>
      <c r="KR54" s="41"/>
      <c r="KS54" s="41"/>
      <c r="KT54" s="41"/>
      <c r="KU54" s="41"/>
      <c r="KV54" s="41"/>
      <c r="KW54" s="41"/>
      <c r="KX54" s="41"/>
      <c r="KY54" s="41"/>
      <c r="KZ54" s="41"/>
      <c r="LA54" s="41"/>
      <c r="LB54" s="41"/>
      <c r="LC54" s="41"/>
      <c r="LD54" s="41"/>
      <c r="LE54" s="41"/>
      <c r="LF54" s="41"/>
      <c r="LG54" s="41"/>
      <c r="LH54" s="41"/>
      <c r="LI54" s="41"/>
      <c r="LJ54" s="41"/>
      <c r="LK54" s="41"/>
      <c r="LL54" s="41"/>
      <c r="LM54" s="41"/>
      <c r="LN54" s="41"/>
      <c r="LO54" s="41"/>
      <c r="LP54" s="41"/>
      <c r="LQ54" s="41"/>
      <c r="LR54" s="41"/>
      <c r="LS54" s="41"/>
      <c r="LT54" s="41"/>
      <c r="LU54" s="41"/>
      <c r="LV54" s="41"/>
      <c r="LW54" s="41"/>
      <c r="LX54" s="41"/>
      <c r="LY54" s="41"/>
      <c r="LZ54" s="41"/>
      <c r="MA54" s="41"/>
      <c r="MB54" s="41"/>
      <c r="MC54" s="41"/>
      <c r="MD54" s="41"/>
      <c r="ME54" s="41"/>
      <c r="MF54" s="41"/>
      <c r="MG54" s="41"/>
      <c r="MH54" s="41"/>
      <c r="MI54" s="41"/>
      <c r="MJ54" s="41"/>
      <c r="MK54" s="41"/>
      <c r="ML54" s="41"/>
      <c r="MM54" s="41"/>
      <c r="MN54" s="41"/>
      <c r="MO54" s="41"/>
      <c r="MP54" s="41"/>
      <c r="MQ54" s="41"/>
      <c r="MR54" s="41"/>
      <c r="MS54" s="41"/>
      <c r="MT54" s="41"/>
      <c r="MU54" s="41"/>
      <c r="MV54" s="41"/>
      <c r="MW54" s="41"/>
      <c r="MX54" s="41"/>
      <c r="MY54" s="41"/>
      <c r="MZ54" s="41"/>
      <c r="NA54" s="41"/>
      <c r="NB54" s="41"/>
      <c r="NC54" s="41"/>
      <c r="ND54" s="41"/>
      <c r="NE54" s="41"/>
      <c r="NF54" s="41"/>
      <c r="NG54" s="41"/>
      <c r="NH54" s="41"/>
      <c r="NI54" s="41"/>
      <c r="NJ54" s="41"/>
      <c r="NK54" s="41"/>
      <c r="NL54" s="41"/>
      <c r="NM54" s="41"/>
      <c r="NN54" s="41"/>
      <c r="NO54" s="41"/>
      <c r="NP54" s="41"/>
      <c r="NQ54" s="41"/>
      <c r="NR54" s="41"/>
      <c r="NS54" s="41"/>
      <c r="NT54" s="41"/>
      <c r="NU54" s="41"/>
      <c r="NV54" s="41"/>
      <c r="NW54" s="41"/>
      <c r="NX54" s="41"/>
      <c r="NY54" s="41"/>
      <c r="NZ54" s="41"/>
      <c r="OA54" s="41"/>
      <c r="OB54" s="41"/>
      <c r="OC54" s="41"/>
      <c r="OD54" s="41"/>
      <c r="OE54" s="41"/>
      <c r="OF54" s="41"/>
      <c r="OG54" s="41"/>
      <c r="OH54" s="41"/>
      <c r="OI54" s="41"/>
      <c r="OJ54" s="41"/>
      <c r="OK54" s="41"/>
      <c r="OL54" s="41"/>
      <c r="OM54" s="41"/>
      <c r="ON54" s="41"/>
      <c r="OO54" s="41"/>
      <c r="OP54" s="41"/>
      <c r="OQ54" s="41"/>
      <c r="OR54" s="41"/>
      <c r="OS54" s="41"/>
      <c r="OT54" s="41"/>
      <c r="OU54" s="41"/>
      <c r="OV54" s="41"/>
      <c r="OW54" s="41"/>
      <c r="OX54" s="41"/>
      <c r="OY54" s="41"/>
      <c r="OZ54" s="41"/>
      <c r="PA54" s="41"/>
      <c r="PB54" s="41"/>
      <c r="PC54" s="41"/>
      <c r="PD54" s="41"/>
      <c r="PE54" s="41"/>
      <c r="PF54" s="41"/>
      <c r="PG54" s="41"/>
      <c r="PH54" s="41"/>
      <c r="PI54" s="41"/>
      <c r="PJ54" s="41"/>
      <c r="PK54" s="41"/>
      <c r="PL54" s="41"/>
      <c r="PM54" s="41"/>
      <c r="PN54" s="41"/>
      <c r="PO54" s="41"/>
      <c r="PP54" s="41"/>
      <c r="PQ54" s="41"/>
      <c r="PR54" s="41"/>
      <c r="PS54" s="41"/>
      <c r="PT54" s="41"/>
      <c r="PU54" s="41"/>
      <c r="PV54" s="41"/>
      <c r="PW54" s="41"/>
      <c r="PX54" s="41"/>
      <c r="PY54" s="41"/>
      <c r="PZ54" s="41"/>
      <c r="QA54" s="41"/>
      <c r="QB54" s="41"/>
      <c r="QC54" s="41"/>
      <c r="QD54" s="41"/>
      <c r="QE54" s="41"/>
      <c r="QF54" s="41"/>
      <c r="QG54" s="41"/>
      <c r="QH54" s="41"/>
      <c r="QI54" s="41"/>
      <c r="QJ54" s="41"/>
      <c r="QK54" s="41"/>
      <c r="QL54" s="41"/>
      <c r="QM54" s="41"/>
      <c r="QN54" s="41"/>
      <c r="QO54" s="41"/>
      <c r="QP54" s="41"/>
      <c r="QQ54" s="41"/>
      <c r="QR54" s="41"/>
      <c r="QS54" s="41"/>
      <c r="QT54" s="41"/>
      <c r="QU54" s="41"/>
      <c r="QV54" s="41"/>
      <c r="QW54" s="41"/>
      <c r="QX54" s="41"/>
      <c r="QY54" s="41"/>
      <c r="QZ54" s="41"/>
      <c r="RA54" s="41"/>
      <c r="RB54" s="41"/>
      <c r="RC54" s="41"/>
      <c r="RD54" s="41"/>
      <c r="RE54" s="41"/>
      <c r="RF54" s="41"/>
      <c r="RG54" s="41"/>
      <c r="RH54" s="41"/>
      <c r="RI54" s="41"/>
      <c r="RJ54" s="41"/>
      <c r="RK54" s="41"/>
      <c r="RL54" s="41"/>
      <c r="RM54" s="41"/>
      <c r="RN54" s="41"/>
      <c r="RO54" s="41"/>
      <c r="RP54" s="41"/>
      <c r="RQ54" s="41"/>
      <c r="RR54" s="41"/>
      <c r="RS54" s="41"/>
      <c r="RT54" s="41"/>
      <c r="RU54" s="41"/>
      <c r="RV54" s="41"/>
      <c r="RW54" s="41"/>
      <c r="RX54" s="41"/>
      <c r="RY54" s="41"/>
      <c r="RZ54" s="41"/>
      <c r="SA54" s="41"/>
      <c r="SB54" s="41"/>
      <c r="SC54" s="41"/>
      <c r="SD54" s="41"/>
      <c r="SE54" s="41"/>
      <c r="SF54" s="41"/>
      <c r="SG54" s="41"/>
      <c r="SH54" s="41"/>
      <c r="SI54" s="41"/>
      <c r="SJ54" s="41"/>
      <c r="SK54" s="41"/>
      <c r="SL54" s="41"/>
      <c r="SM54" s="41"/>
      <c r="SN54" s="41"/>
      <c r="SO54" s="41"/>
      <c r="SP54" s="41"/>
      <c r="SQ54" s="41"/>
      <c r="SR54" s="41"/>
      <c r="SS54" s="41"/>
      <c r="ST54" s="41"/>
      <c r="SU54" s="41"/>
      <c r="SV54" s="41"/>
      <c r="SW54" s="41"/>
      <c r="SX54" s="41"/>
      <c r="SY54" s="41"/>
      <c r="SZ54" s="41"/>
      <c r="TA54" s="41"/>
      <c r="TB54" s="41"/>
      <c r="TC54" s="41"/>
      <c r="TD54" s="41"/>
      <c r="TE54" s="41"/>
      <c r="TF54" s="41"/>
      <c r="TG54" s="41"/>
      <c r="TH54" s="41"/>
      <c r="TI54" s="41"/>
      <c r="TJ54" s="41"/>
      <c r="TK54" s="41"/>
      <c r="TL54" s="41"/>
      <c r="TM54" s="41"/>
      <c r="TN54" s="41"/>
      <c r="TO54" s="41"/>
      <c r="TP54" s="41"/>
      <c r="TQ54" s="41"/>
      <c r="TR54" s="41"/>
      <c r="TS54" s="41"/>
      <c r="TT54" s="41"/>
      <c r="TU54" s="41"/>
      <c r="TV54" s="41"/>
      <c r="TW54" s="41"/>
      <c r="TX54" s="41"/>
      <c r="TY54" s="41"/>
      <c r="TZ54" s="41"/>
      <c r="UA54" s="41"/>
      <c r="UB54" s="41"/>
      <c r="UC54" s="41"/>
      <c r="UD54" s="41"/>
      <c r="UE54" s="41"/>
      <c r="UF54" s="41"/>
      <c r="UG54" s="41"/>
      <c r="UH54" s="41"/>
      <c r="UI54" s="41"/>
      <c r="UJ54" s="41"/>
      <c r="UK54" s="41"/>
      <c r="UL54" s="41"/>
      <c r="UM54" s="41"/>
      <c r="UN54" s="41"/>
      <c r="UO54" s="41"/>
      <c r="UP54" s="41"/>
      <c r="UQ54" s="41"/>
      <c r="UR54" s="41"/>
      <c r="US54" s="41"/>
      <c r="UT54" s="41"/>
      <c r="UU54" s="41"/>
      <c r="UV54" s="41"/>
      <c r="UW54" s="41"/>
      <c r="UX54" s="41"/>
      <c r="UY54" s="41"/>
      <c r="UZ54" s="41"/>
      <c r="VA54" s="41"/>
      <c r="VB54" s="41"/>
      <c r="VC54" s="41"/>
      <c r="VD54" s="41"/>
      <c r="VE54" s="41"/>
      <c r="VF54" s="41"/>
      <c r="VG54" s="41"/>
      <c r="VH54" s="41"/>
      <c r="VI54" s="41"/>
      <c r="VJ54" s="41"/>
      <c r="VK54" s="41"/>
      <c r="VL54" s="41"/>
      <c r="VM54" s="41"/>
      <c r="VN54" s="41"/>
      <c r="VO54" s="41"/>
      <c r="VP54" s="41"/>
      <c r="VQ54" s="41"/>
      <c r="VR54" s="41"/>
      <c r="VS54" s="41"/>
      <c r="VT54" s="41"/>
      <c r="VU54" s="41"/>
      <c r="VV54" s="41"/>
      <c r="VW54" s="41"/>
      <c r="VX54" s="41"/>
      <c r="VY54" s="41"/>
      <c r="VZ54" s="41"/>
      <c r="WA54" s="41"/>
      <c r="WB54" s="41"/>
      <c r="WC54" s="41"/>
      <c r="WD54" s="41"/>
      <c r="WE54" s="41"/>
      <c r="WF54" s="41"/>
      <c r="WG54" s="41"/>
      <c r="WH54" s="41"/>
      <c r="WI54" s="41"/>
      <c r="WJ54" s="41"/>
      <c r="WK54" s="41"/>
      <c r="WL54" s="41"/>
      <c r="WM54" s="41"/>
      <c r="WN54" s="41"/>
      <c r="WO54" s="41"/>
      <c r="WP54" s="41"/>
      <c r="WQ54" s="41"/>
      <c r="WR54" s="41"/>
      <c r="WS54" s="41"/>
      <c r="WT54" s="41"/>
      <c r="WU54" s="41"/>
      <c r="WV54" s="41"/>
      <c r="WW54" s="41"/>
      <c r="WX54" s="41"/>
      <c r="WY54" s="41"/>
      <c r="WZ54" s="41"/>
      <c r="XA54" s="41"/>
      <c r="XB54" s="41"/>
      <c r="XC54" s="41"/>
      <c r="XD54" s="41"/>
      <c r="XE54" s="41"/>
      <c r="XF54" s="41"/>
      <c r="XG54" s="41"/>
      <c r="XH54" s="41"/>
      <c r="XI54" s="41"/>
      <c r="XJ54" s="41"/>
      <c r="XK54" s="41"/>
      <c r="XL54" s="41"/>
      <c r="XM54" s="41"/>
      <c r="XN54" s="41"/>
      <c r="XO54" s="41"/>
      <c r="XP54" s="41"/>
      <c r="XQ54" s="41"/>
      <c r="XR54" s="41"/>
      <c r="XS54" s="41"/>
      <c r="XT54" s="41"/>
      <c r="XU54" s="41"/>
      <c r="XV54" s="41"/>
      <c r="XW54" s="41"/>
      <c r="XX54" s="41"/>
      <c r="XY54" s="41"/>
      <c r="XZ54" s="41"/>
      <c r="YA54" s="41"/>
      <c r="YB54" s="41"/>
      <c r="YC54" s="41"/>
      <c r="YD54" s="41"/>
      <c r="YE54" s="41"/>
      <c r="YF54" s="41"/>
      <c r="YG54" s="41"/>
      <c r="YH54" s="41"/>
      <c r="YI54" s="41"/>
      <c r="YJ54" s="41"/>
      <c r="YK54" s="41"/>
      <c r="YL54" s="41"/>
      <c r="YM54" s="41"/>
      <c r="YN54" s="41"/>
      <c r="YO54" s="41"/>
      <c r="YP54" s="41"/>
      <c r="YQ54" s="41"/>
      <c r="YR54" s="41"/>
      <c r="YS54" s="41"/>
      <c r="YT54" s="41"/>
      <c r="YU54" s="41"/>
      <c r="YV54" s="41"/>
      <c r="YW54" s="41"/>
      <c r="YX54" s="41"/>
      <c r="YY54" s="41"/>
      <c r="YZ54" s="41"/>
      <c r="ZA54" s="41"/>
      <c r="ZB54" s="41"/>
      <c r="ZC54" s="41"/>
      <c r="ZD54" s="41"/>
      <c r="ZE54" s="41"/>
      <c r="ZF54" s="41"/>
      <c r="ZG54" s="41"/>
      <c r="ZH54" s="41"/>
      <c r="ZI54" s="41"/>
      <c r="ZJ54" s="41"/>
      <c r="ZK54" s="41"/>
      <c r="ZL54" s="41"/>
      <c r="ZM54" s="41"/>
      <c r="ZN54" s="41"/>
      <c r="ZO54" s="41"/>
      <c r="ZP54" s="41"/>
      <c r="ZQ54" s="41"/>
      <c r="ZR54" s="41"/>
      <c r="ZS54" s="41"/>
      <c r="ZT54" s="41"/>
      <c r="ZU54" s="41"/>
      <c r="ZV54" s="41"/>
      <c r="ZW54" s="41"/>
      <c r="ZX54" s="41"/>
      <c r="ZY54" s="41"/>
      <c r="ZZ54" s="41"/>
      <c r="AAA54" s="41"/>
      <c r="AAB54" s="41"/>
      <c r="AAC54" s="41"/>
      <c r="AAD54" s="41"/>
      <c r="AAE54" s="41"/>
      <c r="AAF54" s="41"/>
      <c r="AAG54" s="41"/>
      <c r="AAH54" s="41"/>
      <c r="AAI54" s="41"/>
      <c r="AAJ54" s="41"/>
      <c r="AAK54" s="41"/>
      <c r="AAL54" s="41"/>
      <c r="AAM54" s="41"/>
      <c r="AAN54" s="41"/>
      <c r="AAO54" s="41"/>
      <c r="AAP54" s="41"/>
      <c r="AAQ54" s="41"/>
      <c r="AAR54" s="41"/>
      <c r="AAS54" s="41"/>
      <c r="AAT54" s="41"/>
      <c r="AAU54" s="41"/>
      <c r="AAV54" s="41"/>
      <c r="AAW54" s="41"/>
      <c r="AAX54" s="41"/>
      <c r="AAY54" s="41"/>
      <c r="AAZ54" s="41"/>
      <c r="ABA54" s="41"/>
      <c r="ABB54" s="41"/>
      <c r="ABC54" s="41"/>
      <c r="ABD54" s="41"/>
      <c r="ABE54" s="41"/>
      <c r="ABF54" s="41"/>
      <c r="ABG54" s="41"/>
      <c r="ABH54" s="41"/>
      <c r="ABI54" s="41"/>
      <c r="ABJ54" s="41"/>
      <c r="ABK54" s="41"/>
      <c r="ABL54" s="41"/>
      <c r="ABM54" s="41"/>
      <c r="ABN54" s="41"/>
      <c r="ABO54" s="41"/>
      <c r="ABP54" s="41"/>
      <c r="ABQ54" s="41"/>
      <c r="ABR54" s="41"/>
      <c r="ABS54" s="41"/>
      <c r="ABT54" s="41"/>
      <c r="ABU54" s="41"/>
      <c r="ABV54" s="41"/>
      <c r="ABW54" s="41"/>
      <c r="ABX54" s="41"/>
      <c r="ABY54" s="41"/>
      <c r="ABZ54" s="41"/>
      <c r="ACA54" s="41"/>
      <c r="ACB54" s="41"/>
      <c r="ACC54" s="41"/>
      <c r="ACD54" s="41"/>
      <c r="ACE54" s="41"/>
      <c r="ACF54" s="41"/>
      <c r="ACG54" s="41"/>
      <c r="ACH54" s="41"/>
      <c r="ACI54" s="41"/>
      <c r="ACJ54" s="41"/>
      <c r="ACK54" s="41"/>
      <c r="ACL54" s="41"/>
      <c r="ACM54" s="41"/>
      <c r="ACN54" s="41"/>
      <c r="ACO54" s="41"/>
      <c r="ACP54" s="41"/>
      <c r="ACQ54" s="41"/>
      <c r="ACR54" s="41"/>
      <c r="ACS54" s="41"/>
      <c r="ACT54" s="41"/>
      <c r="ACU54" s="41"/>
      <c r="ACV54" s="41"/>
      <c r="ACW54" s="41"/>
      <c r="ACX54" s="41"/>
      <c r="ACY54" s="41"/>
      <c r="ACZ54" s="41"/>
      <c r="ADA54" s="41"/>
      <c r="ADB54" s="41"/>
      <c r="ADC54" s="41"/>
      <c r="ADD54" s="41"/>
      <c r="ADE54" s="41"/>
      <c r="ADF54" s="41"/>
      <c r="ADG54" s="41"/>
      <c r="ADH54" s="41"/>
      <c r="ADI54" s="41"/>
      <c r="ADJ54" s="41"/>
      <c r="ADK54" s="41"/>
      <c r="ADL54" s="41"/>
      <c r="ADM54" s="41"/>
      <c r="ADN54" s="41"/>
      <c r="ADO54" s="41"/>
      <c r="ADP54" s="41"/>
      <c r="ADQ54" s="41"/>
      <c r="ADR54" s="41"/>
      <c r="ADS54" s="41"/>
      <c r="ADT54" s="41"/>
      <c r="ADU54" s="41"/>
      <c r="ADV54" s="41"/>
      <c r="ADW54" s="41"/>
      <c r="ADX54" s="41"/>
      <c r="ADY54" s="41"/>
      <c r="ADZ54" s="41"/>
      <c r="AEA54" s="41"/>
      <c r="AEB54" s="41"/>
      <c r="AEC54" s="41"/>
      <c r="AED54" s="41"/>
      <c r="AEE54" s="41"/>
      <c r="AEF54" s="41"/>
      <c r="AEG54" s="41"/>
      <c r="AEH54" s="41"/>
      <c r="AEI54" s="41"/>
      <c r="AEJ54" s="41"/>
      <c r="AEK54" s="41"/>
      <c r="AEL54" s="41"/>
      <c r="AEM54" s="41"/>
      <c r="AEN54" s="41"/>
      <c r="AEO54" s="41"/>
      <c r="AEP54" s="41"/>
      <c r="AEQ54" s="41"/>
      <c r="AER54" s="41"/>
      <c r="AES54" s="41"/>
      <c r="AET54" s="41"/>
      <c r="AEU54" s="41"/>
      <c r="AEV54" s="41"/>
      <c r="AEW54" s="41"/>
      <c r="AEX54" s="41"/>
      <c r="AEY54" s="41"/>
      <c r="AEZ54" s="41"/>
      <c r="AFA54" s="41"/>
      <c r="AFB54" s="41"/>
      <c r="AFC54" s="41"/>
      <c r="AFD54" s="41"/>
      <c r="AFE54" s="41"/>
      <c r="AFF54" s="41"/>
      <c r="AFG54" s="41"/>
      <c r="AFH54" s="41"/>
      <c r="AFI54" s="41"/>
      <c r="AFJ54" s="41"/>
      <c r="AFK54" s="41"/>
      <c r="AFL54" s="41"/>
      <c r="AFM54" s="41"/>
      <c r="AFN54" s="41"/>
      <c r="AFO54" s="41"/>
      <c r="AFP54" s="41"/>
      <c r="AFQ54" s="41"/>
      <c r="AFR54" s="41"/>
      <c r="AFS54" s="41"/>
      <c r="AFT54" s="41"/>
      <c r="AFU54" s="41"/>
      <c r="AFV54" s="41"/>
      <c r="AFW54" s="41"/>
      <c r="AFX54" s="41"/>
      <c r="AFY54" s="41"/>
      <c r="AFZ54" s="41"/>
      <c r="AGA54" s="41"/>
      <c r="AGB54" s="41"/>
      <c r="AGC54" s="41"/>
      <c r="AGD54" s="41"/>
      <c r="AGE54" s="41"/>
      <c r="AGF54" s="41"/>
      <c r="AGG54" s="41"/>
      <c r="AGH54" s="41"/>
      <c r="AGI54" s="41"/>
      <c r="AGJ54" s="41"/>
      <c r="AGK54" s="41"/>
      <c r="AGL54" s="41"/>
      <c r="AGM54" s="41"/>
      <c r="AGN54" s="41"/>
      <c r="AGO54" s="41"/>
      <c r="AGP54" s="41"/>
      <c r="AGQ54" s="41"/>
      <c r="AGR54" s="41"/>
      <c r="AGS54" s="41"/>
      <c r="AGT54" s="41"/>
      <c r="AGU54" s="41"/>
      <c r="AGV54" s="41"/>
      <c r="AGW54" s="41"/>
      <c r="AGX54" s="41"/>
      <c r="AGY54" s="41"/>
      <c r="AGZ54" s="41"/>
      <c r="AHA54" s="41"/>
      <c r="AHB54" s="41"/>
      <c r="AHC54" s="41"/>
      <c r="AHD54" s="41"/>
      <c r="AHE54" s="41"/>
      <c r="AHF54" s="41"/>
      <c r="AHG54" s="41"/>
      <c r="AHH54" s="41"/>
      <c r="AHI54" s="41"/>
      <c r="AHJ54" s="41"/>
      <c r="AHK54" s="41"/>
      <c r="AHL54" s="41"/>
      <c r="AHM54" s="41"/>
      <c r="AHN54" s="41"/>
      <c r="AHO54" s="41"/>
      <c r="AHP54" s="41"/>
      <c r="AHQ54" s="41"/>
      <c r="AHR54" s="41"/>
      <c r="AHS54" s="41"/>
      <c r="AHT54" s="41"/>
      <c r="AHU54" s="41"/>
      <c r="AHV54" s="41"/>
      <c r="AHW54" s="41"/>
      <c r="AHX54" s="41"/>
      <c r="AHY54" s="41"/>
      <c r="AHZ54" s="41"/>
      <c r="AIA54" s="41"/>
      <c r="AIB54" s="41"/>
      <c r="AIC54" s="41"/>
      <c r="AID54" s="41"/>
      <c r="AIE54" s="41"/>
      <c r="AIF54" s="41"/>
      <c r="AIG54" s="41"/>
      <c r="AIH54" s="41"/>
      <c r="AII54" s="41"/>
      <c r="AIJ54" s="41"/>
      <c r="AIK54" s="41"/>
      <c r="AIL54" s="41"/>
      <c r="AIM54" s="41"/>
      <c r="AIN54" s="41"/>
      <c r="AIO54" s="41"/>
      <c r="AIP54" s="41"/>
      <c r="AIQ54" s="41"/>
      <c r="AIR54" s="41"/>
      <c r="AIS54" s="41"/>
      <c r="AIT54" s="41"/>
      <c r="AIU54" s="41"/>
      <c r="AIV54" s="41"/>
      <c r="AIW54" s="41"/>
      <c r="AIX54" s="41"/>
      <c r="AIY54" s="41"/>
      <c r="AIZ54" s="41"/>
      <c r="AJA54" s="41"/>
      <c r="AJB54" s="41"/>
      <c r="AJC54" s="41"/>
      <c r="AJD54" s="41"/>
      <c r="AJE54" s="41"/>
      <c r="AJF54" s="41"/>
      <c r="AJG54" s="41"/>
      <c r="AJH54" s="41"/>
      <c r="AJI54" s="41"/>
      <c r="AJJ54" s="41"/>
      <c r="AJK54" s="41"/>
      <c r="AJL54" s="41"/>
      <c r="AJM54" s="41"/>
      <c r="AJN54" s="41"/>
      <c r="AJO54" s="41"/>
      <c r="AJP54" s="41"/>
      <c r="AJQ54" s="41"/>
      <c r="AJR54" s="41"/>
      <c r="AJS54" s="41"/>
      <c r="AJT54" s="41"/>
      <c r="AJU54" s="41"/>
      <c r="AJV54" s="41"/>
      <c r="AJW54" s="41"/>
      <c r="AJX54" s="41"/>
      <c r="AJY54" s="41"/>
      <c r="AJZ54" s="41"/>
      <c r="AKA54" s="41"/>
      <c r="AKB54" s="41"/>
      <c r="AKC54" s="41"/>
      <c r="AKD54" s="41"/>
      <c r="AKE54" s="41"/>
      <c r="AKF54" s="41"/>
      <c r="AKG54" s="41"/>
      <c r="AKH54" s="41"/>
      <c r="AKI54" s="41"/>
      <c r="AKJ54" s="41"/>
      <c r="AKK54" s="41"/>
      <c r="AKL54" s="41"/>
      <c r="AKM54" s="41"/>
      <c r="AKN54" s="41"/>
      <c r="AKO54" s="41"/>
      <c r="AKP54" s="41"/>
      <c r="AKQ54" s="41"/>
      <c r="AKR54" s="41"/>
      <c r="AKS54" s="41"/>
      <c r="AKT54" s="41"/>
      <c r="AKU54" s="41"/>
      <c r="AKV54" s="41"/>
      <c r="AKW54" s="41"/>
      <c r="AKX54" s="41"/>
      <c r="AKY54" s="41"/>
      <c r="AKZ54" s="41"/>
      <c r="ALA54" s="41"/>
      <c r="ALB54" s="41"/>
      <c r="ALC54" s="41"/>
      <c r="ALD54" s="41"/>
      <c r="ALE54" s="41"/>
      <c r="ALF54" s="41"/>
      <c r="ALG54" s="41"/>
      <c r="ALH54" s="41"/>
      <c r="ALI54" s="41"/>
      <c r="ALJ54" s="41"/>
      <c r="ALK54" s="41"/>
      <c r="ALL54" s="41"/>
      <c r="ALM54" s="41"/>
      <c r="ALN54" s="41"/>
      <c r="ALO54" s="41"/>
      <c r="ALP54" s="41"/>
      <c r="ALQ54" s="41"/>
      <c r="ALR54" s="41"/>
      <c r="ALS54" s="41"/>
      <c r="ALT54" s="41"/>
      <c r="ALU54" s="41"/>
      <c r="ALV54" s="41"/>
      <c r="ALW54" s="41"/>
      <c r="ALX54" s="41"/>
      <c r="ALY54" s="41"/>
      <c r="ALZ54" s="41"/>
      <c r="AMA54" s="41"/>
      <c r="AMB54" s="41"/>
      <c r="AMC54" s="41"/>
      <c r="AMD54" s="41"/>
      <c r="AME54" s="41"/>
      <c r="AMF54" s="41"/>
      <c r="AMG54" s="41"/>
      <c r="AMH54" s="41"/>
      <c r="AMI54" s="41"/>
      <c r="AMJ54" s="41"/>
      <c r="AMK54" s="41"/>
      <c r="AML54" s="41"/>
      <c r="AMM54" s="41"/>
      <c r="AMN54" s="41"/>
      <c r="AMO54" s="41"/>
      <c r="AMP54" s="41"/>
      <c r="AMQ54" s="41"/>
      <c r="AMR54" s="41"/>
      <c r="AMS54" s="41"/>
      <c r="AMT54" s="41"/>
      <c r="AMU54" s="41"/>
      <c r="AMV54" s="41"/>
      <c r="AMW54" s="41"/>
      <c r="AMX54" s="41"/>
      <c r="AMY54" s="41"/>
      <c r="AMZ54" s="41"/>
      <c r="ANA54" s="41"/>
      <c r="ANB54" s="41"/>
      <c r="ANC54" s="41"/>
      <c r="AND54" s="41"/>
      <c r="ANE54" s="41"/>
      <c r="ANF54" s="41"/>
      <c r="ANG54" s="41"/>
      <c r="ANH54" s="41"/>
      <c r="ANI54" s="41"/>
      <c r="ANJ54" s="41"/>
      <c r="ANK54" s="41"/>
      <c r="ANL54" s="41"/>
      <c r="ANM54" s="41"/>
      <c r="ANN54" s="41"/>
      <c r="ANO54" s="41"/>
      <c r="ANP54" s="41"/>
      <c r="ANQ54" s="41"/>
      <c r="ANR54" s="41"/>
      <c r="ANS54" s="41"/>
      <c r="ANT54" s="41"/>
      <c r="ANU54" s="41"/>
      <c r="ANV54" s="41"/>
      <c r="ANW54" s="41"/>
      <c r="ANX54" s="41"/>
      <c r="ANY54" s="41"/>
      <c r="ANZ54" s="41"/>
      <c r="AOA54" s="41"/>
      <c r="AOB54" s="41"/>
      <c r="AOC54" s="41"/>
      <c r="AOD54" s="41"/>
      <c r="AOE54" s="41"/>
      <c r="AOF54" s="41"/>
      <c r="AOG54" s="41"/>
      <c r="AOH54" s="41"/>
      <c r="AOI54" s="41"/>
      <c r="AOJ54" s="41"/>
      <c r="AOK54" s="41"/>
      <c r="AOL54" s="41"/>
      <c r="AOM54" s="41"/>
      <c r="AON54" s="41"/>
      <c r="AOO54" s="41"/>
      <c r="AOP54" s="41"/>
      <c r="AOQ54" s="41"/>
      <c r="AOR54" s="41"/>
      <c r="AOS54" s="41"/>
      <c r="AOT54" s="41"/>
      <c r="AOU54" s="41"/>
      <c r="AOV54" s="41"/>
      <c r="AOW54" s="41"/>
      <c r="AOX54" s="41"/>
      <c r="AOY54" s="41"/>
      <c r="AOZ54" s="41"/>
      <c r="APA54" s="41"/>
      <c r="APB54" s="41"/>
      <c r="APC54" s="41"/>
      <c r="APD54" s="41"/>
      <c r="APE54" s="41"/>
      <c r="APF54" s="41"/>
      <c r="APG54" s="41"/>
      <c r="APH54" s="41"/>
      <c r="API54" s="41"/>
    </row>
    <row r="55" spans="2:1101" x14ac:dyDescent="0.25">
      <c r="B55" s="43" t="s">
        <v>340</v>
      </c>
      <c r="C55" s="41">
        <v>12397</v>
      </c>
      <c r="D55" s="130">
        <v>0</v>
      </c>
      <c r="E55" s="130">
        <v>8487212.4100000001</v>
      </c>
      <c r="F55" s="130">
        <v>0</v>
      </c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F55" s="41"/>
      <c r="CG55" s="41"/>
      <c r="CH55" s="41"/>
      <c r="CI55" s="41"/>
      <c r="CJ55" s="41"/>
      <c r="CK55" s="41"/>
      <c r="CL55" s="41"/>
      <c r="CM55" s="41"/>
      <c r="CN55" s="41"/>
      <c r="CO55" s="41"/>
      <c r="CP55" s="41"/>
      <c r="CQ55" s="41"/>
      <c r="CR55" s="41"/>
      <c r="CS55" s="41"/>
      <c r="CT55" s="41"/>
      <c r="CU55" s="41"/>
      <c r="CV55" s="41"/>
      <c r="CW55" s="41"/>
      <c r="CX55" s="41"/>
      <c r="CY55" s="41"/>
      <c r="CZ55" s="41"/>
      <c r="DA55" s="41"/>
      <c r="DB55" s="41"/>
      <c r="DC55" s="41"/>
      <c r="DD55" s="41"/>
      <c r="DE55" s="41"/>
      <c r="DF55" s="41"/>
      <c r="DG55" s="41"/>
      <c r="DH55" s="41"/>
      <c r="DI55" s="41"/>
      <c r="DJ55" s="41"/>
      <c r="DK55" s="41"/>
      <c r="DL55" s="41"/>
      <c r="DM55" s="41"/>
      <c r="DN55" s="41"/>
      <c r="DO55" s="41"/>
      <c r="DP55" s="41"/>
      <c r="DQ55" s="41"/>
      <c r="DR55" s="41"/>
      <c r="DS55" s="41"/>
      <c r="DT55" s="41"/>
      <c r="DU55" s="41"/>
      <c r="DV55" s="41"/>
      <c r="DW55" s="41"/>
      <c r="DX55" s="41"/>
      <c r="DY55" s="41"/>
      <c r="DZ55" s="41"/>
      <c r="EA55" s="41"/>
      <c r="EB55" s="41"/>
      <c r="EC55" s="41"/>
      <c r="ED55" s="41"/>
      <c r="EE55" s="41"/>
      <c r="EF55" s="41"/>
      <c r="EG55" s="41"/>
      <c r="EH55" s="41"/>
      <c r="EI55" s="41"/>
      <c r="EJ55" s="41"/>
      <c r="EK55" s="41"/>
      <c r="EL55" s="41"/>
      <c r="EM55" s="41"/>
      <c r="EN55" s="41"/>
      <c r="EO55" s="41"/>
      <c r="EP55" s="41"/>
      <c r="EQ55" s="41"/>
      <c r="ER55" s="41"/>
      <c r="ES55" s="41"/>
      <c r="ET55" s="41"/>
      <c r="EU55" s="41"/>
      <c r="EV55" s="41"/>
      <c r="EW55" s="41"/>
      <c r="EX55" s="41"/>
      <c r="EY55" s="41"/>
      <c r="EZ55" s="41"/>
      <c r="FA55" s="41"/>
      <c r="FB55" s="41"/>
      <c r="FC55" s="41"/>
      <c r="FD55" s="41"/>
      <c r="FE55" s="41"/>
      <c r="FF55" s="41"/>
      <c r="FG55" s="41"/>
      <c r="FH55" s="41"/>
      <c r="FI55" s="41"/>
      <c r="FJ55" s="41"/>
      <c r="FK55" s="41"/>
      <c r="FL55" s="41"/>
      <c r="FM55" s="41"/>
      <c r="FN55" s="41"/>
      <c r="FO55" s="41"/>
      <c r="FP55" s="41"/>
      <c r="FQ55" s="41"/>
      <c r="FR55" s="41"/>
      <c r="FS55" s="41"/>
      <c r="FT55" s="41"/>
      <c r="FU55" s="41"/>
      <c r="FV55" s="41"/>
      <c r="FW55" s="41"/>
      <c r="FX55" s="41"/>
      <c r="FY55" s="41"/>
      <c r="FZ55" s="41"/>
      <c r="GA55" s="41"/>
      <c r="GB55" s="41"/>
      <c r="GC55" s="41"/>
      <c r="GD55" s="41"/>
      <c r="GE55" s="41"/>
      <c r="GF55" s="41"/>
      <c r="GG55" s="41"/>
      <c r="GH55" s="41"/>
      <c r="GI55" s="41"/>
      <c r="GJ55" s="41"/>
      <c r="GK55" s="41"/>
      <c r="GL55" s="41"/>
      <c r="GM55" s="41"/>
      <c r="GN55" s="41"/>
      <c r="GO55" s="41"/>
      <c r="GP55" s="41"/>
      <c r="GQ55" s="41"/>
      <c r="GR55" s="41"/>
      <c r="GS55" s="41"/>
      <c r="GT55" s="41"/>
      <c r="GU55" s="41"/>
      <c r="GV55" s="41"/>
      <c r="GW55" s="41"/>
      <c r="GX55" s="41"/>
      <c r="GY55" s="41"/>
      <c r="GZ55" s="41"/>
      <c r="HA55" s="41"/>
      <c r="HB55" s="41"/>
      <c r="HC55" s="41"/>
      <c r="HD55" s="41"/>
      <c r="HE55" s="41"/>
      <c r="HF55" s="41"/>
      <c r="HG55" s="41"/>
      <c r="HH55" s="41"/>
      <c r="HI55" s="41"/>
      <c r="HJ55" s="41"/>
      <c r="HK55" s="41"/>
      <c r="HL55" s="41"/>
      <c r="HM55" s="41"/>
      <c r="HN55" s="41"/>
      <c r="HO55" s="41"/>
      <c r="HP55" s="41"/>
      <c r="HQ55" s="41"/>
      <c r="HR55" s="41"/>
      <c r="HS55" s="41"/>
      <c r="HT55" s="41"/>
      <c r="HU55" s="41"/>
      <c r="HV55" s="41"/>
      <c r="HW55" s="41"/>
      <c r="HX55" s="41"/>
      <c r="HY55" s="41"/>
      <c r="HZ55" s="41"/>
      <c r="IA55" s="41"/>
      <c r="IB55" s="41"/>
      <c r="IC55" s="41"/>
      <c r="ID55" s="41"/>
      <c r="IE55" s="41"/>
      <c r="IF55" s="41"/>
      <c r="IG55" s="41"/>
      <c r="IH55" s="41"/>
      <c r="II55" s="41"/>
      <c r="IJ55" s="41"/>
      <c r="IK55" s="41"/>
      <c r="IL55" s="41"/>
      <c r="IM55" s="41"/>
      <c r="IN55" s="41"/>
      <c r="IO55" s="41"/>
      <c r="IP55" s="41"/>
      <c r="IQ55" s="41"/>
      <c r="IR55" s="41"/>
      <c r="IS55" s="41"/>
      <c r="IT55" s="41"/>
      <c r="IU55" s="41"/>
      <c r="IV55" s="41"/>
      <c r="IW55" s="41"/>
      <c r="IX55" s="41"/>
      <c r="IY55" s="41"/>
      <c r="IZ55" s="41"/>
      <c r="JA55" s="41"/>
      <c r="JB55" s="41"/>
      <c r="JC55" s="41"/>
      <c r="JD55" s="41"/>
      <c r="JE55" s="41"/>
      <c r="JF55" s="41"/>
      <c r="JG55" s="41"/>
      <c r="JH55" s="41"/>
      <c r="JI55" s="41"/>
      <c r="JJ55" s="41"/>
      <c r="JK55" s="41"/>
      <c r="JL55" s="41"/>
      <c r="JM55" s="41"/>
      <c r="JN55" s="41"/>
      <c r="JO55" s="41"/>
      <c r="JP55" s="41"/>
      <c r="JQ55" s="41"/>
      <c r="JR55" s="41"/>
      <c r="JS55" s="41"/>
      <c r="JT55" s="41"/>
      <c r="JU55" s="41"/>
      <c r="JV55" s="41"/>
      <c r="JW55" s="41"/>
      <c r="JX55" s="41"/>
      <c r="JY55" s="41"/>
      <c r="JZ55" s="41"/>
      <c r="KA55" s="41"/>
      <c r="KB55" s="41"/>
      <c r="KC55" s="41"/>
      <c r="KD55" s="41"/>
      <c r="KE55" s="41"/>
      <c r="KF55" s="41"/>
      <c r="KG55" s="41"/>
      <c r="KH55" s="41"/>
      <c r="KI55" s="41"/>
      <c r="KJ55" s="41"/>
      <c r="KK55" s="41"/>
      <c r="KL55" s="41"/>
      <c r="KM55" s="41"/>
      <c r="KN55" s="41"/>
      <c r="KO55" s="41"/>
      <c r="KP55" s="41"/>
      <c r="KQ55" s="41"/>
      <c r="KR55" s="41"/>
      <c r="KS55" s="41"/>
      <c r="KT55" s="41"/>
      <c r="KU55" s="41"/>
      <c r="KV55" s="41"/>
      <c r="KW55" s="41"/>
      <c r="KX55" s="41"/>
      <c r="KY55" s="41"/>
      <c r="KZ55" s="41"/>
      <c r="LA55" s="41"/>
      <c r="LB55" s="41"/>
      <c r="LC55" s="41"/>
      <c r="LD55" s="41"/>
      <c r="LE55" s="41"/>
      <c r="LF55" s="41"/>
      <c r="LG55" s="41"/>
      <c r="LH55" s="41"/>
      <c r="LI55" s="41"/>
      <c r="LJ55" s="41"/>
      <c r="LK55" s="41"/>
      <c r="LL55" s="41"/>
      <c r="LM55" s="41"/>
      <c r="LN55" s="41"/>
      <c r="LO55" s="41"/>
      <c r="LP55" s="41"/>
      <c r="LQ55" s="41"/>
      <c r="LR55" s="41"/>
      <c r="LS55" s="41"/>
      <c r="LT55" s="41"/>
      <c r="LU55" s="41"/>
      <c r="LV55" s="41"/>
      <c r="LW55" s="41"/>
      <c r="LX55" s="41"/>
      <c r="LY55" s="41"/>
      <c r="LZ55" s="41"/>
      <c r="MA55" s="41"/>
      <c r="MB55" s="41"/>
      <c r="MC55" s="41"/>
      <c r="MD55" s="41"/>
      <c r="ME55" s="41"/>
      <c r="MF55" s="41"/>
      <c r="MG55" s="41"/>
      <c r="MH55" s="41"/>
      <c r="MI55" s="41"/>
      <c r="MJ55" s="41"/>
      <c r="MK55" s="41"/>
      <c r="ML55" s="41"/>
      <c r="MM55" s="41"/>
      <c r="MN55" s="41"/>
      <c r="MO55" s="41"/>
      <c r="MP55" s="41"/>
      <c r="MQ55" s="41"/>
      <c r="MR55" s="41"/>
      <c r="MS55" s="41"/>
      <c r="MT55" s="41"/>
      <c r="MU55" s="41"/>
      <c r="MV55" s="41"/>
      <c r="MW55" s="41"/>
      <c r="MX55" s="41"/>
      <c r="MY55" s="41"/>
      <c r="MZ55" s="41"/>
      <c r="NA55" s="41"/>
      <c r="NB55" s="41"/>
      <c r="NC55" s="41"/>
      <c r="ND55" s="41"/>
      <c r="NE55" s="41"/>
      <c r="NF55" s="41"/>
      <c r="NG55" s="41"/>
      <c r="NH55" s="41"/>
      <c r="NI55" s="41"/>
      <c r="NJ55" s="41"/>
      <c r="NK55" s="41"/>
      <c r="NL55" s="41"/>
      <c r="NM55" s="41"/>
      <c r="NN55" s="41"/>
      <c r="NO55" s="41"/>
      <c r="NP55" s="41"/>
      <c r="NQ55" s="41"/>
      <c r="NR55" s="41"/>
      <c r="NS55" s="41"/>
      <c r="NT55" s="41"/>
      <c r="NU55" s="41"/>
      <c r="NV55" s="41"/>
      <c r="NW55" s="41"/>
      <c r="NX55" s="41"/>
      <c r="NY55" s="41"/>
      <c r="NZ55" s="41"/>
      <c r="OA55" s="41"/>
      <c r="OB55" s="41"/>
      <c r="OC55" s="41"/>
      <c r="OD55" s="41"/>
      <c r="OE55" s="41"/>
      <c r="OF55" s="41"/>
      <c r="OG55" s="41"/>
      <c r="OH55" s="41"/>
      <c r="OI55" s="41"/>
      <c r="OJ55" s="41"/>
      <c r="OK55" s="41"/>
      <c r="OL55" s="41"/>
      <c r="OM55" s="41"/>
      <c r="ON55" s="41"/>
      <c r="OO55" s="41"/>
      <c r="OP55" s="41"/>
      <c r="OQ55" s="41"/>
      <c r="OR55" s="41"/>
      <c r="OS55" s="41"/>
      <c r="OT55" s="41"/>
      <c r="OU55" s="41"/>
      <c r="OV55" s="41"/>
      <c r="OW55" s="41"/>
      <c r="OX55" s="41"/>
      <c r="OY55" s="41"/>
      <c r="OZ55" s="41"/>
      <c r="PA55" s="41"/>
      <c r="PB55" s="41"/>
      <c r="PC55" s="41"/>
      <c r="PD55" s="41"/>
      <c r="PE55" s="41"/>
      <c r="PF55" s="41"/>
      <c r="PG55" s="41"/>
      <c r="PH55" s="41"/>
      <c r="PI55" s="41"/>
      <c r="PJ55" s="41"/>
      <c r="PK55" s="41"/>
      <c r="PL55" s="41"/>
      <c r="PM55" s="41"/>
      <c r="PN55" s="41"/>
      <c r="PO55" s="41"/>
      <c r="PP55" s="41"/>
      <c r="PQ55" s="41"/>
      <c r="PR55" s="41"/>
      <c r="PS55" s="41"/>
      <c r="PT55" s="41"/>
      <c r="PU55" s="41"/>
      <c r="PV55" s="41"/>
      <c r="PW55" s="41"/>
      <c r="PX55" s="41"/>
      <c r="PY55" s="41"/>
      <c r="PZ55" s="41"/>
      <c r="QA55" s="41"/>
      <c r="QB55" s="41"/>
      <c r="QC55" s="41"/>
      <c r="QD55" s="41"/>
      <c r="QE55" s="41"/>
      <c r="QF55" s="41"/>
      <c r="QG55" s="41"/>
      <c r="QH55" s="41"/>
      <c r="QI55" s="41"/>
      <c r="QJ55" s="41"/>
      <c r="QK55" s="41"/>
      <c r="QL55" s="41"/>
      <c r="QM55" s="41"/>
      <c r="QN55" s="41"/>
      <c r="QO55" s="41"/>
      <c r="QP55" s="41"/>
      <c r="QQ55" s="41"/>
      <c r="QR55" s="41"/>
      <c r="QS55" s="41"/>
      <c r="QT55" s="41"/>
      <c r="QU55" s="41"/>
      <c r="QV55" s="41"/>
      <c r="QW55" s="41"/>
      <c r="QX55" s="41"/>
      <c r="QY55" s="41"/>
      <c r="QZ55" s="41"/>
      <c r="RA55" s="41"/>
      <c r="RB55" s="41"/>
      <c r="RC55" s="41"/>
      <c r="RD55" s="41"/>
      <c r="RE55" s="41"/>
      <c r="RF55" s="41"/>
      <c r="RG55" s="41"/>
      <c r="RH55" s="41"/>
      <c r="RI55" s="41"/>
      <c r="RJ55" s="41"/>
      <c r="RK55" s="41"/>
      <c r="RL55" s="41"/>
      <c r="RM55" s="41"/>
      <c r="RN55" s="41"/>
      <c r="RO55" s="41"/>
      <c r="RP55" s="41"/>
      <c r="RQ55" s="41"/>
      <c r="RR55" s="41"/>
      <c r="RS55" s="41"/>
      <c r="RT55" s="41"/>
      <c r="RU55" s="41"/>
      <c r="RV55" s="41"/>
      <c r="RW55" s="41"/>
      <c r="RX55" s="41"/>
      <c r="RY55" s="41"/>
      <c r="RZ55" s="41"/>
      <c r="SA55" s="41"/>
      <c r="SB55" s="41"/>
      <c r="SC55" s="41"/>
      <c r="SD55" s="41"/>
      <c r="SE55" s="41"/>
      <c r="SF55" s="41"/>
      <c r="SG55" s="41"/>
      <c r="SH55" s="41"/>
      <c r="SI55" s="41"/>
      <c r="SJ55" s="41"/>
      <c r="SK55" s="41"/>
      <c r="SL55" s="41"/>
      <c r="SM55" s="41"/>
      <c r="SN55" s="41"/>
      <c r="SO55" s="41"/>
      <c r="SP55" s="41"/>
      <c r="SQ55" s="41"/>
      <c r="SR55" s="41"/>
      <c r="SS55" s="41"/>
      <c r="ST55" s="41"/>
      <c r="SU55" s="41"/>
      <c r="SV55" s="41"/>
      <c r="SW55" s="41"/>
      <c r="SX55" s="41"/>
      <c r="SY55" s="41"/>
      <c r="SZ55" s="41"/>
      <c r="TA55" s="41"/>
      <c r="TB55" s="41"/>
      <c r="TC55" s="41"/>
      <c r="TD55" s="41"/>
      <c r="TE55" s="41"/>
      <c r="TF55" s="41"/>
      <c r="TG55" s="41"/>
      <c r="TH55" s="41"/>
      <c r="TI55" s="41"/>
      <c r="TJ55" s="41"/>
      <c r="TK55" s="41"/>
      <c r="TL55" s="41"/>
      <c r="TM55" s="41"/>
      <c r="TN55" s="41"/>
      <c r="TO55" s="41"/>
      <c r="TP55" s="41"/>
      <c r="TQ55" s="41"/>
      <c r="TR55" s="41"/>
      <c r="TS55" s="41"/>
      <c r="TT55" s="41"/>
      <c r="TU55" s="41"/>
      <c r="TV55" s="41"/>
      <c r="TW55" s="41"/>
      <c r="TX55" s="41"/>
      <c r="TY55" s="41"/>
      <c r="TZ55" s="41"/>
      <c r="UA55" s="41"/>
      <c r="UB55" s="41"/>
      <c r="UC55" s="41"/>
      <c r="UD55" s="41"/>
      <c r="UE55" s="41"/>
      <c r="UF55" s="41"/>
      <c r="UG55" s="41"/>
      <c r="UH55" s="41"/>
      <c r="UI55" s="41"/>
      <c r="UJ55" s="41"/>
      <c r="UK55" s="41"/>
      <c r="UL55" s="41"/>
      <c r="UM55" s="41"/>
      <c r="UN55" s="41"/>
      <c r="UO55" s="41"/>
      <c r="UP55" s="41"/>
      <c r="UQ55" s="41"/>
      <c r="UR55" s="41"/>
      <c r="US55" s="41"/>
      <c r="UT55" s="41"/>
      <c r="UU55" s="41"/>
      <c r="UV55" s="41"/>
      <c r="UW55" s="41"/>
      <c r="UX55" s="41"/>
      <c r="UY55" s="41"/>
      <c r="UZ55" s="41"/>
      <c r="VA55" s="41"/>
      <c r="VB55" s="41"/>
      <c r="VC55" s="41"/>
      <c r="VD55" s="41"/>
      <c r="VE55" s="41"/>
      <c r="VF55" s="41"/>
      <c r="VG55" s="41"/>
      <c r="VH55" s="41"/>
      <c r="VI55" s="41"/>
      <c r="VJ55" s="41"/>
      <c r="VK55" s="41"/>
      <c r="VL55" s="41"/>
      <c r="VM55" s="41"/>
      <c r="VN55" s="41"/>
      <c r="VO55" s="41"/>
      <c r="VP55" s="41"/>
      <c r="VQ55" s="41"/>
      <c r="VR55" s="41"/>
      <c r="VS55" s="41"/>
      <c r="VT55" s="41"/>
      <c r="VU55" s="41"/>
      <c r="VV55" s="41"/>
      <c r="VW55" s="41"/>
      <c r="VX55" s="41"/>
      <c r="VY55" s="41"/>
      <c r="VZ55" s="41"/>
      <c r="WA55" s="41"/>
      <c r="WB55" s="41"/>
      <c r="WC55" s="41"/>
      <c r="WD55" s="41"/>
      <c r="WE55" s="41"/>
      <c r="WF55" s="41"/>
      <c r="WG55" s="41"/>
      <c r="WH55" s="41"/>
      <c r="WI55" s="41"/>
      <c r="WJ55" s="41"/>
      <c r="WK55" s="41"/>
      <c r="WL55" s="41"/>
      <c r="WM55" s="41"/>
      <c r="WN55" s="41"/>
      <c r="WO55" s="41"/>
      <c r="WP55" s="41"/>
      <c r="WQ55" s="41"/>
      <c r="WR55" s="41"/>
      <c r="WS55" s="41"/>
      <c r="WT55" s="41"/>
      <c r="WU55" s="41"/>
      <c r="WV55" s="41"/>
      <c r="WW55" s="41"/>
      <c r="WX55" s="41"/>
      <c r="WY55" s="41"/>
      <c r="WZ55" s="41"/>
      <c r="XA55" s="41"/>
      <c r="XB55" s="41"/>
      <c r="XC55" s="41"/>
      <c r="XD55" s="41"/>
      <c r="XE55" s="41"/>
      <c r="XF55" s="41"/>
      <c r="XG55" s="41"/>
      <c r="XH55" s="41"/>
      <c r="XI55" s="41"/>
      <c r="XJ55" s="41"/>
      <c r="XK55" s="41"/>
      <c r="XL55" s="41"/>
      <c r="XM55" s="41"/>
      <c r="XN55" s="41"/>
      <c r="XO55" s="41"/>
      <c r="XP55" s="41"/>
      <c r="XQ55" s="41"/>
      <c r="XR55" s="41"/>
      <c r="XS55" s="41"/>
      <c r="XT55" s="41"/>
      <c r="XU55" s="41"/>
      <c r="XV55" s="41"/>
      <c r="XW55" s="41"/>
      <c r="XX55" s="41"/>
      <c r="XY55" s="41"/>
      <c r="XZ55" s="41"/>
      <c r="YA55" s="41"/>
      <c r="YB55" s="41"/>
      <c r="YC55" s="41"/>
      <c r="YD55" s="41"/>
      <c r="YE55" s="41"/>
      <c r="YF55" s="41"/>
      <c r="YG55" s="41"/>
      <c r="YH55" s="41"/>
      <c r="YI55" s="41"/>
      <c r="YJ55" s="41"/>
      <c r="YK55" s="41"/>
      <c r="YL55" s="41"/>
      <c r="YM55" s="41"/>
      <c r="YN55" s="41"/>
      <c r="YO55" s="41"/>
      <c r="YP55" s="41"/>
      <c r="YQ55" s="41"/>
      <c r="YR55" s="41"/>
      <c r="YS55" s="41"/>
      <c r="YT55" s="41"/>
      <c r="YU55" s="41"/>
      <c r="YV55" s="41"/>
      <c r="YW55" s="41"/>
      <c r="YX55" s="41"/>
      <c r="YY55" s="41"/>
      <c r="YZ55" s="41"/>
      <c r="ZA55" s="41"/>
      <c r="ZB55" s="41"/>
      <c r="ZC55" s="41"/>
      <c r="ZD55" s="41"/>
      <c r="ZE55" s="41"/>
      <c r="ZF55" s="41"/>
      <c r="ZG55" s="41"/>
      <c r="ZH55" s="41"/>
      <c r="ZI55" s="41"/>
      <c r="ZJ55" s="41"/>
      <c r="ZK55" s="41"/>
      <c r="ZL55" s="41"/>
      <c r="ZM55" s="41"/>
      <c r="ZN55" s="41"/>
      <c r="ZO55" s="41"/>
      <c r="ZP55" s="41"/>
      <c r="ZQ55" s="41"/>
      <c r="ZR55" s="41"/>
      <c r="ZS55" s="41"/>
      <c r="ZT55" s="41"/>
      <c r="ZU55" s="41"/>
      <c r="ZV55" s="41"/>
      <c r="ZW55" s="41"/>
      <c r="ZX55" s="41"/>
      <c r="ZY55" s="41"/>
      <c r="ZZ55" s="41"/>
      <c r="AAA55" s="41"/>
      <c r="AAB55" s="41"/>
      <c r="AAC55" s="41"/>
      <c r="AAD55" s="41"/>
      <c r="AAE55" s="41"/>
      <c r="AAF55" s="41"/>
      <c r="AAG55" s="41"/>
      <c r="AAH55" s="41"/>
      <c r="AAI55" s="41"/>
      <c r="AAJ55" s="41"/>
      <c r="AAK55" s="41"/>
      <c r="AAL55" s="41"/>
      <c r="AAM55" s="41"/>
      <c r="AAN55" s="41"/>
      <c r="AAO55" s="41"/>
      <c r="AAP55" s="41"/>
      <c r="AAQ55" s="41"/>
      <c r="AAR55" s="41"/>
      <c r="AAS55" s="41"/>
      <c r="AAT55" s="41"/>
      <c r="AAU55" s="41"/>
      <c r="AAV55" s="41"/>
      <c r="AAW55" s="41"/>
      <c r="AAX55" s="41"/>
      <c r="AAY55" s="41"/>
      <c r="AAZ55" s="41"/>
      <c r="ABA55" s="41"/>
      <c r="ABB55" s="41"/>
      <c r="ABC55" s="41"/>
      <c r="ABD55" s="41"/>
      <c r="ABE55" s="41"/>
      <c r="ABF55" s="41"/>
      <c r="ABG55" s="41"/>
      <c r="ABH55" s="41"/>
      <c r="ABI55" s="41"/>
      <c r="ABJ55" s="41"/>
      <c r="ABK55" s="41"/>
      <c r="ABL55" s="41"/>
      <c r="ABM55" s="41"/>
      <c r="ABN55" s="41"/>
      <c r="ABO55" s="41"/>
      <c r="ABP55" s="41"/>
      <c r="ABQ55" s="41"/>
      <c r="ABR55" s="41"/>
      <c r="ABS55" s="41"/>
      <c r="ABT55" s="41"/>
      <c r="ABU55" s="41"/>
      <c r="ABV55" s="41"/>
      <c r="ABW55" s="41"/>
      <c r="ABX55" s="41"/>
      <c r="ABY55" s="41"/>
      <c r="ABZ55" s="41"/>
      <c r="ACA55" s="41"/>
      <c r="ACB55" s="41"/>
      <c r="ACC55" s="41"/>
      <c r="ACD55" s="41"/>
      <c r="ACE55" s="41"/>
      <c r="ACF55" s="41"/>
      <c r="ACG55" s="41"/>
      <c r="ACH55" s="41"/>
      <c r="ACI55" s="41"/>
      <c r="ACJ55" s="41"/>
      <c r="ACK55" s="41"/>
      <c r="ACL55" s="41"/>
      <c r="ACM55" s="41"/>
      <c r="ACN55" s="41"/>
      <c r="ACO55" s="41"/>
      <c r="ACP55" s="41"/>
      <c r="ACQ55" s="41"/>
      <c r="ACR55" s="41"/>
      <c r="ACS55" s="41"/>
      <c r="ACT55" s="41"/>
      <c r="ACU55" s="41"/>
      <c r="ACV55" s="41"/>
      <c r="ACW55" s="41"/>
      <c r="ACX55" s="41"/>
      <c r="ACY55" s="41"/>
      <c r="ACZ55" s="41"/>
      <c r="ADA55" s="41"/>
      <c r="ADB55" s="41"/>
      <c r="ADC55" s="41"/>
      <c r="ADD55" s="41"/>
      <c r="ADE55" s="41"/>
      <c r="ADF55" s="41"/>
      <c r="ADG55" s="41"/>
      <c r="ADH55" s="41"/>
      <c r="ADI55" s="41"/>
      <c r="ADJ55" s="41"/>
      <c r="ADK55" s="41"/>
      <c r="ADL55" s="41"/>
      <c r="ADM55" s="41"/>
      <c r="ADN55" s="41"/>
      <c r="ADO55" s="41"/>
      <c r="ADP55" s="41"/>
      <c r="ADQ55" s="41"/>
      <c r="ADR55" s="41"/>
      <c r="ADS55" s="41"/>
      <c r="ADT55" s="41"/>
      <c r="ADU55" s="41"/>
      <c r="ADV55" s="41"/>
      <c r="ADW55" s="41"/>
      <c r="ADX55" s="41"/>
      <c r="ADY55" s="41"/>
      <c r="ADZ55" s="41"/>
      <c r="AEA55" s="41"/>
      <c r="AEB55" s="41"/>
      <c r="AEC55" s="41"/>
      <c r="AED55" s="41"/>
      <c r="AEE55" s="41"/>
      <c r="AEF55" s="41"/>
      <c r="AEG55" s="41"/>
      <c r="AEH55" s="41"/>
      <c r="AEI55" s="41"/>
      <c r="AEJ55" s="41"/>
      <c r="AEK55" s="41"/>
      <c r="AEL55" s="41"/>
      <c r="AEM55" s="41"/>
      <c r="AEN55" s="41"/>
      <c r="AEO55" s="41"/>
      <c r="AEP55" s="41"/>
      <c r="AEQ55" s="41"/>
      <c r="AER55" s="41"/>
      <c r="AES55" s="41"/>
      <c r="AET55" s="41"/>
      <c r="AEU55" s="41"/>
      <c r="AEV55" s="41"/>
      <c r="AEW55" s="41"/>
      <c r="AEX55" s="41"/>
      <c r="AEY55" s="41"/>
      <c r="AEZ55" s="41"/>
      <c r="AFA55" s="41"/>
      <c r="AFB55" s="41"/>
      <c r="AFC55" s="41"/>
      <c r="AFD55" s="41"/>
      <c r="AFE55" s="41"/>
      <c r="AFF55" s="41"/>
      <c r="AFG55" s="41"/>
      <c r="AFH55" s="41"/>
      <c r="AFI55" s="41"/>
      <c r="AFJ55" s="41"/>
      <c r="AFK55" s="41"/>
      <c r="AFL55" s="41"/>
      <c r="AFM55" s="41"/>
      <c r="AFN55" s="41"/>
      <c r="AFO55" s="41"/>
      <c r="AFP55" s="41"/>
      <c r="AFQ55" s="41"/>
      <c r="AFR55" s="41"/>
      <c r="AFS55" s="41"/>
      <c r="AFT55" s="41"/>
      <c r="AFU55" s="41"/>
      <c r="AFV55" s="41"/>
      <c r="AFW55" s="41"/>
      <c r="AFX55" s="41"/>
      <c r="AFY55" s="41"/>
      <c r="AFZ55" s="41"/>
      <c r="AGA55" s="41"/>
      <c r="AGB55" s="41"/>
      <c r="AGC55" s="41"/>
      <c r="AGD55" s="41"/>
      <c r="AGE55" s="41"/>
      <c r="AGF55" s="41"/>
      <c r="AGG55" s="41"/>
      <c r="AGH55" s="41"/>
      <c r="AGI55" s="41"/>
      <c r="AGJ55" s="41"/>
      <c r="AGK55" s="41"/>
      <c r="AGL55" s="41"/>
      <c r="AGM55" s="41"/>
      <c r="AGN55" s="41"/>
      <c r="AGO55" s="41"/>
      <c r="AGP55" s="41"/>
      <c r="AGQ55" s="41"/>
      <c r="AGR55" s="41"/>
      <c r="AGS55" s="41"/>
      <c r="AGT55" s="41"/>
      <c r="AGU55" s="41"/>
      <c r="AGV55" s="41"/>
      <c r="AGW55" s="41"/>
      <c r="AGX55" s="41"/>
      <c r="AGY55" s="41"/>
      <c r="AGZ55" s="41"/>
      <c r="AHA55" s="41"/>
      <c r="AHB55" s="41"/>
      <c r="AHC55" s="41"/>
      <c r="AHD55" s="41"/>
      <c r="AHE55" s="41"/>
      <c r="AHF55" s="41"/>
      <c r="AHG55" s="41"/>
      <c r="AHH55" s="41"/>
      <c r="AHI55" s="41"/>
      <c r="AHJ55" s="41"/>
      <c r="AHK55" s="41"/>
      <c r="AHL55" s="41"/>
      <c r="AHM55" s="41"/>
      <c r="AHN55" s="41"/>
      <c r="AHO55" s="41"/>
      <c r="AHP55" s="41"/>
      <c r="AHQ55" s="41"/>
      <c r="AHR55" s="41"/>
      <c r="AHS55" s="41"/>
      <c r="AHT55" s="41"/>
      <c r="AHU55" s="41"/>
      <c r="AHV55" s="41"/>
      <c r="AHW55" s="41"/>
      <c r="AHX55" s="41"/>
      <c r="AHY55" s="41"/>
      <c r="AHZ55" s="41"/>
      <c r="AIA55" s="41"/>
      <c r="AIB55" s="41"/>
      <c r="AIC55" s="41"/>
      <c r="AID55" s="41"/>
      <c r="AIE55" s="41"/>
      <c r="AIF55" s="41"/>
      <c r="AIG55" s="41"/>
      <c r="AIH55" s="41"/>
      <c r="AII55" s="41"/>
      <c r="AIJ55" s="41"/>
      <c r="AIK55" s="41"/>
      <c r="AIL55" s="41"/>
      <c r="AIM55" s="41"/>
      <c r="AIN55" s="41"/>
      <c r="AIO55" s="41"/>
      <c r="AIP55" s="41"/>
      <c r="AIQ55" s="41"/>
      <c r="AIR55" s="41"/>
      <c r="AIS55" s="41"/>
      <c r="AIT55" s="41"/>
      <c r="AIU55" s="41"/>
      <c r="AIV55" s="41"/>
      <c r="AIW55" s="41"/>
      <c r="AIX55" s="41"/>
      <c r="AIY55" s="41"/>
      <c r="AIZ55" s="41"/>
      <c r="AJA55" s="41"/>
      <c r="AJB55" s="41"/>
      <c r="AJC55" s="41"/>
      <c r="AJD55" s="41"/>
      <c r="AJE55" s="41"/>
      <c r="AJF55" s="41"/>
      <c r="AJG55" s="41"/>
      <c r="AJH55" s="41"/>
      <c r="AJI55" s="41"/>
      <c r="AJJ55" s="41"/>
      <c r="AJK55" s="41"/>
      <c r="AJL55" s="41"/>
      <c r="AJM55" s="41"/>
      <c r="AJN55" s="41"/>
      <c r="AJO55" s="41"/>
      <c r="AJP55" s="41"/>
      <c r="AJQ55" s="41"/>
      <c r="AJR55" s="41"/>
      <c r="AJS55" s="41"/>
      <c r="AJT55" s="41"/>
      <c r="AJU55" s="41"/>
      <c r="AJV55" s="41"/>
      <c r="AJW55" s="41"/>
      <c r="AJX55" s="41"/>
      <c r="AJY55" s="41"/>
      <c r="AJZ55" s="41"/>
      <c r="AKA55" s="41"/>
      <c r="AKB55" s="41"/>
      <c r="AKC55" s="41"/>
      <c r="AKD55" s="41"/>
      <c r="AKE55" s="41"/>
      <c r="AKF55" s="41"/>
      <c r="AKG55" s="41"/>
      <c r="AKH55" s="41"/>
      <c r="AKI55" s="41"/>
      <c r="AKJ55" s="41"/>
      <c r="AKK55" s="41"/>
      <c r="AKL55" s="41"/>
      <c r="AKM55" s="41"/>
      <c r="AKN55" s="41"/>
      <c r="AKO55" s="41"/>
      <c r="AKP55" s="41"/>
      <c r="AKQ55" s="41"/>
      <c r="AKR55" s="41"/>
      <c r="AKS55" s="41"/>
      <c r="AKT55" s="41"/>
      <c r="AKU55" s="41"/>
      <c r="AKV55" s="41"/>
      <c r="AKW55" s="41"/>
      <c r="AKX55" s="41"/>
      <c r="AKY55" s="41"/>
      <c r="AKZ55" s="41"/>
      <c r="ALA55" s="41"/>
      <c r="ALB55" s="41"/>
      <c r="ALC55" s="41"/>
      <c r="ALD55" s="41"/>
      <c r="ALE55" s="41"/>
      <c r="ALF55" s="41"/>
      <c r="ALG55" s="41"/>
      <c r="ALH55" s="41"/>
      <c r="ALI55" s="41"/>
      <c r="ALJ55" s="41"/>
      <c r="ALK55" s="41"/>
      <c r="ALL55" s="41"/>
      <c r="ALM55" s="41"/>
      <c r="ALN55" s="41"/>
      <c r="ALO55" s="41"/>
      <c r="ALP55" s="41"/>
      <c r="ALQ55" s="41"/>
      <c r="ALR55" s="41"/>
      <c r="ALS55" s="41"/>
      <c r="ALT55" s="41"/>
      <c r="ALU55" s="41"/>
      <c r="ALV55" s="41"/>
      <c r="ALW55" s="41"/>
      <c r="ALX55" s="41"/>
      <c r="ALY55" s="41"/>
      <c r="ALZ55" s="41"/>
      <c r="AMA55" s="41"/>
      <c r="AMB55" s="41"/>
      <c r="AMC55" s="41"/>
      <c r="AMD55" s="41"/>
      <c r="AME55" s="41"/>
      <c r="AMF55" s="41"/>
      <c r="AMG55" s="41"/>
      <c r="AMH55" s="41"/>
      <c r="AMI55" s="41"/>
      <c r="AMJ55" s="41"/>
      <c r="AMK55" s="41"/>
      <c r="AML55" s="41"/>
      <c r="AMM55" s="41"/>
      <c r="AMN55" s="41"/>
      <c r="AMO55" s="41"/>
      <c r="AMP55" s="41"/>
      <c r="AMQ55" s="41"/>
      <c r="AMR55" s="41"/>
      <c r="AMS55" s="41"/>
      <c r="AMT55" s="41"/>
      <c r="AMU55" s="41"/>
      <c r="AMV55" s="41"/>
      <c r="AMW55" s="41"/>
      <c r="AMX55" s="41"/>
      <c r="AMY55" s="41"/>
      <c r="AMZ55" s="41"/>
      <c r="ANA55" s="41"/>
      <c r="ANB55" s="41"/>
      <c r="ANC55" s="41"/>
      <c r="AND55" s="41"/>
      <c r="ANE55" s="41"/>
      <c r="ANF55" s="41"/>
      <c r="ANG55" s="41"/>
      <c r="ANH55" s="41"/>
      <c r="ANI55" s="41"/>
      <c r="ANJ55" s="41"/>
      <c r="ANK55" s="41"/>
      <c r="ANL55" s="41"/>
      <c r="ANM55" s="41"/>
      <c r="ANN55" s="41"/>
      <c r="ANO55" s="41"/>
      <c r="ANP55" s="41"/>
      <c r="ANQ55" s="41"/>
      <c r="ANR55" s="41"/>
      <c r="ANS55" s="41"/>
      <c r="ANT55" s="41"/>
      <c r="ANU55" s="41"/>
      <c r="ANV55" s="41"/>
      <c r="ANW55" s="41"/>
      <c r="ANX55" s="41"/>
      <c r="ANY55" s="41"/>
      <c r="ANZ55" s="41"/>
      <c r="AOA55" s="41"/>
      <c r="AOB55" s="41"/>
      <c r="AOC55" s="41"/>
      <c r="AOD55" s="41"/>
      <c r="AOE55" s="41"/>
      <c r="AOF55" s="41"/>
      <c r="AOG55" s="41"/>
      <c r="AOH55" s="41"/>
      <c r="AOI55" s="41"/>
      <c r="AOJ55" s="41"/>
      <c r="AOK55" s="41"/>
      <c r="AOL55" s="41"/>
      <c r="AOM55" s="41"/>
      <c r="AON55" s="41"/>
      <c r="AOO55" s="41"/>
      <c r="AOP55" s="41"/>
      <c r="AOQ55" s="41"/>
      <c r="AOR55" s="41"/>
      <c r="AOS55" s="41"/>
      <c r="AOT55" s="41"/>
      <c r="AOU55" s="41"/>
      <c r="AOV55" s="41"/>
      <c r="AOW55" s="41"/>
      <c r="AOX55" s="41"/>
      <c r="AOY55" s="41"/>
      <c r="AOZ55" s="41"/>
      <c r="APA55" s="41"/>
      <c r="APB55" s="41"/>
      <c r="APC55" s="41"/>
      <c r="APD55" s="41"/>
      <c r="APE55" s="41"/>
      <c r="APF55" s="41"/>
      <c r="APG55" s="41"/>
      <c r="APH55" s="41"/>
      <c r="API55" s="41"/>
    </row>
    <row r="56" spans="2:1101" x14ac:dyDescent="0.25">
      <c r="B56" s="43" t="s">
        <v>337</v>
      </c>
      <c r="C56" s="41">
        <v>12495</v>
      </c>
      <c r="D56" s="130">
        <v>0</v>
      </c>
      <c r="E56" s="130">
        <v>0</v>
      </c>
      <c r="F56" s="130">
        <v>1094908.1200000001</v>
      </c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  <c r="DQ56" s="41"/>
      <c r="DR56" s="41"/>
      <c r="DS56" s="41"/>
      <c r="DT56" s="41"/>
      <c r="DU56" s="41"/>
      <c r="DV56" s="41"/>
      <c r="DW56" s="41"/>
      <c r="DX56" s="41"/>
      <c r="DY56" s="41"/>
      <c r="DZ56" s="41"/>
      <c r="EA56" s="41"/>
      <c r="EB56" s="41"/>
      <c r="EC56" s="41"/>
      <c r="ED56" s="41"/>
      <c r="EE56" s="41"/>
      <c r="EF56" s="41"/>
      <c r="EG56" s="41"/>
      <c r="EH56" s="41"/>
      <c r="EI56" s="41"/>
      <c r="EJ56" s="41"/>
      <c r="EK56" s="41"/>
      <c r="EL56" s="41"/>
      <c r="EM56" s="41"/>
      <c r="EN56" s="41"/>
      <c r="EO56" s="41"/>
      <c r="EP56" s="41"/>
      <c r="EQ56" s="41"/>
      <c r="ER56" s="41"/>
      <c r="ES56" s="41"/>
      <c r="ET56" s="41"/>
      <c r="EU56" s="41"/>
      <c r="EV56" s="41"/>
      <c r="EW56" s="41"/>
      <c r="EX56" s="41"/>
      <c r="EY56" s="41"/>
      <c r="EZ56" s="41"/>
      <c r="FA56" s="41"/>
      <c r="FB56" s="41"/>
      <c r="FC56" s="41"/>
      <c r="FD56" s="41"/>
      <c r="FE56" s="41"/>
      <c r="FF56" s="41"/>
      <c r="FG56" s="41"/>
      <c r="FH56" s="41"/>
      <c r="FI56" s="41"/>
      <c r="FJ56" s="41"/>
      <c r="FK56" s="41"/>
      <c r="FL56" s="41"/>
      <c r="FM56" s="41"/>
      <c r="FN56" s="41"/>
      <c r="FO56" s="41"/>
      <c r="FP56" s="41"/>
      <c r="FQ56" s="41"/>
      <c r="FR56" s="41"/>
      <c r="FS56" s="41"/>
      <c r="FT56" s="41"/>
      <c r="FU56" s="41"/>
      <c r="FV56" s="41"/>
      <c r="FW56" s="41"/>
      <c r="FX56" s="41"/>
      <c r="FY56" s="41"/>
      <c r="FZ56" s="41"/>
      <c r="GA56" s="41"/>
      <c r="GB56" s="41"/>
      <c r="GC56" s="41"/>
      <c r="GD56" s="41"/>
      <c r="GE56" s="41"/>
      <c r="GF56" s="41"/>
      <c r="GG56" s="41"/>
      <c r="GH56" s="41"/>
      <c r="GI56" s="41"/>
      <c r="GJ56" s="41"/>
      <c r="GK56" s="41"/>
      <c r="GL56" s="41"/>
      <c r="GM56" s="41"/>
      <c r="GN56" s="41"/>
      <c r="GO56" s="41"/>
      <c r="GP56" s="41"/>
      <c r="GQ56" s="41"/>
      <c r="GR56" s="41"/>
      <c r="GS56" s="41"/>
      <c r="GT56" s="41"/>
      <c r="GU56" s="41"/>
      <c r="GV56" s="41"/>
      <c r="GW56" s="41"/>
      <c r="GX56" s="41"/>
      <c r="GY56" s="41"/>
      <c r="GZ56" s="41"/>
      <c r="HA56" s="41"/>
      <c r="HB56" s="41"/>
      <c r="HC56" s="41"/>
      <c r="HD56" s="41"/>
      <c r="HE56" s="41"/>
      <c r="HF56" s="41"/>
      <c r="HG56" s="41"/>
      <c r="HH56" s="41"/>
      <c r="HI56" s="41"/>
      <c r="HJ56" s="41"/>
      <c r="HK56" s="41"/>
      <c r="HL56" s="41"/>
      <c r="HM56" s="41"/>
      <c r="HN56" s="41"/>
      <c r="HO56" s="41"/>
      <c r="HP56" s="41"/>
      <c r="HQ56" s="41"/>
      <c r="HR56" s="41"/>
      <c r="HS56" s="41"/>
      <c r="HT56" s="41"/>
      <c r="HU56" s="41"/>
      <c r="HV56" s="41"/>
      <c r="HW56" s="41"/>
      <c r="HX56" s="41"/>
      <c r="HY56" s="41"/>
      <c r="HZ56" s="41"/>
      <c r="IA56" s="41"/>
      <c r="IB56" s="41"/>
      <c r="IC56" s="41"/>
      <c r="ID56" s="41"/>
      <c r="IE56" s="41"/>
      <c r="IF56" s="41"/>
      <c r="IG56" s="41"/>
      <c r="IH56" s="41"/>
      <c r="II56" s="41"/>
      <c r="IJ56" s="41"/>
      <c r="IK56" s="41"/>
      <c r="IL56" s="41"/>
      <c r="IM56" s="41"/>
      <c r="IN56" s="41"/>
      <c r="IO56" s="41"/>
      <c r="IP56" s="41"/>
      <c r="IQ56" s="41"/>
      <c r="IR56" s="41"/>
      <c r="IS56" s="41"/>
      <c r="IT56" s="41"/>
      <c r="IU56" s="41"/>
      <c r="IV56" s="41"/>
      <c r="IW56" s="41"/>
      <c r="IX56" s="41"/>
      <c r="IY56" s="41"/>
      <c r="IZ56" s="41"/>
      <c r="JA56" s="41"/>
      <c r="JB56" s="41"/>
      <c r="JC56" s="41"/>
      <c r="JD56" s="41"/>
      <c r="JE56" s="41"/>
      <c r="JF56" s="41"/>
      <c r="JG56" s="41"/>
      <c r="JH56" s="41"/>
      <c r="JI56" s="41"/>
      <c r="JJ56" s="41"/>
      <c r="JK56" s="41"/>
      <c r="JL56" s="41"/>
      <c r="JM56" s="41"/>
      <c r="JN56" s="41"/>
      <c r="JO56" s="41"/>
      <c r="JP56" s="41"/>
      <c r="JQ56" s="41"/>
      <c r="JR56" s="41"/>
      <c r="JS56" s="41"/>
      <c r="JT56" s="41"/>
      <c r="JU56" s="41"/>
      <c r="JV56" s="41"/>
      <c r="JW56" s="41"/>
      <c r="JX56" s="41"/>
      <c r="JY56" s="41"/>
      <c r="JZ56" s="41"/>
      <c r="KA56" s="41"/>
      <c r="KB56" s="41"/>
      <c r="KC56" s="41"/>
      <c r="KD56" s="41"/>
      <c r="KE56" s="41"/>
      <c r="KF56" s="41"/>
      <c r="KG56" s="41"/>
      <c r="KH56" s="41"/>
      <c r="KI56" s="41"/>
      <c r="KJ56" s="41"/>
      <c r="KK56" s="41"/>
      <c r="KL56" s="41"/>
      <c r="KM56" s="41"/>
      <c r="KN56" s="41"/>
      <c r="KO56" s="41"/>
      <c r="KP56" s="41"/>
      <c r="KQ56" s="41"/>
      <c r="KR56" s="41"/>
      <c r="KS56" s="41"/>
      <c r="KT56" s="41"/>
      <c r="KU56" s="41"/>
      <c r="KV56" s="41"/>
      <c r="KW56" s="41"/>
      <c r="KX56" s="41"/>
      <c r="KY56" s="41"/>
      <c r="KZ56" s="41"/>
      <c r="LA56" s="41"/>
      <c r="LB56" s="41"/>
      <c r="LC56" s="41"/>
      <c r="LD56" s="41"/>
      <c r="LE56" s="41"/>
      <c r="LF56" s="41"/>
      <c r="LG56" s="41"/>
      <c r="LH56" s="41"/>
      <c r="LI56" s="41"/>
      <c r="LJ56" s="41"/>
      <c r="LK56" s="41"/>
      <c r="LL56" s="41"/>
      <c r="LM56" s="41"/>
      <c r="LN56" s="41"/>
      <c r="LO56" s="41"/>
      <c r="LP56" s="41"/>
      <c r="LQ56" s="41"/>
      <c r="LR56" s="41"/>
      <c r="LS56" s="41"/>
      <c r="LT56" s="41"/>
      <c r="LU56" s="41"/>
      <c r="LV56" s="41"/>
      <c r="LW56" s="41"/>
      <c r="LX56" s="41"/>
      <c r="LY56" s="41"/>
      <c r="LZ56" s="41"/>
      <c r="MA56" s="41"/>
      <c r="MB56" s="41"/>
      <c r="MC56" s="41"/>
      <c r="MD56" s="41"/>
      <c r="ME56" s="41"/>
      <c r="MF56" s="41"/>
      <c r="MG56" s="41"/>
      <c r="MH56" s="41"/>
      <c r="MI56" s="41"/>
      <c r="MJ56" s="41"/>
      <c r="MK56" s="41"/>
      <c r="ML56" s="41"/>
      <c r="MM56" s="41"/>
      <c r="MN56" s="41"/>
      <c r="MO56" s="41"/>
      <c r="MP56" s="41"/>
      <c r="MQ56" s="41"/>
      <c r="MR56" s="41"/>
      <c r="MS56" s="41"/>
      <c r="MT56" s="41"/>
      <c r="MU56" s="41"/>
      <c r="MV56" s="41"/>
      <c r="MW56" s="41"/>
      <c r="MX56" s="41"/>
      <c r="MY56" s="41"/>
      <c r="MZ56" s="41"/>
      <c r="NA56" s="41"/>
      <c r="NB56" s="41"/>
      <c r="NC56" s="41"/>
      <c r="ND56" s="41"/>
      <c r="NE56" s="41"/>
      <c r="NF56" s="41"/>
      <c r="NG56" s="41"/>
      <c r="NH56" s="41"/>
      <c r="NI56" s="41"/>
      <c r="NJ56" s="41"/>
      <c r="NK56" s="41"/>
      <c r="NL56" s="41"/>
      <c r="NM56" s="41"/>
      <c r="NN56" s="41"/>
      <c r="NO56" s="41"/>
      <c r="NP56" s="41"/>
      <c r="NQ56" s="41"/>
      <c r="NR56" s="41"/>
      <c r="NS56" s="41"/>
      <c r="NT56" s="41"/>
      <c r="NU56" s="41"/>
      <c r="NV56" s="41"/>
      <c r="NW56" s="41"/>
      <c r="NX56" s="41"/>
      <c r="NY56" s="41"/>
      <c r="NZ56" s="41"/>
      <c r="OA56" s="41"/>
      <c r="OB56" s="41"/>
      <c r="OC56" s="41"/>
      <c r="OD56" s="41"/>
      <c r="OE56" s="41"/>
      <c r="OF56" s="41"/>
      <c r="OG56" s="41"/>
      <c r="OH56" s="41"/>
      <c r="OI56" s="41"/>
      <c r="OJ56" s="41"/>
      <c r="OK56" s="41"/>
      <c r="OL56" s="41"/>
      <c r="OM56" s="41"/>
      <c r="ON56" s="41"/>
      <c r="OO56" s="41"/>
      <c r="OP56" s="41"/>
      <c r="OQ56" s="41"/>
      <c r="OR56" s="41"/>
      <c r="OS56" s="41"/>
      <c r="OT56" s="41"/>
      <c r="OU56" s="41"/>
      <c r="OV56" s="41"/>
      <c r="OW56" s="41"/>
      <c r="OX56" s="41"/>
      <c r="OY56" s="41"/>
      <c r="OZ56" s="41"/>
      <c r="PA56" s="41"/>
      <c r="PB56" s="41"/>
      <c r="PC56" s="41"/>
      <c r="PD56" s="41"/>
      <c r="PE56" s="41"/>
      <c r="PF56" s="41"/>
      <c r="PG56" s="41"/>
      <c r="PH56" s="41"/>
      <c r="PI56" s="41"/>
      <c r="PJ56" s="41"/>
      <c r="PK56" s="41"/>
      <c r="PL56" s="41"/>
      <c r="PM56" s="41"/>
      <c r="PN56" s="41"/>
      <c r="PO56" s="41"/>
      <c r="PP56" s="41"/>
      <c r="PQ56" s="41"/>
      <c r="PR56" s="41"/>
      <c r="PS56" s="41"/>
      <c r="PT56" s="41"/>
      <c r="PU56" s="41"/>
      <c r="PV56" s="41"/>
      <c r="PW56" s="41"/>
      <c r="PX56" s="41"/>
      <c r="PY56" s="41"/>
      <c r="PZ56" s="41"/>
      <c r="QA56" s="41"/>
      <c r="QB56" s="41"/>
      <c r="QC56" s="41"/>
      <c r="QD56" s="41"/>
      <c r="QE56" s="41"/>
      <c r="QF56" s="41"/>
      <c r="QG56" s="41"/>
      <c r="QH56" s="41"/>
      <c r="QI56" s="41"/>
      <c r="QJ56" s="41"/>
      <c r="QK56" s="41"/>
      <c r="QL56" s="41"/>
      <c r="QM56" s="41"/>
      <c r="QN56" s="41"/>
      <c r="QO56" s="41"/>
      <c r="QP56" s="41"/>
      <c r="QQ56" s="41"/>
      <c r="QR56" s="41"/>
      <c r="QS56" s="41"/>
      <c r="QT56" s="41"/>
      <c r="QU56" s="41"/>
      <c r="QV56" s="41"/>
      <c r="QW56" s="41"/>
      <c r="QX56" s="41"/>
      <c r="QY56" s="41"/>
      <c r="QZ56" s="41"/>
      <c r="RA56" s="41"/>
      <c r="RB56" s="41"/>
      <c r="RC56" s="41"/>
      <c r="RD56" s="41"/>
      <c r="RE56" s="41"/>
      <c r="RF56" s="41"/>
      <c r="RG56" s="41"/>
      <c r="RH56" s="41"/>
      <c r="RI56" s="41"/>
      <c r="RJ56" s="41"/>
      <c r="RK56" s="41"/>
      <c r="RL56" s="41"/>
      <c r="RM56" s="41"/>
      <c r="RN56" s="41"/>
      <c r="RO56" s="41"/>
      <c r="RP56" s="41"/>
      <c r="RQ56" s="41"/>
      <c r="RR56" s="41"/>
      <c r="RS56" s="41"/>
      <c r="RT56" s="41"/>
      <c r="RU56" s="41"/>
      <c r="RV56" s="41"/>
      <c r="RW56" s="41"/>
      <c r="RX56" s="41"/>
      <c r="RY56" s="41"/>
      <c r="RZ56" s="41"/>
      <c r="SA56" s="41"/>
      <c r="SB56" s="41"/>
      <c r="SC56" s="41"/>
      <c r="SD56" s="41"/>
      <c r="SE56" s="41"/>
      <c r="SF56" s="41"/>
      <c r="SG56" s="41"/>
      <c r="SH56" s="41"/>
      <c r="SI56" s="41"/>
      <c r="SJ56" s="41"/>
      <c r="SK56" s="41"/>
      <c r="SL56" s="41"/>
      <c r="SM56" s="41"/>
      <c r="SN56" s="41"/>
      <c r="SO56" s="41"/>
      <c r="SP56" s="41"/>
      <c r="SQ56" s="41"/>
      <c r="SR56" s="41"/>
      <c r="SS56" s="41"/>
      <c r="ST56" s="41"/>
      <c r="SU56" s="41"/>
      <c r="SV56" s="41"/>
      <c r="SW56" s="41"/>
      <c r="SX56" s="41"/>
      <c r="SY56" s="41"/>
      <c r="SZ56" s="41"/>
      <c r="TA56" s="41"/>
      <c r="TB56" s="41"/>
      <c r="TC56" s="41"/>
      <c r="TD56" s="41"/>
      <c r="TE56" s="41"/>
      <c r="TF56" s="41"/>
      <c r="TG56" s="41"/>
      <c r="TH56" s="41"/>
      <c r="TI56" s="41"/>
      <c r="TJ56" s="41"/>
      <c r="TK56" s="41"/>
      <c r="TL56" s="41"/>
      <c r="TM56" s="41"/>
      <c r="TN56" s="41"/>
      <c r="TO56" s="41"/>
      <c r="TP56" s="41"/>
      <c r="TQ56" s="41"/>
      <c r="TR56" s="41"/>
      <c r="TS56" s="41"/>
      <c r="TT56" s="41"/>
      <c r="TU56" s="41"/>
      <c r="TV56" s="41"/>
      <c r="TW56" s="41"/>
      <c r="TX56" s="41"/>
      <c r="TY56" s="41"/>
      <c r="TZ56" s="41"/>
      <c r="UA56" s="41"/>
      <c r="UB56" s="41"/>
      <c r="UC56" s="41"/>
      <c r="UD56" s="41"/>
      <c r="UE56" s="41"/>
      <c r="UF56" s="41"/>
      <c r="UG56" s="41"/>
      <c r="UH56" s="41"/>
      <c r="UI56" s="41"/>
      <c r="UJ56" s="41"/>
      <c r="UK56" s="41"/>
      <c r="UL56" s="41"/>
      <c r="UM56" s="41"/>
      <c r="UN56" s="41"/>
      <c r="UO56" s="41"/>
      <c r="UP56" s="41"/>
      <c r="UQ56" s="41"/>
      <c r="UR56" s="41"/>
      <c r="US56" s="41"/>
      <c r="UT56" s="41"/>
      <c r="UU56" s="41"/>
      <c r="UV56" s="41"/>
      <c r="UW56" s="41"/>
      <c r="UX56" s="41"/>
      <c r="UY56" s="41"/>
      <c r="UZ56" s="41"/>
      <c r="VA56" s="41"/>
      <c r="VB56" s="41"/>
      <c r="VC56" s="41"/>
      <c r="VD56" s="41"/>
      <c r="VE56" s="41"/>
      <c r="VF56" s="41"/>
      <c r="VG56" s="41"/>
      <c r="VH56" s="41"/>
      <c r="VI56" s="41"/>
      <c r="VJ56" s="41"/>
      <c r="VK56" s="41"/>
      <c r="VL56" s="41"/>
      <c r="VM56" s="41"/>
      <c r="VN56" s="41"/>
      <c r="VO56" s="41"/>
      <c r="VP56" s="41"/>
      <c r="VQ56" s="41"/>
      <c r="VR56" s="41"/>
      <c r="VS56" s="41"/>
      <c r="VT56" s="41"/>
      <c r="VU56" s="41"/>
      <c r="VV56" s="41"/>
      <c r="VW56" s="41"/>
      <c r="VX56" s="41"/>
      <c r="VY56" s="41"/>
      <c r="VZ56" s="41"/>
      <c r="WA56" s="41"/>
      <c r="WB56" s="41"/>
      <c r="WC56" s="41"/>
      <c r="WD56" s="41"/>
      <c r="WE56" s="41"/>
      <c r="WF56" s="41"/>
      <c r="WG56" s="41"/>
      <c r="WH56" s="41"/>
      <c r="WI56" s="41"/>
      <c r="WJ56" s="41"/>
      <c r="WK56" s="41"/>
      <c r="WL56" s="41"/>
      <c r="WM56" s="41"/>
      <c r="WN56" s="41"/>
      <c r="WO56" s="41"/>
      <c r="WP56" s="41"/>
      <c r="WQ56" s="41"/>
      <c r="WR56" s="41"/>
      <c r="WS56" s="41"/>
      <c r="WT56" s="41"/>
      <c r="WU56" s="41"/>
      <c r="WV56" s="41"/>
      <c r="WW56" s="41"/>
      <c r="WX56" s="41"/>
      <c r="WY56" s="41"/>
      <c r="WZ56" s="41"/>
      <c r="XA56" s="41"/>
      <c r="XB56" s="41"/>
      <c r="XC56" s="41"/>
      <c r="XD56" s="41"/>
      <c r="XE56" s="41"/>
      <c r="XF56" s="41"/>
      <c r="XG56" s="41"/>
      <c r="XH56" s="41"/>
      <c r="XI56" s="41"/>
      <c r="XJ56" s="41"/>
      <c r="XK56" s="41"/>
      <c r="XL56" s="41"/>
      <c r="XM56" s="41"/>
      <c r="XN56" s="41"/>
      <c r="XO56" s="41"/>
      <c r="XP56" s="41"/>
      <c r="XQ56" s="41"/>
      <c r="XR56" s="41"/>
      <c r="XS56" s="41"/>
      <c r="XT56" s="41"/>
      <c r="XU56" s="41"/>
      <c r="XV56" s="41"/>
      <c r="XW56" s="41"/>
      <c r="XX56" s="41"/>
      <c r="XY56" s="41"/>
      <c r="XZ56" s="41"/>
      <c r="YA56" s="41"/>
      <c r="YB56" s="41"/>
      <c r="YC56" s="41"/>
      <c r="YD56" s="41"/>
      <c r="YE56" s="41"/>
      <c r="YF56" s="41"/>
      <c r="YG56" s="41"/>
      <c r="YH56" s="41"/>
      <c r="YI56" s="41"/>
      <c r="YJ56" s="41"/>
      <c r="YK56" s="41"/>
      <c r="YL56" s="41"/>
      <c r="YM56" s="41"/>
      <c r="YN56" s="41"/>
      <c r="YO56" s="41"/>
      <c r="YP56" s="41"/>
      <c r="YQ56" s="41"/>
      <c r="YR56" s="41"/>
      <c r="YS56" s="41"/>
      <c r="YT56" s="41"/>
      <c r="YU56" s="41"/>
      <c r="YV56" s="41"/>
      <c r="YW56" s="41"/>
      <c r="YX56" s="41"/>
      <c r="YY56" s="41"/>
      <c r="YZ56" s="41"/>
      <c r="ZA56" s="41"/>
      <c r="ZB56" s="41"/>
      <c r="ZC56" s="41"/>
      <c r="ZD56" s="41"/>
      <c r="ZE56" s="41"/>
      <c r="ZF56" s="41"/>
      <c r="ZG56" s="41"/>
      <c r="ZH56" s="41"/>
      <c r="ZI56" s="41"/>
      <c r="ZJ56" s="41"/>
      <c r="ZK56" s="41"/>
      <c r="ZL56" s="41"/>
      <c r="ZM56" s="41"/>
      <c r="ZN56" s="41"/>
      <c r="ZO56" s="41"/>
      <c r="ZP56" s="41"/>
      <c r="ZQ56" s="41"/>
      <c r="ZR56" s="41"/>
      <c r="ZS56" s="41"/>
      <c r="ZT56" s="41"/>
      <c r="ZU56" s="41"/>
      <c r="ZV56" s="41"/>
      <c r="ZW56" s="41"/>
      <c r="ZX56" s="41"/>
      <c r="ZY56" s="41"/>
      <c r="ZZ56" s="41"/>
      <c r="AAA56" s="41"/>
      <c r="AAB56" s="41"/>
      <c r="AAC56" s="41"/>
      <c r="AAD56" s="41"/>
      <c r="AAE56" s="41"/>
      <c r="AAF56" s="41"/>
      <c r="AAG56" s="41"/>
      <c r="AAH56" s="41"/>
      <c r="AAI56" s="41"/>
      <c r="AAJ56" s="41"/>
      <c r="AAK56" s="41"/>
      <c r="AAL56" s="41"/>
      <c r="AAM56" s="41"/>
      <c r="AAN56" s="41"/>
      <c r="AAO56" s="41"/>
      <c r="AAP56" s="41"/>
      <c r="AAQ56" s="41"/>
      <c r="AAR56" s="41"/>
      <c r="AAS56" s="41"/>
      <c r="AAT56" s="41"/>
      <c r="AAU56" s="41"/>
      <c r="AAV56" s="41"/>
      <c r="AAW56" s="41"/>
      <c r="AAX56" s="41"/>
      <c r="AAY56" s="41"/>
      <c r="AAZ56" s="41"/>
      <c r="ABA56" s="41"/>
      <c r="ABB56" s="41"/>
      <c r="ABC56" s="41"/>
      <c r="ABD56" s="41"/>
      <c r="ABE56" s="41"/>
      <c r="ABF56" s="41"/>
      <c r="ABG56" s="41"/>
      <c r="ABH56" s="41"/>
      <c r="ABI56" s="41"/>
      <c r="ABJ56" s="41"/>
      <c r="ABK56" s="41"/>
      <c r="ABL56" s="41"/>
      <c r="ABM56" s="41"/>
      <c r="ABN56" s="41"/>
      <c r="ABO56" s="41"/>
      <c r="ABP56" s="41"/>
      <c r="ABQ56" s="41"/>
      <c r="ABR56" s="41"/>
      <c r="ABS56" s="41"/>
      <c r="ABT56" s="41"/>
      <c r="ABU56" s="41"/>
      <c r="ABV56" s="41"/>
      <c r="ABW56" s="41"/>
      <c r="ABX56" s="41"/>
      <c r="ABY56" s="41"/>
      <c r="ABZ56" s="41"/>
      <c r="ACA56" s="41"/>
      <c r="ACB56" s="41"/>
      <c r="ACC56" s="41"/>
      <c r="ACD56" s="41"/>
      <c r="ACE56" s="41"/>
      <c r="ACF56" s="41"/>
      <c r="ACG56" s="41"/>
      <c r="ACH56" s="41"/>
      <c r="ACI56" s="41"/>
      <c r="ACJ56" s="41"/>
      <c r="ACK56" s="41"/>
      <c r="ACL56" s="41"/>
      <c r="ACM56" s="41"/>
      <c r="ACN56" s="41"/>
      <c r="ACO56" s="41"/>
      <c r="ACP56" s="41"/>
      <c r="ACQ56" s="41"/>
      <c r="ACR56" s="41"/>
      <c r="ACS56" s="41"/>
      <c r="ACT56" s="41"/>
      <c r="ACU56" s="41"/>
      <c r="ACV56" s="41"/>
      <c r="ACW56" s="41"/>
      <c r="ACX56" s="41"/>
      <c r="ACY56" s="41"/>
      <c r="ACZ56" s="41"/>
      <c r="ADA56" s="41"/>
      <c r="ADB56" s="41"/>
      <c r="ADC56" s="41"/>
      <c r="ADD56" s="41"/>
      <c r="ADE56" s="41"/>
      <c r="ADF56" s="41"/>
      <c r="ADG56" s="41"/>
      <c r="ADH56" s="41"/>
      <c r="ADI56" s="41"/>
      <c r="ADJ56" s="41"/>
      <c r="ADK56" s="41"/>
      <c r="ADL56" s="41"/>
      <c r="ADM56" s="41"/>
      <c r="ADN56" s="41"/>
      <c r="ADO56" s="41"/>
      <c r="ADP56" s="41"/>
      <c r="ADQ56" s="41"/>
      <c r="ADR56" s="41"/>
      <c r="ADS56" s="41"/>
      <c r="ADT56" s="41"/>
      <c r="ADU56" s="41"/>
      <c r="ADV56" s="41"/>
      <c r="ADW56" s="41"/>
      <c r="ADX56" s="41"/>
      <c r="ADY56" s="41"/>
      <c r="ADZ56" s="41"/>
      <c r="AEA56" s="41"/>
      <c r="AEB56" s="41"/>
      <c r="AEC56" s="41"/>
      <c r="AED56" s="41"/>
      <c r="AEE56" s="41"/>
      <c r="AEF56" s="41"/>
      <c r="AEG56" s="41"/>
      <c r="AEH56" s="41"/>
      <c r="AEI56" s="41"/>
      <c r="AEJ56" s="41"/>
      <c r="AEK56" s="41"/>
      <c r="AEL56" s="41"/>
      <c r="AEM56" s="41"/>
      <c r="AEN56" s="41"/>
      <c r="AEO56" s="41"/>
      <c r="AEP56" s="41"/>
      <c r="AEQ56" s="41"/>
      <c r="AER56" s="41"/>
      <c r="AES56" s="41"/>
      <c r="AET56" s="41"/>
      <c r="AEU56" s="41"/>
      <c r="AEV56" s="41"/>
      <c r="AEW56" s="41"/>
      <c r="AEX56" s="41"/>
      <c r="AEY56" s="41"/>
      <c r="AEZ56" s="41"/>
      <c r="AFA56" s="41"/>
      <c r="AFB56" s="41"/>
      <c r="AFC56" s="41"/>
      <c r="AFD56" s="41"/>
      <c r="AFE56" s="41"/>
      <c r="AFF56" s="41"/>
      <c r="AFG56" s="41"/>
      <c r="AFH56" s="41"/>
      <c r="AFI56" s="41"/>
      <c r="AFJ56" s="41"/>
      <c r="AFK56" s="41"/>
      <c r="AFL56" s="41"/>
      <c r="AFM56" s="41"/>
      <c r="AFN56" s="41"/>
      <c r="AFO56" s="41"/>
      <c r="AFP56" s="41"/>
      <c r="AFQ56" s="41"/>
      <c r="AFR56" s="41"/>
      <c r="AFS56" s="41"/>
      <c r="AFT56" s="41"/>
      <c r="AFU56" s="41"/>
      <c r="AFV56" s="41"/>
      <c r="AFW56" s="41"/>
      <c r="AFX56" s="41"/>
      <c r="AFY56" s="41"/>
      <c r="AFZ56" s="41"/>
      <c r="AGA56" s="41"/>
      <c r="AGB56" s="41"/>
      <c r="AGC56" s="41"/>
      <c r="AGD56" s="41"/>
      <c r="AGE56" s="41"/>
      <c r="AGF56" s="41"/>
      <c r="AGG56" s="41"/>
      <c r="AGH56" s="41"/>
      <c r="AGI56" s="41"/>
      <c r="AGJ56" s="41"/>
      <c r="AGK56" s="41"/>
      <c r="AGL56" s="41"/>
      <c r="AGM56" s="41"/>
      <c r="AGN56" s="41"/>
      <c r="AGO56" s="41"/>
      <c r="AGP56" s="41"/>
      <c r="AGQ56" s="41"/>
      <c r="AGR56" s="41"/>
      <c r="AGS56" s="41"/>
      <c r="AGT56" s="41"/>
      <c r="AGU56" s="41"/>
      <c r="AGV56" s="41"/>
      <c r="AGW56" s="41"/>
      <c r="AGX56" s="41"/>
      <c r="AGY56" s="41"/>
      <c r="AGZ56" s="41"/>
      <c r="AHA56" s="41"/>
      <c r="AHB56" s="41"/>
      <c r="AHC56" s="41"/>
      <c r="AHD56" s="41"/>
      <c r="AHE56" s="41"/>
      <c r="AHF56" s="41"/>
      <c r="AHG56" s="41"/>
      <c r="AHH56" s="41"/>
      <c r="AHI56" s="41"/>
      <c r="AHJ56" s="41"/>
      <c r="AHK56" s="41"/>
      <c r="AHL56" s="41"/>
      <c r="AHM56" s="41"/>
      <c r="AHN56" s="41"/>
      <c r="AHO56" s="41"/>
      <c r="AHP56" s="41"/>
      <c r="AHQ56" s="41"/>
      <c r="AHR56" s="41"/>
      <c r="AHS56" s="41"/>
      <c r="AHT56" s="41"/>
      <c r="AHU56" s="41"/>
      <c r="AHV56" s="41"/>
      <c r="AHW56" s="41"/>
      <c r="AHX56" s="41"/>
      <c r="AHY56" s="41"/>
      <c r="AHZ56" s="41"/>
      <c r="AIA56" s="41"/>
      <c r="AIB56" s="41"/>
      <c r="AIC56" s="41"/>
      <c r="AID56" s="41"/>
      <c r="AIE56" s="41"/>
      <c r="AIF56" s="41"/>
      <c r="AIG56" s="41"/>
      <c r="AIH56" s="41"/>
      <c r="AII56" s="41"/>
      <c r="AIJ56" s="41"/>
      <c r="AIK56" s="41"/>
      <c r="AIL56" s="41"/>
      <c r="AIM56" s="41"/>
      <c r="AIN56" s="41"/>
      <c r="AIO56" s="41"/>
      <c r="AIP56" s="41"/>
      <c r="AIQ56" s="41"/>
      <c r="AIR56" s="41"/>
      <c r="AIS56" s="41"/>
      <c r="AIT56" s="41"/>
      <c r="AIU56" s="41"/>
      <c r="AIV56" s="41"/>
      <c r="AIW56" s="41"/>
      <c r="AIX56" s="41"/>
      <c r="AIY56" s="41"/>
      <c r="AIZ56" s="41"/>
      <c r="AJA56" s="41"/>
      <c r="AJB56" s="41"/>
      <c r="AJC56" s="41"/>
      <c r="AJD56" s="41"/>
      <c r="AJE56" s="41"/>
      <c r="AJF56" s="41"/>
      <c r="AJG56" s="41"/>
      <c r="AJH56" s="41"/>
      <c r="AJI56" s="41"/>
      <c r="AJJ56" s="41"/>
      <c r="AJK56" s="41"/>
      <c r="AJL56" s="41"/>
      <c r="AJM56" s="41"/>
      <c r="AJN56" s="41"/>
      <c r="AJO56" s="41"/>
      <c r="AJP56" s="41"/>
      <c r="AJQ56" s="41"/>
      <c r="AJR56" s="41"/>
      <c r="AJS56" s="41"/>
      <c r="AJT56" s="41"/>
      <c r="AJU56" s="41"/>
      <c r="AJV56" s="41"/>
      <c r="AJW56" s="41"/>
      <c r="AJX56" s="41"/>
      <c r="AJY56" s="41"/>
      <c r="AJZ56" s="41"/>
      <c r="AKA56" s="41"/>
      <c r="AKB56" s="41"/>
      <c r="AKC56" s="41"/>
      <c r="AKD56" s="41"/>
      <c r="AKE56" s="41"/>
      <c r="AKF56" s="41"/>
      <c r="AKG56" s="41"/>
      <c r="AKH56" s="41"/>
      <c r="AKI56" s="41"/>
      <c r="AKJ56" s="41"/>
      <c r="AKK56" s="41"/>
      <c r="AKL56" s="41"/>
      <c r="AKM56" s="41"/>
      <c r="AKN56" s="41"/>
      <c r="AKO56" s="41"/>
      <c r="AKP56" s="41"/>
      <c r="AKQ56" s="41"/>
      <c r="AKR56" s="41"/>
      <c r="AKS56" s="41"/>
      <c r="AKT56" s="41"/>
      <c r="AKU56" s="41"/>
      <c r="AKV56" s="41"/>
      <c r="AKW56" s="41"/>
      <c r="AKX56" s="41"/>
      <c r="AKY56" s="41"/>
      <c r="AKZ56" s="41"/>
      <c r="ALA56" s="41"/>
      <c r="ALB56" s="41"/>
      <c r="ALC56" s="41"/>
      <c r="ALD56" s="41"/>
      <c r="ALE56" s="41"/>
      <c r="ALF56" s="41"/>
      <c r="ALG56" s="41"/>
      <c r="ALH56" s="41"/>
      <c r="ALI56" s="41"/>
      <c r="ALJ56" s="41"/>
      <c r="ALK56" s="41"/>
      <c r="ALL56" s="41"/>
      <c r="ALM56" s="41"/>
      <c r="ALN56" s="41"/>
      <c r="ALO56" s="41"/>
      <c r="ALP56" s="41"/>
      <c r="ALQ56" s="41"/>
      <c r="ALR56" s="41"/>
      <c r="ALS56" s="41"/>
      <c r="ALT56" s="41"/>
      <c r="ALU56" s="41"/>
      <c r="ALV56" s="41"/>
      <c r="ALW56" s="41"/>
      <c r="ALX56" s="41"/>
      <c r="ALY56" s="41"/>
      <c r="ALZ56" s="41"/>
      <c r="AMA56" s="41"/>
      <c r="AMB56" s="41"/>
      <c r="AMC56" s="41"/>
      <c r="AMD56" s="41"/>
      <c r="AME56" s="41"/>
      <c r="AMF56" s="41"/>
      <c r="AMG56" s="41"/>
      <c r="AMH56" s="41"/>
      <c r="AMI56" s="41"/>
      <c r="AMJ56" s="41"/>
      <c r="AMK56" s="41"/>
      <c r="AML56" s="41"/>
      <c r="AMM56" s="41"/>
      <c r="AMN56" s="41"/>
      <c r="AMO56" s="41"/>
      <c r="AMP56" s="41"/>
      <c r="AMQ56" s="41"/>
      <c r="AMR56" s="41"/>
      <c r="AMS56" s="41"/>
      <c r="AMT56" s="41"/>
      <c r="AMU56" s="41"/>
      <c r="AMV56" s="41"/>
      <c r="AMW56" s="41"/>
      <c r="AMX56" s="41"/>
      <c r="AMY56" s="41"/>
      <c r="AMZ56" s="41"/>
      <c r="ANA56" s="41"/>
      <c r="ANB56" s="41"/>
      <c r="ANC56" s="41"/>
      <c r="AND56" s="41"/>
      <c r="ANE56" s="41"/>
      <c r="ANF56" s="41"/>
      <c r="ANG56" s="41"/>
      <c r="ANH56" s="41"/>
      <c r="ANI56" s="41"/>
      <c r="ANJ56" s="41"/>
      <c r="ANK56" s="41"/>
      <c r="ANL56" s="41"/>
      <c r="ANM56" s="41"/>
      <c r="ANN56" s="41"/>
      <c r="ANO56" s="41"/>
      <c r="ANP56" s="41"/>
      <c r="ANQ56" s="41"/>
      <c r="ANR56" s="41"/>
      <c r="ANS56" s="41"/>
      <c r="ANT56" s="41"/>
      <c r="ANU56" s="41"/>
      <c r="ANV56" s="41"/>
      <c r="ANW56" s="41"/>
      <c r="ANX56" s="41"/>
      <c r="ANY56" s="41"/>
      <c r="ANZ56" s="41"/>
      <c r="AOA56" s="41"/>
      <c r="AOB56" s="41"/>
      <c r="AOC56" s="41"/>
      <c r="AOD56" s="41"/>
      <c r="AOE56" s="41"/>
      <c r="AOF56" s="41"/>
      <c r="AOG56" s="41"/>
      <c r="AOH56" s="41"/>
      <c r="AOI56" s="41"/>
      <c r="AOJ56" s="41"/>
      <c r="AOK56" s="41"/>
      <c r="AOL56" s="41"/>
      <c r="AOM56" s="41"/>
      <c r="AON56" s="41"/>
      <c r="AOO56" s="41"/>
      <c r="AOP56" s="41"/>
      <c r="AOQ56" s="41"/>
      <c r="AOR56" s="41"/>
      <c r="AOS56" s="41"/>
      <c r="AOT56" s="41"/>
      <c r="AOU56" s="41"/>
      <c r="AOV56" s="41"/>
      <c r="AOW56" s="41"/>
      <c r="AOX56" s="41"/>
      <c r="AOY56" s="41"/>
      <c r="AOZ56" s="41"/>
      <c r="APA56" s="41"/>
      <c r="APB56" s="41"/>
      <c r="APC56" s="41"/>
      <c r="APD56" s="41"/>
      <c r="APE56" s="41"/>
      <c r="APF56" s="41"/>
      <c r="APG56" s="41"/>
      <c r="APH56" s="41"/>
      <c r="API56" s="41"/>
    </row>
    <row r="57" spans="2:1101" x14ac:dyDescent="0.25">
      <c r="B57" s="43" t="s">
        <v>337</v>
      </c>
      <c r="C57" s="41">
        <v>12399</v>
      </c>
      <c r="D57" s="130">
        <v>0</v>
      </c>
      <c r="E57" s="130">
        <v>0</v>
      </c>
      <c r="F57" s="130">
        <v>8500366.8900000006</v>
      </c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1"/>
      <c r="CR57" s="41"/>
      <c r="CS57" s="41"/>
      <c r="CT57" s="41"/>
      <c r="CU57" s="41"/>
      <c r="CV57" s="41"/>
      <c r="CW57" s="41"/>
      <c r="CX57" s="41"/>
      <c r="CY57" s="41"/>
      <c r="CZ57" s="41"/>
      <c r="DA57" s="41"/>
      <c r="DB57" s="41"/>
      <c r="DC57" s="41"/>
      <c r="DD57" s="41"/>
      <c r="DE57" s="41"/>
      <c r="DF57" s="41"/>
      <c r="DG57" s="41"/>
      <c r="DH57" s="41"/>
      <c r="DI57" s="41"/>
      <c r="DJ57" s="41"/>
      <c r="DK57" s="41"/>
      <c r="DL57" s="41"/>
      <c r="DM57" s="41"/>
      <c r="DN57" s="41"/>
      <c r="DO57" s="41"/>
      <c r="DP57" s="41"/>
      <c r="DQ57" s="41"/>
      <c r="DR57" s="41"/>
      <c r="DS57" s="41"/>
      <c r="DT57" s="41"/>
      <c r="DU57" s="41"/>
      <c r="DV57" s="41"/>
      <c r="DW57" s="41"/>
      <c r="DX57" s="41"/>
      <c r="DY57" s="41"/>
      <c r="DZ57" s="41"/>
      <c r="EA57" s="41"/>
      <c r="EB57" s="41"/>
      <c r="EC57" s="41"/>
      <c r="ED57" s="41"/>
      <c r="EE57" s="41"/>
      <c r="EF57" s="41"/>
      <c r="EG57" s="41"/>
      <c r="EH57" s="41"/>
      <c r="EI57" s="41"/>
      <c r="EJ57" s="41"/>
      <c r="EK57" s="41"/>
      <c r="EL57" s="41"/>
      <c r="EM57" s="41"/>
      <c r="EN57" s="41"/>
      <c r="EO57" s="41"/>
      <c r="EP57" s="41"/>
      <c r="EQ57" s="41"/>
      <c r="ER57" s="41"/>
      <c r="ES57" s="41"/>
      <c r="ET57" s="41"/>
      <c r="EU57" s="41"/>
      <c r="EV57" s="41"/>
      <c r="EW57" s="41"/>
      <c r="EX57" s="41"/>
      <c r="EY57" s="41"/>
      <c r="EZ57" s="41"/>
      <c r="FA57" s="41"/>
      <c r="FB57" s="41"/>
      <c r="FC57" s="41"/>
      <c r="FD57" s="41"/>
      <c r="FE57" s="41"/>
      <c r="FF57" s="41"/>
      <c r="FG57" s="41"/>
      <c r="FH57" s="41"/>
      <c r="FI57" s="41"/>
      <c r="FJ57" s="41"/>
      <c r="FK57" s="41"/>
      <c r="FL57" s="41"/>
      <c r="FM57" s="41"/>
      <c r="FN57" s="41"/>
      <c r="FO57" s="41"/>
      <c r="FP57" s="41"/>
      <c r="FQ57" s="41"/>
      <c r="FR57" s="41"/>
      <c r="FS57" s="41"/>
      <c r="FT57" s="41"/>
      <c r="FU57" s="41"/>
      <c r="FV57" s="41"/>
      <c r="FW57" s="41"/>
      <c r="FX57" s="41"/>
      <c r="FY57" s="41"/>
      <c r="FZ57" s="41"/>
      <c r="GA57" s="41"/>
      <c r="GB57" s="41"/>
      <c r="GC57" s="41"/>
      <c r="GD57" s="41"/>
      <c r="GE57" s="41"/>
      <c r="GF57" s="41"/>
      <c r="GG57" s="41"/>
      <c r="GH57" s="41"/>
      <c r="GI57" s="41"/>
      <c r="GJ57" s="41"/>
      <c r="GK57" s="41"/>
      <c r="GL57" s="41"/>
      <c r="GM57" s="41"/>
      <c r="GN57" s="41"/>
      <c r="GO57" s="41"/>
      <c r="GP57" s="41"/>
      <c r="GQ57" s="41"/>
      <c r="GR57" s="41"/>
      <c r="GS57" s="41"/>
      <c r="GT57" s="41"/>
      <c r="GU57" s="41"/>
      <c r="GV57" s="41"/>
      <c r="GW57" s="41"/>
      <c r="GX57" s="41"/>
      <c r="GY57" s="41"/>
      <c r="GZ57" s="41"/>
      <c r="HA57" s="41"/>
      <c r="HB57" s="41"/>
      <c r="HC57" s="41"/>
      <c r="HD57" s="41"/>
      <c r="HE57" s="41"/>
      <c r="HF57" s="41"/>
      <c r="HG57" s="41"/>
      <c r="HH57" s="41"/>
      <c r="HI57" s="41"/>
      <c r="HJ57" s="41"/>
      <c r="HK57" s="41"/>
      <c r="HL57" s="41"/>
      <c r="HM57" s="41"/>
      <c r="HN57" s="41"/>
      <c r="HO57" s="41"/>
      <c r="HP57" s="41"/>
      <c r="HQ57" s="41"/>
      <c r="HR57" s="41"/>
      <c r="HS57" s="41"/>
      <c r="HT57" s="41"/>
      <c r="HU57" s="41"/>
      <c r="HV57" s="41"/>
      <c r="HW57" s="41"/>
      <c r="HX57" s="41"/>
      <c r="HY57" s="41"/>
      <c r="HZ57" s="41"/>
      <c r="IA57" s="41"/>
      <c r="IB57" s="41"/>
      <c r="IC57" s="41"/>
      <c r="ID57" s="41"/>
      <c r="IE57" s="41"/>
      <c r="IF57" s="41"/>
      <c r="IG57" s="41"/>
      <c r="IH57" s="41"/>
      <c r="II57" s="41"/>
      <c r="IJ57" s="41"/>
      <c r="IK57" s="41"/>
      <c r="IL57" s="41"/>
      <c r="IM57" s="41"/>
      <c r="IN57" s="41"/>
      <c r="IO57" s="41"/>
      <c r="IP57" s="41"/>
      <c r="IQ57" s="41"/>
      <c r="IR57" s="41"/>
      <c r="IS57" s="41"/>
      <c r="IT57" s="41"/>
      <c r="IU57" s="41"/>
      <c r="IV57" s="41"/>
      <c r="IW57" s="41"/>
      <c r="IX57" s="41"/>
      <c r="IY57" s="41"/>
      <c r="IZ57" s="41"/>
      <c r="JA57" s="41"/>
      <c r="JB57" s="41"/>
      <c r="JC57" s="41"/>
      <c r="JD57" s="41"/>
      <c r="JE57" s="41"/>
      <c r="JF57" s="41"/>
      <c r="JG57" s="41"/>
      <c r="JH57" s="41"/>
      <c r="JI57" s="41"/>
      <c r="JJ57" s="41"/>
      <c r="JK57" s="41"/>
      <c r="JL57" s="41"/>
      <c r="JM57" s="41"/>
      <c r="JN57" s="41"/>
      <c r="JO57" s="41"/>
      <c r="JP57" s="41"/>
      <c r="JQ57" s="41"/>
      <c r="JR57" s="41"/>
      <c r="JS57" s="41"/>
      <c r="JT57" s="41"/>
      <c r="JU57" s="41"/>
      <c r="JV57" s="41"/>
      <c r="JW57" s="41"/>
      <c r="JX57" s="41"/>
      <c r="JY57" s="41"/>
      <c r="JZ57" s="41"/>
      <c r="KA57" s="41"/>
      <c r="KB57" s="41"/>
      <c r="KC57" s="41"/>
      <c r="KD57" s="41"/>
      <c r="KE57" s="41"/>
      <c r="KF57" s="41"/>
      <c r="KG57" s="41"/>
      <c r="KH57" s="41"/>
      <c r="KI57" s="41"/>
      <c r="KJ57" s="41"/>
      <c r="KK57" s="41"/>
      <c r="KL57" s="41"/>
      <c r="KM57" s="41"/>
      <c r="KN57" s="41"/>
      <c r="KO57" s="41"/>
      <c r="KP57" s="41"/>
      <c r="KQ57" s="41"/>
      <c r="KR57" s="41"/>
      <c r="KS57" s="41"/>
      <c r="KT57" s="41"/>
      <c r="KU57" s="41"/>
      <c r="KV57" s="41"/>
      <c r="KW57" s="41"/>
      <c r="KX57" s="41"/>
      <c r="KY57" s="41"/>
      <c r="KZ57" s="41"/>
      <c r="LA57" s="41"/>
      <c r="LB57" s="41"/>
      <c r="LC57" s="41"/>
      <c r="LD57" s="41"/>
      <c r="LE57" s="41"/>
      <c r="LF57" s="41"/>
      <c r="LG57" s="41"/>
      <c r="LH57" s="41"/>
      <c r="LI57" s="41"/>
      <c r="LJ57" s="41"/>
      <c r="LK57" s="41"/>
      <c r="LL57" s="41"/>
      <c r="LM57" s="41"/>
      <c r="LN57" s="41"/>
      <c r="LO57" s="41"/>
      <c r="LP57" s="41"/>
      <c r="LQ57" s="41"/>
      <c r="LR57" s="41"/>
      <c r="LS57" s="41"/>
      <c r="LT57" s="41"/>
      <c r="LU57" s="41"/>
      <c r="LV57" s="41"/>
      <c r="LW57" s="41"/>
      <c r="LX57" s="41"/>
      <c r="LY57" s="41"/>
      <c r="LZ57" s="41"/>
      <c r="MA57" s="41"/>
      <c r="MB57" s="41"/>
      <c r="MC57" s="41"/>
      <c r="MD57" s="41"/>
      <c r="ME57" s="41"/>
      <c r="MF57" s="41"/>
      <c r="MG57" s="41"/>
      <c r="MH57" s="41"/>
      <c r="MI57" s="41"/>
      <c r="MJ57" s="41"/>
      <c r="MK57" s="41"/>
      <c r="ML57" s="41"/>
      <c r="MM57" s="41"/>
      <c r="MN57" s="41"/>
      <c r="MO57" s="41"/>
      <c r="MP57" s="41"/>
      <c r="MQ57" s="41"/>
      <c r="MR57" s="41"/>
      <c r="MS57" s="41"/>
      <c r="MT57" s="41"/>
      <c r="MU57" s="41"/>
      <c r="MV57" s="41"/>
      <c r="MW57" s="41"/>
      <c r="MX57" s="41"/>
      <c r="MY57" s="41"/>
      <c r="MZ57" s="41"/>
      <c r="NA57" s="41"/>
      <c r="NB57" s="41"/>
      <c r="NC57" s="41"/>
      <c r="ND57" s="41"/>
      <c r="NE57" s="41"/>
      <c r="NF57" s="41"/>
      <c r="NG57" s="41"/>
      <c r="NH57" s="41"/>
      <c r="NI57" s="41"/>
      <c r="NJ57" s="41"/>
      <c r="NK57" s="41"/>
      <c r="NL57" s="41"/>
      <c r="NM57" s="41"/>
      <c r="NN57" s="41"/>
      <c r="NO57" s="41"/>
      <c r="NP57" s="41"/>
      <c r="NQ57" s="41"/>
      <c r="NR57" s="41"/>
      <c r="NS57" s="41"/>
      <c r="NT57" s="41"/>
      <c r="NU57" s="41"/>
      <c r="NV57" s="41"/>
      <c r="NW57" s="41"/>
      <c r="NX57" s="41"/>
      <c r="NY57" s="41"/>
      <c r="NZ57" s="41"/>
      <c r="OA57" s="41"/>
      <c r="OB57" s="41"/>
      <c r="OC57" s="41"/>
      <c r="OD57" s="41"/>
      <c r="OE57" s="41"/>
      <c r="OF57" s="41"/>
      <c r="OG57" s="41"/>
      <c r="OH57" s="41"/>
      <c r="OI57" s="41"/>
      <c r="OJ57" s="41"/>
      <c r="OK57" s="41"/>
      <c r="OL57" s="41"/>
      <c r="OM57" s="41"/>
      <c r="ON57" s="41"/>
      <c r="OO57" s="41"/>
      <c r="OP57" s="41"/>
      <c r="OQ57" s="41"/>
      <c r="OR57" s="41"/>
      <c r="OS57" s="41"/>
      <c r="OT57" s="41"/>
      <c r="OU57" s="41"/>
      <c r="OV57" s="41"/>
      <c r="OW57" s="41"/>
      <c r="OX57" s="41"/>
      <c r="OY57" s="41"/>
      <c r="OZ57" s="41"/>
      <c r="PA57" s="41"/>
      <c r="PB57" s="41"/>
      <c r="PC57" s="41"/>
      <c r="PD57" s="41"/>
      <c r="PE57" s="41"/>
      <c r="PF57" s="41"/>
      <c r="PG57" s="41"/>
      <c r="PH57" s="41"/>
      <c r="PI57" s="41"/>
      <c r="PJ57" s="41"/>
      <c r="PK57" s="41"/>
      <c r="PL57" s="41"/>
      <c r="PM57" s="41"/>
      <c r="PN57" s="41"/>
      <c r="PO57" s="41"/>
      <c r="PP57" s="41"/>
      <c r="PQ57" s="41"/>
      <c r="PR57" s="41"/>
      <c r="PS57" s="41"/>
      <c r="PT57" s="41"/>
      <c r="PU57" s="41"/>
      <c r="PV57" s="41"/>
      <c r="PW57" s="41"/>
      <c r="PX57" s="41"/>
      <c r="PY57" s="41"/>
      <c r="PZ57" s="41"/>
      <c r="QA57" s="41"/>
      <c r="QB57" s="41"/>
      <c r="QC57" s="41"/>
      <c r="QD57" s="41"/>
      <c r="QE57" s="41"/>
      <c r="QF57" s="41"/>
      <c r="QG57" s="41"/>
      <c r="QH57" s="41"/>
      <c r="QI57" s="41"/>
      <c r="QJ57" s="41"/>
      <c r="QK57" s="41"/>
      <c r="QL57" s="41"/>
      <c r="QM57" s="41"/>
      <c r="QN57" s="41"/>
      <c r="QO57" s="41"/>
      <c r="QP57" s="41"/>
      <c r="QQ57" s="41"/>
      <c r="QR57" s="41"/>
      <c r="QS57" s="41"/>
      <c r="QT57" s="41"/>
      <c r="QU57" s="41"/>
      <c r="QV57" s="41"/>
      <c r="QW57" s="41"/>
      <c r="QX57" s="41"/>
      <c r="QY57" s="41"/>
      <c r="QZ57" s="41"/>
      <c r="RA57" s="41"/>
      <c r="RB57" s="41"/>
      <c r="RC57" s="41"/>
      <c r="RD57" s="41"/>
      <c r="RE57" s="41"/>
      <c r="RF57" s="41"/>
      <c r="RG57" s="41"/>
      <c r="RH57" s="41"/>
      <c r="RI57" s="41"/>
      <c r="RJ57" s="41"/>
      <c r="RK57" s="41"/>
      <c r="RL57" s="41"/>
      <c r="RM57" s="41"/>
      <c r="RN57" s="41"/>
      <c r="RO57" s="41"/>
      <c r="RP57" s="41"/>
      <c r="RQ57" s="41"/>
      <c r="RR57" s="41"/>
      <c r="RS57" s="41"/>
      <c r="RT57" s="41"/>
      <c r="RU57" s="41"/>
      <c r="RV57" s="41"/>
      <c r="RW57" s="41"/>
      <c r="RX57" s="41"/>
      <c r="RY57" s="41"/>
      <c r="RZ57" s="41"/>
      <c r="SA57" s="41"/>
      <c r="SB57" s="41"/>
      <c r="SC57" s="41"/>
      <c r="SD57" s="41"/>
      <c r="SE57" s="41"/>
      <c r="SF57" s="41"/>
      <c r="SG57" s="41"/>
      <c r="SH57" s="41"/>
      <c r="SI57" s="41"/>
      <c r="SJ57" s="41"/>
      <c r="SK57" s="41"/>
      <c r="SL57" s="41"/>
      <c r="SM57" s="41"/>
      <c r="SN57" s="41"/>
      <c r="SO57" s="41"/>
      <c r="SP57" s="41"/>
      <c r="SQ57" s="41"/>
      <c r="SR57" s="41"/>
      <c r="SS57" s="41"/>
      <c r="ST57" s="41"/>
      <c r="SU57" s="41"/>
      <c r="SV57" s="41"/>
      <c r="SW57" s="41"/>
      <c r="SX57" s="41"/>
      <c r="SY57" s="41"/>
      <c r="SZ57" s="41"/>
      <c r="TA57" s="41"/>
      <c r="TB57" s="41"/>
      <c r="TC57" s="41"/>
      <c r="TD57" s="41"/>
      <c r="TE57" s="41"/>
      <c r="TF57" s="41"/>
      <c r="TG57" s="41"/>
      <c r="TH57" s="41"/>
      <c r="TI57" s="41"/>
      <c r="TJ57" s="41"/>
      <c r="TK57" s="41"/>
      <c r="TL57" s="41"/>
      <c r="TM57" s="41"/>
      <c r="TN57" s="41"/>
      <c r="TO57" s="41"/>
      <c r="TP57" s="41"/>
      <c r="TQ57" s="41"/>
      <c r="TR57" s="41"/>
      <c r="TS57" s="41"/>
      <c r="TT57" s="41"/>
      <c r="TU57" s="41"/>
      <c r="TV57" s="41"/>
      <c r="TW57" s="41"/>
      <c r="TX57" s="41"/>
      <c r="TY57" s="41"/>
      <c r="TZ57" s="41"/>
      <c r="UA57" s="41"/>
      <c r="UB57" s="41"/>
      <c r="UC57" s="41"/>
      <c r="UD57" s="41"/>
      <c r="UE57" s="41"/>
      <c r="UF57" s="41"/>
      <c r="UG57" s="41"/>
      <c r="UH57" s="41"/>
      <c r="UI57" s="41"/>
      <c r="UJ57" s="41"/>
      <c r="UK57" s="41"/>
      <c r="UL57" s="41"/>
      <c r="UM57" s="41"/>
      <c r="UN57" s="41"/>
      <c r="UO57" s="41"/>
      <c r="UP57" s="41"/>
      <c r="UQ57" s="41"/>
      <c r="UR57" s="41"/>
      <c r="US57" s="41"/>
      <c r="UT57" s="41"/>
      <c r="UU57" s="41"/>
      <c r="UV57" s="41"/>
      <c r="UW57" s="41"/>
      <c r="UX57" s="41"/>
      <c r="UY57" s="41"/>
      <c r="UZ57" s="41"/>
      <c r="VA57" s="41"/>
      <c r="VB57" s="41"/>
      <c r="VC57" s="41"/>
      <c r="VD57" s="41"/>
      <c r="VE57" s="41"/>
      <c r="VF57" s="41"/>
      <c r="VG57" s="41"/>
      <c r="VH57" s="41"/>
      <c r="VI57" s="41"/>
      <c r="VJ57" s="41"/>
      <c r="VK57" s="41"/>
      <c r="VL57" s="41"/>
      <c r="VM57" s="41"/>
      <c r="VN57" s="41"/>
      <c r="VO57" s="41"/>
      <c r="VP57" s="41"/>
      <c r="VQ57" s="41"/>
      <c r="VR57" s="41"/>
      <c r="VS57" s="41"/>
      <c r="VT57" s="41"/>
      <c r="VU57" s="41"/>
      <c r="VV57" s="41"/>
      <c r="VW57" s="41"/>
      <c r="VX57" s="41"/>
      <c r="VY57" s="41"/>
      <c r="VZ57" s="41"/>
      <c r="WA57" s="41"/>
      <c r="WB57" s="41"/>
      <c r="WC57" s="41"/>
      <c r="WD57" s="41"/>
      <c r="WE57" s="41"/>
      <c r="WF57" s="41"/>
      <c r="WG57" s="41"/>
      <c r="WH57" s="41"/>
      <c r="WI57" s="41"/>
      <c r="WJ57" s="41"/>
      <c r="WK57" s="41"/>
      <c r="WL57" s="41"/>
      <c r="WM57" s="41"/>
      <c r="WN57" s="41"/>
      <c r="WO57" s="41"/>
      <c r="WP57" s="41"/>
      <c r="WQ57" s="41"/>
      <c r="WR57" s="41"/>
      <c r="WS57" s="41"/>
      <c r="WT57" s="41"/>
      <c r="WU57" s="41"/>
      <c r="WV57" s="41"/>
      <c r="WW57" s="41"/>
      <c r="WX57" s="41"/>
      <c r="WY57" s="41"/>
      <c r="WZ57" s="41"/>
      <c r="XA57" s="41"/>
      <c r="XB57" s="41"/>
      <c r="XC57" s="41"/>
      <c r="XD57" s="41"/>
      <c r="XE57" s="41"/>
      <c r="XF57" s="41"/>
      <c r="XG57" s="41"/>
      <c r="XH57" s="41"/>
      <c r="XI57" s="41"/>
      <c r="XJ57" s="41"/>
      <c r="XK57" s="41"/>
      <c r="XL57" s="41"/>
      <c r="XM57" s="41"/>
      <c r="XN57" s="41"/>
      <c r="XO57" s="41"/>
      <c r="XP57" s="41"/>
      <c r="XQ57" s="41"/>
      <c r="XR57" s="41"/>
      <c r="XS57" s="41"/>
      <c r="XT57" s="41"/>
      <c r="XU57" s="41"/>
      <c r="XV57" s="41"/>
      <c r="XW57" s="41"/>
      <c r="XX57" s="41"/>
      <c r="XY57" s="41"/>
      <c r="XZ57" s="41"/>
      <c r="YA57" s="41"/>
      <c r="YB57" s="41"/>
      <c r="YC57" s="41"/>
      <c r="YD57" s="41"/>
      <c r="YE57" s="41"/>
      <c r="YF57" s="41"/>
      <c r="YG57" s="41"/>
      <c r="YH57" s="41"/>
      <c r="YI57" s="41"/>
      <c r="YJ57" s="41"/>
      <c r="YK57" s="41"/>
      <c r="YL57" s="41"/>
      <c r="YM57" s="41"/>
      <c r="YN57" s="41"/>
      <c r="YO57" s="41"/>
      <c r="YP57" s="41"/>
      <c r="YQ57" s="41"/>
      <c r="YR57" s="41"/>
      <c r="YS57" s="41"/>
      <c r="YT57" s="41"/>
      <c r="YU57" s="41"/>
      <c r="YV57" s="41"/>
      <c r="YW57" s="41"/>
      <c r="YX57" s="41"/>
      <c r="YY57" s="41"/>
      <c r="YZ57" s="41"/>
      <c r="ZA57" s="41"/>
      <c r="ZB57" s="41"/>
      <c r="ZC57" s="41"/>
      <c r="ZD57" s="41"/>
      <c r="ZE57" s="41"/>
      <c r="ZF57" s="41"/>
      <c r="ZG57" s="41"/>
      <c r="ZH57" s="41"/>
      <c r="ZI57" s="41"/>
      <c r="ZJ57" s="41"/>
      <c r="ZK57" s="41"/>
      <c r="ZL57" s="41"/>
      <c r="ZM57" s="41"/>
      <c r="ZN57" s="41"/>
      <c r="ZO57" s="41"/>
      <c r="ZP57" s="41"/>
      <c r="ZQ57" s="41"/>
      <c r="ZR57" s="41"/>
      <c r="ZS57" s="41"/>
      <c r="ZT57" s="41"/>
      <c r="ZU57" s="41"/>
      <c r="ZV57" s="41"/>
      <c r="ZW57" s="41"/>
      <c r="ZX57" s="41"/>
      <c r="ZY57" s="41"/>
      <c r="ZZ57" s="41"/>
      <c r="AAA57" s="41"/>
      <c r="AAB57" s="41"/>
      <c r="AAC57" s="41"/>
      <c r="AAD57" s="41"/>
      <c r="AAE57" s="41"/>
      <c r="AAF57" s="41"/>
      <c r="AAG57" s="41"/>
      <c r="AAH57" s="41"/>
      <c r="AAI57" s="41"/>
      <c r="AAJ57" s="41"/>
      <c r="AAK57" s="41"/>
      <c r="AAL57" s="41"/>
      <c r="AAM57" s="41"/>
      <c r="AAN57" s="41"/>
      <c r="AAO57" s="41"/>
      <c r="AAP57" s="41"/>
      <c r="AAQ57" s="41"/>
      <c r="AAR57" s="41"/>
      <c r="AAS57" s="41"/>
      <c r="AAT57" s="41"/>
      <c r="AAU57" s="41"/>
      <c r="AAV57" s="41"/>
      <c r="AAW57" s="41"/>
      <c r="AAX57" s="41"/>
      <c r="AAY57" s="41"/>
      <c r="AAZ57" s="41"/>
      <c r="ABA57" s="41"/>
      <c r="ABB57" s="41"/>
      <c r="ABC57" s="41"/>
      <c r="ABD57" s="41"/>
      <c r="ABE57" s="41"/>
      <c r="ABF57" s="41"/>
      <c r="ABG57" s="41"/>
      <c r="ABH57" s="41"/>
      <c r="ABI57" s="41"/>
      <c r="ABJ57" s="41"/>
      <c r="ABK57" s="41"/>
      <c r="ABL57" s="41"/>
      <c r="ABM57" s="41"/>
      <c r="ABN57" s="41"/>
      <c r="ABO57" s="41"/>
      <c r="ABP57" s="41"/>
      <c r="ABQ57" s="41"/>
      <c r="ABR57" s="41"/>
      <c r="ABS57" s="41"/>
      <c r="ABT57" s="41"/>
      <c r="ABU57" s="41"/>
      <c r="ABV57" s="41"/>
      <c r="ABW57" s="41"/>
      <c r="ABX57" s="41"/>
      <c r="ABY57" s="41"/>
      <c r="ABZ57" s="41"/>
      <c r="ACA57" s="41"/>
      <c r="ACB57" s="41"/>
      <c r="ACC57" s="41"/>
      <c r="ACD57" s="41"/>
      <c r="ACE57" s="41"/>
      <c r="ACF57" s="41"/>
      <c r="ACG57" s="41"/>
      <c r="ACH57" s="41"/>
      <c r="ACI57" s="41"/>
      <c r="ACJ57" s="41"/>
      <c r="ACK57" s="41"/>
      <c r="ACL57" s="41"/>
      <c r="ACM57" s="41"/>
      <c r="ACN57" s="41"/>
      <c r="ACO57" s="41"/>
      <c r="ACP57" s="41"/>
      <c r="ACQ57" s="41"/>
      <c r="ACR57" s="41"/>
      <c r="ACS57" s="41"/>
      <c r="ACT57" s="41"/>
      <c r="ACU57" s="41"/>
      <c r="ACV57" s="41"/>
      <c r="ACW57" s="41"/>
      <c r="ACX57" s="41"/>
      <c r="ACY57" s="41"/>
      <c r="ACZ57" s="41"/>
      <c r="ADA57" s="41"/>
      <c r="ADB57" s="41"/>
      <c r="ADC57" s="41"/>
      <c r="ADD57" s="41"/>
      <c r="ADE57" s="41"/>
      <c r="ADF57" s="41"/>
      <c r="ADG57" s="41"/>
      <c r="ADH57" s="41"/>
      <c r="ADI57" s="41"/>
      <c r="ADJ57" s="41"/>
      <c r="ADK57" s="41"/>
      <c r="ADL57" s="41"/>
      <c r="ADM57" s="41"/>
      <c r="ADN57" s="41"/>
      <c r="ADO57" s="41"/>
      <c r="ADP57" s="41"/>
      <c r="ADQ57" s="41"/>
      <c r="ADR57" s="41"/>
      <c r="ADS57" s="41"/>
      <c r="ADT57" s="41"/>
      <c r="ADU57" s="41"/>
      <c r="ADV57" s="41"/>
      <c r="ADW57" s="41"/>
      <c r="ADX57" s="41"/>
      <c r="ADY57" s="41"/>
      <c r="ADZ57" s="41"/>
      <c r="AEA57" s="41"/>
      <c r="AEB57" s="41"/>
      <c r="AEC57" s="41"/>
      <c r="AED57" s="41"/>
      <c r="AEE57" s="41"/>
      <c r="AEF57" s="41"/>
      <c r="AEG57" s="41"/>
      <c r="AEH57" s="41"/>
      <c r="AEI57" s="41"/>
      <c r="AEJ57" s="41"/>
      <c r="AEK57" s="41"/>
      <c r="AEL57" s="41"/>
      <c r="AEM57" s="41"/>
      <c r="AEN57" s="41"/>
      <c r="AEO57" s="41"/>
      <c r="AEP57" s="41"/>
      <c r="AEQ57" s="41"/>
      <c r="AER57" s="41"/>
      <c r="AES57" s="41"/>
      <c r="AET57" s="41"/>
      <c r="AEU57" s="41"/>
      <c r="AEV57" s="41"/>
      <c r="AEW57" s="41"/>
      <c r="AEX57" s="41"/>
      <c r="AEY57" s="41"/>
      <c r="AEZ57" s="41"/>
      <c r="AFA57" s="41"/>
      <c r="AFB57" s="41"/>
      <c r="AFC57" s="41"/>
      <c r="AFD57" s="41"/>
      <c r="AFE57" s="41"/>
      <c r="AFF57" s="41"/>
      <c r="AFG57" s="41"/>
      <c r="AFH57" s="41"/>
      <c r="AFI57" s="41"/>
      <c r="AFJ57" s="41"/>
      <c r="AFK57" s="41"/>
      <c r="AFL57" s="41"/>
      <c r="AFM57" s="41"/>
      <c r="AFN57" s="41"/>
      <c r="AFO57" s="41"/>
      <c r="AFP57" s="41"/>
      <c r="AFQ57" s="41"/>
      <c r="AFR57" s="41"/>
      <c r="AFS57" s="41"/>
      <c r="AFT57" s="41"/>
      <c r="AFU57" s="41"/>
      <c r="AFV57" s="41"/>
      <c r="AFW57" s="41"/>
      <c r="AFX57" s="41"/>
      <c r="AFY57" s="41"/>
      <c r="AFZ57" s="41"/>
      <c r="AGA57" s="41"/>
      <c r="AGB57" s="41"/>
      <c r="AGC57" s="41"/>
      <c r="AGD57" s="41"/>
      <c r="AGE57" s="41"/>
      <c r="AGF57" s="41"/>
      <c r="AGG57" s="41"/>
      <c r="AGH57" s="41"/>
      <c r="AGI57" s="41"/>
      <c r="AGJ57" s="41"/>
      <c r="AGK57" s="41"/>
      <c r="AGL57" s="41"/>
      <c r="AGM57" s="41"/>
      <c r="AGN57" s="41"/>
      <c r="AGO57" s="41"/>
      <c r="AGP57" s="41"/>
      <c r="AGQ57" s="41"/>
      <c r="AGR57" s="41"/>
      <c r="AGS57" s="41"/>
      <c r="AGT57" s="41"/>
      <c r="AGU57" s="41"/>
      <c r="AGV57" s="41"/>
      <c r="AGW57" s="41"/>
      <c r="AGX57" s="41"/>
      <c r="AGY57" s="41"/>
      <c r="AGZ57" s="41"/>
      <c r="AHA57" s="41"/>
      <c r="AHB57" s="41"/>
      <c r="AHC57" s="41"/>
      <c r="AHD57" s="41"/>
      <c r="AHE57" s="41"/>
      <c r="AHF57" s="41"/>
      <c r="AHG57" s="41"/>
      <c r="AHH57" s="41"/>
      <c r="AHI57" s="41"/>
      <c r="AHJ57" s="41"/>
      <c r="AHK57" s="41"/>
      <c r="AHL57" s="41"/>
      <c r="AHM57" s="41"/>
      <c r="AHN57" s="41"/>
      <c r="AHO57" s="41"/>
      <c r="AHP57" s="41"/>
      <c r="AHQ57" s="41"/>
      <c r="AHR57" s="41"/>
      <c r="AHS57" s="41"/>
      <c r="AHT57" s="41"/>
      <c r="AHU57" s="41"/>
      <c r="AHV57" s="41"/>
      <c r="AHW57" s="41"/>
      <c r="AHX57" s="41"/>
      <c r="AHY57" s="41"/>
      <c r="AHZ57" s="41"/>
      <c r="AIA57" s="41"/>
      <c r="AIB57" s="41"/>
      <c r="AIC57" s="41"/>
      <c r="AID57" s="41"/>
      <c r="AIE57" s="41"/>
      <c r="AIF57" s="41"/>
      <c r="AIG57" s="41"/>
      <c r="AIH57" s="41"/>
      <c r="AII57" s="41"/>
      <c r="AIJ57" s="41"/>
      <c r="AIK57" s="41"/>
      <c r="AIL57" s="41"/>
      <c r="AIM57" s="41"/>
      <c r="AIN57" s="41"/>
      <c r="AIO57" s="41"/>
      <c r="AIP57" s="41"/>
      <c r="AIQ57" s="41"/>
      <c r="AIR57" s="41"/>
      <c r="AIS57" s="41"/>
      <c r="AIT57" s="41"/>
      <c r="AIU57" s="41"/>
      <c r="AIV57" s="41"/>
      <c r="AIW57" s="41"/>
      <c r="AIX57" s="41"/>
      <c r="AIY57" s="41"/>
      <c r="AIZ57" s="41"/>
      <c r="AJA57" s="41"/>
      <c r="AJB57" s="41"/>
      <c r="AJC57" s="41"/>
      <c r="AJD57" s="41"/>
      <c r="AJE57" s="41"/>
      <c r="AJF57" s="41"/>
      <c r="AJG57" s="41"/>
      <c r="AJH57" s="41"/>
      <c r="AJI57" s="41"/>
      <c r="AJJ57" s="41"/>
      <c r="AJK57" s="41"/>
      <c r="AJL57" s="41"/>
      <c r="AJM57" s="41"/>
      <c r="AJN57" s="41"/>
      <c r="AJO57" s="41"/>
      <c r="AJP57" s="41"/>
      <c r="AJQ57" s="41"/>
      <c r="AJR57" s="41"/>
      <c r="AJS57" s="41"/>
      <c r="AJT57" s="41"/>
      <c r="AJU57" s="41"/>
      <c r="AJV57" s="41"/>
      <c r="AJW57" s="41"/>
      <c r="AJX57" s="41"/>
      <c r="AJY57" s="41"/>
      <c r="AJZ57" s="41"/>
      <c r="AKA57" s="41"/>
      <c r="AKB57" s="41"/>
      <c r="AKC57" s="41"/>
      <c r="AKD57" s="41"/>
      <c r="AKE57" s="41"/>
      <c r="AKF57" s="41"/>
      <c r="AKG57" s="41"/>
      <c r="AKH57" s="41"/>
      <c r="AKI57" s="41"/>
      <c r="AKJ57" s="41"/>
      <c r="AKK57" s="41"/>
      <c r="AKL57" s="41"/>
      <c r="AKM57" s="41"/>
      <c r="AKN57" s="41"/>
      <c r="AKO57" s="41"/>
      <c r="AKP57" s="41"/>
      <c r="AKQ57" s="41"/>
      <c r="AKR57" s="41"/>
      <c r="AKS57" s="41"/>
      <c r="AKT57" s="41"/>
      <c r="AKU57" s="41"/>
      <c r="AKV57" s="41"/>
      <c r="AKW57" s="41"/>
      <c r="AKX57" s="41"/>
      <c r="AKY57" s="41"/>
      <c r="AKZ57" s="41"/>
      <c r="ALA57" s="41"/>
      <c r="ALB57" s="41"/>
      <c r="ALC57" s="41"/>
      <c r="ALD57" s="41"/>
      <c r="ALE57" s="41"/>
      <c r="ALF57" s="41"/>
      <c r="ALG57" s="41"/>
      <c r="ALH57" s="41"/>
      <c r="ALI57" s="41"/>
      <c r="ALJ57" s="41"/>
      <c r="ALK57" s="41"/>
      <c r="ALL57" s="41"/>
      <c r="ALM57" s="41"/>
      <c r="ALN57" s="41"/>
      <c r="ALO57" s="41"/>
      <c r="ALP57" s="41"/>
      <c r="ALQ57" s="41"/>
      <c r="ALR57" s="41"/>
      <c r="ALS57" s="41"/>
      <c r="ALT57" s="41"/>
      <c r="ALU57" s="41"/>
      <c r="ALV57" s="41"/>
      <c r="ALW57" s="41"/>
      <c r="ALX57" s="41"/>
      <c r="ALY57" s="41"/>
      <c r="ALZ57" s="41"/>
      <c r="AMA57" s="41"/>
      <c r="AMB57" s="41"/>
      <c r="AMC57" s="41"/>
      <c r="AMD57" s="41"/>
      <c r="AME57" s="41"/>
      <c r="AMF57" s="41"/>
      <c r="AMG57" s="41"/>
      <c r="AMH57" s="41"/>
      <c r="AMI57" s="41"/>
      <c r="AMJ57" s="41"/>
      <c r="AMK57" s="41"/>
      <c r="AML57" s="41"/>
      <c r="AMM57" s="41"/>
      <c r="AMN57" s="41"/>
      <c r="AMO57" s="41"/>
      <c r="AMP57" s="41"/>
      <c r="AMQ57" s="41"/>
      <c r="AMR57" s="41"/>
      <c r="AMS57" s="41"/>
      <c r="AMT57" s="41"/>
      <c r="AMU57" s="41"/>
      <c r="AMV57" s="41"/>
      <c r="AMW57" s="41"/>
      <c r="AMX57" s="41"/>
      <c r="AMY57" s="41"/>
      <c r="AMZ57" s="41"/>
      <c r="ANA57" s="41"/>
      <c r="ANB57" s="41"/>
      <c r="ANC57" s="41"/>
      <c r="AND57" s="41"/>
      <c r="ANE57" s="41"/>
      <c r="ANF57" s="41"/>
      <c r="ANG57" s="41"/>
      <c r="ANH57" s="41"/>
      <c r="ANI57" s="41"/>
      <c r="ANJ57" s="41"/>
      <c r="ANK57" s="41"/>
      <c r="ANL57" s="41"/>
      <c r="ANM57" s="41"/>
      <c r="ANN57" s="41"/>
      <c r="ANO57" s="41"/>
      <c r="ANP57" s="41"/>
      <c r="ANQ57" s="41"/>
      <c r="ANR57" s="41"/>
      <c r="ANS57" s="41"/>
      <c r="ANT57" s="41"/>
      <c r="ANU57" s="41"/>
      <c r="ANV57" s="41"/>
      <c r="ANW57" s="41"/>
      <c r="ANX57" s="41"/>
      <c r="ANY57" s="41"/>
      <c r="ANZ57" s="41"/>
      <c r="AOA57" s="41"/>
      <c r="AOB57" s="41"/>
      <c r="AOC57" s="41"/>
      <c r="AOD57" s="41"/>
      <c r="AOE57" s="41"/>
      <c r="AOF57" s="41"/>
      <c r="AOG57" s="41"/>
      <c r="AOH57" s="41"/>
      <c r="AOI57" s="41"/>
      <c r="AOJ57" s="41"/>
      <c r="AOK57" s="41"/>
      <c r="AOL57" s="41"/>
      <c r="AOM57" s="41"/>
      <c r="AON57" s="41"/>
      <c r="AOO57" s="41"/>
      <c r="AOP57" s="41"/>
      <c r="AOQ57" s="41"/>
      <c r="AOR57" s="41"/>
      <c r="AOS57" s="41"/>
      <c r="AOT57" s="41"/>
      <c r="AOU57" s="41"/>
      <c r="AOV57" s="41"/>
      <c r="AOW57" s="41"/>
      <c r="AOX57" s="41"/>
      <c r="AOY57" s="41"/>
      <c r="AOZ57" s="41"/>
      <c r="APA57" s="41"/>
      <c r="APB57" s="41"/>
      <c r="APC57" s="41"/>
      <c r="APD57" s="41"/>
      <c r="APE57" s="41"/>
      <c r="APF57" s="41"/>
      <c r="APG57" s="41"/>
      <c r="APH57" s="41"/>
      <c r="API57" s="41"/>
    </row>
    <row r="58" spans="2:1101" x14ac:dyDescent="0.25">
      <c r="B58" s="43" t="s">
        <v>340</v>
      </c>
      <c r="C58" s="41">
        <v>12497</v>
      </c>
      <c r="D58" s="130">
        <v>0</v>
      </c>
      <c r="E58" s="130">
        <v>0</v>
      </c>
      <c r="F58" s="130">
        <v>1094908.1200000001</v>
      </c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1"/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1"/>
      <c r="DS58" s="41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1"/>
      <c r="EE58" s="41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1"/>
      <c r="EQ58" s="41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1"/>
      <c r="FC58" s="41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1"/>
      <c r="FO58" s="41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1"/>
      <c r="GA58" s="41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1"/>
      <c r="GM58" s="41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1"/>
      <c r="GY58" s="41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1"/>
      <c r="HK58" s="41"/>
      <c r="HL58" s="41"/>
      <c r="HM58" s="41"/>
      <c r="HN58" s="41"/>
      <c r="HO58" s="41"/>
      <c r="HP58" s="41"/>
      <c r="HQ58" s="41"/>
      <c r="HR58" s="41"/>
      <c r="HS58" s="41"/>
      <c r="HT58" s="41"/>
      <c r="HU58" s="41"/>
      <c r="HV58" s="41"/>
      <c r="HW58" s="41"/>
      <c r="HX58" s="41"/>
      <c r="HY58" s="41"/>
      <c r="HZ58" s="41"/>
      <c r="IA58" s="41"/>
      <c r="IB58" s="41"/>
      <c r="IC58" s="41"/>
      <c r="ID58" s="41"/>
      <c r="IE58" s="41"/>
      <c r="IF58" s="41"/>
      <c r="IG58" s="41"/>
      <c r="IH58" s="41"/>
      <c r="II58" s="41"/>
      <c r="IJ58" s="41"/>
      <c r="IK58" s="41"/>
      <c r="IL58" s="41"/>
      <c r="IM58" s="41"/>
      <c r="IN58" s="41"/>
      <c r="IO58" s="41"/>
      <c r="IP58" s="41"/>
      <c r="IQ58" s="41"/>
      <c r="IR58" s="41"/>
      <c r="IS58" s="41"/>
      <c r="IT58" s="41"/>
      <c r="IU58" s="41"/>
      <c r="IV58" s="41"/>
      <c r="IW58" s="41"/>
      <c r="IX58" s="41"/>
      <c r="IY58" s="41"/>
      <c r="IZ58" s="41"/>
      <c r="JA58" s="41"/>
      <c r="JB58" s="41"/>
      <c r="JC58" s="41"/>
      <c r="JD58" s="41"/>
      <c r="JE58" s="41"/>
      <c r="JF58" s="41"/>
      <c r="JG58" s="41"/>
      <c r="JH58" s="41"/>
      <c r="JI58" s="41"/>
      <c r="JJ58" s="41"/>
      <c r="JK58" s="41"/>
      <c r="JL58" s="41"/>
      <c r="JM58" s="41"/>
      <c r="JN58" s="41"/>
      <c r="JO58" s="41"/>
      <c r="JP58" s="41"/>
      <c r="JQ58" s="41"/>
      <c r="JR58" s="41"/>
      <c r="JS58" s="41"/>
      <c r="JT58" s="41"/>
      <c r="JU58" s="41"/>
      <c r="JV58" s="41"/>
      <c r="JW58" s="41"/>
      <c r="JX58" s="41"/>
      <c r="JY58" s="41"/>
      <c r="JZ58" s="41"/>
      <c r="KA58" s="41"/>
      <c r="KB58" s="41"/>
      <c r="KC58" s="41"/>
      <c r="KD58" s="41"/>
      <c r="KE58" s="41"/>
      <c r="KF58" s="41"/>
      <c r="KG58" s="41"/>
      <c r="KH58" s="41"/>
      <c r="KI58" s="41"/>
      <c r="KJ58" s="41"/>
      <c r="KK58" s="41"/>
      <c r="KL58" s="41"/>
      <c r="KM58" s="41"/>
      <c r="KN58" s="41"/>
      <c r="KO58" s="41"/>
      <c r="KP58" s="41"/>
      <c r="KQ58" s="41"/>
      <c r="KR58" s="41"/>
      <c r="KS58" s="41"/>
      <c r="KT58" s="41"/>
      <c r="KU58" s="41"/>
      <c r="KV58" s="41"/>
      <c r="KW58" s="41"/>
      <c r="KX58" s="41"/>
      <c r="KY58" s="41"/>
      <c r="KZ58" s="41"/>
      <c r="LA58" s="41"/>
      <c r="LB58" s="41"/>
      <c r="LC58" s="41"/>
      <c r="LD58" s="41"/>
      <c r="LE58" s="41"/>
      <c r="LF58" s="41"/>
      <c r="LG58" s="41"/>
      <c r="LH58" s="41"/>
      <c r="LI58" s="41"/>
      <c r="LJ58" s="41"/>
      <c r="LK58" s="41"/>
      <c r="LL58" s="41"/>
      <c r="LM58" s="41"/>
      <c r="LN58" s="41"/>
      <c r="LO58" s="41"/>
      <c r="LP58" s="41"/>
      <c r="LQ58" s="41"/>
      <c r="LR58" s="41"/>
      <c r="LS58" s="41"/>
      <c r="LT58" s="41"/>
      <c r="LU58" s="41"/>
      <c r="LV58" s="41"/>
      <c r="LW58" s="41"/>
      <c r="LX58" s="41"/>
      <c r="LY58" s="41"/>
      <c r="LZ58" s="41"/>
      <c r="MA58" s="41"/>
      <c r="MB58" s="41"/>
      <c r="MC58" s="41"/>
      <c r="MD58" s="41"/>
      <c r="ME58" s="41"/>
      <c r="MF58" s="41"/>
      <c r="MG58" s="41"/>
      <c r="MH58" s="41"/>
      <c r="MI58" s="41"/>
      <c r="MJ58" s="41"/>
      <c r="MK58" s="41"/>
      <c r="ML58" s="41"/>
      <c r="MM58" s="41"/>
      <c r="MN58" s="41"/>
      <c r="MO58" s="41"/>
      <c r="MP58" s="41"/>
      <c r="MQ58" s="41"/>
      <c r="MR58" s="41"/>
      <c r="MS58" s="41"/>
      <c r="MT58" s="41"/>
      <c r="MU58" s="41"/>
      <c r="MV58" s="41"/>
      <c r="MW58" s="41"/>
      <c r="MX58" s="41"/>
      <c r="MY58" s="41"/>
      <c r="MZ58" s="41"/>
      <c r="NA58" s="41"/>
      <c r="NB58" s="41"/>
      <c r="NC58" s="41"/>
      <c r="ND58" s="41"/>
      <c r="NE58" s="41"/>
      <c r="NF58" s="41"/>
      <c r="NG58" s="41"/>
      <c r="NH58" s="41"/>
      <c r="NI58" s="41"/>
      <c r="NJ58" s="41"/>
      <c r="NK58" s="41"/>
      <c r="NL58" s="41"/>
      <c r="NM58" s="41"/>
      <c r="NN58" s="41"/>
      <c r="NO58" s="41"/>
      <c r="NP58" s="41"/>
      <c r="NQ58" s="41"/>
      <c r="NR58" s="41"/>
      <c r="NS58" s="41"/>
      <c r="NT58" s="41"/>
      <c r="NU58" s="41"/>
      <c r="NV58" s="41"/>
      <c r="NW58" s="41"/>
      <c r="NX58" s="41"/>
      <c r="NY58" s="41"/>
      <c r="NZ58" s="41"/>
      <c r="OA58" s="41"/>
      <c r="OB58" s="41"/>
      <c r="OC58" s="41"/>
      <c r="OD58" s="41"/>
      <c r="OE58" s="41"/>
      <c r="OF58" s="41"/>
      <c r="OG58" s="41"/>
      <c r="OH58" s="41"/>
      <c r="OI58" s="41"/>
      <c r="OJ58" s="41"/>
      <c r="OK58" s="41"/>
      <c r="OL58" s="41"/>
      <c r="OM58" s="41"/>
      <c r="ON58" s="41"/>
      <c r="OO58" s="41"/>
      <c r="OP58" s="41"/>
      <c r="OQ58" s="41"/>
      <c r="OR58" s="41"/>
      <c r="OS58" s="41"/>
      <c r="OT58" s="41"/>
      <c r="OU58" s="41"/>
      <c r="OV58" s="41"/>
      <c r="OW58" s="41"/>
      <c r="OX58" s="41"/>
      <c r="OY58" s="41"/>
      <c r="OZ58" s="41"/>
      <c r="PA58" s="41"/>
      <c r="PB58" s="41"/>
      <c r="PC58" s="41"/>
      <c r="PD58" s="41"/>
      <c r="PE58" s="41"/>
      <c r="PF58" s="41"/>
      <c r="PG58" s="41"/>
      <c r="PH58" s="41"/>
      <c r="PI58" s="41"/>
      <c r="PJ58" s="41"/>
      <c r="PK58" s="41"/>
      <c r="PL58" s="41"/>
      <c r="PM58" s="41"/>
      <c r="PN58" s="41"/>
      <c r="PO58" s="41"/>
      <c r="PP58" s="41"/>
      <c r="PQ58" s="41"/>
      <c r="PR58" s="41"/>
      <c r="PS58" s="41"/>
      <c r="PT58" s="41"/>
      <c r="PU58" s="41"/>
      <c r="PV58" s="41"/>
      <c r="PW58" s="41"/>
      <c r="PX58" s="41"/>
      <c r="PY58" s="41"/>
      <c r="PZ58" s="41"/>
      <c r="QA58" s="41"/>
      <c r="QB58" s="41"/>
      <c r="QC58" s="41"/>
      <c r="QD58" s="41"/>
      <c r="QE58" s="41"/>
      <c r="QF58" s="41"/>
      <c r="QG58" s="41"/>
      <c r="QH58" s="41"/>
      <c r="QI58" s="41"/>
      <c r="QJ58" s="41"/>
      <c r="QK58" s="41"/>
      <c r="QL58" s="41"/>
      <c r="QM58" s="41"/>
      <c r="QN58" s="41"/>
      <c r="QO58" s="41"/>
      <c r="QP58" s="41"/>
      <c r="QQ58" s="41"/>
      <c r="QR58" s="41"/>
      <c r="QS58" s="41"/>
      <c r="QT58" s="41"/>
      <c r="QU58" s="41"/>
      <c r="QV58" s="41"/>
      <c r="QW58" s="41"/>
      <c r="QX58" s="41"/>
      <c r="QY58" s="41"/>
      <c r="QZ58" s="41"/>
      <c r="RA58" s="41"/>
      <c r="RB58" s="41"/>
      <c r="RC58" s="41"/>
      <c r="RD58" s="41"/>
      <c r="RE58" s="41"/>
      <c r="RF58" s="41"/>
      <c r="RG58" s="41"/>
      <c r="RH58" s="41"/>
      <c r="RI58" s="41"/>
      <c r="RJ58" s="41"/>
      <c r="RK58" s="41"/>
      <c r="RL58" s="41"/>
      <c r="RM58" s="41"/>
      <c r="RN58" s="41"/>
      <c r="RO58" s="41"/>
      <c r="RP58" s="41"/>
      <c r="RQ58" s="41"/>
      <c r="RR58" s="41"/>
      <c r="RS58" s="41"/>
      <c r="RT58" s="41"/>
      <c r="RU58" s="41"/>
      <c r="RV58" s="41"/>
      <c r="RW58" s="41"/>
      <c r="RX58" s="41"/>
      <c r="RY58" s="41"/>
      <c r="RZ58" s="41"/>
      <c r="SA58" s="41"/>
      <c r="SB58" s="41"/>
      <c r="SC58" s="41"/>
      <c r="SD58" s="41"/>
      <c r="SE58" s="41"/>
      <c r="SF58" s="41"/>
      <c r="SG58" s="41"/>
      <c r="SH58" s="41"/>
      <c r="SI58" s="41"/>
      <c r="SJ58" s="41"/>
      <c r="SK58" s="41"/>
      <c r="SL58" s="41"/>
      <c r="SM58" s="41"/>
      <c r="SN58" s="41"/>
      <c r="SO58" s="41"/>
      <c r="SP58" s="41"/>
      <c r="SQ58" s="41"/>
      <c r="SR58" s="41"/>
      <c r="SS58" s="41"/>
      <c r="ST58" s="41"/>
      <c r="SU58" s="41"/>
      <c r="SV58" s="41"/>
      <c r="SW58" s="41"/>
      <c r="SX58" s="41"/>
      <c r="SY58" s="41"/>
      <c r="SZ58" s="41"/>
      <c r="TA58" s="41"/>
      <c r="TB58" s="41"/>
      <c r="TC58" s="41"/>
      <c r="TD58" s="41"/>
      <c r="TE58" s="41"/>
      <c r="TF58" s="41"/>
      <c r="TG58" s="41"/>
      <c r="TH58" s="41"/>
      <c r="TI58" s="41"/>
      <c r="TJ58" s="41"/>
      <c r="TK58" s="41"/>
      <c r="TL58" s="41"/>
      <c r="TM58" s="41"/>
      <c r="TN58" s="41"/>
      <c r="TO58" s="41"/>
      <c r="TP58" s="41"/>
      <c r="TQ58" s="41"/>
      <c r="TR58" s="41"/>
      <c r="TS58" s="41"/>
      <c r="TT58" s="41"/>
      <c r="TU58" s="41"/>
      <c r="TV58" s="41"/>
      <c r="TW58" s="41"/>
      <c r="TX58" s="41"/>
      <c r="TY58" s="41"/>
      <c r="TZ58" s="41"/>
      <c r="UA58" s="41"/>
      <c r="UB58" s="41"/>
      <c r="UC58" s="41"/>
      <c r="UD58" s="41"/>
      <c r="UE58" s="41"/>
      <c r="UF58" s="41"/>
      <c r="UG58" s="41"/>
      <c r="UH58" s="41"/>
      <c r="UI58" s="41"/>
      <c r="UJ58" s="41"/>
      <c r="UK58" s="41"/>
      <c r="UL58" s="41"/>
      <c r="UM58" s="41"/>
      <c r="UN58" s="41"/>
      <c r="UO58" s="41"/>
      <c r="UP58" s="41"/>
      <c r="UQ58" s="41"/>
      <c r="UR58" s="41"/>
      <c r="US58" s="41"/>
      <c r="UT58" s="41"/>
      <c r="UU58" s="41"/>
      <c r="UV58" s="41"/>
      <c r="UW58" s="41"/>
      <c r="UX58" s="41"/>
      <c r="UY58" s="41"/>
      <c r="UZ58" s="41"/>
      <c r="VA58" s="41"/>
      <c r="VB58" s="41"/>
      <c r="VC58" s="41"/>
      <c r="VD58" s="41"/>
      <c r="VE58" s="41"/>
      <c r="VF58" s="41"/>
      <c r="VG58" s="41"/>
      <c r="VH58" s="41"/>
      <c r="VI58" s="41"/>
      <c r="VJ58" s="41"/>
      <c r="VK58" s="41"/>
      <c r="VL58" s="41"/>
      <c r="VM58" s="41"/>
      <c r="VN58" s="41"/>
      <c r="VO58" s="41"/>
      <c r="VP58" s="41"/>
      <c r="VQ58" s="41"/>
      <c r="VR58" s="41"/>
      <c r="VS58" s="41"/>
      <c r="VT58" s="41"/>
      <c r="VU58" s="41"/>
      <c r="VV58" s="41"/>
      <c r="VW58" s="41"/>
      <c r="VX58" s="41"/>
      <c r="VY58" s="41"/>
      <c r="VZ58" s="41"/>
      <c r="WA58" s="41"/>
      <c r="WB58" s="41"/>
      <c r="WC58" s="41"/>
      <c r="WD58" s="41"/>
      <c r="WE58" s="41"/>
      <c r="WF58" s="41"/>
      <c r="WG58" s="41"/>
      <c r="WH58" s="41"/>
      <c r="WI58" s="41"/>
      <c r="WJ58" s="41"/>
      <c r="WK58" s="41"/>
      <c r="WL58" s="41"/>
      <c r="WM58" s="41"/>
      <c r="WN58" s="41"/>
      <c r="WO58" s="41"/>
      <c r="WP58" s="41"/>
      <c r="WQ58" s="41"/>
      <c r="WR58" s="41"/>
      <c r="WS58" s="41"/>
      <c r="WT58" s="41"/>
      <c r="WU58" s="41"/>
      <c r="WV58" s="41"/>
      <c r="WW58" s="41"/>
      <c r="WX58" s="41"/>
      <c r="WY58" s="41"/>
      <c r="WZ58" s="41"/>
      <c r="XA58" s="41"/>
      <c r="XB58" s="41"/>
      <c r="XC58" s="41"/>
      <c r="XD58" s="41"/>
      <c r="XE58" s="41"/>
      <c r="XF58" s="41"/>
      <c r="XG58" s="41"/>
      <c r="XH58" s="41"/>
      <c r="XI58" s="41"/>
      <c r="XJ58" s="41"/>
      <c r="XK58" s="41"/>
      <c r="XL58" s="41"/>
      <c r="XM58" s="41"/>
      <c r="XN58" s="41"/>
      <c r="XO58" s="41"/>
      <c r="XP58" s="41"/>
      <c r="XQ58" s="41"/>
      <c r="XR58" s="41"/>
      <c r="XS58" s="41"/>
      <c r="XT58" s="41"/>
      <c r="XU58" s="41"/>
      <c r="XV58" s="41"/>
      <c r="XW58" s="41"/>
      <c r="XX58" s="41"/>
      <c r="XY58" s="41"/>
      <c r="XZ58" s="41"/>
      <c r="YA58" s="41"/>
      <c r="YB58" s="41"/>
      <c r="YC58" s="41"/>
      <c r="YD58" s="41"/>
      <c r="YE58" s="41"/>
      <c r="YF58" s="41"/>
      <c r="YG58" s="41"/>
      <c r="YH58" s="41"/>
      <c r="YI58" s="41"/>
      <c r="YJ58" s="41"/>
      <c r="YK58" s="41"/>
      <c r="YL58" s="41"/>
      <c r="YM58" s="41"/>
      <c r="YN58" s="41"/>
      <c r="YO58" s="41"/>
      <c r="YP58" s="41"/>
      <c r="YQ58" s="41"/>
      <c r="YR58" s="41"/>
      <c r="YS58" s="41"/>
      <c r="YT58" s="41"/>
      <c r="YU58" s="41"/>
      <c r="YV58" s="41"/>
      <c r="YW58" s="41"/>
      <c r="YX58" s="41"/>
      <c r="YY58" s="41"/>
      <c r="YZ58" s="41"/>
      <c r="ZA58" s="41"/>
      <c r="ZB58" s="41"/>
      <c r="ZC58" s="41"/>
      <c r="ZD58" s="41"/>
      <c r="ZE58" s="41"/>
      <c r="ZF58" s="41"/>
      <c r="ZG58" s="41"/>
      <c r="ZH58" s="41"/>
      <c r="ZI58" s="41"/>
      <c r="ZJ58" s="41"/>
      <c r="ZK58" s="41"/>
      <c r="ZL58" s="41"/>
      <c r="ZM58" s="41"/>
      <c r="ZN58" s="41"/>
      <c r="ZO58" s="41"/>
      <c r="ZP58" s="41"/>
      <c r="ZQ58" s="41"/>
      <c r="ZR58" s="41"/>
      <c r="ZS58" s="41"/>
      <c r="ZT58" s="41"/>
      <c r="ZU58" s="41"/>
      <c r="ZV58" s="41"/>
      <c r="ZW58" s="41"/>
      <c r="ZX58" s="41"/>
      <c r="ZY58" s="41"/>
      <c r="ZZ58" s="41"/>
      <c r="AAA58" s="41"/>
      <c r="AAB58" s="41"/>
      <c r="AAC58" s="41"/>
      <c r="AAD58" s="41"/>
      <c r="AAE58" s="41"/>
      <c r="AAF58" s="41"/>
      <c r="AAG58" s="41"/>
      <c r="AAH58" s="41"/>
      <c r="AAI58" s="41"/>
      <c r="AAJ58" s="41"/>
      <c r="AAK58" s="41"/>
      <c r="AAL58" s="41"/>
      <c r="AAM58" s="41"/>
      <c r="AAN58" s="41"/>
      <c r="AAO58" s="41"/>
      <c r="AAP58" s="41"/>
      <c r="AAQ58" s="41"/>
      <c r="AAR58" s="41"/>
      <c r="AAS58" s="41"/>
      <c r="AAT58" s="41"/>
      <c r="AAU58" s="41"/>
      <c r="AAV58" s="41"/>
      <c r="AAW58" s="41"/>
      <c r="AAX58" s="41"/>
      <c r="AAY58" s="41"/>
      <c r="AAZ58" s="41"/>
      <c r="ABA58" s="41"/>
      <c r="ABB58" s="41"/>
      <c r="ABC58" s="41"/>
      <c r="ABD58" s="41"/>
      <c r="ABE58" s="41"/>
      <c r="ABF58" s="41"/>
      <c r="ABG58" s="41"/>
      <c r="ABH58" s="41"/>
      <c r="ABI58" s="41"/>
      <c r="ABJ58" s="41"/>
      <c r="ABK58" s="41"/>
      <c r="ABL58" s="41"/>
      <c r="ABM58" s="41"/>
      <c r="ABN58" s="41"/>
      <c r="ABO58" s="41"/>
      <c r="ABP58" s="41"/>
      <c r="ABQ58" s="41"/>
      <c r="ABR58" s="41"/>
      <c r="ABS58" s="41"/>
      <c r="ABT58" s="41"/>
      <c r="ABU58" s="41"/>
      <c r="ABV58" s="41"/>
      <c r="ABW58" s="41"/>
      <c r="ABX58" s="41"/>
      <c r="ABY58" s="41"/>
      <c r="ABZ58" s="41"/>
      <c r="ACA58" s="41"/>
      <c r="ACB58" s="41"/>
      <c r="ACC58" s="41"/>
      <c r="ACD58" s="41"/>
      <c r="ACE58" s="41"/>
      <c r="ACF58" s="41"/>
      <c r="ACG58" s="41"/>
      <c r="ACH58" s="41"/>
      <c r="ACI58" s="41"/>
      <c r="ACJ58" s="41"/>
      <c r="ACK58" s="41"/>
      <c r="ACL58" s="41"/>
      <c r="ACM58" s="41"/>
      <c r="ACN58" s="41"/>
      <c r="ACO58" s="41"/>
      <c r="ACP58" s="41"/>
      <c r="ACQ58" s="41"/>
      <c r="ACR58" s="41"/>
      <c r="ACS58" s="41"/>
      <c r="ACT58" s="41"/>
      <c r="ACU58" s="41"/>
      <c r="ACV58" s="41"/>
      <c r="ACW58" s="41"/>
      <c r="ACX58" s="41"/>
      <c r="ACY58" s="41"/>
      <c r="ACZ58" s="41"/>
      <c r="ADA58" s="41"/>
      <c r="ADB58" s="41"/>
      <c r="ADC58" s="41"/>
      <c r="ADD58" s="41"/>
      <c r="ADE58" s="41"/>
      <c r="ADF58" s="41"/>
      <c r="ADG58" s="41"/>
      <c r="ADH58" s="41"/>
      <c r="ADI58" s="41"/>
      <c r="ADJ58" s="41"/>
      <c r="ADK58" s="41"/>
      <c r="ADL58" s="41"/>
      <c r="ADM58" s="41"/>
      <c r="ADN58" s="41"/>
      <c r="ADO58" s="41"/>
      <c r="ADP58" s="41"/>
      <c r="ADQ58" s="41"/>
      <c r="ADR58" s="41"/>
      <c r="ADS58" s="41"/>
      <c r="ADT58" s="41"/>
      <c r="ADU58" s="41"/>
      <c r="ADV58" s="41"/>
      <c r="ADW58" s="41"/>
      <c r="ADX58" s="41"/>
      <c r="ADY58" s="41"/>
      <c r="ADZ58" s="41"/>
      <c r="AEA58" s="41"/>
      <c r="AEB58" s="41"/>
      <c r="AEC58" s="41"/>
      <c r="AED58" s="41"/>
      <c r="AEE58" s="41"/>
      <c r="AEF58" s="41"/>
      <c r="AEG58" s="41"/>
      <c r="AEH58" s="41"/>
      <c r="AEI58" s="41"/>
      <c r="AEJ58" s="41"/>
      <c r="AEK58" s="41"/>
      <c r="AEL58" s="41"/>
      <c r="AEM58" s="41"/>
      <c r="AEN58" s="41"/>
      <c r="AEO58" s="41"/>
      <c r="AEP58" s="41"/>
      <c r="AEQ58" s="41"/>
      <c r="AER58" s="41"/>
      <c r="AES58" s="41"/>
      <c r="AET58" s="41"/>
      <c r="AEU58" s="41"/>
      <c r="AEV58" s="41"/>
      <c r="AEW58" s="41"/>
      <c r="AEX58" s="41"/>
      <c r="AEY58" s="41"/>
      <c r="AEZ58" s="41"/>
      <c r="AFA58" s="41"/>
      <c r="AFB58" s="41"/>
      <c r="AFC58" s="41"/>
      <c r="AFD58" s="41"/>
      <c r="AFE58" s="41"/>
      <c r="AFF58" s="41"/>
      <c r="AFG58" s="41"/>
      <c r="AFH58" s="41"/>
      <c r="AFI58" s="41"/>
      <c r="AFJ58" s="41"/>
      <c r="AFK58" s="41"/>
      <c r="AFL58" s="41"/>
      <c r="AFM58" s="41"/>
      <c r="AFN58" s="41"/>
      <c r="AFO58" s="41"/>
      <c r="AFP58" s="41"/>
      <c r="AFQ58" s="41"/>
      <c r="AFR58" s="41"/>
      <c r="AFS58" s="41"/>
      <c r="AFT58" s="41"/>
      <c r="AFU58" s="41"/>
      <c r="AFV58" s="41"/>
      <c r="AFW58" s="41"/>
      <c r="AFX58" s="41"/>
      <c r="AFY58" s="41"/>
      <c r="AFZ58" s="41"/>
      <c r="AGA58" s="41"/>
      <c r="AGB58" s="41"/>
      <c r="AGC58" s="41"/>
      <c r="AGD58" s="41"/>
      <c r="AGE58" s="41"/>
      <c r="AGF58" s="41"/>
      <c r="AGG58" s="41"/>
      <c r="AGH58" s="41"/>
      <c r="AGI58" s="41"/>
      <c r="AGJ58" s="41"/>
      <c r="AGK58" s="41"/>
      <c r="AGL58" s="41"/>
      <c r="AGM58" s="41"/>
      <c r="AGN58" s="41"/>
      <c r="AGO58" s="41"/>
      <c r="AGP58" s="41"/>
      <c r="AGQ58" s="41"/>
      <c r="AGR58" s="41"/>
      <c r="AGS58" s="41"/>
      <c r="AGT58" s="41"/>
      <c r="AGU58" s="41"/>
      <c r="AGV58" s="41"/>
      <c r="AGW58" s="41"/>
      <c r="AGX58" s="41"/>
      <c r="AGY58" s="41"/>
      <c r="AGZ58" s="41"/>
      <c r="AHA58" s="41"/>
      <c r="AHB58" s="41"/>
      <c r="AHC58" s="41"/>
      <c r="AHD58" s="41"/>
      <c r="AHE58" s="41"/>
      <c r="AHF58" s="41"/>
      <c r="AHG58" s="41"/>
      <c r="AHH58" s="41"/>
      <c r="AHI58" s="41"/>
      <c r="AHJ58" s="41"/>
      <c r="AHK58" s="41"/>
      <c r="AHL58" s="41"/>
      <c r="AHM58" s="41"/>
      <c r="AHN58" s="41"/>
      <c r="AHO58" s="41"/>
      <c r="AHP58" s="41"/>
      <c r="AHQ58" s="41"/>
      <c r="AHR58" s="41"/>
      <c r="AHS58" s="41"/>
      <c r="AHT58" s="41"/>
      <c r="AHU58" s="41"/>
      <c r="AHV58" s="41"/>
      <c r="AHW58" s="41"/>
      <c r="AHX58" s="41"/>
      <c r="AHY58" s="41"/>
      <c r="AHZ58" s="41"/>
      <c r="AIA58" s="41"/>
      <c r="AIB58" s="41"/>
      <c r="AIC58" s="41"/>
      <c r="AID58" s="41"/>
      <c r="AIE58" s="41"/>
      <c r="AIF58" s="41"/>
      <c r="AIG58" s="41"/>
      <c r="AIH58" s="41"/>
      <c r="AII58" s="41"/>
      <c r="AIJ58" s="41"/>
      <c r="AIK58" s="41"/>
      <c r="AIL58" s="41"/>
      <c r="AIM58" s="41"/>
      <c r="AIN58" s="41"/>
      <c r="AIO58" s="41"/>
      <c r="AIP58" s="41"/>
      <c r="AIQ58" s="41"/>
      <c r="AIR58" s="41"/>
      <c r="AIS58" s="41"/>
      <c r="AIT58" s="41"/>
      <c r="AIU58" s="41"/>
      <c r="AIV58" s="41"/>
      <c r="AIW58" s="41"/>
      <c r="AIX58" s="41"/>
      <c r="AIY58" s="41"/>
      <c r="AIZ58" s="41"/>
      <c r="AJA58" s="41"/>
      <c r="AJB58" s="41"/>
      <c r="AJC58" s="41"/>
      <c r="AJD58" s="41"/>
      <c r="AJE58" s="41"/>
      <c r="AJF58" s="41"/>
      <c r="AJG58" s="41"/>
      <c r="AJH58" s="41"/>
      <c r="AJI58" s="41"/>
      <c r="AJJ58" s="41"/>
      <c r="AJK58" s="41"/>
      <c r="AJL58" s="41"/>
      <c r="AJM58" s="41"/>
      <c r="AJN58" s="41"/>
      <c r="AJO58" s="41"/>
      <c r="AJP58" s="41"/>
      <c r="AJQ58" s="41"/>
      <c r="AJR58" s="41"/>
      <c r="AJS58" s="41"/>
      <c r="AJT58" s="41"/>
      <c r="AJU58" s="41"/>
      <c r="AJV58" s="41"/>
      <c r="AJW58" s="41"/>
      <c r="AJX58" s="41"/>
      <c r="AJY58" s="41"/>
      <c r="AJZ58" s="41"/>
      <c r="AKA58" s="41"/>
      <c r="AKB58" s="41"/>
      <c r="AKC58" s="41"/>
      <c r="AKD58" s="41"/>
      <c r="AKE58" s="41"/>
      <c r="AKF58" s="41"/>
      <c r="AKG58" s="41"/>
      <c r="AKH58" s="41"/>
      <c r="AKI58" s="41"/>
      <c r="AKJ58" s="41"/>
      <c r="AKK58" s="41"/>
      <c r="AKL58" s="41"/>
      <c r="AKM58" s="41"/>
      <c r="AKN58" s="41"/>
      <c r="AKO58" s="41"/>
      <c r="AKP58" s="41"/>
      <c r="AKQ58" s="41"/>
      <c r="AKR58" s="41"/>
      <c r="AKS58" s="41"/>
      <c r="AKT58" s="41"/>
      <c r="AKU58" s="41"/>
      <c r="AKV58" s="41"/>
      <c r="AKW58" s="41"/>
      <c r="AKX58" s="41"/>
      <c r="AKY58" s="41"/>
      <c r="AKZ58" s="41"/>
      <c r="ALA58" s="41"/>
      <c r="ALB58" s="41"/>
      <c r="ALC58" s="41"/>
      <c r="ALD58" s="41"/>
      <c r="ALE58" s="41"/>
      <c r="ALF58" s="41"/>
      <c r="ALG58" s="41"/>
      <c r="ALH58" s="41"/>
      <c r="ALI58" s="41"/>
      <c r="ALJ58" s="41"/>
      <c r="ALK58" s="41"/>
      <c r="ALL58" s="41"/>
      <c r="ALM58" s="41"/>
      <c r="ALN58" s="41"/>
      <c r="ALO58" s="41"/>
      <c r="ALP58" s="41"/>
      <c r="ALQ58" s="41"/>
      <c r="ALR58" s="41"/>
      <c r="ALS58" s="41"/>
      <c r="ALT58" s="41"/>
      <c r="ALU58" s="41"/>
      <c r="ALV58" s="41"/>
      <c r="ALW58" s="41"/>
      <c r="ALX58" s="41"/>
      <c r="ALY58" s="41"/>
      <c r="ALZ58" s="41"/>
      <c r="AMA58" s="41"/>
      <c r="AMB58" s="41"/>
      <c r="AMC58" s="41"/>
      <c r="AMD58" s="41"/>
      <c r="AME58" s="41"/>
      <c r="AMF58" s="41"/>
      <c r="AMG58" s="41"/>
      <c r="AMH58" s="41"/>
      <c r="AMI58" s="41"/>
      <c r="AMJ58" s="41"/>
      <c r="AMK58" s="41"/>
      <c r="AML58" s="41"/>
      <c r="AMM58" s="41"/>
      <c r="AMN58" s="41"/>
      <c r="AMO58" s="41"/>
      <c r="AMP58" s="41"/>
      <c r="AMQ58" s="41"/>
      <c r="AMR58" s="41"/>
      <c r="AMS58" s="41"/>
      <c r="AMT58" s="41"/>
      <c r="AMU58" s="41"/>
      <c r="AMV58" s="41"/>
      <c r="AMW58" s="41"/>
      <c r="AMX58" s="41"/>
      <c r="AMY58" s="41"/>
      <c r="AMZ58" s="41"/>
      <c r="ANA58" s="41"/>
      <c r="ANB58" s="41"/>
      <c r="ANC58" s="41"/>
      <c r="AND58" s="41"/>
      <c r="ANE58" s="41"/>
      <c r="ANF58" s="41"/>
      <c r="ANG58" s="41"/>
      <c r="ANH58" s="41"/>
      <c r="ANI58" s="41"/>
      <c r="ANJ58" s="41"/>
      <c r="ANK58" s="41"/>
      <c r="ANL58" s="41"/>
      <c r="ANM58" s="41"/>
      <c r="ANN58" s="41"/>
      <c r="ANO58" s="41"/>
      <c r="ANP58" s="41"/>
      <c r="ANQ58" s="41"/>
      <c r="ANR58" s="41"/>
      <c r="ANS58" s="41"/>
      <c r="ANT58" s="41"/>
      <c r="ANU58" s="41"/>
      <c r="ANV58" s="41"/>
      <c r="ANW58" s="41"/>
      <c r="ANX58" s="41"/>
      <c r="ANY58" s="41"/>
      <c r="ANZ58" s="41"/>
      <c r="AOA58" s="41"/>
      <c r="AOB58" s="41"/>
      <c r="AOC58" s="41"/>
      <c r="AOD58" s="41"/>
      <c r="AOE58" s="41"/>
      <c r="AOF58" s="41"/>
      <c r="AOG58" s="41"/>
      <c r="AOH58" s="41"/>
      <c r="AOI58" s="41"/>
      <c r="AOJ58" s="41"/>
      <c r="AOK58" s="41"/>
      <c r="AOL58" s="41"/>
      <c r="AOM58" s="41"/>
      <c r="AON58" s="41"/>
      <c r="AOO58" s="41"/>
      <c r="AOP58" s="41"/>
      <c r="AOQ58" s="41"/>
      <c r="AOR58" s="41"/>
      <c r="AOS58" s="41"/>
      <c r="AOT58" s="41"/>
      <c r="AOU58" s="41"/>
      <c r="AOV58" s="41"/>
      <c r="AOW58" s="41"/>
      <c r="AOX58" s="41"/>
      <c r="AOY58" s="41"/>
      <c r="AOZ58" s="41"/>
      <c r="APA58" s="41"/>
      <c r="APB58" s="41"/>
      <c r="APC58" s="41"/>
      <c r="APD58" s="41"/>
      <c r="APE58" s="41"/>
      <c r="APF58" s="41"/>
      <c r="APG58" s="41"/>
      <c r="APH58" s="41"/>
      <c r="API58" s="41"/>
    </row>
    <row r="59" spans="2:1101" x14ac:dyDescent="0.25">
      <c r="B59" s="43" t="s">
        <v>340</v>
      </c>
      <c r="C59" s="41">
        <v>12401</v>
      </c>
      <c r="D59" s="130">
        <v>0</v>
      </c>
      <c r="E59" s="130">
        <v>0</v>
      </c>
      <c r="F59" s="130">
        <v>8500366.8900000006</v>
      </c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1"/>
      <c r="CR59" s="41"/>
      <c r="CS59" s="41"/>
      <c r="CT59" s="41"/>
      <c r="CU59" s="41"/>
      <c r="CV59" s="41"/>
      <c r="CW59" s="41"/>
      <c r="CX59" s="41"/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1"/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  <c r="EM59" s="41"/>
      <c r="EN59" s="41"/>
      <c r="EO59" s="41"/>
      <c r="EP59" s="41"/>
      <c r="EQ59" s="41"/>
      <c r="ER59" s="41"/>
      <c r="ES59" s="41"/>
      <c r="ET59" s="41"/>
      <c r="EU59" s="41"/>
      <c r="EV59" s="41"/>
      <c r="EW59" s="41"/>
      <c r="EX59" s="41"/>
      <c r="EY59" s="41"/>
      <c r="EZ59" s="41"/>
      <c r="FA59" s="41"/>
      <c r="FB59" s="41"/>
      <c r="FC59" s="41"/>
      <c r="FD59" s="41"/>
      <c r="FE59" s="41"/>
      <c r="FF59" s="41"/>
      <c r="FG59" s="41"/>
      <c r="FH59" s="41"/>
      <c r="FI59" s="41"/>
      <c r="FJ59" s="41"/>
      <c r="FK59" s="41"/>
      <c r="FL59" s="41"/>
      <c r="FM59" s="41"/>
      <c r="FN59" s="41"/>
      <c r="FO59" s="41"/>
      <c r="FP59" s="41"/>
      <c r="FQ59" s="41"/>
      <c r="FR59" s="41"/>
      <c r="FS59" s="41"/>
      <c r="FT59" s="41"/>
      <c r="FU59" s="41"/>
      <c r="FV59" s="41"/>
      <c r="FW59" s="41"/>
      <c r="FX59" s="41"/>
      <c r="FY59" s="41"/>
      <c r="FZ59" s="41"/>
      <c r="GA59" s="41"/>
      <c r="GB59" s="41"/>
      <c r="GC59" s="41"/>
      <c r="GD59" s="41"/>
      <c r="GE59" s="41"/>
      <c r="GF59" s="41"/>
      <c r="GG59" s="41"/>
      <c r="GH59" s="41"/>
      <c r="GI59" s="41"/>
      <c r="GJ59" s="41"/>
      <c r="GK59" s="41"/>
      <c r="GL59" s="41"/>
      <c r="GM59" s="41"/>
      <c r="GN59" s="41"/>
      <c r="GO59" s="41"/>
      <c r="GP59" s="41"/>
      <c r="GQ59" s="41"/>
      <c r="GR59" s="41"/>
      <c r="GS59" s="41"/>
      <c r="GT59" s="41"/>
      <c r="GU59" s="41"/>
      <c r="GV59" s="41"/>
      <c r="GW59" s="41"/>
      <c r="GX59" s="41"/>
      <c r="GY59" s="41"/>
      <c r="GZ59" s="41"/>
      <c r="HA59" s="41"/>
      <c r="HB59" s="41"/>
      <c r="HC59" s="41"/>
      <c r="HD59" s="41"/>
      <c r="HE59" s="41"/>
      <c r="HF59" s="41"/>
      <c r="HG59" s="41"/>
      <c r="HH59" s="41"/>
      <c r="HI59" s="41"/>
      <c r="HJ59" s="41"/>
      <c r="HK59" s="41"/>
      <c r="HL59" s="41"/>
      <c r="HM59" s="41"/>
      <c r="HN59" s="41"/>
      <c r="HO59" s="41"/>
      <c r="HP59" s="41"/>
      <c r="HQ59" s="41"/>
      <c r="HR59" s="41"/>
      <c r="HS59" s="41"/>
      <c r="HT59" s="41"/>
      <c r="HU59" s="41"/>
      <c r="HV59" s="41"/>
      <c r="HW59" s="41"/>
      <c r="HX59" s="41"/>
      <c r="HY59" s="41"/>
      <c r="HZ59" s="41"/>
      <c r="IA59" s="41"/>
      <c r="IB59" s="41"/>
      <c r="IC59" s="41"/>
      <c r="ID59" s="41"/>
      <c r="IE59" s="41"/>
      <c r="IF59" s="41"/>
      <c r="IG59" s="41"/>
      <c r="IH59" s="41"/>
      <c r="II59" s="41"/>
      <c r="IJ59" s="41"/>
      <c r="IK59" s="41"/>
      <c r="IL59" s="41"/>
      <c r="IM59" s="41"/>
      <c r="IN59" s="41"/>
      <c r="IO59" s="41"/>
      <c r="IP59" s="41"/>
      <c r="IQ59" s="41"/>
      <c r="IR59" s="41"/>
      <c r="IS59" s="41"/>
      <c r="IT59" s="41"/>
      <c r="IU59" s="41"/>
      <c r="IV59" s="41"/>
      <c r="IW59" s="41"/>
      <c r="IX59" s="41"/>
      <c r="IY59" s="41"/>
      <c r="IZ59" s="41"/>
      <c r="JA59" s="41"/>
      <c r="JB59" s="41"/>
      <c r="JC59" s="41"/>
      <c r="JD59" s="41"/>
      <c r="JE59" s="41"/>
      <c r="JF59" s="41"/>
      <c r="JG59" s="41"/>
      <c r="JH59" s="41"/>
      <c r="JI59" s="41"/>
      <c r="JJ59" s="41"/>
      <c r="JK59" s="41"/>
      <c r="JL59" s="41"/>
      <c r="JM59" s="41"/>
      <c r="JN59" s="41"/>
      <c r="JO59" s="41"/>
      <c r="JP59" s="41"/>
      <c r="JQ59" s="41"/>
      <c r="JR59" s="41"/>
      <c r="JS59" s="41"/>
      <c r="JT59" s="41"/>
      <c r="JU59" s="41"/>
      <c r="JV59" s="41"/>
      <c r="JW59" s="41"/>
      <c r="JX59" s="41"/>
      <c r="JY59" s="41"/>
      <c r="JZ59" s="41"/>
      <c r="KA59" s="41"/>
      <c r="KB59" s="41"/>
      <c r="KC59" s="41"/>
      <c r="KD59" s="41"/>
      <c r="KE59" s="41"/>
      <c r="KF59" s="41"/>
      <c r="KG59" s="41"/>
      <c r="KH59" s="41"/>
      <c r="KI59" s="41"/>
      <c r="KJ59" s="41"/>
      <c r="KK59" s="41"/>
      <c r="KL59" s="41"/>
      <c r="KM59" s="41"/>
      <c r="KN59" s="41"/>
      <c r="KO59" s="41"/>
      <c r="KP59" s="41"/>
      <c r="KQ59" s="41"/>
      <c r="KR59" s="41"/>
      <c r="KS59" s="41"/>
      <c r="KT59" s="41"/>
      <c r="KU59" s="41"/>
      <c r="KV59" s="41"/>
      <c r="KW59" s="41"/>
      <c r="KX59" s="41"/>
      <c r="KY59" s="41"/>
      <c r="KZ59" s="41"/>
      <c r="LA59" s="41"/>
      <c r="LB59" s="41"/>
      <c r="LC59" s="41"/>
      <c r="LD59" s="41"/>
      <c r="LE59" s="41"/>
      <c r="LF59" s="41"/>
      <c r="LG59" s="41"/>
      <c r="LH59" s="41"/>
      <c r="LI59" s="41"/>
      <c r="LJ59" s="41"/>
      <c r="LK59" s="41"/>
      <c r="LL59" s="41"/>
      <c r="LM59" s="41"/>
      <c r="LN59" s="41"/>
      <c r="LO59" s="41"/>
      <c r="LP59" s="41"/>
      <c r="LQ59" s="41"/>
      <c r="LR59" s="41"/>
      <c r="LS59" s="41"/>
      <c r="LT59" s="41"/>
      <c r="LU59" s="41"/>
      <c r="LV59" s="41"/>
      <c r="LW59" s="41"/>
      <c r="LX59" s="41"/>
      <c r="LY59" s="41"/>
      <c r="LZ59" s="41"/>
      <c r="MA59" s="41"/>
      <c r="MB59" s="41"/>
      <c r="MC59" s="41"/>
      <c r="MD59" s="41"/>
      <c r="ME59" s="41"/>
      <c r="MF59" s="41"/>
      <c r="MG59" s="41"/>
      <c r="MH59" s="41"/>
      <c r="MI59" s="41"/>
      <c r="MJ59" s="41"/>
      <c r="MK59" s="41"/>
      <c r="ML59" s="41"/>
      <c r="MM59" s="41"/>
      <c r="MN59" s="41"/>
      <c r="MO59" s="41"/>
      <c r="MP59" s="41"/>
      <c r="MQ59" s="41"/>
      <c r="MR59" s="41"/>
      <c r="MS59" s="41"/>
      <c r="MT59" s="41"/>
      <c r="MU59" s="41"/>
      <c r="MV59" s="41"/>
      <c r="MW59" s="41"/>
      <c r="MX59" s="41"/>
      <c r="MY59" s="41"/>
      <c r="MZ59" s="41"/>
      <c r="NA59" s="41"/>
      <c r="NB59" s="41"/>
      <c r="NC59" s="41"/>
      <c r="ND59" s="41"/>
      <c r="NE59" s="41"/>
      <c r="NF59" s="41"/>
      <c r="NG59" s="41"/>
      <c r="NH59" s="41"/>
      <c r="NI59" s="41"/>
      <c r="NJ59" s="41"/>
      <c r="NK59" s="41"/>
      <c r="NL59" s="41"/>
      <c r="NM59" s="41"/>
      <c r="NN59" s="41"/>
      <c r="NO59" s="41"/>
      <c r="NP59" s="41"/>
      <c r="NQ59" s="41"/>
      <c r="NR59" s="41"/>
      <c r="NS59" s="41"/>
      <c r="NT59" s="41"/>
      <c r="NU59" s="41"/>
      <c r="NV59" s="41"/>
      <c r="NW59" s="41"/>
      <c r="NX59" s="41"/>
      <c r="NY59" s="41"/>
      <c r="NZ59" s="41"/>
      <c r="OA59" s="41"/>
      <c r="OB59" s="41"/>
      <c r="OC59" s="41"/>
      <c r="OD59" s="41"/>
      <c r="OE59" s="41"/>
      <c r="OF59" s="41"/>
      <c r="OG59" s="41"/>
      <c r="OH59" s="41"/>
      <c r="OI59" s="41"/>
      <c r="OJ59" s="41"/>
      <c r="OK59" s="41"/>
      <c r="OL59" s="41"/>
      <c r="OM59" s="41"/>
      <c r="ON59" s="41"/>
      <c r="OO59" s="41"/>
      <c r="OP59" s="41"/>
      <c r="OQ59" s="41"/>
      <c r="OR59" s="41"/>
      <c r="OS59" s="41"/>
      <c r="OT59" s="41"/>
      <c r="OU59" s="41"/>
      <c r="OV59" s="41"/>
      <c r="OW59" s="41"/>
      <c r="OX59" s="41"/>
      <c r="OY59" s="41"/>
      <c r="OZ59" s="41"/>
      <c r="PA59" s="41"/>
      <c r="PB59" s="41"/>
      <c r="PC59" s="41"/>
      <c r="PD59" s="41"/>
      <c r="PE59" s="41"/>
      <c r="PF59" s="41"/>
      <c r="PG59" s="41"/>
      <c r="PH59" s="41"/>
      <c r="PI59" s="41"/>
      <c r="PJ59" s="41"/>
      <c r="PK59" s="41"/>
      <c r="PL59" s="41"/>
      <c r="PM59" s="41"/>
      <c r="PN59" s="41"/>
      <c r="PO59" s="41"/>
      <c r="PP59" s="41"/>
      <c r="PQ59" s="41"/>
      <c r="PR59" s="41"/>
      <c r="PS59" s="41"/>
      <c r="PT59" s="41"/>
      <c r="PU59" s="41"/>
      <c r="PV59" s="41"/>
      <c r="PW59" s="41"/>
      <c r="PX59" s="41"/>
      <c r="PY59" s="41"/>
      <c r="PZ59" s="41"/>
      <c r="QA59" s="41"/>
      <c r="QB59" s="41"/>
      <c r="QC59" s="41"/>
      <c r="QD59" s="41"/>
      <c r="QE59" s="41"/>
      <c r="QF59" s="41"/>
      <c r="QG59" s="41"/>
      <c r="QH59" s="41"/>
      <c r="QI59" s="41"/>
      <c r="QJ59" s="41"/>
      <c r="QK59" s="41"/>
      <c r="QL59" s="41"/>
      <c r="QM59" s="41"/>
      <c r="QN59" s="41"/>
      <c r="QO59" s="41"/>
      <c r="QP59" s="41"/>
      <c r="QQ59" s="41"/>
      <c r="QR59" s="41"/>
      <c r="QS59" s="41"/>
      <c r="QT59" s="41"/>
      <c r="QU59" s="41"/>
      <c r="QV59" s="41"/>
      <c r="QW59" s="41"/>
      <c r="QX59" s="41"/>
      <c r="QY59" s="41"/>
      <c r="QZ59" s="41"/>
      <c r="RA59" s="41"/>
      <c r="RB59" s="41"/>
      <c r="RC59" s="41"/>
      <c r="RD59" s="41"/>
      <c r="RE59" s="41"/>
      <c r="RF59" s="41"/>
      <c r="RG59" s="41"/>
      <c r="RH59" s="41"/>
      <c r="RI59" s="41"/>
      <c r="RJ59" s="41"/>
      <c r="RK59" s="41"/>
      <c r="RL59" s="41"/>
      <c r="RM59" s="41"/>
      <c r="RN59" s="41"/>
      <c r="RO59" s="41"/>
      <c r="RP59" s="41"/>
      <c r="RQ59" s="41"/>
      <c r="RR59" s="41"/>
      <c r="RS59" s="41"/>
      <c r="RT59" s="41"/>
      <c r="RU59" s="41"/>
      <c r="RV59" s="41"/>
      <c r="RW59" s="41"/>
      <c r="RX59" s="41"/>
      <c r="RY59" s="41"/>
      <c r="RZ59" s="41"/>
      <c r="SA59" s="41"/>
      <c r="SB59" s="41"/>
      <c r="SC59" s="41"/>
      <c r="SD59" s="41"/>
      <c r="SE59" s="41"/>
      <c r="SF59" s="41"/>
      <c r="SG59" s="41"/>
      <c r="SH59" s="41"/>
      <c r="SI59" s="41"/>
      <c r="SJ59" s="41"/>
      <c r="SK59" s="41"/>
      <c r="SL59" s="41"/>
      <c r="SM59" s="41"/>
      <c r="SN59" s="41"/>
      <c r="SO59" s="41"/>
      <c r="SP59" s="41"/>
      <c r="SQ59" s="41"/>
      <c r="SR59" s="41"/>
      <c r="SS59" s="41"/>
      <c r="ST59" s="41"/>
      <c r="SU59" s="41"/>
      <c r="SV59" s="41"/>
      <c r="SW59" s="41"/>
      <c r="SX59" s="41"/>
      <c r="SY59" s="41"/>
      <c r="SZ59" s="41"/>
      <c r="TA59" s="41"/>
      <c r="TB59" s="41"/>
      <c r="TC59" s="41"/>
      <c r="TD59" s="41"/>
      <c r="TE59" s="41"/>
      <c r="TF59" s="41"/>
      <c r="TG59" s="41"/>
      <c r="TH59" s="41"/>
      <c r="TI59" s="41"/>
      <c r="TJ59" s="41"/>
      <c r="TK59" s="41"/>
      <c r="TL59" s="41"/>
      <c r="TM59" s="41"/>
      <c r="TN59" s="41"/>
      <c r="TO59" s="41"/>
      <c r="TP59" s="41"/>
      <c r="TQ59" s="41"/>
      <c r="TR59" s="41"/>
      <c r="TS59" s="41"/>
      <c r="TT59" s="41"/>
      <c r="TU59" s="41"/>
      <c r="TV59" s="41"/>
      <c r="TW59" s="41"/>
      <c r="TX59" s="41"/>
      <c r="TY59" s="41"/>
      <c r="TZ59" s="41"/>
      <c r="UA59" s="41"/>
      <c r="UB59" s="41"/>
      <c r="UC59" s="41"/>
      <c r="UD59" s="41"/>
      <c r="UE59" s="41"/>
      <c r="UF59" s="41"/>
      <c r="UG59" s="41"/>
      <c r="UH59" s="41"/>
      <c r="UI59" s="41"/>
      <c r="UJ59" s="41"/>
      <c r="UK59" s="41"/>
      <c r="UL59" s="41"/>
      <c r="UM59" s="41"/>
      <c r="UN59" s="41"/>
      <c r="UO59" s="41"/>
      <c r="UP59" s="41"/>
      <c r="UQ59" s="41"/>
      <c r="UR59" s="41"/>
      <c r="US59" s="41"/>
      <c r="UT59" s="41"/>
      <c r="UU59" s="41"/>
      <c r="UV59" s="41"/>
      <c r="UW59" s="41"/>
      <c r="UX59" s="41"/>
      <c r="UY59" s="41"/>
      <c r="UZ59" s="41"/>
      <c r="VA59" s="41"/>
      <c r="VB59" s="41"/>
      <c r="VC59" s="41"/>
      <c r="VD59" s="41"/>
      <c r="VE59" s="41"/>
      <c r="VF59" s="41"/>
      <c r="VG59" s="41"/>
      <c r="VH59" s="41"/>
      <c r="VI59" s="41"/>
      <c r="VJ59" s="41"/>
      <c r="VK59" s="41"/>
      <c r="VL59" s="41"/>
      <c r="VM59" s="41"/>
      <c r="VN59" s="41"/>
      <c r="VO59" s="41"/>
      <c r="VP59" s="41"/>
      <c r="VQ59" s="41"/>
      <c r="VR59" s="41"/>
      <c r="VS59" s="41"/>
      <c r="VT59" s="41"/>
      <c r="VU59" s="41"/>
      <c r="VV59" s="41"/>
      <c r="VW59" s="41"/>
      <c r="VX59" s="41"/>
      <c r="VY59" s="41"/>
      <c r="VZ59" s="41"/>
      <c r="WA59" s="41"/>
      <c r="WB59" s="41"/>
      <c r="WC59" s="41"/>
      <c r="WD59" s="41"/>
      <c r="WE59" s="41"/>
      <c r="WF59" s="41"/>
      <c r="WG59" s="41"/>
      <c r="WH59" s="41"/>
      <c r="WI59" s="41"/>
      <c r="WJ59" s="41"/>
      <c r="WK59" s="41"/>
      <c r="WL59" s="41"/>
      <c r="WM59" s="41"/>
      <c r="WN59" s="41"/>
      <c r="WO59" s="41"/>
      <c r="WP59" s="41"/>
      <c r="WQ59" s="41"/>
      <c r="WR59" s="41"/>
      <c r="WS59" s="41"/>
      <c r="WT59" s="41"/>
      <c r="WU59" s="41"/>
      <c r="WV59" s="41"/>
      <c r="WW59" s="41"/>
      <c r="WX59" s="41"/>
      <c r="WY59" s="41"/>
      <c r="WZ59" s="41"/>
      <c r="XA59" s="41"/>
      <c r="XB59" s="41"/>
      <c r="XC59" s="41"/>
      <c r="XD59" s="41"/>
      <c r="XE59" s="41"/>
      <c r="XF59" s="41"/>
      <c r="XG59" s="41"/>
      <c r="XH59" s="41"/>
      <c r="XI59" s="41"/>
      <c r="XJ59" s="41"/>
      <c r="XK59" s="41"/>
      <c r="XL59" s="41"/>
      <c r="XM59" s="41"/>
      <c r="XN59" s="41"/>
      <c r="XO59" s="41"/>
      <c r="XP59" s="41"/>
      <c r="XQ59" s="41"/>
      <c r="XR59" s="41"/>
      <c r="XS59" s="41"/>
      <c r="XT59" s="41"/>
      <c r="XU59" s="41"/>
      <c r="XV59" s="41"/>
      <c r="XW59" s="41"/>
      <c r="XX59" s="41"/>
      <c r="XY59" s="41"/>
      <c r="XZ59" s="41"/>
      <c r="YA59" s="41"/>
      <c r="YB59" s="41"/>
      <c r="YC59" s="41"/>
      <c r="YD59" s="41"/>
      <c r="YE59" s="41"/>
      <c r="YF59" s="41"/>
      <c r="YG59" s="41"/>
      <c r="YH59" s="41"/>
      <c r="YI59" s="41"/>
      <c r="YJ59" s="41"/>
      <c r="YK59" s="41"/>
      <c r="YL59" s="41"/>
      <c r="YM59" s="41"/>
      <c r="YN59" s="41"/>
      <c r="YO59" s="41"/>
      <c r="YP59" s="41"/>
      <c r="YQ59" s="41"/>
      <c r="YR59" s="41"/>
      <c r="YS59" s="41"/>
      <c r="YT59" s="41"/>
      <c r="YU59" s="41"/>
      <c r="YV59" s="41"/>
      <c r="YW59" s="41"/>
      <c r="YX59" s="41"/>
      <c r="YY59" s="41"/>
      <c r="YZ59" s="41"/>
      <c r="ZA59" s="41"/>
      <c r="ZB59" s="41"/>
      <c r="ZC59" s="41"/>
      <c r="ZD59" s="41"/>
      <c r="ZE59" s="41"/>
      <c r="ZF59" s="41"/>
      <c r="ZG59" s="41"/>
      <c r="ZH59" s="41"/>
      <c r="ZI59" s="41"/>
      <c r="ZJ59" s="41"/>
      <c r="ZK59" s="41"/>
      <c r="ZL59" s="41"/>
      <c r="ZM59" s="41"/>
      <c r="ZN59" s="41"/>
      <c r="ZO59" s="41"/>
      <c r="ZP59" s="41"/>
      <c r="ZQ59" s="41"/>
      <c r="ZR59" s="41"/>
      <c r="ZS59" s="41"/>
      <c r="ZT59" s="41"/>
      <c r="ZU59" s="41"/>
      <c r="ZV59" s="41"/>
      <c r="ZW59" s="41"/>
      <c r="ZX59" s="41"/>
      <c r="ZY59" s="41"/>
      <c r="ZZ59" s="41"/>
      <c r="AAA59" s="41"/>
      <c r="AAB59" s="41"/>
      <c r="AAC59" s="41"/>
      <c r="AAD59" s="41"/>
      <c r="AAE59" s="41"/>
      <c r="AAF59" s="41"/>
      <c r="AAG59" s="41"/>
      <c r="AAH59" s="41"/>
      <c r="AAI59" s="41"/>
      <c r="AAJ59" s="41"/>
      <c r="AAK59" s="41"/>
      <c r="AAL59" s="41"/>
      <c r="AAM59" s="41"/>
      <c r="AAN59" s="41"/>
      <c r="AAO59" s="41"/>
      <c r="AAP59" s="41"/>
      <c r="AAQ59" s="41"/>
      <c r="AAR59" s="41"/>
      <c r="AAS59" s="41"/>
      <c r="AAT59" s="41"/>
      <c r="AAU59" s="41"/>
      <c r="AAV59" s="41"/>
      <c r="AAW59" s="41"/>
      <c r="AAX59" s="41"/>
      <c r="AAY59" s="41"/>
      <c r="AAZ59" s="41"/>
      <c r="ABA59" s="41"/>
      <c r="ABB59" s="41"/>
      <c r="ABC59" s="41"/>
      <c r="ABD59" s="41"/>
      <c r="ABE59" s="41"/>
      <c r="ABF59" s="41"/>
      <c r="ABG59" s="41"/>
      <c r="ABH59" s="41"/>
      <c r="ABI59" s="41"/>
      <c r="ABJ59" s="41"/>
      <c r="ABK59" s="41"/>
      <c r="ABL59" s="41"/>
      <c r="ABM59" s="41"/>
      <c r="ABN59" s="41"/>
      <c r="ABO59" s="41"/>
      <c r="ABP59" s="41"/>
      <c r="ABQ59" s="41"/>
      <c r="ABR59" s="41"/>
      <c r="ABS59" s="41"/>
      <c r="ABT59" s="41"/>
      <c r="ABU59" s="41"/>
      <c r="ABV59" s="41"/>
      <c r="ABW59" s="41"/>
      <c r="ABX59" s="41"/>
      <c r="ABY59" s="41"/>
      <c r="ABZ59" s="41"/>
      <c r="ACA59" s="41"/>
      <c r="ACB59" s="41"/>
      <c r="ACC59" s="41"/>
      <c r="ACD59" s="41"/>
      <c r="ACE59" s="41"/>
      <c r="ACF59" s="41"/>
      <c r="ACG59" s="41"/>
      <c r="ACH59" s="41"/>
      <c r="ACI59" s="41"/>
      <c r="ACJ59" s="41"/>
      <c r="ACK59" s="41"/>
      <c r="ACL59" s="41"/>
      <c r="ACM59" s="41"/>
      <c r="ACN59" s="41"/>
      <c r="ACO59" s="41"/>
      <c r="ACP59" s="41"/>
      <c r="ACQ59" s="41"/>
      <c r="ACR59" s="41"/>
      <c r="ACS59" s="41"/>
      <c r="ACT59" s="41"/>
      <c r="ACU59" s="41"/>
      <c r="ACV59" s="41"/>
      <c r="ACW59" s="41"/>
      <c r="ACX59" s="41"/>
      <c r="ACY59" s="41"/>
      <c r="ACZ59" s="41"/>
      <c r="ADA59" s="41"/>
      <c r="ADB59" s="41"/>
      <c r="ADC59" s="41"/>
      <c r="ADD59" s="41"/>
      <c r="ADE59" s="41"/>
      <c r="ADF59" s="41"/>
      <c r="ADG59" s="41"/>
      <c r="ADH59" s="41"/>
      <c r="ADI59" s="41"/>
      <c r="ADJ59" s="41"/>
      <c r="ADK59" s="41"/>
      <c r="ADL59" s="41"/>
      <c r="ADM59" s="41"/>
      <c r="ADN59" s="41"/>
      <c r="ADO59" s="41"/>
      <c r="ADP59" s="41"/>
      <c r="ADQ59" s="41"/>
      <c r="ADR59" s="41"/>
      <c r="ADS59" s="41"/>
      <c r="ADT59" s="41"/>
      <c r="ADU59" s="41"/>
      <c r="ADV59" s="41"/>
      <c r="ADW59" s="41"/>
      <c r="ADX59" s="41"/>
      <c r="ADY59" s="41"/>
      <c r="ADZ59" s="41"/>
      <c r="AEA59" s="41"/>
      <c r="AEB59" s="41"/>
      <c r="AEC59" s="41"/>
      <c r="AED59" s="41"/>
      <c r="AEE59" s="41"/>
      <c r="AEF59" s="41"/>
      <c r="AEG59" s="41"/>
      <c r="AEH59" s="41"/>
      <c r="AEI59" s="41"/>
      <c r="AEJ59" s="41"/>
      <c r="AEK59" s="41"/>
      <c r="AEL59" s="41"/>
      <c r="AEM59" s="41"/>
      <c r="AEN59" s="41"/>
      <c r="AEO59" s="41"/>
      <c r="AEP59" s="41"/>
      <c r="AEQ59" s="41"/>
      <c r="AER59" s="41"/>
      <c r="AES59" s="41"/>
      <c r="AET59" s="41"/>
      <c r="AEU59" s="41"/>
      <c r="AEV59" s="41"/>
      <c r="AEW59" s="41"/>
      <c r="AEX59" s="41"/>
      <c r="AEY59" s="41"/>
      <c r="AEZ59" s="41"/>
      <c r="AFA59" s="41"/>
      <c r="AFB59" s="41"/>
      <c r="AFC59" s="41"/>
      <c r="AFD59" s="41"/>
      <c r="AFE59" s="41"/>
      <c r="AFF59" s="41"/>
      <c r="AFG59" s="41"/>
      <c r="AFH59" s="41"/>
      <c r="AFI59" s="41"/>
      <c r="AFJ59" s="41"/>
      <c r="AFK59" s="41"/>
      <c r="AFL59" s="41"/>
      <c r="AFM59" s="41"/>
      <c r="AFN59" s="41"/>
      <c r="AFO59" s="41"/>
      <c r="AFP59" s="41"/>
      <c r="AFQ59" s="41"/>
      <c r="AFR59" s="41"/>
      <c r="AFS59" s="41"/>
      <c r="AFT59" s="41"/>
      <c r="AFU59" s="41"/>
      <c r="AFV59" s="41"/>
      <c r="AFW59" s="41"/>
      <c r="AFX59" s="41"/>
      <c r="AFY59" s="41"/>
      <c r="AFZ59" s="41"/>
      <c r="AGA59" s="41"/>
      <c r="AGB59" s="41"/>
      <c r="AGC59" s="41"/>
      <c r="AGD59" s="41"/>
      <c r="AGE59" s="41"/>
      <c r="AGF59" s="41"/>
      <c r="AGG59" s="41"/>
      <c r="AGH59" s="41"/>
      <c r="AGI59" s="41"/>
      <c r="AGJ59" s="41"/>
      <c r="AGK59" s="41"/>
      <c r="AGL59" s="41"/>
      <c r="AGM59" s="41"/>
      <c r="AGN59" s="41"/>
      <c r="AGO59" s="41"/>
      <c r="AGP59" s="41"/>
      <c r="AGQ59" s="41"/>
      <c r="AGR59" s="41"/>
      <c r="AGS59" s="41"/>
      <c r="AGT59" s="41"/>
      <c r="AGU59" s="41"/>
      <c r="AGV59" s="41"/>
      <c r="AGW59" s="41"/>
      <c r="AGX59" s="41"/>
      <c r="AGY59" s="41"/>
      <c r="AGZ59" s="41"/>
      <c r="AHA59" s="41"/>
      <c r="AHB59" s="41"/>
      <c r="AHC59" s="41"/>
      <c r="AHD59" s="41"/>
      <c r="AHE59" s="41"/>
      <c r="AHF59" s="41"/>
      <c r="AHG59" s="41"/>
      <c r="AHH59" s="41"/>
      <c r="AHI59" s="41"/>
      <c r="AHJ59" s="41"/>
      <c r="AHK59" s="41"/>
      <c r="AHL59" s="41"/>
      <c r="AHM59" s="41"/>
      <c r="AHN59" s="41"/>
      <c r="AHO59" s="41"/>
      <c r="AHP59" s="41"/>
      <c r="AHQ59" s="41"/>
      <c r="AHR59" s="41"/>
      <c r="AHS59" s="41"/>
      <c r="AHT59" s="41"/>
      <c r="AHU59" s="41"/>
      <c r="AHV59" s="41"/>
      <c r="AHW59" s="41"/>
      <c r="AHX59" s="41"/>
      <c r="AHY59" s="41"/>
      <c r="AHZ59" s="41"/>
      <c r="AIA59" s="41"/>
      <c r="AIB59" s="41"/>
      <c r="AIC59" s="41"/>
      <c r="AID59" s="41"/>
      <c r="AIE59" s="41"/>
      <c r="AIF59" s="41"/>
      <c r="AIG59" s="41"/>
      <c r="AIH59" s="41"/>
      <c r="AII59" s="41"/>
      <c r="AIJ59" s="41"/>
      <c r="AIK59" s="41"/>
      <c r="AIL59" s="41"/>
      <c r="AIM59" s="41"/>
      <c r="AIN59" s="41"/>
      <c r="AIO59" s="41"/>
      <c r="AIP59" s="41"/>
      <c r="AIQ59" s="41"/>
      <c r="AIR59" s="41"/>
      <c r="AIS59" s="41"/>
      <c r="AIT59" s="41"/>
      <c r="AIU59" s="41"/>
      <c r="AIV59" s="41"/>
      <c r="AIW59" s="41"/>
      <c r="AIX59" s="41"/>
      <c r="AIY59" s="41"/>
      <c r="AIZ59" s="41"/>
      <c r="AJA59" s="41"/>
      <c r="AJB59" s="41"/>
      <c r="AJC59" s="41"/>
      <c r="AJD59" s="41"/>
      <c r="AJE59" s="41"/>
      <c r="AJF59" s="41"/>
      <c r="AJG59" s="41"/>
      <c r="AJH59" s="41"/>
      <c r="AJI59" s="41"/>
      <c r="AJJ59" s="41"/>
      <c r="AJK59" s="41"/>
      <c r="AJL59" s="41"/>
      <c r="AJM59" s="41"/>
      <c r="AJN59" s="41"/>
      <c r="AJO59" s="41"/>
      <c r="AJP59" s="41"/>
      <c r="AJQ59" s="41"/>
      <c r="AJR59" s="41"/>
      <c r="AJS59" s="41"/>
      <c r="AJT59" s="41"/>
      <c r="AJU59" s="41"/>
      <c r="AJV59" s="41"/>
      <c r="AJW59" s="41"/>
      <c r="AJX59" s="41"/>
      <c r="AJY59" s="41"/>
      <c r="AJZ59" s="41"/>
      <c r="AKA59" s="41"/>
      <c r="AKB59" s="41"/>
      <c r="AKC59" s="41"/>
      <c r="AKD59" s="41"/>
      <c r="AKE59" s="41"/>
      <c r="AKF59" s="41"/>
      <c r="AKG59" s="41"/>
      <c r="AKH59" s="41"/>
      <c r="AKI59" s="41"/>
      <c r="AKJ59" s="41"/>
      <c r="AKK59" s="41"/>
      <c r="AKL59" s="41"/>
      <c r="AKM59" s="41"/>
      <c r="AKN59" s="41"/>
      <c r="AKO59" s="41"/>
      <c r="AKP59" s="41"/>
      <c r="AKQ59" s="41"/>
      <c r="AKR59" s="41"/>
      <c r="AKS59" s="41"/>
      <c r="AKT59" s="41"/>
      <c r="AKU59" s="41"/>
      <c r="AKV59" s="41"/>
      <c r="AKW59" s="41"/>
      <c r="AKX59" s="41"/>
      <c r="AKY59" s="41"/>
      <c r="AKZ59" s="41"/>
      <c r="ALA59" s="41"/>
      <c r="ALB59" s="41"/>
      <c r="ALC59" s="41"/>
      <c r="ALD59" s="41"/>
      <c r="ALE59" s="41"/>
      <c r="ALF59" s="41"/>
      <c r="ALG59" s="41"/>
      <c r="ALH59" s="41"/>
      <c r="ALI59" s="41"/>
      <c r="ALJ59" s="41"/>
      <c r="ALK59" s="41"/>
      <c r="ALL59" s="41"/>
      <c r="ALM59" s="41"/>
      <c r="ALN59" s="41"/>
      <c r="ALO59" s="41"/>
      <c r="ALP59" s="41"/>
      <c r="ALQ59" s="41"/>
      <c r="ALR59" s="41"/>
      <c r="ALS59" s="41"/>
      <c r="ALT59" s="41"/>
      <c r="ALU59" s="41"/>
      <c r="ALV59" s="41"/>
      <c r="ALW59" s="41"/>
      <c r="ALX59" s="41"/>
      <c r="ALY59" s="41"/>
      <c r="ALZ59" s="41"/>
      <c r="AMA59" s="41"/>
      <c r="AMB59" s="41"/>
      <c r="AMC59" s="41"/>
      <c r="AMD59" s="41"/>
      <c r="AME59" s="41"/>
      <c r="AMF59" s="41"/>
      <c r="AMG59" s="41"/>
      <c r="AMH59" s="41"/>
      <c r="AMI59" s="41"/>
      <c r="AMJ59" s="41"/>
      <c r="AMK59" s="41"/>
      <c r="AML59" s="41"/>
      <c r="AMM59" s="41"/>
      <c r="AMN59" s="41"/>
      <c r="AMO59" s="41"/>
      <c r="AMP59" s="41"/>
      <c r="AMQ59" s="41"/>
      <c r="AMR59" s="41"/>
      <c r="AMS59" s="41"/>
      <c r="AMT59" s="41"/>
      <c r="AMU59" s="41"/>
      <c r="AMV59" s="41"/>
      <c r="AMW59" s="41"/>
      <c r="AMX59" s="41"/>
      <c r="AMY59" s="41"/>
      <c r="AMZ59" s="41"/>
      <c r="ANA59" s="41"/>
      <c r="ANB59" s="41"/>
      <c r="ANC59" s="41"/>
      <c r="AND59" s="41"/>
      <c r="ANE59" s="41"/>
      <c r="ANF59" s="41"/>
      <c r="ANG59" s="41"/>
      <c r="ANH59" s="41"/>
      <c r="ANI59" s="41"/>
      <c r="ANJ59" s="41"/>
      <c r="ANK59" s="41"/>
      <c r="ANL59" s="41"/>
      <c r="ANM59" s="41"/>
      <c r="ANN59" s="41"/>
      <c r="ANO59" s="41"/>
      <c r="ANP59" s="41"/>
      <c r="ANQ59" s="41"/>
      <c r="ANR59" s="41"/>
      <c r="ANS59" s="41"/>
      <c r="ANT59" s="41"/>
      <c r="ANU59" s="41"/>
      <c r="ANV59" s="41"/>
      <c r="ANW59" s="41"/>
      <c r="ANX59" s="41"/>
      <c r="ANY59" s="41"/>
      <c r="ANZ59" s="41"/>
      <c r="AOA59" s="41"/>
      <c r="AOB59" s="41"/>
      <c r="AOC59" s="41"/>
      <c r="AOD59" s="41"/>
      <c r="AOE59" s="41"/>
      <c r="AOF59" s="41"/>
      <c r="AOG59" s="41"/>
      <c r="AOH59" s="41"/>
      <c r="AOI59" s="41"/>
      <c r="AOJ59" s="41"/>
      <c r="AOK59" s="41"/>
      <c r="AOL59" s="41"/>
      <c r="AOM59" s="41"/>
      <c r="AON59" s="41"/>
      <c r="AOO59" s="41"/>
      <c r="AOP59" s="41"/>
      <c r="AOQ59" s="41"/>
      <c r="AOR59" s="41"/>
      <c r="AOS59" s="41"/>
      <c r="AOT59" s="41"/>
      <c r="AOU59" s="41"/>
      <c r="AOV59" s="41"/>
      <c r="AOW59" s="41"/>
      <c r="AOX59" s="41"/>
      <c r="AOY59" s="41"/>
      <c r="AOZ59" s="41"/>
      <c r="APA59" s="41"/>
      <c r="APB59" s="41"/>
      <c r="APC59" s="41"/>
      <c r="APD59" s="41"/>
      <c r="APE59" s="41"/>
      <c r="APF59" s="41"/>
      <c r="APG59" s="41"/>
      <c r="APH59" s="41"/>
      <c r="API59" s="41"/>
    </row>
    <row r="60" spans="2:1101" x14ac:dyDescent="0.25">
      <c r="B60" s="43" t="s">
        <v>351</v>
      </c>
      <c r="C60" s="41">
        <v>12499</v>
      </c>
      <c r="D60" s="130">
        <v>-11272046.529999999</v>
      </c>
      <c r="E60" s="130">
        <v>0</v>
      </c>
      <c r="F60" s="130">
        <v>0</v>
      </c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41"/>
      <c r="CP60" s="41"/>
      <c r="CQ60" s="41"/>
      <c r="CR60" s="41"/>
      <c r="CS60" s="41"/>
      <c r="CT60" s="41"/>
      <c r="CU60" s="41"/>
      <c r="CV60" s="41"/>
      <c r="CW60" s="41"/>
      <c r="CX60" s="41"/>
      <c r="CY60" s="41"/>
      <c r="CZ60" s="41"/>
      <c r="DA60" s="41"/>
      <c r="DB60" s="41"/>
      <c r="DC60" s="41"/>
      <c r="DD60" s="41"/>
      <c r="DE60" s="41"/>
      <c r="DF60" s="41"/>
      <c r="DG60" s="41"/>
      <c r="DH60" s="41"/>
      <c r="DI60" s="41"/>
      <c r="DJ60" s="41"/>
      <c r="DK60" s="41"/>
      <c r="DL60" s="41"/>
      <c r="DM60" s="41"/>
      <c r="DN60" s="41"/>
      <c r="DO60" s="41"/>
      <c r="DP60" s="41"/>
      <c r="DQ60" s="41"/>
      <c r="DR60" s="41"/>
      <c r="DS60" s="41"/>
      <c r="DT60" s="41"/>
      <c r="DU60" s="41"/>
      <c r="DV60" s="41"/>
      <c r="DW60" s="41"/>
      <c r="DX60" s="41"/>
      <c r="DY60" s="41"/>
      <c r="DZ60" s="41"/>
      <c r="EA60" s="41"/>
      <c r="EB60" s="41"/>
      <c r="EC60" s="41"/>
      <c r="ED60" s="41"/>
      <c r="EE60" s="41"/>
      <c r="EF60" s="41"/>
      <c r="EG60" s="41"/>
      <c r="EH60" s="41"/>
      <c r="EI60" s="41"/>
      <c r="EJ60" s="41"/>
      <c r="EK60" s="41"/>
      <c r="EL60" s="41"/>
      <c r="EM60" s="41"/>
      <c r="EN60" s="41"/>
      <c r="EO60" s="41"/>
      <c r="EP60" s="41"/>
      <c r="EQ60" s="41"/>
      <c r="ER60" s="41"/>
      <c r="ES60" s="41"/>
      <c r="ET60" s="41"/>
      <c r="EU60" s="41"/>
      <c r="EV60" s="41"/>
      <c r="EW60" s="41"/>
      <c r="EX60" s="41"/>
      <c r="EY60" s="41"/>
      <c r="EZ60" s="41"/>
      <c r="FA60" s="41"/>
      <c r="FB60" s="41"/>
      <c r="FC60" s="41"/>
      <c r="FD60" s="41"/>
      <c r="FE60" s="41"/>
      <c r="FF60" s="41"/>
      <c r="FG60" s="41"/>
      <c r="FH60" s="41"/>
      <c r="FI60" s="41"/>
      <c r="FJ60" s="41"/>
      <c r="FK60" s="41"/>
      <c r="FL60" s="41"/>
      <c r="FM60" s="41"/>
      <c r="FN60" s="41"/>
      <c r="FO60" s="41"/>
      <c r="FP60" s="41"/>
      <c r="FQ60" s="41"/>
      <c r="FR60" s="41"/>
      <c r="FS60" s="41"/>
      <c r="FT60" s="41"/>
      <c r="FU60" s="41"/>
      <c r="FV60" s="41"/>
      <c r="FW60" s="41"/>
      <c r="FX60" s="41"/>
      <c r="FY60" s="41"/>
      <c r="FZ60" s="41"/>
      <c r="GA60" s="41"/>
      <c r="GB60" s="41"/>
      <c r="GC60" s="41"/>
      <c r="GD60" s="41"/>
      <c r="GE60" s="41"/>
      <c r="GF60" s="41"/>
      <c r="GG60" s="41"/>
      <c r="GH60" s="41"/>
      <c r="GI60" s="41"/>
      <c r="GJ60" s="41"/>
      <c r="GK60" s="41"/>
      <c r="GL60" s="41"/>
      <c r="GM60" s="41"/>
      <c r="GN60" s="41"/>
      <c r="GO60" s="41"/>
      <c r="GP60" s="41"/>
      <c r="GQ60" s="41"/>
      <c r="GR60" s="41"/>
      <c r="GS60" s="41"/>
      <c r="GT60" s="41"/>
      <c r="GU60" s="41"/>
      <c r="GV60" s="41"/>
      <c r="GW60" s="41"/>
      <c r="GX60" s="41"/>
      <c r="GY60" s="41"/>
      <c r="GZ60" s="41"/>
      <c r="HA60" s="41"/>
      <c r="HB60" s="41"/>
      <c r="HC60" s="41"/>
      <c r="HD60" s="41"/>
      <c r="HE60" s="41"/>
      <c r="HF60" s="41"/>
      <c r="HG60" s="41"/>
      <c r="HH60" s="41"/>
      <c r="HI60" s="41"/>
      <c r="HJ60" s="41"/>
      <c r="HK60" s="41"/>
      <c r="HL60" s="41"/>
      <c r="HM60" s="41"/>
      <c r="HN60" s="41"/>
      <c r="HO60" s="41"/>
      <c r="HP60" s="41"/>
      <c r="HQ60" s="41"/>
      <c r="HR60" s="41"/>
      <c r="HS60" s="41"/>
      <c r="HT60" s="41"/>
      <c r="HU60" s="41"/>
      <c r="HV60" s="41"/>
      <c r="HW60" s="41"/>
      <c r="HX60" s="41"/>
      <c r="HY60" s="41"/>
      <c r="HZ60" s="41"/>
      <c r="IA60" s="41"/>
      <c r="IB60" s="41"/>
      <c r="IC60" s="41"/>
      <c r="ID60" s="41"/>
      <c r="IE60" s="41"/>
      <c r="IF60" s="41"/>
      <c r="IG60" s="41"/>
      <c r="IH60" s="41"/>
      <c r="II60" s="41"/>
      <c r="IJ60" s="41"/>
      <c r="IK60" s="41"/>
      <c r="IL60" s="41"/>
      <c r="IM60" s="41"/>
      <c r="IN60" s="41"/>
      <c r="IO60" s="41"/>
      <c r="IP60" s="41"/>
      <c r="IQ60" s="41"/>
      <c r="IR60" s="41"/>
      <c r="IS60" s="41"/>
      <c r="IT60" s="41"/>
      <c r="IU60" s="41"/>
      <c r="IV60" s="41"/>
      <c r="IW60" s="41"/>
      <c r="IX60" s="41"/>
      <c r="IY60" s="41"/>
      <c r="IZ60" s="41"/>
      <c r="JA60" s="41"/>
      <c r="JB60" s="41"/>
      <c r="JC60" s="41"/>
      <c r="JD60" s="41"/>
      <c r="JE60" s="41"/>
      <c r="JF60" s="41"/>
      <c r="JG60" s="41"/>
      <c r="JH60" s="41"/>
      <c r="JI60" s="41"/>
      <c r="JJ60" s="41"/>
      <c r="JK60" s="41"/>
      <c r="JL60" s="41"/>
      <c r="JM60" s="41"/>
      <c r="JN60" s="41"/>
      <c r="JO60" s="41"/>
      <c r="JP60" s="41"/>
      <c r="JQ60" s="41"/>
      <c r="JR60" s="41"/>
      <c r="JS60" s="41"/>
      <c r="JT60" s="41"/>
      <c r="JU60" s="41"/>
      <c r="JV60" s="41"/>
      <c r="JW60" s="41"/>
      <c r="JX60" s="41"/>
      <c r="JY60" s="41"/>
      <c r="JZ60" s="41"/>
      <c r="KA60" s="41"/>
      <c r="KB60" s="41"/>
      <c r="KC60" s="41"/>
      <c r="KD60" s="41"/>
      <c r="KE60" s="41"/>
      <c r="KF60" s="41"/>
      <c r="KG60" s="41"/>
      <c r="KH60" s="41"/>
      <c r="KI60" s="41"/>
      <c r="KJ60" s="41"/>
      <c r="KK60" s="41"/>
      <c r="KL60" s="41"/>
      <c r="KM60" s="41"/>
      <c r="KN60" s="41"/>
      <c r="KO60" s="41"/>
      <c r="KP60" s="41"/>
      <c r="KQ60" s="41"/>
      <c r="KR60" s="41"/>
      <c r="KS60" s="41"/>
      <c r="KT60" s="41"/>
      <c r="KU60" s="41"/>
      <c r="KV60" s="41"/>
      <c r="KW60" s="41"/>
      <c r="KX60" s="41"/>
      <c r="KY60" s="41"/>
      <c r="KZ60" s="41"/>
      <c r="LA60" s="41"/>
      <c r="LB60" s="41"/>
      <c r="LC60" s="41"/>
      <c r="LD60" s="41"/>
      <c r="LE60" s="41"/>
      <c r="LF60" s="41"/>
      <c r="LG60" s="41"/>
      <c r="LH60" s="41"/>
      <c r="LI60" s="41"/>
      <c r="LJ60" s="41"/>
      <c r="LK60" s="41"/>
      <c r="LL60" s="41"/>
      <c r="LM60" s="41"/>
      <c r="LN60" s="41"/>
      <c r="LO60" s="41"/>
      <c r="LP60" s="41"/>
      <c r="LQ60" s="41"/>
      <c r="LR60" s="41"/>
      <c r="LS60" s="41"/>
      <c r="LT60" s="41"/>
      <c r="LU60" s="41"/>
      <c r="LV60" s="41"/>
      <c r="LW60" s="41"/>
      <c r="LX60" s="41"/>
      <c r="LY60" s="41"/>
      <c r="LZ60" s="41"/>
      <c r="MA60" s="41"/>
      <c r="MB60" s="41"/>
      <c r="MC60" s="41"/>
      <c r="MD60" s="41"/>
      <c r="ME60" s="41"/>
      <c r="MF60" s="41"/>
      <c r="MG60" s="41"/>
      <c r="MH60" s="41"/>
      <c r="MI60" s="41"/>
      <c r="MJ60" s="41"/>
      <c r="MK60" s="41"/>
      <c r="ML60" s="41"/>
      <c r="MM60" s="41"/>
      <c r="MN60" s="41"/>
      <c r="MO60" s="41"/>
      <c r="MP60" s="41"/>
      <c r="MQ60" s="41"/>
      <c r="MR60" s="41"/>
      <c r="MS60" s="41"/>
      <c r="MT60" s="41"/>
      <c r="MU60" s="41"/>
      <c r="MV60" s="41"/>
      <c r="MW60" s="41"/>
      <c r="MX60" s="41"/>
      <c r="MY60" s="41"/>
      <c r="MZ60" s="41"/>
      <c r="NA60" s="41"/>
      <c r="NB60" s="41"/>
      <c r="NC60" s="41"/>
      <c r="ND60" s="41"/>
      <c r="NE60" s="41"/>
      <c r="NF60" s="41"/>
      <c r="NG60" s="41"/>
      <c r="NH60" s="41"/>
      <c r="NI60" s="41"/>
      <c r="NJ60" s="41"/>
      <c r="NK60" s="41"/>
      <c r="NL60" s="41"/>
      <c r="NM60" s="41"/>
      <c r="NN60" s="41"/>
      <c r="NO60" s="41"/>
      <c r="NP60" s="41"/>
      <c r="NQ60" s="41"/>
      <c r="NR60" s="41"/>
      <c r="NS60" s="41"/>
      <c r="NT60" s="41"/>
      <c r="NU60" s="41"/>
      <c r="NV60" s="41"/>
      <c r="NW60" s="41"/>
      <c r="NX60" s="41"/>
      <c r="NY60" s="41"/>
      <c r="NZ60" s="41"/>
      <c r="OA60" s="41"/>
      <c r="OB60" s="41"/>
      <c r="OC60" s="41"/>
      <c r="OD60" s="41"/>
      <c r="OE60" s="41"/>
      <c r="OF60" s="41"/>
      <c r="OG60" s="41"/>
      <c r="OH60" s="41"/>
      <c r="OI60" s="41"/>
      <c r="OJ60" s="41"/>
      <c r="OK60" s="41"/>
      <c r="OL60" s="41"/>
      <c r="OM60" s="41"/>
      <c r="ON60" s="41"/>
      <c r="OO60" s="41"/>
      <c r="OP60" s="41"/>
      <c r="OQ60" s="41"/>
      <c r="OR60" s="41"/>
      <c r="OS60" s="41"/>
      <c r="OT60" s="41"/>
      <c r="OU60" s="41"/>
      <c r="OV60" s="41"/>
      <c r="OW60" s="41"/>
      <c r="OX60" s="41"/>
      <c r="OY60" s="41"/>
      <c r="OZ60" s="41"/>
      <c r="PA60" s="41"/>
      <c r="PB60" s="41"/>
      <c r="PC60" s="41"/>
      <c r="PD60" s="41"/>
      <c r="PE60" s="41"/>
      <c r="PF60" s="41"/>
      <c r="PG60" s="41"/>
      <c r="PH60" s="41"/>
      <c r="PI60" s="41"/>
      <c r="PJ60" s="41"/>
      <c r="PK60" s="41"/>
      <c r="PL60" s="41"/>
      <c r="PM60" s="41"/>
      <c r="PN60" s="41"/>
      <c r="PO60" s="41"/>
      <c r="PP60" s="41"/>
      <c r="PQ60" s="41"/>
      <c r="PR60" s="41"/>
      <c r="PS60" s="41"/>
      <c r="PT60" s="41"/>
      <c r="PU60" s="41"/>
      <c r="PV60" s="41"/>
      <c r="PW60" s="41"/>
      <c r="PX60" s="41"/>
      <c r="PY60" s="41"/>
      <c r="PZ60" s="41"/>
      <c r="QA60" s="41"/>
      <c r="QB60" s="41"/>
      <c r="QC60" s="41"/>
      <c r="QD60" s="41"/>
      <c r="QE60" s="41"/>
      <c r="QF60" s="41"/>
      <c r="QG60" s="41"/>
      <c r="QH60" s="41"/>
      <c r="QI60" s="41"/>
      <c r="QJ60" s="41"/>
      <c r="QK60" s="41"/>
      <c r="QL60" s="41"/>
      <c r="QM60" s="41"/>
      <c r="QN60" s="41"/>
      <c r="QO60" s="41"/>
      <c r="QP60" s="41"/>
      <c r="QQ60" s="41"/>
      <c r="QR60" s="41"/>
      <c r="QS60" s="41"/>
      <c r="QT60" s="41"/>
      <c r="QU60" s="41"/>
      <c r="QV60" s="41"/>
      <c r="QW60" s="41"/>
      <c r="QX60" s="41"/>
      <c r="QY60" s="41"/>
      <c r="QZ60" s="41"/>
      <c r="RA60" s="41"/>
      <c r="RB60" s="41"/>
      <c r="RC60" s="41"/>
      <c r="RD60" s="41"/>
      <c r="RE60" s="41"/>
      <c r="RF60" s="41"/>
      <c r="RG60" s="41"/>
      <c r="RH60" s="41"/>
      <c r="RI60" s="41"/>
      <c r="RJ60" s="41"/>
      <c r="RK60" s="41"/>
      <c r="RL60" s="41"/>
      <c r="RM60" s="41"/>
      <c r="RN60" s="41"/>
      <c r="RO60" s="41"/>
      <c r="RP60" s="41"/>
      <c r="RQ60" s="41"/>
      <c r="RR60" s="41"/>
      <c r="RS60" s="41"/>
      <c r="RT60" s="41"/>
      <c r="RU60" s="41"/>
      <c r="RV60" s="41"/>
      <c r="RW60" s="41"/>
      <c r="RX60" s="41"/>
      <c r="RY60" s="41"/>
      <c r="RZ60" s="41"/>
      <c r="SA60" s="41"/>
      <c r="SB60" s="41"/>
      <c r="SC60" s="41"/>
      <c r="SD60" s="41"/>
      <c r="SE60" s="41"/>
      <c r="SF60" s="41"/>
      <c r="SG60" s="41"/>
      <c r="SH60" s="41"/>
      <c r="SI60" s="41"/>
      <c r="SJ60" s="41"/>
      <c r="SK60" s="41"/>
      <c r="SL60" s="41"/>
      <c r="SM60" s="41"/>
      <c r="SN60" s="41"/>
      <c r="SO60" s="41"/>
      <c r="SP60" s="41"/>
      <c r="SQ60" s="41"/>
      <c r="SR60" s="41"/>
      <c r="SS60" s="41"/>
      <c r="ST60" s="41"/>
      <c r="SU60" s="41"/>
      <c r="SV60" s="41"/>
      <c r="SW60" s="41"/>
      <c r="SX60" s="41"/>
      <c r="SY60" s="41"/>
      <c r="SZ60" s="41"/>
      <c r="TA60" s="41"/>
      <c r="TB60" s="41"/>
      <c r="TC60" s="41"/>
      <c r="TD60" s="41"/>
      <c r="TE60" s="41"/>
      <c r="TF60" s="41"/>
      <c r="TG60" s="41"/>
      <c r="TH60" s="41"/>
      <c r="TI60" s="41"/>
      <c r="TJ60" s="41"/>
      <c r="TK60" s="41"/>
      <c r="TL60" s="41"/>
      <c r="TM60" s="41"/>
      <c r="TN60" s="41"/>
      <c r="TO60" s="41"/>
      <c r="TP60" s="41"/>
      <c r="TQ60" s="41"/>
      <c r="TR60" s="41"/>
      <c r="TS60" s="41"/>
      <c r="TT60" s="41"/>
      <c r="TU60" s="41"/>
      <c r="TV60" s="41"/>
      <c r="TW60" s="41"/>
      <c r="TX60" s="41"/>
      <c r="TY60" s="41"/>
      <c r="TZ60" s="41"/>
      <c r="UA60" s="41"/>
      <c r="UB60" s="41"/>
      <c r="UC60" s="41"/>
      <c r="UD60" s="41"/>
      <c r="UE60" s="41"/>
      <c r="UF60" s="41"/>
      <c r="UG60" s="41"/>
      <c r="UH60" s="41"/>
      <c r="UI60" s="41"/>
      <c r="UJ60" s="41"/>
      <c r="UK60" s="41"/>
      <c r="UL60" s="41"/>
      <c r="UM60" s="41"/>
      <c r="UN60" s="41"/>
      <c r="UO60" s="41"/>
      <c r="UP60" s="41"/>
      <c r="UQ60" s="41"/>
      <c r="UR60" s="41"/>
      <c r="US60" s="41"/>
      <c r="UT60" s="41"/>
      <c r="UU60" s="41"/>
      <c r="UV60" s="41"/>
      <c r="UW60" s="41"/>
      <c r="UX60" s="41"/>
      <c r="UY60" s="41"/>
      <c r="UZ60" s="41"/>
      <c r="VA60" s="41"/>
      <c r="VB60" s="41"/>
      <c r="VC60" s="41"/>
      <c r="VD60" s="41"/>
      <c r="VE60" s="41"/>
      <c r="VF60" s="41"/>
      <c r="VG60" s="41"/>
      <c r="VH60" s="41"/>
      <c r="VI60" s="41"/>
      <c r="VJ60" s="41"/>
      <c r="VK60" s="41"/>
      <c r="VL60" s="41"/>
      <c r="VM60" s="41"/>
      <c r="VN60" s="41"/>
      <c r="VO60" s="41"/>
      <c r="VP60" s="41"/>
      <c r="VQ60" s="41"/>
      <c r="VR60" s="41"/>
      <c r="VS60" s="41"/>
      <c r="VT60" s="41"/>
      <c r="VU60" s="41"/>
      <c r="VV60" s="41"/>
      <c r="VW60" s="41"/>
      <c r="VX60" s="41"/>
      <c r="VY60" s="41"/>
      <c r="VZ60" s="41"/>
      <c r="WA60" s="41"/>
      <c r="WB60" s="41"/>
      <c r="WC60" s="41"/>
      <c r="WD60" s="41"/>
      <c r="WE60" s="41"/>
      <c r="WF60" s="41"/>
      <c r="WG60" s="41"/>
      <c r="WH60" s="41"/>
      <c r="WI60" s="41"/>
      <c r="WJ60" s="41"/>
      <c r="WK60" s="41"/>
      <c r="WL60" s="41"/>
      <c r="WM60" s="41"/>
      <c r="WN60" s="41"/>
      <c r="WO60" s="41"/>
      <c r="WP60" s="41"/>
      <c r="WQ60" s="41"/>
      <c r="WR60" s="41"/>
      <c r="WS60" s="41"/>
      <c r="WT60" s="41"/>
      <c r="WU60" s="41"/>
      <c r="WV60" s="41"/>
      <c r="WW60" s="41"/>
      <c r="WX60" s="41"/>
      <c r="WY60" s="41"/>
      <c r="WZ60" s="41"/>
      <c r="XA60" s="41"/>
      <c r="XB60" s="41"/>
      <c r="XC60" s="41"/>
      <c r="XD60" s="41"/>
      <c r="XE60" s="41"/>
      <c r="XF60" s="41"/>
      <c r="XG60" s="41"/>
      <c r="XH60" s="41"/>
      <c r="XI60" s="41"/>
      <c r="XJ60" s="41"/>
      <c r="XK60" s="41"/>
      <c r="XL60" s="41"/>
      <c r="XM60" s="41"/>
      <c r="XN60" s="41"/>
      <c r="XO60" s="41"/>
      <c r="XP60" s="41"/>
      <c r="XQ60" s="41"/>
      <c r="XR60" s="41"/>
      <c r="XS60" s="41"/>
      <c r="XT60" s="41"/>
      <c r="XU60" s="41"/>
      <c r="XV60" s="41"/>
      <c r="XW60" s="41"/>
      <c r="XX60" s="41"/>
      <c r="XY60" s="41"/>
      <c r="XZ60" s="41"/>
      <c r="YA60" s="41"/>
      <c r="YB60" s="41"/>
      <c r="YC60" s="41"/>
      <c r="YD60" s="41"/>
      <c r="YE60" s="41"/>
      <c r="YF60" s="41"/>
      <c r="YG60" s="41"/>
      <c r="YH60" s="41"/>
      <c r="YI60" s="41"/>
      <c r="YJ60" s="41"/>
      <c r="YK60" s="41"/>
      <c r="YL60" s="41"/>
      <c r="YM60" s="41"/>
      <c r="YN60" s="41"/>
      <c r="YO60" s="41"/>
      <c r="YP60" s="41"/>
      <c r="YQ60" s="41"/>
      <c r="YR60" s="41"/>
      <c r="YS60" s="41"/>
      <c r="YT60" s="41"/>
      <c r="YU60" s="41"/>
      <c r="YV60" s="41"/>
      <c r="YW60" s="41"/>
      <c r="YX60" s="41"/>
      <c r="YY60" s="41"/>
      <c r="YZ60" s="41"/>
      <c r="ZA60" s="41"/>
      <c r="ZB60" s="41"/>
      <c r="ZC60" s="41"/>
      <c r="ZD60" s="41"/>
      <c r="ZE60" s="41"/>
      <c r="ZF60" s="41"/>
      <c r="ZG60" s="41"/>
      <c r="ZH60" s="41"/>
      <c r="ZI60" s="41"/>
      <c r="ZJ60" s="41"/>
      <c r="ZK60" s="41"/>
      <c r="ZL60" s="41"/>
      <c r="ZM60" s="41"/>
      <c r="ZN60" s="41"/>
      <c r="ZO60" s="41"/>
      <c r="ZP60" s="41"/>
      <c r="ZQ60" s="41"/>
      <c r="ZR60" s="41"/>
      <c r="ZS60" s="41"/>
      <c r="ZT60" s="41"/>
      <c r="ZU60" s="41"/>
      <c r="ZV60" s="41"/>
      <c r="ZW60" s="41"/>
      <c r="ZX60" s="41"/>
      <c r="ZY60" s="41"/>
      <c r="ZZ60" s="41"/>
      <c r="AAA60" s="41"/>
      <c r="AAB60" s="41"/>
      <c r="AAC60" s="41"/>
      <c r="AAD60" s="41"/>
      <c r="AAE60" s="41"/>
      <c r="AAF60" s="41"/>
      <c r="AAG60" s="41"/>
      <c r="AAH60" s="41"/>
      <c r="AAI60" s="41"/>
      <c r="AAJ60" s="41"/>
      <c r="AAK60" s="41"/>
      <c r="AAL60" s="41"/>
      <c r="AAM60" s="41"/>
      <c r="AAN60" s="41"/>
      <c r="AAO60" s="41"/>
      <c r="AAP60" s="41"/>
      <c r="AAQ60" s="41"/>
      <c r="AAR60" s="41"/>
      <c r="AAS60" s="41"/>
      <c r="AAT60" s="41"/>
      <c r="AAU60" s="41"/>
      <c r="AAV60" s="41"/>
      <c r="AAW60" s="41"/>
      <c r="AAX60" s="41"/>
      <c r="AAY60" s="41"/>
      <c r="AAZ60" s="41"/>
      <c r="ABA60" s="41"/>
      <c r="ABB60" s="41"/>
      <c r="ABC60" s="41"/>
      <c r="ABD60" s="41"/>
      <c r="ABE60" s="41"/>
      <c r="ABF60" s="41"/>
      <c r="ABG60" s="41"/>
      <c r="ABH60" s="41"/>
      <c r="ABI60" s="41"/>
      <c r="ABJ60" s="41"/>
      <c r="ABK60" s="41"/>
      <c r="ABL60" s="41"/>
      <c r="ABM60" s="41"/>
      <c r="ABN60" s="41"/>
      <c r="ABO60" s="41"/>
      <c r="ABP60" s="41"/>
      <c r="ABQ60" s="41"/>
      <c r="ABR60" s="41"/>
      <c r="ABS60" s="41"/>
      <c r="ABT60" s="41"/>
      <c r="ABU60" s="41"/>
      <c r="ABV60" s="41"/>
      <c r="ABW60" s="41"/>
      <c r="ABX60" s="41"/>
      <c r="ABY60" s="41"/>
      <c r="ABZ60" s="41"/>
      <c r="ACA60" s="41"/>
      <c r="ACB60" s="41"/>
      <c r="ACC60" s="41"/>
      <c r="ACD60" s="41"/>
      <c r="ACE60" s="41"/>
      <c r="ACF60" s="41"/>
      <c r="ACG60" s="41"/>
      <c r="ACH60" s="41"/>
      <c r="ACI60" s="41"/>
      <c r="ACJ60" s="41"/>
      <c r="ACK60" s="41"/>
      <c r="ACL60" s="41"/>
      <c r="ACM60" s="41"/>
      <c r="ACN60" s="41"/>
      <c r="ACO60" s="41"/>
      <c r="ACP60" s="41"/>
      <c r="ACQ60" s="41"/>
      <c r="ACR60" s="41"/>
      <c r="ACS60" s="41"/>
      <c r="ACT60" s="41"/>
      <c r="ACU60" s="41"/>
      <c r="ACV60" s="41"/>
      <c r="ACW60" s="41"/>
      <c r="ACX60" s="41"/>
      <c r="ACY60" s="41"/>
      <c r="ACZ60" s="41"/>
      <c r="ADA60" s="41"/>
      <c r="ADB60" s="41"/>
      <c r="ADC60" s="41"/>
      <c r="ADD60" s="41"/>
      <c r="ADE60" s="41"/>
      <c r="ADF60" s="41"/>
      <c r="ADG60" s="41"/>
      <c r="ADH60" s="41"/>
      <c r="ADI60" s="41"/>
      <c r="ADJ60" s="41"/>
      <c r="ADK60" s="41"/>
      <c r="ADL60" s="41"/>
      <c r="ADM60" s="41"/>
      <c r="ADN60" s="41"/>
      <c r="ADO60" s="41"/>
      <c r="ADP60" s="41"/>
      <c r="ADQ60" s="41"/>
      <c r="ADR60" s="41"/>
      <c r="ADS60" s="41"/>
      <c r="ADT60" s="41"/>
      <c r="ADU60" s="41"/>
      <c r="ADV60" s="41"/>
      <c r="ADW60" s="41"/>
      <c r="ADX60" s="41"/>
      <c r="ADY60" s="41"/>
      <c r="ADZ60" s="41"/>
      <c r="AEA60" s="41"/>
      <c r="AEB60" s="41"/>
      <c r="AEC60" s="41"/>
      <c r="AED60" s="41"/>
      <c r="AEE60" s="41"/>
      <c r="AEF60" s="41"/>
      <c r="AEG60" s="41"/>
      <c r="AEH60" s="41"/>
      <c r="AEI60" s="41"/>
      <c r="AEJ60" s="41"/>
      <c r="AEK60" s="41"/>
      <c r="AEL60" s="41"/>
      <c r="AEM60" s="41"/>
      <c r="AEN60" s="41"/>
      <c r="AEO60" s="41"/>
      <c r="AEP60" s="41"/>
      <c r="AEQ60" s="41"/>
      <c r="AER60" s="41"/>
      <c r="AES60" s="41"/>
      <c r="AET60" s="41"/>
      <c r="AEU60" s="41"/>
      <c r="AEV60" s="41"/>
      <c r="AEW60" s="41"/>
      <c r="AEX60" s="41"/>
      <c r="AEY60" s="41"/>
      <c r="AEZ60" s="41"/>
      <c r="AFA60" s="41"/>
      <c r="AFB60" s="41"/>
      <c r="AFC60" s="41"/>
      <c r="AFD60" s="41"/>
      <c r="AFE60" s="41"/>
      <c r="AFF60" s="41"/>
      <c r="AFG60" s="41"/>
      <c r="AFH60" s="41"/>
      <c r="AFI60" s="41"/>
      <c r="AFJ60" s="41"/>
      <c r="AFK60" s="41"/>
      <c r="AFL60" s="41"/>
      <c r="AFM60" s="41"/>
      <c r="AFN60" s="41"/>
      <c r="AFO60" s="41"/>
      <c r="AFP60" s="41"/>
      <c r="AFQ60" s="41"/>
      <c r="AFR60" s="41"/>
      <c r="AFS60" s="41"/>
      <c r="AFT60" s="41"/>
      <c r="AFU60" s="41"/>
      <c r="AFV60" s="41"/>
      <c r="AFW60" s="41"/>
      <c r="AFX60" s="41"/>
      <c r="AFY60" s="41"/>
      <c r="AFZ60" s="41"/>
      <c r="AGA60" s="41"/>
      <c r="AGB60" s="41"/>
      <c r="AGC60" s="41"/>
      <c r="AGD60" s="41"/>
      <c r="AGE60" s="41"/>
      <c r="AGF60" s="41"/>
      <c r="AGG60" s="41"/>
      <c r="AGH60" s="41"/>
      <c r="AGI60" s="41"/>
      <c r="AGJ60" s="41"/>
      <c r="AGK60" s="41"/>
      <c r="AGL60" s="41"/>
      <c r="AGM60" s="41"/>
      <c r="AGN60" s="41"/>
      <c r="AGO60" s="41"/>
      <c r="AGP60" s="41"/>
      <c r="AGQ60" s="41"/>
      <c r="AGR60" s="41"/>
      <c r="AGS60" s="41"/>
      <c r="AGT60" s="41"/>
      <c r="AGU60" s="41"/>
      <c r="AGV60" s="41"/>
      <c r="AGW60" s="41"/>
      <c r="AGX60" s="41"/>
      <c r="AGY60" s="41"/>
      <c r="AGZ60" s="41"/>
      <c r="AHA60" s="41"/>
      <c r="AHB60" s="41"/>
      <c r="AHC60" s="41"/>
      <c r="AHD60" s="41"/>
      <c r="AHE60" s="41"/>
      <c r="AHF60" s="41"/>
      <c r="AHG60" s="41"/>
      <c r="AHH60" s="41"/>
      <c r="AHI60" s="41"/>
      <c r="AHJ60" s="41"/>
      <c r="AHK60" s="41"/>
      <c r="AHL60" s="41"/>
      <c r="AHM60" s="41"/>
      <c r="AHN60" s="41"/>
      <c r="AHO60" s="41"/>
      <c r="AHP60" s="41"/>
      <c r="AHQ60" s="41"/>
      <c r="AHR60" s="41"/>
      <c r="AHS60" s="41"/>
      <c r="AHT60" s="41"/>
      <c r="AHU60" s="41"/>
      <c r="AHV60" s="41"/>
      <c r="AHW60" s="41"/>
      <c r="AHX60" s="41"/>
      <c r="AHY60" s="41"/>
      <c r="AHZ60" s="41"/>
      <c r="AIA60" s="41"/>
      <c r="AIB60" s="41"/>
      <c r="AIC60" s="41"/>
      <c r="AID60" s="41"/>
      <c r="AIE60" s="41"/>
      <c r="AIF60" s="41"/>
      <c r="AIG60" s="41"/>
      <c r="AIH60" s="41"/>
      <c r="AII60" s="41"/>
      <c r="AIJ60" s="41"/>
      <c r="AIK60" s="41"/>
      <c r="AIL60" s="41"/>
      <c r="AIM60" s="41"/>
      <c r="AIN60" s="41"/>
      <c r="AIO60" s="41"/>
      <c r="AIP60" s="41"/>
      <c r="AIQ60" s="41"/>
      <c r="AIR60" s="41"/>
      <c r="AIS60" s="41"/>
      <c r="AIT60" s="41"/>
      <c r="AIU60" s="41"/>
      <c r="AIV60" s="41"/>
      <c r="AIW60" s="41"/>
      <c r="AIX60" s="41"/>
      <c r="AIY60" s="41"/>
      <c r="AIZ60" s="41"/>
      <c r="AJA60" s="41"/>
      <c r="AJB60" s="41"/>
      <c r="AJC60" s="41"/>
      <c r="AJD60" s="41"/>
      <c r="AJE60" s="41"/>
      <c r="AJF60" s="41"/>
      <c r="AJG60" s="41"/>
      <c r="AJH60" s="41"/>
      <c r="AJI60" s="41"/>
      <c r="AJJ60" s="41"/>
      <c r="AJK60" s="41"/>
      <c r="AJL60" s="41"/>
      <c r="AJM60" s="41"/>
      <c r="AJN60" s="41"/>
      <c r="AJO60" s="41"/>
      <c r="AJP60" s="41"/>
      <c r="AJQ60" s="41"/>
      <c r="AJR60" s="41"/>
      <c r="AJS60" s="41"/>
      <c r="AJT60" s="41"/>
      <c r="AJU60" s="41"/>
      <c r="AJV60" s="41"/>
      <c r="AJW60" s="41"/>
      <c r="AJX60" s="41"/>
      <c r="AJY60" s="41"/>
      <c r="AJZ60" s="41"/>
      <c r="AKA60" s="41"/>
      <c r="AKB60" s="41"/>
      <c r="AKC60" s="41"/>
      <c r="AKD60" s="41"/>
      <c r="AKE60" s="41"/>
      <c r="AKF60" s="41"/>
      <c r="AKG60" s="41"/>
      <c r="AKH60" s="41"/>
      <c r="AKI60" s="41"/>
      <c r="AKJ60" s="41"/>
      <c r="AKK60" s="41"/>
      <c r="AKL60" s="41"/>
      <c r="AKM60" s="41"/>
      <c r="AKN60" s="41"/>
      <c r="AKO60" s="41"/>
      <c r="AKP60" s="41"/>
      <c r="AKQ60" s="41"/>
      <c r="AKR60" s="41"/>
      <c r="AKS60" s="41"/>
      <c r="AKT60" s="41"/>
      <c r="AKU60" s="41"/>
      <c r="AKV60" s="41"/>
      <c r="AKW60" s="41"/>
      <c r="AKX60" s="41"/>
      <c r="AKY60" s="41"/>
      <c r="AKZ60" s="41"/>
      <c r="ALA60" s="41"/>
      <c r="ALB60" s="41"/>
      <c r="ALC60" s="41"/>
      <c r="ALD60" s="41"/>
      <c r="ALE60" s="41"/>
      <c r="ALF60" s="41"/>
      <c r="ALG60" s="41"/>
      <c r="ALH60" s="41"/>
      <c r="ALI60" s="41"/>
      <c r="ALJ60" s="41"/>
      <c r="ALK60" s="41"/>
      <c r="ALL60" s="41"/>
      <c r="ALM60" s="41"/>
      <c r="ALN60" s="41"/>
      <c r="ALO60" s="41"/>
      <c r="ALP60" s="41"/>
      <c r="ALQ60" s="41"/>
      <c r="ALR60" s="41"/>
      <c r="ALS60" s="41"/>
      <c r="ALT60" s="41"/>
      <c r="ALU60" s="41"/>
      <c r="ALV60" s="41"/>
      <c r="ALW60" s="41"/>
      <c r="ALX60" s="41"/>
      <c r="ALY60" s="41"/>
      <c r="ALZ60" s="41"/>
      <c r="AMA60" s="41"/>
      <c r="AMB60" s="41"/>
      <c r="AMC60" s="41"/>
      <c r="AMD60" s="41"/>
      <c r="AME60" s="41"/>
      <c r="AMF60" s="41"/>
      <c r="AMG60" s="41"/>
      <c r="AMH60" s="41"/>
      <c r="AMI60" s="41"/>
      <c r="AMJ60" s="41"/>
      <c r="AMK60" s="41"/>
      <c r="AML60" s="41"/>
      <c r="AMM60" s="41"/>
      <c r="AMN60" s="41"/>
      <c r="AMO60" s="41"/>
      <c r="AMP60" s="41"/>
      <c r="AMQ60" s="41"/>
      <c r="AMR60" s="41"/>
      <c r="AMS60" s="41"/>
      <c r="AMT60" s="41"/>
      <c r="AMU60" s="41"/>
      <c r="AMV60" s="41"/>
      <c r="AMW60" s="41"/>
      <c r="AMX60" s="41"/>
      <c r="AMY60" s="41"/>
      <c r="AMZ60" s="41"/>
      <c r="ANA60" s="41"/>
      <c r="ANB60" s="41"/>
      <c r="ANC60" s="41"/>
      <c r="AND60" s="41"/>
      <c r="ANE60" s="41"/>
      <c r="ANF60" s="41"/>
      <c r="ANG60" s="41"/>
      <c r="ANH60" s="41"/>
      <c r="ANI60" s="41"/>
      <c r="ANJ60" s="41"/>
      <c r="ANK60" s="41"/>
      <c r="ANL60" s="41"/>
      <c r="ANM60" s="41"/>
      <c r="ANN60" s="41"/>
      <c r="ANO60" s="41"/>
      <c r="ANP60" s="41"/>
      <c r="ANQ60" s="41"/>
      <c r="ANR60" s="41"/>
      <c r="ANS60" s="41"/>
      <c r="ANT60" s="41"/>
      <c r="ANU60" s="41"/>
      <c r="ANV60" s="41"/>
      <c r="ANW60" s="41"/>
      <c r="ANX60" s="41"/>
      <c r="ANY60" s="41"/>
      <c r="ANZ60" s="41"/>
      <c r="AOA60" s="41"/>
      <c r="AOB60" s="41"/>
      <c r="AOC60" s="41"/>
      <c r="AOD60" s="41"/>
      <c r="AOE60" s="41"/>
      <c r="AOF60" s="41"/>
      <c r="AOG60" s="41"/>
      <c r="AOH60" s="41"/>
      <c r="AOI60" s="41"/>
      <c r="AOJ60" s="41"/>
      <c r="AOK60" s="41"/>
      <c r="AOL60" s="41"/>
      <c r="AOM60" s="41"/>
      <c r="AON60" s="41"/>
      <c r="AOO60" s="41"/>
      <c r="AOP60" s="41"/>
      <c r="AOQ60" s="41"/>
      <c r="AOR60" s="41"/>
      <c r="AOS60" s="41"/>
      <c r="AOT60" s="41"/>
      <c r="AOU60" s="41"/>
      <c r="AOV60" s="41"/>
      <c r="AOW60" s="41"/>
      <c r="AOX60" s="41"/>
      <c r="AOY60" s="41"/>
      <c r="AOZ60" s="41"/>
      <c r="APA60" s="41"/>
      <c r="APB60" s="41"/>
      <c r="APC60" s="41"/>
      <c r="APD60" s="41"/>
      <c r="APE60" s="41"/>
      <c r="APF60" s="41"/>
      <c r="APG60" s="41"/>
      <c r="APH60" s="41"/>
      <c r="API60" s="41"/>
    </row>
    <row r="61" spans="2:1101" x14ac:dyDescent="0.25">
      <c r="B61" s="43" t="s">
        <v>351</v>
      </c>
      <c r="C61" s="41">
        <v>12501</v>
      </c>
      <c r="D61" s="130">
        <v>-11966485.109999999</v>
      </c>
      <c r="E61" s="130">
        <v>0</v>
      </c>
      <c r="F61" s="130">
        <v>0</v>
      </c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41"/>
      <c r="CP61" s="41"/>
      <c r="CQ61" s="41"/>
      <c r="CR61" s="41"/>
      <c r="CS61" s="41"/>
      <c r="CT61" s="41"/>
      <c r="CU61" s="41"/>
      <c r="CV61" s="41"/>
      <c r="CW61" s="41"/>
      <c r="CX61" s="41"/>
      <c r="CY61" s="41"/>
      <c r="CZ61" s="41"/>
      <c r="DA61" s="41"/>
      <c r="DB61" s="41"/>
      <c r="DC61" s="41"/>
      <c r="DD61" s="41"/>
      <c r="DE61" s="41"/>
      <c r="DF61" s="41"/>
      <c r="DG61" s="41"/>
      <c r="DH61" s="41"/>
      <c r="DI61" s="41"/>
      <c r="DJ61" s="41"/>
      <c r="DK61" s="41"/>
      <c r="DL61" s="41"/>
      <c r="DM61" s="41"/>
      <c r="DN61" s="41"/>
      <c r="DO61" s="41"/>
      <c r="DP61" s="41"/>
      <c r="DQ61" s="41"/>
      <c r="DR61" s="41"/>
      <c r="DS61" s="41"/>
      <c r="DT61" s="41"/>
      <c r="DU61" s="41"/>
      <c r="DV61" s="41"/>
      <c r="DW61" s="41"/>
      <c r="DX61" s="41"/>
      <c r="DY61" s="41"/>
      <c r="DZ61" s="41"/>
      <c r="EA61" s="41"/>
      <c r="EB61" s="41"/>
      <c r="EC61" s="41"/>
      <c r="ED61" s="41"/>
      <c r="EE61" s="41"/>
      <c r="EF61" s="41"/>
      <c r="EG61" s="41"/>
      <c r="EH61" s="41"/>
      <c r="EI61" s="41"/>
      <c r="EJ61" s="41"/>
      <c r="EK61" s="41"/>
      <c r="EL61" s="41"/>
      <c r="EM61" s="41"/>
      <c r="EN61" s="41"/>
      <c r="EO61" s="41"/>
      <c r="EP61" s="41"/>
      <c r="EQ61" s="41"/>
      <c r="ER61" s="41"/>
      <c r="ES61" s="41"/>
      <c r="ET61" s="41"/>
      <c r="EU61" s="41"/>
      <c r="EV61" s="41"/>
      <c r="EW61" s="41"/>
      <c r="EX61" s="41"/>
      <c r="EY61" s="41"/>
      <c r="EZ61" s="41"/>
      <c r="FA61" s="41"/>
      <c r="FB61" s="41"/>
      <c r="FC61" s="41"/>
      <c r="FD61" s="41"/>
      <c r="FE61" s="41"/>
      <c r="FF61" s="41"/>
      <c r="FG61" s="41"/>
      <c r="FH61" s="41"/>
      <c r="FI61" s="41"/>
      <c r="FJ61" s="41"/>
      <c r="FK61" s="41"/>
      <c r="FL61" s="41"/>
      <c r="FM61" s="41"/>
      <c r="FN61" s="41"/>
      <c r="FO61" s="41"/>
      <c r="FP61" s="41"/>
      <c r="FQ61" s="41"/>
      <c r="FR61" s="41"/>
      <c r="FS61" s="41"/>
      <c r="FT61" s="41"/>
      <c r="FU61" s="41"/>
      <c r="FV61" s="41"/>
      <c r="FW61" s="41"/>
      <c r="FX61" s="41"/>
      <c r="FY61" s="41"/>
      <c r="FZ61" s="41"/>
      <c r="GA61" s="41"/>
      <c r="GB61" s="41"/>
      <c r="GC61" s="41"/>
      <c r="GD61" s="41"/>
      <c r="GE61" s="41"/>
      <c r="GF61" s="41"/>
      <c r="GG61" s="41"/>
      <c r="GH61" s="41"/>
      <c r="GI61" s="41"/>
      <c r="GJ61" s="41"/>
      <c r="GK61" s="41"/>
      <c r="GL61" s="41"/>
      <c r="GM61" s="41"/>
      <c r="GN61" s="41"/>
      <c r="GO61" s="41"/>
      <c r="GP61" s="41"/>
      <c r="GQ61" s="41"/>
      <c r="GR61" s="41"/>
      <c r="GS61" s="41"/>
      <c r="GT61" s="41"/>
      <c r="GU61" s="41"/>
      <c r="GV61" s="41"/>
      <c r="GW61" s="41"/>
      <c r="GX61" s="41"/>
      <c r="GY61" s="41"/>
      <c r="GZ61" s="41"/>
      <c r="HA61" s="41"/>
      <c r="HB61" s="41"/>
      <c r="HC61" s="41"/>
      <c r="HD61" s="41"/>
      <c r="HE61" s="41"/>
      <c r="HF61" s="41"/>
      <c r="HG61" s="41"/>
      <c r="HH61" s="41"/>
      <c r="HI61" s="41"/>
      <c r="HJ61" s="41"/>
      <c r="HK61" s="41"/>
      <c r="HL61" s="41"/>
      <c r="HM61" s="41"/>
      <c r="HN61" s="41"/>
      <c r="HO61" s="41"/>
      <c r="HP61" s="41"/>
      <c r="HQ61" s="41"/>
      <c r="HR61" s="41"/>
      <c r="HS61" s="41"/>
      <c r="HT61" s="41"/>
      <c r="HU61" s="41"/>
      <c r="HV61" s="41"/>
      <c r="HW61" s="41"/>
      <c r="HX61" s="41"/>
      <c r="HY61" s="41"/>
      <c r="HZ61" s="41"/>
      <c r="IA61" s="41"/>
      <c r="IB61" s="41"/>
      <c r="IC61" s="41"/>
      <c r="ID61" s="41"/>
      <c r="IE61" s="41"/>
      <c r="IF61" s="41"/>
      <c r="IG61" s="41"/>
      <c r="IH61" s="41"/>
      <c r="II61" s="41"/>
      <c r="IJ61" s="41"/>
      <c r="IK61" s="41"/>
      <c r="IL61" s="41"/>
      <c r="IM61" s="41"/>
      <c r="IN61" s="41"/>
      <c r="IO61" s="41"/>
      <c r="IP61" s="41"/>
      <c r="IQ61" s="41"/>
      <c r="IR61" s="41"/>
      <c r="IS61" s="41"/>
      <c r="IT61" s="41"/>
      <c r="IU61" s="41"/>
      <c r="IV61" s="41"/>
      <c r="IW61" s="41"/>
      <c r="IX61" s="41"/>
      <c r="IY61" s="41"/>
      <c r="IZ61" s="41"/>
      <c r="JA61" s="41"/>
      <c r="JB61" s="41"/>
      <c r="JC61" s="41"/>
      <c r="JD61" s="41"/>
      <c r="JE61" s="41"/>
      <c r="JF61" s="41"/>
      <c r="JG61" s="41"/>
      <c r="JH61" s="41"/>
      <c r="JI61" s="41"/>
      <c r="JJ61" s="41"/>
      <c r="JK61" s="41"/>
      <c r="JL61" s="41"/>
      <c r="JM61" s="41"/>
      <c r="JN61" s="41"/>
      <c r="JO61" s="41"/>
      <c r="JP61" s="41"/>
      <c r="JQ61" s="41"/>
      <c r="JR61" s="41"/>
      <c r="JS61" s="41"/>
      <c r="JT61" s="41"/>
      <c r="JU61" s="41"/>
      <c r="JV61" s="41"/>
      <c r="JW61" s="41"/>
      <c r="JX61" s="41"/>
      <c r="JY61" s="41"/>
      <c r="JZ61" s="41"/>
      <c r="KA61" s="41"/>
      <c r="KB61" s="41"/>
      <c r="KC61" s="41"/>
      <c r="KD61" s="41"/>
      <c r="KE61" s="41"/>
      <c r="KF61" s="41"/>
      <c r="KG61" s="41"/>
      <c r="KH61" s="41"/>
      <c r="KI61" s="41"/>
      <c r="KJ61" s="41"/>
      <c r="KK61" s="41"/>
      <c r="KL61" s="41"/>
      <c r="KM61" s="41"/>
      <c r="KN61" s="41"/>
      <c r="KO61" s="41"/>
      <c r="KP61" s="41"/>
      <c r="KQ61" s="41"/>
      <c r="KR61" s="41"/>
      <c r="KS61" s="41"/>
      <c r="KT61" s="41"/>
      <c r="KU61" s="41"/>
      <c r="KV61" s="41"/>
      <c r="KW61" s="41"/>
      <c r="KX61" s="41"/>
      <c r="KY61" s="41"/>
      <c r="KZ61" s="41"/>
      <c r="LA61" s="41"/>
      <c r="LB61" s="41"/>
      <c r="LC61" s="41"/>
      <c r="LD61" s="41"/>
      <c r="LE61" s="41"/>
      <c r="LF61" s="41"/>
      <c r="LG61" s="41"/>
      <c r="LH61" s="41"/>
      <c r="LI61" s="41"/>
      <c r="LJ61" s="41"/>
      <c r="LK61" s="41"/>
      <c r="LL61" s="41"/>
      <c r="LM61" s="41"/>
      <c r="LN61" s="41"/>
      <c r="LO61" s="41"/>
      <c r="LP61" s="41"/>
      <c r="LQ61" s="41"/>
      <c r="LR61" s="41"/>
      <c r="LS61" s="41"/>
      <c r="LT61" s="41"/>
      <c r="LU61" s="41"/>
      <c r="LV61" s="41"/>
      <c r="LW61" s="41"/>
      <c r="LX61" s="41"/>
      <c r="LY61" s="41"/>
      <c r="LZ61" s="41"/>
      <c r="MA61" s="41"/>
      <c r="MB61" s="41"/>
      <c r="MC61" s="41"/>
      <c r="MD61" s="41"/>
      <c r="ME61" s="41"/>
      <c r="MF61" s="41"/>
      <c r="MG61" s="41"/>
      <c r="MH61" s="41"/>
      <c r="MI61" s="41"/>
      <c r="MJ61" s="41"/>
      <c r="MK61" s="41"/>
      <c r="ML61" s="41"/>
      <c r="MM61" s="41"/>
      <c r="MN61" s="41"/>
      <c r="MO61" s="41"/>
      <c r="MP61" s="41"/>
      <c r="MQ61" s="41"/>
      <c r="MR61" s="41"/>
      <c r="MS61" s="41"/>
      <c r="MT61" s="41"/>
      <c r="MU61" s="41"/>
      <c r="MV61" s="41"/>
      <c r="MW61" s="41"/>
      <c r="MX61" s="41"/>
      <c r="MY61" s="41"/>
      <c r="MZ61" s="41"/>
      <c r="NA61" s="41"/>
      <c r="NB61" s="41"/>
      <c r="NC61" s="41"/>
      <c r="ND61" s="41"/>
      <c r="NE61" s="41"/>
      <c r="NF61" s="41"/>
      <c r="NG61" s="41"/>
      <c r="NH61" s="41"/>
      <c r="NI61" s="41"/>
      <c r="NJ61" s="41"/>
      <c r="NK61" s="41"/>
      <c r="NL61" s="41"/>
      <c r="NM61" s="41"/>
      <c r="NN61" s="41"/>
      <c r="NO61" s="41"/>
      <c r="NP61" s="41"/>
      <c r="NQ61" s="41"/>
      <c r="NR61" s="41"/>
      <c r="NS61" s="41"/>
      <c r="NT61" s="41"/>
      <c r="NU61" s="41"/>
      <c r="NV61" s="41"/>
      <c r="NW61" s="41"/>
      <c r="NX61" s="41"/>
      <c r="NY61" s="41"/>
      <c r="NZ61" s="41"/>
      <c r="OA61" s="41"/>
      <c r="OB61" s="41"/>
      <c r="OC61" s="41"/>
      <c r="OD61" s="41"/>
      <c r="OE61" s="41"/>
      <c r="OF61" s="41"/>
      <c r="OG61" s="41"/>
      <c r="OH61" s="41"/>
      <c r="OI61" s="41"/>
      <c r="OJ61" s="41"/>
      <c r="OK61" s="41"/>
      <c r="OL61" s="41"/>
      <c r="OM61" s="41"/>
      <c r="ON61" s="41"/>
      <c r="OO61" s="41"/>
      <c r="OP61" s="41"/>
      <c r="OQ61" s="41"/>
      <c r="OR61" s="41"/>
      <c r="OS61" s="41"/>
      <c r="OT61" s="41"/>
      <c r="OU61" s="41"/>
      <c r="OV61" s="41"/>
      <c r="OW61" s="41"/>
      <c r="OX61" s="41"/>
      <c r="OY61" s="41"/>
      <c r="OZ61" s="41"/>
      <c r="PA61" s="41"/>
      <c r="PB61" s="41"/>
      <c r="PC61" s="41"/>
      <c r="PD61" s="41"/>
      <c r="PE61" s="41"/>
      <c r="PF61" s="41"/>
      <c r="PG61" s="41"/>
      <c r="PH61" s="41"/>
      <c r="PI61" s="41"/>
      <c r="PJ61" s="41"/>
      <c r="PK61" s="41"/>
      <c r="PL61" s="41"/>
      <c r="PM61" s="41"/>
      <c r="PN61" s="41"/>
      <c r="PO61" s="41"/>
      <c r="PP61" s="41"/>
      <c r="PQ61" s="41"/>
      <c r="PR61" s="41"/>
      <c r="PS61" s="41"/>
      <c r="PT61" s="41"/>
      <c r="PU61" s="41"/>
      <c r="PV61" s="41"/>
      <c r="PW61" s="41"/>
      <c r="PX61" s="41"/>
      <c r="PY61" s="41"/>
      <c r="PZ61" s="41"/>
      <c r="QA61" s="41"/>
      <c r="QB61" s="41"/>
      <c r="QC61" s="41"/>
      <c r="QD61" s="41"/>
      <c r="QE61" s="41"/>
      <c r="QF61" s="41"/>
      <c r="QG61" s="41"/>
      <c r="QH61" s="41"/>
      <c r="QI61" s="41"/>
      <c r="QJ61" s="41"/>
      <c r="QK61" s="41"/>
      <c r="QL61" s="41"/>
      <c r="QM61" s="41"/>
      <c r="QN61" s="41"/>
      <c r="QO61" s="41"/>
      <c r="QP61" s="41"/>
      <c r="QQ61" s="41"/>
      <c r="QR61" s="41"/>
      <c r="QS61" s="41"/>
      <c r="QT61" s="41"/>
      <c r="QU61" s="41"/>
      <c r="QV61" s="41"/>
      <c r="QW61" s="41"/>
      <c r="QX61" s="41"/>
      <c r="QY61" s="41"/>
      <c r="QZ61" s="41"/>
      <c r="RA61" s="41"/>
      <c r="RB61" s="41"/>
      <c r="RC61" s="41"/>
      <c r="RD61" s="41"/>
      <c r="RE61" s="41"/>
      <c r="RF61" s="41"/>
      <c r="RG61" s="41"/>
      <c r="RH61" s="41"/>
      <c r="RI61" s="41"/>
      <c r="RJ61" s="41"/>
      <c r="RK61" s="41"/>
      <c r="RL61" s="41"/>
      <c r="RM61" s="41"/>
      <c r="RN61" s="41"/>
      <c r="RO61" s="41"/>
      <c r="RP61" s="41"/>
      <c r="RQ61" s="41"/>
      <c r="RR61" s="41"/>
      <c r="RS61" s="41"/>
      <c r="RT61" s="41"/>
      <c r="RU61" s="41"/>
      <c r="RV61" s="41"/>
      <c r="RW61" s="41"/>
      <c r="RX61" s="41"/>
      <c r="RY61" s="41"/>
      <c r="RZ61" s="41"/>
      <c r="SA61" s="41"/>
      <c r="SB61" s="41"/>
      <c r="SC61" s="41"/>
      <c r="SD61" s="41"/>
      <c r="SE61" s="41"/>
      <c r="SF61" s="41"/>
      <c r="SG61" s="41"/>
      <c r="SH61" s="41"/>
      <c r="SI61" s="41"/>
      <c r="SJ61" s="41"/>
      <c r="SK61" s="41"/>
      <c r="SL61" s="41"/>
      <c r="SM61" s="41"/>
      <c r="SN61" s="41"/>
      <c r="SO61" s="41"/>
      <c r="SP61" s="41"/>
      <c r="SQ61" s="41"/>
      <c r="SR61" s="41"/>
      <c r="SS61" s="41"/>
      <c r="ST61" s="41"/>
      <c r="SU61" s="41"/>
      <c r="SV61" s="41"/>
      <c r="SW61" s="41"/>
      <c r="SX61" s="41"/>
      <c r="SY61" s="41"/>
      <c r="SZ61" s="41"/>
      <c r="TA61" s="41"/>
      <c r="TB61" s="41"/>
      <c r="TC61" s="41"/>
      <c r="TD61" s="41"/>
      <c r="TE61" s="41"/>
      <c r="TF61" s="41"/>
      <c r="TG61" s="41"/>
      <c r="TH61" s="41"/>
      <c r="TI61" s="41"/>
      <c r="TJ61" s="41"/>
      <c r="TK61" s="41"/>
      <c r="TL61" s="41"/>
      <c r="TM61" s="41"/>
      <c r="TN61" s="41"/>
      <c r="TO61" s="41"/>
      <c r="TP61" s="41"/>
      <c r="TQ61" s="41"/>
      <c r="TR61" s="41"/>
      <c r="TS61" s="41"/>
      <c r="TT61" s="41"/>
      <c r="TU61" s="41"/>
      <c r="TV61" s="41"/>
      <c r="TW61" s="41"/>
      <c r="TX61" s="41"/>
      <c r="TY61" s="41"/>
      <c r="TZ61" s="41"/>
      <c r="UA61" s="41"/>
      <c r="UB61" s="41"/>
      <c r="UC61" s="41"/>
      <c r="UD61" s="41"/>
      <c r="UE61" s="41"/>
      <c r="UF61" s="41"/>
      <c r="UG61" s="41"/>
      <c r="UH61" s="41"/>
      <c r="UI61" s="41"/>
      <c r="UJ61" s="41"/>
      <c r="UK61" s="41"/>
      <c r="UL61" s="41"/>
      <c r="UM61" s="41"/>
      <c r="UN61" s="41"/>
      <c r="UO61" s="41"/>
      <c r="UP61" s="41"/>
      <c r="UQ61" s="41"/>
      <c r="UR61" s="41"/>
      <c r="US61" s="41"/>
      <c r="UT61" s="41"/>
      <c r="UU61" s="41"/>
      <c r="UV61" s="41"/>
      <c r="UW61" s="41"/>
      <c r="UX61" s="41"/>
      <c r="UY61" s="41"/>
      <c r="UZ61" s="41"/>
      <c r="VA61" s="41"/>
      <c r="VB61" s="41"/>
      <c r="VC61" s="41"/>
      <c r="VD61" s="41"/>
      <c r="VE61" s="41"/>
      <c r="VF61" s="41"/>
      <c r="VG61" s="41"/>
      <c r="VH61" s="41"/>
      <c r="VI61" s="41"/>
      <c r="VJ61" s="41"/>
      <c r="VK61" s="41"/>
      <c r="VL61" s="41"/>
      <c r="VM61" s="41"/>
      <c r="VN61" s="41"/>
      <c r="VO61" s="41"/>
      <c r="VP61" s="41"/>
      <c r="VQ61" s="41"/>
      <c r="VR61" s="41"/>
      <c r="VS61" s="41"/>
      <c r="VT61" s="41"/>
      <c r="VU61" s="41"/>
      <c r="VV61" s="41"/>
      <c r="VW61" s="41"/>
      <c r="VX61" s="41"/>
      <c r="VY61" s="41"/>
      <c r="VZ61" s="41"/>
      <c r="WA61" s="41"/>
      <c r="WB61" s="41"/>
      <c r="WC61" s="41"/>
      <c r="WD61" s="41"/>
      <c r="WE61" s="41"/>
      <c r="WF61" s="41"/>
      <c r="WG61" s="41"/>
      <c r="WH61" s="41"/>
      <c r="WI61" s="41"/>
      <c r="WJ61" s="41"/>
      <c r="WK61" s="41"/>
      <c r="WL61" s="41"/>
      <c r="WM61" s="41"/>
      <c r="WN61" s="41"/>
      <c r="WO61" s="41"/>
      <c r="WP61" s="41"/>
      <c r="WQ61" s="41"/>
      <c r="WR61" s="41"/>
      <c r="WS61" s="41"/>
      <c r="WT61" s="41"/>
      <c r="WU61" s="41"/>
      <c r="WV61" s="41"/>
      <c r="WW61" s="41"/>
      <c r="WX61" s="41"/>
      <c r="WY61" s="41"/>
      <c r="WZ61" s="41"/>
      <c r="XA61" s="41"/>
      <c r="XB61" s="41"/>
      <c r="XC61" s="41"/>
      <c r="XD61" s="41"/>
      <c r="XE61" s="41"/>
      <c r="XF61" s="41"/>
      <c r="XG61" s="41"/>
      <c r="XH61" s="41"/>
      <c r="XI61" s="41"/>
      <c r="XJ61" s="41"/>
      <c r="XK61" s="41"/>
      <c r="XL61" s="41"/>
      <c r="XM61" s="41"/>
      <c r="XN61" s="41"/>
      <c r="XO61" s="41"/>
      <c r="XP61" s="41"/>
      <c r="XQ61" s="41"/>
      <c r="XR61" s="41"/>
      <c r="XS61" s="41"/>
      <c r="XT61" s="41"/>
      <c r="XU61" s="41"/>
      <c r="XV61" s="41"/>
      <c r="XW61" s="41"/>
      <c r="XX61" s="41"/>
      <c r="XY61" s="41"/>
      <c r="XZ61" s="41"/>
      <c r="YA61" s="41"/>
      <c r="YB61" s="41"/>
      <c r="YC61" s="41"/>
      <c r="YD61" s="41"/>
      <c r="YE61" s="41"/>
      <c r="YF61" s="41"/>
      <c r="YG61" s="41"/>
      <c r="YH61" s="41"/>
      <c r="YI61" s="41"/>
      <c r="YJ61" s="41"/>
      <c r="YK61" s="41"/>
      <c r="YL61" s="41"/>
      <c r="YM61" s="41"/>
      <c r="YN61" s="41"/>
      <c r="YO61" s="41"/>
      <c r="YP61" s="41"/>
      <c r="YQ61" s="41"/>
      <c r="YR61" s="41"/>
      <c r="YS61" s="41"/>
      <c r="YT61" s="41"/>
      <c r="YU61" s="41"/>
      <c r="YV61" s="41"/>
      <c r="YW61" s="41"/>
      <c r="YX61" s="41"/>
      <c r="YY61" s="41"/>
      <c r="YZ61" s="41"/>
      <c r="ZA61" s="41"/>
      <c r="ZB61" s="41"/>
      <c r="ZC61" s="41"/>
      <c r="ZD61" s="41"/>
      <c r="ZE61" s="41"/>
      <c r="ZF61" s="41"/>
      <c r="ZG61" s="41"/>
      <c r="ZH61" s="41"/>
      <c r="ZI61" s="41"/>
      <c r="ZJ61" s="41"/>
      <c r="ZK61" s="41"/>
      <c r="ZL61" s="41"/>
      <c r="ZM61" s="41"/>
      <c r="ZN61" s="41"/>
      <c r="ZO61" s="41"/>
      <c r="ZP61" s="41"/>
      <c r="ZQ61" s="41"/>
      <c r="ZR61" s="41"/>
      <c r="ZS61" s="41"/>
      <c r="ZT61" s="41"/>
      <c r="ZU61" s="41"/>
      <c r="ZV61" s="41"/>
      <c r="ZW61" s="41"/>
      <c r="ZX61" s="41"/>
      <c r="ZY61" s="41"/>
      <c r="ZZ61" s="41"/>
      <c r="AAA61" s="41"/>
      <c r="AAB61" s="41"/>
      <c r="AAC61" s="41"/>
      <c r="AAD61" s="41"/>
      <c r="AAE61" s="41"/>
      <c r="AAF61" s="41"/>
      <c r="AAG61" s="41"/>
      <c r="AAH61" s="41"/>
      <c r="AAI61" s="41"/>
      <c r="AAJ61" s="41"/>
      <c r="AAK61" s="41"/>
      <c r="AAL61" s="41"/>
      <c r="AAM61" s="41"/>
      <c r="AAN61" s="41"/>
      <c r="AAO61" s="41"/>
      <c r="AAP61" s="41"/>
      <c r="AAQ61" s="41"/>
      <c r="AAR61" s="41"/>
      <c r="AAS61" s="41"/>
      <c r="AAT61" s="41"/>
      <c r="AAU61" s="41"/>
      <c r="AAV61" s="41"/>
      <c r="AAW61" s="41"/>
      <c r="AAX61" s="41"/>
      <c r="AAY61" s="41"/>
      <c r="AAZ61" s="41"/>
      <c r="ABA61" s="41"/>
      <c r="ABB61" s="41"/>
      <c r="ABC61" s="41"/>
      <c r="ABD61" s="41"/>
      <c r="ABE61" s="41"/>
      <c r="ABF61" s="41"/>
      <c r="ABG61" s="41"/>
      <c r="ABH61" s="41"/>
      <c r="ABI61" s="41"/>
      <c r="ABJ61" s="41"/>
      <c r="ABK61" s="41"/>
      <c r="ABL61" s="41"/>
      <c r="ABM61" s="41"/>
      <c r="ABN61" s="41"/>
      <c r="ABO61" s="41"/>
      <c r="ABP61" s="41"/>
      <c r="ABQ61" s="41"/>
      <c r="ABR61" s="41"/>
      <c r="ABS61" s="41"/>
      <c r="ABT61" s="41"/>
      <c r="ABU61" s="41"/>
      <c r="ABV61" s="41"/>
      <c r="ABW61" s="41"/>
      <c r="ABX61" s="41"/>
      <c r="ABY61" s="41"/>
      <c r="ABZ61" s="41"/>
      <c r="ACA61" s="41"/>
      <c r="ACB61" s="41"/>
      <c r="ACC61" s="41"/>
      <c r="ACD61" s="41"/>
      <c r="ACE61" s="41"/>
      <c r="ACF61" s="41"/>
      <c r="ACG61" s="41"/>
      <c r="ACH61" s="41"/>
      <c r="ACI61" s="41"/>
      <c r="ACJ61" s="41"/>
      <c r="ACK61" s="41"/>
      <c r="ACL61" s="41"/>
      <c r="ACM61" s="41"/>
      <c r="ACN61" s="41"/>
      <c r="ACO61" s="41"/>
      <c r="ACP61" s="41"/>
      <c r="ACQ61" s="41"/>
      <c r="ACR61" s="41"/>
      <c r="ACS61" s="41"/>
      <c r="ACT61" s="41"/>
      <c r="ACU61" s="41"/>
      <c r="ACV61" s="41"/>
      <c r="ACW61" s="41"/>
      <c r="ACX61" s="41"/>
      <c r="ACY61" s="41"/>
      <c r="ACZ61" s="41"/>
      <c r="ADA61" s="41"/>
      <c r="ADB61" s="41"/>
      <c r="ADC61" s="41"/>
      <c r="ADD61" s="41"/>
      <c r="ADE61" s="41"/>
      <c r="ADF61" s="41"/>
      <c r="ADG61" s="41"/>
      <c r="ADH61" s="41"/>
      <c r="ADI61" s="41"/>
      <c r="ADJ61" s="41"/>
      <c r="ADK61" s="41"/>
      <c r="ADL61" s="41"/>
      <c r="ADM61" s="41"/>
      <c r="ADN61" s="41"/>
      <c r="ADO61" s="41"/>
      <c r="ADP61" s="41"/>
      <c r="ADQ61" s="41"/>
      <c r="ADR61" s="41"/>
      <c r="ADS61" s="41"/>
      <c r="ADT61" s="41"/>
      <c r="ADU61" s="41"/>
      <c r="ADV61" s="41"/>
      <c r="ADW61" s="41"/>
      <c r="ADX61" s="41"/>
      <c r="ADY61" s="41"/>
      <c r="ADZ61" s="41"/>
      <c r="AEA61" s="41"/>
      <c r="AEB61" s="41"/>
      <c r="AEC61" s="41"/>
      <c r="AED61" s="41"/>
      <c r="AEE61" s="41"/>
      <c r="AEF61" s="41"/>
      <c r="AEG61" s="41"/>
      <c r="AEH61" s="41"/>
      <c r="AEI61" s="41"/>
      <c r="AEJ61" s="41"/>
      <c r="AEK61" s="41"/>
      <c r="AEL61" s="41"/>
      <c r="AEM61" s="41"/>
      <c r="AEN61" s="41"/>
      <c r="AEO61" s="41"/>
      <c r="AEP61" s="41"/>
      <c r="AEQ61" s="41"/>
      <c r="AER61" s="41"/>
      <c r="AES61" s="41"/>
      <c r="AET61" s="41"/>
      <c r="AEU61" s="41"/>
      <c r="AEV61" s="41"/>
      <c r="AEW61" s="41"/>
      <c r="AEX61" s="41"/>
      <c r="AEY61" s="41"/>
      <c r="AEZ61" s="41"/>
      <c r="AFA61" s="41"/>
      <c r="AFB61" s="41"/>
      <c r="AFC61" s="41"/>
      <c r="AFD61" s="41"/>
      <c r="AFE61" s="41"/>
      <c r="AFF61" s="41"/>
      <c r="AFG61" s="41"/>
      <c r="AFH61" s="41"/>
      <c r="AFI61" s="41"/>
      <c r="AFJ61" s="41"/>
      <c r="AFK61" s="41"/>
      <c r="AFL61" s="41"/>
      <c r="AFM61" s="41"/>
      <c r="AFN61" s="41"/>
      <c r="AFO61" s="41"/>
      <c r="AFP61" s="41"/>
      <c r="AFQ61" s="41"/>
      <c r="AFR61" s="41"/>
      <c r="AFS61" s="41"/>
      <c r="AFT61" s="41"/>
      <c r="AFU61" s="41"/>
      <c r="AFV61" s="41"/>
      <c r="AFW61" s="41"/>
      <c r="AFX61" s="41"/>
      <c r="AFY61" s="41"/>
      <c r="AFZ61" s="41"/>
      <c r="AGA61" s="41"/>
      <c r="AGB61" s="41"/>
      <c r="AGC61" s="41"/>
      <c r="AGD61" s="41"/>
      <c r="AGE61" s="41"/>
      <c r="AGF61" s="41"/>
      <c r="AGG61" s="41"/>
      <c r="AGH61" s="41"/>
      <c r="AGI61" s="41"/>
      <c r="AGJ61" s="41"/>
      <c r="AGK61" s="41"/>
      <c r="AGL61" s="41"/>
      <c r="AGM61" s="41"/>
      <c r="AGN61" s="41"/>
      <c r="AGO61" s="41"/>
      <c r="AGP61" s="41"/>
      <c r="AGQ61" s="41"/>
      <c r="AGR61" s="41"/>
      <c r="AGS61" s="41"/>
      <c r="AGT61" s="41"/>
      <c r="AGU61" s="41"/>
      <c r="AGV61" s="41"/>
      <c r="AGW61" s="41"/>
      <c r="AGX61" s="41"/>
      <c r="AGY61" s="41"/>
      <c r="AGZ61" s="41"/>
      <c r="AHA61" s="41"/>
      <c r="AHB61" s="41"/>
      <c r="AHC61" s="41"/>
      <c r="AHD61" s="41"/>
      <c r="AHE61" s="41"/>
      <c r="AHF61" s="41"/>
      <c r="AHG61" s="41"/>
      <c r="AHH61" s="41"/>
      <c r="AHI61" s="41"/>
      <c r="AHJ61" s="41"/>
      <c r="AHK61" s="41"/>
      <c r="AHL61" s="41"/>
      <c r="AHM61" s="41"/>
      <c r="AHN61" s="41"/>
      <c r="AHO61" s="41"/>
      <c r="AHP61" s="41"/>
      <c r="AHQ61" s="41"/>
      <c r="AHR61" s="41"/>
      <c r="AHS61" s="41"/>
      <c r="AHT61" s="41"/>
      <c r="AHU61" s="41"/>
      <c r="AHV61" s="41"/>
      <c r="AHW61" s="41"/>
      <c r="AHX61" s="41"/>
      <c r="AHY61" s="41"/>
      <c r="AHZ61" s="41"/>
      <c r="AIA61" s="41"/>
      <c r="AIB61" s="41"/>
      <c r="AIC61" s="41"/>
      <c r="AID61" s="41"/>
      <c r="AIE61" s="41"/>
      <c r="AIF61" s="41"/>
      <c r="AIG61" s="41"/>
      <c r="AIH61" s="41"/>
      <c r="AII61" s="41"/>
      <c r="AIJ61" s="41"/>
      <c r="AIK61" s="41"/>
      <c r="AIL61" s="41"/>
      <c r="AIM61" s="41"/>
      <c r="AIN61" s="41"/>
      <c r="AIO61" s="41"/>
      <c r="AIP61" s="41"/>
      <c r="AIQ61" s="41"/>
      <c r="AIR61" s="41"/>
      <c r="AIS61" s="41"/>
      <c r="AIT61" s="41"/>
      <c r="AIU61" s="41"/>
      <c r="AIV61" s="41"/>
      <c r="AIW61" s="41"/>
      <c r="AIX61" s="41"/>
      <c r="AIY61" s="41"/>
      <c r="AIZ61" s="41"/>
      <c r="AJA61" s="41"/>
      <c r="AJB61" s="41"/>
      <c r="AJC61" s="41"/>
      <c r="AJD61" s="41"/>
      <c r="AJE61" s="41"/>
      <c r="AJF61" s="41"/>
      <c r="AJG61" s="41"/>
      <c r="AJH61" s="41"/>
      <c r="AJI61" s="41"/>
      <c r="AJJ61" s="41"/>
      <c r="AJK61" s="41"/>
      <c r="AJL61" s="41"/>
      <c r="AJM61" s="41"/>
      <c r="AJN61" s="41"/>
      <c r="AJO61" s="41"/>
      <c r="AJP61" s="41"/>
      <c r="AJQ61" s="41"/>
      <c r="AJR61" s="41"/>
      <c r="AJS61" s="41"/>
      <c r="AJT61" s="41"/>
      <c r="AJU61" s="41"/>
      <c r="AJV61" s="41"/>
      <c r="AJW61" s="41"/>
      <c r="AJX61" s="41"/>
      <c r="AJY61" s="41"/>
      <c r="AJZ61" s="41"/>
      <c r="AKA61" s="41"/>
      <c r="AKB61" s="41"/>
      <c r="AKC61" s="41"/>
      <c r="AKD61" s="41"/>
      <c r="AKE61" s="41"/>
      <c r="AKF61" s="41"/>
      <c r="AKG61" s="41"/>
      <c r="AKH61" s="41"/>
      <c r="AKI61" s="41"/>
      <c r="AKJ61" s="41"/>
      <c r="AKK61" s="41"/>
      <c r="AKL61" s="41"/>
      <c r="AKM61" s="41"/>
      <c r="AKN61" s="41"/>
      <c r="AKO61" s="41"/>
      <c r="AKP61" s="41"/>
      <c r="AKQ61" s="41"/>
      <c r="AKR61" s="41"/>
      <c r="AKS61" s="41"/>
      <c r="AKT61" s="41"/>
      <c r="AKU61" s="41"/>
      <c r="AKV61" s="41"/>
      <c r="AKW61" s="41"/>
      <c r="AKX61" s="41"/>
      <c r="AKY61" s="41"/>
      <c r="AKZ61" s="41"/>
      <c r="ALA61" s="41"/>
      <c r="ALB61" s="41"/>
      <c r="ALC61" s="41"/>
      <c r="ALD61" s="41"/>
      <c r="ALE61" s="41"/>
      <c r="ALF61" s="41"/>
      <c r="ALG61" s="41"/>
      <c r="ALH61" s="41"/>
      <c r="ALI61" s="41"/>
      <c r="ALJ61" s="41"/>
      <c r="ALK61" s="41"/>
      <c r="ALL61" s="41"/>
      <c r="ALM61" s="41"/>
      <c r="ALN61" s="41"/>
      <c r="ALO61" s="41"/>
      <c r="ALP61" s="41"/>
      <c r="ALQ61" s="41"/>
      <c r="ALR61" s="41"/>
      <c r="ALS61" s="41"/>
      <c r="ALT61" s="41"/>
      <c r="ALU61" s="41"/>
      <c r="ALV61" s="41"/>
      <c r="ALW61" s="41"/>
      <c r="ALX61" s="41"/>
      <c r="ALY61" s="41"/>
      <c r="ALZ61" s="41"/>
      <c r="AMA61" s="41"/>
      <c r="AMB61" s="41"/>
      <c r="AMC61" s="41"/>
      <c r="AMD61" s="41"/>
      <c r="AME61" s="41"/>
      <c r="AMF61" s="41"/>
      <c r="AMG61" s="41"/>
      <c r="AMH61" s="41"/>
      <c r="AMI61" s="41"/>
      <c r="AMJ61" s="41"/>
      <c r="AMK61" s="41"/>
      <c r="AML61" s="41"/>
      <c r="AMM61" s="41"/>
      <c r="AMN61" s="41"/>
      <c r="AMO61" s="41"/>
      <c r="AMP61" s="41"/>
      <c r="AMQ61" s="41"/>
      <c r="AMR61" s="41"/>
      <c r="AMS61" s="41"/>
      <c r="AMT61" s="41"/>
      <c r="AMU61" s="41"/>
      <c r="AMV61" s="41"/>
      <c r="AMW61" s="41"/>
      <c r="AMX61" s="41"/>
      <c r="AMY61" s="41"/>
      <c r="AMZ61" s="41"/>
      <c r="ANA61" s="41"/>
      <c r="ANB61" s="41"/>
      <c r="ANC61" s="41"/>
      <c r="AND61" s="41"/>
      <c r="ANE61" s="41"/>
      <c r="ANF61" s="41"/>
      <c r="ANG61" s="41"/>
      <c r="ANH61" s="41"/>
      <c r="ANI61" s="41"/>
      <c r="ANJ61" s="41"/>
      <c r="ANK61" s="41"/>
      <c r="ANL61" s="41"/>
      <c r="ANM61" s="41"/>
      <c r="ANN61" s="41"/>
      <c r="ANO61" s="41"/>
      <c r="ANP61" s="41"/>
      <c r="ANQ61" s="41"/>
      <c r="ANR61" s="41"/>
      <c r="ANS61" s="41"/>
      <c r="ANT61" s="41"/>
      <c r="ANU61" s="41"/>
      <c r="ANV61" s="41"/>
      <c r="ANW61" s="41"/>
      <c r="ANX61" s="41"/>
      <c r="ANY61" s="41"/>
      <c r="ANZ61" s="41"/>
      <c r="AOA61" s="41"/>
      <c r="AOB61" s="41"/>
      <c r="AOC61" s="41"/>
      <c r="AOD61" s="41"/>
      <c r="AOE61" s="41"/>
      <c r="AOF61" s="41"/>
      <c r="AOG61" s="41"/>
      <c r="AOH61" s="41"/>
      <c r="AOI61" s="41"/>
      <c r="AOJ61" s="41"/>
      <c r="AOK61" s="41"/>
      <c r="AOL61" s="41"/>
      <c r="AOM61" s="41"/>
      <c r="AON61" s="41"/>
      <c r="AOO61" s="41"/>
      <c r="AOP61" s="41"/>
      <c r="AOQ61" s="41"/>
      <c r="AOR61" s="41"/>
      <c r="AOS61" s="41"/>
      <c r="AOT61" s="41"/>
      <c r="AOU61" s="41"/>
      <c r="AOV61" s="41"/>
      <c r="AOW61" s="41"/>
      <c r="AOX61" s="41"/>
      <c r="AOY61" s="41"/>
      <c r="AOZ61" s="41"/>
      <c r="APA61" s="41"/>
      <c r="APB61" s="41"/>
      <c r="APC61" s="41"/>
      <c r="APD61" s="41"/>
      <c r="APE61" s="41"/>
      <c r="APF61" s="41"/>
      <c r="APG61" s="41"/>
      <c r="APH61" s="41"/>
      <c r="API61" s="41"/>
    </row>
    <row r="62" spans="2:1101" x14ac:dyDescent="0.25">
      <c r="B62" s="43" t="s">
        <v>351</v>
      </c>
      <c r="C62" s="41">
        <v>12503</v>
      </c>
      <c r="D62" s="130">
        <v>12681052.35</v>
      </c>
      <c r="E62" s="130">
        <v>0</v>
      </c>
      <c r="F62" s="130">
        <v>0</v>
      </c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1"/>
      <c r="CM62" s="41"/>
      <c r="CN62" s="41"/>
      <c r="CO62" s="41"/>
      <c r="CP62" s="41"/>
      <c r="CQ62" s="41"/>
      <c r="CR62" s="41"/>
      <c r="CS62" s="41"/>
      <c r="CT62" s="41"/>
      <c r="CU62" s="41"/>
      <c r="CV62" s="41"/>
      <c r="CW62" s="41"/>
      <c r="CX62" s="41"/>
      <c r="CY62" s="41"/>
      <c r="CZ62" s="41"/>
      <c r="DA62" s="41"/>
      <c r="DB62" s="41"/>
      <c r="DC62" s="41"/>
      <c r="DD62" s="41"/>
      <c r="DE62" s="41"/>
      <c r="DF62" s="41"/>
      <c r="DG62" s="41"/>
      <c r="DH62" s="41"/>
      <c r="DI62" s="41"/>
      <c r="DJ62" s="41"/>
      <c r="DK62" s="41"/>
      <c r="DL62" s="41"/>
      <c r="DM62" s="41"/>
      <c r="DN62" s="41"/>
      <c r="DO62" s="41"/>
      <c r="DP62" s="41"/>
      <c r="DQ62" s="41"/>
      <c r="DR62" s="41"/>
      <c r="DS62" s="41"/>
      <c r="DT62" s="41"/>
      <c r="DU62" s="41"/>
      <c r="DV62" s="41"/>
      <c r="DW62" s="41"/>
      <c r="DX62" s="41"/>
      <c r="DY62" s="41"/>
      <c r="DZ62" s="41"/>
      <c r="EA62" s="41"/>
      <c r="EB62" s="41"/>
      <c r="EC62" s="41"/>
      <c r="ED62" s="41"/>
      <c r="EE62" s="41"/>
      <c r="EF62" s="41"/>
      <c r="EG62" s="41"/>
      <c r="EH62" s="41"/>
      <c r="EI62" s="41"/>
      <c r="EJ62" s="41"/>
      <c r="EK62" s="41"/>
      <c r="EL62" s="41"/>
      <c r="EM62" s="41"/>
      <c r="EN62" s="41"/>
      <c r="EO62" s="41"/>
      <c r="EP62" s="41"/>
      <c r="EQ62" s="41"/>
      <c r="ER62" s="41"/>
      <c r="ES62" s="41"/>
      <c r="ET62" s="41"/>
      <c r="EU62" s="41"/>
      <c r="EV62" s="41"/>
      <c r="EW62" s="41"/>
      <c r="EX62" s="41"/>
      <c r="EY62" s="41"/>
      <c r="EZ62" s="41"/>
      <c r="FA62" s="41"/>
      <c r="FB62" s="41"/>
      <c r="FC62" s="41"/>
      <c r="FD62" s="41"/>
      <c r="FE62" s="41"/>
      <c r="FF62" s="41"/>
      <c r="FG62" s="41"/>
      <c r="FH62" s="41"/>
      <c r="FI62" s="41"/>
      <c r="FJ62" s="41"/>
      <c r="FK62" s="41"/>
      <c r="FL62" s="41"/>
      <c r="FM62" s="41"/>
      <c r="FN62" s="41"/>
      <c r="FO62" s="41"/>
      <c r="FP62" s="41"/>
      <c r="FQ62" s="41"/>
      <c r="FR62" s="41"/>
      <c r="FS62" s="41"/>
      <c r="FT62" s="41"/>
      <c r="FU62" s="41"/>
      <c r="FV62" s="41"/>
      <c r="FW62" s="41"/>
      <c r="FX62" s="41"/>
      <c r="FY62" s="41"/>
      <c r="FZ62" s="41"/>
      <c r="GA62" s="41"/>
      <c r="GB62" s="41"/>
      <c r="GC62" s="41"/>
      <c r="GD62" s="41"/>
      <c r="GE62" s="41"/>
      <c r="GF62" s="41"/>
      <c r="GG62" s="41"/>
      <c r="GH62" s="41"/>
      <c r="GI62" s="41"/>
      <c r="GJ62" s="41"/>
      <c r="GK62" s="41"/>
      <c r="GL62" s="41"/>
      <c r="GM62" s="41"/>
      <c r="GN62" s="41"/>
      <c r="GO62" s="41"/>
      <c r="GP62" s="41"/>
      <c r="GQ62" s="41"/>
      <c r="GR62" s="41"/>
      <c r="GS62" s="41"/>
      <c r="GT62" s="41"/>
      <c r="GU62" s="41"/>
      <c r="GV62" s="41"/>
      <c r="GW62" s="41"/>
      <c r="GX62" s="41"/>
      <c r="GY62" s="41"/>
      <c r="GZ62" s="41"/>
      <c r="HA62" s="41"/>
      <c r="HB62" s="41"/>
      <c r="HC62" s="41"/>
      <c r="HD62" s="41"/>
      <c r="HE62" s="41"/>
      <c r="HF62" s="41"/>
      <c r="HG62" s="41"/>
      <c r="HH62" s="41"/>
      <c r="HI62" s="41"/>
      <c r="HJ62" s="41"/>
      <c r="HK62" s="41"/>
      <c r="HL62" s="41"/>
      <c r="HM62" s="41"/>
      <c r="HN62" s="41"/>
      <c r="HO62" s="41"/>
      <c r="HP62" s="41"/>
      <c r="HQ62" s="41"/>
      <c r="HR62" s="41"/>
      <c r="HS62" s="41"/>
      <c r="HT62" s="41"/>
      <c r="HU62" s="41"/>
      <c r="HV62" s="41"/>
      <c r="HW62" s="41"/>
      <c r="HX62" s="41"/>
      <c r="HY62" s="41"/>
      <c r="HZ62" s="41"/>
      <c r="IA62" s="41"/>
      <c r="IB62" s="41"/>
      <c r="IC62" s="41"/>
      <c r="ID62" s="41"/>
      <c r="IE62" s="41"/>
      <c r="IF62" s="41"/>
      <c r="IG62" s="41"/>
      <c r="IH62" s="41"/>
      <c r="II62" s="41"/>
      <c r="IJ62" s="41"/>
      <c r="IK62" s="41"/>
      <c r="IL62" s="41"/>
      <c r="IM62" s="41"/>
      <c r="IN62" s="41"/>
      <c r="IO62" s="41"/>
      <c r="IP62" s="41"/>
      <c r="IQ62" s="41"/>
      <c r="IR62" s="41"/>
      <c r="IS62" s="41"/>
      <c r="IT62" s="41"/>
      <c r="IU62" s="41"/>
      <c r="IV62" s="41"/>
      <c r="IW62" s="41"/>
      <c r="IX62" s="41"/>
      <c r="IY62" s="41"/>
      <c r="IZ62" s="41"/>
      <c r="JA62" s="41"/>
      <c r="JB62" s="41"/>
      <c r="JC62" s="41"/>
      <c r="JD62" s="41"/>
      <c r="JE62" s="41"/>
      <c r="JF62" s="41"/>
      <c r="JG62" s="41"/>
      <c r="JH62" s="41"/>
      <c r="JI62" s="41"/>
      <c r="JJ62" s="41"/>
      <c r="JK62" s="41"/>
      <c r="JL62" s="41"/>
      <c r="JM62" s="41"/>
      <c r="JN62" s="41"/>
      <c r="JO62" s="41"/>
      <c r="JP62" s="41"/>
      <c r="JQ62" s="41"/>
      <c r="JR62" s="41"/>
      <c r="JS62" s="41"/>
      <c r="JT62" s="41"/>
      <c r="JU62" s="41"/>
      <c r="JV62" s="41"/>
      <c r="JW62" s="41"/>
      <c r="JX62" s="41"/>
      <c r="JY62" s="41"/>
      <c r="JZ62" s="41"/>
      <c r="KA62" s="41"/>
      <c r="KB62" s="41"/>
      <c r="KC62" s="41"/>
      <c r="KD62" s="41"/>
      <c r="KE62" s="41"/>
      <c r="KF62" s="41"/>
      <c r="KG62" s="41"/>
      <c r="KH62" s="41"/>
      <c r="KI62" s="41"/>
      <c r="KJ62" s="41"/>
      <c r="KK62" s="41"/>
      <c r="KL62" s="41"/>
      <c r="KM62" s="41"/>
      <c r="KN62" s="41"/>
      <c r="KO62" s="41"/>
      <c r="KP62" s="41"/>
      <c r="KQ62" s="41"/>
      <c r="KR62" s="41"/>
      <c r="KS62" s="41"/>
      <c r="KT62" s="41"/>
      <c r="KU62" s="41"/>
      <c r="KV62" s="41"/>
      <c r="KW62" s="41"/>
      <c r="KX62" s="41"/>
      <c r="KY62" s="41"/>
      <c r="KZ62" s="41"/>
      <c r="LA62" s="41"/>
      <c r="LB62" s="41"/>
      <c r="LC62" s="41"/>
      <c r="LD62" s="41"/>
      <c r="LE62" s="41"/>
      <c r="LF62" s="41"/>
      <c r="LG62" s="41"/>
      <c r="LH62" s="41"/>
      <c r="LI62" s="41"/>
      <c r="LJ62" s="41"/>
      <c r="LK62" s="41"/>
      <c r="LL62" s="41"/>
      <c r="LM62" s="41"/>
      <c r="LN62" s="41"/>
      <c r="LO62" s="41"/>
      <c r="LP62" s="41"/>
      <c r="LQ62" s="41"/>
      <c r="LR62" s="41"/>
      <c r="LS62" s="41"/>
      <c r="LT62" s="41"/>
      <c r="LU62" s="41"/>
      <c r="LV62" s="41"/>
      <c r="LW62" s="41"/>
      <c r="LX62" s="41"/>
      <c r="LY62" s="41"/>
      <c r="LZ62" s="41"/>
      <c r="MA62" s="41"/>
      <c r="MB62" s="41"/>
      <c r="MC62" s="41"/>
      <c r="MD62" s="41"/>
      <c r="ME62" s="41"/>
      <c r="MF62" s="41"/>
      <c r="MG62" s="41"/>
      <c r="MH62" s="41"/>
      <c r="MI62" s="41"/>
      <c r="MJ62" s="41"/>
      <c r="MK62" s="41"/>
      <c r="ML62" s="41"/>
      <c r="MM62" s="41"/>
      <c r="MN62" s="41"/>
      <c r="MO62" s="41"/>
      <c r="MP62" s="41"/>
      <c r="MQ62" s="41"/>
      <c r="MR62" s="41"/>
      <c r="MS62" s="41"/>
      <c r="MT62" s="41"/>
      <c r="MU62" s="41"/>
      <c r="MV62" s="41"/>
      <c r="MW62" s="41"/>
      <c r="MX62" s="41"/>
      <c r="MY62" s="41"/>
      <c r="MZ62" s="41"/>
      <c r="NA62" s="41"/>
      <c r="NB62" s="41"/>
      <c r="NC62" s="41"/>
      <c r="ND62" s="41"/>
      <c r="NE62" s="41"/>
      <c r="NF62" s="41"/>
      <c r="NG62" s="41"/>
      <c r="NH62" s="41"/>
      <c r="NI62" s="41"/>
      <c r="NJ62" s="41"/>
      <c r="NK62" s="41"/>
      <c r="NL62" s="41"/>
      <c r="NM62" s="41"/>
      <c r="NN62" s="41"/>
      <c r="NO62" s="41"/>
      <c r="NP62" s="41"/>
      <c r="NQ62" s="41"/>
      <c r="NR62" s="41"/>
      <c r="NS62" s="41"/>
      <c r="NT62" s="41"/>
      <c r="NU62" s="41"/>
      <c r="NV62" s="41"/>
      <c r="NW62" s="41"/>
      <c r="NX62" s="41"/>
      <c r="NY62" s="41"/>
      <c r="NZ62" s="41"/>
      <c r="OA62" s="41"/>
      <c r="OB62" s="41"/>
      <c r="OC62" s="41"/>
      <c r="OD62" s="41"/>
      <c r="OE62" s="41"/>
      <c r="OF62" s="41"/>
      <c r="OG62" s="41"/>
      <c r="OH62" s="41"/>
      <c r="OI62" s="41"/>
      <c r="OJ62" s="41"/>
      <c r="OK62" s="41"/>
      <c r="OL62" s="41"/>
      <c r="OM62" s="41"/>
      <c r="ON62" s="41"/>
      <c r="OO62" s="41"/>
      <c r="OP62" s="41"/>
      <c r="OQ62" s="41"/>
      <c r="OR62" s="41"/>
      <c r="OS62" s="41"/>
      <c r="OT62" s="41"/>
      <c r="OU62" s="41"/>
      <c r="OV62" s="41"/>
      <c r="OW62" s="41"/>
      <c r="OX62" s="41"/>
      <c r="OY62" s="41"/>
      <c r="OZ62" s="41"/>
      <c r="PA62" s="41"/>
      <c r="PB62" s="41"/>
      <c r="PC62" s="41"/>
      <c r="PD62" s="41"/>
      <c r="PE62" s="41"/>
      <c r="PF62" s="41"/>
      <c r="PG62" s="41"/>
      <c r="PH62" s="41"/>
      <c r="PI62" s="41"/>
      <c r="PJ62" s="41"/>
      <c r="PK62" s="41"/>
      <c r="PL62" s="41"/>
      <c r="PM62" s="41"/>
      <c r="PN62" s="41"/>
      <c r="PO62" s="41"/>
      <c r="PP62" s="41"/>
      <c r="PQ62" s="41"/>
      <c r="PR62" s="41"/>
      <c r="PS62" s="41"/>
      <c r="PT62" s="41"/>
      <c r="PU62" s="41"/>
      <c r="PV62" s="41"/>
      <c r="PW62" s="41"/>
      <c r="PX62" s="41"/>
      <c r="PY62" s="41"/>
      <c r="PZ62" s="41"/>
      <c r="QA62" s="41"/>
      <c r="QB62" s="41"/>
      <c r="QC62" s="41"/>
      <c r="QD62" s="41"/>
      <c r="QE62" s="41"/>
      <c r="QF62" s="41"/>
      <c r="QG62" s="41"/>
      <c r="QH62" s="41"/>
      <c r="QI62" s="41"/>
      <c r="QJ62" s="41"/>
      <c r="QK62" s="41"/>
      <c r="QL62" s="41"/>
      <c r="QM62" s="41"/>
      <c r="QN62" s="41"/>
      <c r="QO62" s="41"/>
      <c r="QP62" s="41"/>
      <c r="QQ62" s="41"/>
      <c r="QR62" s="41"/>
      <c r="QS62" s="41"/>
      <c r="QT62" s="41"/>
      <c r="QU62" s="41"/>
      <c r="QV62" s="41"/>
      <c r="QW62" s="41"/>
      <c r="QX62" s="41"/>
      <c r="QY62" s="41"/>
      <c r="QZ62" s="41"/>
      <c r="RA62" s="41"/>
      <c r="RB62" s="41"/>
      <c r="RC62" s="41"/>
      <c r="RD62" s="41"/>
      <c r="RE62" s="41"/>
      <c r="RF62" s="41"/>
      <c r="RG62" s="41"/>
      <c r="RH62" s="41"/>
      <c r="RI62" s="41"/>
      <c r="RJ62" s="41"/>
      <c r="RK62" s="41"/>
      <c r="RL62" s="41"/>
      <c r="RM62" s="41"/>
      <c r="RN62" s="41"/>
      <c r="RO62" s="41"/>
      <c r="RP62" s="41"/>
      <c r="RQ62" s="41"/>
      <c r="RR62" s="41"/>
      <c r="RS62" s="41"/>
      <c r="RT62" s="41"/>
      <c r="RU62" s="41"/>
      <c r="RV62" s="41"/>
      <c r="RW62" s="41"/>
      <c r="RX62" s="41"/>
      <c r="RY62" s="41"/>
      <c r="RZ62" s="41"/>
      <c r="SA62" s="41"/>
      <c r="SB62" s="41"/>
      <c r="SC62" s="41"/>
      <c r="SD62" s="41"/>
      <c r="SE62" s="41"/>
      <c r="SF62" s="41"/>
      <c r="SG62" s="41"/>
      <c r="SH62" s="41"/>
      <c r="SI62" s="41"/>
      <c r="SJ62" s="41"/>
      <c r="SK62" s="41"/>
      <c r="SL62" s="41"/>
      <c r="SM62" s="41"/>
      <c r="SN62" s="41"/>
      <c r="SO62" s="41"/>
      <c r="SP62" s="41"/>
      <c r="SQ62" s="41"/>
      <c r="SR62" s="41"/>
      <c r="SS62" s="41"/>
      <c r="ST62" s="41"/>
      <c r="SU62" s="41"/>
      <c r="SV62" s="41"/>
      <c r="SW62" s="41"/>
      <c r="SX62" s="41"/>
      <c r="SY62" s="41"/>
      <c r="SZ62" s="41"/>
      <c r="TA62" s="41"/>
      <c r="TB62" s="41"/>
      <c r="TC62" s="41"/>
      <c r="TD62" s="41"/>
      <c r="TE62" s="41"/>
      <c r="TF62" s="41"/>
      <c r="TG62" s="41"/>
      <c r="TH62" s="41"/>
      <c r="TI62" s="41"/>
      <c r="TJ62" s="41"/>
      <c r="TK62" s="41"/>
      <c r="TL62" s="41"/>
      <c r="TM62" s="41"/>
      <c r="TN62" s="41"/>
      <c r="TO62" s="41"/>
      <c r="TP62" s="41"/>
      <c r="TQ62" s="41"/>
      <c r="TR62" s="41"/>
      <c r="TS62" s="41"/>
      <c r="TT62" s="41"/>
      <c r="TU62" s="41"/>
      <c r="TV62" s="41"/>
      <c r="TW62" s="41"/>
      <c r="TX62" s="41"/>
      <c r="TY62" s="41"/>
      <c r="TZ62" s="41"/>
      <c r="UA62" s="41"/>
      <c r="UB62" s="41"/>
      <c r="UC62" s="41"/>
      <c r="UD62" s="41"/>
      <c r="UE62" s="41"/>
      <c r="UF62" s="41"/>
      <c r="UG62" s="41"/>
      <c r="UH62" s="41"/>
      <c r="UI62" s="41"/>
      <c r="UJ62" s="41"/>
      <c r="UK62" s="41"/>
      <c r="UL62" s="41"/>
      <c r="UM62" s="41"/>
      <c r="UN62" s="41"/>
      <c r="UO62" s="41"/>
      <c r="UP62" s="41"/>
      <c r="UQ62" s="41"/>
      <c r="UR62" s="41"/>
      <c r="US62" s="41"/>
      <c r="UT62" s="41"/>
      <c r="UU62" s="41"/>
      <c r="UV62" s="41"/>
      <c r="UW62" s="41"/>
      <c r="UX62" s="41"/>
      <c r="UY62" s="41"/>
      <c r="UZ62" s="41"/>
      <c r="VA62" s="41"/>
      <c r="VB62" s="41"/>
      <c r="VC62" s="41"/>
      <c r="VD62" s="41"/>
      <c r="VE62" s="41"/>
      <c r="VF62" s="41"/>
      <c r="VG62" s="41"/>
      <c r="VH62" s="41"/>
      <c r="VI62" s="41"/>
      <c r="VJ62" s="41"/>
      <c r="VK62" s="41"/>
      <c r="VL62" s="41"/>
      <c r="VM62" s="41"/>
      <c r="VN62" s="41"/>
      <c r="VO62" s="41"/>
      <c r="VP62" s="41"/>
      <c r="VQ62" s="41"/>
      <c r="VR62" s="41"/>
      <c r="VS62" s="41"/>
      <c r="VT62" s="41"/>
      <c r="VU62" s="41"/>
      <c r="VV62" s="41"/>
      <c r="VW62" s="41"/>
      <c r="VX62" s="41"/>
      <c r="VY62" s="41"/>
      <c r="VZ62" s="41"/>
      <c r="WA62" s="41"/>
      <c r="WB62" s="41"/>
      <c r="WC62" s="41"/>
      <c r="WD62" s="41"/>
      <c r="WE62" s="41"/>
      <c r="WF62" s="41"/>
      <c r="WG62" s="41"/>
      <c r="WH62" s="41"/>
      <c r="WI62" s="41"/>
      <c r="WJ62" s="41"/>
      <c r="WK62" s="41"/>
      <c r="WL62" s="41"/>
      <c r="WM62" s="41"/>
      <c r="WN62" s="41"/>
      <c r="WO62" s="41"/>
      <c r="WP62" s="41"/>
      <c r="WQ62" s="41"/>
      <c r="WR62" s="41"/>
      <c r="WS62" s="41"/>
      <c r="WT62" s="41"/>
      <c r="WU62" s="41"/>
      <c r="WV62" s="41"/>
      <c r="WW62" s="41"/>
      <c r="WX62" s="41"/>
      <c r="WY62" s="41"/>
      <c r="WZ62" s="41"/>
      <c r="XA62" s="41"/>
      <c r="XB62" s="41"/>
      <c r="XC62" s="41"/>
      <c r="XD62" s="41"/>
      <c r="XE62" s="41"/>
      <c r="XF62" s="41"/>
      <c r="XG62" s="41"/>
      <c r="XH62" s="41"/>
      <c r="XI62" s="41"/>
      <c r="XJ62" s="41"/>
      <c r="XK62" s="41"/>
      <c r="XL62" s="41"/>
      <c r="XM62" s="41"/>
      <c r="XN62" s="41"/>
      <c r="XO62" s="41"/>
      <c r="XP62" s="41"/>
      <c r="XQ62" s="41"/>
      <c r="XR62" s="41"/>
      <c r="XS62" s="41"/>
      <c r="XT62" s="41"/>
      <c r="XU62" s="41"/>
      <c r="XV62" s="41"/>
      <c r="XW62" s="41"/>
      <c r="XX62" s="41"/>
      <c r="XY62" s="41"/>
      <c r="XZ62" s="41"/>
      <c r="YA62" s="41"/>
      <c r="YB62" s="41"/>
      <c r="YC62" s="41"/>
      <c r="YD62" s="41"/>
      <c r="YE62" s="41"/>
      <c r="YF62" s="41"/>
      <c r="YG62" s="41"/>
      <c r="YH62" s="41"/>
      <c r="YI62" s="41"/>
      <c r="YJ62" s="41"/>
      <c r="YK62" s="41"/>
      <c r="YL62" s="41"/>
      <c r="YM62" s="41"/>
      <c r="YN62" s="41"/>
      <c r="YO62" s="41"/>
      <c r="YP62" s="41"/>
      <c r="YQ62" s="41"/>
      <c r="YR62" s="41"/>
      <c r="YS62" s="41"/>
      <c r="YT62" s="41"/>
      <c r="YU62" s="41"/>
      <c r="YV62" s="41"/>
      <c r="YW62" s="41"/>
      <c r="YX62" s="41"/>
      <c r="YY62" s="41"/>
      <c r="YZ62" s="41"/>
      <c r="ZA62" s="41"/>
      <c r="ZB62" s="41"/>
      <c r="ZC62" s="41"/>
      <c r="ZD62" s="41"/>
      <c r="ZE62" s="41"/>
      <c r="ZF62" s="41"/>
      <c r="ZG62" s="41"/>
      <c r="ZH62" s="41"/>
      <c r="ZI62" s="41"/>
      <c r="ZJ62" s="41"/>
      <c r="ZK62" s="41"/>
      <c r="ZL62" s="41"/>
      <c r="ZM62" s="41"/>
      <c r="ZN62" s="41"/>
      <c r="ZO62" s="41"/>
      <c r="ZP62" s="41"/>
      <c r="ZQ62" s="41"/>
      <c r="ZR62" s="41"/>
      <c r="ZS62" s="41"/>
      <c r="ZT62" s="41"/>
      <c r="ZU62" s="41"/>
      <c r="ZV62" s="41"/>
      <c r="ZW62" s="41"/>
      <c r="ZX62" s="41"/>
      <c r="ZY62" s="41"/>
      <c r="ZZ62" s="41"/>
      <c r="AAA62" s="41"/>
      <c r="AAB62" s="41"/>
      <c r="AAC62" s="41"/>
      <c r="AAD62" s="41"/>
      <c r="AAE62" s="41"/>
      <c r="AAF62" s="41"/>
      <c r="AAG62" s="41"/>
      <c r="AAH62" s="41"/>
      <c r="AAI62" s="41"/>
      <c r="AAJ62" s="41"/>
      <c r="AAK62" s="41"/>
      <c r="AAL62" s="41"/>
      <c r="AAM62" s="41"/>
      <c r="AAN62" s="41"/>
      <c r="AAO62" s="41"/>
      <c r="AAP62" s="41"/>
      <c r="AAQ62" s="41"/>
      <c r="AAR62" s="41"/>
      <c r="AAS62" s="41"/>
      <c r="AAT62" s="41"/>
      <c r="AAU62" s="41"/>
      <c r="AAV62" s="41"/>
      <c r="AAW62" s="41"/>
      <c r="AAX62" s="41"/>
      <c r="AAY62" s="41"/>
      <c r="AAZ62" s="41"/>
      <c r="ABA62" s="41"/>
      <c r="ABB62" s="41"/>
      <c r="ABC62" s="41"/>
      <c r="ABD62" s="41"/>
      <c r="ABE62" s="41"/>
      <c r="ABF62" s="41"/>
      <c r="ABG62" s="41"/>
      <c r="ABH62" s="41"/>
      <c r="ABI62" s="41"/>
      <c r="ABJ62" s="41"/>
      <c r="ABK62" s="41"/>
      <c r="ABL62" s="41"/>
      <c r="ABM62" s="41"/>
      <c r="ABN62" s="41"/>
      <c r="ABO62" s="41"/>
      <c r="ABP62" s="41"/>
      <c r="ABQ62" s="41"/>
      <c r="ABR62" s="41"/>
      <c r="ABS62" s="41"/>
      <c r="ABT62" s="41"/>
      <c r="ABU62" s="41"/>
      <c r="ABV62" s="41"/>
      <c r="ABW62" s="41"/>
      <c r="ABX62" s="41"/>
      <c r="ABY62" s="41"/>
      <c r="ABZ62" s="41"/>
      <c r="ACA62" s="41"/>
      <c r="ACB62" s="41"/>
      <c r="ACC62" s="41"/>
      <c r="ACD62" s="41"/>
      <c r="ACE62" s="41"/>
      <c r="ACF62" s="41"/>
      <c r="ACG62" s="41"/>
      <c r="ACH62" s="41"/>
      <c r="ACI62" s="41"/>
      <c r="ACJ62" s="41"/>
      <c r="ACK62" s="41"/>
      <c r="ACL62" s="41"/>
      <c r="ACM62" s="41"/>
      <c r="ACN62" s="41"/>
      <c r="ACO62" s="41"/>
      <c r="ACP62" s="41"/>
      <c r="ACQ62" s="41"/>
      <c r="ACR62" s="41"/>
      <c r="ACS62" s="41"/>
      <c r="ACT62" s="41"/>
      <c r="ACU62" s="41"/>
      <c r="ACV62" s="41"/>
      <c r="ACW62" s="41"/>
      <c r="ACX62" s="41"/>
      <c r="ACY62" s="41"/>
      <c r="ACZ62" s="41"/>
      <c r="ADA62" s="41"/>
      <c r="ADB62" s="41"/>
      <c r="ADC62" s="41"/>
      <c r="ADD62" s="41"/>
      <c r="ADE62" s="41"/>
      <c r="ADF62" s="41"/>
      <c r="ADG62" s="41"/>
      <c r="ADH62" s="41"/>
      <c r="ADI62" s="41"/>
      <c r="ADJ62" s="41"/>
      <c r="ADK62" s="41"/>
      <c r="ADL62" s="41"/>
      <c r="ADM62" s="41"/>
      <c r="ADN62" s="41"/>
      <c r="ADO62" s="41"/>
      <c r="ADP62" s="41"/>
      <c r="ADQ62" s="41"/>
      <c r="ADR62" s="41"/>
      <c r="ADS62" s="41"/>
      <c r="ADT62" s="41"/>
      <c r="ADU62" s="41"/>
      <c r="ADV62" s="41"/>
      <c r="ADW62" s="41"/>
      <c r="ADX62" s="41"/>
      <c r="ADY62" s="41"/>
      <c r="ADZ62" s="41"/>
      <c r="AEA62" s="41"/>
      <c r="AEB62" s="41"/>
      <c r="AEC62" s="41"/>
      <c r="AED62" s="41"/>
      <c r="AEE62" s="41"/>
      <c r="AEF62" s="41"/>
      <c r="AEG62" s="41"/>
      <c r="AEH62" s="41"/>
      <c r="AEI62" s="41"/>
      <c r="AEJ62" s="41"/>
      <c r="AEK62" s="41"/>
      <c r="AEL62" s="41"/>
      <c r="AEM62" s="41"/>
      <c r="AEN62" s="41"/>
      <c r="AEO62" s="41"/>
      <c r="AEP62" s="41"/>
      <c r="AEQ62" s="41"/>
      <c r="AER62" s="41"/>
      <c r="AES62" s="41"/>
      <c r="AET62" s="41"/>
      <c r="AEU62" s="41"/>
      <c r="AEV62" s="41"/>
      <c r="AEW62" s="41"/>
      <c r="AEX62" s="41"/>
      <c r="AEY62" s="41"/>
      <c r="AEZ62" s="41"/>
      <c r="AFA62" s="41"/>
      <c r="AFB62" s="41"/>
      <c r="AFC62" s="41"/>
      <c r="AFD62" s="41"/>
      <c r="AFE62" s="41"/>
      <c r="AFF62" s="41"/>
      <c r="AFG62" s="41"/>
      <c r="AFH62" s="41"/>
      <c r="AFI62" s="41"/>
      <c r="AFJ62" s="41"/>
      <c r="AFK62" s="41"/>
      <c r="AFL62" s="41"/>
      <c r="AFM62" s="41"/>
      <c r="AFN62" s="41"/>
      <c r="AFO62" s="41"/>
      <c r="AFP62" s="41"/>
      <c r="AFQ62" s="41"/>
      <c r="AFR62" s="41"/>
      <c r="AFS62" s="41"/>
      <c r="AFT62" s="41"/>
      <c r="AFU62" s="41"/>
      <c r="AFV62" s="41"/>
      <c r="AFW62" s="41"/>
      <c r="AFX62" s="41"/>
      <c r="AFY62" s="41"/>
      <c r="AFZ62" s="41"/>
      <c r="AGA62" s="41"/>
      <c r="AGB62" s="41"/>
      <c r="AGC62" s="41"/>
      <c r="AGD62" s="41"/>
      <c r="AGE62" s="41"/>
      <c r="AGF62" s="41"/>
      <c r="AGG62" s="41"/>
      <c r="AGH62" s="41"/>
      <c r="AGI62" s="41"/>
      <c r="AGJ62" s="41"/>
      <c r="AGK62" s="41"/>
      <c r="AGL62" s="41"/>
      <c r="AGM62" s="41"/>
      <c r="AGN62" s="41"/>
      <c r="AGO62" s="41"/>
      <c r="AGP62" s="41"/>
      <c r="AGQ62" s="41"/>
      <c r="AGR62" s="41"/>
      <c r="AGS62" s="41"/>
      <c r="AGT62" s="41"/>
      <c r="AGU62" s="41"/>
      <c r="AGV62" s="41"/>
      <c r="AGW62" s="41"/>
      <c r="AGX62" s="41"/>
      <c r="AGY62" s="41"/>
      <c r="AGZ62" s="41"/>
      <c r="AHA62" s="41"/>
      <c r="AHB62" s="41"/>
      <c r="AHC62" s="41"/>
      <c r="AHD62" s="41"/>
      <c r="AHE62" s="41"/>
      <c r="AHF62" s="41"/>
      <c r="AHG62" s="41"/>
      <c r="AHH62" s="41"/>
      <c r="AHI62" s="41"/>
      <c r="AHJ62" s="41"/>
      <c r="AHK62" s="41"/>
      <c r="AHL62" s="41"/>
      <c r="AHM62" s="41"/>
      <c r="AHN62" s="41"/>
      <c r="AHO62" s="41"/>
      <c r="AHP62" s="41"/>
      <c r="AHQ62" s="41"/>
      <c r="AHR62" s="41"/>
      <c r="AHS62" s="41"/>
      <c r="AHT62" s="41"/>
      <c r="AHU62" s="41"/>
      <c r="AHV62" s="41"/>
      <c r="AHW62" s="41"/>
      <c r="AHX62" s="41"/>
      <c r="AHY62" s="41"/>
      <c r="AHZ62" s="41"/>
      <c r="AIA62" s="41"/>
      <c r="AIB62" s="41"/>
      <c r="AIC62" s="41"/>
      <c r="AID62" s="41"/>
      <c r="AIE62" s="41"/>
      <c r="AIF62" s="41"/>
      <c r="AIG62" s="41"/>
      <c r="AIH62" s="41"/>
      <c r="AII62" s="41"/>
      <c r="AIJ62" s="41"/>
      <c r="AIK62" s="41"/>
      <c r="AIL62" s="41"/>
      <c r="AIM62" s="41"/>
      <c r="AIN62" s="41"/>
      <c r="AIO62" s="41"/>
      <c r="AIP62" s="41"/>
      <c r="AIQ62" s="41"/>
      <c r="AIR62" s="41"/>
      <c r="AIS62" s="41"/>
      <c r="AIT62" s="41"/>
      <c r="AIU62" s="41"/>
      <c r="AIV62" s="41"/>
      <c r="AIW62" s="41"/>
      <c r="AIX62" s="41"/>
      <c r="AIY62" s="41"/>
      <c r="AIZ62" s="41"/>
      <c r="AJA62" s="41"/>
      <c r="AJB62" s="41"/>
      <c r="AJC62" s="41"/>
      <c r="AJD62" s="41"/>
      <c r="AJE62" s="41"/>
      <c r="AJF62" s="41"/>
      <c r="AJG62" s="41"/>
      <c r="AJH62" s="41"/>
      <c r="AJI62" s="41"/>
      <c r="AJJ62" s="41"/>
      <c r="AJK62" s="41"/>
      <c r="AJL62" s="41"/>
      <c r="AJM62" s="41"/>
      <c r="AJN62" s="41"/>
      <c r="AJO62" s="41"/>
      <c r="AJP62" s="41"/>
      <c r="AJQ62" s="41"/>
      <c r="AJR62" s="41"/>
      <c r="AJS62" s="41"/>
      <c r="AJT62" s="41"/>
      <c r="AJU62" s="41"/>
      <c r="AJV62" s="41"/>
      <c r="AJW62" s="41"/>
      <c r="AJX62" s="41"/>
      <c r="AJY62" s="41"/>
      <c r="AJZ62" s="41"/>
      <c r="AKA62" s="41"/>
      <c r="AKB62" s="41"/>
      <c r="AKC62" s="41"/>
      <c r="AKD62" s="41"/>
      <c r="AKE62" s="41"/>
      <c r="AKF62" s="41"/>
      <c r="AKG62" s="41"/>
      <c r="AKH62" s="41"/>
      <c r="AKI62" s="41"/>
      <c r="AKJ62" s="41"/>
      <c r="AKK62" s="41"/>
      <c r="AKL62" s="41"/>
      <c r="AKM62" s="41"/>
      <c r="AKN62" s="41"/>
      <c r="AKO62" s="41"/>
      <c r="AKP62" s="41"/>
      <c r="AKQ62" s="41"/>
      <c r="AKR62" s="41"/>
      <c r="AKS62" s="41"/>
      <c r="AKT62" s="41"/>
      <c r="AKU62" s="41"/>
      <c r="AKV62" s="41"/>
      <c r="AKW62" s="41"/>
      <c r="AKX62" s="41"/>
      <c r="AKY62" s="41"/>
      <c r="AKZ62" s="41"/>
      <c r="ALA62" s="41"/>
      <c r="ALB62" s="41"/>
      <c r="ALC62" s="41"/>
      <c r="ALD62" s="41"/>
      <c r="ALE62" s="41"/>
      <c r="ALF62" s="41"/>
      <c r="ALG62" s="41"/>
      <c r="ALH62" s="41"/>
      <c r="ALI62" s="41"/>
      <c r="ALJ62" s="41"/>
      <c r="ALK62" s="41"/>
      <c r="ALL62" s="41"/>
      <c r="ALM62" s="41"/>
      <c r="ALN62" s="41"/>
      <c r="ALO62" s="41"/>
      <c r="ALP62" s="41"/>
      <c r="ALQ62" s="41"/>
      <c r="ALR62" s="41"/>
      <c r="ALS62" s="41"/>
      <c r="ALT62" s="41"/>
      <c r="ALU62" s="41"/>
      <c r="ALV62" s="41"/>
      <c r="ALW62" s="41"/>
      <c r="ALX62" s="41"/>
      <c r="ALY62" s="41"/>
      <c r="ALZ62" s="41"/>
      <c r="AMA62" s="41"/>
      <c r="AMB62" s="41"/>
      <c r="AMC62" s="41"/>
      <c r="AMD62" s="41"/>
      <c r="AME62" s="41"/>
      <c r="AMF62" s="41"/>
      <c r="AMG62" s="41"/>
      <c r="AMH62" s="41"/>
      <c r="AMI62" s="41"/>
      <c r="AMJ62" s="41"/>
      <c r="AMK62" s="41"/>
      <c r="AML62" s="41"/>
      <c r="AMM62" s="41"/>
      <c r="AMN62" s="41"/>
      <c r="AMO62" s="41"/>
      <c r="AMP62" s="41"/>
      <c r="AMQ62" s="41"/>
      <c r="AMR62" s="41"/>
      <c r="AMS62" s="41"/>
      <c r="AMT62" s="41"/>
      <c r="AMU62" s="41"/>
      <c r="AMV62" s="41"/>
      <c r="AMW62" s="41"/>
      <c r="AMX62" s="41"/>
      <c r="AMY62" s="41"/>
      <c r="AMZ62" s="41"/>
      <c r="ANA62" s="41"/>
      <c r="ANB62" s="41"/>
      <c r="ANC62" s="41"/>
      <c r="AND62" s="41"/>
      <c r="ANE62" s="41"/>
      <c r="ANF62" s="41"/>
      <c r="ANG62" s="41"/>
      <c r="ANH62" s="41"/>
      <c r="ANI62" s="41"/>
      <c r="ANJ62" s="41"/>
      <c r="ANK62" s="41"/>
      <c r="ANL62" s="41"/>
      <c r="ANM62" s="41"/>
      <c r="ANN62" s="41"/>
      <c r="ANO62" s="41"/>
      <c r="ANP62" s="41"/>
      <c r="ANQ62" s="41"/>
      <c r="ANR62" s="41"/>
      <c r="ANS62" s="41"/>
      <c r="ANT62" s="41"/>
      <c r="ANU62" s="41"/>
      <c r="ANV62" s="41"/>
      <c r="ANW62" s="41"/>
      <c r="ANX62" s="41"/>
      <c r="ANY62" s="41"/>
      <c r="ANZ62" s="41"/>
      <c r="AOA62" s="41"/>
      <c r="AOB62" s="41"/>
      <c r="AOC62" s="41"/>
      <c r="AOD62" s="41"/>
      <c r="AOE62" s="41"/>
      <c r="AOF62" s="41"/>
      <c r="AOG62" s="41"/>
      <c r="AOH62" s="41"/>
      <c r="AOI62" s="41"/>
      <c r="AOJ62" s="41"/>
      <c r="AOK62" s="41"/>
      <c r="AOL62" s="41"/>
      <c r="AOM62" s="41"/>
      <c r="AON62" s="41"/>
      <c r="AOO62" s="41"/>
      <c r="AOP62" s="41"/>
      <c r="AOQ62" s="41"/>
      <c r="AOR62" s="41"/>
      <c r="AOS62" s="41"/>
      <c r="AOT62" s="41"/>
      <c r="AOU62" s="41"/>
      <c r="AOV62" s="41"/>
      <c r="AOW62" s="41"/>
      <c r="AOX62" s="41"/>
      <c r="AOY62" s="41"/>
      <c r="AOZ62" s="41"/>
      <c r="APA62" s="41"/>
      <c r="APB62" s="41"/>
      <c r="APC62" s="41"/>
      <c r="APD62" s="41"/>
      <c r="APE62" s="41"/>
      <c r="APF62" s="41"/>
      <c r="APG62" s="41"/>
      <c r="APH62" s="41"/>
      <c r="API62" s="41"/>
    </row>
    <row r="63" spans="2:1101" x14ac:dyDescent="0.25">
      <c r="B63" s="43" t="s">
        <v>351</v>
      </c>
      <c r="C63" s="41">
        <v>12403</v>
      </c>
      <c r="D63" s="130">
        <v>-88132397.359999999</v>
      </c>
      <c r="E63" s="130">
        <v>0</v>
      </c>
      <c r="F63" s="130">
        <v>0</v>
      </c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41"/>
      <c r="CM63" s="41"/>
      <c r="CN63" s="41"/>
      <c r="CO63" s="41"/>
      <c r="CP63" s="41"/>
      <c r="CQ63" s="41"/>
      <c r="CR63" s="41"/>
      <c r="CS63" s="41"/>
      <c r="CT63" s="41"/>
      <c r="CU63" s="41"/>
      <c r="CV63" s="41"/>
      <c r="CW63" s="41"/>
      <c r="CX63" s="41"/>
      <c r="CY63" s="41"/>
      <c r="CZ63" s="41"/>
      <c r="DA63" s="41"/>
      <c r="DB63" s="41"/>
      <c r="DC63" s="41"/>
      <c r="DD63" s="41"/>
      <c r="DE63" s="41"/>
      <c r="DF63" s="41"/>
      <c r="DG63" s="41"/>
      <c r="DH63" s="41"/>
      <c r="DI63" s="41"/>
      <c r="DJ63" s="41"/>
      <c r="DK63" s="41"/>
      <c r="DL63" s="41"/>
      <c r="DM63" s="41"/>
      <c r="DN63" s="41"/>
      <c r="DO63" s="41"/>
      <c r="DP63" s="41"/>
      <c r="DQ63" s="41"/>
      <c r="DR63" s="41"/>
      <c r="DS63" s="41"/>
      <c r="DT63" s="41"/>
      <c r="DU63" s="41"/>
      <c r="DV63" s="41"/>
      <c r="DW63" s="41"/>
      <c r="DX63" s="41"/>
      <c r="DY63" s="41"/>
      <c r="DZ63" s="41"/>
      <c r="EA63" s="41"/>
      <c r="EB63" s="41"/>
      <c r="EC63" s="41"/>
      <c r="ED63" s="41"/>
      <c r="EE63" s="41"/>
      <c r="EF63" s="41"/>
      <c r="EG63" s="41"/>
      <c r="EH63" s="41"/>
      <c r="EI63" s="41"/>
      <c r="EJ63" s="41"/>
      <c r="EK63" s="41"/>
      <c r="EL63" s="41"/>
      <c r="EM63" s="41"/>
      <c r="EN63" s="41"/>
      <c r="EO63" s="41"/>
      <c r="EP63" s="41"/>
      <c r="EQ63" s="41"/>
      <c r="ER63" s="41"/>
      <c r="ES63" s="41"/>
      <c r="ET63" s="41"/>
      <c r="EU63" s="41"/>
      <c r="EV63" s="41"/>
      <c r="EW63" s="41"/>
      <c r="EX63" s="41"/>
      <c r="EY63" s="41"/>
      <c r="EZ63" s="41"/>
      <c r="FA63" s="41"/>
      <c r="FB63" s="41"/>
      <c r="FC63" s="41"/>
      <c r="FD63" s="41"/>
      <c r="FE63" s="41"/>
      <c r="FF63" s="41"/>
      <c r="FG63" s="41"/>
      <c r="FH63" s="41"/>
      <c r="FI63" s="41"/>
      <c r="FJ63" s="41"/>
      <c r="FK63" s="41"/>
      <c r="FL63" s="41"/>
      <c r="FM63" s="41"/>
      <c r="FN63" s="41"/>
      <c r="FO63" s="41"/>
      <c r="FP63" s="41"/>
      <c r="FQ63" s="41"/>
      <c r="FR63" s="41"/>
      <c r="FS63" s="41"/>
      <c r="FT63" s="41"/>
      <c r="FU63" s="41"/>
      <c r="FV63" s="41"/>
      <c r="FW63" s="41"/>
      <c r="FX63" s="41"/>
      <c r="FY63" s="41"/>
      <c r="FZ63" s="41"/>
      <c r="GA63" s="41"/>
      <c r="GB63" s="41"/>
      <c r="GC63" s="41"/>
      <c r="GD63" s="41"/>
      <c r="GE63" s="41"/>
      <c r="GF63" s="41"/>
      <c r="GG63" s="41"/>
      <c r="GH63" s="41"/>
      <c r="GI63" s="41"/>
      <c r="GJ63" s="41"/>
      <c r="GK63" s="41"/>
      <c r="GL63" s="41"/>
      <c r="GM63" s="41"/>
      <c r="GN63" s="41"/>
      <c r="GO63" s="41"/>
      <c r="GP63" s="41"/>
      <c r="GQ63" s="41"/>
      <c r="GR63" s="41"/>
      <c r="GS63" s="41"/>
      <c r="GT63" s="41"/>
      <c r="GU63" s="41"/>
      <c r="GV63" s="41"/>
      <c r="GW63" s="41"/>
      <c r="GX63" s="41"/>
      <c r="GY63" s="41"/>
      <c r="GZ63" s="41"/>
      <c r="HA63" s="41"/>
      <c r="HB63" s="41"/>
      <c r="HC63" s="41"/>
      <c r="HD63" s="41"/>
      <c r="HE63" s="41"/>
      <c r="HF63" s="41"/>
      <c r="HG63" s="41"/>
      <c r="HH63" s="41"/>
      <c r="HI63" s="41"/>
      <c r="HJ63" s="41"/>
      <c r="HK63" s="41"/>
      <c r="HL63" s="41"/>
      <c r="HM63" s="41"/>
      <c r="HN63" s="41"/>
      <c r="HO63" s="41"/>
      <c r="HP63" s="41"/>
      <c r="HQ63" s="41"/>
      <c r="HR63" s="41"/>
      <c r="HS63" s="41"/>
      <c r="HT63" s="41"/>
      <c r="HU63" s="41"/>
      <c r="HV63" s="41"/>
      <c r="HW63" s="41"/>
      <c r="HX63" s="41"/>
      <c r="HY63" s="41"/>
      <c r="HZ63" s="41"/>
      <c r="IA63" s="41"/>
      <c r="IB63" s="41"/>
      <c r="IC63" s="41"/>
      <c r="ID63" s="41"/>
      <c r="IE63" s="41"/>
      <c r="IF63" s="41"/>
      <c r="IG63" s="41"/>
      <c r="IH63" s="41"/>
      <c r="II63" s="41"/>
      <c r="IJ63" s="41"/>
      <c r="IK63" s="41"/>
      <c r="IL63" s="41"/>
      <c r="IM63" s="41"/>
      <c r="IN63" s="41"/>
      <c r="IO63" s="41"/>
      <c r="IP63" s="41"/>
      <c r="IQ63" s="41"/>
      <c r="IR63" s="41"/>
      <c r="IS63" s="41"/>
      <c r="IT63" s="41"/>
      <c r="IU63" s="41"/>
      <c r="IV63" s="41"/>
      <c r="IW63" s="41"/>
      <c r="IX63" s="41"/>
      <c r="IY63" s="41"/>
      <c r="IZ63" s="41"/>
      <c r="JA63" s="41"/>
      <c r="JB63" s="41"/>
      <c r="JC63" s="41"/>
      <c r="JD63" s="41"/>
      <c r="JE63" s="41"/>
      <c r="JF63" s="41"/>
      <c r="JG63" s="41"/>
      <c r="JH63" s="41"/>
      <c r="JI63" s="41"/>
      <c r="JJ63" s="41"/>
      <c r="JK63" s="41"/>
      <c r="JL63" s="41"/>
      <c r="JM63" s="41"/>
      <c r="JN63" s="41"/>
      <c r="JO63" s="41"/>
      <c r="JP63" s="41"/>
      <c r="JQ63" s="41"/>
      <c r="JR63" s="41"/>
      <c r="JS63" s="41"/>
      <c r="JT63" s="41"/>
      <c r="JU63" s="41"/>
      <c r="JV63" s="41"/>
      <c r="JW63" s="41"/>
      <c r="JX63" s="41"/>
      <c r="JY63" s="41"/>
      <c r="JZ63" s="41"/>
      <c r="KA63" s="41"/>
      <c r="KB63" s="41"/>
      <c r="KC63" s="41"/>
      <c r="KD63" s="41"/>
      <c r="KE63" s="41"/>
      <c r="KF63" s="41"/>
      <c r="KG63" s="41"/>
      <c r="KH63" s="41"/>
      <c r="KI63" s="41"/>
      <c r="KJ63" s="41"/>
      <c r="KK63" s="41"/>
      <c r="KL63" s="41"/>
      <c r="KM63" s="41"/>
      <c r="KN63" s="41"/>
      <c r="KO63" s="41"/>
      <c r="KP63" s="41"/>
      <c r="KQ63" s="41"/>
      <c r="KR63" s="41"/>
      <c r="KS63" s="41"/>
      <c r="KT63" s="41"/>
      <c r="KU63" s="41"/>
      <c r="KV63" s="41"/>
      <c r="KW63" s="41"/>
      <c r="KX63" s="41"/>
      <c r="KY63" s="41"/>
      <c r="KZ63" s="41"/>
      <c r="LA63" s="41"/>
      <c r="LB63" s="41"/>
      <c r="LC63" s="41"/>
      <c r="LD63" s="41"/>
      <c r="LE63" s="41"/>
      <c r="LF63" s="41"/>
      <c r="LG63" s="41"/>
      <c r="LH63" s="41"/>
      <c r="LI63" s="41"/>
      <c r="LJ63" s="41"/>
      <c r="LK63" s="41"/>
      <c r="LL63" s="41"/>
      <c r="LM63" s="41"/>
      <c r="LN63" s="41"/>
      <c r="LO63" s="41"/>
      <c r="LP63" s="41"/>
      <c r="LQ63" s="41"/>
      <c r="LR63" s="41"/>
      <c r="LS63" s="41"/>
      <c r="LT63" s="41"/>
      <c r="LU63" s="41"/>
      <c r="LV63" s="41"/>
      <c r="LW63" s="41"/>
      <c r="LX63" s="41"/>
      <c r="LY63" s="41"/>
      <c r="LZ63" s="41"/>
      <c r="MA63" s="41"/>
      <c r="MB63" s="41"/>
      <c r="MC63" s="41"/>
      <c r="MD63" s="41"/>
      <c r="ME63" s="41"/>
      <c r="MF63" s="41"/>
      <c r="MG63" s="41"/>
      <c r="MH63" s="41"/>
      <c r="MI63" s="41"/>
      <c r="MJ63" s="41"/>
      <c r="MK63" s="41"/>
      <c r="ML63" s="41"/>
      <c r="MM63" s="41"/>
      <c r="MN63" s="41"/>
      <c r="MO63" s="41"/>
      <c r="MP63" s="41"/>
      <c r="MQ63" s="41"/>
      <c r="MR63" s="41"/>
      <c r="MS63" s="41"/>
      <c r="MT63" s="41"/>
      <c r="MU63" s="41"/>
      <c r="MV63" s="41"/>
      <c r="MW63" s="41"/>
      <c r="MX63" s="41"/>
      <c r="MY63" s="41"/>
      <c r="MZ63" s="41"/>
      <c r="NA63" s="41"/>
      <c r="NB63" s="41"/>
      <c r="NC63" s="41"/>
      <c r="ND63" s="41"/>
      <c r="NE63" s="41"/>
      <c r="NF63" s="41"/>
      <c r="NG63" s="41"/>
      <c r="NH63" s="41"/>
      <c r="NI63" s="41"/>
      <c r="NJ63" s="41"/>
      <c r="NK63" s="41"/>
      <c r="NL63" s="41"/>
      <c r="NM63" s="41"/>
      <c r="NN63" s="41"/>
      <c r="NO63" s="41"/>
      <c r="NP63" s="41"/>
      <c r="NQ63" s="41"/>
      <c r="NR63" s="41"/>
      <c r="NS63" s="41"/>
      <c r="NT63" s="41"/>
      <c r="NU63" s="41"/>
      <c r="NV63" s="41"/>
      <c r="NW63" s="41"/>
      <c r="NX63" s="41"/>
      <c r="NY63" s="41"/>
      <c r="NZ63" s="41"/>
      <c r="OA63" s="41"/>
      <c r="OB63" s="41"/>
      <c r="OC63" s="41"/>
      <c r="OD63" s="41"/>
      <c r="OE63" s="41"/>
      <c r="OF63" s="41"/>
      <c r="OG63" s="41"/>
      <c r="OH63" s="41"/>
      <c r="OI63" s="41"/>
      <c r="OJ63" s="41"/>
      <c r="OK63" s="41"/>
      <c r="OL63" s="41"/>
      <c r="OM63" s="41"/>
      <c r="ON63" s="41"/>
      <c r="OO63" s="41"/>
      <c r="OP63" s="41"/>
      <c r="OQ63" s="41"/>
      <c r="OR63" s="41"/>
      <c r="OS63" s="41"/>
      <c r="OT63" s="41"/>
      <c r="OU63" s="41"/>
      <c r="OV63" s="41"/>
      <c r="OW63" s="41"/>
      <c r="OX63" s="41"/>
      <c r="OY63" s="41"/>
      <c r="OZ63" s="41"/>
      <c r="PA63" s="41"/>
      <c r="PB63" s="41"/>
      <c r="PC63" s="41"/>
      <c r="PD63" s="41"/>
      <c r="PE63" s="41"/>
      <c r="PF63" s="41"/>
      <c r="PG63" s="41"/>
      <c r="PH63" s="41"/>
      <c r="PI63" s="41"/>
      <c r="PJ63" s="41"/>
      <c r="PK63" s="41"/>
      <c r="PL63" s="41"/>
      <c r="PM63" s="41"/>
      <c r="PN63" s="41"/>
      <c r="PO63" s="41"/>
      <c r="PP63" s="41"/>
      <c r="PQ63" s="41"/>
      <c r="PR63" s="41"/>
      <c r="PS63" s="41"/>
      <c r="PT63" s="41"/>
      <c r="PU63" s="41"/>
      <c r="PV63" s="41"/>
      <c r="PW63" s="41"/>
      <c r="PX63" s="41"/>
      <c r="PY63" s="41"/>
      <c r="PZ63" s="41"/>
      <c r="QA63" s="41"/>
      <c r="QB63" s="41"/>
      <c r="QC63" s="41"/>
      <c r="QD63" s="41"/>
      <c r="QE63" s="41"/>
      <c r="QF63" s="41"/>
      <c r="QG63" s="41"/>
      <c r="QH63" s="41"/>
      <c r="QI63" s="41"/>
      <c r="QJ63" s="41"/>
      <c r="QK63" s="41"/>
      <c r="QL63" s="41"/>
      <c r="QM63" s="41"/>
      <c r="QN63" s="41"/>
      <c r="QO63" s="41"/>
      <c r="QP63" s="41"/>
      <c r="QQ63" s="41"/>
      <c r="QR63" s="41"/>
      <c r="QS63" s="41"/>
      <c r="QT63" s="41"/>
      <c r="QU63" s="41"/>
      <c r="QV63" s="41"/>
      <c r="QW63" s="41"/>
      <c r="QX63" s="41"/>
      <c r="QY63" s="41"/>
      <c r="QZ63" s="41"/>
      <c r="RA63" s="41"/>
      <c r="RB63" s="41"/>
      <c r="RC63" s="41"/>
      <c r="RD63" s="41"/>
      <c r="RE63" s="41"/>
      <c r="RF63" s="41"/>
      <c r="RG63" s="41"/>
      <c r="RH63" s="41"/>
      <c r="RI63" s="41"/>
      <c r="RJ63" s="41"/>
      <c r="RK63" s="41"/>
      <c r="RL63" s="41"/>
      <c r="RM63" s="41"/>
      <c r="RN63" s="41"/>
      <c r="RO63" s="41"/>
      <c r="RP63" s="41"/>
      <c r="RQ63" s="41"/>
      <c r="RR63" s="41"/>
      <c r="RS63" s="41"/>
      <c r="RT63" s="41"/>
      <c r="RU63" s="41"/>
      <c r="RV63" s="41"/>
      <c r="RW63" s="41"/>
      <c r="RX63" s="41"/>
      <c r="RY63" s="41"/>
      <c r="RZ63" s="41"/>
      <c r="SA63" s="41"/>
      <c r="SB63" s="41"/>
      <c r="SC63" s="41"/>
      <c r="SD63" s="41"/>
      <c r="SE63" s="41"/>
      <c r="SF63" s="41"/>
      <c r="SG63" s="41"/>
      <c r="SH63" s="41"/>
      <c r="SI63" s="41"/>
      <c r="SJ63" s="41"/>
      <c r="SK63" s="41"/>
      <c r="SL63" s="41"/>
      <c r="SM63" s="41"/>
      <c r="SN63" s="41"/>
      <c r="SO63" s="41"/>
      <c r="SP63" s="41"/>
      <c r="SQ63" s="41"/>
      <c r="SR63" s="41"/>
      <c r="SS63" s="41"/>
      <c r="ST63" s="41"/>
      <c r="SU63" s="41"/>
      <c r="SV63" s="41"/>
      <c r="SW63" s="41"/>
      <c r="SX63" s="41"/>
      <c r="SY63" s="41"/>
      <c r="SZ63" s="41"/>
      <c r="TA63" s="41"/>
      <c r="TB63" s="41"/>
      <c r="TC63" s="41"/>
      <c r="TD63" s="41"/>
      <c r="TE63" s="41"/>
      <c r="TF63" s="41"/>
      <c r="TG63" s="41"/>
      <c r="TH63" s="41"/>
      <c r="TI63" s="41"/>
      <c r="TJ63" s="41"/>
      <c r="TK63" s="41"/>
      <c r="TL63" s="41"/>
      <c r="TM63" s="41"/>
      <c r="TN63" s="41"/>
      <c r="TO63" s="41"/>
      <c r="TP63" s="41"/>
      <c r="TQ63" s="41"/>
      <c r="TR63" s="41"/>
      <c r="TS63" s="41"/>
      <c r="TT63" s="41"/>
      <c r="TU63" s="41"/>
      <c r="TV63" s="41"/>
      <c r="TW63" s="41"/>
      <c r="TX63" s="41"/>
      <c r="TY63" s="41"/>
      <c r="TZ63" s="41"/>
      <c r="UA63" s="41"/>
      <c r="UB63" s="41"/>
      <c r="UC63" s="41"/>
      <c r="UD63" s="41"/>
      <c r="UE63" s="41"/>
      <c r="UF63" s="41"/>
      <c r="UG63" s="41"/>
      <c r="UH63" s="41"/>
      <c r="UI63" s="41"/>
      <c r="UJ63" s="41"/>
      <c r="UK63" s="41"/>
      <c r="UL63" s="41"/>
      <c r="UM63" s="41"/>
      <c r="UN63" s="41"/>
      <c r="UO63" s="41"/>
      <c r="UP63" s="41"/>
      <c r="UQ63" s="41"/>
      <c r="UR63" s="41"/>
      <c r="US63" s="41"/>
      <c r="UT63" s="41"/>
      <c r="UU63" s="41"/>
      <c r="UV63" s="41"/>
      <c r="UW63" s="41"/>
      <c r="UX63" s="41"/>
      <c r="UY63" s="41"/>
      <c r="UZ63" s="41"/>
      <c r="VA63" s="41"/>
      <c r="VB63" s="41"/>
      <c r="VC63" s="41"/>
      <c r="VD63" s="41"/>
      <c r="VE63" s="41"/>
      <c r="VF63" s="41"/>
      <c r="VG63" s="41"/>
      <c r="VH63" s="41"/>
      <c r="VI63" s="41"/>
      <c r="VJ63" s="41"/>
      <c r="VK63" s="41"/>
      <c r="VL63" s="41"/>
      <c r="VM63" s="41"/>
      <c r="VN63" s="41"/>
      <c r="VO63" s="41"/>
      <c r="VP63" s="41"/>
      <c r="VQ63" s="41"/>
      <c r="VR63" s="41"/>
      <c r="VS63" s="41"/>
      <c r="VT63" s="41"/>
      <c r="VU63" s="41"/>
      <c r="VV63" s="41"/>
      <c r="VW63" s="41"/>
      <c r="VX63" s="41"/>
      <c r="VY63" s="41"/>
      <c r="VZ63" s="41"/>
      <c r="WA63" s="41"/>
      <c r="WB63" s="41"/>
      <c r="WC63" s="41"/>
      <c r="WD63" s="41"/>
      <c r="WE63" s="41"/>
      <c r="WF63" s="41"/>
      <c r="WG63" s="41"/>
      <c r="WH63" s="41"/>
      <c r="WI63" s="41"/>
      <c r="WJ63" s="41"/>
      <c r="WK63" s="41"/>
      <c r="WL63" s="41"/>
      <c r="WM63" s="41"/>
      <c r="WN63" s="41"/>
      <c r="WO63" s="41"/>
      <c r="WP63" s="41"/>
      <c r="WQ63" s="41"/>
      <c r="WR63" s="41"/>
      <c r="WS63" s="41"/>
      <c r="WT63" s="41"/>
      <c r="WU63" s="41"/>
      <c r="WV63" s="41"/>
      <c r="WW63" s="41"/>
      <c r="WX63" s="41"/>
      <c r="WY63" s="41"/>
      <c r="WZ63" s="41"/>
      <c r="XA63" s="41"/>
      <c r="XB63" s="41"/>
      <c r="XC63" s="41"/>
      <c r="XD63" s="41"/>
      <c r="XE63" s="41"/>
      <c r="XF63" s="41"/>
      <c r="XG63" s="41"/>
      <c r="XH63" s="41"/>
      <c r="XI63" s="41"/>
      <c r="XJ63" s="41"/>
      <c r="XK63" s="41"/>
      <c r="XL63" s="41"/>
      <c r="XM63" s="41"/>
      <c r="XN63" s="41"/>
      <c r="XO63" s="41"/>
      <c r="XP63" s="41"/>
      <c r="XQ63" s="41"/>
      <c r="XR63" s="41"/>
      <c r="XS63" s="41"/>
      <c r="XT63" s="41"/>
      <c r="XU63" s="41"/>
      <c r="XV63" s="41"/>
      <c r="XW63" s="41"/>
      <c r="XX63" s="41"/>
      <c r="XY63" s="41"/>
      <c r="XZ63" s="41"/>
      <c r="YA63" s="41"/>
      <c r="YB63" s="41"/>
      <c r="YC63" s="41"/>
      <c r="YD63" s="41"/>
      <c r="YE63" s="41"/>
      <c r="YF63" s="41"/>
      <c r="YG63" s="41"/>
      <c r="YH63" s="41"/>
      <c r="YI63" s="41"/>
      <c r="YJ63" s="41"/>
      <c r="YK63" s="41"/>
      <c r="YL63" s="41"/>
      <c r="YM63" s="41"/>
      <c r="YN63" s="41"/>
      <c r="YO63" s="41"/>
      <c r="YP63" s="41"/>
      <c r="YQ63" s="41"/>
      <c r="YR63" s="41"/>
      <c r="YS63" s="41"/>
      <c r="YT63" s="41"/>
      <c r="YU63" s="41"/>
      <c r="YV63" s="41"/>
      <c r="YW63" s="41"/>
      <c r="YX63" s="41"/>
      <c r="YY63" s="41"/>
      <c r="YZ63" s="41"/>
      <c r="ZA63" s="41"/>
      <c r="ZB63" s="41"/>
      <c r="ZC63" s="41"/>
      <c r="ZD63" s="41"/>
      <c r="ZE63" s="41"/>
      <c r="ZF63" s="41"/>
      <c r="ZG63" s="41"/>
      <c r="ZH63" s="41"/>
      <c r="ZI63" s="41"/>
      <c r="ZJ63" s="41"/>
      <c r="ZK63" s="41"/>
      <c r="ZL63" s="41"/>
      <c r="ZM63" s="41"/>
      <c r="ZN63" s="41"/>
      <c r="ZO63" s="41"/>
      <c r="ZP63" s="41"/>
      <c r="ZQ63" s="41"/>
      <c r="ZR63" s="41"/>
      <c r="ZS63" s="41"/>
      <c r="ZT63" s="41"/>
      <c r="ZU63" s="41"/>
      <c r="ZV63" s="41"/>
      <c r="ZW63" s="41"/>
      <c r="ZX63" s="41"/>
      <c r="ZY63" s="41"/>
      <c r="ZZ63" s="41"/>
      <c r="AAA63" s="41"/>
      <c r="AAB63" s="41"/>
      <c r="AAC63" s="41"/>
      <c r="AAD63" s="41"/>
      <c r="AAE63" s="41"/>
      <c r="AAF63" s="41"/>
      <c r="AAG63" s="41"/>
      <c r="AAH63" s="41"/>
      <c r="AAI63" s="41"/>
      <c r="AAJ63" s="41"/>
      <c r="AAK63" s="41"/>
      <c r="AAL63" s="41"/>
      <c r="AAM63" s="41"/>
      <c r="AAN63" s="41"/>
      <c r="AAO63" s="41"/>
      <c r="AAP63" s="41"/>
      <c r="AAQ63" s="41"/>
      <c r="AAR63" s="41"/>
      <c r="AAS63" s="41"/>
      <c r="AAT63" s="41"/>
      <c r="AAU63" s="41"/>
      <c r="AAV63" s="41"/>
      <c r="AAW63" s="41"/>
      <c r="AAX63" s="41"/>
      <c r="AAY63" s="41"/>
      <c r="AAZ63" s="41"/>
      <c r="ABA63" s="41"/>
      <c r="ABB63" s="41"/>
      <c r="ABC63" s="41"/>
      <c r="ABD63" s="41"/>
      <c r="ABE63" s="41"/>
      <c r="ABF63" s="41"/>
      <c r="ABG63" s="41"/>
      <c r="ABH63" s="41"/>
      <c r="ABI63" s="41"/>
      <c r="ABJ63" s="41"/>
      <c r="ABK63" s="41"/>
      <c r="ABL63" s="41"/>
      <c r="ABM63" s="41"/>
      <c r="ABN63" s="41"/>
      <c r="ABO63" s="41"/>
      <c r="ABP63" s="41"/>
      <c r="ABQ63" s="41"/>
      <c r="ABR63" s="41"/>
      <c r="ABS63" s="41"/>
      <c r="ABT63" s="41"/>
      <c r="ABU63" s="41"/>
      <c r="ABV63" s="41"/>
      <c r="ABW63" s="41"/>
      <c r="ABX63" s="41"/>
      <c r="ABY63" s="41"/>
      <c r="ABZ63" s="41"/>
      <c r="ACA63" s="41"/>
      <c r="ACB63" s="41"/>
      <c r="ACC63" s="41"/>
      <c r="ACD63" s="41"/>
      <c r="ACE63" s="41"/>
      <c r="ACF63" s="41"/>
      <c r="ACG63" s="41"/>
      <c r="ACH63" s="41"/>
      <c r="ACI63" s="41"/>
      <c r="ACJ63" s="41"/>
      <c r="ACK63" s="41"/>
      <c r="ACL63" s="41"/>
      <c r="ACM63" s="41"/>
      <c r="ACN63" s="41"/>
      <c r="ACO63" s="41"/>
      <c r="ACP63" s="41"/>
      <c r="ACQ63" s="41"/>
      <c r="ACR63" s="41"/>
      <c r="ACS63" s="41"/>
      <c r="ACT63" s="41"/>
      <c r="ACU63" s="41"/>
      <c r="ACV63" s="41"/>
      <c r="ACW63" s="41"/>
      <c r="ACX63" s="41"/>
      <c r="ACY63" s="41"/>
      <c r="ACZ63" s="41"/>
      <c r="ADA63" s="41"/>
      <c r="ADB63" s="41"/>
      <c r="ADC63" s="41"/>
      <c r="ADD63" s="41"/>
      <c r="ADE63" s="41"/>
      <c r="ADF63" s="41"/>
      <c r="ADG63" s="41"/>
      <c r="ADH63" s="41"/>
      <c r="ADI63" s="41"/>
      <c r="ADJ63" s="41"/>
      <c r="ADK63" s="41"/>
      <c r="ADL63" s="41"/>
      <c r="ADM63" s="41"/>
      <c r="ADN63" s="41"/>
      <c r="ADO63" s="41"/>
      <c r="ADP63" s="41"/>
      <c r="ADQ63" s="41"/>
      <c r="ADR63" s="41"/>
      <c r="ADS63" s="41"/>
      <c r="ADT63" s="41"/>
      <c r="ADU63" s="41"/>
      <c r="ADV63" s="41"/>
      <c r="ADW63" s="41"/>
      <c r="ADX63" s="41"/>
      <c r="ADY63" s="41"/>
      <c r="ADZ63" s="41"/>
      <c r="AEA63" s="41"/>
      <c r="AEB63" s="41"/>
      <c r="AEC63" s="41"/>
      <c r="AED63" s="41"/>
      <c r="AEE63" s="41"/>
      <c r="AEF63" s="41"/>
      <c r="AEG63" s="41"/>
      <c r="AEH63" s="41"/>
      <c r="AEI63" s="41"/>
      <c r="AEJ63" s="41"/>
      <c r="AEK63" s="41"/>
      <c r="AEL63" s="41"/>
      <c r="AEM63" s="41"/>
      <c r="AEN63" s="41"/>
      <c r="AEO63" s="41"/>
      <c r="AEP63" s="41"/>
      <c r="AEQ63" s="41"/>
      <c r="AER63" s="41"/>
      <c r="AES63" s="41"/>
      <c r="AET63" s="41"/>
      <c r="AEU63" s="41"/>
      <c r="AEV63" s="41"/>
      <c r="AEW63" s="41"/>
      <c r="AEX63" s="41"/>
      <c r="AEY63" s="41"/>
      <c r="AEZ63" s="41"/>
      <c r="AFA63" s="41"/>
      <c r="AFB63" s="41"/>
      <c r="AFC63" s="41"/>
      <c r="AFD63" s="41"/>
      <c r="AFE63" s="41"/>
      <c r="AFF63" s="41"/>
      <c r="AFG63" s="41"/>
      <c r="AFH63" s="41"/>
      <c r="AFI63" s="41"/>
      <c r="AFJ63" s="41"/>
      <c r="AFK63" s="41"/>
      <c r="AFL63" s="41"/>
      <c r="AFM63" s="41"/>
      <c r="AFN63" s="41"/>
      <c r="AFO63" s="41"/>
      <c r="AFP63" s="41"/>
      <c r="AFQ63" s="41"/>
      <c r="AFR63" s="41"/>
      <c r="AFS63" s="41"/>
      <c r="AFT63" s="41"/>
      <c r="AFU63" s="41"/>
      <c r="AFV63" s="41"/>
      <c r="AFW63" s="41"/>
      <c r="AFX63" s="41"/>
      <c r="AFY63" s="41"/>
      <c r="AFZ63" s="41"/>
      <c r="AGA63" s="41"/>
      <c r="AGB63" s="41"/>
      <c r="AGC63" s="41"/>
      <c r="AGD63" s="41"/>
      <c r="AGE63" s="41"/>
      <c r="AGF63" s="41"/>
      <c r="AGG63" s="41"/>
      <c r="AGH63" s="41"/>
      <c r="AGI63" s="41"/>
      <c r="AGJ63" s="41"/>
      <c r="AGK63" s="41"/>
      <c r="AGL63" s="41"/>
      <c r="AGM63" s="41"/>
      <c r="AGN63" s="41"/>
      <c r="AGO63" s="41"/>
      <c r="AGP63" s="41"/>
      <c r="AGQ63" s="41"/>
      <c r="AGR63" s="41"/>
      <c r="AGS63" s="41"/>
      <c r="AGT63" s="41"/>
      <c r="AGU63" s="41"/>
      <c r="AGV63" s="41"/>
      <c r="AGW63" s="41"/>
      <c r="AGX63" s="41"/>
      <c r="AGY63" s="41"/>
      <c r="AGZ63" s="41"/>
      <c r="AHA63" s="41"/>
      <c r="AHB63" s="41"/>
      <c r="AHC63" s="41"/>
      <c r="AHD63" s="41"/>
      <c r="AHE63" s="41"/>
      <c r="AHF63" s="41"/>
      <c r="AHG63" s="41"/>
      <c r="AHH63" s="41"/>
      <c r="AHI63" s="41"/>
      <c r="AHJ63" s="41"/>
      <c r="AHK63" s="41"/>
      <c r="AHL63" s="41"/>
      <c r="AHM63" s="41"/>
      <c r="AHN63" s="41"/>
      <c r="AHO63" s="41"/>
      <c r="AHP63" s="41"/>
      <c r="AHQ63" s="41"/>
      <c r="AHR63" s="41"/>
      <c r="AHS63" s="41"/>
      <c r="AHT63" s="41"/>
      <c r="AHU63" s="41"/>
      <c r="AHV63" s="41"/>
      <c r="AHW63" s="41"/>
      <c r="AHX63" s="41"/>
      <c r="AHY63" s="41"/>
      <c r="AHZ63" s="41"/>
      <c r="AIA63" s="41"/>
      <c r="AIB63" s="41"/>
      <c r="AIC63" s="41"/>
      <c r="AID63" s="41"/>
      <c r="AIE63" s="41"/>
      <c r="AIF63" s="41"/>
      <c r="AIG63" s="41"/>
      <c r="AIH63" s="41"/>
      <c r="AII63" s="41"/>
      <c r="AIJ63" s="41"/>
      <c r="AIK63" s="41"/>
      <c r="AIL63" s="41"/>
      <c r="AIM63" s="41"/>
      <c r="AIN63" s="41"/>
      <c r="AIO63" s="41"/>
      <c r="AIP63" s="41"/>
      <c r="AIQ63" s="41"/>
      <c r="AIR63" s="41"/>
      <c r="AIS63" s="41"/>
      <c r="AIT63" s="41"/>
      <c r="AIU63" s="41"/>
      <c r="AIV63" s="41"/>
      <c r="AIW63" s="41"/>
      <c r="AIX63" s="41"/>
      <c r="AIY63" s="41"/>
      <c r="AIZ63" s="41"/>
      <c r="AJA63" s="41"/>
      <c r="AJB63" s="41"/>
      <c r="AJC63" s="41"/>
      <c r="AJD63" s="41"/>
      <c r="AJE63" s="41"/>
      <c r="AJF63" s="41"/>
      <c r="AJG63" s="41"/>
      <c r="AJH63" s="41"/>
      <c r="AJI63" s="41"/>
      <c r="AJJ63" s="41"/>
      <c r="AJK63" s="41"/>
      <c r="AJL63" s="41"/>
      <c r="AJM63" s="41"/>
      <c r="AJN63" s="41"/>
      <c r="AJO63" s="41"/>
      <c r="AJP63" s="41"/>
      <c r="AJQ63" s="41"/>
      <c r="AJR63" s="41"/>
      <c r="AJS63" s="41"/>
      <c r="AJT63" s="41"/>
      <c r="AJU63" s="41"/>
      <c r="AJV63" s="41"/>
      <c r="AJW63" s="41"/>
      <c r="AJX63" s="41"/>
      <c r="AJY63" s="41"/>
      <c r="AJZ63" s="41"/>
      <c r="AKA63" s="41"/>
      <c r="AKB63" s="41"/>
      <c r="AKC63" s="41"/>
      <c r="AKD63" s="41"/>
      <c r="AKE63" s="41"/>
      <c r="AKF63" s="41"/>
      <c r="AKG63" s="41"/>
      <c r="AKH63" s="41"/>
      <c r="AKI63" s="41"/>
      <c r="AKJ63" s="41"/>
      <c r="AKK63" s="41"/>
      <c r="AKL63" s="41"/>
      <c r="AKM63" s="41"/>
      <c r="AKN63" s="41"/>
      <c r="AKO63" s="41"/>
      <c r="AKP63" s="41"/>
      <c r="AKQ63" s="41"/>
      <c r="AKR63" s="41"/>
      <c r="AKS63" s="41"/>
      <c r="AKT63" s="41"/>
      <c r="AKU63" s="41"/>
      <c r="AKV63" s="41"/>
      <c r="AKW63" s="41"/>
      <c r="AKX63" s="41"/>
      <c r="AKY63" s="41"/>
      <c r="AKZ63" s="41"/>
      <c r="ALA63" s="41"/>
      <c r="ALB63" s="41"/>
      <c r="ALC63" s="41"/>
      <c r="ALD63" s="41"/>
      <c r="ALE63" s="41"/>
      <c r="ALF63" s="41"/>
      <c r="ALG63" s="41"/>
      <c r="ALH63" s="41"/>
      <c r="ALI63" s="41"/>
      <c r="ALJ63" s="41"/>
      <c r="ALK63" s="41"/>
      <c r="ALL63" s="41"/>
      <c r="ALM63" s="41"/>
      <c r="ALN63" s="41"/>
      <c r="ALO63" s="41"/>
      <c r="ALP63" s="41"/>
      <c r="ALQ63" s="41"/>
      <c r="ALR63" s="41"/>
      <c r="ALS63" s="41"/>
      <c r="ALT63" s="41"/>
      <c r="ALU63" s="41"/>
      <c r="ALV63" s="41"/>
      <c r="ALW63" s="41"/>
      <c r="ALX63" s="41"/>
      <c r="ALY63" s="41"/>
      <c r="ALZ63" s="41"/>
      <c r="AMA63" s="41"/>
      <c r="AMB63" s="41"/>
      <c r="AMC63" s="41"/>
      <c r="AMD63" s="41"/>
      <c r="AME63" s="41"/>
      <c r="AMF63" s="41"/>
      <c r="AMG63" s="41"/>
      <c r="AMH63" s="41"/>
      <c r="AMI63" s="41"/>
      <c r="AMJ63" s="41"/>
      <c r="AMK63" s="41"/>
      <c r="AML63" s="41"/>
      <c r="AMM63" s="41"/>
      <c r="AMN63" s="41"/>
      <c r="AMO63" s="41"/>
      <c r="AMP63" s="41"/>
      <c r="AMQ63" s="41"/>
      <c r="AMR63" s="41"/>
      <c r="AMS63" s="41"/>
      <c r="AMT63" s="41"/>
      <c r="AMU63" s="41"/>
      <c r="AMV63" s="41"/>
      <c r="AMW63" s="41"/>
      <c r="AMX63" s="41"/>
      <c r="AMY63" s="41"/>
      <c r="AMZ63" s="41"/>
      <c r="ANA63" s="41"/>
      <c r="ANB63" s="41"/>
      <c r="ANC63" s="41"/>
      <c r="AND63" s="41"/>
      <c r="ANE63" s="41"/>
      <c r="ANF63" s="41"/>
      <c r="ANG63" s="41"/>
      <c r="ANH63" s="41"/>
      <c r="ANI63" s="41"/>
      <c r="ANJ63" s="41"/>
      <c r="ANK63" s="41"/>
      <c r="ANL63" s="41"/>
      <c r="ANM63" s="41"/>
      <c r="ANN63" s="41"/>
      <c r="ANO63" s="41"/>
      <c r="ANP63" s="41"/>
      <c r="ANQ63" s="41"/>
      <c r="ANR63" s="41"/>
      <c r="ANS63" s="41"/>
      <c r="ANT63" s="41"/>
      <c r="ANU63" s="41"/>
      <c r="ANV63" s="41"/>
      <c r="ANW63" s="41"/>
      <c r="ANX63" s="41"/>
      <c r="ANY63" s="41"/>
      <c r="ANZ63" s="41"/>
      <c r="AOA63" s="41"/>
      <c r="AOB63" s="41"/>
      <c r="AOC63" s="41"/>
      <c r="AOD63" s="41"/>
      <c r="AOE63" s="41"/>
      <c r="AOF63" s="41"/>
      <c r="AOG63" s="41"/>
      <c r="AOH63" s="41"/>
      <c r="AOI63" s="41"/>
      <c r="AOJ63" s="41"/>
      <c r="AOK63" s="41"/>
      <c r="AOL63" s="41"/>
      <c r="AOM63" s="41"/>
      <c r="AON63" s="41"/>
      <c r="AOO63" s="41"/>
      <c r="AOP63" s="41"/>
      <c r="AOQ63" s="41"/>
      <c r="AOR63" s="41"/>
      <c r="AOS63" s="41"/>
      <c r="AOT63" s="41"/>
      <c r="AOU63" s="41"/>
      <c r="AOV63" s="41"/>
      <c r="AOW63" s="41"/>
      <c r="AOX63" s="41"/>
      <c r="AOY63" s="41"/>
      <c r="AOZ63" s="41"/>
      <c r="APA63" s="41"/>
      <c r="APB63" s="41"/>
      <c r="APC63" s="41"/>
      <c r="APD63" s="41"/>
      <c r="APE63" s="41"/>
      <c r="APF63" s="41"/>
      <c r="APG63" s="41"/>
      <c r="APH63" s="41"/>
      <c r="API63" s="41"/>
    </row>
    <row r="64" spans="2:1101" x14ac:dyDescent="0.25">
      <c r="B64" s="43" t="s">
        <v>351</v>
      </c>
      <c r="C64" s="41">
        <v>12405</v>
      </c>
      <c r="D64" s="130">
        <v>-93561982.549999997</v>
      </c>
      <c r="E64" s="130">
        <v>0</v>
      </c>
      <c r="F64" s="130">
        <v>0</v>
      </c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41"/>
      <c r="CP64" s="41"/>
      <c r="CQ64" s="41"/>
      <c r="CR64" s="41"/>
      <c r="CS64" s="41"/>
      <c r="CT64" s="41"/>
      <c r="CU64" s="41"/>
      <c r="CV64" s="41"/>
      <c r="CW64" s="41"/>
      <c r="CX64" s="41"/>
      <c r="CY64" s="41"/>
      <c r="CZ64" s="41"/>
      <c r="DA64" s="41"/>
      <c r="DB64" s="41"/>
      <c r="DC64" s="41"/>
      <c r="DD64" s="41"/>
      <c r="DE64" s="41"/>
      <c r="DF64" s="41"/>
      <c r="DG64" s="41"/>
      <c r="DH64" s="41"/>
      <c r="DI64" s="41"/>
      <c r="DJ64" s="41"/>
      <c r="DK64" s="41"/>
      <c r="DL64" s="41"/>
      <c r="DM64" s="41"/>
      <c r="DN64" s="41"/>
      <c r="DO64" s="41"/>
      <c r="DP64" s="41"/>
      <c r="DQ64" s="41"/>
      <c r="DR64" s="41"/>
      <c r="DS64" s="41"/>
      <c r="DT64" s="41"/>
      <c r="DU64" s="41"/>
      <c r="DV64" s="41"/>
      <c r="DW64" s="41"/>
      <c r="DX64" s="41"/>
      <c r="DY64" s="41"/>
      <c r="DZ64" s="41"/>
      <c r="EA64" s="41"/>
      <c r="EB64" s="41"/>
      <c r="EC64" s="41"/>
      <c r="ED64" s="41"/>
      <c r="EE64" s="41"/>
      <c r="EF64" s="41"/>
      <c r="EG64" s="41"/>
      <c r="EH64" s="41"/>
      <c r="EI64" s="41"/>
      <c r="EJ64" s="41"/>
      <c r="EK64" s="41"/>
      <c r="EL64" s="41"/>
      <c r="EM64" s="41"/>
      <c r="EN64" s="41"/>
      <c r="EO64" s="41"/>
      <c r="EP64" s="41"/>
      <c r="EQ64" s="41"/>
      <c r="ER64" s="41"/>
      <c r="ES64" s="41"/>
      <c r="ET64" s="41"/>
      <c r="EU64" s="41"/>
      <c r="EV64" s="41"/>
      <c r="EW64" s="41"/>
      <c r="EX64" s="41"/>
      <c r="EY64" s="41"/>
      <c r="EZ64" s="41"/>
      <c r="FA64" s="41"/>
      <c r="FB64" s="41"/>
      <c r="FC64" s="41"/>
      <c r="FD64" s="41"/>
      <c r="FE64" s="41"/>
      <c r="FF64" s="41"/>
      <c r="FG64" s="41"/>
      <c r="FH64" s="41"/>
      <c r="FI64" s="41"/>
      <c r="FJ64" s="41"/>
      <c r="FK64" s="41"/>
      <c r="FL64" s="41"/>
      <c r="FM64" s="41"/>
      <c r="FN64" s="41"/>
      <c r="FO64" s="41"/>
      <c r="FP64" s="41"/>
      <c r="FQ64" s="41"/>
      <c r="FR64" s="41"/>
      <c r="FS64" s="41"/>
      <c r="FT64" s="41"/>
      <c r="FU64" s="41"/>
      <c r="FV64" s="41"/>
      <c r="FW64" s="41"/>
      <c r="FX64" s="41"/>
      <c r="FY64" s="41"/>
      <c r="FZ64" s="41"/>
      <c r="GA64" s="41"/>
      <c r="GB64" s="41"/>
      <c r="GC64" s="41"/>
      <c r="GD64" s="41"/>
      <c r="GE64" s="41"/>
      <c r="GF64" s="41"/>
      <c r="GG64" s="41"/>
      <c r="GH64" s="41"/>
      <c r="GI64" s="41"/>
      <c r="GJ64" s="41"/>
      <c r="GK64" s="41"/>
      <c r="GL64" s="41"/>
      <c r="GM64" s="41"/>
      <c r="GN64" s="41"/>
      <c r="GO64" s="41"/>
      <c r="GP64" s="41"/>
      <c r="GQ64" s="41"/>
      <c r="GR64" s="41"/>
      <c r="GS64" s="41"/>
      <c r="GT64" s="41"/>
      <c r="GU64" s="41"/>
      <c r="GV64" s="41"/>
      <c r="GW64" s="41"/>
      <c r="GX64" s="41"/>
      <c r="GY64" s="41"/>
      <c r="GZ64" s="41"/>
      <c r="HA64" s="41"/>
      <c r="HB64" s="41"/>
      <c r="HC64" s="41"/>
      <c r="HD64" s="41"/>
      <c r="HE64" s="41"/>
      <c r="HF64" s="41"/>
      <c r="HG64" s="41"/>
      <c r="HH64" s="41"/>
      <c r="HI64" s="41"/>
      <c r="HJ64" s="41"/>
      <c r="HK64" s="41"/>
      <c r="HL64" s="41"/>
      <c r="HM64" s="41"/>
      <c r="HN64" s="41"/>
      <c r="HO64" s="41"/>
      <c r="HP64" s="41"/>
      <c r="HQ64" s="41"/>
      <c r="HR64" s="41"/>
      <c r="HS64" s="41"/>
      <c r="HT64" s="41"/>
      <c r="HU64" s="41"/>
      <c r="HV64" s="41"/>
      <c r="HW64" s="41"/>
      <c r="HX64" s="41"/>
      <c r="HY64" s="41"/>
      <c r="HZ64" s="41"/>
      <c r="IA64" s="41"/>
      <c r="IB64" s="41"/>
      <c r="IC64" s="41"/>
      <c r="ID64" s="41"/>
      <c r="IE64" s="41"/>
      <c r="IF64" s="41"/>
      <c r="IG64" s="41"/>
      <c r="IH64" s="41"/>
      <c r="II64" s="41"/>
      <c r="IJ64" s="41"/>
      <c r="IK64" s="41"/>
      <c r="IL64" s="41"/>
      <c r="IM64" s="41"/>
      <c r="IN64" s="41"/>
      <c r="IO64" s="41"/>
      <c r="IP64" s="41"/>
      <c r="IQ64" s="41"/>
      <c r="IR64" s="41"/>
      <c r="IS64" s="41"/>
      <c r="IT64" s="41"/>
      <c r="IU64" s="41"/>
      <c r="IV64" s="41"/>
      <c r="IW64" s="41"/>
      <c r="IX64" s="41"/>
      <c r="IY64" s="41"/>
      <c r="IZ64" s="41"/>
      <c r="JA64" s="41"/>
      <c r="JB64" s="41"/>
      <c r="JC64" s="41"/>
      <c r="JD64" s="41"/>
      <c r="JE64" s="41"/>
      <c r="JF64" s="41"/>
      <c r="JG64" s="41"/>
      <c r="JH64" s="41"/>
      <c r="JI64" s="41"/>
      <c r="JJ64" s="41"/>
      <c r="JK64" s="41"/>
      <c r="JL64" s="41"/>
      <c r="JM64" s="41"/>
      <c r="JN64" s="41"/>
      <c r="JO64" s="41"/>
      <c r="JP64" s="41"/>
      <c r="JQ64" s="41"/>
      <c r="JR64" s="41"/>
      <c r="JS64" s="41"/>
      <c r="JT64" s="41"/>
      <c r="JU64" s="41"/>
      <c r="JV64" s="41"/>
      <c r="JW64" s="41"/>
      <c r="JX64" s="41"/>
      <c r="JY64" s="41"/>
      <c r="JZ64" s="41"/>
      <c r="KA64" s="41"/>
      <c r="KB64" s="41"/>
      <c r="KC64" s="41"/>
      <c r="KD64" s="41"/>
      <c r="KE64" s="41"/>
      <c r="KF64" s="41"/>
      <c r="KG64" s="41"/>
      <c r="KH64" s="41"/>
      <c r="KI64" s="41"/>
      <c r="KJ64" s="41"/>
      <c r="KK64" s="41"/>
      <c r="KL64" s="41"/>
      <c r="KM64" s="41"/>
      <c r="KN64" s="41"/>
      <c r="KO64" s="41"/>
      <c r="KP64" s="41"/>
      <c r="KQ64" s="41"/>
      <c r="KR64" s="41"/>
      <c r="KS64" s="41"/>
      <c r="KT64" s="41"/>
      <c r="KU64" s="41"/>
      <c r="KV64" s="41"/>
      <c r="KW64" s="41"/>
      <c r="KX64" s="41"/>
      <c r="KY64" s="41"/>
      <c r="KZ64" s="41"/>
      <c r="LA64" s="41"/>
      <c r="LB64" s="41"/>
      <c r="LC64" s="41"/>
      <c r="LD64" s="41"/>
      <c r="LE64" s="41"/>
      <c r="LF64" s="41"/>
      <c r="LG64" s="41"/>
      <c r="LH64" s="41"/>
      <c r="LI64" s="41"/>
      <c r="LJ64" s="41"/>
      <c r="LK64" s="41"/>
      <c r="LL64" s="41"/>
      <c r="LM64" s="41"/>
      <c r="LN64" s="41"/>
      <c r="LO64" s="41"/>
      <c r="LP64" s="41"/>
      <c r="LQ64" s="41"/>
      <c r="LR64" s="41"/>
      <c r="LS64" s="41"/>
      <c r="LT64" s="41"/>
      <c r="LU64" s="41"/>
      <c r="LV64" s="41"/>
      <c r="LW64" s="41"/>
      <c r="LX64" s="41"/>
      <c r="LY64" s="41"/>
      <c r="LZ64" s="41"/>
      <c r="MA64" s="41"/>
      <c r="MB64" s="41"/>
      <c r="MC64" s="41"/>
      <c r="MD64" s="41"/>
      <c r="ME64" s="41"/>
      <c r="MF64" s="41"/>
      <c r="MG64" s="41"/>
      <c r="MH64" s="41"/>
      <c r="MI64" s="41"/>
      <c r="MJ64" s="41"/>
      <c r="MK64" s="41"/>
      <c r="ML64" s="41"/>
      <c r="MM64" s="41"/>
      <c r="MN64" s="41"/>
      <c r="MO64" s="41"/>
      <c r="MP64" s="41"/>
      <c r="MQ64" s="41"/>
      <c r="MR64" s="41"/>
      <c r="MS64" s="41"/>
      <c r="MT64" s="41"/>
      <c r="MU64" s="41"/>
      <c r="MV64" s="41"/>
      <c r="MW64" s="41"/>
      <c r="MX64" s="41"/>
      <c r="MY64" s="41"/>
      <c r="MZ64" s="41"/>
      <c r="NA64" s="41"/>
      <c r="NB64" s="41"/>
      <c r="NC64" s="41"/>
      <c r="ND64" s="41"/>
      <c r="NE64" s="41"/>
      <c r="NF64" s="41"/>
      <c r="NG64" s="41"/>
      <c r="NH64" s="41"/>
      <c r="NI64" s="41"/>
      <c r="NJ64" s="41"/>
      <c r="NK64" s="41"/>
      <c r="NL64" s="41"/>
      <c r="NM64" s="41"/>
      <c r="NN64" s="41"/>
      <c r="NO64" s="41"/>
      <c r="NP64" s="41"/>
      <c r="NQ64" s="41"/>
      <c r="NR64" s="41"/>
      <c r="NS64" s="41"/>
      <c r="NT64" s="41"/>
      <c r="NU64" s="41"/>
      <c r="NV64" s="41"/>
      <c r="NW64" s="41"/>
      <c r="NX64" s="41"/>
      <c r="NY64" s="41"/>
      <c r="NZ64" s="41"/>
      <c r="OA64" s="41"/>
      <c r="OB64" s="41"/>
      <c r="OC64" s="41"/>
      <c r="OD64" s="41"/>
      <c r="OE64" s="41"/>
      <c r="OF64" s="41"/>
      <c r="OG64" s="41"/>
      <c r="OH64" s="41"/>
      <c r="OI64" s="41"/>
      <c r="OJ64" s="41"/>
      <c r="OK64" s="41"/>
      <c r="OL64" s="41"/>
      <c r="OM64" s="41"/>
      <c r="ON64" s="41"/>
      <c r="OO64" s="41"/>
      <c r="OP64" s="41"/>
      <c r="OQ64" s="41"/>
      <c r="OR64" s="41"/>
      <c r="OS64" s="41"/>
      <c r="OT64" s="41"/>
      <c r="OU64" s="41"/>
      <c r="OV64" s="41"/>
      <c r="OW64" s="41"/>
      <c r="OX64" s="41"/>
      <c r="OY64" s="41"/>
      <c r="OZ64" s="41"/>
      <c r="PA64" s="41"/>
      <c r="PB64" s="41"/>
      <c r="PC64" s="41"/>
      <c r="PD64" s="41"/>
      <c r="PE64" s="41"/>
      <c r="PF64" s="41"/>
      <c r="PG64" s="41"/>
      <c r="PH64" s="41"/>
      <c r="PI64" s="41"/>
      <c r="PJ64" s="41"/>
      <c r="PK64" s="41"/>
      <c r="PL64" s="41"/>
      <c r="PM64" s="41"/>
      <c r="PN64" s="41"/>
      <c r="PO64" s="41"/>
      <c r="PP64" s="41"/>
      <c r="PQ64" s="41"/>
      <c r="PR64" s="41"/>
      <c r="PS64" s="41"/>
      <c r="PT64" s="41"/>
      <c r="PU64" s="41"/>
      <c r="PV64" s="41"/>
      <c r="PW64" s="41"/>
      <c r="PX64" s="41"/>
      <c r="PY64" s="41"/>
      <c r="PZ64" s="41"/>
      <c r="QA64" s="41"/>
      <c r="QB64" s="41"/>
      <c r="QC64" s="41"/>
      <c r="QD64" s="41"/>
      <c r="QE64" s="41"/>
      <c r="QF64" s="41"/>
      <c r="QG64" s="41"/>
      <c r="QH64" s="41"/>
      <c r="QI64" s="41"/>
      <c r="QJ64" s="41"/>
      <c r="QK64" s="41"/>
      <c r="QL64" s="41"/>
      <c r="QM64" s="41"/>
      <c r="QN64" s="41"/>
      <c r="QO64" s="41"/>
      <c r="QP64" s="41"/>
      <c r="QQ64" s="41"/>
      <c r="QR64" s="41"/>
      <c r="QS64" s="41"/>
      <c r="QT64" s="41"/>
      <c r="QU64" s="41"/>
      <c r="QV64" s="41"/>
      <c r="QW64" s="41"/>
      <c r="QX64" s="41"/>
      <c r="QY64" s="41"/>
      <c r="QZ64" s="41"/>
      <c r="RA64" s="41"/>
      <c r="RB64" s="41"/>
      <c r="RC64" s="41"/>
      <c r="RD64" s="41"/>
      <c r="RE64" s="41"/>
      <c r="RF64" s="41"/>
      <c r="RG64" s="41"/>
      <c r="RH64" s="41"/>
      <c r="RI64" s="41"/>
      <c r="RJ64" s="41"/>
      <c r="RK64" s="41"/>
      <c r="RL64" s="41"/>
      <c r="RM64" s="41"/>
      <c r="RN64" s="41"/>
      <c r="RO64" s="41"/>
      <c r="RP64" s="41"/>
      <c r="RQ64" s="41"/>
      <c r="RR64" s="41"/>
      <c r="RS64" s="41"/>
      <c r="RT64" s="41"/>
      <c r="RU64" s="41"/>
      <c r="RV64" s="41"/>
      <c r="RW64" s="41"/>
      <c r="RX64" s="41"/>
      <c r="RY64" s="41"/>
      <c r="RZ64" s="41"/>
      <c r="SA64" s="41"/>
      <c r="SB64" s="41"/>
      <c r="SC64" s="41"/>
      <c r="SD64" s="41"/>
      <c r="SE64" s="41"/>
      <c r="SF64" s="41"/>
      <c r="SG64" s="41"/>
      <c r="SH64" s="41"/>
      <c r="SI64" s="41"/>
      <c r="SJ64" s="41"/>
      <c r="SK64" s="41"/>
      <c r="SL64" s="41"/>
      <c r="SM64" s="41"/>
      <c r="SN64" s="41"/>
      <c r="SO64" s="41"/>
      <c r="SP64" s="41"/>
      <c r="SQ64" s="41"/>
      <c r="SR64" s="41"/>
      <c r="SS64" s="41"/>
      <c r="ST64" s="41"/>
      <c r="SU64" s="41"/>
      <c r="SV64" s="41"/>
      <c r="SW64" s="41"/>
      <c r="SX64" s="41"/>
      <c r="SY64" s="41"/>
      <c r="SZ64" s="41"/>
      <c r="TA64" s="41"/>
      <c r="TB64" s="41"/>
      <c r="TC64" s="41"/>
      <c r="TD64" s="41"/>
      <c r="TE64" s="41"/>
      <c r="TF64" s="41"/>
      <c r="TG64" s="41"/>
      <c r="TH64" s="41"/>
      <c r="TI64" s="41"/>
      <c r="TJ64" s="41"/>
      <c r="TK64" s="41"/>
      <c r="TL64" s="41"/>
      <c r="TM64" s="41"/>
      <c r="TN64" s="41"/>
      <c r="TO64" s="41"/>
      <c r="TP64" s="41"/>
      <c r="TQ64" s="41"/>
      <c r="TR64" s="41"/>
      <c r="TS64" s="41"/>
      <c r="TT64" s="41"/>
      <c r="TU64" s="41"/>
      <c r="TV64" s="41"/>
      <c r="TW64" s="41"/>
      <c r="TX64" s="41"/>
      <c r="TY64" s="41"/>
      <c r="TZ64" s="41"/>
      <c r="UA64" s="41"/>
      <c r="UB64" s="41"/>
      <c r="UC64" s="41"/>
      <c r="UD64" s="41"/>
      <c r="UE64" s="41"/>
      <c r="UF64" s="41"/>
      <c r="UG64" s="41"/>
      <c r="UH64" s="41"/>
      <c r="UI64" s="41"/>
      <c r="UJ64" s="41"/>
      <c r="UK64" s="41"/>
      <c r="UL64" s="41"/>
      <c r="UM64" s="41"/>
      <c r="UN64" s="41"/>
      <c r="UO64" s="41"/>
      <c r="UP64" s="41"/>
      <c r="UQ64" s="41"/>
      <c r="UR64" s="41"/>
      <c r="US64" s="41"/>
      <c r="UT64" s="41"/>
      <c r="UU64" s="41"/>
      <c r="UV64" s="41"/>
      <c r="UW64" s="41"/>
      <c r="UX64" s="41"/>
      <c r="UY64" s="41"/>
      <c r="UZ64" s="41"/>
      <c r="VA64" s="41"/>
      <c r="VB64" s="41"/>
      <c r="VC64" s="41"/>
      <c r="VD64" s="41"/>
      <c r="VE64" s="41"/>
      <c r="VF64" s="41"/>
      <c r="VG64" s="41"/>
      <c r="VH64" s="41"/>
      <c r="VI64" s="41"/>
      <c r="VJ64" s="41"/>
      <c r="VK64" s="41"/>
      <c r="VL64" s="41"/>
      <c r="VM64" s="41"/>
      <c r="VN64" s="41"/>
      <c r="VO64" s="41"/>
      <c r="VP64" s="41"/>
      <c r="VQ64" s="41"/>
      <c r="VR64" s="41"/>
      <c r="VS64" s="41"/>
      <c r="VT64" s="41"/>
      <c r="VU64" s="41"/>
      <c r="VV64" s="41"/>
      <c r="VW64" s="41"/>
      <c r="VX64" s="41"/>
      <c r="VY64" s="41"/>
      <c r="VZ64" s="41"/>
      <c r="WA64" s="41"/>
      <c r="WB64" s="41"/>
      <c r="WC64" s="41"/>
      <c r="WD64" s="41"/>
      <c r="WE64" s="41"/>
      <c r="WF64" s="41"/>
      <c r="WG64" s="41"/>
      <c r="WH64" s="41"/>
      <c r="WI64" s="41"/>
      <c r="WJ64" s="41"/>
      <c r="WK64" s="41"/>
      <c r="WL64" s="41"/>
      <c r="WM64" s="41"/>
      <c r="WN64" s="41"/>
      <c r="WO64" s="41"/>
      <c r="WP64" s="41"/>
      <c r="WQ64" s="41"/>
      <c r="WR64" s="41"/>
      <c r="WS64" s="41"/>
      <c r="WT64" s="41"/>
      <c r="WU64" s="41"/>
      <c r="WV64" s="41"/>
      <c r="WW64" s="41"/>
      <c r="WX64" s="41"/>
      <c r="WY64" s="41"/>
      <c r="WZ64" s="41"/>
      <c r="XA64" s="41"/>
      <c r="XB64" s="41"/>
      <c r="XC64" s="41"/>
      <c r="XD64" s="41"/>
      <c r="XE64" s="41"/>
      <c r="XF64" s="41"/>
      <c r="XG64" s="41"/>
      <c r="XH64" s="41"/>
      <c r="XI64" s="41"/>
      <c r="XJ64" s="41"/>
      <c r="XK64" s="41"/>
      <c r="XL64" s="41"/>
      <c r="XM64" s="41"/>
      <c r="XN64" s="41"/>
      <c r="XO64" s="41"/>
      <c r="XP64" s="41"/>
      <c r="XQ64" s="41"/>
      <c r="XR64" s="41"/>
      <c r="XS64" s="41"/>
      <c r="XT64" s="41"/>
      <c r="XU64" s="41"/>
      <c r="XV64" s="41"/>
      <c r="XW64" s="41"/>
      <c r="XX64" s="41"/>
      <c r="XY64" s="41"/>
      <c r="XZ64" s="41"/>
      <c r="YA64" s="41"/>
      <c r="YB64" s="41"/>
      <c r="YC64" s="41"/>
      <c r="YD64" s="41"/>
      <c r="YE64" s="41"/>
      <c r="YF64" s="41"/>
      <c r="YG64" s="41"/>
      <c r="YH64" s="41"/>
      <c r="YI64" s="41"/>
      <c r="YJ64" s="41"/>
      <c r="YK64" s="41"/>
      <c r="YL64" s="41"/>
      <c r="YM64" s="41"/>
      <c r="YN64" s="41"/>
      <c r="YO64" s="41"/>
      <c r="YP64" s="41"/>
      <c r="YQ64" s="41"/>
      <c r="YR64" s="41"/>
      <c r="YS64" s="41"/>
      <c r="YT64" s="41"/>
      <c r="YU64" s="41"/>
      <c r="YV64" s="41"/>
      <c r="YW64" s="41"/>
      <c r="YX64" s="41"/>
      <c r="YY64" s="41"/>
      <c r="YZ64" s="41"/>
      <c r="ZA64" s="41"/>
      <c r="ZB64" s="41"/>
      <c r="ZC64" s="41"/>
      <c r="ZD64" s="41"/>
      <c r="ZE64" s="41"/>
      <c r="ZF64" s="41"/>
      <c r="ZG64" s="41"/>
      <c r="ZH64" s="41"/>
      <c r="ZI64" s="41"/>
      <c r="ZJ64" s="41"/>
      <c r="ZK64" s="41"/>
      <c r="ZL64" s="41"/>
      <c r="ZM64" s="41"/>
      <c r="ZN64" s="41"/>
      <c r="ZO64" s="41"/>
      <c r="ZP64" s="41"/>
      <c r="ZQ64" s="41"/>
      <c r="ZR64" s="41"/>
      <c r="ZS64" s="41"/>
      <c r="ZT64" s="41"/>
      <c r="ZU64" s="41"/>
      <c r="ZV64" s="41"/>
      <c r="ZW64" s="41"/>
      <c r="ZX64" s="41"/>
      <c r="ZY64" s="41"/>
      <c r="ZZ64" s="41"/>
      <c r="AAA64" s="41"/>
      <c r="AAB64" s="41"/>
      <c r="AAC64" s="41"/>
      <c r="AAD64" s="41"/>
      <c r="AAE64" s="41"/>
      <c r="AAF64" s="41"/>
      <c r="AAG64" s="41"/>
      <c r="AAH64" s="41"/>
      <c r="AAI64" s="41"/>
      <c r="AAJ64" s="41"/>
      <c r="AAK64" s="41"/>
      <c r="AAL64" s="41"/>
      <c r="AAM64" s="41"/>
      <c r="AAN64" s="41"/>
      <c r="AAO64" s="41"/>
      <c r="AAP64" s="41"/>
      <c r="AAQ64" s="41"/>
      <c r="AAR64" s="41"/>
      <c r="AAS64" s="41"/>
      <c r="AAT64" s="41"/>
      <c r="AAU64" s="41"/>
      <c r="AAV64" s="41"/>
      <c r="AAW64" s="41"/>
      <c r="AAX64" s="41"/>
      <c r="AAY64" s="41"/>
      <c r="AAZ64" s="41"/>
      <c r="ABA64" s="41"/>
      <c r="ABB64" s="41"/>
      <c r="ABC64" s="41"/>
      <c r="ABD64" s="41"/>
      <c r="ABE64" s="41"/>
      <c r="ABF64" s="41"/>
      <c r="ABG64" s="41"/>
      <c r="ABH64" s="41"/>
      <c r="ABI64" s="41"/>
      <c r="ABJ64" s="41"/>
      <c r="ABK64" s="41"/>
      <c r="ABL64" s="41"/>
      <c r="ABM64" s="41"/>
      <c r="ABN64" s="41"/>
      <c r="ABO64" s="41"/>
      <c r="ABP64" s="41"/>
      <c r="ABQ64" s="41"/>
      <c r="ABR64" s="41"/>
      <c r="ABS64" s="41"/>
      <c r="ABT64" s="41"/>
      <c r="ABU64" s="41"/>
      <c r="ABV64" s="41"/>
      <c r="ABW64" s="41"/>
      <c r="ABX64" s="41"/>
      <c r="ABY64" s="41"/>
      <c r="ABZ64" s="41"/>
      <c r="ACA64" s="41"/>
      <c r="ACB64" s="41"/>
      <c r="ACC64" s="41"/>
      <c r="ACD64" s="41"/>
      <c r="ACE64" s="41"/>
      <c r="ACF64" s="41"/>
      <c r="ACG64" s="41"/>
      <c r="ACH64" s="41"/>
      <c r="ACI64" s="41"/>
      <c r="ACJ64" s="41"/>
      <c r="ACK64" s="41"/>
      <c r="ACL64" s="41"/>
      <c r="ACM64" s="41"/>
      <c r="ACN64" s="41"/>
      <c r="ACO64" s="41"/>
      <c r="ACP64" s="41"/>
      <c r="ACQ64" s="41"/>
      <c r="ACR64" s="41"/>
      <c r="ACS64" s="41"/>
      <c r="ACT64" s="41"/>
      <c r="ACU64" s="41"/>
      <c r="ACV64" s="41"/>
      <c r="ACW64" s="41"/>
      <c r="ACX64" s="41"/>
      <c r="ACY64" s="41"/>
      <c r="ACZ64" s="41"/>
      <c r="ADA64" s="41"/>
      <c r="ADB64" s="41"/>
      <c r="ADC64" s="41"/>
      <c r="ADD64" s="41"/>
      <c r="ADE64" s="41"/>
      <c r="ADF64" s="41"/>
      <c r="ADG64" s="41"/>
      <c r="ADH64" s="41"/>
      <c r="ADI64" s="41"/>
      <c r="ADJ64" s="41"/>
      <c r="ADK64" s="41"/>
      <c r="ADL64" s="41"/>
      <c r="ADM64" s="41"/>
      <c r="ADN64" s="41"/>
      <c r="ADO64" s="41"/>
      <c r="ADP64" s="41"/>
      <c r="ADQ64" s="41"/>
      <c r="ADR64" s="41"/>
      <c r="ADS64" s="41"/>
      <c r="ADT64" s="41"/>
      <c r="ADU64" s="41"/>
      <c r="ADV64" s="41"/>
      <c r="ADW64" s="41"/>
      <c r="ADX64" s="41"/>
      <c r="ADY64" s="41"/>
      <c r="ADZ64" s="41"/>
      <c r="AEA64" s="41"/>
      <c r="AEB64" s="41"/>
      <c r="AEC64" s="41"/>
      <c r="AED64" s="41"/>
      <c r="AEE64" s="41"/>
      <c r="AEF64" s="41"/>
      <c r="AEG64" s="41"/>
      <c r="AEH64" s="41"/>
      <c r="AEI64" s="41"/>
      <c r="AEJ64" s="41"/>
      <c r="AEK64" s="41"/>
      <c r="AEL64" s="41"/>
      <c r="AEM64" s="41"/>
      <c r="AEN64" s="41"/>
      <c r="AEO64" s="41"/>
      <c r="AEP64" s="41"/>
      <c r="AEQ64" s="41"/>
      <c r="AER64" s="41"/>
      <c r="AES64" s="41"/>
      <c r="AET64" s="41"/>
      <c r="AEU64" s="41"/>
      <c r="AEV64" s="41"/>
      <c r="AEW64" s="41"/>
      <c r="AEX64" s="41"/>
      <c r="AEY64" s="41"/>
      <c r="AEZ64" s="41"/>
      <c r="AFA64" s="41"/>
      <c r="AFB64" s="41"/>
      <c r="AFC64" s="41"/>
      <c r="AFD64" s="41"/>
      <c r="AFE64" s="41"/>
      <c r="AFF64" s="41"/>
      <c r="AFG64" s="41"/>
      <c r="AFH64" s="41"/>
      <c r="AFI64" s="41"/>
      <c r="AFJ64" s="41"/>
      <c r="AFK64" s="41"/>
      <c r="AFL64" s="41"/>
      <c r="AFM64" s="41"/>
      <c r="AFN64" s="41"/>
      <c r="AFO64" s="41"/>
      <c r="AFP64" s="41"/>
      <c r="AFQ64" s="41"/>
      <c r="AFR64" s="41"/>
      <c r="AFS64" s="41"/>
      <c r="AFT64" s="41"/>
      <c r="AFU64" s="41"/>
      <c r="AFV64" s="41"/>
      <c r="AFW64" s="41"/>
      <c r="AFX64" s="41"/>
      <c r="AFY64" s="41"/>
      <c r="AFZ64" s="41"/>
      <c r="AGA64" s="41"/>
      <c r="AGB64" s="41"/>
      <c r="AGC64" s="41"/>
      <c r="AGD64" s="41"/>
      <c r="AGE64" s="41"/>
      <c r="AGF64" s="41"/>
      <c r="AGG64" s="41"/>
      <c r="AGH64" s="41"/>
      <c r="AGI64" s="41"/>
      <c r="AGJ64" s="41"/>
      <c r="AGK64" s="41"/>
      <c r="AGL64" s="41"/>
      <c r="AGM64" s="41"/>
      <c r="AGN64" s="41"/>
      <c r="AGO64" s="41"/>
      <c r="AGP64" s="41"/>
      <c r="AGQ64" s="41"/>
      <c r="AGR64" s="41"/>
      <c r="AGS64" s="41"/>
      <c r="AGT64" s="41"/>
      <c r="AGU64" s="41"/>
      <c r="AGV64" s="41"/>
      <c r="AGW64" s="41"/>
      <c r="AGX64" s="41"/>
      <c r="AGY64" s="41"/>
      <c r="AGZ64" s="41"/>
      <c r="AHA64" s="41"/>
      <c r="AHB64" s="41"/>
      <c r="AHC64" s="41"/>
      <c r="AHD64" s="41"/>
      <c r="AHE64" s="41"/>
      <c r="AHF64" s="41"/>
      <c r="AHG64" s="41"/>
      <c r="AHH64" s="41"/>
      <c r="AHI64" s="41"/>
      <c r="AHJ64" s="41"/>
      <c r="AHK64" s="41"/>
      <c r="AHL64" s="41"/>
      <c r="AHM64" s="41"/>
      <c r="AHN64" s="41"/>
      <c r="AHO64" s="41"/>
      <c r="AHP64" s="41"/>
      <c r="AHQ64" s="41"/>
      <c r="AHR64" s="41"/>
      <c r="AHS64" s="41"/>
      <c r="AHT64" s="41"/>
      <c r="AHU64" s="41"/>
      <c r="AHV64" s="41"/>
      <c r="AHW64" s="41"/>
      <c r="AHX64" s="41"/>
      <c r="AHY64" s="41"/>
      <c r="AHZ64" s="41"/>
      <c r="AIA64" s="41"/>
      <c r="AIB64" s="41"/>
      <c r="AIC64" s="41"/>
      <c r="AID64" s="41"/>
      <c r="AIE64" s="41"/>
      <c r="AIF64" s="41"/>
      <c r="AIG64" s="41"/>
      <c r="AIH64" s="41"/>
      <c r="AII64" s="41"/>
      <c r="AIJ64" s="41"/>
      <c r="AIK64" s="41"/>
      <c r="AIL64" s="41"/>
      <c r="AIM64" s="41"/>
      <c r="AIN64" s="41"/>
      <c r="AIO64" s="41"/>
      <c r="AIP64" s="41"/>
      <c r="AIQ64" s="41"/>
      <c r="AIR64" s="41"/>
      <c r="AIS64" s="41"/>
      <c r="AIT64" s="41"/>
      <c r="AIU64" s="41"/>
      <c r="AIV64" s="41"/>
      <c r="AIW64" s="41"/>
      <c r="AIX64" s="41"/>
      <c r="AIY64" s="41"/>
      <c r="AIZ64" s="41"/>
      <c r="AJA64" s="41"/>
      <c r="AJB64" s="41"/>
      <c r="AJC64" s="41"/>
      <c r="AJD64" s="41"/>
      <c r="AJE64" s="41"/>
      <c r="AJF64" s="41"/>
      <c r="AJG64" s="41"/>
      <c r="AJH64" s="41"/>
      <c r="AJI64" s="41"/>
      <c r="AJJ64" s="41"/>
      <c r="AJK64" s="41"/>
      <c r="AJL64" s="41"/>
      <c r="AJM64" s="41"/>
      <c r="AJN64" s="41"/>
      <c r="AJO64" s="41"/>
      <c r="AJP64" s="41"/>
      <c r="AJQ64" s="41"/>
      <c r="AJR64" s="41"/>
      <c r="AJS64" s="41"/>
      <c r="AJT64" s="41"/>
      <c r="AJU64" s="41"/>
      <c r="AJV64" s="41"/>
      <c r="AJW64" s="41"/>
      <c r="AJX64" s="41"/>
      <c r="AJY64" s="41"/>
      <c r="AJZ64" s="41"/>
      <c r="AKA64" s="41"/>
      <c r="AKB64" s="41"/>
      <c r="AKC64" s="41"/>
      <c r="AKD64" s="41"/>
      <c r="AKE64" s="41"/>
      <c r="AKF64" s="41"/>
      <c r="AKG64" s="41"/>
      <c r="AKH64" s="41"/>
      <c r="AKI64" s="41"/>
      <c r="AKJ64" s="41"/>
      <c r="AKK64" s="41"/>
      <c r="AKL64" s="41"/>
      <c r="AKM64" s="41"/>
      <c r="AKN64" s="41"/>
      <c r="AKO64" s="41"/>
      <c r="AKP64" s="41"/>
      <c r="AKQ64" s="41"/>
      <c r="AKR64" s="41"/>
      <c r="AKS64" s="41"/>
      <c r="AKT64" s="41"/>
      <c r="AKU64" s="41"/>
      <c r="AKV64" s="41"/>
      <c r="AKW64" s="41"/>
      <c r="AKX64" s="41"/>
      <c r="AKY64" s="41"/>
      <c r="AKZ64" s="41"/>
      <c r="ALA64" s="41"/>
      <c r="ALB64" s="41"/>
      <c r="ALC64" s="41"/>
      <c r="ALD64" s="41"/>
      <c r="ALE64" s="41"/>
      <c r="ALF64" s="41"/>
      <c r="ALG64" s="41"/>
      <c r="ALH64" s="41"/>
      <c r="ALI64" s="41"/>
      <c r="ALJ64" s="41"/>
      <c r="ALK64" s="41"/>
      <c r="ALL64" s="41"/>
      <c r="ALM64" s="41"/>
      <c r="ALN64" s="41"/>
      <c r="ALO64" s="41"/>
      <c r="ALP64" s="41"/>
      <c r="ALQ64" s="41"/>
      <c r="ALR64" s="41"/>
      <c r="ALS64" s="41"/>
      <c r="ALT64" s="41"/>
      <c r="ALU64" s="41"/>
      <c r="ALV64" s="41"/>
      <c r="ALW64" s="41"/>
      <c r="ALX64" s="41"/>
      <c r="ALY64" s="41"/>
      <c r="ALZ64" s="41"/>
      <c r="AMA64" s="41"/>
      <c r="AMB64" s="41"/>
      <c r="AMC64" s="41"/>
      <c r="AMD64" s="41"/>
      <c r="AME64" s="41"/>
      <c r="AMF64" s="41"/>
      <c r="AMG64" s="41"/>
      <c r="AMH64" s="41"/>
      <c r="AMI64" s="41"/>
      <c r="AMJ64" s="41"/>
      <c r="AMK64" s="41"/>
      <c r="AML64" s="41"/>
      <c r="AMM64" s="41"/>
      <c r="AMN64" s="41"/>
      <c r="AMO64" s="41"/>
      <c r="AMP64" s="41"/>
      <c r="AMQ64" s="41"/>
      <c r="AMR64" s="41"/>
      <c r="AMS64" s="41"/>
      <c r="AMT64" s="41"/>
      <c r="AMU64" s="41"/>
      <c r="AMV64" s="41"/>
      <c r="AMW64" s="41"/>
      <c r="AMX64" s="41"/>
      <c r="AMY64" s="41"/>
      <c r="AMZ64" s="41"/>
      <c r="ANA64" s="41"/>
      <c r="ANB64" s="41"/>
      <c r="ANC64" s="41"/>
      <c r="AND64" s="41"/>
      <c r="ANE64" s="41"/>
      <c r="ANF64" s="41"/>
      <c r="ANG64" s="41"/>
      <c r="ANH64" s="41"/>
      <c r="ANI64" s="41"/>
      <c r="ANJ64" s="41"/>
      <c r="ANK64" s="41"/>
      <c r="ANL64" s="41"/>
      <c r="ANM64" s="41"/>
      <c r="ANN64" s="41"/>
      <c r="ANO64" s="41"/>
      <c r="ANP64" s="41"/>
      <c r="ANQ64" s="41"/>
      <c r="ANR64" s="41"/>
      <c r="ANS64" s="41"/>
      <c r="ANT64" s="41"/>
      <c r="ANU64" s="41"/>
      <c r="ANV64" s="41"/>
      <c r="ANW64" s="41"/>
      <c r="ANX64" s="41"/>
      <c r="ANY64" s="41"/>
      <c r="ANZ64" s="41"/>
      <c r="AOA64" s="41"/>
      <c r="AOB64" s="41"/>
      <c r="AOC64" s="41"/>
      <c r="AOD64" s="41"/>
      <c r="AOE64" s="41"/>
      <c r="AOF64" s="41"/>
      <c r="AOG64" s="41"/>
      <c r="AOH64" s="41"/>
      <c r="AOI64" s="41"/>
      <c r="AOJ64" s="41"/>
      <c r="AOK64" s="41"/>
      <c r="AOL64" s="41"/>
      <c r="AOM64" s="41"/>
      <c r="AON64" s="41"/>
      <c r="AOO64" s="41"/>
      <c r="AOP64" s="41"/>
      <c r="AOQ64" s="41"/>
      <c r="AOR64" s="41"/>
      <c r="AOS64" s="41"/>
      <c r="AOT64" s="41"/>
      <c r="AOU64" s="41"/>
      <c r="AOV64" s="41"/>
      <c r="AOW64" s="41"/>
      <c r="AOX64" s="41"/>
      <c r="AOY64" s="41"/>
      <c r="AOZ64" s="41"/>
      <c r="APA64" s="41"/>
      <c r="APB64" s="41"/>
      <c r="APC64" s="41"/>
      <c r="APD64" s="41"/>
      <c r="APE64" s="41"/>
      <c r="APF64" s="41"/>
      <c r="APG64" s="41"/>
      <c r="APH64" s="41"/>
      <c r="API64" s="41"/>
    </row>
    <row r="65" spans="2:1101" x14ac:dyDescent="0.25">
      <c r="B65" s="43" t="s">
        <v>351</v>
      </c>
      <c r="C65" s="41">
        <v>12407</v>
      </c>
      <c r="D65" s="130">
        <v>99148947.030000001</v>
      </c>
      <c r="E65" s="130">
        <v>0</v>
      </c>
      <c r="F65" s="130">
        <v>0</v>
      </c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41"/>
      <c r="CM65" s="41"/>
      <c r="CN65" s="41"/>
      <c r="CO65" s="41"/>
      <c r="CP65" s="41"/>
      <c r="CQ65" s="41"/>
      <c r="CR65" s="41"/>
      <c r="CS65" s="41"/>
      <c r="CT65" s="41"/>
      <c r="CU65" s="41"/>
      <c r="CV65" s="41"/>
      <c r="CW65" s="41"/>
      <c r="CX65" s="41"/>
      <c r="CY65" s="41"/>
      <c r="CZ65" s="41"/>
      <c r="DA65" s="41"/>
      <c r="DB65" s="41"/>
      <c r="DC65" s="41"/>
      <c r="DD65" s="41"/>
      <c r="DE65" s="41"/>
      <c r="DF65" s="41"/>
      <c r="DG65" s="41"/>
      <c r="DH65" s="41"/>
      <c r="DI65" s="41"/>
      <c r="DJ65" s="41"/>
      <c r="DK65" s="41"/>
      <c r="DL65" s="41"/>
      <c r="DM65" s="41"/>
      <c r="DN65" s="41"/>
      <c r="DO65" s="41"/>
      <c r="DP65" s="41"/>
      <c r="DQ65" s="41"/>
      <c r="DR65" s="41"/>
      <c r="DS65" s="41"/>
      <c r="DT65" s="41"/>
      <c r="DU65" s="41"/>
      <c r="DV65" s="41"/>
      <c r="DW65" s="41"/>
      <c r="DX65" s="41"/>
      <c r="DY65" s="41"/>
      <c r="DZ65" s="41"/>
      <c r="EA65" s="41"/>
      <c r="EB65" s="41"/>
      <c r="EC65" s="41"/>
      <c r="ED65" s="41"/>
      <c r="EE65" s="41"/>
      <c r="EF65" s="41"/>
      <c r="EG65" s="41"/>
      <c r="EH65" s="41"/>
      <c r="EI65" s="41"/>
      <c r="EJ65" s="41"/>
      <c r="EK65" s="41"/>
      <c r="EL65" s="41"/>
      <c r="EM65" s="41"/>
      <c r="EN65" s="41"/>
      <c r="EO65" s="41"/>
      <c r="EP65" s="41"/>
      <c r="EQ65" s="41"/>
      <c r="ER65" s="41"/>
      <c r="ES65" s="41"/>
      <c r="ET65" s="41"/>
      <c r="EU65" s="41"/>
      <c r="EV65" s="41"/>
      <c r="EW65" s="41"/>
      <c r="EX65" s="41"/>
      <c r="EY65" s="41"/>
      <c r="EZ65" s="41"/>
      <c r="FA65" s="41"/>
      <c r="FB65" s="41"/>
      <c r="FC65" s="41"/>
      <c r="FD65" s="41"/>
      <c r="FE65" s="41"/>
      <c r="FF65" s="41"/>
      <c r="FG65" s="41"/>
      <c r="FH65" s="41"/>
      <c r="FI65" s="41"/>
      <c r="FJ65" s="41"/>
      <c r="FK65" s="41"/>
      <c r="FL65" s="41"/>
      <c r="FM65" s="41"/>
      <c r="FN65" s="41"/>
      <c r="FO65" s="41"/>
      <c r="FP65" s="41"/>
      <c r="FQ65" s="41"/>
      <c r="FR65" s="41"/>
      <c r="FS65" s="41"/>
      <c r="FT65" s="41"/>
      <c r="FU65" s="41"/>
      <c r="FV65" s="41"/>
      <c r="FW65" s="41"/>
      <c r="FX65" s="41"/>
      <c r="FY65" s="41"/>
      <c r="FZ65" s="41"/>
      <c r="GA65" s="41"/>
      <c r="GB65" s="41"/>
      <c r="GC65" s="41"/>
      <c r="GD65" s="41"/>
      <c r="GE65" s="41"/>
      <c r="GF65" s="41"/>
      <c r="GG65" s="41"/>
      <c r="GH65" s="41"/>
      <c r="GI65" s="41"/>
      <c r="GJ65" s="41"/>
      <c r="GK65" s="41"/>
      <c r="GL65" s="41"/>
      <c r="GM65" s="41"/>
      <c r="GN65" s="41"/>
      <c r="GO65" s="41"/>
      <c r="GP65" s="41"/>
      <c r="GQ65" s="41"/>
      <c r="GR65" s="41"/>
      <c r="GS65" s="41"/>
      <c r="GT65" s="41"/>
      <c r="GU65" s="41"/>
      <c r="GV65" s="41"/>
      <c r="GW65" s="41"/>
      <c r="GX65" s="41"/>
      <c r="GY65" s="41"/>
      <c r="GZ65" s="41"/>
      <c r="HA65" s="41"/>
      <c r="HB65" s="41"/>
      <c r="HC65" s="41"/>
      <c r="HD65" s="41"/>
      <c r="HE65" s="41"/>
      <c r="HF65" s="41"/>
      <c r="HG65" s="41"/>
      <c r="HH65" s="41"/>
      <c r="HI65" s="41"/>
      <c r="HJ65" s="41"/>
      <c r="HK65" s="41"/>
      <c r="HL65" s="41"/>
      <c r="HM65" s="41"/>
      <c r="HN65" s="41"/>
      <c r="HO65" s="41"/>
      <c r="HP65" s="41"/>
      <c r="HQ65" s="41"/>
      <c r="HR65" s="41"/>
      <c r="HS65" s="41"/>
      <c r="HT65" s="41"/>
      <c r="HU65" s="41"/>
      <c r="HV65" s="41"/>
      <c r="HW65" s="41"/>
      <c r="HX65" s="41"/>
      <c r="HY65" s="41"/>
      <c r="HZ65" s="41"/>
      <c r="IA65" s="41"/>
      <c r="IB65" s="41"/>
      <c r="IC65" s="41"/>
      <c r="ID65" s="41"/>
      <c r="IE65" s="41"/>
      <c r="IF65" s="41"/>
      <c r="IG65" s="41"/>
      <c r="IH65" s="41"/>
      <c r="II65" s="41"/>
      <c r="IJ65" s="41"/>
      <c r="IK65" s="41"/>
      <c r="IL65" s="41"/>
      <c r="IM65" s="41"/>
      <c r="IN65" s="41"/>
      <c r="IO65" s="41"/>
      <c r="IP65" s="41"/>
      <c r="IQ65" s="41"/>
      <c r="IR65" s="41"/>
      <c r="IS65" s="41"/>
      <c r="IT65" s="41"/>
      <c r="IU65" s="41"/>
      <c r="IV65" s="41"/>
      <c r="IW65" s="41"/>
      <c r="IX65" s="41"/>
      <c r="IY65" s="41"/>
      <c r="IZ65" s="41"/>
      <c r="JA65" s="41"/>
      <c r="JB65" s="41"/>
      <c r="JC65" s="41"/>
      <c r="JD65" s="41"/>
      <c r="JE65" s="41"/>
      <c r="JF65" s="41"/>
      <c r="JG65" s="41"/>
      <c r="JH65" s="41"/>
      <c r="JI65" s="41"/>
      <c r="JJ65" s="41"/>
      <c r="JK65" s="41"/>
      <c r="JL65" s="41"/>
      <c r="JM65" s="41"/>
      <c r="JN65" s="41"/>
      <c r="JO65" s="41"/>
      <c r="JP65" s="41"/>
      <c r="JQ65" s="41"/>
      <c r="JR65" s="41"/>
      <c r="JS65" s="41"/>
      <c r="JT65" s="41"/>
      <c r="JU65" s="41"/>
      <c r="JV65" s="41"/>
      <c r="JW65" s="41"/>
      <c r="JX65" s="41"/>
      <c r="JY65" s="41"/>
      <c r="JZ65" s="41"/>
      <c r="KA65" s="41"/>
      <c r="KB65" s="41"/>
      <c r="KC65" s="41"/>
      <c r="KD65" s="41"/>
      <c r="KE65" s="41"/>
      <c r="KF65" s="41"/>
      <c r="KG65" s="41"/>
      <c r="KH65" s="41"/>
      <c r="KI65" s="41"/>
      <c r="KJ65" s="41"/>
      <c r="KK65" s="41"/>
      <c r="KL65" s="41"/>
      <c r="KM65" s="41"/>
      <c r="KN65" s="41"/>
      <c r="KO65" s="41"/>
      <c r="KP65" s="41"/>
      <c r="KQ65" s="41"/>
      <c r="KR65" s="41"/>
      <c r="KS65" s="41"/>
      <c r="KT65" s="41"/>
      <c r="KU65" s="41"/>
      <c r="KV65" s="41"/>
      <c r="KW65" s="41"/>
      <c r="KX65" s="41"/>
      <c r="KY65" s="41"/>
      <c r="KZ65" s="41"/>
      <c r="LA65" s="41"/>
      <c r="LB65" s="41"/>
      <c r="LC65" s="41"/>
      <c r="LD65" s="41"/>
      <c r="LE65" s="41"/>
      <c r="LF65" s="41"/>
      <c r="LG65" s="41"/>
      <c r="LH65" s="41"/>
      <c r="LI65" s="41"/>
      <c r="LJ65" s="41"/>
      <c r="LK65" s="41"/>
      <c r="LL65" s="41"/>
      <c r="LM65" s="41"/>
      <c r="LN65" s="41"/>
      <c r="LO65" s="41"/>
      <c r="LP65" s="41"/>
      <c r="LQ65" s="41"/>
      <c r="LR65" s="41"/>
      <c r="LS65" s="41"/>
      <c r="LT65" s="41"/>
      <c r="LU65" s="41"/>
      <c r="LV65" s="41"/>
      <c r="LW65" s="41"/>
      <c r="LX65" s="41"/>
      <c r="LY65" s="41"/>
      <c r="LZ65" s="41"/>
      <c r="MA65" s="41"/>
      <c r="MB65" s="41"/>
      <c r="MC65" s="41"/>
      <c r="MD65" s="41"/>
      <c r="ME65" s="41"/>
      <c r="MF65" s="41"/>
      <c r="MG65" s="41"/>
      <c r="MH65" s="41"/>
      <c r="MI65" s="41"/>
      <c r="MJ65" s="41"/>
      <c r="MK65" s="41"/>
      <c r="ML65" s="41"/>
      <c r="MM65" s="41"/>
      <c r="MN65" s="41"/>
      <c r="MO65" s="41"/>
      <c r="MP65" s="41"/>
      <c r="MQ65" s="41"/>
      <c r="MR65" s="41"/>
      <c r="MS65" s="41"/>
      <c r="MT65" s="41"/>
      <c r="MU65" s="41"/>
      <c r="MV65" s="41"/>
      <c r="MW65" s="41"/>
      <c r="MX65" s="41"/>
      <c r="MY65" s="41"/>
      <c r="MZ65" s="41"/>
      <c r="NA65" s="41"/>
      <c r="NB65" s="41"/>
      <c r="NC65" s="41"/>
      <c r="ND65" s="41"/>
      <c r="NE65" s="41"/>
      <c r="NF65" s="41"/>
      <c r="NG65" s="41"/>
      <c r="NH65" s="41"/>
      <c r="NI65" s="41"/>
      <c r="NJ65" s="41"/>
      <c r="NK65" s="41"/>
      <c r="NL65" s="41"/>
      <c r="NM65" s="41"/>
      <c r="NN65" s="41"/>
      <c r="NO65" s="41"/>
      <c r="NP65" s="41"/>
      <c r="NQ65" s="41"/>
      <c r="NR65" s="41"/>
      <c r="NS65" s="41"/>
      <c r="NT65" s="41"/>
      <c r="NU65" s="41"/>
      <c r="NV65" s="41"/>
      <c r="NW65" s="41"/>
      <c r="NX65" s="41"/>
      <c r="NY65" s="41"/>
      <c r="NZ65" s="41"/>
      <c r="OA65" s="41"/>
      <c r="OB65" s="41"/>
      <c r="OC65" s="41"/>
      <c r="OD65" s="41"/>
      <c r="OE65" s="41"/>
      <c r="OF65" s="41"/>
      <c r="OG65" s="41"/>
      <c r="OH65" s="41"/>
      <c r="OI65" s="41"/>
      <c r="OJ65" s="41"/>
      <c r="OK65" s="41"/>
      <c r="OL65" s="41"/>
      <c r="OM65" s="41"/>
      <c r="ON65" s="41"/>
      <c r="OO65" s="41"/>
      <c r="OP65" s="41"/>
      <c r="OQ65" s="41"/>
      <c r="OR65" s="41"/>
      <c r="OS65" s="41"/>
      <c r="OT65" s="41"/>
      <c r="OU65" s="41"/>
      <c r="OV65" s="41"/>
      <c r="OW65" s="41"/>
      <c r="OX65" s="41"/>
      <c r="OY65" s="41"/>
      <c r="OZ65" s="41"/>
      <c r="PA65" s="41"/>
      <c r="PB65" s="41"/>
      <c r="PC65" s="41"/>
      <c r="PD65" s="41"/>
      <c r="PE65" s="41"/>
      <c r="PF65" s="41"/>
      <c r="PG65" s="41"/>
      <c r="PH65" s="41"/>
      <c r="PI65" s="41"/>
      <c r="PJ65" s="41"/>
      <c r="PK65" s="41"/>
      <c r="PL65" s="41"/>
      <c r="PM65" s="41"/>
      <c r="PN65" s="41"/>
      <c r="PO65" s="41"/>
      <c r="PP65" s="41"/>
      <c r="PQ65" s="41"/>
      <c r="PR65" s="41"/>
      <c r="PS65" s="41"/>
      <c r="PT65" s="41"/>
      <c r="PU65" s="41"/>
      <c r="PV65" s="41"/>
      <c r="PW65" s="41"/>
      <c r="PX65" s="41"/>
      <c r="PY65" s="41"/>
      <c r="PZ65" s="41"/>
      <c r="QA65" s="41"/>
      <c r="QB65" s="41"/>
      <c r="QC65" s="41"/>
      <c r="QD65" s="41"/>
      <c r="QE65" s="41"/>
      <c r="QF65" s="41"/>
      <c r="QG65" s="41"/>
      <c r="QH65" s="41"/>
      <c r="QI65" s="41"/>
      <c r="QJ65" s="41"/>
      <c r="QK65" s="41"/>
      <c r="QL65" s="41"/>
      <c r="QM65" s="41"/>
      <c r="QN65" s="41"/>
      <c r="QO65" s="41"/>
      <c r="QP65" s="41"/>
      <c r="QQ65" s="41"/>
      <c r="QR65" s="41"/>
      <c r="QS65" s="41"/>
      <c r="QT65" s="41"/>
      <c r="QU65" s="41"/>
      <c r="QV65" s="41"/>
      <c r="QW65" s="41"/>
      <c r="QX65" s="41"/>
      <c r="QY65" s="41"/>
      <c r="QZ65" s="41"/>
      <c r="RA65" s="41"/>
      <c r="RB65" s="41"/>
      <c r="RC65" s="41"/>
      <c r="RD65" s="41"/>
      <c r="RE65" s="41"/>
      <c r="RF65" s="41"/>
      <c r="RG65" s="41"/>
      <c r="RH65" s="41"/>
      <c r="RI65" s="41"/>
      <c r="RJ65" s="41"/>
      <c r="RK65" s="41"/>
      <c r="RL65" s="41"/>
      <c r="RM65" s="41"/>
      <c r="RN65" s="41"/>
      <c r="RO65" s="41"/>
      <c r="RP65" s="41"/>
      <c r="RQ65" s="41"/>
      <c r="RR65" s="41"/>
      <c r="RS65" s="41"/>
      <c r="RT65" s="41"/>
      <c r="RU65" s="41"/>
      <c r="RV65" s="41"/>
      <c r="RW65" s="41"/>
      <c r="RX65" s="41"/>
      <c r="RY65" s="41"/>
      <c r="RZ65" s="41"/>
      <c r="SA65" s="41"/>
      <c r="SB65" s="41"/>
      <c r="SC65" s="41"/>
      <c r="SD65" s="41"/>
      <c r="SE65" s="41"/>
      <c r="SF65" s="41"/>
      <c r="SG65" s="41"/>
      <c r="SH65" s="41"/>
      <c r="SI65" s="41"/>
      <c r="SJ65" s="41"/>
      <c r="SK65" s="41"/>
      <c r="SL65" s="41"/>
      <c r="SM65" s="41"/>
      <c r="SN65" s="41"/>
      <c r="SO65" s="41"/>
      <c r="SP65" s="41"/>
      <c r="SQ65" s="41"/>
      <c r="SR65" s="41"/>
      <c r="SS65" s="41"/>
      <c r="ST65" s="41"/>
      <c r="SU65" s="41"/>
      <c r="SV65" s="41"/>
      <c r="SW65" s="41"/>
      <c r="SX65" s="41"/>
      <c r="SY65" s="41"/>
      <c r="SZ65" s="41"/>
      <c r="TA65" s="41"/>
      <c r="TB65" s="41"/>
      <c r="TC65" s="41"/>
      <c r="TD65" s="41"/>
      <c r="TE65" s="41"/>
      <c r="TF65" s="41"/>
      <c r="TG65" s="41"/>
      <c r="TH65" s="41"/>
      <c r="TI65" s="41"/>
      <c r="TJ65" s="41"/>
      <c r="TK65" s="41"/>
      <c r="TL65" s="41"/>
      <c r="TM65" s="41"/>
      <c r="TN65" s="41"/>
      <c r="TO65" s="41"/>
      <c r="TP65" s="41"/>
      <c r="TQ65" s="41"/>
      <c r="TR65" s="41"/>
      <c r="TS65" s="41"/>
      <c r="TT65" s="41"/>
      <c r="TU65" s="41"/>
      <c r="TV65" s="41"/>
      <c r="TW65" s="41"/>
      <c r="TX65" s="41"/>
      <c r="TY65" s="41"/>
      <c r="TZ65" s="41"/>
      <c r="UA65" s="41"/>
      <c r="UB65" s="41"/>
      <c r="UC65" s="41"/>
      <c r="UD65" s="41"/>
      <c r="UE65" s="41"/>
      <c r="UF65" s="41"/>
      <c r="UG65" s="41"/>
      <c r="UH65" s="41"/>
      <c r="UI65" s="41"/>
      <c r="UJ65" s="41"/>
      <c r="UK65" s="41"/>
      <c r="UL65" s="41"/>
      <c r="UM65" s="41"/>
      <c r="UN65" s="41"/>
      <c r="UO65" s="41"/>
      <c r="UP65" s="41"/>
      <c r="UQ65" s="41"/>
      <c r="UR65" s="41"/>
      <c r="US65" s="41"/>
      <c r="UT65" s="41"/>
      <c r="UU65" s="41"/>
      <c r="UV65" s="41"/>
      <c r="UW65" s="41"/>
      <c r="UX65" s="41"/>
      <c r="UY65" s="41"/>
      <c r="UZ65" s="41"/>
      <c r="VA65" s="41"/>
      <c r="VB65" s="41"/>
      <c r="VC65" s="41"/>
      <c r="VD65" s="41"/>
      <c r="VE65" s="41"/>
      <c r="VF65" s="41"/>
      <c r="VG65" s="41"/>
      <c r="VH65" s="41"/>
      <c r="VI65" s="41"/>
      <c r="VJ65" s="41"/>
      <c r="VK65" s="41"/>
      <c r="VL65" s="41"/>
      <c r="VM65" s="41"/>
      <c r="VN65" s="41"/>
      <c r="VO65" s="41"/>
      <c r="VP65" s="41"/>
      <c r="VQ65" s="41"/>
      <c r="VR65" s="41"/>
      <c r="VS65" s="41"/>
      <c r="VT65" s="41"/>
      <c r="VU65" s="41"/>
      <c r="VV65" s="41"/>
      <c r="VW65" s="41"/>
      <c r="VX65" s="41"/>
      <c r="VY65" s="41"/>
      <c r="VZ65" s="41"/>
      <c r="WA65" s="41"/>
      <c r="WB65" s="41"/>
      <c r="WC65" s="41"/>
      <c r="WD65" s="41"/>
      <c r="WE65" s="41"/>
      <c r="WF65" s="41"/>
      <c r="WG65" s="41"/>
      <c r="WH65" s="41"/>
      <c r="WI65" s="41"/>
      <c r="WJ65" s="41"/>
      <c r="WK65" s="41"/>
      <c r="WL65" s="41"/>
      <c r="WM65" s="41"/>
      <c r="WN65" s="41"/>
      <c r="WO65" s="41"/>
      <c r="WP65" s="41"/>
      <c r="WQ65" s="41"/>
      <c r="WR65" s="41"/>
      <c r="WS65" s="41"/>
      <c r="WT65" s="41"/>
      <c r="WU65" s="41"/>
      <c r="WV65" s="41"/>
      <c r="WW65" s="41"/>
      <c r="WX65" s="41"/>
      <c r="WY65" s="41"/>
      <c r="WZ65" s="41"/>
      <c r="XA65" s="41"/>
      <c r="XB65" s="41"/>
      <c r="XC65" s="41"/>
      <c r="XD65" s="41"/>
      <c r="XE65" s="41"/>
      <c r="XF65" s="41"/>
      <c r="XG65" s="41"/>
      <c r="XH65" s="41"/>
      <c r="XI65" s="41"/>
      <c r="XJ65" s="41"/>
      <c r="XK65" s="41"/>
      <c r="XL65" s="41"/>
      <c r="XM65" s="41"/>
      <c r="XN65" s="41"/>
      <c r="XO65" s="41"/>
      <c r="XP65" s="41"/>
      <c r="XQ65" s="41"/>
      <c r="XR65" s="41"/>
      <c r="XS65" s="41"/>
      <c r="XT65" s="41"/>
      <c r="XU65" s="41"/>
      <c r="XV65" s="41"/>
      <c r="XW65" s="41"/>
      <c r="XX65" s="41"/>
      <c r="XY65" s="41"/>
      <c r="XZ65" s="41"/>
      <c r="YA65" s="41"/>
      <c r="YB65" s="41"/>
      <c r="YC65" s="41"/>
      <c r="YD65" s="41"/>
      <c r="YE65" s="41"/>
      <c r="YF65" s="41"/>
      <c r="YG65" s="41"/>
      <c r="YH65" s="41"/>
      <c r="YI65" s="41"/>
      <c r="YJ65" s="41"/>
      <c r="YK65" s="41"/>
      <c r="YL65" s="41"/>
      <c r="YM65" s="41"/>
      <c r="YN65" s="41"/>
      <c r="YO65" s="41"/>
      <c r="YP65" s="41"/>
      <c r="YQ65" s="41"/>
      <c r="YR65" s="41"/>
      <c r="YS65" s="41"/>
      <c r="YT65" s="41"/>
      <c r="YU65" s="41"/>
      <c r="YV65" s="41"/>
      <c r="YW65" s="41"/>
      <c r="YX65" s="41"/>
      <c r="YY65" s="41"/>
      <c r="YZ65" s="41"/>
      <c r="ZA65" s="41"/>
      <c r="ZB65" s="41"/>
      <c r="ZC65" s="41"/>
      <c r="ZD65" s="41"/>
      <c r="ZE65" s="41"/>
      <c r="ZF65" s="41"/>
      <c r="ZG65" s="41"/>
      <c r="ZH65" s="41"/>
      <c r="ZI65" s="41"/>
      <c r="ZJ65" s="41"/>
      <c r="ZK65" s="41"/>
      <c r="ZL65" s="41"/>
      <c r="ZM65" s="41"/>
      <c r="ZN65" s="41"/>
      <c r="ZO65" s="41"/>
      <c r="ZP65" s="41"/>
      <c r="ZQ65" s="41"/>
      <c r="ZR65" s="41"/>
      <c r="ZS65" s="41"/>
      <c r="ZT65" s="41"/>
      <c r="ZU65" s="41"/>
      <c r="ZV65" s="41"/>
      <c r="ZW65" s="41"/>
      <c r="ZX65" s="41"/>
      <c r="ZY65" s="41"/>
      <c r="ZZ65" s="41"/>
      <c r="AAA65" s="41"/>
      <c r="AAB65" s="41"/>
      <c r="AAC65" s="41"/>
      <c r="AAD65" s="41"/>
      <c r="AAE65" s="41"/>
      <c r="AAF65" s="41"/>
      <c r="AAG65" s="41"/>
      <c r="AAH65" s="41"/>
      <c r="AAI65" s="41"/>
      <c r="AAJ65" s="41"/>
      <c r="AAK65" s="41"/>
      <c r="AAL65" s="41"/>
      <c r="AAM65" s="41"/>
      <c r="AAN65" s="41"/>
      <c r="AAO65" s="41"/>
      <c r="AAP65" s="41"/>
      <c r="AAQ65" s="41"/>
      <c r="AAR65" s="41"/>
      <c r="AAS65" s="41"/>
      <c r="AAT65" s="41"/>
      <c r="AAU65" s="41"/>
      <c r="AAV65" s="41"/>
      <c r="AAW65" s="41"/>
      <c r="AAX65" s="41"/>
      <c r="AAY65" s="41"/>
      <c r="AAZ65" s="41"/>
      <c r="ABA65" s="41"/>
      <c r="ABB65" s="41"/>
      <c r="ABC65" s="41"/>
      <c r="ABD65" s="41"/>
      <c r="ABE65" s="41"/>
      <c r="ABF65" s="41"/>
      <c r="ABG65" s="41"/>
      <c r="ABH65" s="41"/>
      <c r="ABI65" s="41"/>
      <c r="ABJ65" s="41"/>
      <c r="ABK65" s="41"/>
      <c r="ABL65" s="41"/>
      <c r="ABM65" s="41"/>
      <c r="ABN65" s="41"/>
      <c r="ABO65" s="41"/>
      <c r="ABP65" s="41"/>
      <c r="ABQ65" s="41"/>
      <c r="ABR65" s="41"/>
      <c r="ABS65" s="41"/>
      <c r="ABT65" s="41"/>
      <c r="ABU65" s="41"/>
      <c r="ABV65" s="41"/>
      <c r="ABW65" s="41"/>
      <c r="ABX65" s="41"/>
      <c r="ABY65" s="41"/>
      <c r="ABZ65" s="41"/>
      <c r="ACA65" s="41"/>
      <c r="ACB65" s="41"/>
      <c r="ACC65" s="41"/>
      <c r="ACD65" s="41"/>
      <c r="ACE65" s="41"/>
      <c r="ACF65" s="41"/>
      <c r="ACG65" s="41"/>
      <c r="ACH65" s="41"/>
      <c r="ACI65" s="41"/>
      <c r="ACJ65" s="41"/>
      <c r="ACK65" s="41"/>
      <c r="ACL65" s="41"/>
      <c r="ACM65" s="41"/>
      <c r="ACN65" s="41"/>
      <c r="ACO65" s="41"/>
      <c r="ACP65" s="41"/>
      <c r="ACQ65" s="41"/>
      <c r="ACR65" s="41"/>
      <c r="ACS65" s="41"/>
      <c r="ACT65" s="41"/>
      <c r="ACU65" s="41"/>
      <c r="ACV65" s="41"/>
      <c r="ACW65" s="41"/>
      <c r="ACX65" s="41"/>
      <c r="ACY65" s="41"/>
      <c r="ACZ65" s="41"/>
      <c r="ADA65" s="41"/>
      <c r="ADB65" s="41"/>
      <c r="ADC65" s="41"/>
      <c r="ADD65" s="41"/>
      <c r="ADE65" s="41"/>
      <c r="ADF65" s="41"/>
      <c r="ADG65" s="41"/>
      <c r="ADH65" s="41"/>
      <c r="ADI65" s="41"/>
      <c r="ADJ65" s="41"/>
      <c r="ADK65" s="41"/>
      <c r="ADL65" s="41"/>
      <c r="ADM65" s="41"/>
      <c r="ADN65" s="41"/>
      <c r="ADO65" s="41"/>
      <c r="ADP65" s="41"/>
      <c r="ADQ65" s="41"/>
      <c r="ADR65" s="41"/>
      <c r="ADS65" s="41"/>
      <c r="ADT65" s="41"/>
      <c r="ADU65" s="41"/>
      <c r="ADV65" s="41"/>
      <c r="ADW65" s="41"/>
      <c r="ADX65" s="41"/>
      <c r="ADY65" s="41"/>
      <c r="ADZ65" s="41"/>
      <c r="AEA65" s="41"/>
      <c r="AEB65" s="41"/>
      <c r="AEC65" s="41"/>
      <c r="AED65" s="41"/>
      <c r="AEE65" s="41"/>
      <c r="AEF65" s="41"/>
      <c r="AEG65" s="41"/>
      <c r="AEH65" s="41"/>
      <c r="AEI65" s="41"/>
      <c r="AEJ65" s="41"/>
      <c r="AEK65" s="41"/>
      <c r="AEL65" s="41"/>
      <c r="AEM65" s="41"/>
      <c r="AEN65" s="41"/>
      <c r="AEO65" s="41"/>
      <c r="AEP65" s="41"/>
      <c r="AEQ65" s="41"/>
      <c r="AER65" s="41"/>
      <c r="AES65" s="41"/>
      <c r="AET65" s="41"/>
      <c r="AEU65" s="41"/>
      <c r="AEV65" s="41"/>
      <c r="AEW65" s="41"/>
      <c r="AEX65" s="41"/>
      <c r="AEY65" s="41"/>
      <c r="AEZ65" s="41"/>
      <c r="AFA65" s="41"/>
      <c r="AFB65" s="41"/>
      <c r="AFC65" s="41"/>
      <c r="AFD65" s="41"/>
      <c r="AFE65" s="41"/>
      <c r="AFF65" s="41"/>
      <c r="AFG65" s="41"/>
      <c r="AFH65" s="41"/>
      <c r="AFI65" s="41"/>
      <c r="AFJ65" s="41"/>
      <c r="AFK65" s="41"/>
      <c r="AFL65" s="41"/>
      <c r="AFM65" s="41"/>
      <c r="AFN65" s="41"/>
      <c r="AFO65" s="41"/>
      <c r="AFP65" s="41"/>
      <c r="AFQ65" s="41"/>
      <c r="AFR65" s="41"/>
      <c r="AFS65" s="41"/>
      <c r="AFT65" s="41"/>
      <c r="AFU65" s="41"/>
      <c r="AFV65" s="41"/>
      <c r="AFW65" s="41"/>
      <c r="AFX65" s="41"/>
      <c r="AFY65" s="41"/>
      <c r="AFZ65" s="41"/>
      <c r="AGA65" s="41"/>
      <c r="AGB65" s="41"/>
      <c r="AGC65" s="41"/>
      <c r="AGD65" s="41"/>
      <c r="AGE65" s="41"/>
      <c r="AGF65" s="41"/>
      <c r="AGG65" s="41"/>
      <c r="AGH65" s="41"/>
      <c r="AGI65" s="41"/>
      <c r="AGJ65" s="41"/>
      <c r="AGK65" s="41"/>
      <c r="AGL65" s="41"/>
      <c r="AGM65" s="41"/>
      <c r="AGN65" s="41"/>
      <c r="AGO65" s="41"/>
      <c r="AGP65" s="41"/>
      <c r="AGQ65" s="41"/>
      <c r="AGR65" s="41"/>
      <c r="AGS65" s="41"/>
      <c r="AGT65" s="41"/>
      <c r="AGU65" s="41"/>
      <c r="AGV65" s="41"/>
      <c r="AGW65" s="41"/>
      <c r="AGX65" s="41"/>
      <c r="AGY65" s="41"/>
      <c r="AGZ65" s="41"/>
      <c r="AHA65" s="41"/>
      <c r="AHB65" s="41"/>
      <c r="AHC65" s="41"/>
      <c r="AHD65" s="41"/>
      <c r="AHE65" s="41"/>
      <c r="AHF65" s="41"/>
      <c r="AHG65" s="41"/>
      <c r="AHH65" s="41"/>
      <c r="AHI65" s="41"/>
      <c r="AHJ65" s="41"/>
      <c r="AHK65" s="41"/>
      <c r="AHL65" s="41"/>
      <c r="AHM65" s="41"/>
      <c r="AHN65" s="41"/>
      <c r="AHO65" s="41"/>
      <c r="AHP65" s="41"/>
      <c r="AHQ65" s="41"/>
      <c r="AHR65" s="41"/>
      <c r="AHS65" s="41"/>
      <c r="AHT65" s="41"/>
      <c r="AHU65" s="41"/>
      <c r="AHV65" s="41"/>
      <c r="AHW65" s="41"/>
      <c r="AHX65" s="41"/>
      <c r="AHY65" s="41"/>
      <c r="AHZ65" s="41"/>
      <c r="AIA65" s="41"/>
      <c r="AIB65" s="41"/>
      <c r="AIC65" s="41"/>
      <c r="AID65" s="41"/>
      <c r="AIE65" s="41"/>
      <c r="AIF65" s="41"/>
      <c r="AIG65" s="41"/>
      <c r="AIH65" s="41"/>
      <c r="AII65" s="41"/>
      <c r="AIJ65" s="41"/>
      <c r="AIK65" s="41"/>
      <c r="AIL65" s="41"/>
      <c r="AIM65" s="41"/>
      <c r="AIN65" s="41"/>
      <c r="AIO65" s="41"/>
      <c r="AIP65" s="41"/>
      <c r="AIQ65" s="41"/>
      <c r="AIR65" s="41"/>
      <c r="AIS65" s="41"/>
      <c r="AIT65" s="41"/>
      <c r="AIU65" s="41"/>
      <c r="AIV65" s="41"/>
      <c r="AIW65" s="41"/>
      <c r="AIX65" s="41"/>
      <c r="AIY65" s="41"/>
      <c r="AIZ65" s="41"/>
      <c r="AJA65" s="41"/>
      <c r="AJB65" s="41"/>
      <c r="AJC65" s="41"/>
      <c r="AJD65" s="41"/>
      <c r="AJE65" s="41"/>
      <c r="AJF65" s="41"/>
      <c r="AJG65" s="41"/>
      <c r="AJH65" s="41"/>
      <c r="AJI65" s="41"/>
      <c r="AJJ65" s="41"/>
      <c r="AJK65" s="41"/>
      <c r="AJL65" s="41"/>
      <c r="AJM65" s="41"/>
      <c r="AJN65" s="41"/>
      <c r="AJO65" s="41"/>
      <c r="AJP65" s="41"/>
      <c r="AJQ65" s="41"/>
      <c r="AJR65" s="41"/>
      <c r="AJS65" s="41"/>
      <c r="AJT65" s="41"/>
      <c r="AJU65" s="41"/>
      <c r="AJV65" s="41"/>
      <c r="AJW65" s="41"/>
      <c r="AJX65" s="41"/>
      <c r="AJY65" s="41"/>
      <c r="AJZ65" s="41"/>
      <c r="AKA65" s="41"/>
      <c r="AKB65" s="41"/>
      <c r="AKC65" s="41"/>
      <c r="AKD65" s="41"/>
      <c r="AKE65" s="41"/>
      <c r="AKF65" s="41"/>
      <c r="AKG65" s="41"/>
      <c r="AKH65" s="41"/>
      <c r="AKI65" s="41"/>
      <c r="AKJ65" s="41"/>
      <c r="AKK65" s="41"/>
      <c r="AKL65" s="41"/>
      <c r="AKM65" s="41"/>
      <c r="AKN65" s="41"/>
      <c r="AKO65" s="41"/>
      <c r="AKP65" s="41"/>
      <c r="AKQ65" s="41"/>
      <c r="AKR65" s="41"/>
      <c r="AKS65" s="41"/>
      <c r="AKT65" s="41"/>
      <c r="AKU65" s="41"/>
      <c r="AKV65" s="41"/>
      <c r="AKW65" s="41"/>
      <c r="AKX65" s="41"/>
      <c r="AKY65" s="41"/>
      <c r="AKZ65" s="41"/>
      <c r="ALA65" s="41"/>
      <c r="ALB65" s="41"/>
      <c r="ALC65" s="41"/>
      <c r="ALD65" s="41"/>
      <c r="ALE65" s="41"/>
      <c r="ALF65" s="41"/>
      <c r="ALG65" s="41"/>
      <c r="ALH65" s="41"/>
      <c r="ALI65" s="41"/>
      <c r="ALJ65" s="41"/>
      <c r="ALK65" s="41"/>
      <c r="ALL65" s="41"/>
      <c r="ALM65" s="41"/>
      <c r="ALN65" s="41"/>
      <c r="ALO65" s="41"/>
      <c r="ALP65" s="41"/>
      <c r="ALQ65" s="41"/>
      <c r="ALR65" s="41"/>
      <c r="ALS65" s="41"/>
      <c r="ALT65" s="41"/>
      <c r="ALU65" s="41"/>
      <c r="ALV65" s="41"/>
      <c r="ALW65" s="41"/>
      <c r="ALX65" s="41"/>
      <c r="ALY65" s="41"/>
      <c r="ALZ65" s="41"/>
      <c r="AMA65" s="41"/>
      <c r="AMB65" s="41"/>
      <c r="AMC65" s="41"/>
      <c r="AMD65" s="41"/>
      <c r="AME65" s="41"/>
      <c r="AMF65" s="41"/>
      <c r="AMG65" s="41"/>
      <c r="AMH65" s="41"/>
      <c r="AMI65" s="41"/>
      <c r="AMJ65" s="41"/>
      <c r="AMK65" s="41"/>
      <c r="AML65" s="41"/>
      <c r="AMM65" s="41"/>
      <c r="AMN65" s="41"/>
      <c r="AMO65" s="41"/>
      <c r="AMP65" s="41"/>
      <c r="AMQ65" s="41"/>
      <c r="AMR65" s="41"/>
      <c r="AMS65" s="41"/>
      <c r="AMT65" s="41"/>
      <c r="AMU65" s="41"/>
      <c r="AMV65" s="41"/>
      <c r="AMW65" s="41"/>
      <c r="AMX65" s="41"/>
      <c r="AMY65" s="41"/>
      <c r="AMZ65" s="41"/>
      <c r="ANA65" s="41"/>
      <c r="ANB65" s="41"/>
      <c r="ANC65" s="41"/>
      <c r="AND65" s="41"/>
      <c r="ANE65" s="41"/>
      <c r="ANF65" s="41"/>
      <c r="ANG65" s="41"/>
      <c r="ANH65" s="41"/>
      <c r="ANI65" s="41"/>
      <c r="ANJ65" s="41"/>
      <c r="ANK65" s="41"/>
      <c r="ANL65" s="41"/>
      <c r="ANM65" s="41"/>
      <c r="ANN65" s="41"/>
      <c r="ANO65" s="41"/>
      <c r="ANP65" s="41"/>
      <c r="ANQ65" s="41"/>
      <c r="ANR65" s="41"/>
      <c r="ANS65" s="41"/>
      <c r="ANT65" s="41"/>
      <c r="ANU65" s="41"/>
      <c r="ANV65" s="41"/>
      <c r="ANW65" s="41"/>
      <c r="ANX65" s="41"/>
      <c r="ANY65" s="41"/>
      <c r="ANZ65" s="41"/>
      <c r="AOA65" s="41"/>
      <c r="AOB65" s="41"/>
      <c r="AOC65" s="41"/>
      <c r="AOD65" s="41"/>
      <c r="AOE65" s="41"/>
      <c r="AOF65" s="41"/>
      <c r="AOG65" s="41"/>
      <c r="AOH65" s="41"/>
      <c r="AOI65" s="41"/>
      <c r="AOJ65" s="41"/>
      <c r="AOK65" s="41"/>
      <c r="AOL65" s="41"/>
      <c r="AOM65" s="41"/>
      <c r="AON65" s="41"/>
      <c r="AOO65" s="41"/>
      <c r="AOP65" s="41"/>
      <c r="AOQ65" s="41"/>
      <c r="AOR65" s="41"/>
      <c r="AOS65" s="41"/>
      <c r="AOT65" s="41"/>
      <c r="AOU65" s="41"/>
      <c r="AOV65" s="41"/>
      <c r="AOW65" s="41"/>
      <c r="AOX65" s="41"/>
      <c r="AOY65" s="41"/>
      <c r="AOZ65" s="41"/>
      <c r="APA65" s="41"/>
      <c r="APB65" s="41"/>
      <c r="APC65" s="41"/>
      <c r="APD65" s="41"/>
      <c r="APE65" s="41"/>
      <c r="APF65" s="41"/>
      <c r="APG65" s="41"/>
      <c r="APH65" s="41"/>
      <c r="API65" s="41"/>
    </row>
    <row r="66" spans="2:1101" x14ac:dyDescent="0.25">
      <c r="B66" s="43" t="s">
        <v>351</v>
      </c>
      <c r="C66" s="41">
        <v>12505</v>
      </c>
      <c r="D66" s="130">
        <v>0</v>
      </c>
      <c r="E66" s="130">
        <v>-11468289.51</v>
      </c>
      <c r="F66" s="130">
        <v>0</v>
      </c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1"/>
      <c r="EQ66" s="41"/>
      <c r="ER66" s="41"/>
      <c r="ES66" s="41"/>
      <c r="ET66" s="41"/>
      <c r="EU66" s="41"/>
      <c r="EV66" s="41"/>
      <c r="EW66" s="41"/>
      <c r="EX66" s="41"/>
      <c r="EY66" s="41"/>
      <c r="EZ66" s="41"/>
      <c r="FA66" s="41"/>
      <c r="FB66" s="41"/>
      <c r="FC66" s="41"/>
      <c r="FD66" s="41"/>
      <c r="FE66" s="41"/>
      <c r="FF66" s="41"/>
      <c r="FG66" s="41"/>
      <c r="FH66" s="41"/>
      <c r="FI66" s="41"/>
      <c r="FJ66" s="41"/>
      <c r="FK66" s="41"/>
      <c r="FL66" s="41"/>
      <c r="FM66" s="41"/>
      <c r="FN66" s="41"/>
      <c r="FO66" s="41"/>
      <c r="FP66" s="41"/>
      <c r="FQ66" s="41"/>
      <c r="FR66" s="41"/>
      <c r="FS66" s="41"/>
      <c r="FT66" s="41"/>
      <c r="FU66" s="41"/>
      <c r="FV66" s="41"/>
      <c r="FW66" s="41"/>
      <c r="FX66" s="41"/>
      <c r="FY66" s="41"/>
      <c r="FZ66" s="41"/>
      <c r="GA66" s="41"/>
      <c r="GB66" s="41"/>
      <c r="GC66" s="41"/>
      <c r="GD66" s="41"/>
      <c r="GE66" s="41"/>
      <c r="GF66" s="41"/>
      <c r="GG66" s="41"/>
      <c r="GH66" s="41"/>
      <c r="GI66" s="41"/>
      <c r="GJ66" s="41"/>
      <c r="GK66" s="41"/>
      <c r="GL66" s="41"/>
      <c r="GM66" s="41"/>
      <c r="GN66" s="41"/>
      <c r="GO66" s="41"/>
      <c r="GP66" s="41"/>
      <c r="GQ66" s="41"/>
      <c r="GR66" s="41"/>
      <c r="GS66" s="41"/>
      <c r="GT66" s="41"/>
      <c r="GU66" s="41"/>
      <c r="GV66" s="41"/>
      <c r="GW66" s="41"/>
      <c r="GX66" s="41"/>
      <c r="GY66" s="41"/>
      <c r="GZ66" s="41"/>
      <c r="HA66" s="41"/>
      <c r="HB66" s="41"/>
      <c r="HC66" s="41"/>
      <c r="HD66" s="41"/>
      <c r="HE66" s="41"/>
      <c r="HF66" s="41"/>
      <c r="HG66" s="41"/>
      <c r="HH66" s="41"/>
      <c r="HI66" s="41"/>
      <c r="HJ66" s="41"/>
      <c r="HK66" s="41"/>
      <c r="HL66" s="41"/>
      <c r="HM66" s="41"/>
      <c r="HN66" s="41"/>
      <c r="HO66" s="41"/>
      <c r="HP66" s="41"/>
      <c r="HQ66" s="41"/>
      <c r="HR66" s="41"/>
      <c r="HS66" s="41"/>
      <c r="HT66" s="41"/>
      <c r="HU66" s="41"/>
      <c r="HV66" s="41"/>
      <c r="HW66" s="41"/>
      <c r="HX66" s="41"/>
      <c r="HY66" s="41"/>
      <c r="HZ66" s="41"/>
      <c r="IA66" s="41"/>
      <c r="IB66" s="41"/>
      <c r="IC66" s="41"/>
      <c r="ID66" s="41"/>
      <c r="IE66" s="41"/>
      <c r="IF66" s="41"/>
      <c r="IG66" s="41"/>
      <c r="IH66" s="41"/>
      <c r="II66" s="41"/>
      <c r="IJ66" s="41"/>
      <c r="IK66" s="41"/>
      <c r="IL66" s="41"/>
      <c r="IM66" s="41"/>
      <c r="IN66" s="41"/>
      <c r="IO66" s="41"/>
      <c r="IP66" s="41"/>
      <c r="IQ66" s="41"/>
      <c r="IR66" s="41"/>
      <c r="IS66" s="41"/>
      <c r="IT66" s="41"/>
      <c r="IU66" s="41"/>
      <c r="IV66" s="41"/>
      <c r="IW66" s="41"/>
      <c r="IX66" s="41"/>
      <c r="IY66" s="41"/>
      <c r="IZ66" s="41"/>
      <c r="JA66" s="41"/>
      <c r="JB66" s="41"/>
      <c r="JC66" s="41"/>
      <c r="JD66" s="41"/>
      <c r="JE66" s="41"/>
      <c r="JF66" s="41"/>
      <c r="JG66" s="41"/>
      <c r="JH66" s="41"/>
      <c r="JI66" s="41"/>
      <c r="JJ66" s="41"/>
      <c r="JK66" s="41"/>
      <c r="JL66" s="41"/>
      <c r="JM66" s="41"/>
      <c r="JN66" s="41"/>
      <c r="JO66" s="41"/>
      <c r="JP66" s="41"/>
      <c r="JQ66" s="41"/>
      <c r="JR66" s="41"/>
      <c r="JS66" s="41"/>
      <c r="JT66" s="41"/>
      <c r="JU66" s="41"/>
      <c r="JV66" s="41"/>
      <c r="JW66" s="41"/>
      <c r="JX66" s="41"/>
      <c r="JY66" s="41"/>
      <c r="JZ66" s="41"/>
      <c r="KA66" s="41"/>
      <c r="KB66" s="41"/>
      <c r="KC66" s="41"/>
      <c r="KD66" s="41"/>
      <c r="KE66" s="41"/>
      <c r="KF66" s="41"/>
      <c r="KG66" s="41"/>
      <c r="KH66" s="41"/>
      <c r="KI66" s="41"/>
      <c r="KJ66" s="41"/>
      <c r="KK66" s="41"/>
      <c r="KL66" s="41"/>
      <c r="KM66" s="41"/>
      <c r="KN66" s="41"/>
      <c r="KO66" s="41"/>
      <c r="KP66" s="41"/>
      <c r="KQ66" s="41"/>
      <c r="KR66" s="41"/>
      <c r="KS66" s="41"/>
      <c r="KT66" s="41"/>
      <c r="KU66" s="41"/>
      <c r="KV66" s="41"/>
      <c r="KW66" s="41"/>
      <c r="KX66" s="41"/>
      <c r="KY66" s="41"/>
      <c r="KZ66" s="41"/>
      <c r="LA66" s="41"/>
      <c r="LB66" s="41"/>
      <c r="LC66" s="41"/>
      <c r="LD66" s="41"/>
      <c r="LE66" s="41"/>
      <c r="LF66" s="41"/>
      <c r="LG66" s="41"/>
      <c r="LH66" s="41"/>
      <c r="LI66" s="41"/>
      <c r="LJ66" s="41"/>
      <c r="LK66" s="41"/>
      <c r="LL66" s="41"/>
      <c r="LM66" s="41"/>
      <c r="LN66" s="41"/>
      <c r="LO66" s="41"/>
      <c r="LP66" s="41"/>
      <c r="LQ66" s="41"/>
      <c r="LR66" s="41"/>
      <c r="LS66" s="41"/>
      <c r="LT66" s="41"/>
      <c r="LU66" s="41"/>
      <c r="LV66" s="41"/>
      <c r="LW66" s="41"/>
      <c r="LX66" s="41"/>
      <c r="LY66" s="41"/>
      <c r="LZ66" s="41"/>
      <c r="MA66" s="41"/>
      <c r="MB66" s="41"/>
      <c r="MC66" s="41"/>
      <c r="MD66" s="41"/>
      <c r="ME66" s="41"/>
      <c r="MF66" s="41"/>
      <c r="MG66" s="41"/>
      <c r="MH66" s="41"/>
      <c r="MI66" s="41"/>
      <c r="MJ66" s="41"/>
      <c r="MK66" s="41"/>
      <c r="ML66" s="41"/>
      <c r="MM66" s="41"/>
      <c r="MN66" s="41"/>
      <c r="MO66" s="41"/>
      <c r="MP66" s="41"/>
      <c r="MQ66" s="41"/>
      <c r="MR66" s="41"/>
      <c r="MS66" s="41"/>
      <c r="MT66" s="41"/>
      <c r="MU66" s="41"/>
      <c r="MV66" s="41"/>
      <c r="MW66" s="41"/>
      <c r="MX66" s="41"/>
      <c r="MY66" s="41"/>
      <c r="MZ66" s="41"/>
      <c r="NA66" s="41"/>
      <c r="NB66" s="41"/>
      <c r="NC66" s="41"/>
      <c r="ND66" s="41"/>
      <c r="NE66" s="41"/>
      <c r="NF66" s="41"/>
      <c r="NG66" s="41"/>
      <c r="NH66" s="41"/>
      <c r="NI66" s="41"/>
      <c r="NJ66" s="41"/>
      <c r="NK66" s="41"/>
      <c r="NL66" s="41"/>
      <c r="NM66" s="41"/>
      <c r="NN66" s="41"/>
      <c r="NO66" s="41"/>
      <c r="NP66" s="41"/>
      <c r="NQ66" s="41"/>
      <c r="NR66" s="41"/>
      <c r="NS66" s="41"/>
      <c r="NT66" s="41"/>
      <c r="NU66" s="41"/>
      <c r="NV66" s="41"/>
      <c r="NW66" s="41"/>
      <c r="NX66" s="41"/>
      <c r="NY66" s="41"/>
      <c r="NZ66" s="41"/>
      <c r="OA66" s="41"/>
      <c r="OB66" s="41"/>
      <c r="OC66" s="41"/>
      <c r="OD66" s="41"/>
      <c r="OE66" s="41"/>
      <c r="OF66" s="41"/>
      <c r="OG66" s="41"/>
      <c r="OH66" s="41"/>
      <c r="OI66" s="41"/>
      <c r="OJ66" s="41"/>
      <c r="OK66" s="41"/>
      <c r="OL66" s="41"/>
      <c r="OM66" s="41"/>
      <c r="ON66" s="41"/>
      <c r="OO66" s="41"/>
      <c r="OP66" s="41"/>
      <c r="OQ66" s="41"/>
      <c r="OR66" s="41"/>
      <c r="OS66" s="41"/>
      <c r="OT66" s="41"/>
      <c r="OU66" s="41"/>
      <c r="OV66" s="41"/>
      <c r="OW66" s="41"/>
      <c r="OX66" s="41"/>
      <c r="OY66" s="41"/>
      <c r="OZ66" s="41"/>
      <c r="PA66" s="41"/>
      <c r="PB66" s="41"/>
      <c r="PC66" s="41"/>
      <c r="PD66" s="41"/>
      <c r="PE66" s="41"/>
      <c r="PF66" s="41"/>
      <c r="PG66" s="41"/>
      <c r="PH66" s="41"/>
      <c r="PI66" s="41"/>
      <c r="PJ66" s="41"/>
      <c r="PK66" s="41"/>
      <c r="PL66" s="41"/>
      <c r="PM66" s="41"/>
      <c r="PN66" s="41"/>
      <c r="PO66" s="41"/>
      <c r="PP66" s="41"/>
      <c r="PQ66" s="41"/>
      <c r="PR66" s="41"/>
      <c r="PS66" s="41"/>
      <c r="PT66" s="41"/>
      <c r="PU66" s="41"/>
      <c r="PV66" s="41"/>
      <c r="PW66" s="41"/>
      <c r="PX66" s="41"/>
      <c r="PY66" s="41"/>
      <c r="PZ66" s="41"/>
      <c r="QA66" s="41"/>
      <c r="QB66" s="41"/>
      <c r="QC66" s="41"/>
      <c r="QD66" s="41"/>
      <c r="QE66" s="41"/>
      <c r="QF66" s="41"/>
      <c r="QG66" s="41"/>
      <c r="QH66" s="41"/>
      <c r="QI66" s="41"/>
      <c r="QJ66" s="41"/>
      <c r="QK66" s="41"/>
      <c r="QL66" s="41"/>
      <c r="QM66" s="41"/>
      <c r="QN66" s="41"/>
      <c r="QO66" s="41"/>
      <c r="QP66" s="41"/>
      <c r="QQ66" s="41"/>
      <c r="QR66" s="41"/>
      <c r="QS66" s="41"/>
      <c r="QT66" s="41"/>
      <c r="QU66" s="41"/>
      <c r="QV66" s="41"/>
      <c r="QW66" s="41"/>
      <c r="QX66" s="41"/>
      <c r="QY66" s="41"/>
      <c r="QZ66" s="41"/>
      <c r="RA66" s="41"/>
      <c r="RB66" s="41"/>
      <c r="RC66" s="41"/>
      <c r="RD66" s="41"/>
      <c r="RE66" s="41"/>
      <c r="RF66" s="41"/>
      <c r="RG66" s="41"/>
      <c r="RH66" s="41"/>
      <c r="RI66" s="41"/>
      <c r="RJ66" s="41"/>
      <c r="RK66" s="41"/>
      <c r="RL66" s="41"/>
      <c r="RM66" s="41"/>
      <c r="RN66" s="41"/>
      <c r="RO66" s="41"/>
      <c r="RP66" s="41"/>
      <c r="RQ66" s="41"/>
      <c r="RR66" s="41"/>
      <c r="RS66" s="41"/>
      <c r="RT66" s="41"/>
      <c r="RU66" s="41"/>
      <c r="RV66" s="41"/>
      <c r="RW66" s="41"/>
      <c r="RX66" s="41"/>
      <c r="RY66" s="41"/>
      <c r="RZ66" s="41"/>
      <c r="SA66" s="41"/>
      <c r="SB66" s="41"/>
      <c r="SC66" s="41"/>
      <c r="SD66" s="41"/>
      <c r="SE66" s="41"/>
      <c r="SF66" s="41"/>
      <c r="SG66" s="41"/>
      <c r="SH66" s="41"/>
      <c r="SI66" s="41"/>
      <c r="SJ66" s="41"/>
      <c r="SK66" s="41"/>
      <c r="SL66" s="41"/>
      <c r="SM66" s="41"/>
      <c r="SN66" s="41"/>
      <c r="SO66" s="41"/>
      <c r="SP66" s="41"/>
      <c r="SQ66" s="41"/>
      <c r="SR66" s="41"/>
      <c r="SS66" s="41"/>
      <c r="ST66" s="41"/>
      <c r="SU66" s="41"/>
      <c r="SV66" s="41"/>
      <c r="SW66" s="41"/>
      <c r="SX66" s="41"/>
      <c r="SY66" s="41"/>
      <c r="SZ66" s="41"/>
      <c r="TA66" s="41"/>
      <c r="TB66" s="41"/>
      <c r="TC66" s="41"/>
      <c r="TD66" s="41"/>
      <c r="TE66" s="41"/>
      <c r="TF66" s="41"/>
      <c r="TG66" s="41"/>
      <c r="TH66" s="41"/>
      <c r="TI66" s="41"/>
      <c r="TJ66" s="41"/>
      <c r="TK66" s="41"/>
      <c r="TL66" s="41"/>
      <c r="TM66" s="41"/>
      <c r="TN66" s="41"/>
      <c r="TO66" s="41"/>
      <c r="TP66" s="41"/>
      <c r="TQ66" s="41"/>
      <c r="TR66" s="41"/>
      <c r="TS66" s="41"/>
      <c r="TT66" s="41"/>
      <c r="TU66" s="41"/>
      <c r="TV66" s="41"/>
      <c r="TW66" s="41"/>
      <c r="TX66" s="41"/>
      <c r="TY66" s="41"/>
      <c r="TZ66" s="41"/>
      <c r="UA66" s="41"/>
      <c r="UB66" s="41"/>
      <c r="UC66" s="41"/>
      <c r="UD66" s="41"/>
      <c r="UE66" s="41"/>
      <c r="UF66" s="41"/>
      <c r="UG66" s="41"/>
      <c r="UH66" s="41"/>
      <c r="UI66" s="41"/>
      <c r="UJ66" s="41"/>
      <c r="UK66" s="41"/>
      <c r="UL66" s="41"/>
      <c r="UM66" s="41"/>
      <c r="UN66" s="41"/>
      <c r="UO66" s="41"/>
      <c r="UP66" s="41"/>
      <c r="UQ66" s="41"/>
      <c r="UR66" s="41"/>
      <c r="US66" s="41"/>
      <c r="UT66" s="41"/>
      <c r="UU66" s="41"/>
      <c r="UV66" s="41"/>
      <c r="UW66" s="41"/>
      <c r="UX66" s="41"/>
      <c r="UY66" s="41"/>
      <c r="UZ66" s="41"/>
      <c r="VA66" s="41"/>
      <c r="VB66" s="41"/>
      <c r="VC66" s="41"/>
      <c r="VD66" s="41"/>
      <c r="VE66" s="41"/>
      <c r="VF66" s="41"/>
      <c r="VG66" s="41"/>
      <c r="VH66" s="41"/>
      <c r="VI66" s="41"/>
      <c r="VJ66" s="41"/>
      <c r="VK66" s="41"/>
      <c r="VL66" s="41"/>
      <c r="VM66" s="41"/>
      <c r="VN66" s="41"/>
      <c r="VO66" s="41"/>
      <c r="VP66" s="41"/>
      <c r="VQ66" s="41"/>
      <c r="VR66" s="41"/>
      <c r="VS66" s="41"/>
      <c r="VT66" s="41"/>
      <c r="VU66" s="41"/>
      <c r="VV66" s="41"/>
      <c r="VW66" s="41"/>
      <c r="VX66" s="41"/>
      <c r="VY66" s="41"/>
      <c r="VZ66" s="41"/>
      <c r="WA66" s="41"/>
      <c r="WB66" s="41"/>
      <c r="WC66" s="41"/>
      <c r="WD66" s="41"/>
      <c r="WE66" s="41"/>
      <c r="WF66" s="41"/>
      <c r="WG66" s="41"/>
      <c r="WH66" s="41"/>
      <c r="WI66" s="41"/>
      <c r="WJ66" s="41"/>
      <c r="WK66" s="41"/>
      <c r="WL66" s="41"/>
      <c r="WM66" s="41"/>
      <c r="WN66" s="41"/>
      <c r="WO66" s="41"/>
      <c r="WP66" s="41"/>
      <c r="WQ66" s="41"/>
      <c r="WR66" s="41"/>
      <c r="WS66" s="41"/>
      <c r="WT66" s="41"/>
      <c r="WU66" s="41"/>
      <c r="WV66" s="41"/>
      <c r="WW66" s="41"/>
      <c r="WX66" s="41"/>
      <c r="WY66" s="41"/>
      <c r="WZ66" s="41"/>
      <c r="XA66" s="41"/>
      <c r="XB66" s="41"/>
      <c r="XC66" s="41"/>
      <c r="XD66" s="41"/>
      <c r="XE66" s="41"/>
      <c r="XF66" s="41"/>
      <c r="XG66" s="41"/>
      <c r="XH66" s="41"/>
      <c r="XI66" s="41"/>
      <c r="XJ66" s="41"/>
      <c r="XK66" s="41"/>
      <c r="XL66" s="41"/>
      <c r="XM66" s="41"/>
      <c r="XN66" s="41"/>
      <c r="XO66" s="41"/>
      <c r="XP66" s="41"/>
      <c r="XQ66" s="41"/>
      <c r="XR66" s="41"/>
      <c r="XS66" s="41"/>
      <c r="XT66" s="41"/>
      <c r="XU66" s="41"/>
      <c r="XV66" s="41"/>
      <c r="XW66" s="41"/>
      <c r="XX66" s="41"/>
      <c r="XY66" s="41"/>
      <c r="XZ66" s="41"/>
      <c r="YA66" s="41"/>
      <c r="YB66" s="41"/>
      <c r="YC66" s="41"/>
      <c r="YD66" s="41"/>
      <c r="YE66" s="41"/>
      <c r="YF66" s="41"/>
      <c r="YG66" s="41"/>
      <c r="YH66" s="41"/>
      <c r="YI66" s="41"/>
      <c r="YJ66" s="41"/>
      <c r="YK66" s="41"/>
      <c r="YL66" s="41"/>
      <c r="YM66" s="41"/>
      <c r="YN66" s="41"/>
      <c r="YO66" s="41"/>
      <c r="YP66" s="41"/>
      <c r="YQ66" s="41"/>
      <c r="YR66" s="41"/>
      <c r="YS66" s="41"/>
      <c r="YT66" s="41"/>
      <c r="YU66" s="41"/>
      <c r="YV66" s="41"/>
      <c r="YW66" s="41"/>
      <c r="YX66" s="41"/>
      <c r="YY66" s="41"/>
      <c r="YZ66" s="41"/>
      <c r="ZA66" s="41"/>
      <c r="ZB66" s="41"/>
      <c r="ZC66" s="41"/>
      <c r="ZD66" s="41"/>
      <c r="ZE66" s="41"/>
      <c r="ZF66" s="41"/>
      <c r="ZG66" s="41"/>
      <c r="ZH66" s="41"/>
      <c r="ZI66" s="41"/>
      <c r="ZJ66" s="41"/>
      <c r="ZK66" s="41"/>
      <c r="ZL66" s="41"/>
      <c r="ZM66" s="41"/>
      <c r="ZN66" s="41"/>
      <c r="ZO66" s="41"/>
      <c r="ZP66" s="41"/>
      <c r="ZQ66" s="41"/>
      <c r="ZR66" s="41"/>
      <c r="ZS66" s="41"/>
      <c r="ZT66" s="41"/>
      <c r="ZU66" s="41"/>
      <c r="ZV66" s="41"/>
      <c r="ZW66" s="41"/>
      <c r="ZX66" s="41"/>
      <c r="ZY66" s="41"/>
      <c r="ZZ66" s="41"/>
      <c r="AAA66" s="41"/>
      <c r="AAB66" s="41"/>
      <c r="AAC66" s="41"/>
      <c r="AAD66" s="41"/>
      <c r="AAE66" s="41"/>
      <c r="AAF66" s="41"/>
      <c r="AAG66" s="41"/>
      <c r="AAH66" s="41"/>
      <c r="AAI66" s="41"/>
      <c r="AAJ66" s="41"/>
      <c r="AAK66" s="41"/>
      <c r="AAL66" s="41"/>
      <c r="AAM66" s="41"/>
      <c r="AAN66" s="41"/>
      <c r="AAO66" s="41"/>
      <c r="AAP66" s="41"/>
      <c r="AAQ66" s="41"/>
      <c r="AAR66" s="41"/>
      <c r="AAS66" s="41"/>
      <c r="AAT66" s="41"/>
      <c r="AAU66" s="41"/>
      <c r="AAV66" s="41"/>
      <c r="AAW66" s="41"/>
      <c r="AAX66" s="41"/>
      <c r="AAY66" s="41"/>
      <c r="AAZ66" s="41"/>
      <c r="ABA66" s="41"/>
      <c r="ABB66" s="41"/>
      <c r="ABC66" s="41"/>
      <c r="ABD66" s="41"/>
      <c r="ABE66" s="41"/>
      <c r="ABF66" s="41"/>
      <c r="ABG66" s="41"/>
      <c r="ABH66" s="41"/>
      <c r="ABI66" s="41"/>
      <c r="ABJ66" s="41"/>
      <c r="ABK66" s="41"/>
      <c r="ABL66" s="41"/>
      <c r="ABM66" s="41"/>
      <c r="ABN66" s="41"/>
      <c r="ABO66" s="41"/>
      <c r="ABP66" s="41"/>
      <c r="ABQ66" s="41"/>
      <c r="ABR66" s="41"/>
      <c r="ABS66" s="41"/>
      <c r="ABT66" s="41"/>
      <c r="ABU66" s="41"/>
      <c r="ABV66" s="41"/>
      <c r="ABW66" s="41"/>
      <c r="ABX66" s="41"/>
      <c r="ABY66" s="41"/>
      <c r="ABZ66" s="41"/>
      <c r="ACA66" s="41"/>
      <c r="ACB66" s="41"/>
      <c r="ACC66" s="41"/>
      <c r="ACD66" s="41"/>
      <c r="ACE66" s="41"/>
      <c r="ACF66" s="41"/>
      <c r="ACG66" s="41"/>
      <c r="ACH66" s="41"/>
      <c r="ACI66" s="41"/>
      <c r="ACJ66" s="41"/>
      <c r="ACK66" s="41"/>
      <c r="ACL66" s="41"/>
      <c r="ACM66" s="41"/>
      <c r="ACN66" s="41"/>
      <c r="ACO66" s="41"/>
      <c r="ACP66" s="41"/>
      <c r="ACQ66" s="41"/>
      <c r="ACR66" s="41"/>
      <c r="ACS66" s="41"/>
      <c r="ACT66" s="41"/>
      <c r="ACU66" s="41"/>
      <c r="ACV66" s="41"/>
      <c r="ACW66" s="41"/>
      <c r="ACX66" s="41"/>
      <c r="ACY66" s="41"/>
      <c r="ACZ66" s="41"/>
      <c r="ADA66" s="41"/>
      <c r="ADB66" s="41"/>
      <c r="ADC66" s="41"/>
      <c r="ADD66" s="41"/>
      <c r="ADE66" s="41"/>
      <c r="ADF66" s="41"/>
      <c r="ADG66" s="41"/>
      <c r="ADH66" s="41"/>
      <c r="ADI66" s="41"/>
      <c r="ADJ66" s="41"/>
      <c r="ADK66" s="41"/>
      <c r="ADL66" s="41"/>
      <c r="ADM66" s="41"/>
      <c r="ADN66" s="41"/>
      <c r="ADO66" s="41"/>
      <c r="ADP66" s="41"/>
      <c r="ADQ66" s="41"/>
      <c r="ADR66" s="41"/>
      <c r="ADS66" s="41"/>
      <c r="ADT66" s="41"/>
      <c r="ADU66" s="41"/>
      <c r="ADV66" s="41"/>
      <c r="ADW66" s="41"/>
      <c r="ADX66" s="41"/>
      <c r="ADY66" s="41"/>
      <c r="ADZ66" s="41"/>
      <c r="AEA66" s="41"/>
      <c r="AEB66" s="41"/>
      <c r="AEC66" s="41"/>
      <c r="AED66" s="41"/>
      <c r="AEE66" s="41"/>
      <c r="AEF66" s="41"/>
      <c r="AEG66" s="41"/>
      <c r="AEH66" s="41"/>
      <c r="AEI66" s="41"/>
      <c r="AEJ66" s="41"/>
      <c r="AEK66" s="41"/>
      <c r="AEL66" s="41"/>
      <c r="AEM66" s="41"/>
      <c r="AEN66" s="41"/>
      <c r="AEO66" s="41"/>
      <c r="AEP66" s="41"/>
      <c r="AEQ66" s="41"/>
      <c r="AER66" s="41"/>
      <c r="AES66" s="41"/>
      <c r="AET66" s="41"/>
      <c r="AEU66" s="41"/>
      <c r="AEV66" s="41"/>
      <c r="AEW66" s="41"/>
      <c r="AEX66" s="41"/>
      <c r="AEY66" s="41"/>
      <c r="AEZ66" s="41"/>
      <c r="AFA66" s="41"/>
      <c r="AFB66" s="41"/>
      <c r="AFC66" s="41"/>
      <c r="AFD66" s="41"/>
      <c r="AFE66" s="41"/>
      <c r="AFF66" s="41"/>
      <c r="AFG66" s="41"/>
      <c r="AFH66" s="41"/>
      <c r="AFI66" s="41"/>
      <c r="AFJ66" s="41"/>
      <c r="AFK66" s="41"/>
      <c r="AFL66" s="41"/>
      <c r="AFM66" s="41"/>
      <c r="AFN66" s="41"/>
      <c r="AFO66" s="41"/>
      <c r="AFP66" s="41"/>
      <c r="AFQ66" s="41"/>
      <c r="AFR66" s="41"/>
      <c r="AFS66" s="41"/>
      <c r="AFT66" s="41"/>
      <c r="AFU66" s="41"/>
      <c r="AFV66" s="41"/>
      <c r="AFW66" s="41"/>
      <c r="AFX66" s="41"/>
      <c r="AFY66" s="41"/>
      <c r="AFZ66" s="41"/>
      <c r="AGA66" s="41"/>
      <c r="AGB66" s="41"/>
      <c r="AGC66" s="41"/>
      <c r="AGD66" s="41"/>
      <c r="AGE66" s="41"/>
      <c r="AGF66" s="41"/>
      <c r="AGG66" s="41"/>
      <c r="AGH66" s="41"/>
      <c r="AGI66" s="41"/>
      <c r="AGJ66" s="41"/>
      <c r="AGK66" s="41"/>
      <c r="AGL66" s="41"/>
      <c r="AGM66" s="41"/>
      <c r="AGN66" s="41"/>
      <c r="AGO66" s="41"/>
      <c r="AGP66" s="41"/>
      <c r="AGQ66" s="41"/>
      <c r="AGR66" s="41"/>
      <c r="AGS66" s="41"/>
      <c r="AGT66" s="41"/>
      <c r="AGU66" s="41"/>
      <c r="AGV66" s="41"/>
      <c r="AGW66" s="41"/>
      <c r="AGX66" s="41"/>
      <c r="AGY66" s="41"/>
      <c r="AGZ66" s="41"/>
      <c r="AHA66" s="41"/>
      <c r="AHB66" s="41"/>
      <c r="AHC66" s="41"/>
      <c r="AHD66" s="41"/>
      <c r="AHE66" s="41"/>
      <c r="AHF66" s="41"/>
      <c r="AHG66" s="41"/>
      <c r="AHH66" s="41"/>
      <c r="AHI66" s="41"/>
      <c r="AHJ66" s="41"/>
      <c r="AHK66" s="41"/>
      <c r="AHL66" s="41"/>
      <c r="AHM66" s="41"/>
      <c r="AHN66" s="41"/>
      <c r="AHO66" s="41"/>
      <c r="AHP66" s="41"/>
      <c r="AHQ66" s="41"/>
      <c r="AHR66" s="41"/>
      <c r="AHS66" s="41"/>
      <c r="AHT66" s="41"/>
      <c r="AHU66" s="41"/>
      <c r="AHV66" s="41"/>
      <c r="AHW66" s="41"/>
      <c r="AHX66" s="41"/>
      <c r="AHY66" s="41"/>
      <c r="AHZ66" s="41"/>
      <c r="AIA66" s="41"/>
      <c r="AIB66" s="41"/>
      <c r="AIC66" s="41"/>
      <c r="AID66" s="41"/>
      <c r="AIE66" s="41"/>
      <c r="AIF66" s="41"/>
      <c r="AIG66" s="41"/>
      <c r="AIH66" s="41"/>
      <c r="AII66" s="41"/>
      <c r="AIJ66" s="41"/>
      <c r="AIK66" s="41"/>
      <c r="AIL66" s="41"/>
      <c r="AIM66" s="41"/>
      <c r="AIN66" s="41"/>
      <c r="AIO66" s="41"/>
      <c r="AIP66" s="41"/>
      <c r="AIQ66" s="41"/>
      <c r="AIR66" s="41"/>
      <c r="AIS66" s="41"/>
      <c r="AIT66" s="41"/>
      <c r="AIU66" s="41"/>
      <c r="AIV66" s="41"/>
      <c r="AIW66" s="41"/>
      <c r="AIX66" s="41"/>
      <c r="AIY66" s="41"/>
      <c r="AIZ66" s="41"/>
      <c r="AJA66" s="41"/>
      <c r="AJB66" s="41"/>
      <c r="AJC66" s="41"/>
      <c r="AJD66" s="41"/>
      <c r="AJE66" s="41"/>
      <c r="AJF66" s="41"/>
      <c r="AJG66" s="41"/>
      <c r="AJH66" s="41"/>
      <c r="AJI66" s="41"/>
      <c r="AJJ66" s="41"/>
      <c r="AJK66" s="41"/>
      <c r="AJL66" s="41"/>
      <c r="AJM66" s="41"/>
      <c r="AJN66" s="41"/>
      <c r="AJO66" s="41"/>
      <c r="AJP66" s="41"/>
      <c r="AJQ66" s="41"/>
      <c r="AJR66" s="41"/>
      <c r="AJS66" s="41"/>
      <c r="AJT66" s="41"/>
      <c r="AJU66" s="41"/>
      <c r="AJV66" s="41"/>
      <c r="AJW66" s="41"/>
      <c r="AJX66" s="41"/>
      <c r="AJY66" s="41"/>
      <c r="AJZ66" s="41"/>
      <c r="AKA66" s="41"/>
      <c r="AKB66" s="41"/>
      <c r="AKC66" s="41"/>
      <c r="AKD66" s="41"/>
      <c r="AKE66" s="41"/>
      <c r="AKF66" s="41"/>
      <c r="AKG66" s="41"/>
      <c r="AKH66" s="41"/>
      <c r="AKI66" s="41"/>
      <c r="AKJ66" s="41"/>
      <c r="AKK66" s="41"/>
      <c r="AKL66" s="41"/>
      <c r="AKM66" s="41"/>
      <c r="AKN66" s="41"/>
      <c r="AKO66" s="41"/>
      <c r="AKP66" s="41"/>
      <c r="AKQ66" s="41"/>
      <c r="AKR66" s="41"/>
      <c r="AKS66" s="41"/>
      <c r="AKT66" s="41"/>
      <c r="AKU66" s="41"/>
      <c r="AKV66" s="41"/>
      <c r="AKW66" s="41"/>
      <c r="AKX66" s="41"/>
      <c r="AKY66" s="41"/>
      <c r="AKZ66" s="41"/>
      <c r="ALA66" s="41"/>
      <c r="ALB66" s="41"/>
      <c r="ALC66" s="41"/>
      <c r="ALD66" s="41"/>
      <c r="ALE66" s="41"/>
      <c r="ALF66" s="41"/>
      <c r="ALG66" s="41"/>
      <c r="ALH66" s="41"/>
      <c r="ALI66" s="41"/>
      <c r="ALJ66" s="41"/>
      <c r="ALK66" s="41"/>
      <c r="ALL66" s="41"/>
      <c r="ALM66" s="41"/>
      <c r="ALN66" s="41"/>
      <c r="ALO66" s="41"/>
      <c r="ALP66" s="41"/>
      <c r="ALQ66" s="41"/>
      <c r="ALR66" s="41"/>
      <c r="ALS66" s="41"/>
      <c r="ALT66" s="41"/>
      <c r="ALU66" s="41"/>
      <c r="ALV66" s="41"/>
      <c r="ALW66" s="41"/>
      <c r="ALX66" s="41"/>
      <c r="ALY66" s="41"/>
      <c r="ALZ66" s="41"/>
      <c r="AMA66" s="41"/>
      <c r="AMB66" s="41"/>
      <c r="AMC66" s="41"/>
      <c r="AMD66" s="41"/>
      <c r="AME66" s="41"/>
      <c r="AMF66" s="41"/>
      <c r="AMG66" s="41"/>
      <c r="AMH66" s="41"/>
      <c r="AMI66" s="41"/>
      <c r="AMJ66" s="41"/>
      <c r="AMK66" s="41"/>
      <c r="AML66" s="41"/>
      <c r="AMM66" s="41"/>
      <c r="AMN66" s="41"/>
      <c r="AMO66" s="41"/>
      <c r="AMP66" s="41"/>
      <c r="AMQ66" s="41"/>
      <c r="AMR66" s="41"/>
      <c r="AMS66" s="41"/>
      <c r="AMT66" s="41"/>
      <c r="AMU66" s="41"/>
      <c r="AMV66" s="41"/>
      <c r="AMW66" s="41"/>
      <c r="AMX66" s="41"/>
      <c r="AMY66" s="41"/>
      <c r="AMZ66" s="41"/>
      <c r="ANA66" s="41"/>
      <c r="ANB66" s="41"/>
      <c r="ANC66" s="41"/>
      <c r="AND66" s="41"/>
      <c r="ANE66" s="41"/>
      <c r="ANF66" s="41"/>
      <c r="ANG66" s="41"/>
      <c r="ANH66" s="41"/>
      <c r="ANI66" s="41"/>
      <c r="ANJ66" s="41"/>
      <c r="ANK66" s="41"/>
      <c r="ANL66" s="41"/>
      <c r="ANM66" s="41"/>
      <c r="ANN66" s="41"/>
      <c r="ANO66" s="41"/>
      <c r="ANP66" s="41"/>
      <c r="ANQ66" s="41"/>
      <c r="ANR66" s="41"/>
      <c r="ANS66" s="41"/>
      <c r="ANT66" s="41"/>
      <c r="ANU66" s="41"/>
      <c r="ANV66" s="41"/>
      <c r="ANW66" s="41"/>
      <c r="ANX66" s="41"/>
      <c r="ANY66" s="41"/>
      <c r="ANZ66" s="41"/>
      <c r="AOA66" s="41"/>
      <c r="AOB66" s="41"/>
      <c r="AOC66" s="41"/>
      <c r="AOD66" s="41"/>
      <c r="AOE66" s="41"/>
      <c r="AOF66" s="41"/>
      <c r="AOG66" s="41"/>
      <c r="AOH66" s="41"/>
      <c r="AOI66" s="41"/>
      <c r="AOJ66" s="41"/>
      <c r="AOK66" s="41"/>
      <c r="AOL66" s="41"/>
      <c r="AOM66" s="41"/>
      <c r="AON66" s="41"/>
      <c r="AOO66" s="41"/>
      <c r="AOP66" s="41"/>
      <c r="AOQ66" s="41"/>
      <c r="AOR66" s="41"/>
      <c r="AOS66" s="41"/>
      <c r="AOT66" s="41"/>
      <c r="AOU66" s="41"/>
      <c r="AOV66" s="41"/>
      <c r="AOW66" s="41"/>
      <c r="AOX66" s="41"/>
      <c r="AOY66" s="41"/>
      <c r="AOZ66" s="41"/>
      <c r="APA66" s="41"/>
      <c r="APB66" s="41"/>
      <c r="APC66" s="41"/>
      <c r="APD66" s="41"/>
      <c r="APE66" s="41"/>
      <c r="APF66" s="41"/>
      <c r="APG66" s="41"/>
      <c r="APH66" s="41"/>
      <c r="API66" s="41"/>
    </row>
    <row r="67" spans="2:1101" x14ac:dyDescent="0.25">
      <c r="B67" s="43" t="s">
        <v>351</v>
      </c>
      <c r="C67" s="41">
        <v>12509</v>
      </c>
      <c r="D67" s="130">
        <v>0</v>
      </c>
      <c r="E67" s="130">
        <v>12901825.699999999</v>
      </c>
      <c r="F67" s="130">
        <v>0</v>
      </c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1"/>
      <c r="CU67" s="41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1"/>
      <c r="FC67" s="41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1"/>
      <c r="FO67" s="41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1"/>
      <c r="GA67" s="41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1"/>
      <c r="GM67" s="41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1"/>
      <c r="GY67" s="41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1"/>
      <c r="HK67" s="41"/>
      <c r="HL67" s="41"/>
      <c r="HM67" s="41"/>
      <c r="HN67" s="41"/>
      <c r="HO67" s="41"/>
      <c r="HP67" s="41"/>
      <c r="HQ67" s="41"/>
      <c r="HR67" s="41"/>
      <c r="HS67" s="41"/>
      <c r="HT67" s="41"/>
      <c r="HU67" s="41"/>
      <c r="HV67" s="41"/>
      <c r="HW67" s="41"/>
      <c r="HX67" s="41"/>
      <c r="HY67" s="41"/>
      <c r="HZ67" s="41"/>
      <c r="IA67" s="41"/>
      <c r="IB67" s="41"/>
      <c r="IC67" s="41"/>
      <c r="ID67" s="41"/>
      <c r="IE67" s="41"/>
      <c r="IF67" s="41"/>
      <c r="IG67" s="41"/>
      <c r="IH67" s="41"/>
      <c r="II67" s="41"/>
      <c r="IJ67" s="41"/>
      <c r="IK67" s="41"/>
      <c r="IL67" s="41"/>
      <c r="IM67" s="41"/>
      <c r="IN67" s="41"/>
      <c r="IO67" s="41"/>
      <c r="IP67" s="41"/>
      <c r="IQ67" s="41"/>
      <c r="IR67" s="41"/>
      <c r="IS67" s="41"/>
      <c r="IT67" s="41"/>
      <c r="IU67" s="41"/>
      <c r="IV67" s="41"/>
      <c r="IW67" s="41"/>
      <c r="IX67" s="41"/>
      <c r="IY67" s="41"/>
      <c r="IZ67" s="41"/>
      <c r="JA67" s="41"/>
      <c r="JB67" s="41"/>
      <c r="JC67" s="41"/>
      <c r="JD67" s="41"/>
      <c r="JE67" s="41"/>
      <c r="JF67" s="41"/>
      <c r="JG67" s="41"/>
      <c r="JH67" s="41"/>
      <c r="JI67" s="41"/>
      <c r="JJ67" s="41"/>
      <c r="JK67" s="41"/>
      <c r="JL67" s="41"/>
      <c r="JM67" s="41"/>
      <c r="JN67" s="41"/>
      <c r="JO67" s="41"/>
      <c r="JP67" s="41"/>
      <c r="JQ67" s="41"/>
      <c r="JR67" s="41"/>
      <c r="JS67" s="41"/>
      <c r="JT67" s="41"/>
      <c r="JU67" s="41"/>
      <c r="JV67" s="41"/>
      <c r="JW67" s="41"/>
      <c r="JX67" s="41"/>
      <c r="JY67" s="41"/>
      <c r="JZ67" s="41"/>
      <c r="KA67" s="41"/>
      <c r="KB67" s="41"/>
      <c r="KC67" s="41"/>
      <c r="KD67" s="41"/>
      <c r="KE67" s="41"/>
      <c r="KF67" s="41"/>
      <c r="KG67" s="41"/>
      <c r="KH67" s="41"/>
      <c r="KI67" s="41"/>
      <c r="KJ67" s="41"/>
      <c r="KK67" s="41"/>
      <c r="KL67" s="41"/>
      <c r="KM67" s="41"/>
      <c r="KN67" s="41"/>
      <c r="KO67" s="41"/>
      <c r="KP67" s="41"/>
      <c r="KQ67" s="41"/>
      <c r="KR67" s="41"/>
      <c r="KS67" s="41"/>
      <c r="KT67" s="41"/>
      <c r="KU67" s="41"/>
      <c r="KV67" s="41"/>
      <c r="KW67" s="41"/>
      <c r="KX67" s="41"/>
      <c r="KY67" s="41"/>
      <c r="KZ67" s="41"/>
      <c r="LA67" s="41"/>
      <c r="LB67" s="41"/>
      <c r="LC67" s="41"/>
      <c r="LD67" s="41"/>
      <c r="LE67" s="41"/>
      <c r="LF67" s="41"/>
      <c r="LG67" s="41"/>
      <c r="LH67" s="41"/>
      <c r="LI67" s="41"/>
      <c r="LJ67" s="41"/>
      <c r="LK67" s="41"/>
      <c r="LL67" s="41"/>
      <c r="LM67" s="41"/>
      <c r="LN67" s="41"/>
      <c r="LO67" s="41"/>
      <c r="LP67" s="41"/>
      <c r="LQ67" s="41"/>
      <c r="LR67" s="41"/>
      <c r="LS67" s="41"/>
      <c r="LT67" s="41"/>
      <c r="LU67" s="41"/>
      <c r="LV67" s="41"/>
      <c r="LW67" s="41"/>
      <c r="LX67" s="41"/>
      <c r="LY67" s="41"/>
      <c r="LZ67" s="41"/>
      <c r="MA67" s="41"/>
      <c r="MB67" s="41"/>
      <c r="MC67" s="41"/>
      <c r="MD67" s="41"/>
      <c r="ME67" s="41"/>
      <c r="MF67" s="41"/>
      <c r="MG67" s="41"/>
      <c r="MH67" s="41"/>
      <c r="MI67" s="41"/>
      <c r="MJ67" s="41"/>
      <c r="MK67" s="41"/>
      <c r="ML67" s="41"/>
      <c r="MM67" s="41"/>
      <c r="MN67" s="41"/>
      <c r="MO67" s="41"/>
      <c r="MP67" s="41"/>
      <c r="MQ67" s="41"/>
      <c r="MR67" s="41"/>
      <c r="MS67" s="41"/>
      <c r="MT67" s="41"/>
      <c r="MU67" s="41"/>
      <c r="MV67" s="41"/>
      <c r="MW67" s="41"/>
      <c r="MX67" s="41"/>
      <c r="MY67" s="41"/>
      <c r="MZ67" s="41"/>
      <c r="NA67" s="41"/>
      <c r="NB67" s="41"/>
      <c r="NC67" s="41"/>
      <c r="ND67" s="41"/>
      <c r="NE67" s="41"/>
      <c r="NF67" s="41"/>
      <c r="NG67" s="41"/>
      <c r="NH67" s="41"/>
      <c r="NI67" s="41"/>
      <c r="NJ67" s="41"/>
      <c r="NK67" s="41"/>
      <c r="NL67" s="41"/>
      <c r="NM67" s="41"/>
      <c r="NN67" s="41"/>
      <c r="NO67" s="41"/>
      <c r="NP67" s="41"/>
      <c r="NQ67" s="41"/>
      <c r="NR67" s="41"/>
      <c r="NS67" s="41"/>
      <c r="NT67" s="41"/>
      <c r="NU67" s="41"/>
      <c r="NV67" s="41"/>
      <c r="NW67" s="41"/>
      <c r="NX67" s="41"/>
      <c r="NY67" s="41"/>
      <c r="NZ67" s="41"/>
      <c r="OA67" s="41"/>
      <c r="OB67" s="41"/>
      <c r="OC67" s="41"/>
      <c r="OD67" s="41"/>
      <c r="OE67" s="41"/>
      <c r="OF67" s="41"/>
      <c r="OG67" s="41"/>
      <c r="OH67" s="41"/>
      <c r="OI67" s="41"/>
      <c r="OJ67" s="41"/>
      <c r="OK67" s="41"/>
      <c r="OL67" s="41"/>
      <c r="OM67" s="41"/>
      <c r="ON67" s="41"/>
      <c r="OO67" s="41"/>
      <c r="OP67" s="41"/>
      <c r="OQ67" s="41"/>
      <c r="OR67" s="41"/>
      <c r="OS67" s="41"/>
      <c r="OT67" s="41"/>
      <c r="OU67" s="41"/>
      <c r="OV67" s="41"/>
      <c r="OW67" s="41"/>
      <c r="OX67" s="41"/>
      <c r="OY67" s="41"/>
      <c r="OZ67" s="41"/>
      <c r="PA67" s="41"/>
      <c r="PB67" s="41"/>
      <c r="PC67" s="41"/>
      <c r="PD67" s="41"/>
      <c r="PE67" s="41"/>
      <c r="PF67" s="41"/>
      <c r="PG67" s="41"/>
      <c r="PH67" s="41"/>
      <c r="PI67" s="41"/>
      <c r="PJ67" s="41"/>
      <c r="PK67" s="41"/>
      <c r="PL67" s="41"/>
      <c r="PM67" s="41"/>
      <c r="PN67" s="41"/>
      <c r="PO67" s="41"/>
      <c r="PP67" s="41"/>
      <c r="PQ67" s="41"/>
      <c r="PR67" s="41"/>
      <c r="PS67" s="41"/>
      <c r="PT67" s="41"/>
      <c r="PU67" s="41"/>
      <c r="PV67" s="41"/>
      <c r="PW67" s="41"/>
      <c r="PX67" s="41"/>
      <c r="PY67" s="41"/>
      <c r="PZ67" s="41"/>
      <c r="QA67" s="41"/>
      <c r="QB67" s="41"/>
      <c r="QC67" s="41"/>
      <c r="QD67" s="41"/>
      <c r="QE67" s="41"/>
      <c r="QF67" s="41"/>
      <c r="QG67" s="41"/>
      <c r="QH67" s="41"/>
      <c r="QI67" s="41"/>
      <c r="QJ67" s="41"/>
      <c r="QK67" s="41"/>
      <c r="QL67" s="41"/>
      <c r="QM67" s="41"/>
      <c r="QN67" s="41"/>
      <c r="QO67" s="41"/>
      <c r="QP67" s="41"/>
      <c r="QQ67" s="41"/>
      <c r="QR67" s="41"/>
      <c r="QS67" s="41"/>
      <c r="QT67" s="41"/>
      <c r="QU67" s="41"/>
      <c r="QV67" s="41"/>
      <c r="QW67" s="41"/>
      <c r="QX67" s="41"/>
      <c r="QY67" s="41"/>
      <c r="QZ67" s="41"/>
      <c r="RA67" s="41"/>
      <c r="RB67" s="41"/>
      <c r="RC67" s="41"/>
      <c r="RD67" s="41"/>
      <c r="RE67" s="41"/>
      <c r="RF67" s="41"/>
      <c r="RG67" s="41"/>
      <c r="RH67" s="41"/>
      <c r="RI67" s="41"/>
      <c r="RJ67" s="41"/>
      <c r="RK67" s="41"/>
      <c r="RL67" s="41"/>
      <c r="RM67" s="41"/>
      <c r="RN67" s="41"/>
      <c r="RO67" s="41"/>
      <c r="RP67" s="41"/>
      <c r="RQ67" s="41"/>
      <c r="RR67" s="41"/>
      <c r="RS67" s="41"/>
      <c r="RT67" s="41"/>
      <c r="RU67" s="41"/>
      <c r="RV67" s="41"/>
      <c r="RW67" s="41"/>
      <c r="RX67" s="41"/>
      <c r="RY67" s="41"/>
      <c r="RZ67" s="41"/>
      <c r="SA67" s="41"/>
      <c r="SB67" s="41"/>
      <c r="SC67" s="41"/>
      <c r="SD67" s="41"/>
      <c r="SE67" s="41"/>
      <c r="SF67" s="41"/>
      <c r="SG67" s="41"/>
      <c r="SH67" s="41"/>
      <c r="SI67" s="41"/>
      <c r="SJ67" s="41"/>
      <c r="SK67" s="41"/>
      <c r="SL67" s="41"/>
      <c r="SM67" s="41"/>
      <c r="SN67" s="41"/>
      <c r="SO67" s="41"/>
      <c r="SP67" s="41"/>
      <c r="SQ67" s="41"/>
      <c r="SR67" s="41"/>
      <c r="SS67" s="41"/>
      <c r="ST67" s="41"/>
      <c r="SU67" s="41"/>
      <c r="SV67" s="41"/>
      <c r="SW67" s="41"/>
      <c r="SX67" s="41"/>
      <c r="SY67" s="41"/>
      <c r="SZ67" s="41"/>
      <c r="TA67" s="41"/>
      <c r="TB67" s="41"/>
      <c r="TC67" s="41"/>
      <c r="TD67" s="41"/>
      <c r="TE67" s="41"/>
      <c r="TF67" s="41"/>
      <c r="TG67" s="41"/>
      <c r="TH67" s="41"/>
      <c r="TI67" s="41"/>
      <c r="TJ67" s="41"/>
      <c r="TK67" s="41"/>
      <c r="TL67" s="41"/>
      <c r="TM67" s="41"/>
      <c r="TN67" s="41"/>
      <c r="TO67" s="41"/>
      <c r="TP67" s="41"/>
      <c r="TQ67" s="41"/>
      <c r="TR67" s="41"/>
      <c r="TS67" s="41"/>
      <c r="TT67" s="41"/>
      <c r="TU67" s="41"/>
      <c r="TV67" s="41"/>
      <c r="TW67" s="41"/>
      <c r="TX67" s="41"/>
      <c r="TY67" s="41"/>
      <c r="TZ67" s="41"/>
      <c r="UA67" s="41"/>
      <c r="UB67" s="41"/>
      <c r="UC67" s="41"/>
      <c r="UD67" s="41"/>
      <c r="UE67" s="41"/>
      <c r="UF67" s="41"/>
      <c r="UG67" s="41"/>
      <c r="UH67" s="41"/>
      <c r="UI67" s="41"/>
      <c r="UJ67" s="41"/>
      <c r="UK67" s="41"/>
      <c r="UL67" s="41"/>
      <c r="UM67" s="41"/>
      <c r="UN67" s="41"/>
      <c r="UO67" s="41"/>
      <c r="UP67" s="41"/>
      <c r="UQ67" s="41"/>
      <c r="UR67" s="41"/>
      <c r="US67" s="41"/>
      <c r="UT67" s="41"/>
      <c r="UU67" s="41"/>
      <c r="UV67" s="41"/>
      <c r="UW67" s="41"/>
      <c r="UX67" s="41"/>
      <c r="UY67" s="41"/>
      <c r="UZ67" s="41"/>
      <c r="VA67" s="41"/>
      <c r="VB67" s="41"/>
      <c r="VC67" s="41"/>
      <c r="VD67" s="41"/>
      <c r="VE67" s="41"/>
      <c r="VF67" s="41"/>
      <c r="VG67" s="41"/>
      <c r="VH67" s="41"/>
      <c r="VI67" s="41"/>
      <c r="VJ67" s="41"/>
      <c r="VK67" s="41"/>
      <c r="VL67" s="41"/>
      <c r="VM67" s="41"/>
      <c r="VN67" s="41"/>
      <c r="VO67" s="41"/>
      <c r="VP67" s="41"/>
      <c r="VQ67" s="41"/>
      <c r="VR67" s="41"/>
      <c r="VS67" s="41"/>
      <c r="VT67" s="41"/>
      <c r="VU67" s="41"/>
      <c r="VV67" s="41"/>
      <c r="VW67" s="41"/>
      <c r="VX67" s="41"/>
      <c r="VY67" s="41"/>
      <c r="VZ67" s="41"/>
      <c r="WA67" s="41"/>
      <c r="WB67" s="41"/>
      <c r="WC67" s="41"/>
      <c r="WD67" s="41"/>
      <c r="WE67" s="41"/>
      <c r="WF67" s="41"/>
      <c r="WG67" s="41"/>
      <c r="WH67" s="41"/>
      <c r="WI67" s="41"/>
      <c r="WJ67" s="41"/>
      <c r="WK67" s="41"/>
      <c r="WL67" s="41"/>
      <c r="WM67" s="41"/>
      <c r="WN67" s="41"/>
      <c r="WO67" s="41"/>
      <c r="WP67" s="41"/>
      <c r="WQ67" s="41"/>
      <c r="WR67" s="41"/>
      <c r="WS67" s="41"/>
      <c r="WT67" s="41"/>
      <c r="WU67" s="41"/>
      <c r="WV67" s="41"/>
      <c r="WW67" s="41"/>
      <c r="WX67" s="41"/>
      <c r="WY67" s="41"/>
      <c r="WZ67" s="41"/>
      <c r="XA67" s="41"/>
      <c r="XB67" s="41"/>
      <c r="XC67" s="41"/>
      <c r="XD67" s="41"/>
      <c r="XE67" s="41"/>
      <c r="XF67" s="41"/>
      <c r="XG67" s="41"/>
      <c r="XH67" s="41"/>
      <c r="XI67" s="41"/>
      <c r="XJ67" s="41"/>
      <c r="XK67" s="41"/>
      <c r="XL67" s="41"/>
      <c r="XM67" s="41"/>
      <c r="XN67" s="41"/>
      <c r="XO67" s="41"/>
      <c r="XP67" s="41"/>
      <c r="XQ67" s="41"/>
      <c r="XR67" s="41"/>
      <c r="XS67" s="41"/>
      <c r="XT67" s="41"/>
      <c r="XU67" s="41"/>
      <c r="XV67" s="41"/>
      <c r="XW67" s="41"/>
      <c r="XX67" s="41"/>
      <c r="XY67" s="41"/>
      <c r="XZ67" s="41"/>
      <c r="YA67" s="41"/>
      <c r="YB67" s="41"/>
      <c r="YC67" s="41"/>
      <c r="YD67" s="41"/>
      <c r="YE67" s="41"/>
      <c r="YF67" s="41"/>
      <c r="YG67" s="41"/>
      <c r="YH67" s="41"/>
      <c r="YI67" s="41"/>
      <c r="YJ67" s="41"/>
      <c r="YK67" s="41"/>
      <c r="YL67" s="41"/>
      <c r="YM67" s="41"/>
      <c r="YN67" s="41"/>
      <c r="YO67" s="41"/>
      <c r="YP67" s="41"/>
      <c r="YQ67" s="41"/>
      <c r="YR67" s="41"/>
      <c r="YS67" s="41"/>
      <c r="YT67" s="41"/>
      <c r="YU67" s="41"/>
      <c r="YV67" s="41"/>
      <c r="YW67" s="41"/>
      <c r="YX67" s="41"/>
      <c r="YY67" s="41"/>
      <c r="YZ67" s="41"/>
      <c r="ZA67" s="41"/>
      <c r="ZB67" s="41"/>
      <c r="ZC67" s="41"/>
      <c r="ZD67" s="41"/>
      <c r="ZE67" s="41"/>
      <c r="ZF67" s="41"/>
      <c r="ZG67" s="41"/>
      <c r="ZH67" s="41"/>
      <c r="ZI67" s="41"/>
      <c r="ZJ67" s="41"/>
      <c r="ZK67" s="41"/>
      <c r="ZL67" s="41"/>
      <c r="ZM67" s="41"/>
      <c r="ZN67" s="41"/>
      <c r="ZO67" s="41"/>
      <c r="ZP67" s="41"/>
      <c r="ZQ67" s="41"/>
      <c r="ZR67" s="41"/>
      <c r="ZS67" s="41"/>
      <c r="ZT67" s="41"/>
      <c r="ZU67" s="41"/>
      <c r="ZV67" s="41"/>
      <c r="ZW67" s="41"/>
      <c r="ZX67" s="41"/>
      <c r="ZY67" s="41"/>
      <c r="ZZ67" s="41"/>
      <c r="AAA67" s="41"/>
      <c r="AAB67" s="41"/>
      <c r="AAC67" s="41"/>
      <c r="AAD67" s="41"/>
      <c r="AAE67" s="41"/>
      <c r="AAF67" s="41"/>
      <c r="AAG67" s="41"/>
      <c r="AAH67" s="41"/>
      <c r="AAI67" s="41"/>
      <c r="AAJ67" s="41"/>
      <c r="AAK67" s="41"/>
      <c r="AAL67" s="41"/>
      <c r="AAM67" s="41"/>
      <c r="AAN67" s="41"/>
      <c r="AAO67" s="41"/>
      <c r="AAP67" s="41"/>
      <c r="AAQ67" s="41"/>
      <c r="AAR67" s="41"/>
      <c r="AAS67" s="41"/>
      <c r="AAT67" s="41"/>
      <c r="AAU67" s="41"/>
      <c r="AAV67" s="41"/>
      <c r="AAW67" s="41"/>
      <c r="AAX67" s="41"/>
      <c r="AAY67" s="41"/>
      <c r="AAZ67" s="41"/>
      <c r="ABA67" s="41"/>
      <c r="ABB67" s="41"/>
      <c r="ABC67" s="41"/>
      <c r="ABD67" s="41"/>
      <c r="ABE67" s="41"/>
      <c r="ABF67" s="41"/>
      <c r="ABG67" s="41"/>
      <c r="ABH67" s="41"/>
      <c r="ABI67" s="41"/>
      <c r="ABJ67" s="41"/>
      <c r="ABK67" s="41"/>
      <c r="ABL67" s="41"/>
      <c r="ABM67" s="41"/>
      <c r="ABN67" s="41"/>
      <c r="ABO67" s="41"/>
      <c r="ABP67" s="41"/>
      <c r="ABQ67" s="41"/>
      <c r="ABR67" s="41"/>
      <c r="ABS67" s="41"/>
      <c r="ABT67" s="41"/>
      <c r="ABU67" s="41"/>
      <c r="ABV67" s="41"/>
      <c r="ABW67" s="41"/>
      <c r="ABX67" s="41"/>
      <c r="ABY67" s="41"/>
      <c r="ABZ67" s="41"/>
      <c r="ACA67" s="41"/>
      <c r="ACB67" s="41"/>
      <c r="ACC67" s="41"/>
      <c r="ACD67" s="41"/>
      <c r="ACE67" s="41"/>
      <c r="ACF67" s="41"/>
      <c r="ACG67" s="41"/>
      <c r="ACH67" s="41"/>
      <c r="ACI67" s="41"/>
      <c r="ACJ67" s="41"/>
      <c r="ACK67" s="41"/>
      <c r="ACL67" s="41"/>
      <c r="ACM67" s="41"/>
      <c r="ACN67" s="41"/>
      <c r="ACO67" s="41"/>
      <c r="ACP67" s="41"/>
      <c r="ACQ67" s="41"/>
      <c r="ACR67" s="41"/>
      <c r="ACS67" s="41"/>
      <c r="ACT67" s="41"/>
      <c r="ACU67" s="41"/>
      <c r="ACV67" s="41"/>
      <c r="ACW67" s="41"/>
      <c r="ACX67" s="41"/>
      <c r="ACY67" s="41"/>
      <c r="ACZ67" s="41"/>
      <c r="ADA67" s="41"/>
      <c r="ADB67" s="41"/>
      <c r="ADC67" s="41"/>
      <c r="ADD67" s="41"/>
      <c r="ADE67" s="41"/>
      <c r="ADF67" s="41"/>
      <c r="ADG67" s="41"/>
      <c r="ADH67" s="41"/>
      <c r="ADI67" s="41"/>
      <c r="ADJ67" s="41"/>
      <c r="ADK67" s="41"/>
      <c r="ADL67" s="41"/>
      <c r="ADM67" s="41"/>
      <c r="ADN67" s="41"/>
      <c r="ADO67" s="41"/>
      <c r="ADP67" s="41"/>
      <c r="ADQ67" s="41"/>
      <c r="ADR67" s="41"/>
      <c r="ADS67" s="41"/>
      <c r="ADT67" s="41"/>
      <c r="ADU67" s="41"/>
      <c r="ADV67" s="41"/>
      <c r="ADW67" s="41"/>
      <c r="ADX67" s="41"/>
      <c r="ADY67" s="41"/>
      <c r="ADZ67" s="41"/>
      <c r="AEA67" s="41"/>
      <c r="AEB67" s="41"/>
      <c r="AEC67" s="41"/>
      <c r="AED67" s="41"/>
      <c r="AEE67" s="41"/>
      <c r="AEF67" s="41"/>
      <c r="AEG67" s="41"/>
      <c r="AEH67" s="41"/>
      <c r="AEI67" s="41"/>
      <c r="AEJ67" s="41"/>
      <c r="AEK67" s="41"/>
      <c r="AEL67" s="41"/>
      <c r="AEM67" s="41"/>
      <c r="AEN67" s="41"/>
      <c r="AEO67" s="41"/>
      <c r="AEP67" s="41"/>
      <c r="AEQ67" s="41"/>
      <c r="AER67" s="41"/>
      <c r="AES67" s="41"/>
      <c r="AET67" s="41"/>
      <c r="AEU67" s="41"/>
      <c r="AEV67" s="41"/>
      <c r="AEW67" s="41"/>
      <c r="AEX67" s="41"/>
      <c r="AEY67" s="41"/>
      <c r="AEZ67" s="41"/>
      <c r="AFA67" s="41"/>
      <c r="AFB67" s="41"/>
      <c r="AFC67" s="41"/>
      <c r="AFD67" s="41"/>
      <c r="AFE67" s="41"/>
      <c r="AFF67" s="41"/>
      <c r="AFG67" s="41"/>
      <c r="AFH67" s="41"/>
      <c r="AFI67" s="41"/>
      <c r="AFJ67" s="41"/>
      <c r="AFK67" s="41"/>
      <c r="AFL67" s="41"/>
      <c r="AFM67" s="41"/>
      <c r="AFN67" s="41"/>
      <c r="AFO67" s="41"/>
      <c r="AFP67" s="41"/>
      <c r="AFQ67" s="41"/>
      <c r="AFR67" s="41"/>
      <c r="AFS67" s="41"/>
      <c r="AFT67" s="41"/>
      <c r="AFU67" s="41"/>
      <c r="AFV67" s="41"/>
      <c r="AFW67" s="41"/>
      <c r="AFX67" s="41"/>
      <c r="AFY67" s="41"/>
      <c r="AFZ67" s="41"/>
      <c r="AGA67" s="41"/>
      <c r="AGB67" s="41"/>
      <c r="AGC67" s="41"/>
      <c r="AGD67" s="41"/>
      <c r="AGE67" s="41"/>
      <c r="AGF67" s="41"/>
      <c r="AGG67" s="41"/>
      <c r="AGH67" s="41"/>
      <c r="AGI67" s="41"/>
      <c r="AGJ67" s="41"/>
      <c r="AGK67" s="41"/>
      <c r="AGL67" s="41"/>
      <c r="AGM67" s="41"/>
      <c r="AGN67" s="41"/>
      <c r="AGO67" s="41"/>
      <c r="AGP67" s="41"/>
      <c r="AGQ67" s="41"/>
      <c r="AGR67" s="41"/>
      <c r="AGS67" s="41"/>
      <c r="AGT67" s="41"/>
      <c r="AGU67" s="41"/>
      <c r="AGV67" s="41"/>
      <c r="AGW67" s="41"/>
      <c r="AGX67" s="41"/>
      <c r="AGY67" s="41"/>
      <c r="AGZ67" s="41"/>
      <c r="AHA67" s="41"/>
      <c r="AHB67" s="41"/>
      <c r="AHC67" s="41"/>
      <c r="AHD67" s="41"/>
      <c r="AHE67" s="41"/>
      <c r="AHF67" s="41"/>
      <c r="AHG67" s="41"/>
      <c r="AHH67" s="41"/>
      <c r="AHI67" s="41"/>
      <c r="AHJ67" s="41"/>
      <c r="AHK67" s="41"/>
      <c r="AHL67" s="41"/>
      <c r="AHM67" s="41"/>
      <c r="AHN67" s="41"/>
      <c r="AHO67" s="41"/>
      <c r="AHP67" s="41"/>
      <c r="AHQ67" s="41"/>
      <c r="AHR67" s="41"/>
      <c r="AHS67" s="41"/>
      <c r="AHT67" s="41"/>
      <c r="AHU67" s="41"/>
      <c r="AHV67" s="41"/>
      <c r="AHW67" s="41"/>
      <c r="AHX67" s="41"/>
      <c r="AHY67" s="41"/>
      <c r="AHZ67" s="41"/>
      <c r="AIA67" s="41"/>
      <c r="AIB67" s="41"/>
      <c r="AIC67" s="41"/>
      <c r="AID67" s="41"/>
      <c r="AIE67" s="41"/>
      <c r="AIF67" s="41"/>
      <c r="AIG67" s="41"/>
      <c r="AIH67" s="41"/>
      <c r="AII67" s="41"/>
      <c r="AIJ67" s="41"/>
      <c r="AIK67" s="41"/>
      <c r="AIL67" s="41"/>
      <c r="AIM67" s="41"/>
      <c r="AIN67" s="41"/>
      <c r="AIO67" s="41"/>
      <c r="AIP67" s="41"/>
      <c r="AIQ67" s="41"/>
      <c r="AIR67" s="41"/>
      <c r="AIS67" s="41"/>
      <c r="AIT67" s="41"/>
      <c r="AIU67" s="41"/>
      <c r="AIV67" s="41"/>
      <c r="AIW67" s="41"/>
      <c r="AIX67" s="41"/>
      <c r="AIY67" s="41"/>
      <c r="AIZ67" s="41"/>
      <c r="AJA67" s="41"/>
      <c r="AJB67" s="41"/>
      <c r="AJC67" s="41"/>
      <c r="AJD67" s="41"/>
      <c r="AJE67" s="41"/>
      <c r="AJF67" s="41"/>
      <c r="AJG67" s="41"/>
      <c r="AJH67" s="41"/>
      <c r="AJI67" s="41"/>
      <c r="AJJ67" s="41"/>
      <c r="AJK67" s="41"/>
      <c r="AJL67" s="41"/>
      <c r="AJM67" s="41"/>
      <c r="AJN67" s="41"/>
      <c r="AJO67" s="41"/>
      <c r="AJP67" s="41"/>
      <c r="AJQ67" s="41"/>
      <c r="AJR67" s="41"/>
      <c r="AJS67" s="41"/>
      <c r="AJT67" s="41"/>
      <c r="AJU67" s="41"/>
      <c r="AJV67" s="41"/>
      <c r="AJW67" s="41"/>
      <c r="AJX67" s="41"/>
      <c r="AJY67" s="41"/>
      <c r="AJZ67" s="41"/>
      <c r="AKA67" s="41"/>
      <c r="AKB67" s="41"/>
      <c r="AKC67" s="41"/>
      <c r="AKD67" s="41"/>
      <c r="AKE67" s="41"/>
      <c r="AKF67" s="41"/>
      <c r="AKG67" s="41"/>
      <c r="AKH67" s="41"/>
      <c r="AKI67" s="41"/>
      <c r="AKJ67" s="41"/>
      <c r="AKK67" s="41"/>
      <c r="AKL67" s="41"/>
      <c r="AKM67" s="41"/>
      <c r="AKN67" s="41"/>
      <c r="AKO67" s="41"/>
      <c r="AKP67" s="41"/>
      <c r="AKQ67" s="41"/>
      <c r="AKR67" s="41"/>
      <c r="AKS67" s="41"/>
      <c r="AKT67" s="41"/>
      <c r="AKU67" s="41"/>
      <c r="AKV67" s="41"/>
      <c r="AKW67" s="41"/>
      <c r="AKX67" s="41"/>
      <c r="AKY67" s="41"/>
      <c r="AKZ67" s="41"/>
      <c r="ALA67" s="41"/>
      <c r="ALB67" s="41"/>
      <c r="ALC67" s="41"/>
      <c r="ALD67" s="41"/>
      <c r="ALE67" s="41"/>
      <c r="ALF67" s="41"/>
      <c r="ALG67" s="41"/>
      <c r="ALH67" s="41"/>
      <c r="ALI67" s="41"/>
      <c r="ALJ67" s="41"/>
      <c r="ALK67" s="41"/>
      <c r="ALL67" s="41"/>
      <c r="ALM67" s="41"/>
      <c r="ALN67" s="41"/>
      <c r="ALO67" s="41"/>
      <c r="ALP67" s="41"/>
      <c r="ALQ67" s="41"/>
      <c r="ALR67" s="41"/>
      <c r="ALS67" s="41"/>
      <c r="ALT67" s="41"/>
      <c r="ALU67" s="41"/>
      <c r="ALV67" s="41"/>
      <c r="ALW67" s="41"/>
      <c r="ALX67" s="41"/>
      <c r="ALY67" s="41"/>
      <c r="ALZ67" s="41"/>
      <c r="AMA67" s="41"/>
      <c r="AMB67" s="41"/>
      <c r="AMC67" s="41"/>
      <c r="AMD67" s="41"/>
      <c r="AME67" s="41"/>
      <c r="AMF67" s="41"/>
      <c r="AMG67" s="41"/>
      <c r="AMH67" s="41"/>
      <c r="AMI67" s="41"/>
      <c r="AMJ67" s="41"/>
      <c r="AMK67" s="41"/>
      <c r="AML67" s="41"/>
      <c r="AMM67" s="41"/>
      <c r="AMN67" s="41"/>
      <c r="AMO67" s="41"/>
      <c r="AMP67" s="41"/>
      <c r="AMQ67" s="41"/>
      <c r="AMR67" s="41"/>
      <c r="AMS67" s="41"/>
      <c r="AMT67" s="41"/>
      <c r="AMU67" s="41"/>
      <c r="AMV67" s="41"/>
      <c r="AMW67" s="41"/>
      <c r="AMX67" s="41"/>
      <c r="AMY67" s="41"/>
      <c r="AMZ67" s="41"/>
      <c r="ANA67" s="41"/>
      <c r="ANB67" s="41"/>
      <c r="ANC67" s="41"/>
      <c r="AND67" s="41"/>
      <c r="ANE67" s="41"/>
      <c r="ANF67" s="41"/>
      <c r="ANG67" s="41"/>
      <c r="ANH67" s="41"/>
      <c r="ANI67" s="41"/>
      <c r="ANJ67" s="41"/>
      <c r="ANK67" s="41"/>
      <c r="ANL67" s="41"/>
      <c r="ANM67" s="41"/>
      <c r="ANN67" s="41"/>
      <c r="ANO67" s="41"/>
      <c r="ANP67" s="41"/>
      <c r="ANQ67" s="41"/>
      <c r="ANR67" s="41"/>
      <c r="ANS67" s="41"/>
      <c r="ANT67" s="41"/>
      <c r="ANU67" s="41"/>
      <c r="ANV67" s="41"/>
      <c r="ANW67" s="41"/>
      <c r="ANX67" s="41"/>
      <c r="ANY67" s="41"/>
      <c r="ANZ67" s="41"/>
      <c r="AOA67" s="41"/>
      <c r="AOB67" s="41"/>
      <c r="AOC67" s="41"/>
      <c r="AOD67" s="41"/>
      <c r="AOE67" s="41"/>
      <c r="AOF67" s="41"/>
      <c r="AOG67" s="41"/>
      <c r="AOH67" s="41"/>
      <c r="AOI67" s="41"/>
      <c r="AOJ67" s="41"/>
      <c r="AOK67" s="41"/>
      <c r="AOL67" s="41"/>
      <c r="AOM67" s="41"/>
      <c r="AON67" s="41"/>
      <c r="AOO67" s="41"/>
      <c r="AOP67" s="41"/>
      <c r="AOQ67" s="41"/>
      <c r="AOR67" s="41"/>
      <c r="AOS67" s="41"/>
      <c r="AOT67" s="41"/>
      <c r="AOU67" s="41"/>
      <c r="AOV67" s="41"/>
      <c r="AOW67" s="41"/>
      <c r="AOX67" s="41"/>
      <c r="AOY67" s="41"/>
      <c r="AOZ67" s="41"/>
      <c r="APA67" s="41"/>
      <c r="APB67" s="41"/>
      <c r="APC67" s="41"/>
      <c r="APD67" s="41"/>
      <c r="APE67" s="41"/>
      <c r="APF67" s="41"/>
      <c r="APG67" s="41"/>
      <c r="APH67" s="41"/>
      <c r="API67" s="41"/>
    </row>
    <row r="68" spans="2:1101" x14ac:dyDescent="0.25">
      <c r="B68" s="43" t="s">
        <v>351</v>
      </c>
      <c r="C68" s="41">
        <v>12507</v>
      </c>
      <c r="D68" s="130">
        <v>0</v>
      </c>
      <c r="E68" s="130">
        <v>-12174818.060000001</v>
      </c>
      <c r="F68" s="130">
        <v>0</v>
      </c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41"/>
      <c r="CP68" s="41"/>
      <c r="CQ68" s="41"/>
      <c r="CR68" s="41"/>
      <c r="CS68" s="41"/>
      <c r="CT68" s="41"/>
      <c r="CU68" s="41"/>
      <c r="CV68" s="41"/>
      <c r="CW68" s="41"/>
      <c r="CX68" s="41"/>
      <c r="CY68" s="41"/>
      <c r="CZ68" s="41"/>
      <c r="DA68" s="41"/>
      <c r="DB68" s="41"/>
      <c r="DC68" s="41"/>
      <c r="DD68" s="41"/>
      <c r="DE68" s="41"/>
      <c r="DF68" s="41"/>
      <c r="DG68" s="41"/>
      <c r="DH68" s="41"/>
      <c r="DI68" s="41"/>
      <c r="DJ68" s="41"/>
      <c r="DK68" s="41"/>
      <c r="DL68" s="41"/>
      <c r="DM68" s="41"/>
      <c r="DN68" s="41"/>
      <c r="DO68" s="41"/>
      <c r="DP68" s="41"/>
      <c r="DQ68" s="41"/>
      <c r="DR68" s="41"/>
      <c r="DS68" s="41"/>
      <c r="DT68" s="41"/>
      <c r="DU68" s="41"/>
      <c r="DV68" s="41"/>
      <c r="DW68" s="41"/>
      <c r="DX68" s="41"/>
      <c r="DY68" s="41"/>
      <c r="DZ68" s="41"/>
      <c r="EA68" s="41"/>
      <c r="EB68" s="41"/>
      <c r="EC68" s="41"/>
      <c r="ED68" s="41"/>
      <c r="EE68" s="41"/>
      <c r="EF68" s="41"/>
      <c r="EG68" s="41"/>
      <c r="EH68" s="41"/>
      <c r="EI68" s="41"/>
      <c r="EJ68" s="41"/>
      <c r="EK68" s="41"/>
      <c r="EL68" s="41"/>
      <c r="EM68" s="41"/>
      <c r="EN68" s="41"/>
      <c r="EO68" s="41"/>
      <c r="EP68" s="41"/>
      <c r="EQ68" s="41"/>
      <c r="ER68" s="41"/>
      <c r="ES68" s="41"/>
      <c r="ET68" s="41"/>
      <c r="EU68" s="41"/>
      <c r="EV68" s="41"/>
      <c r="EW68" s="41"/>
      <c r="EX68" s="41"/>
      <c r="EY68" s="41"/>
      <c r="EZ68" s="41"/>
      <c r="FA68" s="41"/>
      <c r="FB68" s="41"/>
      <c r="FC68" s="41"/>
      <c r="FD68" s="41"/>
      <c r="FE68" s="41"/>
      <c r="FF68" s="41"/>
      <c r="FG68" s="41"/>
      <c r="FH68" s="41"/>
      <c r="FI68" s="41"/>
      <c r="FJ68" s="41"/>
      <c r="FK68" s="41"/>
      <c r="FL68" s="41"/>
      <c r="FM68" s="41"/>
      <c r="FN68" s="41"/>
      <c r="FO68" s="41"/>
      <c r="FP68" s="41"/>
      <c r="FQ68" s="41"/>
      <c r="FR68" s="41"/>
      <c r="FS68" s="41"/>
      <c r="FT68" s="41"/>
      <c r="FU68" s="41"/>
      <c r="FV68" s="41"/>
      <c r="FW68" s="41"/>
      <c r="FX68" s="41"/>
      <c r="FY68" s="41"/>
      <c r="FZ68" s="41"/>
      <c r="GA68" s="41"/>
      <c r="GB68" s="41"/>
      <c r="GC68" s="41"/>
      <c r="GD68" s="41"/>
      <c r="GE68" s="41"/>
      <c r="GF68" s="41"/>
      <c r="GG68" s="41"/>
      <c r="GH68" s="41"/>
      <c r="GI68" s="41"/>
      <c r="GJ68" s="41"/>
      <c r="GK68" s="41"/>
      <c r="GL68" s="41"/>
      <c r="GM68" s="41"/>
      <c r="GN68" s="41"/>
      <c r="GO68" s="41"/>
      <c r="GP68" s="41"/>
      <c r="GQ68" s="41"/>
      <c r="GR68" s="41"/>
      <c r="GS68" s="41"/>
      <c r="GT68" s="41"/>
      <c r="GU68" s="41"/>
      <c r="GV68" s="41"/>
      <c r="GW68" s="41"/>
      <c r="GX68" s="41"/>
      <c r="GY68" s="41"/>
      <c r="GZ68" s="41"/>
      <c r="HA68" s="41"/>
      <c r="HB68" s="41"/>
      <c r="HC68" s="41"/>
      <c r="HD68" s="41"/>
      <c r="HE68" s="41"/>
      <c r="HF68" s="41"/>
      <c r="HG68" s="41"/>
      <c r="HH68" s="41"/>
      <c r="HI68" s="41"/>
      <c r="HJ68" s="41"/>
      <c r="HK68" s="41"/>
      <c r="HL68" s="41"/>
      <c r="HM68" s="41"/>
      <c r="HN68" s="41"/>
      <c r="HO68" s="41"/>
      <c r="HP68" s="41"/>
      <c r="HQ68" s="41"/>
      <c r="HR68" s="41"/>
      <c r="HS68" s="41"/>
      <c r="HT68" s="41"/>
      <c r="HU68" s="41"/>
      <c r="HV68" s="41"/>
      <c r="HW68" s="41"/>
      <c r="HX68" s="41"/>
      <c r="HY68" s="41"/>
      <c r="HZ68" s="41"/>
      <c r="IA68" s="41"/>
      <c r="IB68" s="41"/>
      <c r="IC68" s="41"/>
      <c r="ID68" s="41"/>
      <c r="IE68" s="41"/>
      <c r="IF68" s="41"/>
      <c r="IG68" s="41"/>
      <c r="IH68" s="41"/>
      <c r="II68" s="41"/>
      <c r="IJ68" s="41"/>
      <c r="IK68" s="41"/>
      <c r="IL68" s="41"/>
      <c r="IM68" s="41"/>
      <c r="IN68" s="41"/>
      <c r="IO68" s="41"/>
      <c r="IP68" s="41"/>
      <c r="IQ68" s="41"/>
      <c r="IR68" s="41"/>
      <c r="IS68" s="41"/>
      <c r="IT68" s="41"/>
      <c r="IU68" s="41"/>
      <c r="IV68" s="41"/>
      <c r="IW68" s="41"/>
      <c r="IX68" s="41"/>
      <c r="IY68" s="41"/>
      <c r="IZ68" s="41"/>
      <c r="JA68" s="41"/>
      <c r="JB68" s="41"/>
      <c r="JC68" s="41"/>
      <c r="JD68" s="41"/>
      <c r="JE68" s="41"/>
      <c r="JF68" s="41"/>
      <c r="JG68" s="41"/>
      <c r="JH68" s="41"/>
      <c r="JI68" s="41"/>
      <c r="JJ68" s="41"/>
      <c r="JK68" s="41"/>
      <c r="JL68" s="41"/>
      <c r="JM68" s="41"/>
      <c r="JN68" s="41"/>
      <c r="JO68" s="41"/>
      <c r="JP68" s="41"/>
      <c r="JQ68" s="41"/>
      <c r="JR68" s="41"/>
      <c r="JS68" s="41"/>
      <c r="JT68" s="41"/>
      <c r="JU68" s="41"/>
      <c r="JV68" s="41"/>
      <c r="JW68" s="41"/>
      <c r="JX68" s="41"/>
      <c r="JY68" s="41"/>
      <c r="JZ68" s="41"/>
      <c r="KA68" s="41"/>
      <c r="KB68" s="41"/>
      <c r="KC68" s="41"/>
      <c r="KD68" s="41"/>
      <c r="KE68" s="41"/>
      <c r="KF68" s="41"/>
      <c r="KG68" s="41"/>
      <c r="KH68" s="41"/>
      <c r="KI68" s="41"/>
      <c r="KJ68" s="41"/>
      <c r="KK68" s="41"/>
      <c r="KL68" s="41"/>
      <c r="KM68" s="41"/>
      <c r="KN68" s="41"/>
      <c r="KO68" s="41"/>
      <c r="KP68" s="41"/>
      <c r="KQ68" s="41"/>
      <c r="KR68" s="41"/>
      <c r="KS68" s="41"/>
      <c r="KT68" s="41"/>
      <c r="KU68" s="41"/>
      <c r="KV68" s="41"/>
      <c r="KW68" s="41"/>
      <c r="KX68" s="41"/>
      <c r="KY68" s="41"/>
      <c r="KZ68" s="41"/>
      <c r="LA68" s="41"/>
      <c r="LB68" s="41"/>
      <c r="LC68" s="41"/>
      <c r="LD68" s="41"/>
      <c r="LE68" s="41"/>
      <c r="LF68" s="41"/>
      <c r="LG68" s="41"/>
      <c r="LH68" s="41"/>
      <c r="LI68" s="41"/>
      <c r="LJ68" s="41"/>
      <c r="LK68" s="41"/>
      <c r="LL68" s="41"/>
      <c r="LM68" s="41"/>
      <c r="LN68" s="41"/>
      <c r="LO68" s="41"/>
      <c r="LP68" s="41"/>
      <c r="LQ68" s="41"/>
      <c r="LR68" s="41"/>
      <c r="LS68" s="41"/>
      <c r="LT68" s="41"/>
      <c r="LU68" s="41"/>
      <c r="LV68" s="41"/>
      <c r="LW68" s="41"/>
      <c r="LX68" s="41"/>
      <c r="LY68" s="41"/>
      <c r="LZ68" s="41"/>
      <c r="MA68" s="41"/>
      <c r="MB68" s="41"/>
      <c r="MC68" s="41"/>
      <c r="MD68" s="41"/>
      <c r="ME68" s="41"/>
      <c r="MF68" s="41"/>
      <c r="MG68" s="41"/>
      <c r="MH68" s="41"/>
      <c r="MI68" s="41"/>
      <c r="MJ68" s="41"/>
      <c r="MK68" s="41"/>
      <c r="ML68" s="41"/>
      <c r="MM68" s="41"/>
      <c r="MN68" s="41"/>
      <c r="MO68" s="41"/>
      <c r="MP68" s="41"/>
      <c r="MQ68" s="41"/>
      <c r="MR68" s="41"/>
      <c r="MS68" s="41"/>
      <c r="MT68" s="41"/>
      <c r="MU68" s="41"/>
      <c r="MV68" s="41"/>
      <c r="MW68" s="41"/>
      <c r="MX68" s="41"/>
      <c r="MY68" s="41"/>
      <c r="MZ68" s="41"/>
      <c r="NA68" s="41"/>
      <c r="NB68" s="41"/>
      <c r="NC68" s="41"/>
      <c r="ND68" s="41"/>
      <c r="NE68" s="41"/>
      <c r="NF68" s="41"/>
      <c r="NG68" s="41"/>
      <c r="NH68" s="41"/>
      <c r="NI68" s="41"/>
      <c r="NJ68" s="41"/>
      <c r="NK68" s="41"/>
      <c r="NL68" s="41"/>
      <c r="NM68" s="41"/>
      <c r="NN68" s="41"/>
      <c r="NO68" s="41"/>
      <c r="NP68" s="41"/>
      <c r="NQ68" s="41"/>
      <c r="NR68" s="41"/>
      <c r="NS68" s="41"/>
      <c r="NT68" s="41"/>
      <c r="NU68" s="41"/>
      <c r="NV68" s="41"/>
      <c r="NW68" s="41"/>
      <c r="NX68" s="41"/>
      <c r="NY68" s="41"/>
      <c r="NZ68" s="41"/>
      <c r="OA68" s="41"/>
      <c r="OB68" s="41"/>
      <c r="OC68" s="41"/>
      <c r="OD68" s="41"/>
      <c r="OE68" s="41"/>
      <c r="OF68" s="41"/>
      <c r="OG68" s="41"/>
      <c r="OH68" s="41"/>
      <c r="OI68" s="41"/>
      <c r="OJ68" s="41"/>
      <c r="OK68" s="41"/>
      <c r="OL68" s="41"/>
      <c r="OM68" s="41"/>
      <c r="ON68" s="41"/>
      <c r="OO68" s="41"/>
      <c r="OP68" s="41"/>
      <c r="OQ68" s="41"/>
      <c r="OR68" s="41"/>
      <c r="OS68" s="41"/>
      <c r="OT68" s="41"/>
      <c r="OU68" s="41"/>
      <c r="OV68" s="41"/>
      <c r="OW68" s="41"/>
      <c r="OX68" s="41"/>
      <c r="OY68" s="41"/>
      <c r="OZ68" s="41"/>
      <c r="PA68" s="41"/>
      <c r="PB68" s="41"/>
      <c r="PC68" s="41"/>
      <c r="PD68" s="41"/>
      <c r="PE68" s="41"/>
      <c r="PF68" s="41"/>
      <c r="PG68" s="41"/>
      <c r="PH68" s="41"/>
      <c r="PI68" s="41"/>
      <c r="PJ68" s="41"/>
      <c r="PK68" s="41"/>
      <c r="PL68" s="41"/>
      <c r="PM68" s="41"/>
      <c r="PN68" s="41"/>
      <c r="PO68" s="41"/>
      <c r="PP68" s="41"/>
      <c r="PQ68" s="41"/>
      <c r="PR68" s="41"/>
      <c r="PS68" s="41"/>
      <c r="PT68" s="41"/>
      <c r="PU68" s="41"/>
      <c r="PV68" s="41"/>
      <c r="PW68" s="41"/>
      <c r="PX68" s="41"/>
      <c r="PY68" s="41"/>
      <c r="PZ68" s="41"/>
      <c r="QA68" s="41"/>
      <c r="QB68" s="41"/>
      <c r="QC68" s="41"/>
      <c r="QD68" s="41"/>
      <c r="QE68" s="41"/>
      <c r="QF68" s="41"/>
      <c r="QG68" s="41"/>
      <c r="QH68" s="41"/>
      <c r="QI68" s="41"/>
      <c r="QJ68" s="41"/>
      <c r="QK68" s="41"/>
      <c r="QL68" s="41"/>
      <c r="QM68" s="41"/>
      <c r="QN68" s="41"/>
      <c r="QO68" s="41"/>
      <c r="QP68" s="41"/>
      <c r="QQ68" s="41"/>
      <c r="QR68" s="41"/>
      <c r="QS68" s="41"/>
      <c r="QT68" s="41"/>
      <c r="QU68" s="41"/>
      <c r="QV68" s="41"/>
      <c r="QW68" s="41"/>
      <c r="QX68" s="41"/>
      <c r="QY68" s="41"/>
      <c r="QZ68" s="41"/>
      <c r="RA68" s="41"/>
      <c r="RB68" s="41"/>
      <c r="RC68" s="41"/>
      <c r="RD68" s="41"/>
      <c r="RE68" s="41"/>
      <c r="RF68" s="41"/>
      <c r="RG68" s="41"/>
      <c r="RH68" s="41"/>
      <c r="RI68" s="41"/>
      <c r="RJ68" s="41"/>
      <c r="RK68" s="41"/>
      <c r="RL68" s="41"/>
      <c r="RM68" s="41"/>
      <c r="RN68" s="41"/>
      <c r="RO68" s="41"/>
      <c r="RP68" s="41"/>
      <c r="RQ68" s="41"/>
      <c r="RR68" s="41"/>
      <c r="RS68" s="41"/>
      <c r="RT68" s="41"/>
      <c r="RU68" s="41"/>
      <c r="RV68" s="41"/>
      <c r="RW68" s="41"/>
      <c r="RX68" s="41"/>
      <c r="RY68" s="41"/>
      <c r="RZ68" s="41"/>
      <c r="SA68" s="41"/>
      <c r="SB68" s="41"/>
      <c r="SC68" s="41"/>
      <c r="SD68" s="41"/>
      <c r="SE68" s="41"/>
      <c r="SF68" s="41"/>
      <c r="SG68" s="41"/>
      <c r="SH68" s="41"/>
      <c r="SI68" s="41"/>
      <c r="SJ68" s="41"/>
      <c r="SK68" s="41"/>
      <c r="SL68" s="41"/>
      <c r="SM68" s="41"/>
      <c r="SN68" s="41"/>
      <c r="SO68" s="41"/>
      <c r="SP68" s="41"/>
      <c r="SQ68" s="41"/>
      <c r="SR68" s="41"/>
      <c r="SS68" s="41"/>
      <c r="ST68" s="41"/>
      <c r="SU68" s="41"/>
      <c r="SV68" s="41"/>
      <c r="SW68" s="41"/>
      <c r="SX68" s="41"/>
      <c r="SY68" s="41"/>
      <c r="SZ68" s="41"/>
      <c r="TA68" s="41"/>
      <c r="TB68" s="41"/>
      <c r="TC68" s="41"/>
      <c r="TD68" s="41"/>
      <c r="TE68" s="41"/>
      <c r="TF68" s="41"/>
      <c r="TG68" s="41"/>
      <c r="TH68" s="41"/>
      <c r="TI68" s="41"/>
      <c r="TJ68" s="41"/>
      <c r="TK68" s="41"/>
      <c r="TL68" s="41"/>
      <c r="TM68" s="41"/>
      <c r="TN68" s="41"/>
      <c r="TO68" s="41"/>
      <c r="TP68" s="41"/>
      <c r="TQ68" s="41"/>
      <c r="TR68" s="41"/>
      <c r="TS68" s="41"/>
      <c r="TT68" s="41"/>
      <c r="TU68" s="41"/>
      <c r="TV68" s="41"/>
      <c r="TW68" s="41"/>
      <c r="TX68" s="41"/>
      <c r="TY68" s="41"/>
      <c r="TZ68" s="41"/>
      <c r="UA68" s="41"/>
      <c r="UB68" s="41"/>
      <c r="UC68" s="41"/>
      <c r="UD68" s="41"/>
      <c r="UE68" s="41"/>
      <c r="UF68" s="41"/>
      <c r="UG68" s="41"/>
      <c r="UH68" s="41"/>
      <c r="UI68" s="41"/>
      <c r="UJ68" s="41"/>
      <c r="UK68" s="41"/>
      <c r="UL68" s="41"/>
      <c r="UM68" s="41"/>
      <c r="UN68" s="41"/>
      <c r="UO68" s="41"/>
      <c r="UP68" s="41"/>
      <c r="UQ68" s="41"/>
      <c r="UR68" s="41"/>
      <c r="US68" s="41"/>
      <c r="UT68" s="41"/>
      <c r="UU68" s="41"/>
      <c r="UV68" s="41"/>
      <c r="UW68" s="41"/>
      <c r="UX68" s="41"/>
      <c r="UY68" s="41"/>
      <c r="UZ68" s="41"/>
      <c r="VA68" s="41"/>
      <c r="VB68" s="41"/>
      <c r="VC68" s="41"/>
      <c r="VD68" s="41"/>
      <c r="VE68" s="41"/>
      <c r="VF68" s="41"/>
      <c r="VG68" s="41"/>
      <c r="VH68" s="41"/>
      <c r="VI68" s="41"/>
      <c r="VJ68" s="41"/>
      <c r="VK68" s="41"/>
      <c r="VL68" s="41"/>
      <c r="VM68" s="41"/>
      <c r="VN68" s="41"/>
      <c r="VO68" s="41"/>
      <c r="VP68" s="41"/>
      <c r="VQ68" s="41"/>
      <c r="VR68" s="41"/>
      <c r="VS68" s="41"/>
      <c r="VT68" s="41"/>
      <c r="VU68" s="41"/>
      <c r="VV68" s="41"/>
      <c r="VW68" s="41"/>
      <c r="VX68" s="41"/>
      <c r="VY68" s="41"/>
      <c r="VZ68" s="41"/>
      <c r="WA68" s="41"/>
      <c r="WB68" s="41"/>
      <c r="WC68" s="41"/>
      <c r="WD68" s="41"/>
      <c r="WE68" s="41"/>
      <c r="WF68" s="41"/>
      <c r="WG68" s="41"/>
      <c r="WH68" s="41"/>
      <c r="WI68" s="41"/>
      <c r="WJ68" s="41"/>
      <c r="WK68" s="41"/>
      <c r="WL68" s="41"/>
      <c r="WM68" s="41"/>
      <c r="WN68" s="41"/>
      <c r="WO68" s="41"/>
      <c r="WP68" s="41"/>
      <c r="WQ68" s="41"/>
      <c r="WR68" s="41"/>
      <c r="WS68" s="41"/>
      <c r="WT68" s="41"/>
      <c r="WU68" s="41"/>
      <c r="WV68" s="41"/>
      <c r="WW68" s="41"/>
      <c r="WX68" s="41"/>
      <c r="WY68" s="41"/>
      <c r="WZ68" s="41"/>
      <c r="XA68" s="41"/>
      <c r="XB68" s="41"/>
      <c r="XC68" s="41"/>
      <c r="XD68" s="41"/>
      <c r="XE68" s="41"/>
      <c r="XF68" s="41"/>
      <c r="XG68" s="41"/>
      <c r="XH68" s="41"/>
      <c r="XI68" s="41"/>
      <c r="XJ68" s="41"/>
      <c r="XK68" s="41"/>
      <c r="XL68" s="41"/>
      <c r="XM68" s="41"/>
      <c r="XN68" s="41"/>
      <c r="XO68" s="41"/>
      <c r="XP68" s="41"/>
      <c r="XQ68" s="41"/>
      <c r="XR68" s="41"/>
      <c r="XS68" s="41"/>
      <c r="XT68" s="41"/>
      <c r="XU68" s="41"/>
      <c r="XV68" s="41"/>
      <c r="XW68" s="41"/>
      <c r="XX68" s="41"/>
      <c r="XY68" s="41"/>
      <c r="XZ68" s="41"/>
      <c r="YA68" s="41"/>
      <c r="YB68" s="41"/>
      <c r="YC68" s="41"/>
      <c r="YD68" s="41"/>
      <c r="YE68" s="41"/>
      <c r="YF68" s="41"/>
      <c r="YG68" s="41"/>
      <c r="YH68" s="41"/>
      <c r="YI68" s="41"/>
      <c r="YJ68" s="41"/>
      <c r="YK68" s="41"/>
      <c r="YL68" s="41"/>
      <c r="YM68" s="41"/>
      <c r="YN68" s="41"/>
      <c r="YO68" s="41"/>
      <c r="YP68" s="41"/>
      <c r="YQ68" s="41"/>
      <c r="YR68" s="41"/>
      <c r="YS68" s="41"/>
      <c r="YT68" s="41"/>
      <c r="YU68" s="41"/>
      <c r="YV68" s="41"/>
      <c r="YW68" s="41"/>
      <c r="YX68" s="41"/>
      <c r="YY68" s="41"/>
      <c r="YZ68" s="41"/>
      <c r="ZA68" s="41"/>
      <c r="ZB68" s="41"/>
      <c r="ZC68" s="41"/>
      <c r="ZD68" s="41"/>
      <c r="ZE68" s="41"/>
      <c r="ZF68" s="41"/>
      <c r="ZG68" s="41"/>
      <c r="ZH68" s="41"/>
      <c r="ZI68" s="41"/>
      <c r="ZJ68" s="41"/>
      <c r="ZK68" s="41"/>
      <c r="ZL68" s="41"/>
      <c r="ZM68" s="41"/>
      <c r="ZN68" s="41"/>
      <c r="ZO68" s="41"/>
      <c r="ZP68" s="41"/>
      <c r="ZQ68" s="41"/>
      <c r="ZR68" s="41"/>
      <c r="ZS68" s="41"/>
      <c r="ZT68" s="41"/>
      <c r="ZU68" s="41"/>
      <c r="ZV68" s="41"/>
      <c r="ZW68" s="41"/>
      <c r="ZX68" s="41"/>
      <c r="ZY68" s="41"/>
      <c r="ZZ68" s="41"/>
      <c r="AAA68" s="41"/>
      <c r="AAB68" s="41"/>
      <c r="AAC68" s="41"/>
      <c r="AAD68" s="41"/>
      <c r="AAE68" s="41"/>
      <c r="AAF68" s="41"/>
      <c r="AAG68" s="41"/>
      <c r="AAH68" s="41"/>
      <c r="AAI68" s="41"/>
      <c r="AAJ68" s="41"/>
      <c r="AAK68" s="41"/>
      <c r="AAL68" s="41"/>
      <c r="AAM68" s="41"/>
      <c r="AAN68" s="41"/>
      <c r="AAO68" s="41"/>
      <c r="AAP68" s="41"/>
      <c r="AAQ68" s="41"/>
      <c r="AAR68" s="41"/>
      <c r="AAS68" s="41"/>
      <c r="AAT68" s="41"/>
      <c r="AAU68" s="41"/>
      <c r="AAV68" s="41"/>
      <c r="AAW68" s="41"/>
      <c r="AAX68" s="41"/>
      <c r="AAY68" s="41"/>
      <c r="AAZ68" s="41"/>
      <c r="ABA68" s="41"/>
      <c r="ABB68" s="41"/>
      <c r="ABC68" s="41"/>
      <c r="ABD68" s="41"/>
      <c r="ABE68" s="41"/>
      <c r="ABF68" s="41"/>
      <c r="ABG68" s="41"/>
      <c r="ABH68" s="41"/>
      <c r="ABI68" s="41"/>
      <c r="ABJ68" s="41"/>
      <c r="ABK68" s="41"/>
      <c r="ABL68" s="41"/>
      <c r="ABM68" s="41"/>
      <c r="ABN68" s="41"/>
      <c r="ABO68" s="41"/>
      <c r="ABP68" s="41"/>
      <c r="ABQ68" s="41"/>
      <c r="ABR68" s="41"/>
      <c r="ABS68" s="41"/>
      <c r="ABT68" s="41"/>
      <c r="ABU68" s="41"/>
      <c r="ABV68" s="41"/>
      <c r="ABW68" s="41"/>
      <c r="ABX68" s="41"/>
      <c r="ABY68" s="41"/>
      <c r="ABZ68" s="41"/>
      <c r="ACA68" s="41"/>
      <c r="ACB68" s="41"/>
      <c r="ACC68" s="41"/>
      <c r="ACD68" s="41"/>
      <c r="ACE68" s="41"/>
      <c r="ACF68" s="41"/>
      <c r="ACG68" s="41"/>
      <c r="ACH68" s="41"/>
      <c r="ACI68" s="41"/>
      <c r="ACJ68" s="41"/>
      <c r="ACK68" s="41"/>
      <c r="ACL68" s="41"/>
      <c r="ACM68" s="41"/>
      <c r="ACN68" s="41"/>
      <c r="ACO68" s="41"/>
      <c r="ACP68" s="41"/>
      <c r="ACQ68" s="41"/>
      <c r="ACR68" s="41"/>
      <c r="ACS68" s="41"/>
      <c r="ACT68" s="41"/>
      <c r="ACU68" s="41"/>
      <c r="ACV68" s="41"/>
      <c r="ACW68" s="41"/>
      <c r="ACX68" s="41"/>
      <c r="ACY68" s="41"/>
      <c r="ACZ68" s="41"/>
      <c r="ADA68" s="41"/>
      <c r="ADB68" s="41"/>
      <c r="ADC68" s="41"/>
      <c r="ADD68" s="41"/>
      <c r="ADE68" s="41"/>
      <c r="ADF68" s="41"/>
      <c r="ADG68" s="41"/>
      <c r="ADH68" s="41"/>
      <c r="ADI68" s="41"/>
      <c r="ADJ68" s="41"/>
      <c r="ADK68" s="41"/>
      <c r="ADL68" s="41"/>
      <c r="ADM68" s="41"/>
      <c r="ADN68" s="41"/>
      <c r="ADO68" s="41"/>
      <c r="ADP68" s="41"/>
      <c r="ADQ68" s="41"/>
      <c r="ADR68" s="41"/>
      <c r="ADS68" s="41"/>
      <c r="ADT68" s="41"/>
      <c r="ADU68" s="41"/>
      <c r="ADV68" s="41"/>
      <c r="ADW68" s="41"/>
      <c r="ADX68" s="41"/>
      <c r="ADY68" s="41"/>
      <c r="ADZ68" s="41"/>
      <c r="AEA68" s="41"/>
      <c r="AEB68" s="41"/>
      <c r="AEC68" s="41"/>
      <c r="AED68" s="41"/>
      <c r="AEE68" s="41"/>
      <c r="AEF68" s="41"/>
      <c r="AEG68" s="41"/>
      <c r="AEH68" s="41"/>
      <c r="AEI68" s="41"/>
      <c r="AEJ68" s="41"/>
      <c r="AEK68" s="41"/>
      <c r="AEL68" s="41"/>
      <c r="AEM68" s="41"/>
      <c r="AEN68" s="41"/>
      <c r="AEO68" s="41"/>
      <c r="AEP68" s="41"/>
      <c r="AEQ68" s="41"/>
      <c r="AER68" s="41"/>
      <c r="AES68" s="41"/>
      <c r="AET68" s="41"/>
      <c r="AEU68" s="41"/>
      <c r="AEV68" s="41"/>
      <c r="AEW68" s="41"/>
      <c r="AEX68" s="41"/>
      <c r="AEY68" s="41"/>
      <c r="AEZ68" s="41"/>
      <c r="AFA68" s="41"/>
      <c r="AFB68" s="41"/>
      <c r="AFC68" s="41"/>
      <c r="AFD68" s="41"/>
      <c r="AFE68" s="41"/>
      <c r="AFF68" s="41"/>
      <c r="AFG68" s="41"/>
      <c r="AFH68" s="41"/>
      <c r="AFI68" s="41"/>
      <c r="AFJ68" s="41"/>
      <c r="AFK68" s="41"/>
      <c r="AFL68" s="41"/>
      <c r="AFM68" s="41"/>
      <c r="AFN68" s="41"/>
      <c r="AFO68" s="41"/>
      <c r="AFP68" s="41"/>
      <c r="AFQ68" s="41"/>
      <c r="AFR68" s="41"/>
      <c r="AFS68" s="41"/>
      <c r="AFT68" s="41"/>
      <c r="AFU68" s="41"/>
      <c r="AFV68" s="41"/>
      <c r="AFW68" s="41"/>
      <c r="AFX68" s="41"/>
      <c r="AFY68" s="41"/>
      <c r="AFZ68" s="41"/>
      <c r="AGA68" s="41"/>
      <c r="AGB68" s="41"/>
      <c r="AGC68" s="41"/>
      <c r="AGD68" s="41"/>
      <c r="AGE68" s="41"/>
      <c r="AGF68" s="41"/>
      <c r="AGG68" s="41"/>
      <c r="AGH68" s="41"/>
      <c r="AGI68" s="41"/>
      <c r="AGJ68" s="41"/>
      <c r="AGK68" s="41"/>
      <c r="AGL68" s="41"/>
      <c r="AGM68" s="41"/>
      <c r="AGN68" s="41"/>
      <c r="AGO68" s="41"/>
      <c r="AGP68" s="41"/>
      <c r="AGQ68" s="41"/>
      <c r="AGR68" s="41"/>
      <c r="AGS68" s="41"/>
      <c r="AGT68" s="41"/>
      <c r="AGU68" s="41"/>
      <c r="AGV68" s="41"/>
      <c r="AGW68" s="41"/>
      <c r="AGX68" s="41"/>
      <c r="AGY68" s="41"/>
      <c r="AGZ68" s="41"/>
      <c r="AHA68" s="41"/>
      <c r="AHB68" s="41"/>
      <c r="AHC68" s="41"/>
      <c r="AHD68" s="41"/>
      <c r="AHE68" s="41"/>
      <c r="AHF68" s="41"/>
      <c r="AHG68" s="41"/>
      <c r="AHH68" s="41"/>
      <c r="AHI68" s="41"/>
      <c r="AHJ68" s="41"/>
      <c r="AHK68" s="41"/>
      <c r="AHL68" s="41"/>
      <c r="AHM68" s="41"/>
      <c r="AHN68" s="41"/>
      <c r="AHO68" s="41"/>
      <c r="AHP68" s="41"/>
      <c r="AHQ68" s="41"/>
      <c r="AHR68" s="41"/>
      <c r="AHS68" s="41"/>
      <c r="AHT68" s="41"/>
      <c r="AHU68" s="41"/>
      <c r="AHV68" s="41"/>
      <c r="AHW68" s="41"/>
      <c r="AHX68" s="41"/>
      <c r="AHY68" s="41"/>
      <c r="AHZ68" s="41"/>
      <c r="AIA68" s="41"/>
      <c r="AIB68" s="41"/>
      <c r="AIC68" s="41"/>
      <c r="AID68" s="41"/>
      <c r="AIE68" s="41"/>
      <c r="AIF68" s="41"/>
      <c r="AIG68" s="41"/>
      <c r="AIH68" s="41"/>
      <c r="AII68" s="41"/>
      <c r="AIJ68" s="41"/>
      <c r="AIK68" s="41"/>
      <c r="AIL68" s="41"/>
      <c r="AIM68" s="41"/>
      <c r="AIN68" s="41"/>
      <c r="AIO68" s="41"/>
      <c r="AIP68" s="41"/>
      <c r="AIQ68" s="41"/>
      <c r="AIR68" s="41"/>
      <c r="AIS68" s="41"/>
      <c r="AIT68" s="41"/>
      <c r="AIU68" s="41"/>
      <c r="AIV68" s="41"/>
      <c r="AIW68" s="41"/>
      <c r="AIX68" s="41"/>
      <c r="AIY68" s="41"/>
      <c r="AIZ68" s="41"/>
      <c r="AJA68" s="41"/>
      <c r="AJB68" s="41"/>
      <c r="AJC68" s="41"/>
      <c r="AJD68" s="41"/>
      <c r="AJE68" s="41"/>
      <c r="AJF68" s="41"/>
      <c r="AJG68" s="41"/>
      <c r="AJH68" s="41"/>
      <c r="AJI68" s="41"/>
      <c r="AJJ68" s="41"/>
      <c r="AJK68" s="41"/>
      <c r="AJL68" s="41"/>
      <c r="AJM68" s="41"/>
      <c r="AJN68" s="41"/>
      <c r="AJO68" s="41"/>
      <c r="AJP68" s="41"/>
      <c r="AJQ68" s="41"/>
      <c r="AJR68" s="41"/>
      <c r="AJS68" s="41"/>
      <c r="AJT68" s="41"/>
      <c r="AJU68" s="41"/>
      <c r="AJV68" s="41"/>
      <c r="AJW68" s="41"/>
      <c r="AJX68" s="41"/>
      <c r="AJY68" s="41"/>
      <c r="AJZ68" s="41"/>
      <c r="AKA68" s="41"/>
      <c r="AKB68" s="41"/>
      <c r="AKC68" s="41"/>
      <c r="AKD68" s="41"/>
      <c r="AKE68" s="41"/>
      <c r="AKF68" s="41"/>
      <c r="AKG68" s="41"/>
      <c r="AKH68" s="41"/>
      <c r="AKI68" s="41"/>
      <c r="AKJ68" s="41"/>
      <c r="AKK68" s="41"/>
      <c r="AKL68" s="41"/>
      <c r="AKM68" s="41"/>
      <c r="AKN68" s="41"/>
      <c r="AKO68" s="41"/>
      <c r="AKP68" s="41"/>
      <c r="AKQ68" s="41"/>
      <c r="AKR68" s="41"/>
      <c r="AKS68" s="41"/>
      <c r="AKT68" s="41"/>
      <c r="AKU68" s="41"/>
      <c r="AKV68" s="41"/>
      <c r="AKW68" s="41"/>
      <c r="AKX68" s="41"/>
      <c r="AKY68" s="41"/>
      <c r="AKZ68" s="41"/>
      <c r="ALA68" s="41"/>
      <c r="ALB68" s="41"/>
      <c r="ALC68" s="41"/>
      <c r="ALD68" s="41"/>
      <c r="ALE68" s="41"/>
      <c r="ALF68" s="41"/>
      <c r="ALG68" s="41"/>
      <c r="ALH68" s="41"/>
      <c r="ALI68" s="41"/>
      <c r="ALJ68" s="41"/>
      <c r="ALK68" s="41"/>
      <c r="ALL68" s="41"/>
      <c r="ALM68" s="41"/>
      <c r="ALN68" s="41"/>
      <c r="ALO68" s="41"/>
      <c r="ALP68" s="41"/>
      <c r="ALQ68" s="41"/>
      <c r="ALR68" s="41"/>
      <c r="ALS68" s="41"/>
      <c r="ALT68" s="41"/>
      <c r="ALU68" s="41"/>
      <c r="ALV68" s="41"/>
      <c r="ALW68" s="41"/>
      <c r="ALX68" s="41"/>
      <c r="ALY68" s="41"/>
      <c r="ALZ68" s="41"/>
      <c r="AMA68" s="41"/>
      <c r="AMB68" s="41"/>
      <c r="AMC68" s="41"/>
      <c r="AMD68" s="41"/>
      <c r="AME68" s="41"/>
      <c r="AMF68" s="41"/>
      <c r="AMG68" s="41"/>
      <c r="AMH68" s="41"/>
      <c r="AMI68" s="41"/>
      <c r="AMJ68" s="41"/>
      <c r="AMK68" s="41"/>
      <c r="AML68" s="41"/>
      <c r="AMM68" s="41"/>
      <c r="AMN68" s="41"/>
      <c r="AMO68" s="41"/>
      <c r="AMP68" s="41"/>
      <c r="AMQ68" s="41"/>
      <c r="AMR68" s="41"/>
      <c r="AMS68" s="41"/>
      <c r="AMT68" s="41"/>
      <c r="AMU68" s="41"/>
      <c r="AMV68" s="41"/>
      <c r="AMW68" s="41"/>
      <c r="AMX68" s="41"/>
      <c r="AMY68" s="41"/>
      <c r="AMZ68" s="41"/>
      <c r="ANA68" s="41"/>
      <c r="ANB68" s="41"/>
      <c r="ANC68" s="41"/>
      <c r="AND68" s="41"/>
      <c r="ANE68" s="41"/>
      <c r="ANF68" s="41"/>
      <c r="ANG68" s="41"/>
      <c r="ANH68" s="41"/>
      <c r="ANI68" s="41"/>
      <c r="ANJ68" s="41"/>
      <c r="ANK68" s="41"/>
      <c r="ANL68" s="41"/>
      <c r="ANM68" s="41"/>
      <c r="ANN68" s="41"/>
      <c r="ANO68" s="41"/>
      <c r="ANP68" s="41"/>
      <c r="ANQ68" s="41"/>
      <c r="ANR68" s="41"/>
      <c r="ANS68" s="41"/>
      <c r="ANT68" s="41"/>
      <c r="ANU68" s="41"/>
      <c r="ANV68" s="41"/>
      <c r="ANW68" s="41"/>
      <c r="ANX68" s="41"/>
      <c r="ANY68" s="41"/>
      <c r="ANZ68" s="41"/>
      <c r="AOA68" s="41"/>
      <c r="AOB68" s="41"/>
      <c r="AOC68" s="41"/>
      <c r="AOD68" s="41"/>
      <c r="AOE68" s="41"/>
      <c r="AOF68" s="41"/>
      <c r="AOG68" s="41"/>
      <c r="AOH68" s="41"/>
      <c r="AOI68" s="41"/>
      <c r="AOJ68" s="41"/>
      <c r="AOK68" s="41"/>
      <c r="AOL68" s="41"/>
      <c r="AOM68" s="41"/>
      <c r="AON68" s="41"/>
      <c r="AOO68" s="41"/>
      <c r="AOP68" s="41"/>
      <c r="AOQ68" s="41"/>
      <c r="AOR68" s="41"/>
      <c r="AOS68" s="41"/>
      <c r="AOT68" s="41"/>
      <c r="AOU68" s="41"/>
      <c r="AOV68" s="41"/>
      <c r="AOW68" s="41"/>
      <c r="AOX68" s="41"/>
      <c r="AOY68" s="41"/>
      <c r="AOZ68" s="41"/>
      <c r="APA68" s="41"/>
      <c r="APB68" s="41"/>
      <c r="APC68" s="41"/>
      <c r="APD68" s="41"/>
      <c r="APE68" s="41"/>
      <c r="APF68" s="41"/>
      <c r="APG68" s="41"/>
      <c r="APH68" s="41"/>
      <c r="API68" s="41"/>
    </row>
    <row r="69" spans="2:1101" x14ac:dyDescent="0.25">
      <c r="B69" s="43" t="s">
        <v>351</v>
      </c>
      <c r="C69" s="41">
        <v>12409</v>
      </c>
      <c r="D69" s="130">
        <v>0</v>
      </c>
      <c r="E69" s="130">
        <v>-88826739.209999993</v>
      </c>
      <c r="F69" s="130">
        <v>0</v>
      </c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1"/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DV69" s="41"/>
      <c r="DW69" s="41"/>
      <c r="DX69" s="41"/>
      <c r="DY69" s="41"/>
      <c r="DZ69" s="41"/>
      <c r="EA69" s="41"/>
      <c r="EB69" s="41"/>
      <c r="EC69" s="41"/>
      <c r="ED69" s="41"/>
      <c r="EE69" s="41"/>
      <c r="EF69" s="41"/>
      <c r="EG69" s="41"/>
      <c r="EH69" s="41"/>
      <c r="EI69" s="41"/>
      <c r="EJ69" s="41"/>
      <c r="EK69" s="41"/>
      <c r="EL69" s="41"/>
      <c r="EM69" s="41"/>
      <c r="EN69" s="41"/>
      <c r="EO69" s="41"/>
      <c r="EP69" s="41"/>
      <c r="EQ69" s="41"/>
      <c r="ER69" s="41"/>
      <c r="ES69" s="41"/>
      <c r="ET69" s="41"/>
      <c r="EU69" s="41"/>
      <c r="EV69" s="41"/>
      <c r="EW69" s="41"/>
      <c r="EX69" s="41"/>
      <c r="EY69" s="41"/>
      <c r="EZ69" s="41"/>
      <c r="FA69" s="41"/>
      <c r="FB69" s="41"/>
      <c r="FC69" s="41"/>
      <c r="FD69" s="41"/>
      <c r="FE69" s="41"/>
      <c r="FF69" s="41"/>
      <c r="FG69" s="41"/>
      <c r="FH69" s="41"/>
      <c r="FI69" s="41"/>
      <c r="FJ69" s="41"/>
      <c r="FK69" s="41"/>
      <c r="FL69" s="41"/>
      <c r="FM69" s="41"/>
      <c r="FN69" s="41"/>
      <c r="FO69" s="41"/>
      <c r="FP69" s="41"/>
      <c r="FQ69" s="41"/>
      <c r="FR69" s="41"/>
      <c r="FS69" s="41"/>
      <c r="FT69" s="41"/>
      <c r="FU69" s="41"/>
      <c r="FV69" s="41"/>
      <c r="FW69" s="41"/>
      <c r="FX69" s="41"/>
      <c r="FY69" s="41"/>
      <c r="FZ69" s="41"/>
      <c r="GA69" s="41"/>
      <c r="GB69" s="41"/>
      <c r="GC69" s="41"/>
      <c r="GD69" s="41"/>
      <c r="GE69" s="41"/>
      <c r="GF69" s="41"/>
      <c r="GG69" s="41"/>
      <c r="GH69" s="41"/>
      <c r="GI69" s="41"/>
      <c r="GJ69" s="41"/>
      <c r="GK69" s="41"/>
      <c r="GL69" s="41"/>
      <c r="GM69" s="41"/>
      <c r="GN69" s="41"/>
      <c r="GO69" s="41"/>
      <c r="GP69" s="41"/>
      <c r="GQ69" s="41"/>
      <c r="GR69" s="41"/>
      <c r="GS69" s="41"/>
      <c r="GT69" s="41"/>
      <c r="GU69" s="41"/>
      <c r="GV69" s="41"/>
      <c r="GW69" s="41"/>
      <c r="GX69" s="41"/>
      <c r="GY69" s="41"/>
      <c r="GZ69" s="41"/>
      <c r="HA69" s="41"/>
      <c r="HB69" s="41"/>
      <c r="HC69" s="41"/>
      <c r="HD69" s="41"/>
      <c r="HE69" s="41"/>
      <c r="HF69" s="41"/>
      <c r="HG69" s="41"/>
      <c r="HH69" s="41"/>
      <c r="HI69" s="41"/>
      <c r="HJ69" s="41"/>
      <c r="HK69" s="41"/>
      <c r="HL69" s="41"/>
      <c r="HM69" s="41"/>
      <c r="HN69" s="41"/>
      <c r="HO69" s="41"/>
      <c r="HP69" s="41"/>
      <c r="HQ69" s="41"/>
      <c r="HR69" s="41"/>
      <c r="HS69" s="41"/>
      <c r="HT69" s="41"/>
      <c r="HU69" s="41"/>
      <c r="HV69" s="41"/>
      <c r="HW69" s="41"/>
      <c r="HX69" s="41"/>
      <c r="HY69" s="41"/>
      <c r="HZ69" s="41"/>
      <c r="IA69" s="41"/>
      <c r="IB69" s="41"/>
      <c r="IC69" s="41"/>
      <c r="ID69" s="41"/>
      <c r="IE69" s="41"/>
      <c r="IF69" s="41"/>
      <c r="IG69" s="41"/>
      <c r="IH69" s="41"/>
      <c r="II69" s="41"/>
      <c r="IJ69" s="41"/>
      <c r="IK69" s="41"/>
      <c r="IL69" s="41"/>
      <c r="IM69" s="41"/>
      <c r="IN69" s="41"/>
      <c r="IO69" s="41"/>
      <c r="IP69" s="41"/>
      <c r="IQ69" s="41"/>
      <c r="IR69" s="41"/>
      <c r="IS69" s="41"/>
      <c r="IT69" s="41"/>
      <c r="IU69" s="41"/>
      <c r="IV69" s="41"/>
      <c r="IW69" s="41"/>
      <c r="IX69" s="41"/>
      <c r="IY69" s="41"/>
      <c r="IZ69" s="41"/>
      <c r="JA69" s="41"/>
      <c r="JB69" s="41"/>
      <c r="JC69" s="41"/>
      <c r="JD69" s="41"/>
      <c r="JE69" s="41"/>
      <c r="JF69" s="41"/>
      <c r="JG69" s="41"/>
      <c r="JH69" s="41"/>
      <c r="JI69" s="41"/>
      <c r="JJ69" s="41"/>
      <c r="JK69" s="41"/>
      <c r="JL69" s="41"/>
      <c r="JM69" s="41"/>
      <c r="JN69" s="41"/>
      <c r="JO69" s="41"/>
      <c r="JP69" s="41"/>
      <c r="JQ69" s="41"/>
      <c r="JR69" s="41"/>
      <c r="JS69" s="41"/>
      <c r="JT69" s="41"/>
      <c r="JU69" s="41"/>
      <c r="JV69" s="41"/>
      <c r="JW69" s="41"/>
      <c r="JX69" s="41"/>
      <c r="JY69" s="41"/>
      <c r="JZ69" s="41"/>
      <c r="KA69" s="41"/>
      <c r="KB69" s="41"/>
      <c r="KC69" s="41"/>
      <c r="KD69" s="41"/>
      <c r="KE69" s="41"/>
      <c r="KF69" s="41"/>
      <c r="KG69" s="41"/>
      <c r="KH69" s="41"/>
      <c r="KI69" s="41"/>
      <c r="KJ69" s="41"/>
      <c r="KK69" s="41"/>
      <c r="KL69" s="41"/>
      <c r="KM69" s="41"/>
      <c r="KN69" s="41"/>
      <c r="KO69" s="41"/>
      <c r="KP69" s="41"/>
      <c r="KQ69" s="41"/>
      <c r="KR69" s="41"/>
      <c r="KS69" s="41"/>
      <c r="KT69" s="41"/>
      <c r="KU69" s="41"/>
      <c r="KV69" s="41"/>
      <c r="KW69" s="41"/>
      <c r="KX69" s="41"/>
      <c r="KY69" s="41"/>
      <c r="KZ69" s="41"/>
      <c r="LA69" s="41"/>
      <c r="LB69" s="41"/>
      <c r="LC69" s="41"/>
      <c r="LD69" s="41"/>
      <c r="LE69" s="41"/>
      <c r="LF69" s="41"/>
      <c r="LG69" s="41"/>
      <c r="LH69" s="41"/>
      <c r="LI69" s="41"/>
      <c r="LJ69" s="41"/>
      <c r="LK69" s="41"/>
      <c r="LL69" s="41"/>
      <c r="LM69" s="41"/>
      <c r="LN69" s="41"/>
      <c r="LO69" s="41"/>
      <c r="LP69" s="41"/>
      <c r="LQ69" s="41"/>
      <c r="LR69" s="41"/>
      <c r="LS69" s="41"/>
      <c r="LT69" s="41"/>
      <c r="LU69" s="41"/>
      <c r="LV69" s="41"/>
      <c r="LW69" s="41"/>
      <c r="LX69" s="41"/>
      <c r="LY69" s="41"/>
      <c r="LZ69" s="41"/>
      <c r="MA69" s="41"/>
      <c r="MB69" s="41"/>
      <c r="MC69" s="41"/>
      <c r="MD69" s="41"/>
      <c r="ME69" s="41"/>
      <c r="MF69" s="41"/>
      <c r="MG69" s="41"/>
      <c r="MH69" s="41"/>
      <c r="MI69" s="41"/>
      <c r="MJ69" s="41"/>
      <c r="MK69" s="41"/>
      <c r="ML69" s="41"/>
      <c r="MM69" s="41"/>
      <c r="MN69" s="41"/>
      <c r="MO69" s="41"/>
      <c r="MP69" s="41"/>
      <c r="MQ69" s="41"/>
      <c r="MR69" s="41"/>
      <c r="MS69" s="41"/>
      <c r="MT69" s="41"/>
      <c r="MU69" s="41"/>
      <c r="MV69" s="41"/>
      <c r="MW69" s="41"/>
      <c r="MX69" s="41"/>
      <c r="MY69" s="41"/>
      <c r="MZ69" s="41"/>
      <c r="NA69" s="41"/>
      <c r="NB69" s="41"/>
      <c r="NC69" s="41"/>
      <c r="ND69" s="41"/>
      <c r="NE69" s="41"/>
      <c r="NF69" s="41"/>
      <c r="NG69" s="41"/>
      <c r="NH69" s="41"/>
      <c r="NI69" s="41"/>
      <c r="NJ69" s="41"/>
      <c r="NK69" s="41"/>
      <c r="NL69" s="41"/>
      <c r="NM69" s="41"/>
      <c r="NN69" s="41"/>
      <c r="NO69" s="41"/>
      <c r="NP69" s="41"/>
      <c r="NQ69" s="41"/>
      <c r="NR69" s="41"/>
      <c r="NS69" s="41"/>
      <c r="NT69" s="41"/>
      <c r="NU69" s="41"/>
      <c r="NV69" s="41"/>
      <c r="NW69" s="41"/>
      <c r="NX69" s="41"/>
      <c r="NY69" s="41"/>
      <c r="NZ69" s="41"/>
      <c r="OA69" s="41"/>
      <c r="OB69" s="41"/>
      <c r="OC69" s="41"/>
      <c r="OD69" s="41"/>
      <c r="OE69" s="41"/>
      <c r="OF69" s="41"/>
      <c r="OG69" s="41"/>
      <c r="OH69" s="41"/>
      <c r="OI69" s="41"/>
      <c r="OJ69" s="41"/>
      <c r="OK69" s="41"/>
      <c r="OL69" s="41"/>
      <c r="OM69" s="41"/>
      <c r="ON69" s="41"/>
      <c r="OO69" s="41"/>
      <c r="OP69" s="41"/>
      <c r="OQ69" s="41"/>
      <c r="OR69" s="41"/>
      <c r="OS69" s="41"/>
      <c r="OT69" s="41"/>
      <c r="OU69" s="41"/>
      <c r="OV69" s="41"/>
      <c r="OW69" s="41"/>
      <c r="OX69" s="41"/>
      <c r="OY69" s="41"/>
      <c r="OZ69" s="41"/>
      <c r="PA69" s="41"/>
      <c r="PB69" s="41"/>
      <c r="PC69" s="41"/>
      <c r="PD69" s="41"/>
      <c r="PE69" s="41"/>
      <c r="PF69" s="41"/>
      <c r="PG69" s="41"/>
      <c r="PH69" s="41"/>
      <c r="PI69" s="41"/>
      <c r="PJ69" s="41"/>
      <c r="PK69" s="41"/>
      <c r="PL69" s="41"/>
      <c r="PM69" s="41"/>
      <c r="PN69" s="41"/>
      <c r="PO69" s="41"/>
      <c r="PP69" s="41"/>
      <c r="PQ69" s="41"/>
      <c r="PR69" s="41"/>
      <c r="PS69" s="41"/>
      <c r="PT69" s="41"/>
      <c r="PU69" s="41"/>
      <c r="PV69" s="41"/>
      <c r="PW69" s="41"/>
      <c r="PX69" s="41"/>
      <c r="PY69" s="41"/>
      <c r="PZ69" s="41"/>
      <c r="QA69" s="41"/>
      <c r="QB69" s="41"/>
      <c r="QC69" s="41"/>
      <c r="QD69" s="41"/>
      <c r="QE69" s="41"/>
      <c r="QF69" s="41"/>
      <c r="QG69" s="41"/>
      <c r="QH69" s="41"/>
      <c r="QI69" s="41"/>
      <c r="QJ69" s="41"/>
      <c r="QK69" s="41"/>
      <c r="QL69" s="41"/>
      <c r="QM69" s="41"/>
      <c r="QN69" s="41"/>
      <c r="QO69" s="41"/>
      <c r="QP69" s="41"/>
      <c r="QQ69" s="41"/>
      <c r="QR69" s="41"/>
      <c r="QS69" s="41"/>
      <c r="QT69" s="41"/>
      <c r="QU69" s="41"/>
      <c r="QV69" s="41"/>
      <c r="QW69" s="41"/>
      <c r="QX69" s="41"/>
      <c r="QY69" s="41"/>
      <c r="QZ69" s="41"/>
      <c r="RA69" s="41"/>
      <c r="RB69" s="41"/>
      <c r="RC69" s="41"/>
      <c r="RD69" s="41"/>
      <c r="RE69" s="41"/>
      <c r="RF69" s="41"/>
      <c r="RG69" s="41"/>
      <c r="RH69" s="41"/>
      <c r="RI69" s="41"/>
      <c r="RJ69" s="41"/>
      <c r="RK69" s="41"/>
      <c r="RL69" s="41"/>
      <c r="RM69" s="41"/>
      <c r="RN69" s="41"/>
      <c r="RO69" s="41"/>
      <c r="RP69" s="41"/>
      <c r="RQ69" s="41"/>
      <c r="RR69" s="41"/>
      <c r="RS69" s="41"/>
      <c r="RT69" s="41"/>
      <c r="RU69" s="41"/>
      <c r="RV69" s="41"/>
      <c r="RW69" s="41"/>
      <c r="RX69" s="41"/>
      <c r="RY69" s="41"/>
      <c r="RZ69" s="41"/>
      <c r="SA69" s="41"/>
      <c r="SB69" s="41"/>
      <c r="SC69" s="41"/>
      <c r="SD69" s="41"/>
      <c r="SE69" s="41"/>
      <c r="SF69" s="41"/>
      <c r="SG69" s="41"/>
      <c r="SH69" s="41"/>
      <c r="SI69" s="41"/>
      <c r="SJ69" s="41"/>
      <c r="SK69" s="41"/>
      <c r="SL69" s="41"/>
      <c r="SM69" s="41"/>
      <c r="SN69" s="41"/>
      <c r="SO69" s="41"/>
      <c r="SP69" s="41"/>
      <c r="SQ69" s="41"/>
      <c r="SR69" s="41"/>
      <c r="SS69" s="41"/>
      <c r="ST69" s="41"/>
      <c r="SU69" s="41"/>
      <c r="SV69" s="41"/>
      <c r="SW69" s="41"/>
      <c r="SX69" s="41"/>
      <c r="SY69" s="41"/>
      <c r="SZ69" s="41"/>
      <c r="TA69" s="41"/>
      <c r="TB69" s="41"/>
      <c r="TC69" s="41"/>
      <c r="TD69" s="41"/>
      <c r="TE69" s="41"/>
      <c r="TF69" s="41"/>
      <c r="TG69" s="41"/>
      <c r="TH69" s="41"/>
      <c r="TI69" s="41"/>
      <c r="TJ69" s="41"/>
      <c r="TK69" s="41"/>
      <c r="TL69" s="41"/>
      <c r="TM69" s="41"/>
      <c r="TN69" s="41"/>
      <c r="TO69" s="41"/>
      <c r="TP69" s="41"/>
      <c r="TQ69" s="41"/>
      <c r="TR69" s="41"/>
      <c r="TS69" s="41"/>
      <c r="TT69" s="41"/>
      <c r="TU69" s="41"/>
      <c r="TV69" s="41"/>
      <c r="TW69" s="41"/>
      <c r="TX69" s="41"/>
      <c r="TY69" s="41"/>
      <c r="TZ69" s="41"/>
      <c r="UA69" s="41"/>
      <c r="UB69" s="41"/>
      <c r="UC69" s="41"/>
      <c r="UD69" s="41"/>
      <c r="UE69" s="41"/>
      <c r="UF69" s="41"/>
      <c r="UG69" s="41"/>
      <c r="UH69" s="41"/>
      <c r="UI69" s="41"/>
      <c r="UJ69" s="41"/>
      <c r="UK69" s="41"/>
      <c r="UL69" s="41"/>
      <c r="UM69" s="41"/>
      <c r="UN69" s="41"/>
      <c r="UO69" s="41"/>
      <c r="UP69" s="41"/>
      <c r="UQ69" s="41"/>
      <c r="UR69" s="41"/>
      <c r="US69" s="41"/>
      <c r="UT69" s="41"/>
      <c r="UU69" s="41"/>
      <c r="UV69" s="41"/>
      <c r="UW69" s="41"/>
      <c r="UX69" s="41"/>
      <c r="UY69" s="41"/>
      <c r="UZ69" s="41"/>
      <c r="VA69" s="41"/>
      <c r="VB69" s="41"/>
      <c r="VC69" s="41"/>
      <c r="VD69" s="41"/>
      <c r="VE69" s="41"/>
      <c r="VF69" s="41"/>
      <c r="VG69" s="41"/>
      <c r="VH69" s="41"/>
      <c r="VI69" s="41"/>
      <c r="VJ69" s="41"/>
      <c r="VK69" s="41"/>
      <c r="VL69" s="41"/>
      <c r="VM69" s="41"/>
      <c r="VN69" s="41"/>
      <c r="VO69" s="41"/>
      <c r="VP69" s="41"/>
      <c r="VQ69" s="41"/>
      <c r="VR69" s="41"/>
      <c r="VS69" s="41"/>
      <c r="VT69" s="41"/>
      <c r="VU69" s="41"/>
      <c r="VV69" s="41"/>
      <c r="VW69" s="41"/>
      <c r="VX69" s="41"/>
      <c r="VY69" s="41"/>
      <c r="VZ69" s="41"/>
      <c r="WA69" s="41"/>
      <c r="WB69" s="41"/>
      <c r="WC69" s="41"/>
      <c r="WD69" s="41"/>
      <c r="WE69" s="41"/>
      <c r="WF69" s="41"/>
      <c r="WG69" s="41"/>
      <c r="WH69" s="41"/>
      <c r="WI69" s="41"/>
      <c r="WJ69" s="41"/>
      <c r="WK69" s="41"/>
      <c r="WL69" s="41"/>
      <c r="WM69" s="41"/>
      <c r="WN69" s="41"/>
      <c r="WO69" s="41"/>
      <c r="WP69" s="41"/>
      <c r="WQ69" s="41"/>
      <c r="WR69" s="41"/>
      <c r="WS69" s="41"/>
      <c r="WT69" s="41"/>
      <c r="WU69" s="41"/>
      <c r="WV69" s="41"/>
      <c r="WW69" s="41"/>
      <c r="WX69" s="41"/>
      <c r="WY69" s="41"/>
      <c r="WZ69" s="41"/>
      <c r="XA69" s="41"/>
      <c r="XB69" s="41"/>
      <c r="XC69" s="41"/>
      <c r="XD69" s="41"/>
      <c r="XE69" s="41"/>
      <c r="XF69" s="41"/>
      <c r="XG69" s="41"/>
      <c r="XH69" s="41"/>
      <c r="XI69" s="41"/>
      <c r="XJ69" s="41"/>
      <c r="XK69" s="41"/>
      <c r="XL69" s="41"/>
      <c r="XM69" s="41"/>
      <c r="XN69" s="41"/>
      <c r="XO69" s="41"/>
      <c r="XP69" s="41"/>
      <c r="XQ69" s="41"/>
      <c r="XR69" s="41"/>
      <c r="XS69" s="41"/>
      <c r="XT69" s="41"/>
      <c r="XU69" s="41"/>
      <c r="XV69" s="41"/>
      <c r="XW69" s="41"/>
      <c r="XX69" s="41"/>
      <c r="XY69" s="41"/>
      <c r="XZ69" s="41"/>
      <c r="YA69" s="41"/>
      <c r="YB69" s="41"/>
      <c r="YC69" s="41"/>
      <c r="YD69" s="41"/>
      <c r="YE69" s="41"/>
      <c r="YF69" s="41"/>
      <c r="YG69" s="41"/>
      <c r="YH69" s="41"/>
      <c r="YI69" s="41"/>
      <c r="YJ69" s="41"/>
      <c r="YK69" s="41"/>
      <c r="YL69" s="41"/>
      <c r="YM69" s="41"/>
      <c r="YN69" s="41"/>
      <c r="YO69" s="41"/>
      <c r="YP69" s="41"/>
      <c r="YQ69" s="41"/>
      <c r="YR69" s="41"/>
      <c r="YS69" s="41"/>
      <c r="YT69" s="41"/>
      <c r="YU69" s="41"/>
      <c r="YV69" s="41"/>
      <c r="YW69" s="41"/>
      <c r="YX69" s="41"/>
      <c r="YY69" s="41"/>
      <c r="YZ69" s="41"/>
      <c r="ZA69" s="41"/>
      <c r="ZB69" s="41"/>
      <c r="ZC69" s="41"/>
      <c r="ZD69" s="41"/>
      <c r="ZE69" s="41"/>
      <c r="ZF69" s="41"/>
      <c r="ZG69" s="41"/>
      <c r="ZH69" s="41"/>
      <c r="ZI69" s="41"/>
      <c r="ZJ69" s="41"/>
      <c r="ZK69" s="41"/>
      <c r="ZL69" s="41"/>
      <c r="ZM69" s="41"/>
      <c r="ZN69" s="41"/>
      <c r="ZO69" s="41"/>
      <c r="ZP69" s="41"/>
      <c r="ZQ69" s="41"/>
      <c r="ZR69" s="41"/>
      <c r="ZS69" s="41"/>
      <c r="ZT69" s="41"/>
      <c r="ZU69" s="41"/>
      <c r="ZV69" s="41"/>
      <c r="ZW69" s="41"/>
      <c r="ZX69" s="41"/>
      <c r="ZY69" s="41"/>
      <c r="ZZ69" s="41"/>
      <c r="AAA69" s="41"/>
      <c r="AAB69" s="41"/>
      <c r="AAC69" s="41"/>
      <c r="AAD69" s="41"/>
      <c r="AAE69" s="41"/>
      <c r="AAF69" s="41"/>
      <c r="AAG69" s="41"/>
      <c r="AAH69" s="41"/>
      <c r="AAI69" s="41"/>
      <c r="AAJ69" s="41"/>
      <c r="AAK69" s="41"/>
      <c r="AAL69" s="41"/>
      <c r="AAM69" s="41"/>
      <c r="AAN69" s="41"/>
      <c r="AAO69" s="41"/>
      <c r="AAP69" s="41"/>
      <c r="AAQ69" s="41"/>
      <c r="AAR69" s="41"/>
      <c r="AAS69" s="41"/>
      <c r="AAT69" s="41"/>
      <c r="AAU69" s="41"/>
      <c r="AAV69" s="41"/>
      <c r="AAW69" s="41"/>
      <c r="AAX69" s="41"/>
      <c r="AAY69" s="41"/>
      <c r="AAZ69" s="41"/>
      <c r="ABA69" s="41"/>
      <c r="ABB69" s="41"/>
      <c r="ABC69" s="41"/>
      <c r="ABD69" s="41"/>
      <c r="ABE69" s="41"/>
      <c r="ABF69" s="41"/>
      <c r="ABG69" s="41"/>
      <c r="ABH69" s="41"/>
      <c r="ABI69" s="41"/>
      <c r="ABJ69" s="41"/>
      <c r="ABK69" s="41"/>
      <c r="ABL69" s="41"/>
      <c r="ABM69" s="41"/>
      <c r="ABN69" s="41"/>
      <c r="ABO69" s="41"/>
      <c r="ABP69" s="41"/>
      <c r="ABQ69" s="41"/>
      <c r="ABR69" s="41"/>
      <c r="ABS69" s="41"/>
      <c r="ABT69" s="41"/>
      <c r="ABU69" s="41"/>
      <c r="ABV69" s="41"/>
      <c r="ABW69" s="41"/>
      <c r="ABX69" s="41"/>
      <c r="ABY69" s="41"/>
      <c r="ABZ69" s="41"/>
      <c r="ACA69" s="41"/>
      <c r="ACB69" s="41"/>
      <c r="ACC69" s="41"/>
      <c r="ACD69" s="41"/>
      <c r="ACE69" s="41"/>
      <c r="ACF69" s="41"/>
      <c r="ACG69" s="41"/>
      <c r="ACH69" s="41"/>
      <c r="ACI69" s="41"/>
      <c r="ACJ69" s="41"/>
      <c r="ACK69" s="41"/>
      <c r="ACL69" s="41"/>
      <c r="ACM69" s="41"/>
      <c r="ACN69" s="41"/>
      <c r="ACO69" s="41"/>
      <c r="ACP69" s="41"/>
      <c r="ACQ69" s="41"/>
      <c r="ACR69" s="41"/>
      <c r="ACS69" s="41"/>
      <c r="ACT69" s="41"/>
      <c r="ACU69" s="41"/>
      <c r="ACV69" s="41"/>
      <c r="ACW69" s="41"/>
      <c r="ACX69" s="41"/>
      <c r="ACY69" s="41"/>
      <c r="ACZ69" s="41"/>
      <c r="ADA69" s="41"/>
      <c r="ADB69" s="41"/>
      <c r="ADC69" s="41"/>
      <c r="ADD69" s="41"/>
      <c r="ADE69" s="41"/>
      <c r="ADF69" s="41"/>
      <c r="ADG69" s="41"/>
      <c r="ADH69" s="41"/>
      <c r="ADI69" s="41"/>
      <c r="ADJ69" s="41"/>
      <c r="ADK69" s="41"/>
      <c r="ADL69" s="41"/>
      <c r="ADM69" s="41"/>
      <c r="ADN69" s="41"/>
      <c r="ADO69" s="41"/>
      <c r="ADP69" s="41"/>
      <c r="ADQ69" s="41"/>
      <c r="ADR69" s="41"/>
      <c r="ADS69" s="41"/>
      <c r="ADT69" s="41"/>
      <c r="ADU69" s="41"/>
      <c r="ADV69" s="41"/>
      <c r="ADW69" s="41"/>
      <c r="ADX69" s="41"/>
      <c r="ADY69" s="41"/>
      <c r="ADZ69" s="41"/>
      <c r="AEA69" s="41"/>
      <c r="AEB69" s="41"/>
      <c r="AEC69" s="41"/>
      <c r="AED69" s="41"/>
      <c r="AEE69" s="41"/>
      <c r="AEF69" s="41"/>
      <c r="AEG69" s="41"/>
      <c r="AEH69" s="41"/>
      <c r="AEI69" s="41"/>
      <c r="AEJ69" s="41"/>
      <c r="AEK69" s="41"/>
      <c r="AEL69" s="41"/>
      <c r="AEM69" s="41"/>
      <c r="AEN69" s="41"/>
      <c r="AEO69" s="41"/>
      <c r="AEP69" s="41"/>
      <c r="AEQ69" s="41"/>
      <c r="AER69" s="41"/>
      <c r="AES69" s="41"/>
      <c r="AET69" s="41"/>
      <c r="AEU69" s="41"/>
      <c r="AEV69" s="41"/>
      <c r="AEW69" s="41"/>
      <c r="AEX69" s="41"/>
      <c r="AEY69" s="41"/>
      <c r="AEZ69" s="41"/>
      <c r="AFA69" s="41"/>
      <c r="AFB69" s="41"/>
      <c r="AFC69" s="41"/>
      <c r="AFD69" s="41"/>
      <c r="AFE69" s="41"/>
      <c r="AFF69" s="41"/>
      <c r="AFG69" s="41"/>
      <c r="AFH69" s="41"/>
      <c r="AFI69" s="41"/>
      <c r="AFJ69" s="41"/>
      <c r="AFK69" s="41"/>
      <c r="AFL69" s="41"/>
      <c r="AFM69" s="41"/>
      <c r="AFN69" s="41"/>
      <c r="AFO69" s="41"/>
      <c r="AFP69" s="41"/>
      <c r="AFQ69" s="41"/>
      <c r="AFR69" s="41"/>
      <c r="AFS69" s="41"/>
      <c r="AFT69" s="41"/>
      <c r="AFU69" s="41"/>
      <c r="AFV69" s="41"/>
      <c r="AFW69" s="41"/>
      <c r="AFX69" s="41"/>
      <c r="AFY69" s="41"/>
      <c r="AFZ69" s="41"/>
      <c r="AGA69" s="41"/>
      <c r="AGB69" s="41"/>
      <c r="AGC69" s="41"/>
      <c r="AGD69" s="41"/>
      <c r="AGE69" s="41"/>
      <c r="AGF69" s="41"/>
      <c r="AGG69" s="41"/>
      <c r="AGH69" s="41"/>
      <c r="AGI69" s="41"/>
      <c r="AGJ69" s="41"/>
      <c r="AGK69" s="41"/>
      <c r="AGL69" s="41"/>
      <c r="AGM69" s="41"/>
      <c r="AGN69" s="41"/>
      <c r="AGO69" s="41"/>
      <c r="AGP69" s="41"/>
      <c r="AGQ69" s="41"/>
      <c r="AGR69" s="41"/>
      <c r="AGS69" s="41"/>
      <c r="AGT69" s="41"/>
      <c r="AGU69" s="41"/>
      <c r="AGV69" s="41"/>
      <c r="AGW69" s="41"/>
      <c r="AGX69" s="41"/>
      <c r="AGY69" s="41"/>
      <c r="AGZ69" s="41"/>
      <c r="AHA69" s="41"/>
      <c r="AHB69" s="41"/>
      <c r="AHC69" s="41"/>
      <c r="AHD69" s="41"/>
      <c r="AHE69" s="41"/>
      <c r="AHF69" s="41"/>
      <c r="AHG69" s="41"/>
      <c r="AHH69" s="41"/>
      <c r="AHI69" s="41"/>
      <c r="AHJ69" s="41"/>
      <c r="AHK69" s="41"/>
      <c r="AHL69" s="41"/>
      <c r="AHM69" s="41"/>
      <c r="AHN69" s="41"/>
      <c r="AHO69" s="41"/>
      <c r="AHP69" s="41"/>
      <c r="AHQ69" s="41"/>
      <c r="AHR69" s="41"/>
      <c r="AHS69" s="41"/>
      <c r="AHT69" s="41"/>
      <c r="AHU69" s="41"/>
      <c r="AHV69" s="41"/>
      <c r="AHW69" s="41"/>
      <c r="AHX69" s="41"/>
      <c r="AHY69" s="41"/>
      <c r="AHZ69" s="41"/>
      <c r="AIA69" s="41"/>
      <c r="AIB69" s="41"/>
      <c r="AIC69" s="41"/>
      <c r="AID69" s="41"/>
      <c r="AIE69" s="41"/>
      <c r="AIF69" s="41"/>
      <c r="AIG69" s="41"/>
      <c r="AIH69" s="41"/>
      <c r="AII69" s="41"/>
      <c r="AIJ69" s="41"/>
      <c r="AIK69" s="41"/>
      <c r="AIL69" s="41"/>
      <c r="AIM69" s="41"/>
      <c r="AIN69" s="41"/>
      <c r="AIO69" s="41"/>
      <c r="AIP69" s="41"/>
      <c r="AIQ69" s="41"/>
      <c r="AIR69" s="41"/>
      <c r="AIS69" s="41"/>
      <c r="AIT69" s="41"/>
      <c r="AIU69" s="41"/>
      <c r="AIV69" s="41"/>
      <c r="AIW69" s="41"/>
      <c r="AIX69" s="41"/>
      <c r="AIY69" s="41"/>
      <c r="AIZ69" s="41"/>
      <c r="AJA69" s="41"/>
      <c r="AJB69" s="41"/>
      <c r="AJC69" s="41"/>
      <c r="AJD69" s="41"/>
      <c r="AJE69" s="41"/>
      <c r="AJF69" s="41"/>
      <c r="AJG69" s="41"/>
      <c r="AJH69" s="41"/>
      <c r="AJI69" s="41"/>
      <c r="AJJ69" s="41"/>
      <c r="AJK69" s="41"/>
      <c r="AJL69" s="41"/>
      <c r="AJM69" s="41"/>
      <c r="AJN69" s="41"/>
      <c r="AJO69" s="41"/>
      <c r="AJP69" s="41"/>
      <c r="AJQ69" s="41"/>
      <c r="AJR69" s="41"/>
      <c r="AJS69" s="41"/>
      <c r="AJT69" s="41"/>
      <c r="AJU69" s="41"/>
      <c r="AJV69" s="41"/>
      <c r="AJW69" s="41"/>
      <c r="AJX69" s="41"/>
      <c r="AJY69" s="41"/>
      <c r="AJZ69" s="41"/>
      <c r="AKA69" s="41"/>
      <c r="AKB69" s="41"/>
      <c r="AKC69" s="41"/>
      <c r="AKD69" s="41"/>
      <c r="AKE69" s="41"/>
      <c r="AKF69" s="41"/>
      <c r="AKG69" s="41"/>
      <c r="AKH69" s="41"/>
      <c r="AKI69" s="41"/>
      <c r="AKJ69" s="41"/>
      <c r="AKK69" s="41"/>
      <c r="AKL69" s="41"/>
      <c r="AKM69" s="41"/>
      <c r="AKN69" s="41"/>
      <c r="AKO69" s="41"/>
      <c r="AKP69" s="41"/>
      <c r="AKQ69" s="41"/>
      <c r="AKR69" s="41"/>
      <c r="AKS69" s="41"/>
      <c r="AKT69" s="41"/>
      <c r="AKU69" s="41"/>
      <c r="AKV69" s="41"/>
      <c r="AKW69" s="41"/>
      <c r="AKX69" s="41"/>
      <c r="AKY69" s="41"/>
      <c r="AKZ69" s="41"/>
      <c r="ALA69" s="41"/>
      <c r="ALB69" s="41"/>
      <c r="ALC69" s="41"/>
      <c r="ALD69" s="41"/>
      <c r="ALE69" s="41"/>
      <c r="ALF69" s="41"/>
      <c r="ALG69" s="41"/>
      <c r="ALH69" s="41"/>
      <c r="ALI69" s="41"/>
      <c r="ALJ69" s="41"/>
      <c r="ALK69" s="41"/>
      <c r="ALL69" s="41"/>
      <c r="ALM69" s="41"/>
      <c r="ALN69" s="41"/>
      <c r="ALO69" s="41"/>
      <c r="ALP69" s="41"/>
      <c r="ALQ69" s="41"/>
      <c r="ALR69" s="41"/>
      <c r="ALS69" s="41"/>
      <c r="ALT69" s="41"/>
      <c r="ALU69" s="41"/>
      <c r="ALV69" s="41"/>
      <c r="ALW69" s="41"/>
      <c r="ALX69" s="41"/>
      <c r="ALY69" s="41"/>
      <c r="ALZ69" s="41"/>
      <c r="AMA69" s="41"/>
      <c r="AMB69" s="41"/>
      <c r="AMC69" s="41"/>
      <c r="AMD69" s="41"/>
      <c r="AME69" s="41"/>
      <c r="AMF69" s="41"/>
      <c r="AMG69" s="41"/>
      <c r="AMH69" s="41"/>
      <c r="AMI69" s="41"/>
      <c r="AMJ69" s="41"/>
      <c r="AMK69" s="41"/>
      <c r="AML69" s="41"/>
      <c r="AMM69" s="41"/>
      <c r="AMN69" s="41"/>
      <c r="AMO69" s="41"/>
      <c r="AMP69" s="41"/>
      <c r="AMQ69" s="41"/>
      <c r="AMR69" s="41"/>
      <c r="AMS69" s="41"/>
      <c r="AMT69" s="41"/>
      <c r="AMU69" s="41"/>
      <c r="AMV69" s="41"/>
      <c r="AMW69" s="41"/>
      <c r="AMX69" s="41"/>
      <c r="AMY69" s="41"/>
      <c r="AMZ69" s="41"/>
      <c r="ANA69" s="41"/>
      <c r="ANB69" s="41"/>
      <c r="ANC69" s="41"/>
      <c r="AND69" s="41"/>
      <c r="ANE69" s="41"/>
      <c r="ANF69" s="41"/>
      <c r="ANG69" s="41"/>
      <c r="ANH69" s="41"/>
      <c r="ANI69" s="41"/>
      <c r="ANJ69" s="41"/>
      <c r="ANK69" s="41"/>
      <c r="ANL69" s="41"/>
      <c r="ANM69" s="41"/>
      <c r="ANN69" s="41"/>
      <c r="ANO69" s="41"/>
      <c r="ANP69" s="41"/>
      <c r="ANQ69" s="41"/>
      <c r="ANR69" s="41"/>
      <c r="ANS69" s="41"/>
      <c r="ANT69" s="41"/>
      <c r="ANU69" s="41"/>
      <c r="ANV69" s="41"/>
      <c r="ANW69" s="41"/>
      <c r="ANX69" s="41"/>
      <c r="ANY69" s="41"/>
      <c r="ANZ69" s="41"/>
      <c r="AOA69" s="41"/>
      <c r="AOB69" s="41"/>
      <c r="AOC69" s="41"/>
      <c r="AOD69" s="41"/>
      <c r="AOE69" s="41"/>
      <c r="AOF69" s="41"/>
      <c r="AOG69" s="41"/>
      <c r="AOH69" s="41"/>
      <c r="AOI69" s="41"/>
      <c r="AOJ69" s="41"/>
      <c r="AOK69" s="41"/>
      <c r="AOL69" s="41"/>
      <c r="AOM69" s="41"/>
      <c r="AON69" s="41"/>
      <c r="AOO69" s="41"/>
      <c r="AOP69" s="41"/>
      <c r="AOQ69" s="41"/>
      <c r="AOR69" s="41"/>
      <c r="AOS69" s="41"/>
      <c r="AOT69" s="41"/>
      <c r="AOU69" s="41"/>
      <c r="AOV69" s="41"/>
      <c r="AOW69" s="41"/>
      <c r="AOX69" s="41"/>
      <c r="AOY69" s="41"/>
      <c r="AOZ69" s="41"/>
      <c r="APA69" s="41"/>
      <c r="APB69" s="41"/>
      <c r="APC69" s="41"/>
      <c r="APD69" s="41"/>
      <c r="APE69" s="41"/>
      <c r="APF69" s="41"/>
      <c r="APG69" s="41"/>
      <c r="APH69" s="41"/>
      <c r="API69" s="41"/>
    </row>
    <row r="70" spans="2:1101" x14ac:dyDescent="0.25">
      <c r="B70" s="43" t="s">
        <v>351</v>
      </c>
      <c r="C70" s="41">
        <v>12413</v>
      </c>
      <c r="D70" s="130">
        <v>0</v>
      </c>
      <c r="E70" s="130">
        <v>99930081.609999999</v>
      </c>
      <c r="F70" s="130">
        <v>0</v>
      </c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41"/>
      <c r="CP70" s="41"/>
      <c r="CQ70" s="41"/>
      <c r="CR70" s="41"/>
      <c r="CS70" s="41"/>
      <c r="CT70" s="41"/>
      <c r="CU70" s="41"/>
      <c r="CV70" s="41"/>
      <c r="CW70" s="41"/>
      <c r="CX70" s="41"/>
      <c r="CY70" s="41"/>
      <c r="CZ70" s="41"/>
      <c r="DA70" s="41"/>
      <c r="DB70" s="41"/>
      <c r="DC70" s="41"/>
      <c r="DD70" s="41"/>
      <c r="DE70" s="41"/>
      <c r="DF70" s="41"/>
      <c r="DG70" s="41"/>
      <c r="DH70" s="41"/>
      <c r="DI70" s="41"/>
      <c r="DJ70" s="41"/>
      <c r="DK70" s="41"/>
      <c r="DL70" s="41"/>
      <c r="DM70" s="41"/>
      <c r="DN70" s="41"/>
      <c r="DO70" s="41"/>
      <c r="DP70" s="41"/>
      <c r="DQ70" s="41"/>
      <c r="DR70" s="41"/>
      <c r="DS70" s="41"/>
      <c r="DT70" s="41"/>
      <c r="DU70" s="41"/>
      <c r="DV70" s="41"/>
      <c r="DW70" s="41"/>
      <c r="DX70" s="41"/>
      <c r="DY70" s="41"/>
      <c r="DZ70" s="41"/>
      <c r="EA70" s="41"/>
      <c r="EB70" s="41"/>
      <c r="EC70" s="41"/>
      <c r="ED70" s="41"/>
      <c r="EE70" s="41"/>
      <c r="EF70" s="41"/>
      <c r="EG70" s="41"/>
      <c r="EH70" s="41"/>
      <c r="EI70" s="41"/>
      <c r="EJ70" s="41"/>
      <c r="EK70" s="41"/>
      <c r="EL70" s="41"/>
      <c r="EM70" s="41"/>
      <c r="EN70" s="41"/>
      <c r="EO70" s="41"/>
      <c r="EP70" s="41"/>
      <c r="EQ70" s="41"/>
      <c r="ER70" s="41"/>
      <c r="ES70" s="41"/>
      <c r="ET70" s="41"/>
      <c r="EU70" s="41"/>
      <c r="EV70" s="41"/>
      <c r="EW70" s="41"/>
      <c r="EX70" s="41"/>
      <c r="EY70" s="41"/>
      <c r="EZ70" s="41"/>
      <c r="FA70" s="41"/>
      <c r="FB70" s="41"/>
      <c r="FC70" s="41"/>
      <c r="FD70" s="41"/>
      <c r="FE70" s="41"/>
      <c r="FF70" s="41"/>
      <c r="FG70" s="41"/>
      <c r="FH70" s="41"/>
      <c r="FI70" s="41"/>
      <c r="FJ70" s="41"/>
      <c r="FK70" s="41"/>
      <c r="FL70" s="41"/>
      <c r="FM70" s="41"/>
      <c r="FN70" s="41"/>
      <c r="FO70" s="41"/>
      <c r="FP70" s="41"/>
      <c r="FQ70" s="41"/>
      <c r="FR70" s="41"/>
      <c r="FS70" s="41"/>
      <c r="FT70" s="41"/>
      <c r="FU70" s="41"/>
      <c r="FV70" s="41"/>
      <c r="FW70" s="41"/>
      <c r="FX70" s="41"/>
      <c r="FY70" s="41"/>
      <c r="FZ70" s="41"/>
      <c r="GA70" s="41"/>
      <c r="GB70" s="41"/>
      <c r="GC70" s="41"/>
      <c r="GD70" s="41"/>
      <c r="GE70" s="41"/>
      <c r="GF70" s="41"/>
      <c r="GG70" s="41"/>
      <c r="GH70" s="41"/>
      <c r="GI70" s="41"/>
      <c r="GJ70" s="41"/>
      <c r="GK70" s="41"/>
      <c r="GL70" s="41"/>
      <c r="GM70" s="41"/>
      <c r="GN70" s="41"/>
      <c r="GO70" s="41"/>
      <c r="GP70" s="41"/>
      <c r="GQ70" s="41"/>
      <c r="GR70" s="41"/>
      <c r="GS70" s="41"/>
      <c r="GT70" s="41"/>
      <c r="GU70" s="41"/>
      <c r="GV70" s="41"/>
      <c r="GW70" s="41"/>
      <c r="GX70" s="41"/>
      <c r="GY70" s="41"/>
      <c r="GZ70" s="41"/>
      <c r="HA70" s="41"/>
      <c r="HB70" s="41"/>
      <c r="HC70" s="41"/>
      <c r="HD70" s="41"/>
      <c r="HE70" s="41"/>
      <c r="HF70" s="41"/>
      <c r="HG70" s="41"/>
      <c r="HH70" s="41"/>
      <c r="HI70" s="41"/>
      <c r="HJ70" s="41"/>
      <c r="HK70" s="41"/>
      <c r="HL70" s="41"/>
      <c r="HM70" s="41"/>
      <c r="HN70" s="41"/>
      <c r="HO70" s="41"/>
      <c r="HP70" s="41"/>
      <c r="HQ70" s="41"/>
      <c r="HR70" s="41"/>
      <c r="HS70" s="41"/>
      <c r="HT70" s="41"/>
      <c r="HU70" s="41"/>
      <c r="HV70" s="41"/>
      <c r="HW70" s="41"/>
      <c r="HX70" s="41"/>
      <c r="HY70" s="41"/>
      <c r="HZ70" s="41"/>
      <c r="IA70" s="41"/>
      <c r="IB70" s="41"/>
      <c r="IC70" s="41"/>
      <c r="ID70" s="41"/>
      <c r="IE70" s="41"/>
      <c r="IF70" s="41"/>
      <c r="IG70" s="41"/>
      <c r="IH70" s="41"/>
      <c r="II70" s="41"/>
      <c r="IJ70" s="41"/>
      <c r="IK70" s="41"/>
      <c r="IL70" s="41"/>
      <c r="IM70" s="41"/>
      <c r="IN70" s="41"/>
      <c r="IO70" s="41"/>
      <c r="IP70" s="41"/>
      <c r="IQ70" s="41"/>
      <c r="IR70" s="41"/>
      <c r="IS70" s="41"/>
      <c r="IT70" s="41"/>
      <c r="IU70" s="41"/>
      <c r="IV70" s="41"/>
      <c r="IW70" s="41"/>
      <c r="IX70" s="41"/>
      <c r="IY70" s="41"/>
      <c r="IZ70" s="41"/>
      <c r="JA70" s="41"/>
      <c r="JB70" s="41"/>
      <c r="JC70" s="41"/>
      <c r="JD70" s="41"/>
      <c r="JE70" s="41"/>
      <c r="JF70" s="41"/>
      <c r="JG70" s="41"/>
      <c r="JH70" s="41"/>
      <c r="JI70" s="41"/>
      <c r="JJ70" s="41"/>
      <c r="JK70" s="41"/>
      <c r="JL70" s="41"/>
      <c r="JM70" s="41"/>
      <c r="JN70" s="41"/>
      <c r="JO70" s="41"/>
      <c r="JP70" s="41"/>
      <c r="JQ70" s="41"/>
      <c r="JR70" s="41"/>
      <c r="JS70" s="41"/>
      <c r="JT70" s="41"/>
      <c r="JU70" s="41"/>
      <c r="JV70" s="41"/>
      <c r="JW70" s="41"/>
      <c r="JX70" s="41"/>
      <c r="JY70" s="41"/>
      <c r="JZ70" s="41"/>
      <c r="KA70" s="41"/>
      <c r="KB70" s="41"/>
      <c r="KC70" s="41"/>
      <c r="KD70" s="41"/>
      <c r="KE70" s="41"/>
      <c r="KF70" s="41"/>
      <c r="KG70" s="41"/>
      <c r="KH70" s="41"/>
      <c r="KI70" s="41"/>
      <c r="KJ70" s="41"/>
      <c r="KK70" s="41"/>
      <c r="KL70" s="41"/>
      <c r="KM70" s="41"/>
      <c r="KN70" s="41"/>
      <c r="KO70" s="41"/>
      <c r="KP70" s="41"/>
      <c r="KQ70" s="41"/>
      <c r="KR70" s="41"/>
      <c r="KS70" s="41"/>
      <c r="KT70" s="41"/>
      <c r="KU70" s="41"/>
      <c r="KV70" s="41"/>
      <c r="KW70" s="41"/>
      <c r="KX70" s="41"/>
      <c r="KY70" s="41"/>
      <c r="KZ70" s="41"/>
      <c r="LA70" s="41"/>
      <c r="LB70" s="41"/>
      <c r="LC70" s="41"/>
      <c r="LD70" s="41"/>
      <c r="LE70" s="41"/>
      <c r="LF70" s="41"/>
      <c r="LG70" s="41"/>
      <c r="LH70" s="41"/>
      <c r="LI70" s="41"/>
      <c r="LJ70" s="41"/>
      <c r="LK70" s="41"/>
      <c r="LL70" s="41"/>
      <c r="LM70" s="41"/>
      <c r="LN70" s="41"/>
      <c r="LO70" s="41"/>
      <c r="LP70" s="41"/>
      <c r="LQ70" s="41"/>
      <c r="LR70" s="41"/>
      <c r="LS70" s="41"/>
      <c r="LT70" s="41"/>
      <c r="LU70" s="41"/>
      <c r="LV70" s="41"/>
      <c r="LW70" s="41"/>
      <c r="LX70" s="41"/>
      <c r="LY70" s="41"/>
      <c r="LZ70" s="41"/>
      <c r="MA70" s="41"/>
      <c r="MB70" s="41"/>
      <c r="MC70" s="41"/>
      <c r="MD70" s="41"/>
      <c r="ME70" s="41"/>
      <c r="MF70" s="41"/>
      <c r="MG70" s="41"/>
      <c r="MH70" s="41"/>
      <c r="MI70" s="41"/>
      <c r="MJ70" s="41"/>
      <c r="MK70" s="41"/>
      <c r="ML70" s="41"/>
      <c r="MM70" s="41"/>
      <c r="MN70" s="41"/>
      <c r="MO70" s="41"/>
      <c r="MP70" s="41"/>
      <c r="MQ70" s="41"/>
      <c r="MR70" s="41"/>
      <c r="MS70" s="41"/>
      <c r="MT70" s="41"/>
      <c r="MU70" s="41"/>
      <c r="MV70" s="41"/>
      <c r="MW70" s="41"/>
      <c r="MX70" s="41"/>
      <c r="MY70" s="41"/>
      <c r="MZ70" s="41"/>
      <c r="NA70" s="41"/>
      <c r="NB70" s="41"/>
      <c r="NC70" s="41"/>
      <c r="ND70" s="41"/>
      <c r="NE70" s="41"/>
      <c r="NF70" s="41"/>
      <c r="NG70" s="41"/>
      <c r="NH70" s="41"/>
      <c r="NI70" s="41"/>
      <c r="NJ70" s="41"/>
      <c r="NK70" s="41"/>
      <c r="NL70" s="41"/>
      <c r="NM70" s="41"/>
      <c r="NN70" s="41"/>
      <c r="NO70" s="41"/>
      <c r="NP70" s="41"/>
      <c r="NQ70" s="41"/>
      <c r="NR70" s="41"/>
      <c r="NS70" s="41"/>
      <c r="NT70" s="41"/>
      <c r="NU70" s="41"/>
      <c r="NV70" s="41"/>
      <c r="NW70" s="41"/>
      <c r="NX70" s="41"/>
      <c r="NY70" s="41"/>
      <c r="NZ70" s="41"/>
      <c r="OA70" s="41"/>
      <c r="OB70" s="41"/>
      <c r="OC70" s="41"/>
      <c r="OD70" s="41"/>
      <c r="OE70" s="41"/>
      <c r="OF70" s="41"/>
      <c r="OG70" s="41"/>
      <c r="OH70" s="41"/>
      <c r="OI70" s="41"/>
      <c r="OJ70" s="41"/>
      <c r="OK70" s="41"/>
      <c r="OL70" s="41"/>
      <c r="OM70" s="41"/>
      <c r="ON70" s="41"/>
      <c r="OO70" s="41"/>
      <c r="OP70" s="41"/>
      <c r="OQ70" s="41"/>
      <c r="OR70" s="41"/>
      <c r="OS70" s="41"/>
      <c r="OT70" s="41"/>
      <c r="OU70" s="41"/>
      <c r="OV70" s="41"/>
      <c r="OW70" s="41"/>
      <c r="OX70" s="41"/>
      <c r="OY70" s="41"/>
      <c r="OZ70" s="41"/>
      <c r="PA70" s="41"/>
      <c r="PB70" s="41"/>
      <c r="PC70" s="41"/>
      <c r="PD70" s="41"/>
      <c r="PE70" s="41"/>
      <c r="PF70" s="41"/>
      <c r="PG70" s="41"/>
      <c r="PH70" s="41"/>
      <c r="PI70" s="41"/>
      <c r="PJ70" s="41"/>
      <c r="PK70" s="41"/>
      <c r="PL70" s="41"/>
      <c r="PM70" s="41"/>
      <c r="PN70" s="41"/>
      <c r="PO70" s="41"/>
      <c r="PP70" s="41"/>
      <c r="PQ70" s="41"/>
      <c r="PR70" s="41"/>
      <c r="PS70" s="41"/>
      <c r="PT70" s="41"/>
      <c r="PU70" s="41"/>
      <c r="PV70" s="41"/>
      <c r="PW70" s="41"/>
      <c r="PX70" s="41"/>
      <c r="PY70" s="41"/>
      <c r="PZ70" s="41"/>
      <c r="QA70" s="41"/>
      <c r="QB70" s="41"/>
      <c r="QC70" s="41"/>
      <c r="QD70" s="41"/>
      <c r="QE70" s="41"/>
      <c r="QF70" s="41"/>
      <c r="QG70" s="41"/>
      <c r="QH70" s="41"/>
      <c r="QI70" s="41"/>
      <c r="QJ70" s="41"/>
      <c r="QK70" s="41"/>
      <c r="QL70" s="41"/>
      <c r="QM70" s="41"/>
      <c r="QN70" s="41"/>
      <c r="QO70" s="41"/>
      <c r="QP70" s="41"/>
      <c r="QQ70" s="41"/>
      <c r="QR70" s="41"/>
      <c r="QS70" s="41"/>
      <c r="QT70" s="41"/>
      <c r="QU70" s="41"/>
      <c r="QV70" s="41"/>
      <c r="QW70" s="41"/>
      <c r="QX70" s="41"/>
      <c r="QY70" s="41"/>
      <c r="QZ70" s="41"/>
      <c r="RA70" s="41"/>
      <c r="RB70" s="41"/>
      <c r="RC70" s="41"/>
      <c r="RD70" s="41"/>
      <c r="RE70" s="41"/>
      <c r="RF70" s="41"/>
      <c r="RG70" s="41"/>
      <c r="RH70" s="41"/>
      <c r="RI70" s="41"/>
      <c r="RJ70" s="41"/>
      <c r="RK70" s="41"/>
      <c r="RL70" s="41"/>
      <c r="RM70" s="41"/>
      <c r="RN70" s="41"/>
      <c r="RO70" s="41"/>
      <c r="RP70" s="41"/>
      <c r="RQ70" s="41"/>
      <c r="RR70" s="41"/>
      <c r="RS70" s="41"/>
      <c r="RT70" s="41"/>
      <c r="RU70" s="41"/>
      <c r="RV70" s="41"/>
      <c r="RW70" s="41"/>
      <c r="RX70" s="41"/>
      <c r="RY70" s="41"/>
      <c r="RZ70" s="41"/>
      <c r="SA70" s="41"/>
      <c r="SB70" s="41"/>
      <c r="SC70" s="41"/>
      <c r="SD70" s="41"/>
      <c r="SE70" s="41"/>
      <c r="SF70" s="41"/>
      <c r="SG70" s="41"/>
      <c r="SH70" s="41"/>
      <c r="SI70" s="41"/>
      <c r="SJ70" s="41"/>
      <c r="SK70" s="41"/>
      <c r="SL70" s="41"/>
      <c r="SM70" s="41"/>
      <c r="SN70" s="41"/>
      <c r="SO70" s="41"/>
      <c r="SP70" s="41"/>
      <c r="SQ70" s="41"/>
      <c r="SR70" s="41"/>
      <c r="SS70" s="41"/>
      <c r="ST70" s="41"/>
      <c r="SU70" s="41"/>
      <c r="SV70" s="41"/>
      <c r="SW70" s="41"/>
      <c r="SX70" s="41"/>
      <c r="SY70" s="41"/>
      <c r="SZ70" s="41"/>
      <c r="TA70" s="41"/>
      <c r="TB70" s="41"/>
      <c r="TC70" s="41"/>
      <c r="TD70" s="41"/>
      <c r="TE70" s="41"/>
      <c r="TF70" s="41"/>
      <c r="TG70" s="41"/>
      <c r="TH70" s="41"/>
      <c r="TI70" s="41"/>
      <c r="TJ70" s="41"/>
      <c r="TK70" s="41"/>
      <c r="TL70" s="41"/>
      <c r="TM70" s="41"/>
      <c r="TN70" s="41"/>
      <c r="TO70" s="41"/>
      <c r="TP70" s="41"/>
      <c r="TQ70" s="41"/>
      <c r="TR70" s="41"/>
      <c r="TS70" s="41"/>
      <c r="TT70" s="41"/>
      <c r="TU70" s="41"/>
      <c r="TV70" s="41"/>
      <c r="TW70" s="41"/>
      <c r="TX70" s="41"/>
      <c r="TY70" s="41"/>
      <c r="TZ70" s="41"/>
      <c r="UA70" s="41"/>
      <c r="UB70" s="41"/>
      <c r="UC70" s="41"/>
      <c r="UD70" s="41"/>
      <c r="UE70" s="41"/>
      <c r="UF70" s="41"/>
      <c r="UG70" s="41"/>
      <c r="UH70" s="41"/>
      <c r="UI70" s="41"/>
      <c r="UJ70" s="41"/>
      <c r="UK70" s="41"/>
      <c r="UL70" s="41"/>
      <c r="UM70" s="41"/>
      <c r="UN70" s="41"/>
      <c r="UO70" s="41"/>
      <c r="UP70" s="41"/>
      <c r="UQ70" s="41"/>
      <c r="UR70" s="41"/>
      <c r="US70" s="41"/>
      <c r="UT70" s="41"/>
      <c r="UU70" s="41"/>
      <c r="UV70" s="41"/>
      <c r="UW70" s="41"/>
      <c r="UX70" s="41"/>
      <c r="UY70" s="41"/>
      <c r="UZ70" s="41"/>
      <c r="VA70" s="41"/>
      <c r="VB70" s="41"/>
      <c r="VC70" s="41"/>
      <c r="VD70" s="41"/>
      <c r="VE70" s="41"/>
      <c r="VF70" s="41"/>
      <c r="VG70" s="41"/>
      <c r="VH70" s="41"/>
      <c r="VI70" s="41"/>
      <c r="VJ70" s="41"/>
      <c r="VK70" s="41"/>
      <c r="VL70" s="41"/>
      <c r="VM70" s="41"/>
      <c r="VN70" s="41"/>
      <c r="VO70" s="41"/>
      <c r="VP70" s="41"/>
      <c r="VQ70" s="41"/>
      <c r="VR70" s="41"/>
      <c r="VS70" s="41"/>
      <c r="VT70" s="41"/>
      <c r="VU70" s="41"/>
      <c r="VV70" s="41"/>
      <c r="VW70" s="41"/>
      <c r="VX70" s="41"/>
      <c r="VY70" s="41"/>
      <c r="VZ70" s="41"/>
      <c r="WA70" s="41"/>
      <c r="WB70" s="41"/>
      <c r="WC70" s="41"/>
      <c r="WD70" s="41"/>
      <c r="WE70" s="41"/>
      <c r="WF70" s="41"/>
      <c r="WG70" s="41"/>
      <c r="WH70" s="41"/>
      <c r="WI70" s="41"/>
      <c r="WJ70" s="41"/>
      <c r="WK70" s="41"/>
      <c r="WL70" s="41"/>
      <c r="WM70" s="41"/>
      <c r="WN70" s="41"/>
      <c r="WO70" s="41"/>
      <c r="WP70" s="41"/>
      <c r="WQ70" s="41"/>
      <c r="WR70" s="41"/>
      <c r="WS70" s="41"/>
      <c r="WT70" s="41"/>
      <c r="WU70" s="41"/>
      <c r="WV70" s="41"/>
      <c r="WW70" s="41"/>
      <c r="WX70" s="41"/>
      <c r="WY70" s="41"/>
      <c r="WZ70" s="41"/>
      <c r="XA70" s="41"/>
      <c r="XB70" s="41"/>
      <c r="XC70" s="41"/>
      <c r="XD70" s="41"/>
      <c r="XE70" s="41"/>
      <c r="XF70" s="41"/>
      <c r="XG70" s="41"/>
      <c r="XH70" s="41"/>
      <c r="XI70" s="41"/>
      <c r="XJ70" s="41"/>
      <c r="XK70" s="41"/>
      <c r="XL70" s="41"/>
      <c r="XM70" s="41"/>
      <c r="XN70" s="41"/>
      <c r="XO70" s="41"/>
      <c r="XP70" s="41"/>
      <c r="XQ70" s="41"/>
      <c r="XR70" s="41"/>
      <c r="XS70" s="41"/>
      <c r="XT70" s="41"/>
      <c r="XU70" s="41"/>
      <c r="XV70" s="41"/>
      <c r="XW70" s="41"/>
      <c r="XX70" s="41"/>
      <c r="XY70" s="41"/>
      <c r="XZ70" s="41"/>
      <c r="YA70" s="41"/>
      <c r="YB70" s="41"/>
      <c r="YC70" s="41"/>
      <c r="YD70" s="41"/>
      <c r="YE70" s="41"/>
      <c r="YF70" s="41"/>
      <c r="YG70" s="41"/>
      <c r="YH70" s="41"/>
      <c r="YI70" s="41"/>
      <c r="YJ70" s="41"/>
      <c r="YK70" s="41"/>
      <c r="YL70" s="41"/>
      <c r="YM70" s="41"/>
      <c r="YN70" s="41"/>
      <c r="YO70" s="41"/>
      <c r="YP70" s="41"/>
      <c r="YQ70" s="41"/>
      <c r="YR70" s="41"/>
      <c r="YS70" s="41"/>
      <c r="YT70" s="41"/>
      <c r="YU70" s="41"/>
      <c r="YV70" s="41"/>
      <c r="YW70" s="41"/>
      <c r="YX70" s="41"/>
      <c r="YY70" s="41"/>
      <c r="YZ70" s="41"/>
      <c r="ZA70" s="41"/>
      <c r="ZB70" s="41"/>
      <c r="ZC70" s="41"/>
      <c r="ZD70" s="41"/>
      <c r="ZE70" s="41"/>
      <c r="ZF70" s="41"/>
      <c r="ZG70" s="41"/>
      <c r="ZH70" s="41"/>
      <c r="ZI70" s="41"/>
      <c r="ZJ70" s="41"/>
      <c r="ZK70" s="41"/>
      <c r="ZL70" s="41"/>
      <c r="ZM70" s="41"/>
      <c r="ZN70" s="41"/>
      <c r="ZO70" s="41"/>
      <c r="ZP70" s="41"/>
      <c r="ZQ70" s="41"/>
      <c r="ZR70" s="41"/>
      <c r="ZS70" s="41"/>
      <c r="ZT70" s="41"/>
      <c r="ZU70" s="41"/>
      <c r="ZV70" s="41"/>
      <c r="ZW70" s="41"/>
      <c r="ZX70" s="41"/>
      <c r="ZY70" s="41"/>
      <c r="ZZ70" s="41"/>
      <c r="AAA70" s="41"/>
      <c r="AAB70" s="41"/>
      <c r="AAC70" s="41"/>
      <c r="AAD70" s="41"/>
      <c r="AAE70" s="41"/>
      <c r="AAF70" s="41"/>
      <c r="AAG70" s="41"/>
      <c r="AAH70" s="41"/>
      <c r="AAI70" s="41"/>
      <c r="AAJ70" s="41"/>
      <c r="AAK70" s="41"/>
      <c r="AAL70" s="41"/>
      <c r="AAM70" s="41"/>
      <c r="AAN70" s="41"/>
      <c r="AAO70" s="41"/>
      <c r="AAP70" s="41"/>
      <c r="AAQ70" s="41"/>
      <c r="AAR70" s="41"/>
      <c r="AAS70" s="41"/>
      <c r="AAT70" s="41"/>
      <c r="AAU70" s="41"/>
      <c r="AAV70" s="41"/>
      <c r="AAW70" s="41"/>
      <c r="AAX70" s="41"/>
      <c r="AAY70" s="41"/>
      <c r="AAZ70" s="41"/>
      <c r="ABA70" s="41"/>
      <c r="ABB70" s="41"/>
      <c r="ABC70" s="41"/>
      <c r="ABD70" s="41"/>
      <c r="ABE70" s="41"/>
      <c r="ABF70" s="41"/>
      <c r="ABG70" s="41"/>
      <c r="ABH70" s="41"/>
      <c r="ABI70" s="41"/>
      <c r="ABJ70" s="41"/>
      <c r="ABK70" s="41"/>
      <c r="ABL70" s="41"/>
      <c r="ABM70" s="41"/>
      <c r="ABN70" s="41"/>
      <c r="ABO70" s="41"/>
      <c r="ABP70" s="41"/>
      <c r="ABQ70" s="41"/>
      <c r="ABR70" s="41"/>
      <c r="ABS70" s="41"/>
      <c r="ABT70" s="41"/>
      <c r="ABU70" s="41"/>
      <c r="ABV70" s="41"/>
      <c r="ABW70" s="41"/>
      <c r="ABX70" s="41"/>
      <c r="ABY70" s="41"/>
      <c r="ABZ70" s="41"/>
      <c r="ACA70" s="41"/>
      <c r="ACB70" s="41"/>
      <c r="ACC70" s="41"/>
      <c r="ACD70" s="41"/>
      <c r="ACE70" s="41"/>
      <c r="ACF70" s="41"/>
      <c r="ACG70" s="41"/>
      <c r="ACH70" s="41"/>
      <c r="ACI70" s="41"/>
      <c r="ACJ70" s="41"/>
      <c r="ACK70" s="41"/>
      <c r="ACL70" s="41"/>
      <c r="ACM70" s="41"/>
      <c r="ACN70" s="41"/>
      <c r="ACO70" s="41"/>
      <c r="ACP70" s="41"/>
      <c r="ACQ70" s="41"/>
      <c r="ACR70" s="41"/>
      <c r="ACS70" s="41"/>
      <c r="ACT70" s="41"/>
      <c r="ACU70" s="41"/>
      <c r="ACV70" s="41"/>
      <c r="ACW70" s="41"/>
      <c r="ACX70" s="41"/>
      <c r="ACY70" s="41"/>
      <c r="ACZ70" s="41"/>
      <c r="ADA70" s="41"/>
      <c r="ADB70" s="41"/>
      <c r="ADC70" s="41"/>
      <c r="ADD70" s="41"/>
      <c r="ADE70" s="41"/>
      <c r="ADF70" s="41"/>
      <c r="ADG70" s="41"/>
      <c r="ADH70" s="41"/>
      <c r="ADI70" s="41"/>
      <c r="ADJ70" s="41"/>
      <c r="ADK70" s="41"/>
      <c r="ADL70" s="41"/>
      <c r="ADM70" s="41"/>
      <c r="ADN70" s="41"/>
      <c r="ADO70" s="41"/>
      <c r="ADP70" s="41"/>
      <c r="ADQ70" s="41"/>
      <c r="ADR70" s="41"/>
      <c r="ADS70" s="41"/>
      <c r="ADT70" s="41"/>
      <c r="ADU70" s="41"/>
      <c r="ADV70" s="41"/>
      <c r="ADW70" s="41"/>
      <c r="ADX70" s="41"/>
      <c r="ADY70" s="41"/>
      <c r="ADZ70" s="41"/>
      <c r="AEA70" s="41"/>
      <c r="AEB70" s="41"/>
      <c r="AEC70" s="41"/>
      <c r="AED70" s="41"/>
      <c r="AEE70" s="41"/>
      <c r="AEF70" s="41"/>
      <c r="AEG70" s="41"/>
      <c r="AEH70" s="41"/>
      <c r="AEI70" s="41"/>
      <c r="AEJ70" s="41"/>
      <c r="AEK70" s="41"/>
      <c r="AEL70" s="41"/>
      <c r="AEM70" s="41"/>
      <c r="AEN70" s="41"/>
      <c r="AEO70" s="41"/>
      <c r="AEP70" s="41"/>
      <c r="AEQ70" s="41"/>
      <c r="AER70" s="41"/>
      <c r="AES70" s="41"/>
      <c r="AET70" s="41"/>
      <c r="AEU70" s="41"/>
      <c r="AEV70" s="41"/>
      <c r="AEW70" s="41"/>
      <c r="AEX70" s="41"/>
      <c r="AEY70" s="41"/>
      <c r="AEZ70" s="41"/>
      <c r="AFA70" s="41"/>
      <c r="AFB70" s="41"/>
      <c r="AFC70" s="41"/>
      <c r="AFD70" s="41"/>
      <c r="AFE70" s="41"/>
      <c r="AFF70" s="41"/>
      <c r="AFG70" s="41"/>
      <c r="AFH70" s="41"/>
      <c r="AFI70" s="41"/>
      <c r="AFJ70" s="41"/>
      <c r="AFK70" s="41"/>
      <c r="AFL70" s="41"/>
      <c r="AFM70" s="41"/>
      <c r="AFN70" s="41"/>
      <c r="AFO70" s="41"/>
      <c r="AFP70" s="41"/>
      <c r="AFQ70" s="41"/>
      <c r="AFR70" s="41"/>
      <c r="AFS70" s="41"/>
      <c r="AFT70" s="41"/>
      <c r="AFU70" s="41"/>
      <c r="AFV70" s="41"/>
      <c r="AFW70" s="41"/>
      <c r="AFX70" s="41"/>
      <c r="AFY70" s="41"/>
      <c r="AFZ70" s="41"/>
      <c r="AGA70" s="41"/>
      <c r="AGB70" s="41"/>
      <c r="AGC70" s="41"/>
      <c r="AGD70" s="41"/>
      <c r="AGE70" s="41"/>
      <c r="AGF70" s="41"/>
      <c r="AGG70" s="41"/>
      <c r="AGH70" s="41"/>
      <c r="AGI70" s="41"/>
      <c r="AGJ70" s="41"/>
      <c r="AGK70" s="41"/>
      <c r="AGL70" s="41"/>
      <c r="AGM70" s="41"/>
      <c r="AGN70" s="41"/>
      <c r="AGO70" s="41"/>
      <c r="AGP70" s="41"/>
      <c r="AGQ70" s="41"/>
      <c r="AGR70" s="41"/>
      <c r="AGS70" s="41"/>
      <c r="AGT70" s="41"/>
      <c r="AGU70" s="41"/>
      <c r="AGV70" s="41"/>
      <c r="AGW70" s="41"/>
      <c r="AGX70" s="41"/>
      <c r="AGY70" s="41"/>
      <c r="AGZ70" s="41"/>
      <c r="AHA70" s="41"/>
      <c r="AHB70" s="41"/>
      <c r="AHC70" s="41"/>
      <c r="AHD70" s="41"/>
      <c r="AHE70" s="41"/>
      <c r="AHF70" s="41"/>
      <c r="AHG70" s="41"/>
      <c r="AHH70" s="41"/>
      <c r="AHI70" s="41"/>
      <c r="AHJ70" s="41"/>
      <c r="AHK70" s="41"/>
      <c r="AHL70" s="41"/>
      <c r="AHM70" s="41"/>
      <c r="AHN70" s="41"/>
      <c r="AHO70" s="41"/>
      <c r="AHP70" s="41"/>
      <c r="AHQ70" s="41"/>
      <c r="AHR70" s="41"/>
      <c r="AHS70" s="41"/>
      <c r="AHT70" s="41"/>
      <c r="AHU70" s="41"/>
      <c r="AHV70" s="41"/>
      <c r="AHW70" s="41"/>
      <c r="AHX70" s="41"/>
      <c r="AHY70" s="41"/>
      <c r="AHZ70" s="41"/>
      <c r="AIA70" s="41"/>
      <c r="AIB70" s="41"/>
      <c r="AIC70" s="41"/>
      <c r="AID70" s="41"/>
      <c r="AIE70" s="41"/>
      <c r="AIF70" s="41"/>
      <c r="AIG70" s="41"/>
      <c r="AIH70" s="41"/>
      <c r="AII70" s="41"/>
      <c r="AIJ70" s="41"/>
      <c r="AIK70" s="41"/>
      <c r="AIL70" s="41"/>
      <c r="AIM70" s="41"/>
      <c r="AIN70" s="41"/>
      <c r="AIO70" s="41"/>
      <c r="AIP70" s="41"/>
      <c r="AIQ70" s="41"/>
      <c r="AIR70" s="41"/>
      <c r="AIS70" s="41"/>
      <c r="AIT70" s="41"/>
      <c r="AIU70" s="41"/>
      <c r="AIV70" s="41"/>
      <c r="AIW70" s="41"/>
      <c r="AIX70" s="41"/>
      <c r="AIY70" s="41"/>
      <c r="AIZ70" s="41"/>
      <c r="AJA70" s="41"/>
      <c r="AJB70" s="41"/>
      <c r="AJC70" s="41"/>
      <c r="AJD70" s="41"/>
      <c r="AJE70" s="41"/>
      <c r="AJF70" s="41"/>
      <c r="AJG70" s="41"/>
      <c r="AJH70" s="41"/>
      <c r="AJI70" s="41"/>
      <c r="AJJ70" s="41"/>
      <c r="AJK70" s="41"/>
      <c r="AJL70" s="41"/>
      <c r="AJM70" s="41"/>
      <c r="AJN70" s="41"/>
      <c r="AJO70" s="41"/>
      <c r="AJP70" s="41"/>
      <c r="AJQ70" s="41"/>
      <c r="AJR70" s="41"/>
      <c r="AJS70" s="41"/>
      <c r="AJT70" s="41"/>
      <c r="AJU70" s="41"/>
      <c r="AJV70" s="41"/>
      <c r="AJW70" s="41"/>
      <c r="AJX70" s="41"/>
      <c r="AJY70" s="41"/>
      <c r="AJZ70" s="41"/>
      <c r="AKA70" s="41"/>
      <c r="AKB70" s="41"/>
      <c r="AKC70" s="41"/>
      <c r="AKD70" s="41"/>
      <c r="AKE70" s="41"/>
      <c r="AKF70" s="41"/>
      <c r="AKG70" s="41"/>
      <c r="AKH70" s="41"/>
      <c r="AKI70" s="41"/>
      <c r="AKJ70" s="41"/>
      <c r="AKK70" s="41"/>
      <c r="AKL70" s="41"/>
      <c r="AKM70" s="41"/>
      <c r="AKN70" s="41"/>
      <c r="AKO70" s="41"/>
      <c r="AKP70" s="41"/>
      <c r="AKQ70" s="41"/>
      <c r="AKR70" s="41"/>
      <c r="AKS70" s="41"/>
      <c r="AKT70" s="41"/>
      <c r="AKU70" s="41"/>
      <c r="AKV70" s="41"/>
      <c r="AKW70" s="41"/>
      <c r="AKX70" s="41"/>
      <c r="AKY70" s="41"/>
      <c r="AKZ70" s="41"/>
      <c r="ALA70" s="41"/>
      <c r="ALB70" s="41"/>
      <c r="ALC70" s="41"/>
      <c r="ALD70" s="41"/>
      <c r="ALE70" s="41"/>
      <c r="ALF70" s="41"/>
      <c r="ALG70" s="41"/>
      <c r="ALH70" s="41"/>
      <c r="ALI70" s="41"/>
      <c r="ALJ70" s="41"/>
      <c r="ALK70" s="41"/>
      <c r="ALL70" s="41"/>
      <c r="ALM70" s="41"/>
      <c r="ALN70" s="41"/>
      <c r="ALO70" s="41"/>
      <c r="ALP70" s="41"/>
      <c r="ALQ70" s="41"/>
      <c r="ALR70" s="41"/>
      <c r="ALS70" s="41"/>
      <c r="ALT70" s="41"/>
      <c r="ALU70" s="41"/>
      <c r="ALV70" s="41"/>
      <c r="ALW70" s="41"/>
      <c r="ALX70" s="41"/>
      <c r="ALY70" s="41"/>
      <c r="ALZ70" s="41"/>
      <c r="AMA70" s="41"/>
      <c r="AMB70" s="41"/>
      <c r="AMC70" s="41"/>
      <c r="AMD70" s="41"/>
      <c r="AME70" s="41"/>
      <c r="AMF70" s="41"/>
      <c r="AMG70" s="41"/>
      <c r="AMH70" s="41"/>
      <c r="AMI70" s="41"/>
      <c r="AMJ70" s="41"/>
      <c r="AMK70" s="41"/>
      <c r="AML70" s="41"/>
      <c r="AMM70" s="41"/>
      <c r="AMN70" s="41"/>
      <c r="AMO70" s="41"/>
      <c r="AMP70" s="41"/>
      <c r="AMQ70" s="41"/>
      <c r="AMR70" s="41"/>
      <c r="AMS70" s="41"/>
      <c r="AMT70" s="41"/>
      <c r="AMU70" s="41"/>
      <c r="AMV70" s="41"/>
      <c r="AMW70" s="41"/>
      <c r="AMX70" s="41"/>
      <c r="AMY70" s="41"/>
      <c r="AMZ70" s="41"/>
      <c r="ANA70" s="41"/>
      <c r="ANB70" s="41"/>
      <c r="ANC70" s="41"/>
      <c r="AND70" s="41"/>
      <c r="ANE70" s="41"/>
      <c r="ANF70" s="41"/>
      <c r="ANG70" s="41"/>
      <c r="ANH70" s="41"/>
      <c r="ANI70" s="41"/>
      <c r="ANJ70" s="41"/>
      <c r="ANK70" s="41"/>
      <c r="ANL70" s="41"/>
      <c r="ANM70" s="41"/>
      <c r="ANN70" s="41"/>
      <c r="ANO70" s="41"/>
      <c r="ANP70" s="41"/>
      <c r="ANQ70" s="41"/>
      <c r="ANR70" s="41"/>
      <c r="ANS70" s="41"/>
      <c r="ANT70" s="41"/>
      <c r="ANU70" s="41"/>
      <c r="ANV70" s="41"/>
      <c r="ANW70" s="41"/>
      <c r="ANX70" s="41"/>
      <c r="ANY70" s="41"/>
      <c r="ANZ70" s="41"/>
      <c r="AOA70" s="41"/>
      <c r="AOB70" s="41"/>
      <c r="AOC70" s="41"/>
      <c r="AOD70" s="41"/>
      <c r="AOE70" s="41"/>
      <c r="AOF70" s="41"/>
      <c r="AOG70" s="41"/>
      <c r="AOH70" s="41"/>
      <c r="AOI70" s="41"/>
      <c r="AOJ70" s="41"/>
      <c r="AOK70" s="41"/>
      <c r="AOL70" s="41"/>
      <c r="AOM70" s="41"/>
      <c r="AON70" s="41"/>
      <c r="AOO70" s="41"/>
      <c r="AOP70" s="41"/>
      <c r="AOQ70" s="41"/>
      <c r="AOR70" s="41"/>
      <c r="AOS70" s="41"/>
      <c r="AOT70" s="41"/>
      <c r="AOU70" s="41"/>
      <c r="AOV70" s="41"/>
      <c r="AOW70" s="41"/>
      <c r="AOX70" s="41"/>
      <c r="AOY70" s="41"/>
      <c r="AOZ70" s="41"/>
      <c r="APA70" s="41"/>
      <c r="APB70" s="41"/>
      <c r="APC70" s="41"/>
      <c r="APD70" s="41"/>
      <c r="APE70" s="41"/>
      <c r="APF70" s="41"/>
      <c r="APG70" s="41"/>
      <c r="APH70" s="41"/>
      <c r="API70" s="41"/>
    </row>
    <row r="71" spans="2:1101" x14ac:dyDescent="0.25">
      <c r="B71" s="43" t="s">
        <v>351</v>
      </c>
      <c r="C71" s="41">
        <v>12411</v>
      </c>
      <c r="D71" s="130">
        <v>0</v>
      </c>
      <c r="E71" s="130">
        <v>-94299100.819999993</v>
      </c>
      <c r="F71" s="130">
        <v>0</v>
      </c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  <c r="CG71" s="41"/>
      <c r="CH71" s="41"/>
      <c r="CI71" s="41"/>
      <c r="CJ71" s="41"/>
      <c r="CK71" s="41"/>
      <c r="CL71" s="41"/>
      <c r="CM71" s="41"/>
      <c r="CN71" s="41"/>
      <c r="CO71" s="41"/>
      <c r="CP71" s="41"/>
      <c r="CQ71" s="41"/>
      <c r="CR71" s="41"/>
      <c r="CS71" s="41"/>
      <c r="CT71" s="41"/>
      <c r="CU71" s="41"/>
      <c r="CV71" s="41"/>
      <c r="CW71" s="41"/>
      <c r="CX71" s="41"/>
      <c r="CY71" s="41"/>
      <c r="CZ71" s="41"/>
      <c r="DA71" s="41"/>
      <c r="DB71" s="41"/>
      <c r="DC71" s="41"/>
      <c r="DD71" s="41"/>
      <c r="DE71" s="41"/>
      <c r="DF71" s="41"/>
      <c r="DG71" s="41"/>
      <c r="DH71" s="41"/>
      <c r="DI71" s="41"/>
      <c r="DJ71" s="41"/>
      <c r="DK71" s="41"/>
      <c r="DL71" s="41"/>
      <c r="DM71" s="41"/>
      <c r="DN71" s="41"/>
      <c r="DO71" s="41"/>
      <c r="DP71" s="41"/>
      <c r="DQ71" s="41"/>
      <c r="DR71" s="41"/>
      <c r="DS71" s="41"/>
      <c r="DT71" s="41"/>
      <c r="DU71" s="41"/>
      <c r="DV71" s="41"/>
      <c r="DW71" s="41"/>
      <c r="DX71" s="41"/>
      <c r="DY71" s="41"/>
      <c r="DZ71" s="41"/>
      <c r="EA71" s="41"/>
      <c r="EB71" s="41"/>
      <c r="EC71" s="41"/>
      <c r="ED71" s="41"/>
      <c r="EE71" s="41"/>
      <c r="EF71" s="41"/>
      <c r="EG71" s="41"/>
      <c r="EH71" s="41"/>
      <c r="EI71" s="41"/>
      <c r="EJ71" s="41"/>
      <c r="EK71" s="41"/>
      <c r="EL71" s="41"/>
      <c r="EM71" s="41"/>
      <c r="EN71" s="41"/>
      <c r="EO71" s="41"/>
      <c r="EP71" s="41"/>
      <c r="EQ71" s="41"/>
      <c r="ER71" s="41"/>
      <c r="ES71" s="41"/>
      <c r="ET71" s="41"/>
      <c r="EU71" s="41"/>
      <c r="EV71" s="41"/>
      <c r="EW71" s="41"/>
      <c r="EX71" s="41"/>
      <c r="EY71" s="41"/>
      <c r="EZ71" s="41"/>
      <c r="FA71" s="41"/>
      <c r="FB71" s="41"/>
      <c r="FC71" s="41"/>
      <c r="FD71" s="41"/>
      <c r="FE71" s="41"/>
      <c r="FF71" s="41"/>
      <c r="FG71" s="41"/>
      <c r="FH71" s="41"/>
      <c r="FI71" s="41"/>
      <c r="FJ71" s="41"/>
      <c r="FK71" s="41"/>
      <c r="FL71" s="41"/>
      <c r="FM71" s="41"/>
      <c r="FN71" s="41"/>
      <c r="FO71" s="41"/>
      <c r="FP71" s="41"/>
      <c r="FQ71" s="41"/>
      <c r="FR71" s="41"/>
      <c r="FS71" s="41"/>
      <c r="FT71" s="41"/>
      <c r="FU71" s="41"/>
      <c r="FV71" s="41"/>
      <c r="FW71" s="41"/>
      <c r="FX71" s="41"/>
      <c r="FY71" s="41"/>
      <c r="FZ71" s="41"/>
      <c r="GA71" s="41"/>
      <c r="GB71" s="41"/>
      <c r="GC71" s="41"/>
      <c r="GD71" s="41"/>
      <c r="GE71" s="41"/>
      <c r="GF71" s="41"/>
      <c r="GG71" s="41"/>
      <c r="GH71" s="41"/>
      <c r="GI71" s="41"/>
      <c r="GJ71" s="41"/>
      <c r="GK71" s="41"/>
      <c r="GL71" s="41"/>
      <c r="GM71" s="41"/>
      <c r="GN71" s="41"/>
      <c r="GO71" s="41"/>
      <c r="GP71" s="41"/>
      <c r="GQ71" s="41"/>
      <c r="GR71" s="41"/>
      <c r="GS71" s="41"/>
      <c r="GT71" s="41"/>
      <c r="GU71" s="41"/>
      <c r="GV71" s="41"/>
      <c r="GW71" s="41"/>
      <c r="GX71" s="41"/>
      <c r="GY71" s="41"/>
      <c r="GZ71" s="41"/>
      <c r="HA71" s="41"/>
      <c r="HB71" s="41"/>
      <c r="HC71" s="41"/>
      <c r="HD71" s="41"/>
      <c r="HE71" s="41"/>
      <c r="HF71" s="41"/>
      <c r="HG71" s="41"/>
      <c r="HH71" s="41"/>
      <c r="HI71" s="41"/>
      <c r="HJ71" s="41"/>
      <c r="HK71" s="41"/>
      <c r="HL71" s="41"/>
      <c r="HM71" s="41"/>
      <c r="HN71" s="41"/>
      <c r="HO71" s="41"/>
      <c r="HP71" s="41"/>
      <c r="HQ71" s="41"/>
      <c r="HR71" s="41"/>
      <c r="HS71" s="41"/>
      <c r="HT71" s="41"/>
      <c r="HU71" s="41"/>
      <c r="HV71" s="41"/>
      <c r="HW71" s="41"/>
      <c r="HX71" s="41"/>
      <c r="HY71" s="41"/>
      <c r="HZ71" s="41"/>
      <c r="IA71" s="41"/>
      <c r="IB71" s="41"/>
      <c r="IC71" s="41"/>
      <c r="ID71" s="41"/>
      <c r="IE71" s="41"/>
      <c r="IF71" s="41"/>
      <c r="IG71" s="41"/>
      <c r="IH71" s="41"/>
      <c r="II71" s="41"/>
      <c r="IJ71" s="41"/>
      <c r="IK71" s="41"/>
      <c r="IL71" s="41"/>
      <c r="IM71" s="41"/>
      <c r="IN71" s="41"/>
      <c r="IO71" s="41"/>
      <c r="IP71" s="41"/>
      <c r="IQ71" s="41"/>
      <c r="IR71" s="41"/>
      <c r="IS71" s="41"/>
      <c r="IT71" s="41"/>
      <c r="IU71" s="41"/>
      <c r="IV71" s="41"/>
      <c r="IW71" s="41"/>
      <c r="IX71" s="41"/>
      <c r="IY71" s="41"/>
      <c r="IZ71" s="41"/>
      <c r="JA71" s="41"/>
      <c r="JB71" s="41"/>
      <c r="JC71" s="41"/>
      <c r="JD71" s="41"/>
      <c r="JE71" s="41"/>
      <c r="JF71" s="41"/>
      <c r="JG71" s="41"/>
      <c r="JH71" s="41"/>
      <c r="JI71" s="41"/>
      <c r="JJ71" s="41"/>
      <c r="JK71" s="41"/>
      <c r="JL71" s="41"/>
      <c r="JM71" s="41"/>
      <c r="JN71" s="41"/>
      <c r="JO71" s="41"/>
      <c r="JP71" s="41"/>
      <c r="JQ71" s="41"/>
      <c r="JR71" s="41"/>
      <c r="JS71" s="41"/>
      <c r="JT71" s="41"/>
      <c r="JU71" s="41"/>
      <c r="JV71" s="41"/>
      <c r="JW71" s="41"/>
      <c r="JX71" s="41"/>
      <c r="JY71" s="41"/>
      <c r="JZ71" s="41"/>
      <c r="KA71" s="41"/>
      <c r="KB71" s="41"/>
      <c r="KC71" s="41"/>
      <c r="KD71" s="41"/>
      <c r="KE71" s="41"/>
      <c r="KF71" s="41"/>
      <c r="KG71" s="41"/>
      <c r="KH71" s="41"/>
      <c r="KI71" s="41"/>
      <c r="KJ71" s="41"/>
      <c r="KK71" s="41"/>
      <c r="KL71" s="41"/>
      <c r="KM71" s="41"/>
      <c r="KN71" s="41"/>
      <c r="KO71" s="41"/>
      <c r="KP71" s="41"/>
      <c r="KQ71" s="41"/>
      <c r="KR71" s="41"/>
      <c r="KS71" s="41"/>
      <c r="KT71" s="41"/>
      <c r="KU71" s="41"/>
      <c r="KV71" s="41"/>
      <c r="KW71" s="41"/>
      <c r="KX71" s="41"/>
      <c r="KY71" s="41"/>
      <c r="KZ71" s="41"/>
      <c r="LA71" s="41"/>
      <c r="LB71" s="41"/>
      <c r="LC71" s="41"/>
      <c r="LD71" s="41"/>
      <c r="LE71" s="41"/>
      <c r="LF71" s="41"/>
      <c r="LG71" s="41"/>
      <c r="LH71" s="41"/>
      <c r="LI71" s="41"/>
      <c r="LJ71" s="41"/>
      <c r="LK71" s="41"/>
      <c r="LL71" s="41"/>
      <c r="LM71" s="41"/>
      <c r="LN71" s="41"/>
      <c r="LO71" s="41"/>
      <c r="LP71" s="41"/>
      <c r="LQ71" s="41"/>
      <c r="LR71" s="41"/>
      <c r="LS71" s="41"/>
      <c r="LT71" s="41"/>
      <c r="LU71" s="41"/>
      <c r="LV71" s="41"/>
      <c r="LW71" s="41"/>
      <c r="LX71" s="41"/>
      <c r="LY71" s="41"/>
      <c r="LZ71" s="41"/>
      <c r="MA71" s="41"/>
      <c r="MB71" s="41"/>
      <c r="MC71" s="41"/>
      <c r="MD71" s="41"/>
      <c r="ME71" s="41"/>
      <c r="MF71" s="41"/>
      <c r="MG71" s="41"/>
      <c r="MH71" s="41"/>
      <c r="MI71" s="41"/>
      <c r="MJ71" s="41"/>
      <c r="MK71" s="41"/>
      <c r="ML71" s="41"/>
      <c r="MM71" s="41"/>
      <c r="MN71" s="41"/>
      <c r="MO71" s="41"/>
      <c r="MP71" s="41"/>
      <c r="MQ71" s="41"/>
      <c r="MR71" s="41"/>
      <c r="MS71" s="41"/>
      <c r="MT71" s="41"/>
      <c r="MU71" s="41"/>
      <c r="MV71" s="41"/>
      <c r="MW71" s="41"/>
      <c r="MX71" s="41"/>
      <c r="MY71" s="41"/>
      <c r="MZ71" s="41"/>
      <c r="NA71" s="41"/>
      <c r="NB71" s="41"/>
      <c r="NC71" s="41"/>
      <c r="ND71" s="41"/>
      <c r="NE71" s="41"/>
      <c r="NF71" s="41"/>
      <c r="NG71" s="41"/>
      <c r="NH71" s="41"/>
      <c r="NI71" s="41"/>
      <c r="NJ71" s="41"/>
      <c r="NK71" s="41"/>
      <c r="NL71" s="41"/>
      <c r="NM71" s="41"/>
      <c r="NN71" s="41"/>
      <c r="NO71" s="41"/>
      <c r="NP71" s="41"/>
      <c r="NQ71" s="41"/>
      <c r="NR71" s="41"/>
      <c r="NS71" s="41"/>
      <c r="NT71" s="41"/>
      <c r="NU71" s="41"/>
      <c r="NV71" s="41"/>
      <c r="NW71" s="41"/>
      <c r="NX71" s="41"/>
      <c r="NY71" s="41"/>
      <c r="NZ71" s="41"/>
      <c r="OA71" s="41"/>
      <c r="OB71" s="41"/>
      <c r="OC71" s="41"/>
      <c r="OD71" s="41"/>
      <c r="OE71" s="41"/>
      <c r="OF71" s="41"/>
      <c r="OG71" s="41"/>
      <c r="OH71" s="41"/>
      <c r="OI71" s="41"/>
      <c r="OJ71" s="41"/>
      <c r="OK71" s="41"/>
      <c r="OL71" s="41"/>
      <c r="OM71" s="41"/>
      <c r="ON71" s="41"/>
      <c r="OO71" s="41"/>
      <c r="OP71" s="41"/>
      <c r="OQ71" s="41"/>
      <c r="OR71" s="41"/>
      <c r="OS71" s="41"/>
      <c r="OT71" s="41"/>
      <c r="OU71" s="41"/>
      <c r="OV71" s="41"/>
      <c r="OW71" s="41"/>
      <c r="OX71" s="41"/>
      <c r="OY71" s="41"/>
      <c r="OZ71" s="41"/>
      <c r="PA71" s="41"/>
      <c r="PB71" s="41"/>
      <c r="PC71" s="41"/>
      <c r="PD71" s="41"/>
      <c r="PE71" s="41"/>
      <c r="PF71" s="41"/>
      <c r="PG71" s="41"/>
      <c r="PH71" s="41"/>
      <c r="PI71" s="41"/>
      <c r="PJ71" s="41"/>
      <c r="PK71" s="41"/>
      <c r="PL71" s="41"/>
      <c r="PM71" s="41"/>
      <c r="PN71" s="41"/>
      <c r="PO71" s="41"/>
      <c r="PP71" s="41"/>
      <c r="PQ71" s="41"/>
      <c r="PR71" s="41"/>
      <c r="PS71" s="41"/>
      <c r="PT71" s="41"/>
      <c r="PU71" s="41"/>
      <c r="PV71" s="41"/>
      <c r="PW71" s="41"/>
      <c r="PX71" s="41"/>
      <c r="PY71" s="41"/>
      <c r="PZ71" s="41"/>
      <c r="QA71" s="41"/>
      <c r="QB71" s="41"/>
      <c r="QC71" s="41"/>
      <c r="QD71" s="41"/>
      <c r="QE71" s="41"/>
      <c r="QF71" s="41"/>
      <c r="QG71" s="41"/>
      <c r="QH71" s="41"/>
      <c r="QI71" s="41"/>
      <c r="QJ71" s="41"/>
      <c r="QK71" s="41"/>
      <c r="QL71" s="41"/>
      <c r="QM71" s="41"/>
      <c r="QN71" s="41"/>
      <c r="QO71" s="41"/>
      <c r="QP71" s="41"/>
      <c r="QQ71" s="41"/>
      <c r="QR71" s="41"/>
      <c r="QS71" s="41"/>
      <c r="QT71" s="41"/>
      <c r="QU71" s="41"/>
      <c r="QV71" s="41"/>
      <c r="QW71" s="41"/>
      <c r="QX71" s="41"/>
      <c r="QY71" s="41"/>
      <c r="QZ71" s="41"/>
      <c r="RA71" s="41"/>
      <c r="RB71" s="41"/>
      <c r="RC71" s="41"/>
      <c r="RD71" s="41"/>
      <c r="RE71" s="41"/>
      <c r="RF71" s="41"/>
      <c r="RG71" s="41"/>
      <c r="RH71" s="41"/>
      <c r="RI71" s="41"/>
      <c r="RJ71" s="41"/>
      <c r="RK71" s="41"/>
      <c r="RL71" s="41"/>
      <c r="RM71" s="41"/>
      <c r="RN71" s="41"/>
      <c r="RO71" s="41"/>
      <c r="RP71" s="41"/>
      <c r="RQ71" s="41"/>
      <c r="RR71" s="41"/>
      <c r="RS71" s="41"/>
      <c r="RT71" s="41"/>
      <c r="RU71" s="41"/>
      <c r="RV71" s="41"/>
      <c r="RW71" s="41"/>
      <c r="RX71" s="41"/>
      <c r="RY71" s="41"/>
      <c r="RZ71" s="41"/>
      <c r="SA71" s="41"/>
      <c r="SB71" s="41"/>
      <c r="SC71" s="41"/>
      <c r="SD71" s="41"/>
      <c r="SE71" s="41"/>
      <c r="SF71" s="41"/>
      <c r="SG71" s="41"/>
      <c r="SH71" s="41"/>
      <c r="SI71" s="41"/>
      <c r="SJ71" s="41"/>
      <c r="SK71" s="41"/>
      <c r="SL71" s="41"/>
      <c r="SM71" s="41"/>
      <c r="SN71" s="41"/>
      <c r="SO71" s="41"/>
      <c r="SP71" s="41"/>
      <c r="SQ71" s="41"/>
      <c r="SR71" s="41"/>
      <c r="SS71" s="41"/>
      <c r="ST71" s="41"/>
      <c r="SU71" s="41"/>
      <c r="SV71" s="41"/>
      <c r="SW71" s="41"/>
      <c r="SX71" s="41"/>
      <c r="SY71" s="41"/>
      <c r="SZ71" s="41"/>
      <c r="TA71" s="41"/>
      <c r="TB71" s="41"/>
      <c r="TC71" s="41"/>
      <c r="TD71" s="41"/>
      <c r="TE71" s="41"/>
      <c r="TF71" s="41"/>
      <c r="TG71" s="41"/>
      <c r="TH71" s="41"/>
      <c r="TI71" s="41"/>
      <c r="TJ71" s="41"/>
      <c r="TK71" s="41"/>
      <c r="TL71" s="41"/>
      <c r="TM71" s="41"/>
      <c r="TN71" s="41"/>
      <c r="TO71" s="41"/>
      <c r="TP71" s="41"/>
      <c r="TQ71" s="41"/>
      <c r="TR71" s="41"/>
      <c r="TS71" s="41"/>
      <c r="TT71" s="41"/>
      <c r="TU71" s="41"/>
      <c r="TV71" s="41"/>
      <c r="TW71" s="41"/>
      <c r="TX71" s="41"/>
      <c r="TY71" s="41"/>
      <c r="TZ71" s="41"/>
      <c r="UA71" s="41"/>
      <c r="UB71" s="41"/>
      <c r="UC71" s="41"/>
      <c r="UD71" s="41"/>
      <c r="UE71" s="41"/>
      <c r="UF71" s="41"/>
      <c r="UG71" s="41"/>
      <c r="UH71" s="41"/>
      <c r="UI71" s="41"/>
      <c r="UJ71" s="41"/>
      <c r="UK71" s="41"/>
      <c r="UL71" s="41"/>
      <c r="UM71" s="41"/>
      <c r="UN71" s="41"/>
      <c r="UO71" s="41"/>
      <c r="UP71" s="41"/>
      <c r="UQ71" s="41"/>
      <c r="UR71" s="41"/>
      <c r="US71" s="41"/>
      <c r="UT71" s="41"/>
      <c r="UU71" s="41"/>
      <c r="UV71" s="41"/>
      <c r="UW71" s="41"/>
      <c r="UX71" s="41"/>
      <c r="UY71" s="41"/>
      <c r="UZ71" s="41"/>
      <c r="VA71" s="41"/>
      <c r="VB71" s="41"/>
      <c r="VC71" s="41"/>
      <c r="VD71" s="41"/>
      <c r="VE71" s="41"/>
      <c r="VF71" s="41"/>
      <c r="VG71" s="41"/>
      <c r="VH71" s="41"/>
      <c r="VI71" s="41"/>
      <c r="VJ71" s="41"/>
      <c r="VK71" s="41"/>
      <c r="VL71" s="41"/>
      <c r="VM71" s="41"/>
      <c r="VN71" s="41"/>
      <c r="VO71" s="41"/>
      <c r="VP71" s="41"/>
      <c r="VQ71" s="41"/>
      <c r="VR71" s="41"/>
      <c r="VS71" s="41"/>
      <c r="VT71" s="41"/>
      <c r="VU71" s="41"/>
      <c r="VV71" s="41"/>
      <c r="VW71" s="41"/>
      <c r="VX71" s="41"/>
      <c r="VY71" s="41"/>
      <c r="VZ71" s="41"/>
      <c r="WA71" s="41"/>
      <c r="WB71" s="41"/>
      <c r="WC71" s="41"/>
      <c r="WD71" s="41"/>
      <c r="WE71" s="41"/>
      <c r="WF71" s="41"/>
      <c r="WG71" s="41"/>
      <c r="WH71" s="41"/>
      <c r="WI71" s="41"/>
      <c r="WJ71" s="41"/>
      <c r="WK71" s="41"/>
      <c r="WL71" s="41"/>
      <c r="WM71" s="41"/>
      <c r="WN71" s="41"/>
      <c r="WO71" s="41"/>
      <c r="WP71" s="41"/>
      <c r="WQ71" s="41"/>
      <c r="WR71" s="41"/>
      <c r="WS71" s="41"/>
      <c r="WT71" s="41"/>
      <c r="WU71" s="41"/>
      <c r="WV71" s="41"/>
      <c r="WW71" s="41"/>
      <c r="WX71" s="41"/>
      <c r="WY71" s="41"/>
      <c r="WZ71" s="41"/>
      <c r="XA71" s="41"/>
      <c r="XB71" s="41"/>
      <c r="XC71" s="41"/>
      <c r="XD71" s="41"/>
      <c r="XE71" s="41"/>
      <c r="XF71" s="41"/>
      <c r="XG71" s="41"/>
      <c r="XH71" s="41"/>
      <c r="XI71" s="41"/>
      <c r="XJ71" s="41"/>
      <c r="XK71" s="41"/>
      <c r="XL71" s="41"/>
      <c r="XM71" s="41"/>
      <c r="XN71" s="41"/>
      <c r="XO71" s="41"/>
      <c r="XP71" s="41"/>
      <c r="XQ71" s="41"/>
      <c r="XR71" s="41"/>
      <c r="XS71" s="41"/>
      <c r="XT71" s="41"/>
      <c r="XU71" s="41"/>
      <c r="XV71" s="41"/>
      <c r="XW71" s="41"/>
      <c r="XX71" s="41"/>
      <c r="XY71" s="41"/>
      <c r="XZ71" s="41"/>
      <c r="YA71" s="41"/>
      <c r="YB71" s="41"/>
      <c r="YC71" s="41"/>
      <c r="YD71" s="41"/>
      <c r="YE71" s="41"/>
      <c r="YF71" s="41"/>
      <c r="YG71" s="41"/>
      <c r="YH71" s="41"/>
      <c r="YI71" s="41"/>
      <c r="YJ71" s="41"/>
      <c r="YK71" s="41"/>
      <c r="YL71" s="41"/>
      <c r="YM71" s="41"/>
      <c r="YN71" s="41"/>
      <c r="YO71" s="41"/>
      <c r="YP71" s="41"/>
      <c r="YQ71" s="41"/>
      <c r="YR71" s="41"/>
      <c r="YS71" s="41"/>
      <c r="YT71" s="41"/>
      <c r="YU71" s="41"/>
      <c r="YV71" s="41"/>
      <c r="YW71" s="41"/>
      <c r="YX71" s="41"/>
      <c r="YY71" s="41"/>
      <c r="YZ71" s="41"/>
      <c r="ZA71" s="41"/>
      <c r="ZB71" s="41"/>
      <c r="ZC71" s="41"/>
      <c r="ZD71" s="41"/>
      <c r="ZE71" s="41"/>
      <c r="ZF71" s="41"/>
      <c r="ZG71" s="41"/>
      <c r="ZH71" s="41"/>
      <c r="ZI71" s="41"/>
      <c r="ZJ71" s="41"/>
      <c r="ZK71" s="41"/>
      <c r="ZL71" s="41"/>
      <c r="ZM71" s="41"/>
      <c r="ZN71" s="41"/>
      <c r="ZO71" s="41"/>
      <c r="ZP71" s="41"/>
      <c r="ZQ71" s="41"/>
      <c r="ZR71" s="41"/>
      <c r="ZS71" s="41"/>
      <c r="ZT71" s="41"/>
      <c r="ZU71" s="41"/>
      <c r="ZV71" s="41"/>
      <c r="ZW71" s="41"/>
      <c r="ZX71" s="41"/>
      <c r="ZY71" s="41"/>
      <c r="ZZ71" s="41"/>
      <c r="AAA71" s="41"/>
      <c r="AAB71" s="41"/>
      <c r="AAC71" s="41"/>
      <c r="AAD71" s="41"/>
      <c r="AAE71" s="41"/>
      <c r="AAF71" s="41"/>
      <c r="AAG71" s="41"/>
      <c r="AAH71" s="41"/>
      <c r="AAI71" s="41"/>
      <c r="AAJ71" s="41"/>
      <c r="AAK71" s="41"/>
      <c r="AAL71" s="41"/>
      <c r="AAM71" s="41"/>
      <c r="AAN71" s="41"/>
      <c r="AAO71" s="41"/>
      <c r="AAP71" s="41"/>
      <c r="AAQ71" s="41"/>
      <c r="AAR71" s="41"/>
      <c r="AAS71" s="41"/>
      <c r="AAT71" s="41"/>
      <c r="AAU71" s="41"/>
      <c r="AAV71" s="41"/>
      <c r="AAW71" s="41"/>
      <c r="AAX71" s="41"/>
      <c r="AAY71" s="41"/>
      <c r="AAZ71" s="41"/>
      <c r="ABA71" s="41"/>
      <c r="ABB71" s="41"/>
      <c r="ABC71" s="41"/>
      <c r="ABD71" s="41"/>
      <c r="ABE71" s="41"/>
      <c r="ABF71" s="41"/>
      <c r="ABG71" s="41"/>
      <c r="ABH71" s="41"/>
      <c r="ABI71" s="41"/>
      <c r="ABJ71" s="41"/>
      <c r="ABK71" s="41"/>
      <c r="ABL71" s="41"/>
      <c r="ABM71" s="41"/>
      <c r="ABN71" s="41"/>
      <c r="ABO71" s="41"/>
      <c r="ABP71" s="41"/>
      <c r="ABQ71" s="41"/>
      <c r="ABR71" s="41"/>
      <c r="ABS71" s="41"/>
      <c r="ABT71" s="41"/>
      <c r="ABU71" s="41"/>
      <c r="ABV71" s="41"/>
      <c r="ABW71" s="41"/>
      <c r="ABX71" s="41"/>
      <c r="ABY71" s="41"/>
      <c r="ABZ71" s="41"/>
      <c r="ACA71" s="41"/>
      <c r="ACB71" s="41"/>
      <c r="ACC71" s="41"/>
      <c r="ACD71" s="41"/>
      <c r="ACE71" s="41"/>
      <c r="ACF71" s="41"/>
      <c r="ACG71" s="41"/>
      <c r="ACH71" s="41"/>
      <c r="ACI71" s="41"/>
      <c r="ACJ71" s="41"/>
      <c r="ACK71" s="41"/>
      <c r="ACL71" s="41"/>
      <c r="ACM71" s="41"/>
      <c r="ACN71" s="41"/>
      <c r="ACO71" s="41"/>
      <c r="ACP71" s="41"/>
      <c r="ACQ71" s="41"/>
      <c r="ACR71" s="41"/>
      <c r="ACS71" s="41"/>
      <c r="ACT71" s="41"/>
      <c r="ACU71" s="41"/>
      <c r="ACV71" s="41"/>
      <c r="ACW71" s="41"/>
      <c r="ACX71" s="41"/>
      <c r="ACY71" s="41"/>
      <c r="ACZ71" s="41"/>
      <c r="ADA71" s="41"/>
      <c r="ADB71" s="41"/>
      <c r="ADC71" s="41"/>
      <c r="ADD71" s="41"/>
      <c r="ADE71" s="41"/>
      <c r="ADF71" s="41"/>
      <c r="ADG71" s="41"/>
      <c r="ADH71" s="41"/>
      <c r="ADI71" s="41"/>
      <c r="ADJ71" s="41"/>
      <c r="ADK71" s="41"/>
      <c r="ADL71" s="41"/>
      <c r="ADM71" s="41"/>
      <c r="ADN71" s="41"/>
      <c r="ADO71" s="41"/>
      <c r="ADP71" s="41"/>
      <c r="ADQ71" s="41"/>
      <c r="ADR71" s="41"/>
      <c r="ADS71" s="41"/>
      <c r="ADT71" s="41"/>
      <c r="ADU71" s="41"/>
      <c r="ADV71" s="41"/>
      <c r="ADW71" s="41"/>
      <c r="ADX71" s="41"/>
      <c r="ADY71" s="41"/>
      <c r="ADZ71" s="41"/>
      <c r="AEA71" s="41"/>
      <c r="AEB71" s="41"/>
      <c r="AEC71" s="41"/>
      <c r="AED71" s="41"/>
      <c r="AEE71" s="41"/>
      <c r="AEF71" s="41"/>
      <c r="AEG71" s="41"/>
      <c r="AEH71" s="41"/>
      <c r="AEI71" s="41"/>
      <c r="AEJ71" s="41"/>
      <c r="AEK71" s="41"/>
      <c r="AEL71" s="41"/>
      <c r="AEM71" s="41"/>
      <c r="AEN71" s="41"/>
      <c r="AEO71" s="41"/>
      <c r="AEP71" s="41"/>
      <c r="AEQ71" s="41"/>
      <c r="AER71" s="41"/>
      <c r="AES71" s="41"/>
      <c r="AET71" s="41"/>
      <c r="AEU71" s="41"/>
      <c r="AEV71" s="41"/>
      <c r="AEW71" s="41"/>
      <c r="AEX71" s="41"/>
      <c r="AEY71" s="41"/>
      <c r="AEZ71" s="41"/>
      <c r="AFA71" s="41"/>
      <c r="AFB71" s="41"/>
      <c r="AFC71" s="41"/>
      <c r="AFD71" s="41"/>
      <c r="AFE71" s="41"/>
      <c r="AFF71" s="41"/>
      <c r="AFG71" s="41"/>
      <c r="AFH71" s="41"/>
      <c r="AFI71" s="41"/>
      <c r="AFJ71" s="41"/>
      <c r="AFK71" s="41"/>
      <c r="AFL71" s="41"/>
      <c r="AFM71" s="41"/>
      <c r="AFN71" s="41"/>
      <c r="AFO71" s="41"/>
      <c r="AFP71" s="41"/>
      <c r="AFQ71" s="41"/>
      <c r="AFR71" s="41"/>
      <c r="AFS71" s="41"/>
      <c r="AFT71" s="41"/>
      <c r="AFU71" s="41"/>
      <c r="AFV71" s="41"/>
      <c r="AFW71" s="41"/>
      <c r="AFX71" s="41"/>
      <c r="AFY71" s="41"/>
      <c r="AFZ71" s="41"/>
      <c r="AGA71" s="41"/>
      <c r="AGB71" s="41"/>
      <c r="AGC71" s="41"/>
      <c r="AGD71" s="41"/>
      <c r="AGE71" s="41"/>
      <c r="AGF71" s="41"/>
      <c r="AGG71" s="41"/>
      <c r="AGH71" s="41"/>
      <c r="AGI71" s="41"/>
      <c r="AGJ71" s="41"/>
      <c r="AGK71" s="41"/>
      <c r="AGL71" s="41"/>
      <c r="AGM71" s="41"/>
      <c r="AGN71" s="41"/>
      <c r="AGO71" s="41"/>
      <c r="AGP71" s="41"/>
      <c r="AGQ71" s="41"/>
      <c r="AGR71" s="41"/>
      <c r="AGS71" s="41"/>
      <c r="AGT71" s="41"/>
      <c r="AGU71" s="41"/>
      <c r="AGV71" s="41"/>
      <c r="AGW71" s="41"/>
      <c r="AGX71" s="41"/>
      <c r="AGY71" s="41"/>
      <c r="AGZ71" s="41"/>
      <c r="AHA71" s="41"/>
      <c r="AHB71" s="41"/>
      <c r="AHC71" s="41"/>
      <c r="AHD71" s="41"/>
      <c r="AHE71" s="41"/>
      <c r="AHF71" s="41"/>
      <c r="AHG71" s="41"/>
      <c r="AHH71" s="41"/>
      <c r="AHI71" s="41"/>
      <c r="AHJ71" s="41"/>
      <c r="AHK71" s="41"/>
      <c r="AHL71" s="41"/>
      <c r="AHM71" s="41"/>
      <c r="AHN71" s="41"/>
      <c r="AHO71" s="41"/>
      <c r="AHP71" s="41"/>
      <c r="AHQ71" s="41"/>
      <c r="AHR71" s="41"/>
      <c r="AHS71" s="41"/>
      <c r="AHT71" s="41"/>
      <c r="AHU71" s="41"/>
      <c r="AHV71" s="41"/>
      <c r="AHW71" s="41"/>
      <c r="AHX71" s="41"/>
      <c r="AHY71" s="41"/>
      <c r="AHZ71" s="41"/>
      <c r="AIA71" s="41"/>
      <c r="AIB71" s="41"/>
      <c r="AIC71" s="41"/>
      <c r="AID71" s="41"/>
      <c r="AIE71" s="41"/>
      <c r="AIF71" s="41"/>
      <c r="AIG71" s="41"/>
      <c r="AIH71" s="41"/>
      <c r="AII71" s="41"/>
      <c r="AIJ71" s="41"/>
      <c r="AIK71" s="41"/>
      <c r="AIL71" s="41"/>
      <c r="AIM71" s="41"/>
      <c r="AIN71" s="41"/>
      <c r="AIO71" s="41"/>
      <c r="AIP71" s="41"/>
      <c r="AIQ71" s="41"/>
      <c r="AIR71" s="41"/>
      <c r="AIS71" s="41"/>
      <c r="AIT71" s="41"/>
      <c r="AIU71" s="41"/>
      <c r="AIV71" s="41"/>
      <c r="AIW71" s="41"/>
      <c r="AIX71" s="41"/>
      <c r="AIY71" s="41"/>
      <c r="AIZ71" s="41"/>
      <c r="AJA71" s="41"/>
      <c r="AJB71" s="41"/>
      <c r="AJC71" s="41"/>
      <c r="AJD71" s="41"/>
      <c r="AJE71" s="41"/>
      <c r="AJF71" s="41"/>
      <c r="AJG71" s="41"/>
      <c r="AJH71" s="41"/>
      <c r="AJI71" s="41"/>
      <c r="AJJ71" s="41"/>
      <c r="AJK71" s="41"/>
      <c r="AJL71" s="41"/>
      <c r="AJM71" s="41"/>
      <c r="AJN71" s="41"/>
      <c r="AJO71" s="41"/>
      <c r="AJP71" s="41"/>
      <c r="AJQ71" s="41"/>
      <c r="AJR71" s="41"/>
      <c r="AJS71" s="41"/>
      <c r="AJT71" s="41"/>
      <c r="AJU71" s="41"/>
      <c r="AJV71" s="41"/>
      <c r="AJW71" s="41"/>
      <c r="AJX71" s="41"/>
      <c r="AJY71" s="41"/>
      <c r="AJZ71" s="41"/>
      <c r="AKA71" s="41"/>
      <c r="AKB71" s="41"/>
      <c r="AKC71" s="41"/>
      <c r="AKD71" s="41"/>
      <c r="AKE71" s="41"/>
      <c r="AKF71" s="41"/>
      <c r="AKG71" s="41"/>
      <c r="AKH71" s="41"/>
      <c r="AKI71" s="41"/>
      <c r="AKJ71" s="41"/>
      <c r="AKK71" s="41"/>
      <c r="AKL71" s="41"/>
      <c r="AKM71" s="41"/>
      <c r="AKN71" s="41"/>
      <c r="AKO71" s="41"/>
      <c r="AKP71" s="41"/>
      <c r="AKQ71" s="41"/>
      <c r="AKR71" s="41"/>
      <c r="AKS71" s="41"/>
      <c r="AKT71" s="41"/>
      <c r="AKU71" s="41"/>
      <c r="AKV71" s="41"/>
      <c r="AKW71" s="41"/>
      <c r="AKX71" s="41"/>
      <c r="AKY71" s="41"/>
      <c r="AKZ71" s="41"/>
      <c r="ALA71" s="41"/>
      <c r="ALB71" s="41"/>
      <c r="ALC71" s="41"/>
      <c r="ALD71" s="41"/>
      <c r="ALE71" s="41"/>
      <c r="ALF71" s="41"/>
      <c r="ALG71" s="41"/>
      <c r="ALH71" s="41"/>
      <c r="ALI71" s="41"/>
      <c r="ALJ71" s="41"/>
      <c r="ALK71" s="41"/>
      <c r="ALL71" s="41"/>
      <c r="ALM71" s="41"/>
      <c r="ALN71" s="41"/>
      <c r="ALO71" s="41"/>
      <c r="ALP71" s="41"/>
      <c r="ALQ71" s="41"/>
      <c r="ALR71" s="41"/>
      <c r="ALS71" s="41"/>
      <c r="ALT71" s="41"/>
      <c r="ALU71" s="41"/>
      <c r="ALV71" s="41"/>
      <c r="ALW71" s="41"/>
      <c r="ALX71" s="41"/>
      <c r="ALY71" s="41"/>
      <c r="ALZ71" s="41"/>
      <c r="AMA71" s="41"/>
      <c r="AMB71" s="41"/>
      <c r="AMC71" s="41"/>
      <c r="AMD71" s="41"/>
      <c r="AME71" s="41"/>
      <c r="AMF71" s="41"/>
      <c r="AMG71" s="41"/>
      <c r="AMH71" s="41"/>
      <c r="AMI71" s="41"/>
      <c r="AMJ71" s="41"/>
      <c r="AMK71" s="41"/>
      <c r="AML71" s="41"/>
      <c r="AMM71" s="41"/>
      <c r="AMN71" s="41"/>
      <c r="AMO71" s="41"/>
      <c r="AMP71" s="41"/>
      <c r="AMQ71" s="41"/>
      <c r="AMR71" s="41"/>
      <c r="AMS71" s="41"/>
      <c r="AMT71" s="41"/>
      <c r="AMU71" s="41"/>
      <c r="AMV71" s="41"/>
      <c r="AMW71" s="41"/>
      <c r="AMX71" s="41"/>
      <c r="AMY71" s="41"/>
      <c r="AMZ71" s="41"/>
      <c r="ANA71" s="41"/>
      <c r="ANB71" s="41"/>
      <c r="ANC71" s="41"/>
      <c r="AND71" s="41"/>
      <c r="ANE71" s="41"/>
      <c r="ANF71" s="41"/>
      <c r="ANG71" s="41"/>
      <c r="ANH71" s="41"/>
      <c r="ANI71" s="41"/>
      <c r="ANJ71" s="41"/>
      <c r="ANK71" s="41"/>
      <c r="ANL71" s="41"/>
      <c r="ANM71" s="41"/>
      <c r="ANN71" s="41"/>
      <c r="ANO71" s="41"/>
      <c r="ANP71" s="41"/>
      <c r="ANQ71" s="41"/>
      <c r="ANR71" s="41"/>
      <c r="ANS71" s="41"/>
      <c r="ANT71" s="41"/>
      <c r="ANU71" s="41"/>
      <c r="ANV71" s="41"/>
      <c r="ANW71" s="41"/>
      <c r="ANX71" s="41"/>
      <c r="ANY71" s="41"/>
      <c r="ANZ71" s="41"/>
      <c r="AOA71" s="41"/>
      <c r="AOB71" s="41"/>
      <c r="AOC71" s="41"/>
      <c r="AOD71" s="41"/>
      <c r="AOE71" s="41"/>
      <c r="AOF71" s="41"/>
      <c r="AOG71" s="41"/>
      <c r="AOH71" s="41"/>
      <c r="AOI71" s="41"/>
      <c r="AOJ71" s="41"/>
      <c r="AOK71" s="41"/>
      <c r="AOL71" s="41"/>
      <c r="AOM71" s="41"/>
      <c r="AON71" s="41"/>
      <c r="AOO71" s="41"/>
      <c r="AOP71" s="41"/>
      <c r="AOQ71" s="41"/>
      <c r="AOR71" s="41"/>
      <c r="AOS71" s="41"/>
      <c r="AOT71" s="41"/>
      <c r="AOU71" s="41"/>
      <c r="AOV71" s="41"/>
      <c r="AOW71" s="41"/>
      <c r="AOX71" s="41"/>
      <c r="AOY71" s="41"/>
      <c r="AOZ71" s="41"/>
      <c r="APA71" s="41"/>
      <c r="APB71" s="41"/>
      <c r="APC71" s="41"/>
      <c r="APD71" s="41"/>
      <c r="APE71" s="41"/>
      <c r="APF71" s="41"/>
      <c r="APG71" s="41"/>
      <c r="APH71" s="41"/>
      <c r="API71" s="41"/>
    </row>
    <row r="72" spans="2:1101" x14ac:dyDescent="0.25">
      <c r="B72" s="43" t="s">
        <v>361</v>
      </c>
      <c r="C72" s="41">
        <v>12511</v>
      </c>
      <c r="D72" s="130">
        <v>-11302928.85</v>
      </c>
      <c r="E72" s="130">
        <v>0</v>
      </c>
      <c r="F72" s="130">
        <v>0</v>
      </c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  <c r="CK72" s="41"/>
      <c r="CL72" s="41"/>
      <c r="CM72" s="41"/>
      <c r="CN72" s="41"/>
      <c r="CO72" s="41"/>
      <c r="CP72" s="41"/>
      <c r="CQ72" s="41"/>
      <c r="CR72" s="41"/>
      <c r="CS72" s="41"/>
      <c r="CT72" s="41"/>
      <c r="CU72" s="41"/>
      <c r="CV72" s="41"/>
      <c r="CW72" s="41"/>
      <c r="CX72" s="41"/>
      <c r="CY72" s="41"/>
      <c r="CZ72" s="41"/>
      <c r="DA72" s="41"/>
      <c r="DB72" s="41"/>
      <c r="DC72" s="41"/>
      <c r="DD72" s="41"/>
      <c r="DE72" s="41"/>
      <c r="DF72" s="41"/>
      <c r="DG72" s="41"/>
      <c r="DH72" s="41"/>
      <c r="DI72" s="41"/>
      <c r="DJ72" s="41"/>
      <c r="DK72" s="41"/>
      <c r="DL72" s="41"/>
      <c r="DM72" s="41"/>
      <c r="DN72" s="41"/>
      <c r="DO72" s="41"/>
      <c r="DP72" s="41"/>
      <c r="DQ72" s="41"/>
      <c r="DR72" s="41"/>
      <c r="DS72" s="41"/>
      <c r="DT72" s="41"/>
      <c r="DU72" s="41"/>
      <c r="DV72" s="41"/>
      <c r="DW72" s="41"/>
      <c r="DX72" s="41"/>
      <c r="DY72" s="41"/>
      <c r="DZ72" s="41"/>
      <c r="EA72" s="41"/>
      <c r="EB72" s="41"/>
      <c r="EC72" s="41"/>
      <c r="ED72" s="41"/>
      <c r="EE72" s="41"/>
      <c r="EF72" s="41"/>
      <c r="EG72" s="41"/>
      <c r="EH72" s="41"/>
      <c r="EI72" s="41"/>
      <c r="EJ72" s="41"/>
      <c r="EK72" s="41"/>
      <c r="EL72" s="41"/>
      <c r="EM72" s="41"/>
      <c r="EN72" s="41"/>
      <c r="EO72" s="41"/>
      <c r="EP72" s="41"/>
      <c r="EQ72" s="41"/>
      <c r="ER72" s="41"/>
      <c r="ES72" s="41"/>
      <c r="ET72" s="41"/>
      <c r="EU72" s="41"/>
      <c r="EV72" s="41"/>
      <c r="EW72" s="41"/>
      <c r="EX72" s="41"/>
      <c r="EY72" s="41"/>
      <c r="EZ72" s="41"/>
      <c r="FA72" s="41"/>
      <c r="FB72" s="41"/>
      <c r="FC72" s="41"/>
      <c r="FD72" s="41"/>
      <c r="FE72" s="41"/>
      <c r="FF72" s="41"/>
      <c r="FG72" s="41"/>
      <c r="FH72" s="41"/>
      <c r="FI72" s="41"/>
      <c r="FJ72" s="41"/>
      <c r="FK72" s="41"/>
      <c r="FL72" s="41"/>
      <c r="FM72" s="41"/>
      <c r="FN72" s="41"/>
      <c r="FO72" s="41"/>
      <c r="FP72" s="41"/>
      <c r="FQ72" s="41"/>
      <c r="FR72" s="41"/>
      <c r="FS72" s="41"/>
      <c r="FT72" s="41"/>
      <c r="FU72" s="41"/>
      <c r="FV72" s="41"/>
      <c r="FW72" s="41"/>
      <c r="FX72" s="41"/>
      <c r="FY72" s="41"/>
      <c r="FZ72" s="41"/>
      <c r="GA72" s="41"/>
      <c r="GB72" s="41"/>
      <c r="GC72" s="41"/>
      <c r="GD72" s="41"/>
      <c r="GE72" s="41"/>
      <c r="GF72" s="41"/>
      <c r="GG72" s="41"/>
      <c r="GH72" s="41"/>
      <c r="GI72" s="41"/>
      <c r="GJ72" s="41"/>
      <c r="GK72" s="41"/>
      <c r="GL72" s="41"/>
      <c r="GM72" s="41"/>
      <c r="GN72" s="41"/>
      <c r="GO72" s="41"/>
      <c r="GP72" s="41"/>
      <c r="GQ72" s="41"/>
      <c r="GR72" s="41"/>
      <c r="GS72" s="41"/>
      <c r="GT72" s="41"/>
      <c r="GU72" s="41"/>
      <c r="GV72" s="41"/>
      <c r="GW72" s="41"/>
      <c r="GX72" s="41"/>
      <c r="GY72" s="41"/>
      <c r="GZ72" s="41"/>
      <c r="HA72" s="41"/>
      <c r="HB72" s="41"/>
      <c r="HC72" s="41"/>
      <c r="HD72" s="41"/>
      <c r="HE72" s="41"/>
      <c r="HF72" s="41"/>
      <c r="HG72" s="41"/>
      <c r="HH72" s="41"/>
      <c r="HI72" s="41"/>
      <c r="HJ72" s="41"/>
      <c r="HK72" s="41"/>
      <c r="HL72" s="41"/>
      <c r="HM72" s="41"/>
      <c r="HN72" s="41"/>
      <c r="HO72" s="41"/>
      <c r="HP72" s="41"/>
      <c r="HQ72" s="41"/>
      <c r="HR72" s="41"/>
      <c r="HS72" s="41"/>
      <c r="HT72" s="41"/>
      <c r="HU72" s="41"/>
      <c r="HV72" s="41"/>
      <c r="HW72" s="41"/>
      <c r="HX72" s="41"/>
      <c r="HY72" s="41"/>
      <c r="HZ72" s="41"/>
      <c r="IA72" s="41"/>
      <c r="IB72" s="41"/>
      <c r="IC72" s="41"/>
      <c r="ID72" s="41"/>
      <c r="IE72" s="41"/>
      <c r="IF72" s="41"/>
      <c r="IG72" s="41"/>
      <c r="IH72" s="41"/>
      <c r="II72" s="41"/>
      <c r="IJ72" s="41"/>
      <c r="IK72" s="41"/>
      <c r="IL72" s="41"/>
      <c r="IM72" s="41"/>
      <c r="IN72" s="41"/>
      <c r="IO72" s="41"/>
      <c r="IP72" s="41"/>
      <c r="IQ72" s="41"/>
      <c r="IR72" s="41"/>
      <c r="IS72" s="41"/>
      <c r="IT72" s="41"/>
      <c r="IU72" s="41"/>
      <c r="IV72" s="41"/>
      <c r="IW72" s="41"/>
      <c r="IX72" s="41"/>
      <c r="IY72" s="41"/>
      <c r="IZ72" s="41"/>
      <c r="JA72" s="41"/>
      <c r="JB72" s="41"/>
      <c r="JC72" s="41"/>
      <c r="JD72" s="41"/>
      <c r="JE72" s="41"/>
      <c r="JF72" s="41"/>
      <c r="JG72" s="41"/>
      <c r="JH72" s="41"/>
      <c r="JI72" s="41"/>
      <c r="JJ72" s="41"/>
      <c r="JK72" s="41"/>
      <c r="JL72" s="41"/>
      <c r="JM72" s="41"/>
      <c r="JN72" s="41"/>
      <c r="JO72" s="41"/>
      <c r="JP72" s="41"/>
      <c r="JQ72" s="41"/>
      <c r="JR72" s="41"/>
      <c r="JS72" s="41"/>
      <c r="JT72" s="41"/>
      <c r="JU72" s="41"/>
      <c r="JV72" s="41"/>
      <c r="JW72" s="41"/>
      <c r="JX72" s="41"/>
      <c r="JY72" s="41"/>
      <c r="JZ72" s="41"/>
      <c r="KA72" s="41"/>
      <c r="KB72" s="41"/>
      <c r="KC72" s="41"/>
      <c r="KD72" s="41"/>
      <c r="KE72" s="41"/>
      <c r="KF72" s="41"/>
      <c r="KG72" s="41"/>
      <c r="KH72" s="41"/>
      <c r="KI72" s="41"/>
      <c r="KJ72" s="41"/>
      <c r="KK72" s="41"/>
      <c r="KL72" s="41"/>
      <c r="KM72" s="41"/>
      <c r="KN72" s="41"/>
      <c r="KO72" s="41"/>
      <c r="KP72" s="41"/>
      <c r="KQ72" s="41"/>
      <c r="KR72" s="41"/>
      <c r="KS72" s="41"/>
      <c r="KT72" s="41"/>
      <c r="KU72" s="41"/>
      <c r="KV72" s="41"/>
      <c r="KW72" s="41"/>
      <c r="KX72" s="41"/>
      <c r="KY72" s="41"/>
      <c r="KZ72" s="41"/>
      <c r="LA72" s="41"/>
      <c r="LB72" s="41"/>
      <c r="LC72" s="41"/>
      <c r="LD72" s="41"/>
      <c r="LE72" s="41"/>
      <c r="LF72" s="41"/>
      <c r="LG72" s="41"/>
      <c r="LH72" s="41"/>
      <c r="LI72" s="41"/>
      <c r="LJ72" s="41"/>
      <c r="LK72" s="41"/>
      <c r="LL72" s="41"/>
      <c r="LM72" s="41"/>
      <c r="LN72" s="41"/>
      <c r="LO72" s="41"/>
      <c r="LP72" s="41"/>
      <c r="LQ72" s="41"/>
      <c r="LR72" s="41"/>
      <c r="LS72" s="41"/>
      <c r="LT72" s="41"/>
      <c r="LU72" s="41"/>
      <c r="LV72" s="41"/>
      <c r="LW72" s="41"/>
      <c r="LX72" s="41"/>
      <c r="LY72" s="41"/>
      <c r="LZ72" s="41"/>
      <c r="MA72" s="41"/>
      <c r="MB72" s="41"/>
      <c r="MC72" s="41"/>
      <c r="MD72" s="41"/>
      <c r="ME72" s="41"/>
      <c r="MF72" s="41"/>
      <c r="MG72" s="41"/>
      <c r="MH72" s="41"/>
      <c r="MI72" s="41"/>
      <c r="MJ72" s="41"/>
      <c r="MK72" s="41"/>
      <c r="ML72" s="41"/>
      <c r="MM72" s="41"/>
      <c r="MN72" s="41"/>
      <c r="MO72" s="41"/>
      <c r="MP72" s="41"/>
      <c r="MQ72" s="41"/>
      <c r="MR72" s="41"/>
      <c r="MS72" s="41"/>
      <c r="MT72" s="41"/>
      <c r="MU72" s="41"/>
      <c r="MV72" s="41"/>
      <c r="MW72" s="41"/>
      <c r="MX72" s="41"/>
      <c r="MY72" s="41"/>
      <c r="MZ72" s="41"/>
      <c r="NA72" s="41"/>
      <c r="NB72" s="41"/>
      <c r="NC72" s="41"/>
      <c r="ND72" s="41"/>
      <c r="NE72" s="41"/>
      <c r="NF72" s="41"/>
      <c r="NG72" s="41"/>
      <c r="NH72" s="41"/>
      <c r="NI72" s="41"/>
      <c r="NJ72" s="41"/>
      <c r="NK72" s="41"/>
      <c r="NL72" s="41"/>
      <c r="NM72" s="41"/>
      <c r="NN72" s="41"/>
      <c r="NO72" s="41"/>
      <c r="NP72" s="41"/>
      <c r="NQ72" s="41"/>
      <c r="NR72" s="41"/>
      <c r="NS72" s="41"/>
      <c r="NT72" s="41"/>
      <c r="NU72" s="41"/>
      <c r="NV72" s="41"/>
      <c r="NW72" s="41"/>
      <c r="NX72" s="41"/>
      <c r="NY72" s="41"/>
      <c r="NZ72" s="41"/>
      <c r="OA72" s="41"/>
      <c r="OB72" s="41"/>
      <c r="OC72" s="41"/>
      <c r="OD72" s="41"/>
      <c r="OE72" s="41"/>
      <c r="OF72" s="41"/>
      <c r="OG72" s="41"/>
      <c r="OH72" s="41"/>
      <c r="OI72" s="41"/>
      <c r="OJ72" s="41"/>
      <c r="OK72" s="41"/>
      <c r="OL72" s="41"/>
      <c r="OM72" s="41"/>
      <c r="ON72" s="41"/>
      <c r="OO72" s="41"/>
      <c r="OP72" s="41"/>
      <c r="OQ72" s="41"/>
      <c r="OR72" s="41"/>
      <c r="OS72" s="41"/>
      <c r="OT72" s="41"/>
      <c r="OU72" s="41"/>
      <c r="OV72" s="41"/>
      <c r="OW72" s="41"/>
      <c r="OX72" s="41"/>
      <c r="OY72" s="41"/>
      <c r="OZ72" s="41"/>
      <c r="PA72" s="41"/>
      <c r="PB72" s="41"/>
      <c r="PC72" s="41"/>
      <c r="PD72" s="41"/>
      <c r="PE72" s="41"/>
      <c r="PF72" s="41"/>
      <c r="PG72" s="41"/>
      <c r="PH72" s="41"/>
      <c r="PI72" s="41"/>
      <c r="PJ72" s="41"/>
      <c r="PK72" s="41"/>
      <c r="PL72" s="41"/>
      <c r="PM72" s="41"/>
      <c r="PN72" s="41"/>
      <c r="PO72" s="41"/>
      <c r="PP72" s="41"/>
      <c r="PQ72" s="41"/>
      <c r="PR72" s="41"/>
      <c r="PS72" s="41"/>
      <c r="PT72" s="41"/>
      <c r="PU72" s="41"/>
      <c r="PV72" s="41"/>
      <c r="PW72" s="41"/>
      <c r="PX72" s="41"/>
      <c r="PY72" s="41"/>
      <c r="PZ72" s="41"/>
      <c r="QA72" s="41"/>
      <c r="QB72" s="41"/>
      <c r="QC72" s="41"/>
      <c r="QD72" s="41"/>
      <c r="QE72" s="41"/>
      <c r="QF72" s="41"/>
      <c r="QG72" s="41"/>
      <c r="QH72" s="41"/>
      <c r="QI72" s="41"/>
      <c r="QJ72" s="41"/>
      <c r="QK72" s="41"/>
      <c r="QL72" s="41"/>
      <c r="QM72" s="41"/>
      <c r="QN72" s="41"/>
      <c r="QO72" s="41"/>
      <c r="QP72" s="41"/>
      <c r="QQ72" s="41"/>
      <c r="QR72" s="41"/>
      <c r="QS72" s="41"/>
      <c r="QT72" s="41"/>
      <c r="QU72" s="41"/>
      <c r="QV72" s="41"/>
      <c r="QW72" s="41"/>
      <c r="QX72" s="41"/>
      <c r="QY72" s="41"/>
      <c r="QZ72" s="41"/>
      <c r="RA72" s="41"/>
      <c r="RB72" s="41"/>
      <c r="RC72" s="41"/>
      <c r="RD72" s="41"/>
      <c r="RE72" s="41"/>
      <c r="RF72" s="41"/>
      <c r="RG72" s="41"/>
      <c r="RH72" s="41"/>
      <c r="RI72" s="41"/>
      <c r="RJ72" s="41"/>
      <c r="RK72" s="41"/>
      <c r="RL72" s="41"/>
      <c r="RM72" s="41"/>
      <c r="RN72" s="41"/>
      <c r="RO72" s="41"/>
      <c r="RP72" s="41"/>
      <c r="RQ72" s="41"/>
      <c r="RR72" s="41"/>
      <c r="RS72" s="41"/>
      <c r="RT72" s="41"/>
      <c r="RU72" s="41"/>
      <c r="RV72" s="41"/>
      <c r="RW72" s="41"/>
      <c r="RX72" s="41"/>
      <c r="RY72" s="41"/>
      <c r="RZ72" s="41"/>
      <c r="SA72" s="41"/>
      <c r="SB72" s="41"/>
      <c r="SC72" s="41"/>
      <c r="SD72" s="41"/>
      <c r="SE72" s="41"/>
      <c r="SF72" s="41"/>
      <c r="SG72" s="41"/>
      <c r="SH72" s="41"/>
      <c r="SI72" s="41"/>
      <c r="SJ72" s="41"/>
      <c r="SK72" s="41"/>
      <c r="SL72" s="41"/>
      <c r="SM72" s="41"/>
      <c r="SN72" s="41"/>
      <c r="SO72" s="41"/>
      <c r="SP72" s="41"/>
      <c r="SQ72" s="41"/>
      <c r="SR72" s="41"/>
      <c r="SS72" s="41"/>
      <c r="ST72" s="41"/>
      <c r="SU72" s="41"/>
      <c r="SV72" s="41"/>
      <c r="SW72" s="41"/>
      <c r="SX72" s="41"/>
      <c r="SY72" s="41"/>
      <c r="SZ72" s="41"/>
      <c r="TA72" s="41"/>
      <c r="TB72" s="41"/>
      <c r="TC72" s="41"/>
      <c r="TD72" s="41"/>
      <c r="TE72" s="41"/>
      <c r="TF72" s="41"/>
      <c r="TG72" s="41"/>
      <c r="TH72" s="41"/>
      <c r="TI72" s="41"/>
      <c r="TJ72" s="41"/>
      <c r="TK72" s="41"/>
      <c r="TL72" s="41"/>
      <c r="TM72" s="41"/>
      <c r="TN72" s="41"/>
      <c r="TO72" s="41"/>
      <c r="TP72" s="41"/>
      <c r="TQ72" s="41"/>
      <c r="TR72" s="41"/>
      <c r="TS72" s="41"/>
      <c r="TT72" s="41"/>
      <c r="TU72" s="41"/>
      <c r="TV72" s="41"/>
      <c r="TW72" s="41"/>
      <c r="TX72" s="41"/>
      <c r="TY72" s="41"/>
      <c r="TZ72" s="41"/>
      <c r="UA72" s="41"/>
      <c r="UB72" s="41"/>
      <c r="UC72" s="41"/>
      <c r="UD72" s="41"/>
      <c r="UE72" s="41"/>
      <c r="UF72" s="41"/>
      <c r="UG72" s="41"/>
      <c r="UH72" s="41"/>
      <c r="UI72" s="41"/>
      <c r="UJ72" s="41"/>
      <c r="UK72" s="41"/>
      <c r="UL72" s="41"/>
      <c r="UM72" s="41"/>
      <c r="UN72" s="41"/>
      <c r="UO72" s="41"/>
      <c r="UP72" s="41"/>
      <c r="UQ72" s="41"/>
      <c r="UR72" s="41"/>
      <c r="US72" s="41"/>
      <c r="UT72" s="41"/>
      <c r="UU72" s="41"/>
      <c r="UV72" s="41"/>
      <c r="UW72" s="41"/>
      <c r="UX72" s="41"/>
      <c r="UY72" s="41"/>
      <c r="UZ72" s="41"/>
      <c r="VA72" s="41"/>
      <c r="VB72" s="41"/>
      <c r="VC72" s="41"/>
      <c r="VD72" s="41"/>
      <c r="VE72" s="41"/>
      <c r="VF72" s="41"/>
      <c r="VG72" s="41"/>
      <c r="VH72" s="41"/>
      <c r="VI72" s="41"/>
      <c r="VJ72" s="41"/>
      <c r="VK72" s="41"/>
      <c r="VL72" s="41"/>
      <c r="VM72" s="41"/>
      <c r="VN72" s="41"/>
      <c r="VO72" s="41"/>
      <c r="VP72" s="41"/>
      <c r="VQ72" s="41"/>
      <c r="VR72" s="41"/>
      <c r="VS72" s="41"/>
      <c r="VT72" s="41"/>
      <c r="VU72" s="41"/>
      <c r="VV72" s="41"/>
      <c r="VW72" s="41"/>
      <c r="VX72" s="41"/>
      <c r="VY72" s="41"/>
      <c r="VZ72" s="41"/>
      <c r="WA72" s="41"/>
      <c r="WB72" s="41"/>
      <c r="WC72" s="41"/>
      <c r="WD72" s="41"/>
      <c r="WE72" s="41"/>
      <c r="WF72" s="41"/>
      <c r="WG72" s="41"/>
      <c r="WH72" s="41"/>
      <c r="WI72" s="41"/>
      <c r="WJ72" s="41"/>
      <c r="WK72" s="41"/>
      <c r="WL72" s="41"/>
      <c r="WM72" s="41"/>
      <c r="WN72" s="41"/>
      <c r="WO72" s="41"/>
      <c r="WP72" s="41"/>
      <c r="WQ72" s="41"/>
      <c r="WR72" s="41"/>
      <c r="WS72" s="41"/>
      <c r="WT72" s="41"/>
      <c r="WU72" s="41"/>
      <c r="WV72" s="41"/>
      <c r="WW72" s="41"/>
      <c r="WX72" s="41"/>
      <c r="WY72" s="41"/>
      <c r="WZ72" s="41"/>
      <c r="XA72" s="41"/>
      <c r="XB72" s="41"/>
      <c r="XC72" s="41"/>
      <c r="XD72" s="41"/>
      <c r="XE72" s="41"/>
      <c r="XF72" s="41"/>
      <c r="XG72" s="41"/>
      <c r="XH72" s="41"/>
      <c r="XI72" s="41"/>
      <c r="XJ72" s="41"/>
      <c r="XK72" s="41"/>
      <c r="XL72" s="41"/>
      <c r="XM72" s="41"/>
      <c r="XN72" s="41"/>
      <c r="XO72" s="41"/>
      <c r="XP72" s="41"/>
      <c r="XQ72" s="41"/>
      <c r="XR72" s="41"/>
      <c r="XS72" s="41"/>
      <c r="XT72" s="41"/>
      <c r="XU72" s="41"/>
      <c r="XV72" s="41"/>
      <c r="XW72" s="41"/>
      <c r="XX72" s="41"/>
      <c r="XY72" s="41"/>
      <c r="XZ72" s="41"/>
      <c r="YA72" s="41"/>
      <c r="YB72" s="41"/>
      <c r="YC72" s="41"/>
      <c r="YD72" s="41"/>
      <c r="YE72" s="41"/>
      <c r="YF72" s="41"/>
      <c r="YG72" s="41"/>
      <c r="YH72" s="41"/>
      <c r="YI72" s="41"/>
      <c r="YJ72" s="41"/>
      <c r="YK72" s="41"/>
      <c r="YL72" s="41"/>
      <c r="YM72" s="41"/>
      <c r="YN72" s="41"/>
      <c r="YO72" s="41"/>
      <c r="YP72" s="41"/>
      <c r="YQ72" s="41"/>
      <c r="YR72" s="41"/>
      <c r="YS72" s="41"/>
      <c r="YT72" s="41"/>
      <c r="YU72" s="41"/>
      <c r="YV72" s="41"/>
      <c r="YW72" s="41"/>
      <c r="YX72" s="41"/>
      <c r="YY72" s="41"/>
      <c r="YZ72" s="41"/>
      <c r="ZA72" s="41"/>
      <c r="ZB72" s="41"/>
      <c r="ZC72" s="41"/>
      <c r="ZD72" s="41"/>
      <c r="ZE72" s="41"/>
      <c r="ZF72" s="41"/>
      <c r="ZG72" s="41"/>
      <c r="ZH72" s="41"/>
      <c r="ZI72" s="41"/>
      <c r="ZJ72" s="41"/>
      <c r="ZK72" s="41"/>
      <c r="ZL72" s="41"/>
      <c r="ZM72" s="41"/>
      <c r="ZN72" s="41"/>
      <c r="ZO72" s="41"/>
      <c r="ZP72" s="41"/>
      <c r="ZQ72" s="41"/>
      <c r="ZR72" s="41"/>
      <c r="ZS72" s="41"/>
      <c r="ZT72" s="41"/>
      <c r="ZU72" s="41"/>
      <c r="ZV72" s="41"/>
      <c r="ZW72" s="41"/>
      <c r="ZX72" s="41"/>
      <c r="ZY72" s="41"/>
      <c r="ZZ72" s="41"/>
      <c r="AAA72" s="41"/>
      <c r="AAB72" s="41"/>
      <c r="AAC72" s="41"/>
      <c r="AAD72" s="41"/>
      <c r="AAE72" s="41"/>
      <c r="AAF72" s="41"/>
      <c r="AAG72" s="41"/>
      <c r="AAH72" s="41"/>
      <c r="AAI72" s="41"/>
      <c r="AAJ72" s="41"/>
      <c r="AAK72" s="41"/>
      <c r="AAL72" s="41"/>
      <c r="AAM72" s="41"/>
      <c r="AAN72" s="41"/>
      <c r="AAO72" s="41"/>
      <c r="AAP72" s="41"/>
      <c r="AAQ72" s="41"/>
      <c r="AAR72" s="41"/>
      <c r="AAS72" s="41"/>
      <c r="AAT72" s="41"/>
      <c r="AAU72" s="41"/>
      <c r="AAV72" s="41"/>
      <c r="AAW72" s="41"/>
      <c r="AAX72" s="41"/>
      <c r="AAY72" s="41"/>
      <c r="AAZ72" s="41"/>
      <c r="ABA72" s="41"/>
      <c r="ABB72" s="41"/>
      <c r="ABC72" s="41"/>
      <c r="ABD72" s="41"/>
      <c r="ABE72" s="41"/>
      <c r="ABF72" s="41"/>
      <c r="ABG72" s="41"/>
      <c r="ABH72" s="41"/>
      <c r="ABI72" s="41"/>
      <c r="ABJ72" s="41"/>
      <c r="ABK72" s="41"/>
      <c r="ABL72" s="41"/>
      <c r="ABM72" s="41"/>
      <c r="ABN72" s="41"/>
      <c r="ABO72" s="41"/>
      <c r="ABP72" s="41"/>
      <c r="ABQ72" s="41"/>
      <c r="ABR72" s="41"/>
      <c r="ABS72" s="41"/>
      <c r="ABT72" s="41"/>
      <c r="ABU72" s="41"/>
      <c r="ABV72" s="41"/>
      <c r="ABW72" s="41"/>
      <c r="ABX72" s="41"/>
      <c r="ABY72" s="41"/>
      <c r="ABZ72" s="41"/>
      <c r="ACA72" s="41"/>
      <c r="ACB72" s="41"/>
      <c r="ACC72" s="41"/>
      <c r="ACD72" s="41"/>
      <c r="ACE72" s="41"/>
      <c r="ACF72" s="41"/>
      <c r="ACG72" s="41"/>
      <c r="ACH72" s="41"/>
      <c r="ACI72" s="41"/>
      <c r="ACJ72" s="41"/>
      <c r="ACK72" s="41"/>
      <c r="ACL72" s="41"/>
      <c r="ACM72" s="41"/>
      <c r="ACN72" s="41"/>
      <c r="ACO72" s="41"/>
      <c r="ACP72" s="41"/>
      <c r="ACQ72" s="41"/>
      <c r="ACR72" s="41"/>
      <c r="ACS72" s="41"/>
      <c r="ACT72" s="41"/>
      <c r="ACU72" s="41"/>
      <c r="ACV72" s="41"/>
      <c r="ACW72" s="41"/>
      <c r="ACX72" s="41"/>
      <c r="ACY72" s="41"/>
      <c r="ACZ72" s="41"/>
      <c r="ADA72" s="41"/>
      <c r="ADB72" s="41"/>
      <c r="ADC72" s="41"/>
      <c r="ADD72" s="41"/>
      <c r="ADE72" s="41"/>
      <c r="ADF72" s="41"/>
      <c r="ADG72" s="41"/>
      <c r="ADH72" s="41"/>
      <c r="ADI72" s="41"/>
      <c r="ADJ72" s="41"/>
      <c r="ADK72" s="41"/>
      <c r="ADL72" s="41"/>
      <c r="ADM72" s="41"/>
      <c r="ADN72" s="41"/>
      <c r="ADO72" s="41"/>
      <c r="ADP72" s="41"/>
      <c r="ADQ72" s="41"/>
      <c r="ADR72" s="41"/>
      <c r="ADS72" s="41"/>
      <c r="ADT72" s="41"/>
      <c r="ADU72" s="41"/>
      <c r="ADV72" s="41"/>
      <c r="ADW72" s="41"/>
      <c r="ADX72" s="41"/>
      <c r="ADY72" s="41"/>
      <c r="ADZ72" s="41"/>
      <c r="AEA72" s="41"/>
      <c r="AEB72" s="41"/>
      <c r="AEC72" s="41"/>
      <c r="AED72" s="41"/>
      <c r="AEE72" s="41"/>
      <c r="AEF72" s="41"/>
      <c r="AEG72" s="41"/>
      <c r="AEH72" s="41"/>
      <c r="AEI72" s="41"/>
      <c r="AEJ72" s="41"/>
      <c r="AEK72" s="41"/>
      <c r="AEL72" s="41"/>
      <c r="AEM72" s="41"/>
      <c r="AEN72" s="41"/>
      <c r="AEO72" s="41"/>
      <c r="AEP72" s="41"/>
      <c r="AEQ72" s="41"/>
      <c r="AER72" s="41"/>
      <c r="AES72" s="41"/>
      <c r="AET72" s="41"/>
      <c r="AEU72" s="41"/>
      <c r="AEV72" s="41"/>
      <c r="AEW72" s="41"/>
      <c r="AEX72" s="41"/>
      <c r="AEY72" s="41"/>
      <c r="AEZ72" s="41"/>
      <c r="AFA72" s="41"/>
      <c r="AFB72" s="41"/>
      <c r="AFC72" s="41"/>
      <c r="AFD72" s="41"/>
      <c r="AFE72" s="41"/>
      <c r="AFF72" s="41"/>
      <c r="AFG72" s="41"/>
      <c r="AFH72" s="41"/>
      <c r="AFI72" s="41"/>
      <c r="AFJ72" s="41"/>
      <c r="AFK72" s="41"/>
      <c r="AFL72" s="41"/>
      <c r="AFM72" s="41"/>
      <c r="AFN72" s="41"/>
      <c r="AFO72" s="41"/>
      <c r="AFP72" s="41"/>
      <c r="AFQ72" s="41"/>
      <c r="AFR72" s="41"/>
      <c r="AFS72" s="41"/>
      <c r="AFT72" s="41"/>
      <c r="AFU72" s="41"/>
      <c r="AFV72" s="41"/>
      <c r="AFW72" s="41"/>
      <c r="AFX72" s="41"/>
      <c r="AFY72" s="41"/>
      <c r="AFZ72" s="41"/>
      <c r="AGA72" s="41"/>
      <c r="AGB72" s="41"/>
      <c r="AGC72" s="41"/>
      <c r="AGD72" s="41"/>
      <c r="AGE72" s="41"/>
      <c r="AGF72" s="41"/>
      <c r="AGG72" s="41"/>
      <c r="AGH72" s="41"/>
      <c r="AGI72" s="41"/>
      <c r="AGJ72" s="41"/>
      <c r="AGK72" s="41"/>
      <c r="AGL72" s="41"/>
      <c r="AGM72" s="41"/>
      <c r="AGN72" s="41"/>
      <c r="AGO72" s="41"/>
      <c r="AGP72" s="41"/>
      <c r="AGQ72" s="41"/>
      <c r="AGR72" s="41"/>
      <c r="AGS72" s="41"/>
      <c r="AGT72" s="41"/>
      <c r="AGU72" s="41"/>
      <c r="AGV72" s="41"/>
      <c r="AGW72" s="41"/>
      <c r="AGX72" s="41"/>
      <c r="AGY72" s="41"/>
      <c r="AGZ72" s="41"/>
      <c r="AHA72" s="41"/>
      <c r="AHB72" s="41"/>
      <c r="AHC72" s="41"/>
      <c r="AHD72" s="41"/>
      <c r="AHE72" s="41"/>
      <c r="AHF72" s="41"/>
      <c r="AHG72" s="41"/>
      <c r="AHH72" s="41"/>
      <c r="AHI72" s="41"/>
      <c r="AHJ72" s="41"/>
      <c r="AHK72" s="41"/>
      <c r="AHL72" s="41"/>
      <c r="AHM72" s="41"/>
      <c r="AHN72" s="41"/>
      <c r="AHO72" s="41"/>
      <c r="AHP72" s="41"/>
      <c r="AHQ72" s="41"/>
      <c r="AHR72" s="41"/>
      <c r="AHS72" s="41"/>
      <c r="AHT72" s="41"/>
      <c r="AHU72" s="41"/>
      <c r="AHV72" s="41"/>
      <c r="AHW72" s="41"/>
      <c r="AHX72" s="41"/>
      <c r="AHY72" s="41"/>
      <c r="AHZ72" s="41"/>
      <c r="AIA72" s="41"/>
      <c r="AIB72" s="41"/>
      <c r="AIC72" s="41"/>
      <c r="AID72" s="41"/>
      <c r="AIE72" s="41"/>
      <c r="AIF72" s="41"/>
      <c r="AIG72" s="41"/>
      <c r="AIH72" s="41"/>
      <c r="AII72" s="41"/>
      <c r="AIJ72" s="41"/>
      <c r="AIK72" s="41"/>
      <c r="AIL72" s="41"/>
      <c r="AIM72" s="41"/>
      <c r="AIN72" s="41"/>
      <c r="AIO72" s="41"/>
      <c r="AIP72" s="41"/>
      <c r="AIQ72" s="41"/>
      <c r="AIR72" s="41"/>
      <c r="AIS72" s="41"/>
      <c r="AIT72" s="41"/>
      <c r="AIU72" s="41"/>
      <c r="AIV72" s="41"/>
      <c r="AIW72" s="41"/>
      <c r="AIX72" s="41"/>
      <c r="AIY72" s="41"/>
      <c r="AIZ72" s="41"/>
      <c r="AJA72" s="41"/>
      <c r="AJB72" s="41"/>
      <c r="AJC72" s="41"/>
      <c r="AJD72" s="41"/>
      <c r="AJE72" s="41"/>
      <c r="AJF72" s="41"/>
      <c r="AJG72" s="41"/>
      <c r="AJH72" s="41"/>
      <c r="AJI72" s="41"/>
      <c r="AJJ72" s="41"/>
      <c r="AJK72" s="41"/>
      <c r="AJL72" s="41"/>
      <c r="AJM72" s="41"/>
      <c r="AJN72" s="41"/>
      <c r="AJO72" s="41"/>
      <c r="AJP72" s="41"/>
      <c r="AJQ72" s="41"/>
      <c r="AJR72" s="41"/>
      <c r="AJS72" s="41"/>
      <c r="AJT72" s="41"/>
      <c r="AJU72" s="41"/>
      <c r="AJV72" s="41"/>
      <c r="AJW72" s="41"/>
      <c r="AJX72" s="41"/>
      <c r="AJY72" s="41"/>
      <c r="AJZ72" s="41"/>
      <c r="AKA72" s="41"/>
      <c r="AKB72" s="41"/>
      <c r="AKC72" s="41"/>
      <c r="AKD72" s="41"/>
      <c r="AKE72" s="41"/>
      <c r="AKF72" s="41"/>
      <c r="AKG72" s="41"/>
      <c r="AKH72" s="41"/>
      <c r="AKI72" s="41"/>
      <c r="AKJ72" s="41"/>
      <c r="AKK72" s="41"/>
      <c r="AKL72" s="41"/>
      <c r="AKM72" s="41"/>
      <c r="AKN72" s="41"/>
      <c r="AKO72" s="41"/>
      <c r="AKP72" s="41"/>
      <c r="AKQ72" s="41"/>
      <c r="AKR72" s="41"/>
      <c r="AKS72" s="41"/>
      <c r="AKT72" s="41"/>
      <c r="AKU72" s="41"/>
      <c r="AKV72" s="41"/>
      <c r="AKW72" s="41"/>
      <c r="AKX72" s="41"/>
      <c r="AKY72" s="41"/>
      <c r="AKZ72" s="41"/>
      <c r="ALA72" s="41"/>
      <c r="ALB72" s="41"/>
      <c r="ALC72" s="41"/>
      <c r="ALD72" s="41"/>
      <c r="ALE72" s="41"/>
      <c r="ALF72" s="41"/>
      <c r="ALG72" s="41"/>
      <c r="ALH72" s="41"/>
      <c r="ALI72" s="41"/>
      <c r="ALJ72" s="41"/>
      <c r="ALK72" s="41"/>
      <c r="ALL72" s="41"/>
      <c r="ALM72" s="41"/>
      <c r="ALN72" s="41"/>
      <c r="ALO72" s="41"/>
      <c r="ALP72" s="41"/>
      <c r="ALQ72" s="41"/>
      <c r="ALR72" s="41"/>
      <c r="ALS72" s="41"/>
      <c r="ALT72" s="41"/>
      <c r="ALU72" s="41"/>
      <c r="ALV72" s="41"/>
      <c r="ALW72" s="41"/>
      <c r="ALX72" s="41"/>
      <c r="ALY72" s="41"/>
      <c r="ALZ72" s="41"/>
      <c r="AMA72" s="41"/>
      <c r="AMB72" s="41"/>
      <c r="AMC72" s="41"/>
      <c r="AMD72" s="41"/>
      <c r="AME72" s="41"/>
      <c r="AMF72" s="41"/>
      <c r="AMG72" s="41"/>
      <c r="AMH72" s="41"/>
      <c r="AMI72" s="41"/>
      <c r="AMJ72" s="41"/>
      <c r="AMK72" s="41"/>
      <c r="AML72" s="41"/>
      <c r="AMM72" s="41"/>
      <c r="AMN72" s="41"/>
      <c r="AMO72" s="41"/>
      <c r="AMP72" s="41"/>
      <c r="AMQ72" s="41"/>
      <c r="AMR72" s="41"/>
      <c r="AMS72" s="41"/>
      <c r="AMT72" s="41"/>
      <c r="AMU72" s="41"/>
      <c r="AMV72" s="41"/>
      <c r="AMW72" s="41"/>
      <c r="AMX72" s="41"/>
      <c r="AMY72" s="41"/>
      <c r="AMZ72" s="41"/>
      <c r="ANA72" s="41"/>
      <c r="ANB72" s="41"/>
      <c r="ANC72" s="41"/>
      <c r="AND72" s="41"/>
      <c r="ANE72" s="41"/>
      <c r="ANF72" s="41"/>
      <c r="ANG72" s="41"/>
      <c r="ANH72" s="41"/>
      <c r="ANI72" s="41"/>
      <c r="ANJ72" s="41"/>
      <c r="ANK72" s="41"/>
      <c r="ANL72" s="41"/>
      <c r="ANM72" s="41"/>
      <c r="ANN72" s="41"/>
      <c r="ANO72" s="41"/>
      <c r="ANP72" s="41"/>
      <c r="ANQ72" s="41"/>
      <c r="ANR72" s="41"/>
      <c r="ANS72" s="41"/>
      <c r="ANT72" s="41"/>
      <c r="ANU72" s="41"/>
      <c r="ANV72" s="41"/>
      <c r="ANW72" s="41"/>
      <c r="ANX72" s="41"/>
      <c r="ANY72" s="41"/>
      <c r="ANZ72" s="41"/>
      <c r="AOA72" s="41"/>
      <c r="AOB72" s="41"/>
      <c r="AOC72" s="41"/>
      <c r="AOD72" s="41"/>
      <c r="AOE72" s="41"/>
      <c r="AOF72" s="41"/>
      <c r="AOG72" s="41"/>
      <c r="AOH72" s="41"/>
      <c r="AOI72" s="41"/>
      <c r="AOJ72" s="41"/>
      <c r="AOK72" s="41"/>
      <c r="AOL72" s="41"/>
      <c r="AOM72" s="41"/>
      <c r="AON72" s="41"/>
      <c r="AOO72" s="41"/>
      <c r="AOP72" s="41"/>
      <c r="AOQ72" s="41"/>
      <c r="AOR72" s="41"/>
      <c r="AOS72" s="41"/>
      <c r="AOT72" s="41"/>
      <c r="AOU72" s="41"/>
      <c r="AOV72" s="41"/>
      <c r="AOW72" s="41"/>
      <c r="AOX72" s="41"/>
      <c r="AOY72" s="41"/>
      <c r="AOZ72" s="41"/>
      <c r="APA72" s="41"/>
      <c r="APB72" s="41"/>
      <c r="APC72" s="41"/>
      <c r="APD72" s="41"/>
      <c r="APE72" s="41"/>
      <c r="APF72" s="41"/>
      <c r="APG72" s="41"/>
      <c r="APH72" s="41"/>
      <c r="API72" s="41"/>
    </row>
    <row r="73" spans="2:1101" x14ac:dyDescent="0.25">
      <c r="B73" s="43" t="s">
        <v>361</v>
      </c>
      <c r="C73" s="41">
        <v>12513</v>
      </c>
      <c r="D73" s="130">
        <v>-11999270</v>
      </c>
      <c r="E73" s="130">
        <v>0</v>
      </c>
      <c r="F73" s="130">
        <v>0</v>
      </c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  <c r="CK73" s="41"/>
      <c r="CL73" s="41"/>
      <c r="CM73" s="41"/>
      <c r="CN73" s="41"/>
      <c r="CO73" s="41"/>
      <c r="CP73" s="41"/>
      <c r="CQ73" s="41"/>
      <c r="CR73" s="41"/>
      <c r="CS73" s="41"/>
      <c r="CT73" s="41"/>
      <c r="CU73" s="41"/>
      <c r="CV73" s="41"/>
      <c r="CW73" s="41"/>
      <c r="CX73" s="41"/>
      <c r="CY73" s="41"/>
      <c r="CZ73" s="41"/>
      <c r="DA73" s="41"/>
      <c r="DB73" s="41"/>
      <c r="DC73" s="41"/>
      <c r="DD73" s="41"/>
      <c r="DE73" s="41"/>
      <c r="DF73" s="41"/>
      <c r="DG73" s="41"/>
      <c r="DH73" s="41"/>
      <c r="DI73" s="41"/>
      <c r="DJ73" s="41"/>
      <c r="DK73" s="41"/>
      <c r="DL73" s="41"/>
      <c r="DM73" s="41"/>
      <c r="DN73" s="41"/>
      <c r="DO73" s="41"/>
      <c r="DP73" s="41"/>
      <c r="DQ73" s="41"/>
      <c r="DR73" s="41"/>
      <c r="DS73" s="41"/>
      <c r="DT73" s="41"/>
      <c r="DU73" s="41"/>
      <c r="DV73" s="41"/>
      <c r="DW73" s="41"/>
      <c r="DX73" s="41"/>
      <c r="DY73" s="41"/>
      <c r="DZ73" s="41"/>
      <c r="EA73" s="41"/>
      <c r="EB73" s="41"/>
      <c r="EC73" s="41"/>
      <c r="ED73" s="41"/>
      <c r="EE73" s="41"/>
      <c r="EF73" s="41"/>
      <c r="EG73" s="41"/>
      <c r="EH73" s="41"/>
      <c r="EI73" s="41"/>
      <c r="EJ73" s="41"/>
      <c r="EK73" s="41"/>
      <c r="EL73" s="41"/>
      <c r="EM73" s="41"/>
      <c r="EN73" s="41"/>
      <c r="EO73" s="41"/>
      <c r="EP73" s="41"/>
      <c r="EQ73" s="41"/>
      <c r="ER73" s="41"/>
      <c r="ES73" s="41"/>
      <c r="ET73" s="41"/>
      <c r="EU73" s="41"/>
      <c r="EV73" s="41"/>
      <c r="EW73" s="41"/>
      <c r="EX73" s="41"/>
      <c r="EY73" s="41"/>
      <c r="EZ73" s="41"/>
      <c r="FA73" s="41"/>
      <c r="FB73" s="41"/>
      <c r="FC73" s="41"/>
      <c r="FD73" s="41"/>
      <c r="FE73" s="41"/>
      <c r="FF73" s="41"/>
      <c r="FG73" s="41"/>
      <c r="FH73" s="41"/>
      <c r="FI73" s="41"/>
      <c r="FJ73" s="41"/>
      <c r="FK73" s="41"/>
      <c r="FL73" s="41"/>
      <c r="FM73" s="41"/>
      <c r="FN73" s="41"/>
      <c r="FO73" s="41"/>
      <c r="FP73" s="41"/>
      <c r="FQ73" s="41"/>
      <c r="FR73" s="41"/>
      <c r="FS73" s="41"/>
      <c r="FT73" s="41"/>
      <c r="FU73" s="41"/>
      <c r="FV73" s="41"/>
      <c r="FW73" s="41"/>
      <c r="FX73" s="41"/>
      <c r="FY73" s="41"/>
      <c r="FZ73" s="41"/>
      <c r="GA73" s="41"/>
      <c r="GB73" s="41"/>
      <c r="GC73" s="41"/>
      <c r="GD73" s="41"/>
      <c r="GE73" s="41"/>
      <c r="GF73" s="41"/>
      <c r="GG73" s="41"/>
      <c r="GH73" s="41"/>
      <c r="GI73" s="41"/>
      <c r="GJ73" s="41"/>
      <c r="GK73" s="41"/>
      <c r="GL73" s="41"/>
      <c r="GM73" s="41"/>
      <c r="GN73" s="41"/>
      <c r="GO73" s="41"/>
      <c r="GP73" s="41"/>
      <c r="GQ73" s="41"/>
      <c r="GR73" s="41"/>
      <c r="GS73" s="41"/>
      <c r="GT73" s="41"/>
      <c r="GU73" s="41"/>
      <c r="GV73" s="41"/>
      <c r="GW73" s="41"/>
      <c r="GX73" s="41"/>
      <c r="GY73" s="41"/>
      <c r="GZ73" s="41"/>
      <c r="HA73" s="41"/>
      <c r="HB73" s="41"/>
      <c r="HC73" s="41"/>
      <c r="HD73" s="41"/>
      <c r="HE73" s="41"/>
      <c r="HF73" s="41"/>
      <c r="HG73" s="41"/>
      <c r="HH73" s="41"/>
      <c r="HI73" s="41"/>
      <c r="HJ73" s="41"/>
      <c r="HK73" s="41"/>
      <c r="HL73" s="41"/>
      <c r="HM73" s="41"/>
      <c r="HN73" s="41"/>
      <c r="HO73" s="41"/>
      <c r="HP73" s="41"/>
      <c r="HQ73" s="41"/>
      <c r="HR73" s="41"/>
      <c r="HS73" s="41"/>
      <c r="HT73" s="41"/>
      <c r="HU73" s="41"/>
      <c r="HV73" s="41"/>
      <c r="HW73" s="41"/>
      <c r="HX73" s="41"/>
      <c r="HY73" s="41"/>
      <c r="HZ73" s="41"/>
      <c r="IA73" s="41"/>
      <c r="IB73" s="41"/>
      <c r="IC73" s="41"/>
      <c r="ID73" s="41"/>
      <c r="IE73" s="41"/>
      <c r="IF73" s="41"/>
      <c r="IG73" s="41"/>
      <c r="IH73" s="41"/>
      <c r="II73" s="41"/>
      <c r="IJ73" s="41"/>
      <c r="IK73" s="41"/>
      <c r="IL73" s="41"/>
      <c r="IM73" s="41"/>
      <c r="IN73" s="41"/>
      <c r="IO73" s="41"/>
      <c r="IP73" s="41"/>
      <c r="IQ73" s="41"/>
      <c r="IR73" s="41"/>
      <c r="IS73" s="41"/>
      <c r="IT73" s="41"/>
      <c r="IU73" s="41"/>
      <c r="IV73" s="41"/>
      <c r="IW73" s="41"/>
      <c r="IX73" s="41"/>
      <c r="IY73" s="41"/>
      <c r="IZ73" s="41"/>
      <c r="JA73" s="41"/>
      <c r="JB73" s="41"/>
      <c r="JC73" s="41"/>
      <c r="JD73" s="41"/>
      <c r="JE73" s="41"/>
      <c r="JF73" s="41"/>
      <c r="JG73" s="41"/>
      <c r="JH73" s="41"/>
      <c r="JI73" s="41"/>
      <c r="JJ73" s="41"/>
      <c r="JK73" s="41"/>
      <c r="JL73" s="41"/>
      <c r="JM73" s="41"/>
      <c r="JN73" s="41"/>
      <c r="JO73" s="41"/>
      <c r="JP73" s="41"/>
      <c r="JQ73" s="41"/>
      <c r="JR73" s="41"/>
      <c r="JS73" s="41"/>
      <c r="JT73" s="41"/>
      <c r="JU73" s="41"/>
      <c r="JV73" s="41"/>
      <c r="JW73" s="41"/>
      <c r="JX73" s="41"/>
      <c r="JY73" s="41"/>
      <c r="JZ73" s="41"/>
      <c r="KA73" s="41"/>
      <c r="KB73" s="41"/>
      <c r="KC73" s="41"/>
      <c r="KD73" s="41"/>
      <c r="KE73" s="41"/>
      <c r="KF73" s="41"/>
      <c r="KG73" s="41"/>
      <c r="KH73" s="41"/>
      <c r="KI73" s="41"/>
      <c r="KJ73" s="41"/>
      <c r="KK73" s="41"/>
      <c r="KL73" s="41"/>
      <c r="KM73" s="41"/>
      <c r="KN73" s="41"/>
      <c r="KO73" s="41"/>
      <c r="KP73" s="41"/>
      <c r="KQ73" s="41"/>
      <c r="KR73" s="41"/>
      <c r="KS73" s="41"/>
      <c r="KT73" s="41"/>
      <c r="KU73" s="41"/>
      <c r="KV73" s="41"/>
      <c r="KW73" s="41"/>
      <c r="KX73" s="41"/>
      <c r="KY73" s="41"/>
      <c r="KZ73" s="41"/>
      <c r="LA73" s="41"/>
      <c r="LB73" s="41"/>
      <c r="LC73" s="41"/>
      <c r="LD73" s="41"/>
      <c r="LE73" s="41"/>
      <c r="LF73" s="41"/>
      <c r="LG73" s="41"/>
      <c r="LH73" s="41"/>
      <c r="LI73" s="41"/>
      <c r="LJ73" s="41"/>
      <c r="LK73" s="41"/>
      <c r="LL73" s="41"/>
      <c r="LM73" s="41"/>
      <c r="LN73" s="41"/>
      <c r="LO73" s="41"/>
      <c r="LP73" s="41"/>
      <c r="LQ73" s="41"/>
      <c r="LR73" s="41"/>
      <c r="LS73" s="41"/>
      <c r="LT73" s="41"/>
      <c r="LU73" s="41"/>
      <c r="LV73" s="41"/>
      <c r="LW73" s="41"/>
      <c r="LX73" s="41"/>
      <c r="LY73" s="41"/>
      <c r="LZ73" s="41"/>
      <c r="MA73" s="41"/>
      <c r="MB73" s="41"/>
      <c r="MC73" s="41"/>
      <c r="MD73" s="41"/>
      <c r="ME73" s="41"/>
      <c r="MF73" s="41"/>
      <c r="MG73" s="41"/>
      <c r="MH73" s="41"/>
      <c r="MI73" s="41"/>
      <c r="MJ73" s="41"/>
      <c r="MK73" s="41"/>
      <c r="ML73" s="41"/>
      <c r="MM73" s="41"/>
      <c r="MN73" s="41"/>
      <c r="MO73" s="41"/>
      <c r="MP73" s="41"/>
      <c r="MQ73" s="41"/>
      <c r="MR73" s="41"/>
      <c r="MS73" s="41"/>
      <c r="MT73" s="41"/>
      <c r="MU73" s="41"/>
      <c r="MV73" s="41"/>
      <c r="MW73" s="41"/>
      <c r="MX73" s="41"/>
      <c r="MY73" s="41"/>
      <c r="MZ73" s="41"/>
      <c r="NA73" s="41"/>
      <c r="NB73" s="41"/>
      <c r="NC73" s="41"/>
      <c r="ND73" s="41"/>
      <c r="NE73" s="41"/>
      <c r="NF73" s="41"/>
      <c r="NG73" s="41"/>
      <c r="NH73" s="41"/>
      <c r="NI73" s="41"/>
      <c r="NJ73" s="41"/>
      <c r="NK73" s="41"/>
      <c r="NL73" s="41"/>
      <c r="NM73" s="41"/>
      <c r="NN73" s="41"/>
      <c r="NO73" s="41"/>
      <c r="NP73" s="41"/>
      <c r="NQ73" s="41"/>
      <c r="NR73" s="41"/>
      <c r="NS73" s="41"/>
      <c r="NT73" s="41"/>
      <c r="NU73" s="41"/>
      <c r="NV73" s="41"/>
      <c r="NW73" s="41"/>
      <c r="NX73" s="41"/>
      <c r="NY73" s="41"/>
      <c r="NZ73" s="41"/>
      <c r="OA73" s="41"/>
      <c r="OB73" s="41"/>
      <c r="OC73" s="41"/>
      <c r="OD73" s="41"/>
      <c r="OE73" s="41"/>
      <c r="OF73" s="41"/>
      <c r="OG73" s="41"/>
      <c r="OH73" s="41"/>
      <c r="OI73" s="41"/>
      <c r="OJ73" s="41"/>
      <c r="OK73" s="41"/>
      <c r="OL73" s="41"/>
      <c r="OM73" s="41"/>
      <c r="ON73" s="41"/>
      <c r="OO73" s="41"/>
      <c r="OP73" s="41"/>
      <c r="OQ73" s="41"/>
      <c r="OR73" s="41"/>
      <c r="OS73" s="41"/>
      <c r="OT73" s="41"/>
      <c r="OU73" s="41"/>
      <c r="OV73" s="41"/>
      <c r="OW73" s="41"/>
      <c r="OX73" s="41"/>
      <c r="OY73" s="41"/>
      <c r="OZ73" s="41"/>
      <c r="PA73" s="41"/>
      <c r="PB73" s="41"/>
      <c r="PC73" s="41"/>
      <c r="PD73" s="41"/>
      <c r="PE73" s="41"/>
      <c r="PF73" s="41"/>
      <c r="PG73" s="41"/>
      <c r="PH73" s="41"/>
      <c r="PI73" s="41"/>
      <c r="PJ73" s="41"/>
      <c r="PK73" s="41"/>
      <c r="PL73" s="41"/>
      <c r="PM73" s="41"/>
      <c r="PN73" s="41"/>
      <c r="PO73" s="41"/>
      <c r="PP73" s="41"/>
      <c r="PQ73" s="41"/>
      <c r="PR73" s="41"/>
      <c r="PS73" s="41"/>
      <c r="PT73" s="41"/>
      <c r="PU73" s="41"/>
      <c r="PV73" s="41"/>
      <c r="PW73" s="41"/>
      <c r="PX73" s="41"/>
      <c r="PY73" s="41"/>
      <c r="PZ73" s="41"/>
      <c r="QA73" s="41"/>
      <c r="QB73" s="41"/>
      <c r="QC73" s="41"/>
      <c r="QD73" s="41"/>
      <c r="QE73" s="41"/>
      <c r="QF73" s="41"/>
      <c r="QG73" s="41"/>
      <c r="QH73" s="41"/>
      <c r="QI73" s="41"/>
      <c r="QJ73" s="41"/>
      <c r="QK73" s="41"/>
      <c r="QL73" s="41"/>
      <c r="QM73" s="41"/>
      <c r="QN73" s="41"/>
      <c r="QO73" s="41"/>
      <c r="QP73" s="41"/>
      <c r="QQ73" s="41"/>
      <c r="QR73" s="41"/>
      <c r="QS73" s="41"/>
      <c r="QT73" s="41"/>
      <c r="QU73" s="41"/>
      <c r="QV73" s="41"/>
      <c r="QW73" s="41"/>
      <c r="QX73" s="41"/>
      <c r="QY73" s="41"/>
      <c r="QZ73" s="41"/>
      <c r="RA73" s="41"/>
      <c r="RB73" s="41"/>
      <c r="RC73" s="41"/>
      <c r="RD73" s="41"/>
      <c r="RE73" s="41"/>
      <c r="RF73" s="41"/>
      <c r="RG73" s="41"/>
      <c r="RH73" s="41"/>
      <c r="RI73" s="41"/>
      <c r="RJ73" s="41"/>
      <c r="RK73" s="41"/>
      <c r="RL73" s="41"/>
      <c r="RM73" s="41"/>
      <c r="RN73" s="41"/>
      <c r="RO73" s="41"/>
      <c r="RP73" s="41"/>
      <c r="RQ73" s="41"/>
      <c r="RR73" s="41"/>
      <c r="RS73" s="41"/>
      <c r="RT73" s="41"/>
      <c r="RU73" s="41"/>
      <c r="RV73" s="41"/>
      <c r="RW73" s="41"/>
      <c r="RX73" s="41"/>
      <c r="RY73" s="41"/>
      <c r="RZ73" s="41"/>
      <c r="SA73" s="41"/>
      <c r="SB73" s="41"/>
      <c r="SC73" s="41"/>
      <c r="SD73" s="41"/>
      <c r="SE73" s="41"/>
      <c r="SF73" s="41"/>
      <c r="SG73" s="41"/>
      <c r="SH73" s="41"/>
      <c r="SI73" s="41"/>
      <c r="SJ73" s="41"/>
      <c r="SK73" s="41"/>
      <c r="SL73" s="41"/>
      <c r="SM73" s="41"/>
      <c r="SN73" s="41"/>
      <c r="SO73" s="41"/>
      <c r="SP73" s="41"/>
      <c r="SQ73" s="41"/>
      <c r="SR73" s="41"/>
      <c r="SS73" s="41"/>
      <c r="ST73" s="41"/>
      <c r="SU73" s="41"/>
      <c r="SV73" s="41"/>
      <c r="SW73" s="41"/>
      <c r="SX73" s="41"/>
      <c r="SY73" s="41"/>
      <c r="SZ73" s="41"/>
      <c r="TA73" s="41"/>
      <c r="TB73" s="41"/>
      <c r="TC73" s="41"/>
      <c r="TD73" s="41"/>
      <c r="TE73" s="41"/>
      <c r="TF73" s="41"/>
      <c r="TG73" s="41"/>
      <c r="TH73" s="41"/>
      <c r="TI73" s="41"/>
      <c r="TJ73" s="41"/>
      <c r="TK73" s="41"/>
      <c r="TL73" s="41"/>
      <c r="TM73" s="41"/>
      <c r="TN73" s="41"/>
      <c r="TO73" s="41"/>
      <c r="TP73" s="41"/>
      <c r="TQ73" s="41"/>
      <c r="TR73" s="41"/>
      <c r="TS73" s="41"/>
      <c r="TT73" s="41"/>
      <c r="TU73" s="41"/>
      <c r="TV73" s="41"/>
      <c r="TW73" s="41"/>
      <c r="TX73" s="41"/>
      <c r="TY73" s="41"/>
      <c r="TZ73" s="41"/>
      <c r="UA73" s="41"/>
      <c r="UB73" s="41"/>
      <c r="UC73" s="41"/>
      <c r="UD73" s="41"/>
      <c r="UE73" s="41"/>
      <c r="UF73" s="41"/>
      <c r="UG73" s="41"/>
      <c r="UH73" s="41"/>
      <c r="UI73" s="41"/>
      <c r="UJ73" s="41"/>
      <c r="UK73" s="41"/>
      <c r="UL73" s="41"/>
      <c r="UM73" s="41"/>
      <c r="UN73" s="41"/>
      <c r="UO73" s="41"/>
      <c r="UP73" s="41"/>
      <c r="UQ73" s="41"/>
      <c r="UR73" s="41"/>
      <c r="US73" s="41"/>
      <c r="UT73" s="41"/>
      <c r="UU73" s="41"/>
      <c r="UV73" s="41"/>
      <c r="UW73" s="41"/>
      <c r="UX73" s="41"/>
      <c r="UY73" s="41"/>
      <c r="UZ73" s="41"/>
      <c r="VA73" s="41"/>
      <c r="VB73" s="41"/>
      <c r="VC73" s="41"/>
      <c r="VD73" s="41"/>
      <c r="VE73" s="41"/>
      <c r="VF73" s="41"/>
      <c r="VG73" s="41"/>
      <c r="VH73" s="41"/>
      <c r="VI73" s="41"/>
      <c r="VJ73" s="41"/>
      <c r="VK73" s="41"/>
      <c r="VL73" s="41"/>
      <c r="VM73" s="41"/>
      <c r="VN73" s="41"/>
      <c r="VO73" s="41"/>
      <c r="VP73" s="41"/>
      <c r="VQ73" s="41"/>
      <c r="VR73" s="41"/>
      <c r="VS73" s="41"/>
      <c r="VT73" s="41"/>
      <c r="VU73" s="41"/>
      <c r="VV73" s="41"/>
      <c r="VW73" s="41"/>
      <c r="VX73" s="41"/>
      <c r="VY73" s="41"/>
      <c r="VZ73" s="41"/>
      <c r="WA73" s="41"/>
      <c r="WB73" s="41"/>
      <c r="WC73" s="41"/>
      <c r="WD73" s="41"/>
      <c r="WE73" s="41"/>
      <c r="WF73" s="41"/>
      <c r="WG73" s="41"/>
      <c r="WH73" s="41"/>
      <c r="WI73" s="41"/>
      <c r="WJ73" s="41"/>
      <c r="WK73" s="41"/>
      <c r="WL73" s="41"/>
      <c r="WM73" s="41"/>
      <c r="WN73" s="41"/>
      <c r="WO73" s="41"/>
      <c r="WP73" s="41"/>
      <c r="WQ73" s="41"/>
      <c r="WR73" s="41"/>
      <c r="WS73" s="41"/>
      <c r="WT73" s="41"/>
      <c r="WU73" s="41"/>
      <c r="WV73" s="41"/>
      <c r="WW73" s="41"/>
      <c r="WX73" s="41"/>
      <c r="WY73" s="41"/>
      <c r="WZ73" s="41"/>
      <c r="XA73" s="41"/>
      <c r="XB73" s="41"/>
      <c r="XC73" s="41"/>
      <c r="XD73" s="41"/>
      <c r="XE73" s="41"/>
      <c r="XF73" s="41"/>
      <c r="XG73" s="41"/>
      <c r="XH73" s="41"/>
      <c r="XI73" s="41"/>
      <c r="XJ73" s="41"/>
      <c r="XK73" s="41"/>
      <c r="XL73" s="41"/>
      <c r="XM73" s="41"/>
      <c r="XN73" s="41"/>
      <c r="XO73" s="41"/>
      <c r="XP73" s="41"/>
      <c r="XQ73" s="41"/>
      <c r="XR73" s="41"/>
      <c r="XS73" s="41"/>
      <c r="XT73" s="41"/>
      <c r="XU73" s="41"/>
      <c r="XV73" s="41"/>
      <c r="XW73" s="41"/>
      <c r="XX73" s="41"/>
      <c r="XY73" s="41"/>
      <c r="XZ73" s="41"/>
      <c r="YA73" s="41"/>
      <c r="YB73" s="41"/>
      <c r="YC73" s="41"/>
      <c r="YD73" s="41"/>
      <c r="YE73" s="41"/>
      <c r="YF73" s="41"/>
      <c r="YG73" s="41"/>
      <c r="YH73" s="41"/>
      <c r="YI73" s="41"/>
      <c r="YJ73" s="41"/>
      <c r="YK73" s="41"/>
      <c r="YL73" s="41"/>
      <c r="YM73" s="41"/>
      <c r="YN73" s="41"/>
      <c r="YO73" s="41"/>
      <c r="YP73" s="41"/>
      <c r="YQ73" s="41"/>
      <c r="YR73" s="41"/>
      <c r="YS73" s="41"/>
      <c r="YT73" s="41"/>
      <c r="YU73" s="41"/>
      <c r="YV73" s="41"/>
      <c r="YW73" s="41"/>
      <c r="YX73" s="41"/>
      <c r="YY73" s="41"/>
      <c r="YZ73" s="41"/>
      <c r="ZA73" s="41"/>
      <c r="ZB73" s="41"/>
      <c r="ZC73" s="41"/>
      <c r="ZD73" s="41"/>
      <c r="ZE73" s="41"/>
      <c r="ZF73" s="41"/>
      <c r="ZG73" s="41"/>
      <c r="ZH73" s="41"/>
      <c r="ZI73" s="41"/>
      <c r="ZJ73" s="41"/>
      <c r="ZK73" s="41"/>
      <c r="ZL73" s="41"/>
      <c r="ZM73" s="41"/>
      <c r="ZN73" s="41"/>
      <c r="ZO73" s="41"/>
      <c r="ZP73" s="41"/>
      <c r="ZQ73" s="41"/>
      <c r="ZR73" s="41"/>
      <c r="ZS73" s="41"/>
      <c r="ZT73" s="41"/>
      <c r="ZU73" s="41"/>
      <c r="ZV73" s="41"/>
      <c r="ZW73" s="41"/>
      <c r="ZX73" s="41"/>
      <c r="ZY73" s="41"/>
      <c r="ZZ73" s="41"/>
      <c r="AAA73" s="41"/>
      <c r="AAB73" s="41"/>
      <c r="AAC73" s="41"/>
      <c r="AAD73" s="41"/>
      <c r="AAE73" s="41"/>
      <c r="AAF73" s="41"/>
      <c r="AAG73" s="41"/>
      <c r="AAH73" s="41"/>
      <c r="AAI73" s="41"/>
      <c r="AAJ73" s="41"/>
      <c r="AAK73" s="41"/>
      <c r="AAL73" s="41"/>
      <c r="AAM73" s="41"/>
      <c r="AAN73" s="41"/>
      <c r="AAO73" s="41"/>
      <c r="AAP73" s="41"/>
      <c r="AAQ73" s="41"/>
      <c r="AAR73" s="41"/>
      <c r="AAS73" s="41"/>
      <c r="AAT73" s="41"/>
      <c r="AAU73" s="41"/>
      <c r="AAV73" s="41"/>
      <c r="AAW73" s="41"/>
      <c r="AAX73" s="41"/>
      <c r="AAY73" s="41"/>
      <c r="AAZ73" s="41"/>
      <c r="ABA73" s="41"/>
      <c r="ABB73" s="41"/>
      <c r="ABC73" s="41"/>
      <c r="ABD73" s="41"/>
      <c r="ABE73" s="41"/>
      <c r="ABF73" s="41"/>
      <c r="ABG73" s="41"/>
      <c r="ABH73" s="41"/>
      <c r="ABI73" s="41"/>
      <c r="ABJ73" s="41"/>
      <c r="ABK73" s="41"/>
      <c r="ABL73" s="41"/>
      <c r="ABM73" s="41"/>
      <c r="ABN73" s="41"/>
      <c r="ABO73" s="41"/>
      <c r="ABP73" s="41"/>
      <c r="ABQ73" s="41"/>
      <c r="ABR73" s="41"/>
      <c r="ABS73" s="41"/>
      <c r="ABT73" s="41"/>
      <c r="ABU73" s="41"/>
      <c r="ABV73" s="41"/>
      <c r="ABW73" s="41"/>
      <c r="ABX73" s="41"/>
      <c r="ABY73" s="41"/>
      <c r="ABZ73" s="41"/>
      <c r="ACA73" s="41"/>
      <c r="ACB73" s="41"/>
      <c r="ACC73" s="41"/>
      <c r="ACD73" s="41"/>
      <c r="ACE73" s="41"/>
      <c r="ACF73" s="41"/>
      <c r="ACG73" s="41"/>
      <c r="ACH73" s="41"/>
      <c r="ACI73" s="41"/>
      <c r="ACJ73" s="41"/>
      <c r="ACK73" s="41"/>
      <c r="ACL73" s="41"/>
      <c r="ACM73" s="41"/>
      <c r="ACN73" s="41"/>
      <c r="ACO73" s="41"/>
      <c r="ACP73" s="41"/>
      <c r="ACQ73" s="41"/>
      <c r="ACR73" s="41"/>
      <c r="ACS73" s="41"/>
      <c r="ACT73" s="41"/>
      <c r="ACU73" s="41"/>
      <c r="ACV73" s="41"/>
      <c r="ACW73" s="41"/>
      <c r="ACX73" s="41"/>
      <c r="ACY73" s="41"/>
      <c r="ACZ73" s="41"/>
      <c r="ADA73" s="41"/>
      <c r="ADB73" s="41"/>
      <c r="ADC73" s="41"/>
      <c r="ADD73" s="41"/>
      <c r="ADE73" s="41"/>
      <c r="ADF73" s="41"/>
      <c r="ADG73" s="41"/>
      <c r="ADH73" s="41"/>
      <c r="ADI73" s="41"/>
      <c r="ADJ73" s="41"/>
      <c r="ADK73" s="41"/>
      <c r="ADL73" s="41"/>
      <c r="ADM73" s="41"/>
      <c r="ADN73" s="41"/>
      <c r="ADO73" s="41"/>
      <c r="ADP73" s="41"/>
      <c r="ADQ73" s="41"/>
      <c r="ADR73" s="41"/>
      <c r="ADS73" s="41"/>
      <c r="ADT73" s="41"/>
      <c r="ADU73" s="41"/>
      <c r="ADV73" s="41"/>
      <c r="ADW73" s="41"/>
      <c r="ADX73" s="41"/>
      <c r="ADY73" s="41"/>
      <c r="ADZ73" s="41"/>
      <c r="AEA73" s="41"/>
      <c r="AEB73" s="41"/>
      <c r="AEC73" s="41"/>
      <c r="AED73" s="41"/>
      <c r="AEE73" s="41"/>
      <c r="AEF73" s="41"/>
      <c r="AEG73" s="41"/>
      <c r="AEH73" s="41"/>
      <c r="AEI73" s="41"/>
      <c r="AEJ73" s="41"/>
      <c r="AEK73" s="41"/>
      <c r="AEL73" s="41"/>
      <c r="AEM73" s="41"/>
      <c r="AEN73" s="41"/>
      <c r="AEO73" s="41"/>
      <c r="AEP73" s="41"/>
      <c r="AEQ73" s="41"/>
      <c r="AER73" s="41"/>
      <c r="AES73" s="41"/>
      <c r="AET73" s="41"/>
      <c r="AEU73" s="41"/>
      <c r="AEV73" s="41"/>
      <c r="AEW73" s="41"/>
      <c r="AEX73" s="41"/>
      <c r="AEY73" s="41"/>
      <c r="AEZ73" s="41"/>
      <c r="AFA73" s="41"/>
      <c r="AFB73" s="41"/>
      <c r="AFC73" s="41"/>
      <c r="AFD73" s="41"/>
      <c r="AFE73" s="41"/>
      <c r="AFF73" s="41"/>
      <c r="AFG73" s="41"/>
      <c r="AFH73" s="41"/>
      <c r="AFI73" s="41"/>
      <c r="AFJ73" s="41"/>
      <c r="AFK73" s="41"/>
      <c r="AFL73" s="41"/>
      <c r="AFM73" s="41"/>
      <c r="AFN73" s="41"/>
      <c r="AFO73" s="41"/>
      <c r="AFP73" s="41"/>
      <c r="AFQ73" s="41"/>
      <c r="AFR73" s="41"/>
      <c r="AFS73" s="41"/>
      <c r="AFT73" s="41"/>
      <c r="AFU73" s="41"/>
      <c r="AFV73" s="41"/>
      <c r="AFW73" s="41"/>
      <c r="AFX73" s="41"/>
      <c r="AFY73" s="41"/>
      <c r="AFZ73" s="41"/>
      <c r="AGA73" s="41"/>
      <c r="AGB73" s="41"/>
      <c r="AGC73" s="41"/>
      <c r="AGD73" s="41"/>
      <c r="AGE73" s="41"/>
      <c r="AGF73" s="41"/>
      <c r="AGG73" s="41"/>
      <c r="AGH73" s="41"/>
      <c r="AGI73" s="41"/>
      <c r="AGJ73" s="41"/>
      <c r="AGK73" s="41"/>
      <c r="AGL73" s="41"/>
      <c r="AGM73" s="41"/>
      <c r="AGN73" s="41"/>
      <c r="AGO73" s="41"/>
      <c r="AGP73" s="41"/>
      <c r="AGQ73" s="41"/>
      <c r="AGR73" s="41"/>
      <c r="AGS73" s="41"/>
      <c r="AGT73" s="41"/>
      <c r="AGU73" s="41"/>
      <c r="AGV73" s="41"/>
      <c r="AGW73" s="41"/>
      <c r="AGX73" s="41"/>
      <c r="AGY73" s="41"/>
      <c r="AGZ73" s="41"/>
      <c r="AHA73" s="41"/>
      <c r="AHB73" s="41"/>
      <c r="AHC73" s="41"/>
      <c r="AHD73" s="41"/>
      <c r="AHE73" s="41"/>
      <c r="AHF73" s="41"/>
      <c r="AHG73" s="41"/>
      <c r="AHH73" s="41"/>
      <c r="AHI73" s="41"/>
      <c r="AHJ73" s="41"/>
      <c r="AHK73" s="41"/>
      <c r="AHL73" s="41"/>
      <c r="AHM73" s="41"/>
      <c r="AHN73" s="41"/>
      <c r="AHO73" s="41"/>
      <c r="AHP73" s="41"/>
      <c r="AHQ73" s="41"/>
      <c r="AHR73" s="41"/>
      <c r="AHS73" s="41"/>
      <c r="AHT73" s="41"/>
      <c r="AHU73" s="41"/>
      <c r="AHV73" s="41"/>
      <c r="AHW73" s="41"/>
      <c r="AHX73" s="41"/>
      <c r="AHY73" s="41"/>
      <c r="AHZ73" s="41"/>
      <c r="AIA73" s="41"/>
      <c r="AIB73" s="41"/>
      <c r="AIC73" s="41"/>
      <c r="AID73" s="41"/>
      <c r="AIE73" s="41"/>
      <c r="AIF73" s="41"/>
      <c r="AIG73" s="41"/>
      <c r="AIH73" s="41"/>
      <c r="AII73" s="41"/>
      <c r="AIJ73" s="41"/>
      <c r="AIK73" s="41"/>
      <c r="AIL73" s="41"/>
      <c r="AIM73" s="41"/>
      <c r="AIN73" s="41"/>
      <c r="AIO73" s="41"/>
      <c r="AIP73" s="41"/>
      <c r="AIQ73" s="41"/>
      <c r="AIR73" s="41"/>
      <c r="AIS73" s="41"/>
      <c r="AIT73" s="41"/>
      <c r="AIU73" s="41"/>
      <c r="AIV73" s="41"/>
      <c r="AIW73" s="41"/>
      <c r="AIX73" s="41"/>
      <c r="AIY73" s="41"/>
      <c r="AIZ73" s="41"/>
      <c r="AJA73" s="41"/>
      <c r="AJB73" s="41"/>
      <c r="AJC73" s="41"/>
      <c r="AJD73" s="41"/>
      <c r="AJE73" s="41"/>
      <c r="AJF73" s="41"/>
      <c r="AJG73" s="41"/>
      <c r="AJH73" s="41"/>
      <c r="AJI73" s="41"/>
      <c r="AJJ73" s="41"/>
      <c r="AJK73" s="41"/>
      <c r="AJL73" s="41"/>
      <c r="AJM73" s="41"/>
      <c r="AJN73" s="41"/>
      <c r="AJO73" s="41"/>
      <c r="AJP73" s="41"/>
      <c r="AJQ73" s="41"/>
      <c r="AJR73" s="41"/>
      <c r="AJS73" s="41"/>
      <c r="AJT73" s="41"/>
      <c r="AJU73" s="41"/>
      <c r="AJV73" s="41"/>
      <c r="AJW73" s="41"/>
      <c r="AJX73" s="41"/>
      <c r="AJY73" s="41"/>
      <c r="AJZ73" s="41"/>
      <c r="AKA73" s="41"/>
      <c r="AKB73" s="41"/>
      <c r="AKC73" s="41"/>
      <c r="AKD73" s="41"/>
      <c r="AKE73" s="41"/>
      <c r="AKF73" s="41"/>
      <c r="AKG73" s="41"/>
      <c r="AKH73" s="41"/>
      <c r="AKI73" s="41"/>
      <c r="AKJ73" s="41"/>
      <c r="AKK73" s="41"/>
      <c r="AKL73" s="41"/>
      <c r="AKM73" s="41"/>
      <c r="AKN73" s="41"/>
      <c r="AKO73" s="41"/>
      <c r="AKP73" s="41"/>
      <c r="AKQ73" s="41"/>
      <c r="AKR73" s="41"/>
      <c r="AKS73" s="41"/>
      <c r="AKT73" s="41"/>
      <c r="AKU73" s="41"/>
      <c r="AKV73" s="41"/>
      <c r="AKW73" s="41"/>
      <c r="AKX73" s="41"/>
      <c r="AKY73" s="41"/>
      <c r="AKZ73" s="41"/>
      <c r="ALA73" s="41"/>
      <c r="ALB73" s="41"/>
      <c r="ALC73" s="41"/>
      <c r="ALD73" s="41"/>
      <c r="ALE73" s="41"/>
      <c r="ALF73" s="41"/>
      <c r="ALG73" s="41"/>
      <c r="ALH73" s="41"/>
      <c r="ALI73" s="41"/>
      <c r="ALJ73" s="41"/>
      <c r="ALK73" s="41"/>
      <c r="ALL73" s="41"/>
      <c r="ALM73" s="41"/>
      <c r="ALN73" s="41"/>
      <c r="ALO73" s="41"/>
      <c r="ALP73" s="41"/>
      <c r="ALQ73" s="41"/>
      <c r="ALR73" s="41"/>
      <c r="ALS73" s="41"/>
      <c r="ALT73" s="41"/>
      <c r="ALU73" s="41"/>
      <c r="ALV73" s="41"/>
      <c r="ALW73" s="41"/>
      <c r="ALX73" s="41"/>
      <c r="ALY73" s="41"/>
      <c r="ALZ73" s="41"/>
      <c r="AMA73" s="41"/>
      <c r="AMB73" s="41"/>
      <c r="AMC73" s="41"/>
      <c r="AMD73" s="41"/>
      <c r="AME73" s="41"/>
      <c r="AMF73" s="41"/>
      <c r="AMG73" s="41"/>
      <c r="AMH73" s="41"/>
      <c r="AMI73" s="41"/>
      <c r="AMJ73" s="41"/>
      <c r="AMK73" s="41"/>
      <c r="AML73" s="41"/>
      <c r="AMM73" s="41"/>
      <c r="AMN73" s="41"/>
      <c r="AMO73" s="41"/>
      <c r="AMP73" s="41"/>
      <c r="AMQ73" s="41"/>
      <c r="AMR73" s="41"/>
      <c r="AMS73" s="41"/>
      <c r="AMT73" s="41"/>
      <c r="AMU73" s="41"/>
      <c r="AMV73" s="41"/>
      <c r="AMW73" s="41"/>
      <c r="AMX73" s="41"/>
      <c r="AMY73" s="41"/>
      <c r="AMZ73" s="41"/>
      <c r="ANA73" s="41"/>
      <c r="ANB73" s="41"/>
      <c r="ANC73" s="41"/>
      <c r="AND73" s="41"/>
      <c r="ANE73" s="41"/>
      <c r="ANF73" s="41"/>
      <c r="ANG73" s="41"/>
      <c r="ANH73" s="41"/>
      <c r="ANI73" s="41"/>
      <c r="ANJ73" s="41"/>
      <c r="ANK73" s="41"/>
      <c r="ANL73" s="41"/>
      <c r="ANM73" s="41"/>
      <c r="ANN73" s="41"/>
      <c r="ANO73" s="41"/>
      <c r="ANP73" s="41"/>
      <c r="ANQ73" s="41"/>
      <c r="ANR73" s="41"/>
      <c r="ANS73" s="41"/>
      <c r="ANT73" s="41"/>
      <c r="ANU73" s="41"/>
      <c r="ANV73" s="41"/>
      <c r="ANW73" s="41"/>
      <c r="ANX73" s="41"/>
      <c r="ANY73" s="41"/>
      <c r="ANZ73" s="41"/>
      <c r="AOA73" s="41"/>
      <c r="AOB73" s="41"/>
      <c r="AOC73" s="41"/>
      <c r="AOD73" s="41"/>
      <c r="AOE73" s="41"/>
      <c r="AOF73" s="41"/>
      <c r="AOG73" s="41"/>
      <c r="AOH73" s="41"/>
      <c r="AOI73" s="41"/>
      <c r="AOJ73" s="41"/>
      <c r="AOK73" s="41"/>
      <c r="AOL73" s="41"/>
      <c r="AOM73" s="41"/>
      <c r="AON73" s="41"/>
      <c r="AOO73" s="41"/>
      <c r="AOP73" s="41"/>
      <c r="AOQ73" s="41"/>
      <c r="AOR73" s="41"/>
      <c r="AOS73" s="41"/>
      <c r="AOT73" s="41"/>
      <c r="AOU73" s="41"/>
      <c r="AOV73" s="41"/>
      <c r="AOW73" s="41"/>
      <c r="AOX73" s="41"/>
      <c r="AOY73" s="41"/>
      <c r="AOZ73" s="41"/>
      <c r="APA73" s="41"/>
      <c r="APB73" s="41"/>
      <c r="APC73" s="41"/>
      <c r="APD73" s="41"/>
      <c r="APE73" s="41"/>
      <c r="APF73" s="41"/>
      <c r="APG73" s="41"/>
      <c r="APH73" s="41"/>
      <c r="API73" s="41"/>
    </row>
    <row r="74" spans="2:1101" x14ac:dyDescent="0.25">
      <c r="B74" s="43" t="s">
        <v>361</v>
      </c>
      <c r="C74" s="41">
        <v>12515</v>
      </c>
      <c r="D74" s="130">
        <v>12715794.960000001</v>
      </c>
      <c r="E74" s="130">
        <v>0</v>
      </c>
      <c r="F74" s="130">
        <v>0</v>
      </c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1"/>
      <c r="CV74" s="41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1"/>
      <c r="DZ74" s="41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41"/>
      <c r="FC74" s="41"/>
      <c r="FD74" s="41"/>
      <c r="FE74" s="41"/>
      <c r="FF74" s="41"/>
      <c r="FG74" s="41"/>
      <c r="FH74" s="41"/>
      <c r="FI74" s="41"/>
      <c r="FJ74" s="41"/>
      <c r="FK74" s="41"/>
      <c r="FL74" s="41"/>
      <c r="FM74" s="41"/>
      <c r="FN74" s="41"/>
      <c r="FO74" s="41"/>
      <c r="FP74" s="41"/>
      <c r="FQ74" s="41"/>
      <c r="FR74" s="41"/>
      <c r="FS74" s="41"/>
      <c r="FT74" s="41"/>
      <c r="FU74" s="41"/>
      <c r="FV74" s="41"/>
      <c r="FW74" s="41"/>
      <c r="FX74" s="41"/>
      <c r="FY74" s="41"/>
      <c r="FZ74" s="41"/>
      <c r="GA74" s="41"/>
      <c r="GB74" s="41"/>
      <c r="GC74" s="41"/>
      <c r="GD74" s="41"/>
      <c r="GE74" s="41"/>
      <c r="GF74" s="41"/>
      <c r="GG74" s="41"/>
      <c r="GH74" s="41"/>
      <c r="GI74" s="41"/>
      <c r="GJ74" s="41"/>
      <c r="GK74" s="41"/>
      <c r="GL74" s="41"/>
      <c r="GM74" s="41"/>
      <c r="GN74" s="41"/>
      <c r="GO74" s="41"/>
      <c r="GP74" s="41"/>
      <c r="GQ74" s="41"/>
      <c r="GR74" s="41"/>
      <c r="GS74" s="41"/>
      <c r="GT74" s="41"/>
      <c r="GU74" s="41"/>
      <c r="GV74" s="41"/>
      <c r="GW74" s="41"/>
      <c r="GX74" s="41"/>
      <c r="GY74" s="41"/>
      <c r="GZ74" s="41"/>
      <c r="HA74" s="41"/>
      <c r="HB74" s="41"/>
      <c r="HC74" s="41"/>
      <c r="HD74" s="41"/>
      <c r="HE74" s="41"/>
      <c r="HF74" s="41"/>
      <c r="HG74" s="41"/>
      <c r="HH74" s="41"/>
      <c r="HI74" s="41"/>
      <c r="HJ74" s="41"/>
      <c r="HK74" s="41"/>
      <c r="HL74" s="41"/>
      <c r="HM74" s="41"/>
      <c r="HN74" s="41"/>
      <c r="HO74" s="41"/>
      <c r="HP74" s="41"/>
      <c r="HQ74" s="41"/>
      <c r="HR74" s="41"/>
      <c r="HS74" s="41"/>
      <c r="HT74" s="41"/>
      <c r="HU74" s="41"/>
      <c r="HV74" s="41"/>
      <c r="HW74" s="41"/>
      <c r="HX74" s="41"/>
      <c r="HY74" s="41"/>
      <c r="HZ74" s="41"/>
      <c r="IA74" s="41"/>
      <c r="IB74" s="41"/>
      <c r="IC74" s="41"/>
      <c r="ID74" s="41"/>
      <c r="IE74" s="41"/>
      <c r="IF74" s="41"/>
      <c r="IG74" s="41"/>
      <c r="IH74" s="41"/>
      <c r="II74" s="41"/>
      <c r="IJ74" s="41"/>
      <c r="IK74" s="41"/>
      <c r="IL74" s="41"/>
      <c r="IM74" s="41"/>
      <c r="IN74" s="41"/>
      <c r="IO74" s="41"/>
      <c r="IP74" s="41"/>
      <c r="IQ74" s="41"/>
      <c r="IR74" s="41"/>
      <c r="IS74" s="41"/>
      <c r="IT74" s="41"/>
      <c r="IU74" s="41"/>
      <c r="IV74" s="41"/>
      <c r="IW74" s="41"/>
      <c r="IX74" s="41"/>
      <c r="IY74" s="41"/>
      <c r="IZ74" s="41"/>
      <c r="JA74" s="41"/>
      <c r="JB74" s="41"/>
      <c r="JC74" s="41"/>
      <c r="JD74" s="41"/>
      <c r="JE74" s="41"/>
      <c r="JF74" s="41"/>
      <c r="JG74" s="41"/>
      <c r="JH74" s="41"/>
      <c r="JI74" s="41"/>
      <c r="JJ74" s="41"/>
      <c r="JK74" s="41"/>
      <c r="JL74" s="41"/>
      <c r="JM74" s="41"/>
      <c r="JN74" s="41"/>
      <c r="JO74" s="41"/>
      <c r="JP74" s="41"/>
      <c r="JQ74" s="41"/>
      <c r="JR74" s="41"/>
      <c r="JS74" s="41"/>
      <c r="JT74" s="41"/>
      <c r="JU74" s="41"/>
      <c r="JV74" s="41"/>
      <c r="JW74" s="41"/>
      <c r="JX74" s="41"/>
      <c r="JY74" s="41"/>
      <c r="JZ74" s="41"/>
      <c r="KA74" s="41"/>
      <c r="KB74" s="41"/>
      <c r="KC74" s="41"/>
      <c r="KD74" s="41"/>
      <c r="KE74" s="41"/>
      <c r="KF74" s="41"/>
      <c r="KG74" s="41"/>
      <c r="KH74" s="41"/>
      <c r="KI74" s="41"/>
      <c r="KJ74" s="41"/>
      <c r="KK74" s="41"/>
      <c r="KL74" s="41"/>
      <c r="KM74" s="41"/>
      <c r="KN74" s="41"/>
      <c r="KO74" s="41"/>
      <c r="KP74" s="41"/>
      <c r="KQ74" s="41"/>
      <c r="KR74" s="41"/>
      <c r="KS74" s="41"/>
      <c r="KT74" s="41"/>
      <c r="KU74" s="41"/>
      <c r="KV74" s="41"/>
      <c r="KW74" s="41"/>
      <c r="KX74" s="41"/>
      <c r="KY74" s="41"/>
      <c r="KZ74" s="41"/>
      <c r="LA74" s="41"/>
      <c r="LB74" s="41"/>
      <c r="LC74" s="41"/>
      <c r="LD74" s="41"/>
      <c r="LE74" s="41"/>
      <c r="LF74" s="41"/>
      <c r="LG74" s="41"/>
      <c r="LH74" s="41"/>
      <c r="LI74" s="41"/>
      <c r="LJ74" s="41"/>
      <c r="LK74" s="41"/>
      <c r="LL74" s="41"/>
      <c r="LM74" s="41"/>
      <c r="LN74" s="41"/>
      <c r="LO74" s="41"/>
      <c r="LP74" s="41"/>
      <c r="LQ74" s="41"/>
      <c r="LR74" s="41"/>
      <c r="LS74" s="41"/>
      <c r="LT74" s="41"/>
      <c r="LU74" s="41"/>
      <c r="LV74" s="41"/>
      <c r="LW74" s="41"/>
      <c r="LX74" s="41"/>
      <c r="LY74" s="41"/>
      <c r="LZ74" s="41"/>
      <c r="MA74" s="41"/>
      <c r="MB74" s="41"/>
      <c r="MC74" s="41"/>
      <c r="MD74" s="41"/>
      <c r="ME74" s="41"/>
      <c r="MF74" s="41"/>
      <c r="MG74" s="41"/>
      <c r="MH74" s="41"/>
      <c r="MI74" s="41"/>
      <c r="MJ74" s="41"/>
      <c r="MK74" s="41"/>
      <c r="ML74" s="41"/>
      <c r="MM74" s="41"/>
      <c r="MN74" s="41"/>
      <c r="MO74" s="41"/>
      <c r="MP74" s="41"/>
      <c r="MQ74" s="41"/>
      <c r="MR74" s="41"/>
      <c r="MS74" s="41"/>
      <c r="MT74" s="41"/>
      <c r="MU74" s="41"/>
      <c r="MV74" s="41"/>
      <c r="MW74" s="41"/>
      <c r="MX74" s="41"/>
      <c r="MY74" s="41"/>
      <c r="MZ74" s="41"/>
      <c r="NA74" s="41"/>
      <c r="NB74" s="41"/>
      <c r="NC74" s="41"/>
      <c r="ND74" s="41"/>
      <c r="NE74" s="41"/>
      <c r="NF74" s="41"/>
      <c r="NG74" s="41"/>
      <c r="NH74" s="41"/>
      <c r="NI74" s="41"/>
      <c r="NJ74" s="41"/>
      <c r="NK74" s="41"/>
      <c r="NL74" s="41"/>
      <c r="NM74" s="41"/>
      <c r="NN74" s="41"/>
      <c r="NO74" s="41"/>
      <c r="NP74" s="41"/>
      <c r="NQ74" s="41"/>
      <c r="NR74" s="41"/>
      <c r="NS74" s="41"/>
      <c r="NT74" s="41"/>
      <c r="NU74" s="41"/>
      <c r="NV74" s="41"/>
      <c r="NW74" s="41"/>
      <c r="NX74" s="41"/>
      <c r="NY74" s="41"/>
      <c r="NZ74" s="41"/>
      <c r="OA74" s="41"/>
      <c r="OB74" s="41"/>
      <c r="OC74" s="41"/>
      <c r="OD74" s="41"/>
      <c r="OE74" s="41"/>
      <c r="OF74" s="41"/>
      <c r="OG74" s="41"/>
      <c r="OH74" s="41"/>
      <c r="OI74" s="41"/>
      <c r="OJ74" s="41"/>
      <c r="OK74" s="41"/>
      <c r="OL74" s="41"/>
      <c r="OM74" s="41"/>
      <c r="ON74" s="41"/>
      <c r="OO74" s="41"/>
      <c r="OP74" s="41"/>
      <c r="OQ74" s="41"/>
      <c r="OR74" s="41"/>
      <c r="OS74" s="41"/>
      <c r="OT74" s="41"/>
      <c r="OU74" s="41"/>
      <c r="OV74" s="41"/>
      <c r="OW74" s="41"/>
      <c r="OX74" s="41"/>
      <c r="OY74" s="41"/>
      <c r="OZ74" s="41"/>
      <c r="PA74" s="41"/>
      <c r="PB74" s="41"/>
      <c r="PC74" s="41"/>
      <c r="PD74" s="41"/>
      <c r="PE74" s="41"/>
      <c r="PF74" s="41"/>
      <c r="PG74" s="41"/>
      <c r="PH74" s="41"/>
      <c r="PI74" s="41"/>
      <c r="PJ74" s="41"/>
      <c r="PK74" s="41"/>
      <c r="PL74" s="41"/>
      <c r="PM74" s="41"/>
      <c r="PN74" s="41"/>
      <c r="PO74" s="41"/>
      <c r="PP74" s="41"/>
      <c r="PQ74" s="41"/>
      <c r="PR74" s="41"/>
      <c r="PS74" s="41"/>
      <c r="PT74" s="41"/>
      <c r="PU74" s="41"/>
      <c r="PV74" s="41"/>
      <c r="PW74" s="41"/>
      <c r="PX74" s="41"/>
      <c r="PY74" s="41"/>
      <c r="PZ74" s="41"/>
      <c r="QA74" s="41"/>
      <c r="QB74" s="41"/>
      <c r="QC74" s="41"/>
      <c r="QD74" s="41"/>
      <c r="QE74" s="41"/>
      <c r="QF74" s="41"/>
      <c r="QG74" s="41"/>
      <c r="QH74" s="41"/>
      <c r="QI74" s="41"/>
      <c r="QJ74" s="41"/>
      <c r="QK74" s="41"/>
      <c r="QL74" s="41"/>
      <c r="QM74" s="41"/>
      <c r="QN74" s="41"/>
      <c r="QO74" s="41"/>
      <c r="QP74" s="41"/>
      <c r="QQ74" s="41"/>
      <c r="QR74" s="41"/>
      <c r="QS74" s="41"/>
      <c r="QT74" s="41"/>
      <c r="QU74" s="41"/>
      <c r="QV74" s="41"/>
      <c r="QW74" s="41"/>
      <c r="QX74" s="41"/>
      <c r="QY74" s="41"/>
      <c r="QZ74" s="41"/>
      <c r="RA74" s="41"/>
      <c r="RB74" s="41"/>
      <c r="RC74" s="41"/>
      <c r="RD74" s="41"/>
      <c r="RE74" s="41"/>
      <c r="RF74" s="41"/>
      <c r="RG74" s="41"/>
      <c r="RH74" s="41"/>
      <c r="RI74" s="41"/>
      <c r="RJ74" s="41"/>
      <c r="RK74" s="41"/>
      <c r="RL74" s="41"/>
      <c r="RM74" s="41"/>
      <c r="RN74" s="41"/>
      <c r="RO74" s="41"/>
      <c r="RP74" s="41"/>
      <c r="RQ74" s="41"/>
      <c r="RR74" s="41"/>
      <c r="RS74" s="41"/>
      <c r="RT74" s="41"/>
      <c r="RU74" s="41"/>
      <c r="RV74" s="41"/>
      <c r="RW74" s="41"/>
      <c r="RX74" s="41"/>
      <c r="RY74" s="41"/>
      <c r="RZ74" s="41"/>
      <c r="SA74" s="41"/>
      <c r="SB74" s="41"/>
      <c r="SC74" s="41"/>
      <c r="SD74" s="41"/>
      <c r="SE74" s="41"/>
      <c r="SF74" s="41"/>
      <c r="SG74" s="41"/>
      <c r="SH74" s="41"/>
      <c r="SI74" s="41"/>
      <c r="SJ74" s="41"/>
      <c r="SK74" s="41"/>
      <c r="SL74" s="41"/>
      <c r="SM74" s="41"/>
      <c r="SN74" s="41"/>
      <c r="SO74" s="41"/>
      <c r="SP74" s="41"/>
      <c r="SQ74" s="41"/>
      <c r="SR74" s="41"/>
      <c r="SS74" s="41"/>
      <c r="ST74" s="41"/>
      <c r="SU74" s="41"/>
      <c r="SV74" s="41"/>
      <c r="SW74" s="41"/>
      <c r="SX74" s="41"/>
      <c r="SY74" s="41"/>
      <c r="SZ74" s="41"/>
      <c r="TA74" s="41"/>
      <c r="TB74" s="41"/>
      <c r="TC74" s="41"/>
      <c r="TD74" s="41"/>
      <c r="TE74" s="41"/>
      <c r="TF74" s="41"/>
      <c r="TG74" s="41"/>
      <c r="TH74" s="41"/>
      <c r="TI74" s="41"/>
      <c r="TJ74" s="41"/>
      <c r="TK74" s="41"/>
      <c r="TL74" s="41"/>
      <c r="TM74" s="41"/>
      <c r="TN74" s="41"/>
      <c r="TO74" s="41"/>
      <c r="TP74" s="41"/>
      <c r="TQ74" s="41"/>
      <c r="TR74" s="41"/>
      <c r="TS74" s="41"/>
      <c r="TT74" s="41"/>
      <c r="TU74" s="41"/>
      <c r="TV74" s="41"/>
      <c r="TW74" s="41"/>
      <c r="TX74" s="41"/>
      <c r="TY74" s="41"/>
      <c r="TZ74" s="41"/>
      <c r="UA74" s="41"/>
      <c r="UB74" s="41"/>
      <c r="UC74" s="41"/>
      <c r="UD74" s="41"/>
      <c r="UE74" s="41"/>
      <c r="UF74" s="41"/>
      <c r="UG74" s="41"/>
      <c r="UH74" s="41"/>
      <c r="UI74" s="41"/>
      <c r="UJ74" s="41"/>
      <c r="UK74" s="41"/>
      <c r="UL74" s="41"/>
      <c r="UM74" s="41"/>
      <c r="UN74" s="41"/>
      <c r="UO74" s="41"/>
      <c r="UP74" s="41"/>
      <c r="UQ74" s="41"/>
      <c r="UR74" s="41"/>
      <c r="US74" s="41"/>
      <c r="UT74" s="41"/>
      <c r="UU74" s="41"/>
      <c r="UV74" s="41"/>
      <c r="UW74" s="41"/>
      <c r="UX74" s="41"/>
      <c r="UY74" s="41"/>
      <c r="UZ74" s="41"/>
      <c r="VA74" s="41"/>
      <c r="VB74" s="41"/>
      <c r="VC74" s="41"/>
      <c r="VD74" s="41"/>
      <c r="VE74" s="41"/>
      <c r="VF74" s="41"/>
      <c r="VG74" s="41"/>
      <c r="VH74" s="41"/>
      <c r="VI74" s="41"/>
      <c r="VJ74" s="41"/>
      <c r="VK74" s="41"/>
      <c r="VL74" s="41"/>
      <c r="VM74" s="41"/>
      <c r="VN74" s="41"/>
      <c r="VO74" s="41"/>
      <c r="VP74" s="41"/>
      <c r="VQ74" s="41"/>
      <c r="VR74" s="41"/>
      <c r="VS74" s="41"/>
      <c r="VT74" s="41"/>
      <c r="VU74" s="41"/>
      <c r="VV74" s="41"/>
      <c r="VW74" s="41"/>
      <c r="VX74" s="41"/>
      <c r="VY74" s="41"/>
      <c r="VZ74" s="41"/>
      <c r="WA74" s="41"/>
      <c r="WB74" s="41"/>
      <c r="WC74" s="41"/>
      <c r="WD74" s="41"/>
      <c r="WE74" s="41"/>
      <c r="WF74" s="41"/>
      <c r="WG74" s="41"/>
      <c r="WH74" s="41"/>
      <c r="WI74" s="41"/>
      <c r="WJ74" s="41"/>
      <c r="WK74" s="41"/>
      <c r="WL74" s="41"/>
      <c r="WM74" s="41"/>
      <c r="WN74" s="41"/>
      <c r="WO74" s="41"/>
      <c r="WP74" s="41"/>
      <c r="WQ74" s="41"/>
      <c r="WR74" s="41"/>
      <c r="WS74" s="41"/>
      <c r="WT74" s="41"/>
      <c r="WU74" s="41"/>
      <c r="WV74" s="41"/>
      <c r="WW74" s="41"/>
      <c r="WX74" s="41"/>
      <c r="WY74" s="41"/>
      <c r="WZ74" s="41"/>
      <c r="XA74" s="41"/>
      <c r="XB74" s="41"/>
      <c r="XC74" s="41"/>
      <c r="XD74" s="41"/>
      <c r="XE74" s="41"/>
      <c r="XF74" s="41"/>
      <c r="XG74" s="41"/>
      <c r="XH74" s="41"/>
      <c r="XI74" s="41"/>
      <c r="XJ74" s="41"/>
      <c r="XK74" s="41"/>
      <c r="XL74" s="41"/>
      <c r="XM74" s="41"/>
      <c r="XN74" s="41"/>
      <c r="XO74" s="41"/>
      <c r="XP74" s="41"/>
      <c r="XQ74" s="41"/>
      <c r="XR74" s="41"/>
      <c r="XS74" s="41"/>
      <c r="XT74" s="41"/>
      <c r="XU74" s="41"/>
      <c r="XV74" s="41"/>
      <c r="XW74" s="41"/>
      <c r="XX74" s="41"/>
      <c r="XY74" s="41"/>
      <c r="XZ74" s="41"/>
      <c r="YA74" s="41"/>
      <c r="YB74" s="41"/>
      <c r="YC74" s="41"/>
      <c r="YD74" s="41"/>
      <c r="YE74" s="41"/>
      <c r="YF74" s="41"/>
      <c r="YG74" s="41"/>
      <c r="YH74" s="41"/>
      <c r="YI74" s="41"/>
      <c r="YJ74" s="41"/>
      <c r="YK74" s="41"/>
      <c r="YL74" s="41"/>
      <c r="YM74" s="41"/>
      <c r="YN74" s="41"/>
      <c r="YO74" s="41"/>
      <c r="YP74" s="41"/>
      <c r="YQ74" s="41"/>
      <c r="YR74" s="41"/>
      <c r="YS74" s="41"/>
      <c r="YT74" s="41"/>
      <c r="YU74" s="41"/>
      <c r="YV74" s="41"/>
      <c r="YW74" s="41"/>
      <c r="YX74" s="41"/>
      <c r="YY74" s="41"/>
      <c r="YZ74" s="41"/>
      <c r="ZA74" s="41"/>
      <c r="ZB74" s="41"/>
      <c r="ZC74" s="41"/>
      <c r="ZD74" s="41"/>
      <c r="ZE74" s="41"/>
      <c r="ZF74" s="41"/>
      <c r="ZG74" s="41"/>
      <c r="ZH74" s="41"/>
      <c r="ZI74" s="41"/>
      <c r="ZJ74" s="41"/>
      <c r="ZK74" s="41"/>
      <c r="ZL74" s="41"/>
      <c r="ZM74" s="41"/>
      <c r="ZN74" s="41"/>
      <c r="ZO74" s="41"/>
      <c r="ZP74" s="41"/>
      <c r="ZQ74" s="41"/>
      <c r="ZR74" s="41"/>
      <c r="ZS74" s="41"/>
      <c r="ZT74" s="41"/>
      <c r="ZU74" s="41"/>
      <c r="ZV74" s="41"/>
      <c r="ZW74" s="41"/>
      <c r="ZX74" s="41"/>
      <c r="ZY74" s="41"/>
      <c r="ZZ74" s="41"/>
      <c r="AAA74" s="41"/>
      <c r="AAB74" s="41"/>
      <c r="AAC74" s="41"/>
      <c r="AAD74" s="41"/>
      <c r="AAE74" s="41"/>
      <c r="AAF74" s="41"/>
      <c r="AAG74" s="41"/>
      <c r="AAH74" s="41"/>
      <c r="AAI74" s="41"/>
      <c r="AAJ74" s="41"/>
      <c r="AAK74" s="41"/>
      <c r="AAL74" s="41"/>
      <c r="AAM74" s="41"/>
      <c r="AAN74" s="41"/>
      <c r="AAO74" s="41"/>
      <c r="AAP74" s="41"/>
      <c r="AAQ74" s="41"/>
      <c r="AAR74" s="41"/>
      <c r="AAS74" s="41"/>
      <c r="AAT74" s="41"/>
      <c r="AAU74" s="41"/>
      <c r="AAV74" s="41"/>
      <c r="AAW74" s="41"/>
      <c r="AAX74" s="41"/>
      <c r="AAY74" s="41"/>
      <c r="AAZ74" s="41"/>
      <c r="ABA74" s="41"/>
      <c r="ABB74" s="41"/>
      <c r="ABC74" s="41"/>
      <c r="ABD74" s="41"/>
      <c r="ABE74" s="41"/>
      <c r="ABF74" s="41"/>
      <c r="ABG74" s="41"/>
      <c r="ABH74" s="41"/>
      <c r="ABI74" s="41"/>
      <c r="ABJ74" s="41"/>
      <c r="ABK74" s="41"/>
      <c r="ABL74" s="41"/>
      <c r="ABM74" s="41"/>
      <c r="ABN74" s="41"/>
      <c r="ABO74" s="41"/>
      <c r="ABP74" s="41"/>
      <c r="ABQ74" s="41"/>
      <c r="ABR74" s="41"/>
      <c r="ABS74" s="41"/>
      <c r="ABT74" s="41"/>
      <c r="ABU74" s="41"/>
      <c r="ABV74" s="41"/>
      <c r="ABW74" s="41"/>
      <c r="ABX74" s="41"/>
      <c r="ABY74" s="41"/>
      <c r="ABZ74" s="41"/>
      <c r="ACA74" s="41"/>
      <c r="ACB74" s="41"/>
      <c r="ACC74" s="41"/>
      <c r="ACD74" s="41"/>
      <c r="ACE74" s="41"/>
      <c r="ACF74" s="41"/>
      <c r="ACG74" s="41"/>
      <c r="ACH74" s="41"/>
      <c r="ACI74" s="41"/>
      <c r="ACJ74" s="41"/>
      <c r="ACK74" s="41"/>
      <c r="ACL74" s="41"/>
      <c r="ACM74" s="41"/>
      <c r="ACN74" s="41"/>
      <c r="ACO74" s="41"/>
      <c r="ACP74" s="41"/>
      <c r="ACQ74" s="41"/>
      <c r="ACR74" s="41"/>
      <c r="ACS74" s="41"/>
      <c r="ACT74" s="41"/>
      <c r="ACU74" s="41"/>
      <c r="ACV74" s="41"/>
      <c r="ACW74" s="41"/>
      <c r="ACX74" s="41"/>
      <c r="ACY74" s="41"/>
      <c r="ACZ74" s="41"/>
      <c r="ADA74" s="41"/>
      <c r="ADB74" s="41"/>
      <c r="ADC74" s="41"/>
      <c r="ADD74" s="41"/>
      <c r="ADE74" s="41"/>
      <c r="ADF74" s="41"/>
      <c r="ADG74" s="41"/>
      <c r="ADH74" s="41"/>
      <c r="ADI74" s="41"/>
      <c r="ADJ74" s="41"/>
      <c r="ADK74" s="41"/>
      <c r="ADL74" s="41"/>
      <c r="ADM74" s="41"/>
      <c r="ADN74" s="41"/>
      <c r="ADO74" s="41"/>
      <c r="ADP74" s="41"/>
      <c r="ADQ74" s="41"/>
      <c r="ADR74" s="41"/>
      <c r="ADS74" s="41"/>
      <c r="ADT74" s="41"/>
      <c r="ADU74" s="41"/>
      <c r="ADV74" s="41"/>
      <c r="ADW74" s="41"/>
      <c r="ADX74" s="41"/>
      <c r="ADY74" s="41"/>
      <c r="ADZ74" s="41"/>
      <c r="AEA74" s="41"/>
      <c r="AEB74" s="41"/>
      <c r="AEC74" s="41"/>
      <c r="AED74" s="41"/>
      <c r="AEE74" s="41"/>
      <c r="AEF74" s="41"/>
      <c r="AEG74" s="41"/>
      <c r="AEH74" s="41"/>
      <c r="AEI74" s="41"/>
      <c r="AEJ74" s="41"/>
      <c r="AEK74" s="41"/>
      <c r="AEL74" s="41"/>
      <c r="AEM74" s="41"/>
      <c r="AEN74" s="41"/>
      <c r="AEO74" s="41"/>
      <c r="AEP74" s="41"/>
      <c r="AEQ74" s="41"/>
      <c r="AER74" s="41"/>
      <c r="AES74" s="41"/>
      <c r="AET74" s="41"/>
      <c r="AEU74" s="41"/>
      <c r="AEV74" s="41"/>
      <c r="AEW74" s="41"/>
      <c r="AEX74" s="41"/>
      <c r="AEY74" s="41"/>
      <c r="AEZ74" s="41"/>
      <c r="AFA74" s="41"/>
      <c r="AFB74" s="41"/>
      <c r="AFC74" s="41"/>
      <c r="AFD74" s="41"/>
      <c r="AFE74" s="41"/>
      <c r="AFF74" s="41"/>
      <c r="AFG74" s="41"/>
      <c r="AFH74" s="41"/>
      <c r="AFI74" s="41"/>
      <c r="AFJ74" s="41"/>
      <c r="AFK74" s="41"/>
      <c r="AFL74" s="41"/>
      <c r="AFM74" s="41"/>
      <c r="AFN74" s="41"/>
      <c r="AFO74" s="41"/>
      <c r="AFP74" s="41"/>
      <c r="AFQ74" s="41"/>
      <c r="AFR74" s="41"/>
      <c r="AFS74" s="41"/>
      <c r="AFT74" s="41"/>
      <c r="AFU74" s="41"/>
      <c r="AFV74" s="41"/>
      <c r="AFW74" s="41"/>
      <c r="AFX74" s="41"/>
      <c r="AFY74" s="41"/>
      <c r="AFZ74" s="41"/>
      <c r="AGA74" s="41"/>
      <c r="AGB74" s="41"/>
      <c r="AGC74" s="41"/>
      <c r="AGD74" s="41"/>
      <c r="AGE74" s="41"/>
      <c r="AGF74" s="41"/>
      <c r="AGG74" s="41"/>
      <c r="AGH74" s="41"/>
      <c r="AGI74" s="41"/>
      <c r="AGJ74" s="41"/>
      <c r="AGK74" s="41"/>
      <c r="AGL74" s="41"/>
      <c r="AGM74" s="41"/>
      <c r="AGN74" s="41"/>
      <c r="AGO74" s="41"/>
      <c r="AGP74" s="41"/>
      <c r="AGQ74" s="41"/>
      <c r="AGR74" s="41"/>
      <c r="AGS74" s="41"/>
      <c r="AGT74" s="41"/>
      <c r="AGU74" s="41"/>
      <c r="AGV74" s="41"/>
      <c r="AGW74" s="41"/>
      <c r="AGX74" s="41"/>
      <c r="AGY74" s="41"/>
      <c r="AGZ74" s="41"/>
      <c r="AHA74" s="41"/>
      <c r="AHB74" s="41"/>
      <c r="AHC74" s="41"/>
      <c r="AHD74" s="41"/>
      <c r="AHE74" s="41"/>
      <c r="AHF74" s="41"/>
      <c r="AHG74" s="41"/>
      <c r="AHH74" s="41"/>
      <c r="AHI74" s="41"/>
      <c r="AHJ74" s="41"/>
      <c r="AHK74" s="41"/>
      <c r="AHL74" s="41"/>
      <c r="AHM74" s="41"/>
      <c r="AHN74" s="41"/>
      <c r="AHO74" s="41"/>
      <c r="AHP74" s="41"/>
      <c r="AHQ74" s="41"/>
      <c r="AHR74" s="41"/>
      <c r="AHS74" s="41"/>
      <c r="AHT74" s="41"/>
      <c r="AHU74" s="41"/>
      <c r="AHV74" s="41"/>
      <c r="AHW74" s="41"/>
      <c r="AHX74" s="41"/>
      <c r="AHY74" s="41"/>
      <c r="AHZ74" s="41"/>
      <c r="AIA74" s="41"/>
      <c r="AIB74" s="41"/>
      <c r="AIC74" s="41"/>
      <c r="AID74" s="41"/>
      <c r="AIE74" s="41"/>
      <c r="AIF74" s="41"/>
      <c r="AIG74" s="41"/>
      <c r="AIH74" s="41"/>
      <c r="AII74" s="41"/>
      <c r="AIJ74" s="41"/>
      <c r="AIK74" s="41"/>
      <c r="AIL74" s="41"/>
      <c r="AIM74" s="41"/>
      <c r="AIN74" s="41"/>
      <c r="AIO74" s="41"/>
      <c r="AIP74" s="41"/>
      <c r="AIQ74" s="41"/>
      <c r="AIR74" s="41"/>
      <c r="AIS74" s="41"/>
      <c r="AIT74" s="41"/>
      <c r="AIU74" s="41"/>
      <c r="AIV74" s="41"/>
      <c r="AIW74" s="41"/>
      <c r="AIX74" s="41"/>
      <c r="AIY74" s="41"/>
      <c r="AIZ74" s="41"/>
      <c r="AJA74" s="41"/>
      <c r="AJB74" s="41"/>
      <c r="AJC74" s="41"/>
      <c r="AJD74" s="41"/>
      <c r="AJE74" s="41"/>
      <c r="AJF74" s="41"/>
      <c r="AJG74" s="41"/>
      <c r="AJH74" s="41"/>
      <c r="AJI74" s="41"/>
      <c r="AJJ74" s="41"/>
      <c r="AJK74" s="41"/>
      <c r="AJL74" s="41"/>
      <c r="AJM74" s="41"/>
      <c r="AJN74" s="41"/>
      <c r="AJO74" s="41"/>
      <c r="AJP74" s="41"/>
      <c r="AJQ74" s="41"/>
      <c r="AJR74" s="41"/>
      <c r="AJS74" s="41"/>
      <c r="AJT74" s="41"/>
      <c r="AJU74" s="41"/>
      <c r="AJV74" s="41"/>
      <c r="AJW74" s="41"/>
      <c r="AJX74" s="41"/>
      <c r="AJY74" s="41"/>
      <c r="AJZ74" s="41"/>
      <c r="AKA74" s="41"/>
      <c r="AKB74" s="41"/>
      <c r="AKC74" s="41"/>
      <c r="AKD74" s="41"/>
      <c r="AKE74" s="41"/>
      <c r="AKF74" s="41"/>
      <c r="AKG74" s="41"/>
      <c r="AKH74" s="41"/>
      <c r="AKI74" s="41"/>
      <c r="AKJ74" s="41"/>
      <c r="AKK74" s="41"/>
      <c r="AKL74" s="41"/>
      <c r="AKM74" s="41"/>
      <c r="AKN74" s="41"/>
      <c r="AKO74" s="41"/>
      <c r="AKP74" s="41"/>
      <c r="AKQ74" s="41"/>
      <c r="AKR74" s="41"/>
      <c r="AKS74" s="41"/>
      <c r="AKT74" s="41"/>
      <c r="AKU74" s="41"/>
      <c r="AKV74" s="41"/>
      <c r="AKW74" s="41"/>
      <c r="AKX74" s="41"/>
      <c r="AKY74" s="41"/>
      <c r="AKZ74" s="41"/>
      <c r="ALA74" s="41"/>
      <c r="ALB74" s="41"/>
      <c r="ALC74" s="41"/>
      <c r="ALD74" s="41"/>
      <c r="ALE74" s="41"/>
      <c r="ALF74" s="41"/>
      <c r="ALG74" s="41"/>
      <c r="ALH74" s="41"/>
      <c r="ALI74" s="41"/>
      <c r="ALJ74" s="41"/>
      <c r="ALK74" s="41"/>
      <c r="ALL74" s="41"/>
      <c r="ALM74" s="41"/>
      <c r="ALN74" s="41"/>
      <c r="ALO74" s="41"/>
      <c r="ALP74" s="41"/>
      <c r="ALQ74" s="41"/>
      <c r="ALR74" s="41"/>
      <c r="ALS74" s="41"/>
      <c r="ALT74" s="41"/>
      <c r="ALU74" s="41"/>
      <c r="ALV74" s="41"/>
      <c r="ALW74" s="41"/>
      <c r="ALX74" s="41"/>
      <c r="ALY74" s="41"/>
      <c r="ALZ74" s="41"/>
      <c r="AMA74" s="41"/>
      <c r="AMB74" s="41"/>
      <c r="AMC74" s="41"/>
      <c r="AMD74" s="41"/>
      <c r="AME74" s="41"/>
      <c r="AMF74" s="41"/>
      <c r="AMG74" s="41"/>
      <c r="AMH74" s="41"/>
      <c r="AMI74" s="41"/>
      <c r="AMJ74" s="41"/>
      <c r="AMK74" s="41"/>
      <c r="AML74" s="41"/>
      <c r="AMM74" s="41"/>
      <c r="AMN74" s="41"/>
      <c r="AMO74" s="41"/>
      <c r="AMP74" s="41"/>
      <c r="AMQ74" s="41"/>
      <c r="AMR74" s="41"/>
      <c r="AMS74" s="41"/>
      <c r="AMT74" s="41"/>
      <c r="AMU74" s="41"/>
      <c r="AMV74" s="41"/>
      <c r="AMW74" s="41"/>
      <c r="AMX74" s="41"/>
      <c r="AMY74" s="41"/>
      <c r="AMZ74" s="41"/>
      <c r="ANA74" s="41"/>
      <c r="ANB74" s="41"/>
      <c r="ANC74" s="41"/>
      <c r="AND74" s="41"/>
      <c r="ANE74" s="41"/>
      <c r="ANF74" s="41"/>
      <c r="ANG74" s="41"/>
      <c r="ANH74" s="41"/>
      <c r="ANI74" s="41"/>
      <c r="ANJ74" s="41"/>
      <c r="ANK74" s="41"/>
      <c r="ANL74" s="41"/>
      <c r="ANM74" s="41"/>
      <c r="ANN74" s="41"/>
      <c r="ANO74" s="41"/>
      <c r="ANP74" s="41"/>
      <c r="ANQ74" s="41"/>
      <c r="ANR74" s="41"/>
      <c r="ANS74" s="41"/>
      <c r="ANT74" s="41"/>
      <c r="ANU74" s="41"/>
      <c r="ANV74" s="41"/>
      <c r="ANW74" s="41"/>
      <c r="ANX74" s="41"/>
      <c r="ANY74" s="41"/>
      <c r="ANZ74" s="41"/>
      <c r="AOA74" s="41"/>
      <c r="AOB74" s="41"/>
      <c r="AOC74" s="41"/>
      <c r="AOD74" s="41"/>
      <c r="AOE74" s="41"/>
      <c r="AOF74" s="41"/>
      <c r="AOG74" s="41"/>
      <c r="AOH74" s="41"/>
      <c r="AOI74" s="41"/>
      <c r="AOJ74" s="41"/>
      <c r="AOK74" s="41"/>
      <c r="AOL74" s="41"/>
      <c r="AOM74" s="41"/>
      <c r="AON74" s="41"/>
      <c r="AOO74" s="41"/>
      <c r="AOP74" s="41"/>
      <c r="AOQ74" s="41"/>
      <c r="AOR74" s="41"/>
      <c r="AOS74" s="41"/>
      <c r="AOT74" s="41"/>
      <c r="AOU74" s="41"/>
      <c r="AOV74" s="41"/>
      <c r="AOW74" s="41"/>
      <c r="AOX74" s="41"/>
      <c r="AOY74" s="41"/>
      <c r="AOZ74" s="41"/>
      <c r="APA74" s="41"/>
      <c r="APB74" s="41"/>
      <c r="APC74" s="41"/>
      <c r="APD74" s="41"/>
      <c r="APE74" s="41"/>
      <c r="APF74" s="41"/>
      <c r="APG74" s="41"/>
      <c r="APH74" s="41"/>
      <c r="API74" s="41"/>
    </row>
    <row r="75" spans="2:1101" x14ac:dyDescent="0.25">
      <c r="B75" s="43" t="s">
        <v>361</v>
      </c>
      <c r="C75" s="41">
        <v>12415</v>
      </c>
      <c r="D75" s="130">
        <v>-88373855.980000004</v>
      </c>
      <c r="E75" s="130">
        <v>0</v>
      </c>
      <c r="F75" s="130">
        <v>0</v>
      </c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41"/>
      <c r="CP75" s="41"/>
      <c r="CQ75" s="41"/>
      <c r="CR75" s="41"/>
      <c r="CS75" s="41"/>
      <c r="CT75" s="41"/>
      <c r="CU75" s="41"/>
      <c r="CV75" s="41"/>
      <c r="CW75" s="41"/>
      <c r="CX75" s="41"/>
      <c r="CY75" s="41"/>
      <c r="CZ75" s="41"/>
      <c r="DA75" s="41"/>
      <c r="DB75" s="41"/>
      <c r="DC75" s="41"/>
      <c r="DD75" s="41"/>
      <c r="DE75" s="41"/>
      <c r="DF75" s="41"/>
      <c r="DG75" s="41"/>
      <c r="DH75" s="41"/>
      <c r="DI75" s="41"/>
      <c r="DJ75" s="41"/>
      <c r="DK75" s="41"/>
      <c r="DL75" s="41"/>
      <c r="DM75" s="41"/>
      <c r="DN75" s="41"/>
      <c r="DO75" s="41"/>
      <c r="DP75" s="41"/>
      <c r="DQ75" s="41"/>
      <c r="DR75" s="41"/>
      <c r="DS75" s="41"/>
      <c r="DT75" s="41"/>
      <c r="DU75" s="41"/>
      <c r="DV75" s="41"/>
      <c r="DW75" s="41"/>
      <c r="DX75" s="41"/>
      <c r="DY75" s="41"/>
      <c r="DZ75" s="41"/>
      <c r="EA75" s="41"/>
      <c r="EB75" s="41"/>
      <c r="EC75" s="41"/>
      <c r="ED75" s="41"/>
      <c r="EE75" s="41"/>
      <c r="EF75" s="41"/>
      <c r="EG75" s="41"/>
      <c r="EH75" s="41"/>
      <c r="EI75" s="41"/>
      <c r="EJ75" s="41"/>
      <c r="EK75" s="41"/>
      <c r="EL75" s="41"/>
      <c r="EM75" s="41"/>
      <c r="EN75" s="41"/>
      <c r="EO75" s="41"/>
      <c r="EP75" s="41"/>
      <c r="EQ75" s="41"/>
      <c r="ER75" s="41"/>
      <c r="ES75" s="41"/>
      <c r="ET75" s="41"/>
      <c r="EU75" s="41"/>
      <c r="EV75" s="41"/>
      <c r="EW75" s="41"/>
      <c r="EX75" s="41"/>
      <c r="EY75" s="41"/>
      <c r="EZ75" s="41"/>
      <c r="FA75" s="41"/>
      <c r="FB75" s="41"/>
      <c r="FC75" s="41"/>
      <c r="FD75" s="41"/>
      <c r="FE75" s="41"/>
      <c r="FF75" s="41"/>
      <c r="FG75" s="41"/>
      <c r="FH75" s="41"/>
      <c r="FI75" s="41"/>
      <c r="FJ75" s="41"/>
      <c r="FK75" s="41"/>
      <c r="FL75" s="41"/>
      <c r="FM75" s="41"/>
      <c r="FN75" s="41"/>
      <c r="FO75" s="41"/>
      <c r="FP75" s="41"/>
      <c r="FQ75" s="41"/>
      <c r="FR75" s="41"/>
      <c r="FS75" s="41"/>
      <c r="FT75" s="41"/>
      <c r="FU75" s="41"/>
      <c r="FV75" s="41"/>
      <c r="FW75" s="41"/>
      <c r="FX75" s="41"/>
      <c r="FY75" s="41"/>
      <c r="FZ75" s="41"/>
      <c r="GA75" s="41"/>
      <c r="GB75" s="41"/>
      <c r="GC75" s="41"/>
      <c r="GD75" s="41"/>
      <c r="GE75" s="41"/>
      <c r="GF75" s="41"/>
      <c r="GG75" s="41"/>
      <c r="GH75" s="41"/>
      <c r="GI75" s="41"/>
      <c r="GJ75" s="41"/>
      <c r="GK75" s="41"/>
      <c r="GL75" s="41"/>
      <c r="GM75" s="41"/>
      <c r="GN75" s="41"/>
      <c r="GO75" s="41"/>
      <c r="GP75" s="41"/>
      <c r="GQ75" s="41"/>
      <c r="GR75" s="41"/>
      <c r="GS75" s="41"/>
      <c r="GT75" s="41"/>
      <c r="GU75" s="41"/>
      <c r="GV75" s="41"/>
      <c r="GW75" s="41"/>
      <c r="GX75" s="41"/>
      <c r="GY75" s="41"/>
      <c r="GZ75" s="41"/>
      <c r="HA75" s="41"/>
      <c r="HB75" s="41"/>
      <c r="HC75" s="41"/>
      <c r="HD75" s="41"/>
      <c r="HE75" s="41"/>
      <c r="HF75" s="41"/>
      <c r="HG75" s="41"/>
      <c r="HH75" s="41"/>
      <c r="HI75" s="41"/>
      <c r="HJ75" s="41"/>
      <c r="HK75" s="41"/>
      <c r="HL75" s="41"/>
      <c r="HM75" s="41"/>
      <c r="HN75" s="41"/>
      <c r="HO75" s="41"/>
      <c r="HP75" s="41"/>
      <c r="HQ75" s="41"/>
      <c r="HR75" s="41"/>
      <c r="HS75" s="41"/>
      <c r="HT75" s="41"/>
      <c r="HU75" s="41"/>
      <c r="HV75" s="41"/>
      <c r="HW75" s="41"/>
      <c r="HX75" s="41"/>
      <c r="HY75" s="41"/>
      <c r="HZ75" s="41"/>
      <c r="IA75" s="41"/>
      <c r="IB75" s="41"/>
      <c r="IC75" s="41"/>
      <c r="ID75" s="41"/>
      <c r="IE75" s="41"/>
      <c r="IF75" s="41"/>
      <c r="IG75" s="41"/>
      <c r="IH75" s="41"/>
      <c r="II75" s="41"/>
      <c r="IJ75" s="41"/>
      <c r="IK75" s="41"/>
      <c r="IL75" s="41"/>
      <c r="IM75" s="41"/>
      <c r="IN75" s="41"/>
      <c r="IO75" s="41"/>
      <c r="IP75" s="41"/>
      <c r="IQ75" s="41"/>
      <c r="IR75" s="41"/>
      <c r="IS75" s="41"/>
      <c r="IT75" s="41"/>
      <c r="IU75" s="41"/>
      <c r="IV75" s="41"/>
      <c r="IW75" s="41"/>
      <c r="IX75" s="41"/>
      <c r="IY75" s="41"/>
      <c r="IZ75" s="41"/>
      <c r="JA75" s="41"/>
      <c r="JB75" s="41"/>
      <c r="JC75" s="41"/>
      <c r="JD75" s="41"/>
      <c r="JE75" s="41"/>
      <c r="JF75" s="41"/>
      <c r="JG75" s="41"/>
      <c r="JH75" s="41"/>
      <c r="JI75" s="41"/>
      <c r="JJ75" s="41"/>
      <c r="JK75" s="41"/>
      <c r="JL75" s="41"/>
      <c r="JM75" s="41"/>
      <c r="JN75" s="41"/>
      <c r="JO75" s="41"/>
      <c r="JP75" s="41"/>
      <c r="JQ75" s="41"/>
      <c r="JR75" s="41"/>
      <c r="JS75" s="41"/>
      <c r="JT75" s="41"/>
      <c r="JU75" s="41"/>
      <c r="JV75" s="41"/>
      <c r="JW75" s="41"/>
      <c r="JX75" s="41"/>
      <c r="JY75" s="41"/>
      <c r="JZ75" s="41"/>
      <c r="KA75" s="41"/>
      <c r="KB75" s="41"/>
      <c r="KC75" s="41"/>
      <c r="KD75" s="41"/>
      <c r="KE75" s="41"/>
      <c r="KF75" s="41"/>
      <c r="KG75" s="41"/>
      <c r="KH75" s="41"/>
      <c r="KI75" s="41"/>
      <c r="KJ75" s="41"/>
      <c r="KK75" s="41"/>
      <c r="KL75" s="41"/>
      <c r="KM75" s="41"/>
      <c r="KN75" s="41"/>
      <c r="KO75" s="41"/>
      <c r="KP75" s="41"/>
      <c r="KQ75" s="41"/>
      <c r="KR75" s="41"/>
      <c r="KS75" s="41"/>
      <c r="KT75" s="41"/>
      <c r="KU75" s="41"/>
      <c r="KV75" s="41"/>
      <c r="KW75" s="41"/>
      <c r="KX75" s="41"/>
      <c r="KY75" s="41"/>
      <c r="KZ75" s="41"/>
      <c r="LA75" s="41"/>
      <c r="LB75" s="41"/>
      <c r="LC75" s="41"/>
      <c r="LD75" s="41"/>
      <c r="LE75" s="41"/>
      <c r="LF75" s="41"/>
      <c r="LG75" s="41"/>
      <c r="LH75" s="41"/>
      <c r="LI75" s="41"/>
      <c r="LJ75" s="41"/>
      <c r="LK75" s="41"/>
      <c r="LL75" s="41"/>
      <c r="LM75" s="41"/>
      <c r="LN75" s="41"/>
      <c r="LO75" s="41"/>
      <c r="LP75" s="41"/>
      <c r="LQ75" s="41"/>
      <c r="LR75" s="41"/>
      <c r="LS75" s="41"/>
      <c r="LT75" s="41"/>
      <c r="LU75" s="41"/>
      <c r="LV75" s="41"/>
      <c r="LW75" s="41"/>
      <c r="LX75" s="41"/>
      <c r="LY75" s="41"/>
      <c r="LZ75" s="41"/>
      <c r="MA75" s="41"/>
      <c r="MB75" s="41"/>
      <c r="MC75" s="41"/>
      <c r="MD75" s="41"/>
      <c r="ME75" s="41"/>
      <c r="MF75" s="41"/>
      <c r="MG75" s="41"/>
      <c r="MH75" s="41"/>
      <c r="MI75" s="41"/>
      <c r="MJ75" s="41"/>
      <c r="MK75" s="41"/>
      <c r="ML75" s="41"/>
      <c r="MM75" s="41"/>
      <c r="MN75" s="41"/>
      <c r="MO75" s="41"/>
      <c r="MP75" s="41"/>
      <c r="MQ75" s="41"/>
      <c r="MR75" s="41"/>
      <c r="MS75" s="41"/>
      <c r="MT75" s="41"/>
      <c r="MU75" s="41"/>
      <c r="MV75" s="41"/>
      <c r="MW75" s="41"/>
      <c r="MX75" s="41"/>
      <c r="MY75" s="41"/>
      <c r="MZ75" s="41"/>
      <c r="NA75" s="41"/>
      <c r="NB75" s="41"/>
      <c r="NC75" s="41"/>
      <c r="ND75" s="41"/>
      <c r="NE75" s="41"/>
      <c r="NF75" s="41"/>
      <c r="NG75" s="41"/>
      <c r="NH75" s="41"/>
      <c r="NI75" s="41"/>
      <c r="NJ75" s="41"/>
      <c r="NK75" s="41"/>
      <c r="NL75" s="41"/>
      <c r="NM75" s="41"/>
      <c r="NN75" s="41"/>
      <c r="NO75" s="41"/>
      <c r="NP75" s="41"/>
      <c r="NQ75" s="41"/>
      <c r="NR75" s="41"/>
      <c r="NS75" s="41"/>
      <c r="NT75" s="41"/>
      <c r="NU75" s="41"/>
      <c r="NV75" s="41"/>
      <c r="NW75" s="41"/>
      <c r="NX75" s="41"/>
      <c r="NY75" s="41"/>
      <c r="NZ75" s="41"/>
      <c r="OA75" s="41"/>
      <c r="OB75" s="41"/>
      <c r="OC75" s="41"/>
      <c r="OD75" s="41"/>
      <c r="OE75" s="41"/>
      <c r="OF75" s="41"/>
      <c r="OG75" s="41"/>
      <c r="OH75" s="41"/>
      <c r="OI75" s="41"/>
      <c r="OJ75" s="41"/>
      <c r="OK75" s="41"/>
      <c r="OL75" s="41"/>
      <c r="OM75" s="41"/>
      <c r="ON75" s="41"/>
      <c r="OO75" s="41"/>
      <c r="OP75" s="41"/>
      <c r="OQ75" s="41"/>
      <c r="OR75" s="41"/>
      <c r="OS75" s="41"/>
      <c r="OT75" s="41"/>
      <c r="OU75" s="41"/>
      <c r="OV75" s="41"/>
      <c r="OW75" s="41"/>
      <c r="OX75" s="41"/>
      <c r="OY75" s="41"/>
      <c r="OZ75" s="41"/>
      <c r="PA75" s="41"/>
      <c r="PB75" s="41"/>
      <c r="PC75" s="41"/>
      <c r="PD75" s="41"/>
      <c r="PE75" s="41"/>
      <c r="PF75" s="41"/>
      <c r="PG75" s="41"/>
      <c r="PH75" s="41"/>
      <c r="PI75" s="41"/>
      <c r="PJ75" s="41"/>
      <c r="PK75" s="41"/>
      <c r="PL75" s="41"/>
      <c r="PM75" s="41"/>
      <c r="PN75" s="41"/>
      <c r="PO75" s="41"/>
      <c r="PP75" s="41"/>
      <c r="PQ75" s="41"/>
      <c r="PR75" s="41"/>
      <c r="PS75" s="41"/>
      <c r="PT75" s="41"/>
      <c r="PU75" s="41"/>
      <c r="PV75" s="41"/>
      <c r="PW75" s="41"/>
      <c r="PX75" s="41"/>
      <c r="PY75" s="41"/>
      <c r="PZ75" s="41"/>
      <c r="QA75" s="41"/>
      <c r="QB75" s="41"/>
      <c r="QC75" s="41"/>
      <c r="QD75" s="41"/>
      <c r="QE75" s="41"/>
      <c r="QF75" s="41"/>
      <c r="QG75" s="41"/>
      <c r="QH75" s="41"/>
      <c r="QI75" s="41"/>
      <c r="QJ75" s="41"/>
      <c r="QK75" s="41"/>
      <c r="QL75" s="41"/>
      <c r="QM75" s="41"/>
      <c r="QN75" s="41"/>
      <c r="QO75" s="41"/>
      <c r="QP75" s="41"/>
      <c r="QQ75" s="41"/>
      <c r="QR75" s="41"/>
      <c r="QS75" s="41"/>
      <c r="QT75" s="41"/>
      <c r="QU75" s="41"/>
      <c r="QV75" s="41"/>
      <c r="QW75" s="41"/>
      <c r="QX75" s="41"/>
      <c r="QY75" s="41"/>
      <c r="QZ75" s="41"/>
      <c r="RA75" s="41"/>
      <c r="RB75" s="41"/>
      <c r="RC75" s="41"/>
      <c r="RD75" s="41"/>
      <c r="RE75" s="41"/>
      <c r="RF75" s="41"/>
      <c r="RG75" s="41"/>
      <c r="RH75" s="41"/>
      <c r="RI75" s="41"/>
      <c r="RJ75" s="41"/>
      <c r="RK75" s="41"/>
      <c r="RL75" s="41"/>
      <c r="RM75" s="41"/>
      <c r="RN75" s="41"/>
      <c r="RO75" s="41"/>
      <c r="RP75" s="41"/>
      <c r="RQ75" s="41"/>
      <c r="RR75" s="41"/>
      <c r="RS75" s="41"/>
      <c r="RT75" s="41"/>
      <c r="RU75" s="41"/>
      <c r="RV75" s="41"/>
      <c r="RW75" s="41"/>
      <c r="RX75" s="41"/>
      <c r="RY75" s="41"/>
      <c r="RZ75" s="41"/>
      <c r="SA75" s="41"/>
      <c r="SB75" s="41"/>
      <c r="SC75" s="41"/>
      <c r="SD75" s="41"/>
      <c r="SE75" s="41"/>
      <c r="SF75" s="41"/>
      <c r="SG75" s="41"/>
      <c r="SH75" s="41"/>
      <c r="SI75" s="41"/>
      <c r="SJ75" s="41"/>
      <c r="SK75" s="41"/>
      <c r="SL75" s="41"/>
      <c r="SM75" s="41"/>
      <c r="SN75" s="41"/>
      <c r="SO75" s="41"/>
      <c r="SP75" s="41"/>
      <c r="SQ75" s="41"/>
      <c r="SR75" s="41"/>
      <c r="SS75" s="41"/>
      <c r="ST75" s="41"/>
      <c r="SU75" s="41"/>
      <c r="SV75" s="41"/>
      <c r="SW75" s="41"/>
      <c r="SX75" s="41"/>
      <c r="SY75" s="41"/>
      <c r="SZ75" s="41"/>
      <c r="TA75" s="41"/>
      <c r="TB75" s="41"/>
      <c r="TC75" s="41"/>
      <c r="TD75" s="41"/>
      <c r="TE75" s="41"/>
      <c r="TF75" s="41"/>
      <c r="TG75" s="41"/>
      <c r="TH75" s="41"/>
      <c r="TI75" s="41"/>
      <c r="TJ75" s="41"/>
      <c r="TK75" s="41"/>
      <c r="TL75" s="41"/>
      <c r="TM75" s="41"/>
      <c r="TN75" s="41"/>
      <c r="TO75" s="41"/>
      <c r="TP75" s="41"/>
      <c r="TQ75" s="41"/>
      <c r="TR75" s="41"/>
      <c r="TS75" s="41"/>
      <c r="TT75" s="41"/>
      <c r="TU75" s="41"/>
      <c r="TV75" s="41"/>
      <c r="TW75" s="41"/>
      <c r="TX75" s="41"/>
      <c r="TY75" s="41"/>
      <c r="TZ75" s="41"/>
      <c r="UA75" s="41"/>
      <c r="UB75" s="41"/>
      <c r="UC75" s="41"/>
      <c r="UD75" s="41"/>
      <c r="UE75" s="41"/>
      <c r="UF75" s="41"/>
      <c r="UG75" s="41"/>
      <c r="UH75" s="41"/>
      <c r="UI75" s="41"/>
      <c r="UJ75" s="41"/>
      <c r="UK75" s="41"/>
      <c r="UL75" s="41"/>
      <c r="UM75" s="41"/>
      <c r="UN75" s="41"/>
      <c r="UO75" s="41"/>
      <c r="UP75" s="41"/>
      <c r="UQ75" s="41"/>
      <c r="UR75" s="41"/>
      <c r="US75" s="41"/>
      <c r="UT75" s="41"/>
      <c r="UU75" s="41"/>
      <c r="UV75" s="41"/>
      <c r="UW75" s="41"/>
      <c r="UX75" s="41"/>
      <c r="UY75" s="41"/>
      <c r="UZ75" s="41"/>
      <c r="VA75" s="41"/>
      <c r="VB75" s="41"/>
      <c r="VC75" s="41"/>
      <c r="VD75" s="41"/>
      <c r="VE75" s="41"/>
      <c r="VF75" s="41"/>
      <c r="VG75" s="41"/>
      <c r="VH75" s="41"/>
      <c r="VI75" s="41"/>
      <c r="VJ75" s="41"/>
      <c r="VK75" s="41"/>
      <c r="VL75" s="41"/>
      <c r="VM75" s="41"/>
      <c r="VN75" s="41"/>
      <c r="VO75" s="41"/>
      <c r="VP75" s="41"/>
      <c r="VQ75" s="41"/>
      <c r="VR75" s="41"/>
      <c r="VS75" s="41"/>
      <c r="VT75" s="41"/>
      <c r="VU75" s="41"/>
      <c r="VV75" s="41"/>
      <c r="VW75" s="41"/>
      <c r="VX75" s="41"/>
      <c r="VY75" s="41"/>
      <c r="VZ75" s="41"/>
      <c r="WA75" s="41"/>
      <c r="WB75" s="41"/>
      <c r="WC75" s="41"/>
      <c r="WD75" s="41"/>
      <c r="WE75" s="41"/>
      <c r="WF75" s="41"/>
      <c r="WG75" s="41"/>
      <c r="WH75" s="41"/>
      <c r="WI75" s="41"/>
      <c r="WJ75" s="41"/>
      <c r="WK75" s="41"/>
      <c r="WL75" s="41"/>
      <c r="WM75" s="41"/>
      <c r="WN75" s="41"/>
      <c r="WO75" s="41"/>
      <c r="WP75" s="41"/>
      <c r="WQ75" s="41"/>
      <c r="WR75" s="41"/>
      <c r="WS75" s="41"/>
      <c r="WT75" s="41"/>
      <c r="WU75" s="41"/>
      <c r="WV75" s="41"/>
      <c r="WW75" s="41"/>
      <c r="WX75" s="41"/>
      <c r="WY75" s="41"/>
      <c r="WZ75" s="41"/>
      <c r="XA75" s="41"/>
      <c r="XB75" s="41"/>
      <c r="XC75" s="41"/>
      <c r="XD75" s="41"/>
      <c r="XE75" s="41"/>
      <c r="XF75" s="41"/>
      <c r="XG75" s="41"/>
      <c r="XH75" s="41"/>
      <c r="XI75" s="41"/>
      <c r="XJ75" s="41"/>
      <c r="XK75" s="41"/>
      <c r="XL75" s="41"/>
      <c r="XM75" s="41"/>
      <c r="XN75" s="41"/>
      <c r="XO75" s="41"/>
      <c r="XP75" s="41"/>
      <c r="XQ75" s="41"/>
      <c r="XR75" s="41"/>
      <c r="XS75" s="41"/>
      <c r="XT75" s="41"/>
      <c r="XU75" s="41"/>
      <c r="XV75" s="41"/>
      <c r="XW75" s="41"/>
      <c r="XX75" s="41"/>
      <c r="XY75" s="41"/>
      <c r="XZ75" s="41"/>
      <c r="YA75" s="41"/>
      <c r="YB75" s="41"/>
      <c r="YC75" s="41"/>
      <c r="YD75" s="41"/>
      <c r="YE75" s="41"/>
      <c r="YF75" s="41"/>
      <c r="YG75" s="41"/>
      <c r="YH75" s="41"/>
      <c r="YI75" s="41"/>
      <c r="YJ75" s="41"/>
      <c r="YK75" s="41"/>
      <c r="YL75" s="41"/>
      <c r="YM75" s="41"/>
      <c r="YN75" s="41"/>
      <c r="YO75" s="41"/>
      <c r="YP75" s="41"/>
      <c r="YQ75" s="41"/>
      <c r="YR75" s="41"/>
      <c r="YS75" s="41"/>
      <c r="YT75" s="41"/>
      <c r="YU75" s="41"/>
      <c r="YV75" s="41"/>
      <c r="YW75" s="41"/>
      <c r="YX75" s="41"/>
      <c r="YY75" s="41"/>
      <c r="YZ75" s="41"/>
      <c r="ZA75" s="41"/>
      <c r="ZB75" s="41"/>
      <c r="ZC75" s="41"/>
      <c r="ZD75" s="41"/>
      <c r="ZE75" s="41"/>
      <c r="ZF75" s="41"/>
      <c r="ZG75" s="41"/>
      <c r="ZH75" s="41"/>
      <c r="ZI75" s="41"/>
      <c r="ZJ75" s="41"/>
      <c r="ZK75" s="41"/>
      <c r="ZL75" s="41"/>
      <c r="ZM75" s="41"/>
      <c r="ZN75" s="41"/>
      <c r="ZO75" s="41"/>
      <c r="ZP75" s="41"/>
      <c r="ZQ75" s="41"/>
      <c r="ZR75" s="41"/>
      <c r="ZS75" s="41"/>
      <c r="ZT75" s="41"/>
      <c r="ZU75" s="41"/>
      <c r="ZV75" s="41"/>
      <c r="ZW75" s="41"/>
      <c r="ZX75" s="41"/>
      <c r="ZY75" s="41"/>
      <c r="ZZ75" s="41"/>
      <c r="AAA75" s="41"/>
      <c r="AAB75" s="41"/>
      <c r="AAC75" s="41"/>
      <c r="AAD75" s="41"/>
      <c r="AAE75" s="41"/>
      <c r="AAF75" s="41"/>
      <c r="AAG75" s="41"/>
      <c r="AAH75" s="41"/>
      <c r="AAI75" s="41"/>
      <c r="AAJ75" s="41"/>
      <c r="AAK75" s="41"/>
      <c r="AAL75" s="41"/>
      <c r="AAM75" s="41"/>
      <c r="AAN75" s="41"/>
      <c r="AAO75" s="41"/>
      <c r="AAP75" s="41"/>
      <c r="AAQ75" s="41"/>
      <c r="AAR75" s="41"/>
      <c r="AAS75" s="41"/>
      <c r="AAT75" s="41"/>
      <c r="AAU75" s="41"/>
      <c r="AAV75" s="41"/>
      <c r="AAW75" s="41"/>
      <c r="AAX75" s="41"/>
      <c r="AAY75" s="41"/>
      <c r="AAZ75" s="41"/>
      <c r="ABA75" s="41"/>
      <c r="ABB75" s="41"/>
      <c r="ABC75" s="41"/>
      <c r="ABD75" s="41"/>
      <c r="ABE75" s="41"/>
      <c r="ABF75" s="41"/>
      <c r="ABG75" s="41"/>
      <c r="ABH75" s="41"/>
      <c r="ABI75" s="41"/>
      <c r="ABJ75" s="41"/>
      <c r="ABK75" s="41"/>
      <c r="ABL75" s="41"/>
      <c r="ABM75" s="41"/>
      <c r="ABN75" s="41"/>
      <c r="ABO75" s="41"/>
      <c r="ABP75" s="41"/>
      <c r="ABQ75" s="41"/>
      <c r="ABR75" s="41"/>
      <c r="ABS75" s="41"/>
      <c r="ABT75" s="41"/>
      <c r="ABU75" s="41"/>
      <c r="ABV75" s="41"/>
      <c r="ABW75" s="41"/>
      <c r="ABX75" s="41"/>
      <c r="ABY75" s="41"/>
      <c r="ABZ75" s="41"/>
      <c r="ACA75" s="41"/>
      <c r="ACB75" s="41"/>
      <c r="ACC75" s="41"/>
      <c r="ACD75" s="41"/>
      <c r="ACE75" s="41"/>
      <c r="ACF75" s="41"/>
      <c r="ACG75" s="41"/>
      <c r="ACH75" s="41"/>
      <c r="ACI75" s="41"/>
      <c r="ACJ75" s="41"/>
      <c r="ACK75" s="41"/>
      <c r="ACL75" s="41"/>
      <c r="ACM75" s="41"/>
      <c r="ACN75" s="41"/>
      <c r="ACO75" s="41"/>
      <c r="ACP75" s="41"/>
      <c r="ACQ75" s="41"/>
      <c r="ACR75" s="41"/>
      <c r="ACS75" s="41"/>
      <c r="ACT75" s="41"/>
      <c r="ACU75" s="41"/>
      <c r="ACV75" s="41"/>
      <c r="ACW75" s="41"/>
      <c r="ACX75" s="41"/>
      <c r="ACY75" s="41"/>
      <c r="ACZ75" s="41"/>
      <c r="ADA75" s="41"/>
      <c r="ADB75" s="41"/>
      <c r="ADC75" s="41"/>
      <c r="ADD75" s="41"/>
      <c r="ADE75" s="41"/>
      <c r="ADF75" s="41"/>
      <c r="ADG75" s="41"/>
      <c r="ADH75" s="41"/>
      <c r="ADI75" s="41"/>
      <c r="ADJ75" s="41"/>
      <c r="ADK75" s="41"/>
      <c r="ADL75" s="41"/>
      <c r="ADM75" s="41"/>
      <c r="ADN75" s="41"/>
      <c r="ADO75" s="41"/>
      <c r="ADP75" s="41"/>
      <c r="ADQ75" s="41"/>
      <c r="ADR75" s="41"/>
      <c r="ADS75" s="41"/>
      <c r="ADT75" s="41"/>
      <c r="ADU75" s="41"/>
      <c r="ADV75" s="41"/>
      <c r="ADW75" s="41"/>
      <c r="ADX75" s="41"/>
      <c r="ADY75" s="41"/>
      <c r="ADZ75" s="41"/>
      <c r="AEA75" s="41"/>
      <c r="AEB75" s="41"/>
      <c r="AEC75" s="41"/>
      <c r="AED75" s="41"/>
      <c r="AEE75" s="41"/>
      <c r="AEF75" s="41"/>
      <c r="AEG75" s="41"/>
      <c r="AEH75" s="41"/>
      <c r="AEI75" s="41"/>
      <c r="AEJ75" s="41"/>
      <c r="AEK75" s="41"/>
      <c r="AEL75" s="41"/>
      <c r="AEM75" s="41"/>
      <c r="AEN75" s="41"/>
      <c r="AEO75" s="41"/>
      <c r="AEP75" s="41"/>
      <c r="AEQ75" s="41"/>
      <c r="AER75" s="41"/>
      <c r="AES75" s="41"/>
      <c r="AET75" s="41"/>
      <c r="AEU75" s="41"/>
      <c r="AEV75" s="41"/>
      <c r="AEW75" s="41"/>
      <c r="AEX75" s="41"/>
      <c r="AEY75" s="41"/>
      <c r="AEZ75" s="41"/>
      <c r="AFA75" s="41"/>
      <c r="AFB75" s="41"/>
      <c r="AFC75" s="41"/>
      <c r="AFD75" s="41"/>
      <c r="AFE75" s="41"/>
      <c r="AFF75" s="41"/>
      <c r="AFG75" s="41"/>
      <c r="AFH75" s="41"/>
      <c r="AFI75" s="41"/>
      <c r="AFJ75" s="41"/>
      <c r="AFK75" s="41"/>
      <c r="AFL75" s="41"/>
      <c r="AFM75" s="41"/>
      <c r="AFN75" s="41"/>
      <c r="AFO75" s="41"/>
      <c r="AFP75" s="41"/>
      <c r="AFQ75" s="41"/>
      <c r="AFR75" s="41"/>
      <c r="AFS75" s="41"/>
      <c r="AFT75" s="41"/>
      <c r="AFU75" s="41"/>
      <c r="AFV75" s="41"/>
      <c r="AFW75" s="41"/>
      <c r="AFX75" s="41"/>
      <c r="AFY75" s="41"/>
      <c r="AFZ75" s="41"/>
      <c r="AGA75" s="41"/>
      <c r="AGB75" s="41"/>
      <c r="AGC75" s="41"/>
      <c r="AGD75" s="41"/>
      <c r="AGE75" s="41"/>
      <c r="AGF75" s="41"/>
      <c r="AGG75" s="41"/>
      <c r="AGH75" s="41"/>
      <c r="AGI75" s="41"/>
      <c r="AGJ75" s="41"/>
      <c r="AGK75" s="41"/>
      <c r="AGL75" s="41"/>
      <c r="AGM75" s="41"/>
      <c r="AGN75" s="41"/>
      <c r="AGO75" s="41"/>
      <c r="AGP75" s="41"/>
      <c r="AGQ75" s="41"/>
      <c r="AGR75" s="41"/>
      <c r="AGS75" s="41"/>
      <c r="AGT75" s="41"/>
      <c r="AGU75" s="41"/>
      <c r="AGV75" s="41"/>
      <c r="AGW75" s="41"/>
      <c r="AGX75" s="41"/>
      <c r="AGY75" s="41"/>
      <c r="AGZ75" s="41"/>
      <c r="AHA75" s="41"/>
      <c r="AHB75" s="41"/>
      <c r="AHC75" s="41"/>
      <c r="AHD75" s="41"/>
      <c r="AHE75" s="41"/>
      <c r="AHF75" s="41"/>
      <c r="AHG75" s="41"/>
      <c r="AHH75" s="41"/>
      <c r="AHI75" s="41"/>
      <c r="AHJ75" s="41"/>
      <c r="AHK75" s="41"/>
      <c r="AHL75" s="41"/>
      <c r="AHM75" s="41"/>
      <c r="AHN75" s="41"/>
      <c r="AHO75" s="41"/>
      <c r="AHP75" s="41"/>
      <c r="AHQ75" s="41"/>
      <c r="AHR75" s="41"/>
      <c r="AHS75" s="41"/>
      <c r="AHT75" s="41"/>
      <c r="AHU75" s="41"/>
      <c r="AHV75" s="41"/>
      <c r="AHW75" s="41"/>
      <c r="AHX75" s="41"/>
      <c r="AHY75" s="41"/>
      <c r="AHZ75" s="41"/>
      <c r="AIA75" s="41"/>
      <c r="AIB75" s="41"/>
      <c r="AIC75" s="41"/>
      <c r="AID75" s="41"/>
      <c r="AIE75" s="41"/>
      <c r="AIF75" s="41"/>
      <c r="AIG75" s="41"/>
      <c r="AIH75" s="41"/>
      <c r="AII75" s="41"/>
      <c r="AIJ75" s="41"/>
      <c r="AIK75" s="41"/>
      <c r="AIL75" s="41"/>
      <c r="AIM75" s="41"/>
      <c r="AIN75" s="41"/>
      <c r="AIO75" s="41"/>
      <c r="AIP75" s="41"/>
      <c r="AIQ75" s="41"/>
      <c r="AIR75" s="41"/>
      <c r="AIS75" s="41"/>
      <c r="AIT75" s="41"/>
      <c r="AIU75" s="41"/>
      <c r="AIV75" s="41"/>
      <c r="AIW75" s="41"/>
      <c r="AIX75" s="41"/>
      <c r="AIY75" s="41"/>
      <c r="AIZ75" s="41"/>
      <c r="AJA75" s="41"/>
      <c r="AJB75" s="41"/>
      <c r="AJC75" s="41"/>
      <c r="AJD75" s="41"/>
      <c r="AJE75" s="41"/>
      <c r="AJF75" s="41"/>
      <c r="AJG75" s="41"/>
      <c r="AJH75" s="41"/>
      <c r="AJI75" s="41"/>
      <c r="AJJ75" s="41"/>
      <c r="AJK75" s="41"/>
      <c r="AJL75" s="41"/>
      <c r="AJM75" s="41"/>
      <c r="AJN75" s="41"/>
      <c r="AJO75" s="41"/>
      <c r="AJP75" s="41"/>
      <c r="AJQ75" s="41"/>
      <c r="AJR75" s="41"/>
      <c r="AJS75" s="41"/>
      <c r="AJT75" s="41"/>
      <c r="AJU75" s="41"/>
      <c r="AJV75" s="41"/>
      <c r="AJW75" s="41"/>
      <c r="AJX75" s="41"/>
      <c r="AJY75" s="41"/>
      <c r="AJZ75" s="41"/>
      <c r="AKA75" s="41"/>
      <c r="AKB75" s="41"/>
      <c r="AKC75" s="41"/>
      <c r="AKD75" s="41"/>
      <c r="AKE75" s="41"/>
      <c r="AKF75" s="41"/>
      <c r="AKG75" s="41"/>
      <c r="AKH75" s="41"/>
      <c r="AKI75" s="41"/>
      <c r="AKJ75" s="41"/>
      <c r="AKK75" s="41"/>
      <c r="AKL75" s="41"/>
      <c r="AKM75" s="41"/>
      <c r="AKN75" s="41"/>
      <c r="AKO75" s="41"/>
      <c r="AKP75" s="41"/>
      <c r="AKQ75" s="41"/>
      <c r="AKR75" s="41"/>
      <c r="AKS75" s="41"/>
      <c r="AKT75" s="41"/>
      <c r="AKU75" s="41"/>
      <c r="AKV75" s="41"/>
      <c r="AKW75" s="41"/>
      <c r="AKX75" s="41"/>
      <c r="AKY75" s="41"/>
      <c r="AKZ75" s="41"/>
      <c r="ALA75" s="41"/>
      <c r="ALB75" s="41"/>
      <c r="ALC75" s="41"/>
      <c r="ALD75" s="41"/>
      <c r="ALE75" s="41"/>
      <c r="ALF75" s="41"/>
      <c r="ALG75" s="41"/>
      <c r="ALH75" s="41"/>
      <c r="ALI75" s="41"/>
      <c r="ALJ75" s="41"/>
      <c r="ALK75" s="41"/>
      <c r="ALL75" s="41"/>
      <c r="ALM75" s="41"/>
      <c r="ALN75" s="41"/>
      <c r="ALO75" s="41"/>
      <c r="ALP75" s="41"/>
      <c r="ALQ75" s="41"/>
      <c r="ALR75" s="41"/>
      <c r="ALS75" s="41"/>
      <c r="ALT75" s="41"/>
      <c r="ALU75" s="41"/>
      <c r="ALV75" s="41"/>
      <c r="ALW75" s="41"/>
      <c r="ALX75" s="41"/>
      <c r="ALY75" s="41"/>
      <c r="ALZ75" s="41"/>
      <c r="AMA75" s="41"/>
      <c r="AMB75" s="41"/>
      <c r="AMC75" s="41"/>
      <c r="AMD75" s="41"/>
      <c r="AME75" s="41"/>
      <c r="AMF75" s="41"/>
      <c r="AMG75" s="41"/>
      <c r="AMH75" s="41"/>
      <c r="AMI75" s="41"/>
      <c r="AMJ75" s="41"/>
      <c r="AMK75" s="41"/>
      <c r="AML75" s="41"/>
      <c r="AMM75" s="41"/>
      <c r="AMN75" s="41"/>
      <c r="AMO75" s="41"/>
      <c r="AMP75" s="41"/>
      <c r="AMQ75" s="41"/>
      <c r="AMR75" s="41"/>
      <c r="AMS75" s="41"/>
      <c r="AMT75" s="41"/>
      <c r="AMU75" s="41"/>
      <c r="AMV75" s="41"/>
      <c r="AMW75" s="41"/>
      <c r="AMX75" s="41"/>
      <c r="AMY75" s="41"/>
      <c r="AMZ75" s="41"/>
      <c r="ANA75" s="41"/>
      <c r="ANB75" s="41"/>
      <c r="ANC75" s="41"/>
      <c r="AND75" s="41"/>
      <c r="ANE75" s="41"/>
      <c r="ANF75" s="41"/>
      <c r="ANG75" s="41"/>
      <c r="ANH75" s="41"/>
      <c r="ANI75" s="41"/>
      <c r="ANJ75" s="41"/>
      <c r="ANK75" s="41"/>
      <c r="ANL75" s="41"/>
      <c r="ANM75" s="41"/>
      <c r="ANN75" s="41"/>
      <c r="ANO75" s="41"/>
      <c r="ANP75" s="41"/>
      <c r="ANQ75" s="41"/>
      <c r="ANR75" s="41"/>
      <c r="ANS75" s="41"/>
      <c r="ANT75" s="41"/>
      <c r="ANU75" s="41"/>
      <c r="ANV75" s="41"/>
      <c r="ANW75" s="41"/>
      <c r="ANX75" s="41"/>
      <c r="ANY75" s="41"/>
      <c r="ANZ75" s="41"/>
      <c r="AOA75" s="41"/>
      <c r="AOB75" s="41"/>
      <c r="AOC75" s="41"/>
      <c r="AOD75" s="41"/>
      <c r="AOE75" s="41"/>
      <c r="AOF75" s="41"/>
      <c r="AOG75" s="41"/>
      <c r="AOH75" s="41"/>
      <c r="AOI75" s="41"/>
      <c r="AOJ75" s="41"/>
      <c r="AOK75" s="41"/>
      <c r="AOL75" s="41"/>
      <c r="AOM75" s="41"/>
      <c r="AON75" s="41"/>
      <c r="AOO75" s="41"/>
      <c r="AOP75" s="41"/>
      <c r="AOQ75" s="41"/>
      <c r="AOR75" s="41"/>
      <c r="AOS75" s="41"/>
      <c r="AOT75" s="41"/>
      <c r="AOU75" s="41"/>
      <c r="AOV75" s="41"/>
      <c r="AOW75" s="41"/>
      <c r="AOX75" s="41"/>
      <c r="AOY75" s="41"/>
      <c r="AOZ75" s="41"/>
      <c r="APA75" s="41"/>
      <c r="APB75" s="41"/>
      <c r="APC75" s="41"/>
      <c r="APD75" s="41"/>
      <c r="APE75" s="41"/>
      <c r="APF75" s="41"/>
      <c r="APG75" s="41"/>
      <c r="APH75" s="41"/>
      <c r="API75" s="41"/>
    </row>
    <row r="76" spans="2:1101" x14ac:dyDescent="0.25">
      <c r="B76" s="43" t="s">
        <v>361</v>
      </c>
      <c r="C76" s="41">
        <v>12417</v>
      </c>
      <c r="D76" s="130">
        <v>-93818316.75</v>
      </c>
      <c r="E76" s="130">
        <v>0</v>
      </c>
      <c r="F76" s="130">
        <v>0</v>
      </c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1"/>
      <c r="CU76" s="41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1"/>
      <c r="DG76" s="41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1"/>
      <c r="DS76" s="41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1"/>
      <c r="EE76" s="41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1"/>
      <c r="EQ76" s="41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1"/>
      <c r="FC76" s="41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1"/>
      <c r="FO76" s="41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1"/>
      <c r="GA76" s="41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1"/>
      <c r="GM76" s="41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1"/>
      <c r="GY76" s="41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1"/>
      <c r="HK76" s="41"/>
      <c r="HL76" s="41"/>
      <c r="HM76" s="41"/>
      <c r="HN76" s="41"/>
      <c r="HO76" s="41"/>
      <c r="HP76" s="41"/>
      <c r="HQ76" s="41"/>
      <c r="HR76" s="41"/>
      <c r="HS76" s="41"/>
      <c r="HT76" s="41"/>
      <c r="HU76" s="41"/>
      <c r="HV76" s="41"/>
      <c r="HW76" s="41"/>
      <c r="HX76" s="41"/>
      <c r="HY76" s="41"/>
      <c r="HZ76" s="41"/>
      <c r="IA76" s="41"/>
      <c r="IB76" s="41"/>
      <c r="IC76" s="41"/>
      <c r="ID76" s="41"/>
      <c r="IE76" s="41"/>
      <c r="IF76" s="41"/>
      <c r="IG76" s="41"/>
      <c r="IH76" s="41"/>
      <c r="II76" s="41"/>
      <c r="IJ76" s="41"/>
      <c r="IK76" s="41"/>
      <c r="IL76" s="41"/>
      <c r="IM76" s="41"/>
      <c r="IN76" s="41"/>
      <c r="IO76" s="41"/>
      <c r="IP76" s="41"/>
      <c r="IQ76" s="41"/>
      <c r="IR76" s="41"/>
      <c r="IS76" s="41"/>
      <c r="IT76" s="41"/>
      <c r="IU76" s="41"/>
      <c r="IV76" s="41"/>
      <c r="IW76" s="41"/>
      <c r="IX76" s="41"/>
      <c r="IY76" s="41"/>
      <c r="IZ76" s="41"/>
      <c r="JA76" s="41"/>
      <c r="JB76" s="41"/>
      <c r="JC76" s="41"/>
      <c r="JD76" s="41"/>
      <c r="JE76" s="41"/>
      <c r="JF76" s="41"/>
      <c r="JG76" s="41"/>
      <c r="JH76" s="41"/>
      <c r="JI76" s="41"/>
      <c r="JJ76" s="41"/>
      <c r="JK76" s="41"/>
      <c r="JL76" s="41"/>
      <c r="JM76" s="41"/>
      <c r="JN76" s="41"/>
      <c r="JO76" s="41"/>
      <c r="JP76" s="41"/>
      <c r="JQ76" s="41"/>
      <c r="JR76" s="41"/>
      <c r="JS76" s="41"/>
      <c r="JT76" s="41"/>
      <c r="JU76" s="41"/>
      <c r="JV76" s="41"/>
      <c r="JW76" s="41"/>
      <c r="JX76" s="41"/>
      <c r="JY76" s="41"/>
      <c r="JZ76" s="41"/>
      <c r="KA76" s="41"/>
      <c r="KB76" s="41"/>
      <c r="KC76" s="41"/>
      <c r="KD76" s="41"/>
      <c r="KE76" s="41"/>
      <c r="KF76" s="41"/>
      <c r="KG76" s="41"/>
      <c r="KH76" s="41"/>
      <c r="KI76" s="41"/>
      <c r="KJ76" s="41"/>
      <c r="KK76" s="41"/>
      <c r="KL76" s="41"/>
      <c r="KM76" s="41"/>
      <c r="KN76" s="41"/>
      <c r="KO76" s="41"/>
      <c r="KP76" s="41"/>
      <c r="KQ76" s="41"/>
      <c r="KR76" s="41"/>
      <c r="KS76" s="41"/>
      <c r="KT76" s="41"/>
      <c r="KU76" s="41"/>
      <c r="KV76" s="41"/>
      <c r="KW76" s="41"/>
      <c r="KX76" s="41"/>
      <c r="KY76" s="41"/>
      <c r="KZ76" s="41"/>
      <c r="LA76" s="41"/>
      <c r="LB76" s="41"/>
      <c r="LC76" s="41"/>
      <c r="LD76" s="41"/>
      <c r="LE76" s="41"/>
      <c r="LF76" s="41"/>
      <c r="LG76" s="41"/>
      <c r="LH76" s="41"/>
      <c r="LI76" s="41"/>
      <c r="LJ76" s="41"/>
      <c r="LK76" s="41"/>
      <c r="LL76" s="41"/>
      <c r="LM76" s="41"/>
      <c r="LN76" s="41"/>
      <c r="LO76" s="41"/>
      <c r="LP76" s="41"/>
      <c r="LQ76" s="41"/>
      <c r="LR76" s="41"/>
      <c r="LS76" s="41"/>
      <c r="LT76" s="41"/>
      <c r="LU76" s="41"/>
      <c r="LV76" s="41"/>
      <c r="LW76" s="41"/>
      <c r="LX76" s="41"/>
      <c r="LY76" s="41"/>
      <c r="LZ76" s="41"/>
      <c r="MA76" s="41"/>
      <c r="MB76" s="41"/>
      <c r="MC76" s="41"/>
      <c r="MD76" s="41"/>
      <c r="ME76" s="41"/>
      <c r="MF76" s="41"/>
      <c r="MG76" s="41"/>
      <c r="MH76" s="41"/>
      <c r="MI76" s="41"/>
      <c r="MJ76" s="41"/>
      <c r="MK76" s="41"/>
      <c r="ML76" s="41"/>
      <c r="MM76" s="41"/>
      <c r="MN76" s="41"/>
      <c r="MO76" s="41"/>
      <c r="MP76" s="41"/>
      <c r="MQ76" s="41"/>
      <c r="MR76" s="41"/>
      <c r="MS76" s="41"/>
      <c r="MT76" s="41"/>
      <c r="MU76" s="41"/>
      <c r="MV76" s="41"/>
      <c r="MW76" s="41"/>
      <c r="MX76" s="41"/>
      <c r="MY76" s="41"/>
      <c r="MZ76" s="41"/>
      <c r="NA76" s="41"/>
      <c r="NB76" s="41"/>
      <c r="NC76" s="41"/>
      <c r="ND76" s="41"/>
      <c r="NE76" s="41"/>
      <c r="NF76" s="41"/>
      <c r="NG76" s="41"/>
      <c r="NH76" s="41"/>
      <c r="NI76" s="41"/>
      <c r="NJ76" s="41"/>
      <c r="NK76" s="41"/>
      <c r="NL76" s="41"/>
      <c r="NM76" s="41"/>
      <c r="NN76" s="41"/>
      <c r="NO76" s="41"/>
      <c r="NP76" s="41"/>
      <c r="NQ76" s="41"/>
      <c r="NR76" s="41"/>
      <c r="NS76" s="41"/>
      <c r="NT76" s="41"/>
      <c r="NU76" s="41"/>
      <c r="NV76" s="41"/>
      <c r="NW76" s="41"/>
      <c r="NX76" s="41"/>
      <c r="NY76" s="41"/>
      <c r="NZ76" s="41"/>
      <c r="OA76" s="41"/>
      <c r="OB76" s="41"/>
      <c r="OC76" s="41"/>
      <c r="OD76" s="41"/>
      <c r="OE76" s="41"/>
      <c r="OF76" s="41"/>
      <c r="OG76" s="41"/>
      <c r="OH76" s="41"/>
      <c r="OI76" s="41"/>
      <c r="OJ76" s="41"/>
      <c r="OK76" s="41"/>
      <c r="OL76" s="41"/>
      <c r="OM76" s="41"/>
      <c r="ON76" s="41"/>
      <c r="OO76" s="41"/>
      <c r="OP76" s="41"/>
      <c r="OQ76" s="41"/>
      <c r="OR76" s="41"/>
      <c r="OS76" s="41"/>
      <c r="OT76" s="41"/>
      <c r="OU76" s="41"/>
      <c r="OV76" s="41"/>
      <c r="OW76" s="41"/>
      <c r="OX76" s="41"/>
      <c r="OY76" s="41"/>
      <c r="OZ76" s="41"/>
      <c r="PA76" s="41"/>
      <c r="PB76" s="41"/>
      <c r="PC76" s="41"/>
      <c r="PD76" s="41"/>
      <c r="PE76" s="41"/>
      <c r="PF76" s="41"/>
      <c r="PG76" s="41"/>
      <c r="PH76" s="41"/>
      <c r="PI76" s="41"/>
      <c r="PJ76" s="41"/>
      <c r="PK76" s="41"/>
      <c r="PL76" s="41"/>
      <c r="PM76" s="41"/>
      <c r="PN76" s="41"/>
      <c r="PO76" s="41"/>
      <c r="PP76" s="41"/>
      <c r="PQ76" s="41"/>
      <c r="PR76" s="41"/>
      <c r="PS76" s="41"/>
      <c r="PT76" s="41"/>
      <c r="PU76" s="41"/>
      <c r="PV76" s="41"/>
      <c r="PW76" s="41"/>
      <c r="PX76" s="41"/>
      <c r="PY76" s="41"/>
      <c r="PZ76" s="41"/>
      <c r="QA76" s="41"/>
      <c r="QB76" s="41"/>
      <c r="QC76" s="41"/>
      <c r="QD76" s="41"/>
      <c r="QE76" s="41"/>
      <c r="QF76" s="41"/>
      <c r="QG76" s="41"/>
      <c r="QH76" s="41"/>
      <c r="QI76" s="41"/>
      <c r="QJ76" s="41"/>
      <c r="QK76" s="41"/>
      <c r="QL76" s="41"/>
      <c r="QM76" s="41"/>
      <c r="QN76" s="41"/>
      <c r="QO76" s="41"/>
      <c r="QP76" s="41"/>
      <c r="QQ76" s="41"/>
      <c r="QR76" s="41"/>
      <c r="QS76" s="41"/>
      <c r="QT76" s="41"/>
      <c r="QU76" s="41"/>
      <c r="QV76" s="41"/>
      <c r="QW76" s="41"/>
      <c r="QX76" s="41"/>
      <c r="QY76" s="41"/>
      <c r="QZ76" s="41"/>
      <c r="RA76" s="41"/>
      <c r="RB76" s="41"/>
      <c r="RC76" s="41"/>
      <c r="RD76" s="41"/>
      <c r="RE76" s="41"/>
      <c r="RF76" s="41"/>
      <c r="RG76" s="41"/>
      <c r="RH76" s="41"/>
      <c r="RI76" s="41"/>
      <c r="RJ76" s="41"/>
      <c r="RK76" s="41"/>
      <c r="RL76" s="41"/>
      <c r="RM76" s="41"/>
      <c r="RN76" s="41"/>
      <c r="RO76" s="41"/>
      <c r="RP76" s="41"/>
      <c r="RQ76" s="41"/>
      <c r="RR76" s="41"/>
      <c r="RS76" s="41"/>
      <c r="RT76" s="41"/>
      <c r="RU76" s="41"/>
      <c r="RV76" s="41"/>
      <c r="RW76" s="41"/>
      <c r="RX76" s="41"/>
      <c r="RY76" s="41"/>
      <c r="RZ76" s="41"/>
      <c r="SA76" s="41"/>
      <c r="SB76" s="41"/>
      <c r="SC76" s="41"/>
      <c r="SD76" s="41"/>
      <c r="SE76" s="41"/>
      <c r="SF76" s="41"/>
      <c r="SG76" s="41"/>
      <c r="SH76" s="41"/>
      <c r="SI76" s="41"/>
      <c r="SJ76" s="41"/>
      <c r="SK76" s="41"/>
      <c r="SL76" s="41"/>
      <c r="SM76" s="41"/>
      <c r="SN76" s="41"/>
      <c r="SO76" s="41"/>
      <c r="SP76" s="41"/>
      <c r="SQ76" s="41"/>
      <c r="SR76" s="41"/>
      <c r="SS76" s="41"/>
      <c r="ST76" s="41"/>
      <c r="SU76" s="41"/>
      <c r="SV76" s="41"/>
      <c r="SW76" s="41"/>
      <c r="SX76" s="41"/>
      <c r="SY76" s="41"/>
      <c r="SZ76" s="41"/>
      <c r="TA76" s="41"/>
      <c r="TB76" s="41"/>
      <c r="TC76" s="41"/>
      <c r="TD76" s="41"/>
      <c r="TE76" s="41"/>
      <c r="TF76" s="41"/>
      <c r="TG76" s="41"/>
      <c r="TH76" s="41"/>
      <c r="TI76" s="41"/>
      <c r="TJ76" s="41"/>
      <c r="TK76" s="41"/>
      <c r="TL76" s="41"/>
      <c r="TM76" s="41"/>
      <c r="TN76" s="41"/>
      <c r="TO76" s="41"/>
      <c r="TP76" s="41"/>
      <c r="TQ76" s="41"/>
      <c r="TR76" s="41"/>
      <c r="TS76" s="41"/>
      <c r="TT76" s="41"/>
      <c r="TU76" s="41"/>
      <c r="TV76" s="41"/>
      <c r="TW76" s="41"/>
      <c r="TX76" s="41"/>
      <c r="TY76" s="41"/>
      <c r="TZ76" s="41"/>
      <c r="UA76" s="41"/>
      <c r="UB76" s="41"/>
      <c r="UC76" s="41"/>
      <c r="UD76" s="41"/>
      <c r="UE76" s="41"/>
      <c r="UF76" s="41"/>
      <c r="UG76" s="41"/>
      <c r="UH76" s="41"/>
      <c r="UI76" s="41"/>
      <c r="UJ76" s="41"/>
      <c r="UK76" s="41"/>
      <c r="UL76" s="41"/>
      <c r="UM76" s="41"/>
      <c r="UN76" s="41"/>
      <c r="UO76" s="41"/>
      <c r="UP76" s="41"/>
      <c r="UQ76" s="41"/>
      <c r="UR76" s="41"/>
      <c r="US76" s="41"/>
      <c r="UT76" s="41"/>
      <c r="UU76" s="41"/>
      <c r="UV76" s="41"/>
      <c r="UW76" s="41"/>
      <c r="UX76" s="41"/>
      <c r="UY76" s="41"/>
      <c r="UZ76" s="41"/>
      <c r="VA76" s="41"/>
      <c r="VB76" s="41"/>
      <c r="VC76" s="41"/>
      <c r="VD76" s="41"/>
      <c r="VE76" s="41"/>
      <c r="VF76" s="41"/>
      <c r="VG76" s="41"/>
      <c r="VH76" s="41"/>
      <c r="VI76" s="41"/>
      <c r="VJ76" s="41"/>
      <c r="VK76" s="41"/>
      <c r="VL76" s="41"/>
      <c r="VM76" s="41"/>
      <c r="VN76" s="41"/>
      <c r="VO76" s="41"/>
      <c r="VP76" s="41"/>
      <c r="VQ76" s="41"/>
      <c r="VR76" s="41"/>
      <c r="VS76" s="41"/>
      <c r="VT76" s="41"/>
      <c r="VU76" s="41"/>
      <c r="VV76" s="41"/>
      <c r="VW76" s="41"/>
      <c r="VX76" s="41"/>
      <c r="VY76" s="41"/>
      <c r="VZ76" s="41"/>
      <c r="WA76" s="41"/>
      <c r="WB76" s="41"/>
      <c r="WC76" s="41"/>
      <c r="WD76" s="41"/>
      <c r="WE76" s="41"/>
      <c r="WF76" s="41"/>
      <c r="WG76" s="41"/>
      <c r="WH76" s="41"/>
      <c r="WI76" s="41"/>
      <c r="WJ76" s="41"/>
      <c r="WK76" s="41"/>
      <c r="WL76" s="41"/>
      <c r="WM76" s="41"/>
      <c r="WN76" s="41"/>
      <c r="WO76" s="41"/>
      <c r="WP76" s="41"/>
      <c r="WQ76" s="41"/>
      <c r="WR76" s="41"/>
      <c r="WS76" s="41"/>
      <c r="WT76" s="41"/>
      <c r="WU76" s="41"/>
      <c r="WV76" s="41"/>
      <c r="WW76" s="41"/>
      <c r="WX76" s="41"/>
      <c r="WY76" s="41"/>
      <c r="WZ76" s="41"/>
      <c r="XA76" s="41"/>
      <c r="XB76" s="41"/>
      <c r="XC76" s="41"/>
      <c r="XD76" s="41"/>
      <c r="XE76" s="41"/>
      <c r="XF76" s="41"/>
      <c r="XG76" s="41"/>
      <c r="XH76" s="41"/>
      <c r="XI76" s="41"/>
      <c r="XJ76" s="41"/>
      <c r="XK76" s="41"/>
      <c r="XL76" s="41"/>
      <c r="XM76" s="41"/>
      <c r="XN76" s="41"/>
      <c r="XO76" s="41"/>
      <c r="XP76" s="41"/>
      <c r="XQ76" s="41"/>
      <c r="XR76" s="41"/>
      <c r="XS76" s="41"/>
      <c r="XT76" s="41"/>
      <c r="XU76" s="41"/>
      <c r="XV76" s="41"/>
      <c r="XW76" s="41"/>
      <c r="XX76" s="41"/>
      <c r="XY76" s="41"/>
      <c r="XZ76" s="41"/>
      <c r="YA76" s="41"/>
      <c r="YB76" s="41"/>
      <c r="YC76" s="41"/>
      <c r="YD76" s="41"/>
      <c r="YE76" s="41"/>
      <c r="YF76" s="41"/>
      <c r="YG76" s="41"/>
      <c r="YH76" s="41"/>
      <c r="YI76" s="41"/>
      <c r="YJ76" s="41"/>
      <c r="YK76" s="41"/>
      <c r="YL76" s="41"/>
      <c r="YM76" s="41"/>
      <c r="YN76" s="41"/>
      <c r="YO76" s="41"/>
      <c r="YP76" s="41"/>
      <c r="YQ76" s="41"/>
      <c r="YR76" s="41"/>
      <c r="YS76" s="41"/>
      <c r="YT76" s="41"/>
      <c r="YU76" s="41"/>
      <c r="YV76" s="41"/>
      <c r="YW76" s="41"/>
      <c r="YX76" s="41"/>
      <c r="YY76" s="41"/>
      <c r="YZ76" s="41"/>
      <c r="ZA76" s="41"/>
      <c r="ZB76" s="41"/>
      <c r="ZC76" s="41"/>
      <c r="ZD76" s="41"/>
      <c r="ZE76" s="41"/>
      <c r="ZF76" s="41"/>
      <c r="ZG76" s="41"/>
      <c r="ZH76" s="41"/>
      <c r="ZI76" s="41"/>
      <c r="ZJ76" s="41"/>
      <c r="ZK76" s="41"/>
      <c r="ZL76" s="41"/>
      <c r="ZM76" s="41"/>
      <c r="ZN76" s="41"/>
      <c r="ZO76" s="41"/>
      <c r="ZP76" s="41"/>
      <c r="ZQ76" s="41"/>
      <c r="ZR76" s="41"/>
      <c r="ZS76" s="41"/>
      <c r="ZT76" s="41"/>
      <c r="ZU76" s="41"/>
      <c r="ZV76" s="41"/>
      <c r="ZW76" s="41"/>
      <c r="ZX76" s="41"/>
      <c r="ZY76" s="41"/>
      <c r="ZZ76" s="41"/>
      <c r="AAA76" s="41"/>
      <c r="AAB76" s="41"/>
      <c r="AAC76" s="41"/>
      <c r="AAD76" s="41"/>
      <c r="AAE76" s="41"/>
      <c r="AAF76" s="41"/>
      <c r="AAG76" s="41"/>
      <c r="AAH76" s="41"/>
      <c r="AAI76" s="41"/>
      <c r="AAJ76" s="41"/>
      <c r="AAK76" s="41"/>
      <c r="AAL76" s="41"/>
      <c r="AAM76" s="41"/>
      <c r="AAN76" s="41"/>
      <c r="AAO76" s="41"/>
      <c r="AAP76" s="41"/>
      <c r="AAQ76" s="41"/>
      <c r="AAR76" s="41"/>
      <c r="AAS76" s="41"/>
      <c r="AAT76" s="41"/>
      <c r="AAU76" s="41"/>
      <c r="AAV76" s="41"/>
      <c r="AAW76" s="41"/>
      <c r="AAX76" s="41"/>
      <c r="AAY76" s="41"/>
      <c r="AAZ76" s="41"/>
      <c r="ABA76" s="41"/>
      <c r="ABB76" s="41"/>
      <c r="ABC76" s="41"/>
      <c r="ABD76" s="41"/>
      <c r="ABE76" s="41"/>
      <c r="ABF76" s="41"/>
      <c r="ABG76" s="41"/>
      <c r="ABH76" s="41"/>
      <c r="ABI76" s="41"/>
      <c r="ABJ76" s="41"/>
      <c r="ABK76" s="41"/>
      <c r="ABL76" s="41"/>
      <c r="ABM76" s="41"/>
      <c r="ABN76" s="41"/>
      <c r="ABO76" s="41"/>
      <c r="ABP76" s="41"/>
      <c r="ABQ76" s="41"/>
      <c r="ABR76" s="41"/>
      <c r="ABS76" s="41"/>
      <c r="ABT76" s="41"/>
      <c r="ABU76" s="41"/>
      <c r="ABV76" s="41"/>
      <c r="ABW76" s="41"/>
      <c r="ABX76" s="41"/>
      <c r="ABY76" s="41"/>
      <c r="ABZ76" s="41"/>
      <c r="ACA76" s="41"/>
      <c r="ACB76" s="41"/>
      <c r="ACC76" s="41"/>
      <c r="ACD76" s="41"/>
      <c r="ACE76" s="41"/>
      <c r="ACF76" s="41"/>
      <c r="ACG76" s="41"/>
      <c r="ACH76" s="41"/>
      <c r="ACI76" s="41"/>
      <c r="ACJ76" s="41"/>
      <c r="ACK76" s="41"/>
      <c r="ACL76" s="41"/>
      <c r="ACM76" s="41"/>
      <c r="ACN76" s="41"/>
      <c r="ACO76" s="41"/>
      <c r="ACP76" s="41"/>
      <c r="ACQ76" s="41"/>
      <c r="ACR76" s="41"/>
      <c r="ACS76" s="41"/>
      <c r="ACT76" s="41"/>
      <c r="ACU76" s="41"/>
      <c r="ACV76" s="41"/>
      <c r="ACW76" s="41"/>
      <c r="ACX76" s="41"/>
      <c r="ACY76" s="41"/>
      <c r="ACZ76" s="41"/>
      <c r="ADA76" s="41"/>
      <c r="ADB76" s="41"/>
      <c r="ADC76" s="41"/>
      <c r="ADD76" s="41"/>
      <c r="ADE76" s="41"/>
      <c r="ADF76" s="41"/>
      <c r="ADG76" s="41"/>
      <c r="ADH76" s="41"/>
      <c r="ADI76" s="41"/>
      <c r="ADJ76" s="41"/>
      <c r="ADK76" s="41"/>
      <c r="ADL76" s="41"/>
      <c r="ADM76" s="41"/>
      <c r="ADN76" s="41"/>
      <c r="ADO76" s="41"/>
      <c r="ADP76" s="41"/>
      <c r="ADQ76" s="41"/>
      <c r="ADR76" s="41"/>
      <c r="ADS76" s="41"/>
      <c r="ADT76" s="41"/>
      <c r="ADU76" s="41"/>
      <c r="ADV76" s="41"/>
      <c r="ADW76" s="41"/>
      <c r="ADX76" s="41"/>
      <c r="ADY76" s="41"/>
      <c r="ADZ76" s="41"/>
      <c r="AEA76" s="41"/>
      <c r="AEB76" s="41"/>
      <c r="AEC76" s="41"/>
      <c r="AED76" s="41"/>
      <c r="AEE76" s="41"/>
      <c r="AEF76" s="41"/>
      <c r="AEG76" s="41"/>
      <c r="AEH76" s="41"/>
      <c r="AEI76" s="41"/>
      <c r="AEJ76" s="41"/>
      <c r="AEK76" s="41"/>
      <c r="AEL76" s="41"/>
      <c r="AEM76" s="41"/>
      <c r="AEN76" s="41"/>
      <c r="AEO76" s="41"/>
      <c r="AEP76" s="41"/>
      <c r="AEQ76" s="41"/>
      <c r="AER76" s="41"/>
      <c r="AES76" s="41"/>
      <c r="AET76" s="41"/>
      <c r="AEU76" s="41"/>
      <c r="AEV76" s="41"/>
      <c r="AEW76" s="41"/>
      <c r="AEX76" s="41"/>
      <c r="AEY76" s="41"/>
      <c r="AEZ76" s="41"/>
      <c r="AFA76" s="41"/>
      <c r="AFB76" s="41"/>
      <c r="AFC76" s="41"/>
      <c r="AFD76" s="41"/>
      <c r="AFE76" s="41"/>
      <c r="AFF76" s="41"/>
      <c r="AFG76" s="41"/>
      <c r="AFH76" s="41"/>
      <c r="AFI76" s="41"/>
      <c r="AFJ76" s="41"/>
      <c r="AFK76" s="41"/>
      <c r="AFL76" s="41"/>
      <c r="AFM76" s="41"/>
      <c r="AFN76" s="41"/>
      <c r="AFO76" s="41"/>
      <c r="AFP76" s="41"/>
      <c r="AFQ76" s="41"/>
      <c r="AFR76" s="41"/>
      <c r="AFS76" s="41"/>
      <c r="AFT76" s="41"/>
      <c r="AFU76" s="41"/>
      <c r="AFV76" s="41"/>
      <c r="AFW76" s="41"/>
      <c r="AFX76" s="41"/>
      <c r="AFY76" s="41"/>
      <c r="AFZ76" s="41"/>
      <c r="AGA76" s="41"/>
      <c r="AGB76" s="41"/>
      <c r="AGC76" s="41"/>
      <c r="AGD76" s="41"/>
      <c r="AGE76" s="41"/>
      <c r="AGF76" s="41"/>
      <c r="AGG76" s="41"/>
      <c r="AGH76" s="41"/>
      <c r="AGI76" s="41"/>
      <c r="AGJ76" s="41"/>
      <c r="AGK76" s="41"/>
      <c r="AGL76" s="41"/>
      <c r="AGM76" s="41"/>
      <c r="AGN76" s="41"/>
      <c r="AGO76" s="41"/>
      <c r="AGP76" s="41"/>
      <c r="AGQ76" s="41"/>
      <c r="AGR76" s="41"/>
      <c r="AGS76" s="41"/>
      <c r="AGT76" s="41"/>
      <c r="AGU76" s="41"/>
      <c r="AGV76" s="41"/>
      <c r="AGW76" s="41"/>
      <c r="AGX76" s="41"/>
      <c r="AGY76" s="41"/>
      <c r="AGZ76" s="41"/>
      <c r="AHA76" s="41"/>
      <c r="AHB76" s="41"/>
      <c r="AHC76" s="41"/>
      <c r="AHD76" s="41"/>
      <c r="AHE76" s="41"/>
      <c r="AHF76" s="41"/>
      <c r="AHG76" s="41"/>
      <c r="AHH76" s="41"/>
      <c r="AHI76" s="41"/>
      <c r="AHJ76" s="41"/>
      <c r="AHK76" s="41"/>
      <c r="AHL76" s="41"/>
      <c r="AHM76" s="41"/>
      <c r="AHN76" s="41"/>
      <c r="AHO76" s="41"/>
      <c r="AHP76" s="41"/>
      <c r="AHQ76" s="41"/>
      <c r="AHR76" s="41"/>
      <c r="AHS76" s="41"/>
      <c r="AHT76" s="41"/>
      <c r="AHU76" s="41"/>
      <c r="AHV76" s="41"/>
      <c r="AHW76" s="41"/>
      <c r="AHX76" s="41"/>
      <c r="AHY76" s="41"/>
      <c r="AHZ76" s="41"/>
      <c r="AIA76" s="41"/>
      <c r="AIB76" s="41"/>
      <c r="AIC76" s="41"/>
      <c r="AID76" s="41"/>
      <c r="AIE76" s="41"/>
      <c r="AIF76" s="41"/>
      <c r="AIG76" s="41"/>
      <c r="AIH76" s="41"/>
      <c r="AII76" s="41"/>
      <c r="AIJ76" s="41"/>
      <c r="AIK76" s="41"/>
      <c r="AIL76" s="41"/>
      <c r="AIM76" s="41"/>
      <c r="AIN76" s="41"/>
      <c r="AIO76" s="41"/>
      <c r="AIP76" s="41"/>
      <c r="AIQ76" s="41"/>
      <c r="AIR76" s="41"/>
      <c r="AIS76" s="41"/>
      <c r="AIT76" s="41"/>
      <c r="AIU76" s="41"/>
      <c r="AIV76" s="41"/>
      <c r="AIW76" s="41"/>
      <c r="AIX76" s="41"/>
      <c r="AIY76" s="41"/>
      <c r="AIZ76" s="41"/>
      <c r="AJA76" s="41"/>
      <c r="AJB76" s="41"/>
      <c r="AJC76" s="41"/>
      <c r="AJD76" s="41"/>
      <c r="AJE76" s="41"/>
      <c r="AJF76" s="41"/>
      <c r="AJG76" s="41"/>
      <c r="AJH76" s="41"/>
      <c r="AJI76" s="41"/>
      <c r="AJJ76" s="41"/>
      <c r="AJK76" s="41"/>
      <c r="AJL76" s="41"/>
      <c r="AJM76" s="41"/>
      <c r="AJN76" s="41"/>
      <c r="AJO76" s="41"/>
      <c r="AJP76" s="41"/>
      <c r="AJQ76" s="41"/>
      <c r="AJR76" s="41"/>
      <c r="AJS76" s="41"/>
      <c r="AJT76" s="41"/>
      <c r="AJU76" s="41"/>
      <c r="AJV76" s="41"/>
      <c r="AJW76" s="41"/>
      <c r="AJX76" s="41"/>
      <c r="AJY76" s="41"/>
      <c r="AJZ76" s="41"/>
      <c r="AKA76" s="41"/>
      <c r="AKB76" s="41"/>
      <c r="AKC76" s="41"/>
      <c r="AKD76" s="41"/>
      <c r="AKE76" s="41"/>
      <c r="AKF76" s="41"/>
      <c r="AKG76" s="41"/>
      <c r="AKH76" s="41"/>
      <c r="AKI76" s="41"/>
      <c r="AKJ76" s="41"/>
      <c r="AKK76" s="41"/>
      <c r="AKL76" s="41"/>
      <c r="AKM76" s="41"/>
      <c r="AKN76" s="41"/>
      <c r="AKO76" s="41"/>
      <c r="AKP76" s="41"/>
      <c r="AKQ76" s="41"/>
      <c r="AKR76" s="41"/>
      <c r="AKS76" s="41"/>
      <c r="AKT76" s="41"/>
      <c r="AKU76" s="41"/>
      <c r="AKV76" s="41"/>
      <c r="AKW76" s="41"/>
      <c r="AKX76" s="41"/>
      <c r="AKY76" s="41"/>
      <c r="AKZ76" s="41"/>
      <c r="ALA76" s="41"/>
      <c r="ALB76" s="41"/>
      <c r="ALC76" s="41"/>
      <c r="ALD76" s="41"/>
      <c r="ALE76" s="41"/>
      <c r="ALF76" s="41"/>
      <c r="ALG76" s="41"/>
      <c r="ALH76" s="41"/>
      <c r="ALI76" s="41"/>
      <c r="ALJ76" s="41"/>
      <c r="ALK76" s="41"/>
      <c r="ALL76" s="41"/>
      <c r="ALM76" s="41"/>
      <c r="ALN76" s="41"/>
      <c r="ALO76" s="41"/>
      <c r="ALP76" s="41"/>
      <c r="ALQ76" s="41"/>
      <c r="ALR76" s="41"/>
      <c r="ALS76" s="41"/>
      <c r="ALT76" s="41"/>
      <c r="ALU76" s="41"/>
      <c r="ALV76" s="41"/>
      <c r="ALW76" s="41"/>
      <c r="ALX76" s="41"/>
      <c r="ALY76" s="41"/>
      <c r="ALZ76" s="41"/>
      <c r="AMA76" s="41"/>
      <c r="AMB76" s="41"/>
      <c r="AMC76" s="41"/>
      <c r="AMD76" s="41"/>
      <c r="AME76" s="41"/>
      <c r="AMF76" s="41"/>
      <c r="AMG76" s="41"/>
      <c r="AMH76" s="41"/>
      <c r="AMI76" s="41"/>
      <c r="AMJ76" s="41"/>
      <c r="AMK76" s="41"/>
      <c r="AML76" s="41"/>
      <c r="AMM76" s="41"/>
      <c r="AMN76" s="41"/>
      <c r="AMO76" s="41"/>
      <c r="AMP76" s="41"/>
      <c r="AMQ76" s="41"/>
      <c r="AMR76" s="41"/>
      <c r="AMS76" s="41"/>
      <c r="AMT76" s="41"/>
      <c r="AMU76" s="41"/>
      <c r="AMV76" s="41"/>
      <c r="AMW76" s="41"/>
      <c r="AMX76" s="41"/>
      <c r="AMY76" s="41"/>
      <c r="AMZ76" s="41"/>
      <c r="ANA76" s="41"/>
      <c r="ANB76" s="41"/>
      <c r="ANC76" s="41"/>
      <c r="AND76" s="41"/>
      <c r="ANE76" s="41"/>
      <c r="ANF76" s="41"/>
      <c r="ANG76" s="41"/>
      <c r="ANH76" s="41"/>
      <c r="ANI76" s="41"/>
      <c r="ANJ76" s="41"/>
      <c r="ANK76" s="41"/>
      <c r="ANL76" s="41"/>
      <c r="ANM76" s="41"/>
      <c r="ANN76" s="41"/>
      <c r="ANO76" s="41"/>
      <c r="ANP76" s="41"/>
      <c r="ANQ76" s="41"/>
      <c r="ANR76" s="41"/>
      <c r="ANS76" s="41"/>
      <c r="ANT76" s="41"/>
      <c r="ANU76" s="41"/>
      <c r="ANV76" s="41"/>
      <c r="ANW76" s="41"/>
      <c r="ANX76" s="41"/>
      <c r="ANY76" s="41"/>
      <c r="ANZ76" s="41"/>
      <c r="AOA76" s="41"/>
      <c r="AOB76" s="41"/>
      <c r="AOC76" s="41"/>
      <c r="AOD76" s="41"/>
      <c r="AOE76" s="41"/>
      <c r="AOF76" s="41"/>
      <c r="AOG76" s="41"/>
      <c r="AOH76" s="41"/>
      <c r="AOI76" s="41"/>
      <c r="AOJ76" s="41"/>
      <c r="AOK76" s="41"/>
      <c r="AOL76" s="41"/>
      <c r="AOM76" s="41"/>
      <c r="AON76" s="41"/>
      <c r="AOO76" s="41"/>
      <c r="AOP76" s="41"/>
      <c r="AOQ76" s="41"/>
      <c r="AOR76" s="41"/>
      <c r="AOS76" s="41"/>
      <c r="AOT76" s="41"/>
      <c r="AOU76" s="41"/>
      <c r="AOV76" s="41"/>
      <c r="AOW76" s="41"/>
      <c r="AOX76" s="41"/>
      <c r="AOY76" s="41"/>
      <c r="AOZ76" s="41"/>
      <c r="APA76" s="41"/>
      <c r="APB76" s="41"/>
      <c r="APC76" s="41"/>
      <c r="APD76" s="41"/>
      <c r="APE76" s="41"/>
      <c r="APF76" s="41"/>
      <c r="APG76" s="41"/>
      <c r="APH76" s="41"/>
      <c r="API76" s="41"/>
    </row>
    <row r="77" spans="2:1101" x14ac:dyDescent="0.25">
      <c r="B77" s="43" t="s">
        <v>361</v>
      </c>
      <c r="C77" s="41">
        <v>12419</v>
      </c>
      <c r="D77" s="130">
        <v>99420587.980000004</v>
      </c>
      <c r="E77" s="130">
        <v>0</v>
      </c>
      <c r="F77" s="130">
        <v>0</v>
      </c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41"/>
      <c r="CM77" s="41"/>
      <c r="CN77" s="41"/>
      <c r="CO77" s="41"/>
      <c r="CP77" s="41"/>
      <c r="CQ77" s="41"/>
      <c r="CR77" s="41"/>
      <c r="CS77" s="41"/>
      <c r="CT77" s="41"/>
      <c r="CU77" s="41"/>
      <c r="CV77" s="41"/>
      <c r="CW77" s="41"/>
      <c r="CX77" s="41"/>
      <c r="CY77" s="41"/>
      <c r="CZ77" s="41"/>
      <c r="DA77" s="41"/>
      <c r="DB77" s="41"/>
      <c r="DC77" s="41"/>
      <c r="DD77" s="41"/>
      <c r="DE77" s="41"/>
      <c r="DF77" s="41"/>
      <c r="DG77" s="41"/>
      <c r="DH77" s="41"/>
      <c r="DI77" s="41"/>
      <c r="DJ77" s="41"/>
      <c r="DK77" s="41"/>
      <c r="DL77" s="41"/>
      <c r="DM77" s="41"/>
      <c r="DN77" s="41"/>
      <c r="DO77" s="41"/>
      <c r="DP77" s="41"/>
      <c r="DQ77" s="41"/>
      <c r="DR77" s="41"/>
      <c r="DS77" s="41"/>
      <c r="DT77" s="41"/>
      <c r="DU77" s="41"/>
      <c r="DV77" s="41"/>
      <c r="DW77" s="41"/>
      <c r="DX77" s="41"/>
      <c r="DY77" s="41"/>
      <c r="DZ77" s="41"/>
      <c r="EA77" s="41"/>
      <c r="EB77" s="41"/>
      <c r="EC77" s="41"/>
      <c r="ED77" s="41"/>
      <c r="EE77" s="41"/>
      <c r="EF77" s="41"/>
      <c r="EG77" s="41"/>
      <c r="EH77" s="41"/>
      <c r="EI77" s="41"/>
      <c r="EJ77" s="41"/>
      <c r="EK77" s="41"/>
      <c r="EL77" s="41"/>
      <c r="EM77" s="41"/>
      <c r="EN77" s="41"/>
      <c r="EO77" s="41"/>
      <c r="EP77" s="41"/>
      <c r="EQ77" s="41"/>
      <c r="ER77" s="41"/>
      <c r="ES77" s="41"/>
      <c r="ET77" s="41"/>
      <c r="EU77" s="41"/>
      <c r="EV77" s="41"/>
      <c r="EW77" s="41"/>
      <c r="EX77" s="41"/>
      <c r="EY77" s="41"/>
      <c r="EZ77" s="41"/>
      <c r="FA77" s="41"/>
      <c r="FB77" s="41"/>
      <c r="FC77" s="41"/>
      <c r="FD77" s="41"/>
      <c r="FE77" s="41"/>
      <c r="FF77" s="41"/>
      <c r="FG77" s="41"/>
      <c r="FH77" s="41"/>
      <c r="FI77" s="41"/>
      <c r="FJ77" s="41"/>
      <c r="FK77" s="41"/>
      <c r="FL77" s="41"/>
      <c r="FM77" s="41"/>
      <c r="FN77" s="41"/>
      <c r="FO77" s="41"/>
      <c r="FP77" s="41"/>
      <c r="FQ77" s="41"/>
      <c r="FR77" s="41"/>
      <c r="FS77" s="41"/>
      <c r="FT77" s="41"/>
      <c r="FU77" s="41"/>
      <c r="FV77" s="41"/>
      <c r="FW77" s="41"/>
      <c r="FX77" s="41"/>
      <c r="FY77" s="41"/>
      <c r="FZ77" s="41"/>
      <c r="GA77" s="41"/>
      <c r="GB77" s="41"/>
      <c r="GC77" s="41"/>
      <c r="GD77" s="41"/>
      <c r="GE77" s="41"/>
      <c r="GF77" s="41"/>
      <c r="GG77" s="41"/>
      <c r="GH77" s="41"/>
      <c r="GI77" s="41"/>
      <c r="GJ77" s="41"/>
      <c r="GK77" s="41"/>
      <c r="GL77" s="41"/>
      <c r="GM77" s="41"/>
      <c r="GN77" s="41"/>
      <c r="GO77" s="41"/>
      <c r="GP77" s="41"/>
      <c r="GQ77" s="41"/>
      <c r="GR77" s="41"/>
      <c r="GS77" s="41"/>
      <c r="GT77" s="41"/>
      <c r="GU77" s="41"/>
      <c r="GV77" s="41"/>
      <c r="GW77" s="41"/>
      <c r="GX77" s="41"/>
      <c r="GY77" s="41"/>
      <c r="GZ77" s="41"/>
      <c r="HA77" s="41"/>
      <c r="HB77" s="41"/>
      <c r="HC77" s="41"/>
      <c r="HD77" s="41"/>
      <c r="HE77" s="41"/>
      <c r="HF77" s="41"/>
      <c r="HG77" s="41"/>
      <c r="HH77" s="41"/>
      <c r="HI77" s="41"/>
      <c r="HJ77" s="41"/>
      <c r="HK77" s="41"/>
      <c r="HL77" s="41"/>
      <c r="HM77" s="41"/>
      <c r="HN77" s="41"/>
      <c r="HO77" s="41"/>
      <c r="HP77" s="41"/>
      <c r="HQ77" s="41"/>
      <c r="HR77" s="41"/>
      <c r="HS77" s="41"/>
      <c r="HT77" s="41"/>
      <c r="HU77" s="41"/>
      <c r="HV77" s="41"/>
      <c r="HW77" s="41"/>
      <c r="HX77" s="41"/>
      <c r="HY77" s="41"/>
      <c r="HZ77" s="41"/>
      <c r="IA77" s="41"/>
      <c r="IB77" s="41"/>
      <c r="IC77" s="41"/>
      <c r="ID77" s="41"/>
      <c r="IE77" s="41"/>
      <c r="IF77" s="41"/>
      <c r="IG77" s="41"/>
      <c r="IH77" s="41"/>
      <c r="II77" s="41"/>
      <c r="IJ77" s="41"/>
      <c r="IK77" s="41"/>
      <c r="IL77" s="41"/>
      <c r="IM77" s="41"/>
      <c r="IN77" s="41"/>
      <c r="IO77" s="41"/>
      <c r="IP77" s="41"/>
      <c r="IQ77" s="41"/>
      <c r="IR77" s="41"/>
      <c r="IS77" s="41"/>
      <c r="IT77" s="41"/>
      <c r="IU77" s="41"/>
      <c r="IV77" s="41"/>
      <c r="IW77" s="41"/>
      <c r="IX77" s="41"/>
      <c r="IY77" s="41"/>
      <c r="IZ77" s="41"/>
      <c r="JA77" s="41"/>
      <c r="JB77" s="41"/>
      <c r="JC77" s="41"/>
      <c r="JD77" s="41"/>
      <c r="JE77" s="41"/>
      <c r="JF77" s="41"/>
      <c r="JG77" s="41"/>
      <c r="JH77" s="41"/>
      <c r="JI77" s="41"/>
      <c r="JJ77" s="41"/>
      <c r="JK77" s="41"/>
      <c r="JL77" s="41"/>
      <c r="JM77" s="41"/>
      <c r="JN77" s="41"/>
      <c r="JO77" s="41"/>
      <c r="JP77" s="41"/>
      <c r="JQ77" s="41"/>
      <c r="JR77" s="41"/>
      <c r="JS77" s="41"/>
      <c r="JT77" s="41"/>
      <c r="JU77" s="41"/>
      <c r="JV77" s="41"/>
      <c r="JW77" s="41"/>
      <c r="JX77" s="41"/>
      <c r="JY77" s="41"/>
      <c r="JZ77" s="41"/>
      <c r="KA77" s="41"/>
      <c r="KB77" s="41"/>
      <c r="KC77" s="41"/>
      <c r="KD77" s="41"/>
      <c r="KE77" s="41"/>
      <c r="KF77" s="41"/>
      <c r="KG77" s="41"/>
      <c r="KH77" s="41"/>
      <c r="KI77" s="41"/>
      <c r="KJ77" s="41"/>
      <c r="KK77" s="41"/>
      <c r="KL77" s="41"/>
      <c r="KM77" s="41"/>
      <c r="KN77" s="41"/>
      <c r="KO77" s="41"/>
      <c r="KP77" s="41"/>
      <c r="KQ77" s="41"/>
      <c r="KR77" s="41"/>
      <c r="KS77" s="41"/>
      <c r="KT77" s="41"/>
      <c r="KU77" s="41"/>
      <c r="KV77" s="41"/>
      <c r="KW77" s="41"/>
      <c r="KX77" s="41"/>
      <c r="KY77" s="41"/>
      <c r="KZ77" s="41"/>
      <c r="LA77" s="41"/>
      <c r="LB77" s="41"/>
      <c r="LC77" s="41"/>
      <c r="LD77" s="41"/>
      <c r="LE77" s="41"/>
      <c r="LF77" s="41"/>
      <c r="LG77" s="41"/>
      <c r="LH77" s="41"/>
      <c r="LI77" s="41"/>
      <c r="LJ77" s="41"/>
      <c r="LK77" s="41"/>
      <c r="LL77" s="41"/>
      <c r="LM77" s="41"/>
      <c r="LN77" s="41"/>
      <c r="LO77" s="41"/>
      <c r="LP77" s="41"/>
      <c r="LQ77" s="41"/>
      <c r="LR77" s="41"/>
      <c r="LS77" s="41"/>
      <c r="LT77" s="41"/>
      <c r="LU77" s="41"/>
      <c r="LV77" s="41"/>
      <c r="LW77" s="41"/>
      <c r="LX77" s="41"/>
      <c r="LY77" s="41"/>
      <c r="LZ77" s="41"/>
      <c r="MA77" s="41"/>
      <c r="MB77" s="41"/>
      <c r="MC77" s="41"/>
      <c r="MD77" s="41"/>
      <c r="ME77" s="41"/>
      <c r="MF77" s="41"/>
      <c r="MG77" s="41"/>
      <c r="MH77" s="41"/>
      <c r="MI77" s="41"/>
      <c r="MJ77" s="41"/>
      <c r="MK77" s="41"/>
      <c r="ML77" s="41"/>
      <c r="MM77" s="41"/>
      <c r="MN77" s="41"/>
      <c r="MO77" s="41"/>
      <c r="MP77" s="41"/>
      <c r="MQ77" s="41"/>
      <c r="MR77" s="41"/>
      <c r="MS77" s="41"/>
      <c r="MT77" s="41"/>
      <c r="MU77" s="41"/>
      <c r="MV77" s="41"/>
      <c r="MW77" s="41"/>
      <c r="MX77" s="41"/>
      <c r="MY77" s="41"/>
      <c r="MZ77" s="41"/>
      <c r="NA77" s="41"/>
      <c r="NB77" s="41"/>
      <c r="NC77" s="41"/>
      <c r="ND77" s="41"/>
      <c r="NE77" s="41"/>
      <c r="NF77" s="41"/>
      <c r="NG77" s="41"/>
      <c r="NH77" s="41"/>
      <c r="NI77" s="41"/>
      <c r="NJ77" s="41"/>
      <c r="NK77" s="41"/>
      <c r="NL77" s="41"/>
      <c r="NM77" s="41"/>
      <c r="NN77" s="41"/>
      <c r="NO77" s="41"/>
      <c r="NP77" s="41"/>
      <c r="NQ77" s="41"/>
      <c r="NR77" s="41"/>
      <c r="NS77" s="41"/>
      <c r="NT77" s="41"/>
      <c r="NU77" s="41"/>
      <c r="NV77" s="41"/>
      <c r="NW77" s="41"/>
      <c r="NX77" s="41"/>
      <c r="NY77" s="41"/>
      <c r="NZ77" s="41"/>
      <c r="OA77" s="41"/>
      <c r="OB77" s="41"/>
      <c r="OC77" s="41"/>
      <c r="OD77" s="41"/>
      <c r="OE77" s="41"/>
      <c r="OF77" s="41"/>
      <c r="OG77" s="41"/>
      <c r="OH77" s="41"/>
      <c r="OI77" s="41"/>
      <c r="OJ77" s="41"/>
      <c r="OK77" s="41"/>
      <c r="OL77" s="41"/>
      <c r="OM77" s="41"/>
      <c r="ON77" s="41"/>
      <c r="OO77" s="41"/>
      <c r="OP77" s="41"/>
      <c r="OQ77" s="41"/>
      <c r="OR77" s="41"/>
      <c r="OS77" s="41"/>
      <c r="OT77" s="41"/>
      <c r="OU77" s="41"/>
      <c r="OV77" s="41"/>
      <c r="OW77" s="41"/>
      <c r="OX77" s="41"/>
      <c r="OY77" s="41"/>
      <c r="OZ77" s="41"/>
      <c r="PA77" s="41"/>
      <c r="PB77" s="41"/>
      <c r="PC77" s="41"/>
      <c r="PD77" s="41"/>
      <c r="PE77" s="41"/>
      <c r="PF77" s="41"/>
      <c r="PG77" s="41"/>
      <c r="PH77" s="41"/>
      <c r="PI77" s="41"/>
      <c r="PJ77" s="41"/>
      <c r="PK77" s="41"/>
      <c r="PL77" s="41"/>
      <c r="PM77" s="41"/>
      <c r="PN77" s="41"/>
      <c r="PO77" s="41"/>
      <c r="PP77" s="41"/>
      <c r="PQ77" s="41"/>
      <c r="PR77" s="41"/>
      <c r="PS77" s="41"/>
      <c r="PT77" s="41"/>
      <c r="PU77" s="41"/>
      <c r="PV77" s="41"/>
      <c r="PW77" s="41"/>
      <c r="PX77" s="41"/>
      <c r="PY77" s="41"/>
      <c r="PZ77" s="41"/>
      <c r="QA77" s="41"/>
      <c r="QB77" s="41"/>
      <c r="QC77" s="41"/>
      <c r="QD77" s="41"/>
      <c r="QE77" s="41"/>
      <c r="QF77" s="41"/>
      <c r="QG77" s="41"/>
      <c r="QH77" s="41"/>
      <c r="QI77" s="41"/>
      <c r="QJ77" s="41"/>
      <c r="QK77" s="41"/>
      <c r="QL77" s="41"/>
      <c r="QM77" s="41"/>
      <c r="QN77" s="41"/>
      <c r="QO77" s="41"/>
      <c r="QP77" s="41"/>
      <c r="QQ77" s="41"/>
      <c r="QR77" s="41"/>
      <c r="QS77" s="41"/>
      <c r="QT77" s="41"/>
      <c r="QU77" s="41"/>
      <c r="QV77" s="41"/>
      <c r="QW77" s="41"/>
      <c r="QX77" s="41"/>
      <c r="QY77" s="41"/>
      <c r="QZ77" s="41"/>
      <c r="RA77" s="41"/>
      <c r="RB77" s="41"/>
      <c r="RC77" s="41"/>
      <c r="RD77" s="41"/>
      <c r="RE77" s="41"/>
      <c r="RF77" s="41"/>
      <c r="RG77" s="41"/>
      <c r="RH77" s="41"/>
      <c r="RI77" s="41"/>
      <c r="RJ77" s="41"/>
      <c r="RK77" s="41"/>
      <c r="RL77" s="41"/>
      <c r="RM77" s="41"/>
      <c r="RN77" s="41"/>
      <c r="RO77" s="41"/>
      <c r="RP77" s="41"/>
      <c r="RQ77" s="41"/>
      <c r="RR77" s="41"/>
      <c r="RS77" s="41"/>
      <c r="RT77" s="41"/>
      <c r="RU77" s="41"/>
      <c r="RV77" s="41"/>
      <c r="RW77" s="41"/>
      <c r="RX77" s="41"/>
      <c r="RY77" s="41"/>
      <c r="RZ77" s="41"/>
      <c r="SA77" s="41"/>
      <c r="SB77" s="41"/>
      <c r="SC77" s="41"/>
      <c r="SD77" s="41"/>
      <c r="SE77" s="41"/>
      <c r="SF77" s="41"/>
      <c r="SG77" s="41"/>
      <c r="SH77" s="41"/>
      <c r="SI77" s="41"/>
      <c r="SJ77" s="41"/>
      <c r="SK77" s="41"/>
      <c r="SL77" s="41"/>
      <c r="SM77" s="41"/>
      <c r="SN77" s="41"/>
      <c r="SO77" s="41"/>
      <c r="SP77" s="41"/>
      <c r="SQ77" s="41"/>
      <c r="SR77" s="41"/>
      <c r="SS77" s="41"/>
      <c r="ST77" s="41"/>
      <c r="SU77" s="41"/>
      <c r="SV77" s="41"/>
      <c r="SW77" s="41"/>
      <c r="SX77" s="41"/>
      <c r="SY77" s="41"/>
      <c r="SZ77" s="41"/>
      <c r="TA77" s="41"/>
      <c r="TB77" s="41"/>
      <c r="TC77" s="41"/>
      <c r="TD77" s="41"/>
      <c r="TE77" s="41"/>
      <c r="TF77" s="41"/>
      <c r="TG77" s="41"/>
      <c r="TH77" s="41"/>
      <c r="TI77" s="41"/>
      <c r="TJ77" s="41"/>
      <c r="TK77" s="41"/>
      <c r="TL77" s="41"/>
      <c r="TM77" s="41"/>
      <c r="TN77" s="41"/>
      <c r="TO77" s="41"/>
      <c r="TP77" s="41"/>
      <c r="TQ77" s="41"/>
      <c r="TR77" s="41"/>
      <c r="TS77" s="41"/>
      <c r="TT77" s="41"/>
      <c r="TU77" s="41"/>
      <c r="TV77" s="41"/>
      <c r="TW77" s="41"/>
      <c r="TX77" s="41"/>
      <c r="TY77" s="41"/>
      <c r="TZ77" s="41"/>
      <c r="UA77" s="41"/>
      <c r="UB77" s="41"/>
      <c r="UC77" s="41"/>
      <c r="UD77" s="41"/>
      <c r="UE77" s="41"/>
      <c r="UF77" s="41"/>
      <c r="UG77" s="41"/>
      <c r="UH77" s="41"/>
      <c r="UI77" s="41"/>
      <c r="UJ77" s="41"/>
      <c r="UK77" s="41"/>
      <c r="UL77" s="41"/>
      <c r="UM77" s="41"/>
      <c r="UN77" s="41"/>
      <c r="UO77" s="41"/>
      <c r="UP77" s="41"/>
      <c r="UQ77" s="41"/>
      <c r="UR77" s="41"/>
      <c r="US77" s="41"/>
      <c r="UT77" s="41"/>
      <c r="UU77" s="41"/>
      <c r="UV77" s="41"/>
      <c r="UW77" s="41"/>
      <c r="UX77" s="41"/>
      <c r="UY77" s="41"/>
      <c r="UZ77" s="41"/>
      <c r="VA77" s="41"/>
      <c r="VB77" s="41"/>
      <c r="VC77" s="41"/>
      <c r="VD77" s="41"/>
      <c r="VE77" s="41"/>
      <c r="VF77" s="41"/>
      <c r="VG77" s="41"/>
      <c r="VH77" s="41"/>
      <c r="VI77" s="41"/>
      <c r="VJ77" s="41"/>
      <c r="VK77" s="41"/>
      <c r="VL77" s="41"/>
      <c r="VM77" s="41"/>
      <c r="VN77" s="41"/>
      <c r="VO77" s="41"/>
      <c r="VP77" s="41"/>
      <c r="VQ77" s="41"/>
      <c r="VR77" s="41"/>
      <c r="VS77" s="41"/>
      <c r="VT77" s="41"/>
      <c r="VU77" s="41"/>
      <c r="VV77" s="41"/>
      <c r="VW77" s="41"/>
      <c r="VX77" s="41"/>
      <c r="VY77" s="41"/>
      <c r="VZ77" s="41"/>
      <c r="WA77" s="41"/>
      <c r="WB77" s="41"/>
      <c r="WC77" s="41"/>
      <c r="WD77" s="41"/>
      <c r="WE77" s="41"/>
      <c r="WF77" s="41"/>
      <c r="WG77" s="41"/>
      <c r="WH77" s="41"/>
      <c r="WI77" s="41"/>
      <c r="WJ77" s="41"/>
      <c r="WK77" s="41"/>
      <c r="WL77" s="41"/>
      <c r="WM77" s="41"/>
      <c r="WN77" s="41"/>
      <c r="WO77" s="41"/>
      <c r="WP77" s="41"/>
      <c r="WQ77" s="41"/>
      <c r="WR77" s="41"/>
      <c r="WS77" s="41"/>
      <c r="WT77" s="41"/>
      <c r="WU77" s="41"/>
      <c r="WV77" s="41"/>
      <c r="WW77" s="41"/>
      <c r="WX77" s="41"/>
      <c r="WY77" s="41"/>
      <c r="WZ77" s="41"/>
      <c r="XA77" s="41"/>
      <c r="XB77" s="41"/>
      <c r="XC77" s="41"/>
      <c r="XD77" s="41"/>
      <c r="XE77" s="41"/>
      <c r="XF77" s="41"/>
      <c r="XG77" s="41"/>
      <c r="XH77" s="41"/>
      <c r="XI77" s="41"/>
      <c r="XJ77" s="41"/>
      <c r="XK77" s="41"/>
      <c r="XL77" s="41"/>
      <c r="XM77" s="41"/>
      <c r="XN77" s="41"/>
      <c r="XO77" s="41"/>
      <c r="XP77" s="41"/>
      <c r="XQ77" s="41"/>
      <c r="XR77" s="41"/>
      <c r="XS77" s="41"/>
      <c r="XT77" s="41"/>
      <c r="XU77" s="41"/>
      <c r="XV77" s="41"/>
      <c r="XW77" s="41"/>
      <c r="XX77" s="41"/>
      <c r="XY77" s="41"/>
      <c r="XZ77" s="41"/>
      <c r="YA77" s="41"/>
      <c r="YB77" s="41"/>
      <c r="YC77" s="41"/>
      <c r="YD77" s="41"/>
      <c r="YE77" s="41"/>
      <c r="YF77" s="41"/>
      <c r="YG77" s="41"/>
      <c r="YH77" s="41"/>
      <c r="YI77" s="41"/>
      <c r="YJ77" s="41"/>
      <c r="YK77" s="41"/>
      <c r="YL77" s="41"/>
      <c r="YM77" s="41"/>
      <c r="YN77" s="41"/>
      <c r="YO77" s="41"/>
      <c r="YP77" s="41"/>
      <c r="YQ77" s="41"/>
      <c r="YR77" s="41"/>
      <c r="YS77" s="41"/>
      <c r="YT77" s="41"/>
      <c r="YU77" s="41"/>
      <c r="YV77" s="41"/>
      <c r="YW77" s="41"/>
      <c r="YX77" s="41"/>
      <c r="YY77" s="41"/>
      <c r="YZ77" s="41"/>
      <c r="ZA77" s="41"/>
      <c r="ZB77" s="41"/>
      <c r="ZC77" s="41"/>
      <c r="ZD77" s="41"/>
      <c r="ZE77" s="41"/>
      <c r="ZF77" s="41"/>
      <c r="ZG77" s="41"/>
      <c r="ZH77" s="41"/>
      <c r="ZI77" s="41"/>
      <c r="ZJ77" s="41"/>
      <c r="ZK77" s="41"/>
      <c r="ZL77" s="41"/>
      <c r="ZM77" s="41"/>
      <c r="ZN77" s="41"/>
      <c r="ZO77" s="41"/>
      <c r="ZP77" s="41"/>
      <c r="ZQ77" s="41"/>
      <c r="ZR77" s="41"/>
      <c r="ZS77" s="41"/>
      <c r="ZT77" s="41"/>
      <c r="ZU77" s="41"/>
      <c r="ZV77" s="41"/>
      <c r="ZW77" s="41"/>
      <c r="ZX77" s="41"/>
      <c r="ZY77" s="41"/>
      <c r="ZZ77" s="41"/>
      <c r="AAA77" s="41"/>
      <c r="AAB77" s="41"/>
      <c r="AAC77" s="41"/>
      <c r="AAD77" s="41"/>
      <c r="AAE77" s="41"/>
      <c r="AAF77" s="41"/>
      <c r="AAG77" s="41"/>
      <c r="AAH77" s="41"/>
      <c r="AAI77" s="41"/>
      <c r="AAJ77" s="41"/>
      <c r="AAK77" s="41"/>
      <c r="AAL77" s="41"/>
      <c r="AAM77" s="41"/>
      <c r="AAN77" s="41"/>
      <c r="AAO77" s="41"/>
      <c r="AAP77" s="41"/>
      <c r="AAQ77" s="41"/>
      <c r="AAR77" s="41"/>
      <c r="AAS77" s="41"/>
      <c r="AAT77" s="41"/>
      <c r="AAU77" s="41"/>
      <c r="AAV77" s="41"/>
      <c r="AAW77" s="41"/>
      <c r="AAX77" s="41"/>
      <c r="AAY77" s="41"/>
      <c r="AAZ77" s="41"/>
      <c r="ABA77" s="41"/>
      <c r="ABB77" s="41"/>
      <c r="ABC77" s="41"/>
      <c r="ABD77" s="41"/>
      <c r="ABE77" s="41"/>
      <c r="ABF77" s="41"/>
      <c r="ABG77" s="41"/>
      <c r="ABH77" s="41"/>
      <c r="ABI77" s="41"/>
      <c r="ABJ77" s="41"/>
      <c r="ABK77" s="41"/>
      <c r="ABL77" s="41"/>
      <c r="ABM77" s="41"/>
      <c r="ABN77" s="41"/>
      <c r="ABO77" s="41"/>
      <c r="ABP77" s="41"/>
      <c r="ABQ77" s="41"/>
      <c r="ABR77" s="41"/>
      <c r="ABS77" s="41"/>
      <c r="ABT77" s="41"/>
      <c r="ABU77" s="41"/>
      <c r="ABV77" s="41"/>
      <c r="ABW77" s="41"/>
      <c r="ABX77" s="41"/>
      <c r="ABY77" s="41"/>
      <c r="ABZ77" s="41"/>
      <c r="ACA77" s="41"/>
      <c r="ACB77" s="41"/>
      <c r="ACC77" s="41"/>
      <c r="ACD77" s="41"/>
      <c r="ACE77" s="41"/>
      <c r="ACF77" s="41"/>
      <c r="ACG77" s="41"/>
      <c r="ACH77" s="41"/>
      <c r="ACI77" s="41"/>
      <c r="ACJ77" s="41"/>
      <c r="ACK77" s="41"/>
      <c r="ACL77" s="41"/>
      <c r="ACM77" s="41"/>
      <c r="ACN77" s="41"/>
      <c r="ACO77" s="41"/>
      <c r="ACP77" s="41"/>
      <c r="ACQ77" s="41"/>
      <c r="ACR77" s="41"/>
      <c r="ACS77" s="41"/>
      <c r="ACT77" s="41"/>
      <c r="ACU77" s="41"/>
      <c r="ACV77" s="41"/>
      <c r="ACW77" s="41"/>
      <c r="ACX77" s="41"/>
      <c r="ACY77" s="41"/>
      <c r="ACZ77" s="41"/>
      <c r="ADA77" s="41"/>
      <c r="ADB77" s="41"/>
      <c r="ADC77" s="41"/>
      <c r="ADD77" s="41"/>
      <c r="ADE77" s="41"/>
      <c r="ADF77" s="41"/>
      <c r="ADG77" s="41"/>
      <c r="ADH77" s="41"/>
      <c r="ADI77" s="41"/>
      <c r="ADJ77" s="41"/>
      <c r="ADK77" s="41"/>
      <c r="ADL77" s="41"/>
      <c r="ADM77" s="41"/>
      <c r="ADN77" s="41"/>
      <c r="ADO77" s="41"/>
      <c r="ADP77" s="41"/>
      <c r="ADQ77" s="41"/>
      <c r="ADR77" s="41"/>
      <c r="ADS77" s="41"/>
      <c r="ADT77" s="41"/>
      <c r="ADU77" s="41"/>
      <c r="ADV77" s="41"/>
      <c r="ADW77" s="41"/>
      <c r="ADX77" s="41"/>
      <c r="ADY77" s="41"/>
      <c r="ADZ77" s="41"/>
      <c r="AEA77" s="41"/>
      <c r="AEB77" s="41"/>
      <c r="AEC77" s="41"/>
      <c r="AED77" s="41"/>
      <c r="AEE77" s="41"/>
      <c r="AEF77" s="41"/>
      <c r="AEG77" s="41"/>
      <c r="AEH77" s="41"/>
      <c r="AEI77" s="41"/>
      <c r="AEJ77" s="41"/>
      <c r="AEK77" s="41"/>
      <c r="AEL77" s="41"/>
      <c r="AEM77" s="41"/>
      <c r="AEN77" s="41"/>
      <c r="AEO77" s="41"/>
      <c r="AEP77" s="41"/>
      <c r="AEQ77" s="41"/>
      <c r="AER77" s="41"/>
      <c r="AES77" s="41"/>
      <c r="AET77" s="41"/>
      <c r="AEU77" s="41"/>
      <c r="AEV77" s="41"/>
      <c r="AEW77" s="41"/>
      <c r="AEX77" s="41"/>
      <c r="AEY77" s="41"/>
      <c r="AEZ77" s="41"/>
      <c r="AFA77" s="41"/>
      <c r="AFB77" s="41"/>
      <c r="AFC77" s="41"/>
      <c r="AFD77" s="41"/>
      <c r="AFE77" s="41"/>
      <c r="AFF77" s="41"/>
      <c r="AFG77" s="41"/>
      <c r="AFH77" s="41"/>
      <c r="AFI77" s="41"/>
      <c r="AFJ77" s="41"/>
      <c r="AFK77" s="41"/>
      <c r="AFL77" s="41"/>
      <c r="AFM77" s="41"/>
      <c r="AFN77" s="41"/>
      <c r="AFO77" s="41"/>
      <c r="AFP77" s="41"/>
      <c r="AFQ77" s="41"/>
      <c r="AFR77" s="41"/>
      <c r="AFS77" s="41"/>
      <c r="AFT77" s="41"/>
      <c r="AFU77" s="41"/>
      <c r="AFV77" s="41"/>
      <c r="AFW77" s="41"/>
      <c r="AFX77" s="41"/>
      <c r="AFY77" s="41"/>
      <c r="AFZ77" s="41"/>
      <c r="AGA77" s="41"/>
      <c r="AGB77" s="41"/>
      <c r="AGC77" s="41"/>
      <c r="AGD77" s="41"/>
      <c r="AGE77" s="41"/>
      <c r="AGF77" s="41"/>
      <c r="AGG77" s="41"/>
      <c r="AGH77" s="41"/>
      <c r="AGI77" s="41"/>
      <c r="AGJ77" s="41"/>
      <c r="AGK77" s="41"/>
      <c r="AGL77" s="41"/>
      <c r="AGM77" s="41"/>
      <c r="AGN77" s="41"/>
      <c r="AGO77" s="41"/>
      <c r="AGP77" s="41"/>
      <c r="AGQ77" s="41"/>
      <c r="AGR77" s="41"/>
      <c r="AGS77" s="41"/>
      <c r="AGT77" s="41"/>
      <c r="AGU77" s="41"/>
      <c r="AGV77" s="41"/>
      <c r="AGW77" s="41"/>
      <c r="AGX77" s="41"/>
      <c r="AGY77" s="41"/>
      <c r="AGZ77" s="41"/>
      <c r="AHA77" s="41"/>
      <c r="AHB77" s="41"/>
      <c r="AHC77" s="41"/>
      <c r="AHD77" s="41"/>
      <c r="AHE77" s="41"/>
      <c r="AHF77" s="41"/>
      <c r="AHG77" s="41"/>
      <c r="AHH77" s="41"/>
      <c r="AHI77" s="41"/>
      <c r="AHJ77" s="41"/>
      <c r="AHK77" s="41"/>
      <c r="AHL77" s="41"/>
      <c r="AHM77" s="41"/>
      <c r="AHN77" s="41"/>
      <c r="AHO77" s="41"/>
      <c r="AHP77" s="41"/>
      <c r="AHQ77" s="41"/>
      <c r="AHR77" s="41"/>
      <c r="AHS77" s="41"/>
      <c r="AHT77" s="41"/>
      <c r="AHU77" s="41"/>
      <c r="AHV77" s="41"/>
      <c r="AHW77" s="41"/>
      <c r="AHX77" s="41"/>
      <c r="AHY77" s="41"/>
      <c r="AHZ77" s="41"/>
      <c r="AIA77" s="41"/>
      <c r="AIB77" s="41"/>
      <c r="AIC77" s="41"/>
      <c r="AID77" s="41"/>
      <c r="AIE77" s="41"/>
      <c r="AIF77" s="41"/>
      <c r="AIG77" s="41"/>
      <c r="AIH77" s="41"/>
      <c r="AII77" s="41"/>
      <c r="AIJ77" s="41"/>
      <c r="AIK77" s="41"/>
      <c r="AIL77" s="41"/>
      <c r="AIM77" s="41"/>
      <c r="AIN77" s="41"/>
      <c r="AIO77" s="41"/>
      <c r="AIP77" s="41"/>
      <c r="AIQ77" s="41"/>
      <c r="AIR77" s="41"/>
      <c r="AIS77" s="41"/>
      <c r="AIT77" s="41"/>
      <c r="AIU77" s="41"/>
      <c r="AIV77" s="41"/>
      <c r="AIW77" s="41"/>
      <c r="AIX77" s="41"/>
      <c r="AIY77" s="41"/>
      <c r="AIZ77" s="41"/>
      <c r="AJA77" s="41"/>
      <c r="AJB77" s="41"/>
      <c r="AJC77" s="41"/>
      <c r="AJD77" s="41"/>
      <c r="AJE77" s="41"/>
      <c r="AJF77" s="41"/>
      <c r="AJG77" s="41"/>
      <c r="AJH77" s="41"/>
      <c r="AJI77" s="41"/>
      <c r="AJJ77" s="41"/>
      <c r="AJK77" s="41"/>
      <c r="AJL77" s="41"/>
      <c r="AJM77" s="41"/>
      <c r="AJN77" s="41"/>
      <c r="AJO77" s="41"/>
      <c r="AJP77" s="41"/>
      <c r="AJQ77" s="41"/>
      <c r="AJR77" s="41"/>
      <c r="AJS77" s="41"/>
      <c r="AJT77" s="41"/>
      <c r="AJU77" s="41"/>
      <c r="AJV77" s="41"/>
      <c r="AJW77" s="41"/>
      <c r="AJX77" s="41"/>
      <c r="AJY77" s="41"/>
      <c r="AJZ77" s="41"/>
      <c r="AKA77" s="41"/>
      <c r="AKB77" s="41"/>
      <c r="AKC77" s="41"/>
      <c r="AKD77" s="41"/>
      <c r="AKE77" s="41"/>
      <c r="AKF77" s="41"/>
      <c r="AKG77" s="41"/>
      <c r="AKH77" s="41"/>
      <c r="AKI77" s="41"/>
      <c r="AKJ77" s="41"/>
      <c r="AKK77" s="41"/>
      <c r="AKL77" s="41"/>
      <c r="AKM77" s="41"/>
      <c r="AKN77" s="41"/>
      <c r="AKO77" s="41"/>
      <c r="AKP77" s="41"/>
      <c r="AKQ77" s="41"/>
      <c r="AKR77" s="41"/>
      <c r="AKS77" s="41"/>
      <c r="AKT77" s="41"/>
      <c r="AKU77" s="41"/>
      <c r="AKV77" s="41"/>
      <c r="AKW77" s="41"/>
      <c r="AKX77" s="41"/>
      <c r="AKY77" s="41"/>
      <c r="AKZ77" s="41"/>
      <c r="ALA77" s="41"/>
      <c r="ALB77" s="41"/>
      <c r="ALC77" s="41"/>
      <c r="ALD77" s="41"/>
      <c r="ALE77" s="41"/>
      <c r="ALF77" s="41"/>
      <c r="ALG77" s="41"/>
      <c r="ALH77" s="41"/>
      <c r="ALI77" s="41"/>
      <c r="ALJ77" s="41"/>
      <c r="ALK77" s="41"/>
      <c r="ALL77" s="41"/>
      <c r="ALM77" s="41"/>
      <c r="ALN77" s="41"/>
      <c r="ALO77" s="41"/>
      <c r="ALP77" s="41"/>
      <c r="ALQ77" s="41"/>
      <c r="ALR77" s="41"/>
      <c r="ALS77" s="41"/>
      <c r="ALT77" s="41"/>
      <c r="ALU77" s="41"/>
      <c r="ALV77" s="41"/>
      <c r="ALW77" s="41"/>
      <c r="ALX77" s="41"/>
      <c r="ALY77" s="41"/>
      <c r="ALZ77" s="41"/>
      <c r="AMA77" s="41"/>
      <c r="AMB77" s="41"/>
      <c r="AMC77" s="41"/>
      <c r="AMD77" s="41"/>
      <c r="AME77" s="41"/>
      <c r="AMF77" s="41"/>
      <c r="AMG77" s="41"/>
      <c r="AMH77" s="41"/>
      <c r="AMI77" s="41"/>
      <c r="AMJ77" s="41"/>
      <c r="AMK77" s="41"/>
      <c r="AML77" s="41"/>
      <c r="AMM77" s="41"/>
      <c r="AMN77" s="41"/>
      <c r="AMO77" s="41"/>
      <c r="AMP77" s="41"/>
      <c r="AMQ77" s="41"/>
      <c r="AMR77" s="41"/>
      <c r="AMS77" s="41"/>
      <c r="AMT77" s="41"/>
      <c r="AMU77" s="41"/>
      <c r="AMV77" s="41"/>
      <c r="AMW77" s="41"/>
      <c r="AMX77" s="41"/>
      <c r="AMY77" s="41"/>
      <c r="AMZ77" s="41"/>
      <c r="ANA77" s="41"/>
      <c r="ANB77" s="41"/>
      <c r="ANC77" s="41"/>
      <c r="AND77" s="41"/>
      <c r="ANE77" s="41"/>
      <c r="ANF77" s="41"/>
      <c r="ANG77" s="41"/>
      <c r="ANH77" s="41"/>
      <c r="ANI77" s="41"/>
      <c r="ANJ77" s="41"/>
      <c r="ANK77" s="41"/>
      <c r="ANL77" s="41"/>
      <c r="ANM77" s="41"/>
      <c r="ANN77" s="41"/>
      <c r="ANO77" s="41"/>
      <c r="ANP77" s="41"/>
      <c r="ANQ77" s="41"/>
      <c r="ANR77" s="41"/>
      <c r="ANS77" s="41"/>
      <c r="ANT77" s="41"/>
      <c r="ANU77" s="41"/>
      <c r="ANV77" s="41"/>
      <c r="ANW77" s="41"/>
      <c r="ANX77" s="41"/>
      <c r="ANY77" s="41"/>
      <c r="ANZ77" s="41"/>
      <c r="AOA77" s="41"/>
      <c r="AOB77" s="41"/>
      <c r="AOC77" s="41"/>
      <c r="AOD77" s="41"/>
      <c r="AOE77" s="41"/>
      <c r="AOF77" s="41"/>
      <c r="AOG77" s="41"/>
      <c r="AOH77" s="41"/>
      <c r="AOI77" s="41"/>
      <c r="AOJ77" s="41"/>
      <c r="AOK77" s="41"/>
      <c r="AOL77" s="41"/>
      <c r="AOM77" s="41"/>
      <c r="AON77" s="41"/>
      <c r="AOO77" s="41"/>
      <c r="AOP77" s="41"/>
      <c r="AOQ77" s="41"/>
      <c r="AOR77" s="41"/>
      <c r="AOS77" s="41"/>
      <c r="AOT77" s="41"/>
      <c r="AOU77" s="41"/>
      <c r="AOV77" s="41"/>
      <c r="AOW77" s="41"/>
      <c r="AOX77" s="41"/>
      <c r="AOY77" s="41"/>
      <c r="AOZ77" s="41"/>
      <c r="APA77" s="41"/>
      <c r="APB77" s="41"/>
      <c r="APC77" s="41"/>
      <c r="APD77" s="41"/>
      <c r="APE77" s="41"/>
      <c r="APF77" s="41"/>
      <c r="APG77" s="41"/>
      <c r="APH77" s="41"/>
      <c r="API77" s="41"/>
    </row>
    <row r="78" spans="2:1101" x14ac:dyDescent="0.25">
      <c r="B78" s="43" t="s">
        <v>361</v>
      </c>
      <c r="C78" s="41">
        <v>12517</v>
      </c>
      <c r="D78" s="130">
        <v>0</v>
      </c>
      <c r="E78" s="130">
        <v>-11499709.48</v>
      </c>
      <c r="F78" s="130">
        <v>0</v>
      </c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41"/>
      <c r="CJ78" s="41"/>
      <c r="CK78" s="41"/>
      <c r="CL78" s="41"/>
      <c r="CM78" s="41"/>
      <c r="CN78" s="41"/>
      <c r="CO78" s="41"/>
      <c r="CP78" s="41"/>
      <c r="CQ78" s="41"/>
      <c r="CR78" s="41"/>
      <c r="CS78" s="41"/>
      <c r="CT78" s="41"/>
      <c r="CU78" s="41"/>
      <c r="CV78" s="41"/>
      <c r="CW78" s="41"/>
      <c r="CX78" s="41"/>
      <c r="CY78" s="41"/>
      <c r="CZ78" s="41"/>
      <c r="DA78" s="41"/>
      <c r="DB78" s="41"/>
      <c r="DC78" s="41"/>
      <c r="DD78" s="41"/>
      <c r="DE78" s="41"/>
      <c r="DF78" s="41"/>
      <c r="DG78" s="41"/>
      <c r="DH78" s="41"/>
      <c r="DI78" s="41"/>
      <c r="DJ78" s="41"/>
      <c r="DK78" s="41"/>
      <c r="DL78" s="41"/>
      <c r="DM78" s="41"/>
      <c r="DN78" s="41"/>
      <c r="DO78" s="41"/>
      <c r="DP78" s="41"/>
      <c r="DQ78" s="41"/>
      <c r="DR78" s="41"/>
      <c r="DS78" s="41"/>
      <c r="DT78" s="41"/>
      <c r="DU78" s="41"/>
      <c r="DV78" s="41"/>
      <c r="DW78" s="41"/>
      <c r="DX78" s="41"/>
      <c r="DY78" s="41"/>
      <c r="DZ78" s="41"/>
      <c r="EA78" s="41"/>
      <c r="EB78" s="41"/>
      <c r="EC78" s="41"/>
      <c r="ED78" s="41"/>
      <c r="EE78" s="41"/>
      <c r="EF78" s="41"/>
      <c r="EG78" s="41"/>
      <c r="EH78" s="41"/>
      <c r="EI78" s="41"/>
      <c r="EJ78" s="41"/>
      <c r="EK78" s="41"/>
      <c r="EL78" s="41"/>
      <c r="EM78" s="41"/>
      <c r="EN78" s="41"/>
      <c r="EO78" s="41"/>
      <c r="EP78" s="41"/>
      <c r="EQ78" s="41"/>
      <c r="ER78" s="41"/>
      <c r="ES78" s="41"/>
      <c r="ET78" s="41"/>
      <c r="EU78" s="41"/>
      <c r="EV78" s="41"/>
      <c r="EW78" s="41"/>
      <c r="EX78" s="41"/>
      <c r="EY78" s="41"/>
      <c r="EZ78" s="41"/>
      <c r="FA78" s="41"/>
      <c r="FB78" s="41"/>
      <c r="FC78" s="41"/>
      <c r="FD78" s="41"/>
      <c r="FE78" s="41"/>
      <c r="FF78" s="41"/>
      <c r="FG78" s="41"/>
      <c r="FH78" s="41"/>
      <c r="FI78" s="41"/>
      <c r="FJ78" s="41"/>
      <c r="FK78" s="41"/>
      <c r="FL78" s="41"/>
      <c r="FM78" s="41"/>
      <c r="FN78" s="41"/>
      <c r="FO78" s="41"/>
      <c r="FP78" s="41"/>
      <c r="FQ78" s="41"/>
      <c r="FR78" s="41"/>
      <c r="FS78" s="41"/>
      <c r="FT78" s="41"/>
      <c r="FU78" s="41"/>
      <c r="FV78" s="41"/>
      <c r="FW78" s="41"/>
      <c r="FX78" s="41"/>
      <c r="FY78" s="41"/>
      <c r="FZ78" s="41"/>
      <c r="GA78" s="41"/>
      <c r="GB78" s="41"/>
      <c r="GC78" s="41"/>
      <c r="GD78" s="41"/>
      <c r="GE78" s="41"/>
      <c r="GF78" s="41"/>
      <c r="GG78" s="41"/>
      <c r="GH78" s="41"/>
      <c r="GI78" s="41"/>
      <c r="GJ78" s="41"/>
      <c r="GK78" s="41"/>
      <c r="GL78" s="41"/>
      <c r="GM78" s="41"/>
      <c r="GN78" s="41"/>
      <c r="GO78" s="41"/>
      <c r="GP78" s="41"/>
      <c r="GQ78" s="41"/>
      <c r="GR78" s="41"/>
      <c r="GS78" s="41"/>
      <c r="GT78" s="41"/>
      <c r="GU78" s="41"/>
      <c r="GV78" s="41"/>
      <c r="GW78" s="41"/>
      <c r="GX78" s="41"/>
      <c r="GY78" s="41"/>
      <c r="GZ78" s="41"/>
      <c r="HA78" s="41"/>
      <c r="HB78" s="41"/>
      <c r="HC78" s="41"/>
      <c r="HD78" s="41"/>
      <c r="HE78" s="41"/>
      <c r="HF78" s="41"/>
      <c r="HG78" s="41"/>
      <c r="HH78" s="41"/>
      <c r="HI78" s="41"/>
      <c r="HJ78" s="41"/>
      <c r="HK78" s="41"/>
      <c r="HL78" s="41"/>
      <c r="HM78" s="41"/>
      <c r="HN78" s="41"/>
      <c r="HO78" s="41"/>
      <c r="HP78" s="41"/>
      <c r="HQ78" s="41"/>
      <c r="HR78" s="41"/>
      <c r="HS78" s="41"/>
      <c r="HT78" s="41"/>
      <c r="HU78" s="41"/>
      <c r="HV78" s="41"/>
      <c r="HW78" s="41"/>
      <c r="HX78" s="41"/>
      <c r="HY78" s="41"/>
      <c r="HZ78" s="41"/>
      <c r="IA78" s="41"/>
      <c r="IB78" s="41"/>
      <c r="IC78" s="41"/>
      <c r="ID78" s="41"/>
      <c r="IE78" s="41"/>
      <c r="IF78" s="41"/>
      <c r="IG78" s="41"/>
      <c r="IH78" s="41"/>
      <c r="II78" s="41"/>
      <c r="IJ78" s="41"/>
      <c r="IK78" s="41"/>
      <c r="IL78" s="41"/>
      <c r="IM78" s="41"/>
      <c r="IN78" s="41"/>
      <c r="IO78" s="41"/>
      <c r="IP78" s="41"/>
      <c r="IQ78" s="41"/>
      <c r="IR78" s="41"/>
      <c r="IS78" s="41"/>
      <c r="IT78" s="41"/>
      <c r="IU78" s="41"/>
      <c r="IV78" s="41"/>
      <c r="IW78" s="41"/>
      <c r="IX78" s="41"/>
      <c r="IY78" s="41"/>
      <c r="IZ78" s="41"/>
      <c r="JA78" s="41"/>
      <c r="JB78" s="41"/>
      <c r="JC78" s="41"/>
      <c r="JD78" s="41"/>
      <c r="JE78" s="41"/>
      <c r="JF78" s="41"/>
      <c r="JG78" s="41"/>
      <c r="JH78" s="41"/>
      <c r="JI78" s="41"/>
      <c r="JJ78" s="41"/>
      <c r="JK78" s="41"/>
      <c r="JL78" s="41"/>
      <c r="JM78" s="41"/>
      <c r="JN78" s="41"/>
      <c r="JO78" s="41"/>
      <c r="JP78" s="41"/>
      <c r="JQ78" s="41"/>
      <c r="JR78" s="41"/>
      <c r="JS78" s="41"/>
      <c r="JT78" s="41"/>
      <c r="JU78" s="41"/>
      <c r="JV78" s="41"/>
      <c r="JW78" s="41"/>
      <c r="JX78" s="41"/>
      <c r="JY78" s="41"/>
      <c r="JZ78" s="41"/>
      <c r="KA78" s="41"/>
      <c r="KB78" s="41"/>
      <c r="KC78" s="41"/>
      <c r="KD78" s="41"/>
      <c r="KE78" s="41"/>
      <c r="KF78" s="41"/>
      <c r="KG78" s="41"/>
      <c r="KH78" s="41"/>
      <c r="KI78" s="41"/>
      <c r="KJ78" s="41"/>
      <c r="KK78" s="41"/>
      <c r="KL78" s="41"/>
      <c r="KM78" s="41"/>
      <c r="KN78" s="41"/>
      <c r="KO78" s="41"/>
      <c r="KP78" s="41"/>
      <c r="KQ78" s="41"/>
      <c r="KR78" s="41"/>
      <c r="KS78" s="41"/>
      <c r="KT78" s="41"/>
      <c r="KU78" s="41"/>
      <c r="KV78" s="41"/>
      <c r="KW78" s="41"/>
      <c r="KX78" s="41"/>
      <c r="KY78" s="41"/>
      <c r="KZ78" s="41"/>
      <c r="LA78" s="41"/>
      <c r="LB78" s="41"/>
      <c r="LC78" s="41"/>
      <c r="LD78" s="41"/>
      <c r="LE78" s="41"/>
      <c r="LF78" s="41"/>
      <c r="LG78" s="41"/>
      <c r="LH78" s="41"/>
      <c r="LI78" s="41"/>
      <c r="LJ78" s="41"/>
      <c r="LK78" s="41"/>
      <c r="LL78" s="41"/>
      <c r="LM78" s="41"/>
      <c r="LN78" s="41"/>
      <c r="LO78" s="41"/>
      <c r="LP78" s="41"/>
      <c r="LQ78" s="41"/>
      <c r="LR78" s="41"/>
      <c r="LS78" s="41"/>
      <c r="LT78" s="41"/>
      <c r="LU78" s="41"/>
      <c r="LV78" s="41"/>
      <c r="LW78" s="41"/>
      <c r="LX78" s="41"/>
      <c r="LY78" s="41"/>
      <c r="LZ78" s="41"/>
      <c r="MA78" s="41"/>
      <c r="MB78" s="41"/>
      <c r="MC78" s="41"/>
      <c r="MD78" s="41"/>
      <c r="ME78" s="41"/>
      <c r="MF78" s="41"/>
      <c r="MG78" s="41"/>
      <c r="MH78" s="41"/>
      <c r="MI78" s="41"/>
      <c r="MJ78" s="41"/>
      <c r="MK78" s="41"/>
      <c r="ML78" s="41"/>
      <c r="MM78" s="41"/>
      <c r="MN78" s="41"/>
      <c r="MO78" s="41"/>
      <c r="MP78" s="41"/>
      <c r="MQ78" s="41"/>
      <c r="MR78" s="41"/>
      <c r="MS78" s="41"/>
      <c r="MT78" s="41"/>
      <c r="MU78" s="41"/>
      <c r="MV78" s="41"/>
      <c r="MW78" s="41"/>
      <c r="MX78" s="41"/>
      <c r="MY78" s="41"/>
      <c r="MZ78" s="41"/>
      <c r="NA78" s="41"/>
      <c r="NB78" s="41"/>
      <c r="NC78" s="41"/>
      <c r="ND78" s="41"/>
      <c r="NE78" s="41"/>
      <c r="NF78" s="41"/>
      <c r="NG78" s="41"/>
      <c r="NH78" s="41"/>
      <c r="NI78" s="41"/>
      <c r="NJ78" s="41"/>
      <c r="NK78" s="41"/>
      <c r="NL78" s="41"/>
      <c r="NM78" s="41"/>
      <c r="NN78" s="41"/>
      <c r="NO78" s="41"/>
      <c r="NP78" s="41"/>
      <c r="NQ78" s="41"/>
      <c r="NR78" s="41"/>
      <c r="NS78" s="41"/>
      <c r="NT78" s="41"/>
      <c r="NU78" s="41"/>
      <c r="NV78" s="41"/>
      <c r="NW78" s="41"/>
      <c r="NX78" s="41"/>
      <c r="NY78" s="41"/>
      <c r="NZ78" s="41"/>
      <c r="OA78" s="41"/>
      <c r="OB78" s="41"/>
      <c r="OC78" s="41"/>
      <c r="OD78" s="41"/>
      <c r="OE78" s="41"/>
      <c r="OF78" s="41"/>
      <c r="OG78" s="41"/>
      <c r="OH78" s="41"/>
      <c r="OI78" s="41"/>
      <c r="OJ78" s="41"/>
      <c r="OK78" s="41"/>
      <c r="OL78" s="41"/>
      <c r="OM78" s="41"/>
      <c r="ON78" s="41"/>
      <c r="OO78" s="41"/>
      <c r="OP78" s="41"/>
      <c r="OQ78" s="41"/>
      <c r="OR78" s="41"/>
      <c r="OS78" s="41"/>
      <c r="OT78" s="41"/>
      <c r="OU78" s="41"/>
      <c r="OV78" s="41"/>
      <c r="OW78" s="41"/>
      <c r="OX78" s="41"/>
      <c r="OY78" s="41"/>
      <c r="OZ78" s="41"/>
      <c r="PA78" s="41"/>
      <c r="PB78" s="41"/>
      <c r="PC78" s="41"/>
      <c r="PD78" s="41"/>
      <c r="PE78" s="41"/>
      <c r="PF78" s="41"/>
      <c r="PG78" s="41"/>
      <c r="PH78" s="41"/>
      <c r="PI78" s="41"/>
      <c r="PJ78" s="41"/>
      <c r="PK78" s="41"/>
      <c r="PL78" s="41"/>
      <c r="PM78" s="41"/>
      <c r="PN78" s="41"/>
      <c r="PO78" s="41"/>
      <c r="PP78" s="41"/>
      <c r="PQ78" s="41"/>
      <c r="PR78" s="41"/>
      <c r="PS78" s="41"/>
      <c r="PT78" s="41"/>
      <c r="PU78" s="41"/>
      <c r="PV78" s="41"/>
      <c r="PW78" s="41"/>
      <c r="PX78" s="41"/>
      <c r="PY78" s="41"/>
      <c r="PZ78" s="41"/>
      <c r="QA78" s="41"/>
      <c r="QB78" s="41"/>
      <c r="QC78" s="41"/>
      <c r="QD78" s="41"/>
      <c r="QE78" s="41"/>
      <c r="QF78" s="41"/>
      <c r="QG78" s="41"/>
      <c r="QH78" s="41"/>
      <c r="QI78" s="41"/>
      <c r="QJ78" s="41"/>
      <c r="QK78" s="41"/>
      <c r="QL78" s="41"/>
      <c r="QM78" s="41"/>
      <c r="QN78" s="41"/>
      <c r="QO78" s="41"/>
      <c r="QP78" s="41"/>
      <c r="QQ78" s="41"/>
      <c r="QR78" s="41"/>
      <c r="QS78" s="41"/>
      <c r="QT78" s="41"/>
      <c r="QU78" s="41"/>
      <c r="QV78" s="41"/>
      <c r="QW78" s="41"/>
      <c r="QX78" s="41"/>
      <c r="QY78" s="41"/>
      <c r="QZ78" s="41"/>
      <c r="RA78" s="41"/>
      <c r="RB78" s="41"/>
      <c r="RC78" s="41"/>
      <c r="RD78" s="41"/>
      <c r="RE78" s="41"/>
      <c r="RF78" s="41"/>
      <c r="RG78" s="41"/>
      <c r="RH78" s="41"/>
      <c r="RI78" s="41"/>
      <c r="RJ78" s="41"/>
      <c r="RK78" s="41"/>
      <c r="RL78" s="41"/>
      <c r="RM78" s="41"/>
      <c r="RN78" s="41"/>
      <c r="RO78" s="41"/>
      <c r="RP78" s="41"/>
      <c r="RQ78" s="41"/>
      <c r="RR78" s="41"/>
      <c r="RS78" s="41"/>
      <c r="RT78" s="41"/>
      <c r="RU78" s="41"/>
      <c r="RV78" s="41"/>
      <c r="RW78" s="41"/>
      <c r="RX78" s="41"/>
      <c r="RY78" s="41"/>
      <c r="RZ78" s="41"/>
      <c r="SA78" s="41"/>
      <c r="SB78" s="41"/>
      <c r="SC78" s="41"/>
      <c r="SD78" s="41"/>
      <c r="SE78" s="41"/>
      <c r="SF78" s="41"/>
      <c r="SG78" s="41"/>
      <c r="SH78" s="41"/>
      <c r="SI78" s="41"/>
      <c r="SJ78" s="41"/>
      <c r="SK78" s="41"/>
      <c r="SL78" s="41"/>
      <c r="SM78" s="41"/>
      <c r="SN78" s="41"/>
      <c r="SO78" s="41"/>
      <c r="SP78" s="41"/>
      <c r="SQ78" s="41"/>
      <c r="SR78" s="41"/>
      <c r="SS78" s="41"/>
      <c r="ST78" s="41"/>
      <c r="SU78" s="41"/>
      <c r="SV78" s="41"/>
      <c r="SW78" s="41"/>
      <c r="SX78" s="41"/>
      <c r="SY78" s="41"/>
      <c r="SZ78" s="41"/>
      <c r="TA78" s="41"/>
      <c r="TB78" s="41"/>
      <c r="TC78" s="41"/>
      <c r="TD78" s="41"/>
      <c r="TE78" s="41"/>
      <c r="TF78" s="41"/>
      <c r="TG78" s="41"/>
      <c r="TH78" s="41"/>
      <c r="TI78" s="41"/>
      <c r="TJ78" s="41"/>
      <c r="TK78" s="41"/>
      <c r="TL78" s="41"/>
      <c r="TM78" s="41"/>
      <c r="TN78" s="41"/>
      <c r="TO78" s="41"/>
      <c r="TP78" s="41"/>
      <c r="TQ78" s="41"/>
      <c r="TR78" s="41"/>
      <c r="TS78" s="41"/>
      <c r="TT78" s="41"/>
      <c r="TU78" s="41"/>
      <c r="TV78" s="41"/>
      <c r="TW78" s="41"/>
      <c r="TX78" s="41"/>
      <c r="TY78" s="41"/>
      <c r="TZ78" s="41"/>
      <c r="UA78" s="41"/>
      <c r="UB78" s="41"/>
      <c r="UC78" s="41"/>
      <c r="UD78" s="41"/>
      <c r="UE78" s="41"/>
      <c r="UF78" s="41"/>
      <c r="UG78" s="41"/>
      <c r="UH78" s="41"/>
      <c r="UI78" s="41"/>
      <c r="UJ78" s="41"/>
      <c r="UK78" s="41"/>
      <c r="UL78" s="41"/>
      <c r="UM78" s="41"/>
      <c r="UN78" s="41"/>
      <c r="UO78" s="41"/>
      <c r="UP78" s="41"/>
      <c r="UQ78" s="41"/>
      <c r="UR78" s="41"/>
      <c r="US78" s="41"/>
      <c r="UT78" s="41"/>
      <c r="UU78" s="41"/>
      <c r="UV78" s="41"/>
      <c r="UW78" s="41"/>
      <c r="UX78" s="41"/>
      <c r="UY78" s="41"/>
      <c r="UZ78" s="41"/>
      <c r="VA78" s="41"/>
      <c r="VB78" s="41"/>
      <c r="VC78" s="41"/>
      <c r="VD78" s="41"/>
      <c r="VE78" s="41"/>
      <c r="VF78" s="41"/>
      <c r="VG78" s="41"/>
      <c r="VH78" s="41"/>
      <c r="VI78" s="41"/>
      <c r="VJ78" s="41"/>
      <c r="VK78" s="41"/>
      <c r="VL78" s="41"/>
      <c r="VM78" s="41"/>
      <c r="VN78" s="41"/>
      <c r="VO78" s="41"/>
      <c r="VP78" s="41"/>
      <c r="VQ78" s="41"/>
      <c r="VR78" s="41"/>
      <c r="VS78" s="41"/>
      <c r="VT78" s="41"/>
      <c r="VU78" s="41"/>
      <c r="VV78" s="41"/>
      <c r="VW78" s="41"/>
      <c r="VX78" s="41"/>
      <c r="VY78" s="41"/>
      <c r="VZ78" s="41"/>
      <c r="WA78" s="41"/>
      <c r="WB78" s="41"/>
      <c r="WC78" s="41"/>
      <c r="WD78" s="41"/>
      <c r="WE78" s="41"/>
      <c r="WF78" s="41"/>
      <c r="WG78" s="41"/>
      <c r="WH78" s="41"/>
      <c r="WI78" s="41"/>
      <c r="WJ78" s="41"/>
      <c r="WK78" s="41"/>
      <c r="WL78" s="41"/>
      <c r="WM78" s="41"/>
      <c r="WN78" s="41"/>
      <c r="WO78" s="41"/>
      <c r="WP78" s="41"/>
      <c r="WQ78" s="41"/>
      <c r="WR78" s="41"/>
      <c r="WS78" s="41"/>
      <c r="WT78" s="41"/>
      <c r="WU78" s="41"/>
      <c r="WV78" s="41"/>
      <c r="WW78" s="41"/>
      <c r="WX78" s="41"/>
      <c r="WY78" s="41"/>
      <c r="WZ78" s="41"/>
      <c r="XA78" s="41"/>
      <c r="XB78" s="41"/>
      <c r="XC78" s="41"/>
      <c r="XD78" s="41"/>
      <c r="XE78" s="41"/>
      <c r="XF78" s="41"/>
      <c r="XG78" s="41"/>
      <c r="XH78" s="41"/>
      <c r="XI78" s="41"/>
      <c r="XJ78" s="41"/>
      <c r="XK78" s="41"/>
      <c r="XL78" s="41"/>
      <c r="XM78" s="41"/>
      <c r="XN78" s="41"/>
      <c r="XO78" s="41"/>
      <c r="XP78" s="41"/>
      <c r="XQ78" s="41"/>
      <c r="XR78" s="41"/>
      <c r="XS78" s="41"/>
      <c r="XT78" s="41"/>
      <c r="XU78" s="41"/>
      <c r="XV78" s="41"/>
      <c r="XW78" s="41"/>
      <c r="XX78" s="41"/>
      <c r="XY78" s="41"/>
      <c r="XZ78" s="41"/>
      <c r="YA78" s="41"/>
      <c r="YB78" s="41"/>
      <c r="YC78" s="41"/>
      <c r="YD78" s="41"/>
      <c r="YE78" s="41"/>
      <c r="YF78" s="41"/>
      <c r="YG78" s="41"/>
      <c r="YH78" s="41"/>
      <c r="YI78" s="41"/>
      <c r="YJ78" s="41"/>
      <c r="YK78" s="41"/>
      <c r="YL78" s="41"/>
      <c r="YM78" s="41"/>
      <c r="YN78" s="41"/>
      <c r="YO78" s="41"/>
      <c r="YP78" s="41"/>
      <c r="YQ78" s="41"/>
      <c r="YR78" s="41"/>
      <c r="YS78" s="41"/>
      <c r="YT78" s="41"/>
      <c r="YU78" s="41"/>
      <c r="YV78" s="41"/>
      <c r="YW78" s="41"/>
      <c r="YX78" s="41"/>
      <c r="YY78" s="41"/>
      <c r="YZ78" s="41"/>
      <c r="ZA78" s="41"/>
      <c r="ZB78" s="41"/>
      <c r="ZC78" s="41"/>
      <c r="ZD78" s="41"/>
      <c r="ZE78" s="41"/>
      <c r="ZF78" s="41"/>
      <c r="ZG78" s="41"/>
      <c r="ZH78" s="41"/>
      <c r="ZI78" s="41"/>
      <c r="ZJ78" s="41"/>
      <c r="ZK78" s="41"/>
      <c r="ZL78" s="41"/>
      <c r="ZM78" s="41"/>
      <c r="ZN78" s="41"/>
      <c r="ZO78" s="41"/>
      <c r="ZP78" s="41"/>
      <c r="ZQ78" s="41"/>
      <c r="ZR78" s="41"/>
      <c r="ZS78" s="41"/>
      <c r="ZT78" s="41"/>
      <c r="ZU78" s="41"/>
      <c r="ZV78" s="41"/>
      <c r="ZW78" s="41"/>
      <c r="ZX78" s="41"/>
      <c r="ZY78" s="41"/>
      <c r="ZZ78" s="41"/>
      <c r="AAA78" s="41"/>
      <c r="AAB78" s="41"/>
      <c r="AAC78" s="41"/>
      <c r="AAD78" s="41"/>
      <c r="AAE78" s="41"/>
      <c r="AAF78" s="41"/>
      <c r="AAG78" s="41"/>
      <c r="AAH78" s="41"/>
      <c r="AAI78" s="41"/>
      <c r="AAJ78" s="41"/>
      <c r="AAK78" s="41"/>
      <c r="AAL78" s="41"/>
      <c r="AAM78" s="41"/>
      <c r="AAN78" s="41"/>
      <c r="AAO78" s="41"/>
      <c r="AAP78" s="41"/>
      <c r="AAQ78" s="41"/>
      <c r="AAR78" s="41"/>
      <c r="AAS78" s="41"/>
      <c r="AAT78" s="41"/>
      <c r="AAU78" s="41"/>
      <c r="AAV78" s="41"/>
      <c r="AAW78" s="41"/>
      <c r="AAX78" s="41"/>
      <c r="AAY78" s="41"/>
      <c r="AAZ78" s="41"/>
      <c r="ABA78" s="41"/>
      <c r="ABB78" s="41"/>
      <c r="ABC78" s="41"/>
      <c r="ABD78" s="41"/>
      <c r="ABE78" s="41"/>
      <c r="ABF78" s="41"/>
      <c r="ABG78" s="41"/>
      <c r="ABH78" s="41"/>
      <c r="ABI78" s="41"/>
      <c r="ABJ78" s="41"/>
      <c r="ABK78" s="41"/>
      <c r="ABL78" s="41"/>
      <c r="ABM78" s="41"/>
      <c r="ABN78" s="41"/>
      <c r="ABO78" s="41"/>
      <c r="ABP78" s="41"/>
      <c r="ABQ78" s="41"/>
      <c r="ABR78" s="41"/>
      <c r="ABS78" s="41"/>
      <c r="ABT78" s="41"/>
      <c r="ABU78" s="41"/>
      <c r="ABV78" s="41"/>
      <c r="ABW78" s="41"/>
      <c r="ABX78" s="41"/>
      <c r="ABY78" s="41"/>
      <c r="ABZ78" s="41"/>
      <c r="ACA78" s="41"/>
      <c r="ACB78" s="41"/>
      <c r="ACC78" s="41"/>
      <c r="ACD78" s="41"/>
      <c r="ACE78" s="41"/>
      <c r="ACF78" s="41"/>
      <c r="ACG78" s="41"/>
      <c r="ACH78" s="41"/>
      <c r="ACI78" s="41"/>
      <c r="ACJ78" s="41"/>
      <c r="ACK78" s="41"/>
      <c r="ACL78" s="41"/>
      <c r="ACM78" s="41"/>
      <c r="ACN78" s="41"/>
      <c r="ACO78" s="41"/>
      <c r="ACP78" s="41"/>
      <c r="ACQ78" s="41"/>
      <c r="ACR78" s="41"/>
      <c r="ACS78" s="41"/>
      <c r="ACT78" s="41"/>
      <c r="ACU78" s="41"/>
      <c r="ACV78" s="41"/>
      <c r="ACW78" s="41"/>
      <c r="ACX78" s="41"/>
      <c r="ACY78" s="41"/>
      <c r="ACZ78" s="41"/>
      <c r="ADA78" s="41"/>
      <c r="ADB78" s="41"/>
      <c r="ADC78" s="41"/>
      <c r="ADD78" s="41"/>
      <c r="ADE78" s="41"/>
      <c r="ADF78" s="41"/>
      <c r="ADG78" s="41"/>
      <c r="ADH78" s="41"/>
      <c r="ADI78" s="41"/>
      <c r="ADJ78" s="41"/>
      <c r="ADK78" s="41"/>
      <c r="ADL78" s="41"/>
      <c r="ADM78" s="41"/>
      <c r="ADN78" s="41"/>
      <c r="ADO78" s="41"/>
      <c r="ADP78" s="41"/>
      <c r="ADQ78" s="41"/>
      <c r="ADR78" s="41"/>
      <c r="ADS78" s="41"/>
      <c r="ADT78" s="41"/>
      <c r="ADU78" s="41"/>
      <c r="ADV78" s="41"/>
      <c r="ADW78" s="41"/>
      <c r="ADX78" s="41"/>
      <c r="ADY78" s="41"/>
      <c r="ADZ78" s="41"/>
      <c r="AEA78" s="41"/>
      <c r="AEB78" s="41"/>
      <c r="AEC78" s="41"/>
      <c r="AED78" s="41"/>
      <c r="AEE78" s="41"/>
      <c r="AEF78" s="41"/>
      <c r="AEG78" s="41"/>
      <c r="AEH78" s="41"/>
      <c r="AEI78" s="41"/>
      <c r="AEJ78" s="41"/>
      <c r="AEK78" s="41"/>
      <c r="AEL78" s="41"/>
      <c r="AEM78" s="41"/>
      <c r="AEN78" s="41"/>
      <c r="AEO78" s="41"/>
      <c r="AEP78" s="41"/>
      <c r="AEQ78" s="41"/>
      <c r="AER78" s="41"/>
      <c r="AES78" s="41"/>
      <c r="AET78" s="41"/>
      <c r="AEU78" s="41"/>
      <c r="AEV78" s="41"/>
      <c r="AEW78" s="41"/>
      <c r="AEX78" s="41"/>
      <c r="AEY78" s="41"/>
      <c r="AEZ78" s="41"/>
      <c r="AFA78" s="41"/>
      <c r="AFB78" s="41"/>
      <c r="AFC78" s="41"/>
      <c r="AFD78" s="41"/>
      <c r="AFE78" s="41"/>
      <c r="AFF78" s="41"/>
      <c r="AFG78" s="41"/>
      <c r="AFH78" s="41"/>
      <c r="AFI78" s="41"/>
      <c r="AFJ78" s="41"/>
      <c r="AFK78" s="41"/>
      <c r="AFL78" s="41"/>
      <c r="AFM78" s="41"/>
      <c r="AFN78" s="41"/>
      <c r="AFO78" s="41"/>
      <c r="AFP78" s="41"/>
      <c r="AFQ78" s="41"/>
      <c r="AFR78" s="41"/>
      <c r="AFS78" s="41"/>
      <c r="AFT78" s="41"/>
      <c r="AFU78" s="41"/>
      <c r="AFV78" s="41"/>
      <c r="AFW78" s="41"/>
      <c r="AFX78" s="41"/>
      <c r="AFY78" s="41"/>
      <c r="AFZ78" s="41"/>
      <c r="AGA78" s="41"/>
      <c r="AGB78" s="41"/>
      <c r="AGC78" s="41"/>
      <c r="AGD78" s="41"/>
      <c r="AGE78" s="41"/>
      <c r="AGF78" s="41"/>
      <c r="AGG78" s="41"/>
      <c r="AGH78" s="41"/>
      <c r="AGI78" s="41"/>
      <c r="AGJ78" s="41"/>
      <c r="AGK78" s="41"/>
      <c r="AGL78" s="41"/>
      <c r="AGM78" s="41"/>
      <c r="AGN78" s="41"/>
      <c r="AGO78" s="41"/>
      <c r="AGP78" s="41"/>
      <c r="AGQ78" s="41"/>
      <c r="AGR78" s="41"/>
      <c r="AGS78" s="41"/>
      <c r="AGT78" s="41"/>
      <c r="AGU78" s="41"/>
      <c r="AGV78" s="41"/>
      <c r="AGW78" s="41"/>
      <c r="AGX78" s="41"/>
      <c r="AGY78" s="41"/>
      <c r="AGZ78" s="41"/>
      <c r="AHA78" s="41"/>
      <c r="AHB78" s="41"/>
      <c r="AHC78" s="41"/>
      <c r="AHD78" s="41"/>
      <c r="AHE78" s="41"/>
      <c r="AHF78" s="41"/>
      <c r="AHG78" s="41"/>
      <c r="AHH78" s="41"/>
      <c r="AHI78" s="41"/>
      <c r="AHJ78" s="41"/>
      <c r="AHK78" s="41"/>
      <c r="AHL78" s="41"/>
      <c r="AHM78" s="41"/>
      <c r="AHN78" s="41"/>
      <c r="AHO78" s="41"/>
      <c r="AHP78" s="41"/>
      <c r="AHQ78" s="41"/>
      <c r="AHR78" s="41"/>
      <c r="AHS78" s="41"/>
      <c r="AHT78" s="41"/>
      <c r="AHU78" s="41"/>
      <c r="AHV78" s="41"/>
      <c r="AHW78" s="41"/>
      <c r="AHX78" s="41"/>
      <c r="AHY78" s="41"/>
      <c r="AHZ78" s="41"/>
      <c r="AIA78" s="41"/>
      <c r="AIB78" s="41"/>
      <c r="AIC78" s="41"/>
      <c r="AID78" s="41"/>
      <c r="AIE78" s="41"/>
      <c r="AIF78" s="41"/>
      <c r="AIG78" s="41"/>
      <c r="AIH78" s="41"/>
      <c r="AII78" s="41"/>
      <c r="AIJ78" s="41"/>
      <c r="AIK78" s="41"/>
      <c r="AIL78" s="41"/>
      <c r="AIM78" s="41"/>
      <c r="AIN78" s="41"/>
      <c r="AIO78" s="41"/>
      <c r="AIP78" s="41"/>
      <c r="AIQ78" s="41"/>
      <c r="AIR78" s="41"/>
      <c r="AIS78" s="41"/>
      <c r="AIT78" s="41"/>
      <c r="AIU78" s="41"/>
      <c r="AIV78" s="41"/>
      <c r="AIW78" s="41"/>
      <c r="AIX78" s="41"/>
      <c r="AIY78" s="41"/>
      <c r="AIZ78" s="41"/>
      <c r="AJA78" s="41"/>
      <c r="AJB78" s="41"/>
      <c r="AJC78" s="41"/>
      <c r="AJD78" s="41"/>
      <c r="AJE78" s="41"/>
      <c r="AJF78" s="41"/>
      <c r="AJG78" s="41"/>
      <c r="AJH78" s="41"/>
      <c r="AJI78" s="41"/>
      <c r="AJJ78" s="41"/>
      <c r="AJK78" s="41"/>
      <c r="AJL78" s="41"/>
      <c r="AJM78" s="41"/>
      <c r="AJN78" s="41"/>
      <c r="AJO78" s="41"/>
      <c r="AJP78" s="41"/>
      <c r="AJQ78" s="41"/>
      <c r="AJR78" s="41"/>
      <c r="AJS78" s="41"/>
      <c r="AJT78" s="41"/>
      <c r="AJU78" s="41"/>
      <c r="AJV78" s="41"/>
      <c r="AJW78" s="41"/>
      <c r="AJX78" s="41"/>
      <c r="AJY78" s="41"/>
      <c r="AJZ78" s="41"/>
      <c r="AKA78" s="41"/>
      <c r="AKB78" s="41"/>
      <c r="AKC78" s="41"/>
      <c r="AKD78" s="41"/>
      <c r="AKE78" s="41"/>
      <c r="AKF78" s="41"/>
      <c r="AKG78" s="41"/>
      <c r="AKH78" s="41"/>
      <c r="AKI78" s="41"/>
      <c r="AKJ78" s="41"/>
      <c r="AKK78" s="41"/>
      <c r="AKL78" s="41"/>
      <c r="AKM78" s="41"/>
      <c r="AKN78" s="41"/>
      <c r="AKO78" s="41"/>
      <c r="AKP78" s="41"/>
      <c r="AKQ78" s="41"/>
      <c r="AKR78" s="41"/>
      <c r="AKS78" s="41"/>
      <c r="AKT78" s="41"/>
      <c r="AKU78" s="41"/>
      <c r="AKV78" s="41"/>
      <c r="AKW78" s="41"/>
      <c r="AKX78" s="41"/>
      <c r="AKY78" s="41"/>
      <c r="AKZ78" s="41"/>
      <c r="ALA78" s="41"/>
      <c r="ALB78" s="41"/>
      <c r="ALC78" s="41"/>
      <c r="ALD78" s="41"/>
      <c r="ALE78" s="41"/>
      <c r="ALF78" s="41"/>
      <c r="ALG78" s="41"/>
      <c r="ALH78" s="41"/>
      <c r="ALI78" s="41"/>
      <c r="ALJ78" s="41"/>
      <c r="ALK78" s="41"/>
      <c r="ALL78" s="41"/>
      <c r="ALM78" s="41"/>
      <c r="ALN78" s="41"/>
      <c r="ALO78" s="41"/>
      <c r="ALP78" s="41"/>
      <c r="ALQ78" s="41"/>
      <c r="ALR78" s="41"/>
      <c r="ALS78" s="41"/>
      <c r="ALT78" s="41"/>
      <c r="ALU78" s="41"/>
      <c r="ALV78" s="41"/>
      <c r="ALW78" s="41"/>
      <c r="ALX78" s="41"/>
      <c r="ALY78" s="41"/>
      <c r="ALZ78" s="41"/>
      <c r="AMA78" s="41"/>
      <c r="AMB78" s="41"/>
      <c r="AMC78" s="41"/>
      <c r="AMD78" s="41"/>
      <c r="AME78" s="41"/>
      <c r="AMF78" s="41"/>
      <c r="AMG78" s="41"/>
      <c r="AMH78" s="41"/>
      <c r="AMI78" s="41"/>
      <c r="AMJ78" s="41"/>
      <c r="AMK78" s="41"/>
      <c r="AML78" s="41"/>
      <c r="AMM78" s="41"/>
      <c r="AMN78" s="41"/>
      <c r="AMO78" s="41"/>
      <c r="AMP78" s="41"/>
      <c r="AMQ78" s="41"/>
      <c r="AMR78" s="41"/>
      <c r="AMS78" s="41"/>
      <c r="AMT78" s="41"/>
      <c r="AMU78" s="41"/>
      <c r="AMV78" s="41"/>
      <c r="AMW78" s="41"/>
      <c r="AMX78" s="41"/>
      <c r="AMY78" s="41"/>
      <c r="AMZ78" s="41"/>
      <c r="ANA78" s="41"/>
      <c r="ANB78" s="41"/>
      <c r="ANC78" s="41"/>
      <c r="AND78" s="41"/>
      <c r="ANE78" s="41"/>
      <c r="ANF78" s="41"/>
      <c r="ANG78" s="41"/>
      <c r="ANH78" s="41"/>
      <c r="ANI78" s="41"/>
      <c r="ANJ78" s="41"/>
      <c r="ANK78" s="41"/>
      <c r="ANL78" s="41"/>
      <c r="ANM78" s="41"/>
      <c r="ANN78" s="41"/>
      <c r="ANO78" s="41"/>
      <c r="ANP78" s="41"/>
      <c r="ANQ78" s="41"/>
      <c r="ANR78" s="41"/>
      <c r="ANS78" s="41"/>
      <c r="ANT78" s="41"/>
      <c r="ANU78" s="41"/>
      <c r="ANV78" s="41"/>
      <c r="ANW78" s="41"/>
      <c r="ANX78" s="41"/>
      <c r="ANY78" s="41"/>
      <c r="ANZ78" s="41"/>
      <c r="AOA78" s="41"/>
      <c r="AOB78" s="41"/>
      <c r="AOC78" s="41"/>
      <c r="AOD78" s="41"/>
      <c r="AOE78" s="41"/>
      <c r="AOF78" s="41"/>
      <c r="AOG78" s="41"/>
      <c r="AOH78" s="41"/>
      <c r="AOI78" s="41"/>
      <c r="AOJ78" s="41"/>
      <c r="AOK78" s="41"/>
      <c r="AOL78" s="41"/>
      <c r="AOM78" s="41"/>
      <c r="AON78" s="41"/>
      <c r="AOO78" s="41"/>
      <c r="AOP78" s="41"/>
      <c r="AOQ78" s="41"/>
      <c r="AOR78" s="41"/>
      <c r="AOS78" s="41"/>
      <c r="AOT78" s="41"/>
      <c r="AOU78" s="41"/>
      <c r="AOV78" s="41"/>
      <c r="AOW78" s="41"/>
      <c r="AOX78" s="41"/>
      <c r="AOY78" s="41"/>
      <c r="AOZ78" s="41"/>
      <c r="APA78" s="41"/>
      <c r="APB78" s="41"/>
      <c r="APC78" s="41"/>
      <c r="APD78" s="41"/>
      <c r="APE78" s="41"/>
      <c r="APF78" s="41"/>
      <c r="APG78" s="41"/>
      <c r="APH78" s="41"/>
      <c r="API78" s="41"/>
    </row>
    <row r="79" spans="2:1101" x14ac:dyDescent="0.25">
      <c r="B79" s="43" t="s">
        <v>361</v>
      </c>
      <c r="C79" s="41">
        <v>12521</v>
      </c>
      <c r="D79" s="130">
        <v>0</v>
      </c>
      <c r="E79" s="130">
        <v>12937173.17</v>
      </c>
      <c r="F79" s="130">
        <v>0</v>
      </c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  <c r="CK79" s="41"/>
      <c r="CL79" s="41"/>
      <c r="CM79" s="41"/>
      <c r="CN79" s="41"/>
      <c r="CO79" s="41"/>
      <c r="CP79" s="41"/>
      <c r="CQ79" s="41"/>
      <c r="CR79" s="41"/>
      <c r="CS79" s="41"/>
      <c r="CT79" s="41"/>
      <c r="CU79" s="41"/>
      <c r="CV79" s="41"/>
      <c r="CW79" s="41"/>
      <c r="CX79" s="41"/>
      <c r="CY79" s="41"/>
      <c r="CZ79" s="41"/>
      <c r="DA79" s="41"/>
      <c r="DB79" s="41"/>
      <c r="DC79" s="41"/>
      <c r="DD79" s="41"/>
      <c r="DE79" s="41"/>
      <c r="DF79" s="41"/>
      <c r="DG79" s="41"/>
      <c r="DH79" s="41"/>
      <c r="DI79" s="41"/>
      <c r="DJ79" s="41"/>
      <c r="DK79" s="41"/>
      <c r="DL79" s="41"/>
      <c r="DM79" s="41"/>
      <c r="DN79" s="41"/>
      <c r="DO79" s="41"/>
      <c r="DP79" s="41"/>
      <c r="DQ79" s="41"/>
      <c r="DR79" s="41"/>
      <c r="DS79" s="41"/>
      <c r="DT79" s="41"/>
      <c r="DU79" s="41"/>
      <c r="DV79" s="41"/>
      <c r="DW79" s="41"/>
      <c r="DX79" s="41"/>
      <c r="DY79" s="41"/>
      <c r="DZ79" s="41"/>
      <c r="EA79" s="41"/>
      <c r="EB79" s="41"/>
      <c r="EC79" s="41"/>
      <c r="ED79" s="41"/>
      <c r="EE79" s="41"/>
      <c r="EF79" s="41"/>
      <c r="EG79" s="41"/>
      <c r="EH79" s="41"/>
      <c r="EI79" s="41"/>
      <c r="EJ79" s="41"/>
      <c r="EK79" s="41"/>
      <c r="EL79" s="41"/>
      <c r="EM79" s="41"/>
      <c r="EN79" s="41"/>
      <c r="EO79" s="41"/>
      <c r="EP79" s="41"/>
      <c r="EQ79" s="41"/>
      <c r="ER79" s="41"/>
      <c r="ES79" s="41"/>
      <c r="ET79" s="41"/>
      <c r="EU79" s="41"/>
      <c r="EV79" s="41"/>
      <c r="EW79" s="41"/>
      <c r="EX79" s="41"/>
      <c r="EY79" s="41"/>
      <c r="EZ79" s="41"/>
      <c r="FA79" s="41"/>
      <c r="FB79" s="41"/>
      <c r="FC79" s="41"/>
      <c r="FD79" s="41"/>
      <c r="FE79" s="41"/>
      <c r="FF79" s="41"/>
      <c r="FG79" s="41"/>
      <c r="FH79" s="41"/>
      <c r="FI79" s="41"/>
      <c r="FJ79" s="41"/>
      <c r="FK79" s="41"/>
      <c r="FL79" s="41"/>
      <c r="FM79" s="41"/>
      <c r="FN79" s="41"/>
      <c r="FO79" s="41"/>
      <c r="FP79" s="41"/>
      <c r="FQ79" s="41"/>
      <c r="FR79" s="41"/>
      <c r="FS79" s="41"/>
      <c r="FT79" s="41"/>
      <c r="FU79" s="41"/>
      <c r="FV79" s="41"/>
      <c r="FW79" s="41"/>
      <c r="FX79" s="41"/>
      <c r="FY79" s="41"/>
      <c r="FZ79" s="41"/>
      <c r="GA79" s="41"/>
      <c r="GB79" s="41"/>
      <c r="GC79" s="41"/>
      <c r="GD79" s="41"/>
      <c r="GE79" s="41"/>
      <c r="GF79" s="41"/>
      <c r="GG79" s="41"/>
      <c r="GH79" s="41"/>
      <c r="GI79" s="41"/>
      <c r="GJ79" s="41"/>
      <c r="GK79" s="41"/>
      <c r="GL79" s="41"/>
      <c r="GM79" s="41"/>
      <c r="GN79" s="41"/>
      <c r="GO79" s="41"/>
      <c r="GP79" s="41"/>
      <c r="GQ79" s="41"/>
      <c r="GR79" s="41"/>
      <c r="GS79" s="41"/>
      <c r="GT79" s="41"/>
      <c r="GU79" s="41"/>
      <c r="GV79" s="41"/>
      <c r="GW79" s="41"/>
      <c r="GX79" s="41"/>
      <c r="GY79" s="41"/>
      <c r="GZ79" s="41"/>
      <c r="HA79" s="41"/>
      <c r="HB79" s="41"/>
      <c r="HC79" s="41"/>
      <c r="HD79" s="41"/>
      <c r="HE79" s="41"/>
      <c r="HF79" s="41"/>
      <c r="HG79" s="41"/>
      <c r="HH79" s="41"/>
      <c r="HI79" s="41"/>
      <c r="HJ79" s="41"/>
      <c r="HK79" s="41"/>
      <c r="HL79" s="41"/>
      <c r="HM79" s="41"/>
      <c r="HN79" s="41"/>
      <c r="HO79" s="41"/>
      <c r="HP79" s="41"/>
      <c r="HQ79" s="41"/>
      <c r="HR79" s="41"/>
      <c r="HS79" s="41"/>
      <c r="HT79" s="41"/>
      <c r="HU79" s="41"/>
      <c r="HV79" s="41"/>
      <c r="HW79" s="41"/>
      <c r="HX79" s="41"/>
      <c r="HY79" s="41"/>
      <c r="HZ79" s="41"/>
      <c r="IA79" s="41"/>
      <c r="IB79" s="41"/>
      <c r="IC79" s="41"/>
      <c r="ID79" s="41"/>
      <c r="IE79" s="41"/>
      <c r="IF79" s="41"/>
      <c r="IG79" s="41"/>
      <c r="IH79" s="41"/>
      <c r="II79" s="41"/>
      <c r="IJ79" s="41"/>
      <c r="IK79" s="41"/>
      <c r="IL79" s="41"/>
      <c r="IM79" s="41"/>
      <c r="IN79" s="41"/>
      <c r="IO79" s="41"/>
      <c r="IP79" s="41"/>
      <c r="IQ79" s="41"/>
      <c r="IR79" s="41"/>
      <c r="IS79" s="41"/>
      <c r="IT79" s="41"/>
      <c r="IU79" s="41"/>
      <c r="IV79" s="41"/>
      <c r="IW79" s="41"/>
      <c r="IX79" s="41"/>
      <c r="IY79" s="41"/>
      <c r="IZ79" s="41"/>
      <c r="JA79" s="41"/>
      <c r="JB79" s="41"/>
      <c r="JC79" s="41"/>
      <c r="JD79" s="41"/>
      <c r="JE79" s="41"/>
      <c r="JF79" s="41"/>
      <c r="JG79" s="41"/>
      <c r="JH79" s="41"/>
      <c r="JI79" s="41"/>
      <c r="JJ79" s="41"/>
      <c r="JK79" s="41"/>
      <c r="JL79" s="41"/>
      <c r="JM79" s="41"/>
      <c r="JN79" s="41"/>
      <c r="JO79" s="41"/>
      <c r="JP79" s="41"/>
      <c r="JQ79" s="41"/>
      <c r="JR79" s="41"/>
      <c r="JS79" s="41"/>
      <c r="JT79" s="41"/>
      <c r="JU79" s="41"/>
      <c r="JV79" s="41"/>
      <c r="JW79" s="41"/>
      <c r="JX79" s="41"/>
      <c r="JY79" s="41"/>
      <c r="JZ79" s="41"/>
      <c r="KA79" s="41"/>
      <c r="KB79" s="41"/>
      <c r="KC79" s="41"/>
      <c r="KD79" s="41"/>
      <c r="KE79" s="41"/>
      <c r="KF79" s="41"/>
      <c r="KG79" s="41"/>
      <c r="KH79" s="41"/>
      <c r="KI79" s="41"/>
      <c r="KJ79" s="41"/>
      <c r="KK79" s="41"/>
      <c r="KL79" s="41"/>
      <c r="KM79" s="41"/>
      <c r="KN79" s="41"/>
      <c r="KO79" s="41"/>
      <c r="KP79" s="41"/>
      <c r="KQ79" s="41"/>
      <c r="KR79" s="41"/>
      <c r="KS79" s="41"/>
      <c r="KT79" s="41"/>
      <c r="KU79" s="41"/>
      <c r="KV79" s="41"/>
      <c r="KW79" s="41"/>
      <c r="KX79" s="41"/>
      <c r="KY79" s="41"/>
      <c r="KZ79" s="41"/>
      <c r="LA79" s="41"/>
      <c r="LB79" s="41"/>
      <c r="LC79" s="41"/>
      <c r="LD79" s="41"/>
      <c r="LE79" s="41"/>
      <c r="LF79" s="41"/>
      <c r="LG79" s="41"/>
      <c r="LH79" s="41"/>
      <c r="LI79" s="41"/>
      <c r="LJ79" s="41"/>
      <c r="LK79" s="41"/>
      <c r="LL79" s="41"/>
      <c r="LM79" s="41"/>
      <c r="LN79" s="41"/>
      <c r="LO79" s="41"/>
      <c r="LP79" s="41"/>
      <c r="LQ79" s="41"/>
      <c r="LR79" s="41"/>
      <c r="LS79" s="41"/>
      <c r="LT79" s="41"/>
      <c r="LU79" s="41"/>
      <c r="LV79" s="41"/>
      <c r="LW79" s="41"/>
      <c r="LX79" s="41"/>
      <c r="LY79" s="41"/>
      <c r="LZ79" s="41"/>
      <c r="MA79" s="41"/>
      <c r="MB79" s="41"/>
      <c r="MC79" s="41"/>
      <c r="MD79" s="41"/>
      <c r="ME79" s="41"/>
      <c r="MF79" s="41"/>
      <c r="MG79" s="41"/>
      <c r="MH79" s="41"/>
      <c r="MI79" s="41"/>
      <c r="MJ79" s="41"/>
      <c r="MK79" s="41"/>
      <c r="ML79" s="41"/>
      <c r="MM79" s="41"/>
      <c r="MN79" s="41"/>
      <c r="MO79" s="41"/>
      <c r="MP79" s="41"/>
      <c r="MQ79" s="41"/>
      <c r="MR79" s="41"/>
      <c r="MS79" s="41"/>
      <c r="MT79" s="41"/>
      <c r="MU79" s="41"/>
      <c r="MV79" s="41"/>
      <c r="MW79" s="41"/>
      <c r="MX79" s="41"/>
      <c r="MY79" s="41"/>
      <c r="MZ79" s="41"/>
      <c r="NA79" s="41"/>
      <c r="NB79" s="41"/>
      <c r="NC79" s="41"/>
      <c r="ND79" s="41"/>
      <c r="NE79" s="41"/>
      <c r="NF79" s="41"/>
      <c r="NG79" s="41"/>
      <c r="NH79" s="41"/>
      <c r="NI79" s="41"/>
      <c r="NJ79" s="41"/>
      <c r="NK79" s="41"/>
      <c r="NL79" s="41"/>
      <c r="NM79" s="41"/>
      <c r="NN79" s="41"/>
      <c r="NO79" s="41"/>
      <c r="NP79" s="41"/>
      <c r="NQ79" s="41"/>
      <c r="NR79" s="41"/>
      <c r="NS79" s="41"/>
      <c r="NT79" s="41"/>
      <c r="NU79" s="41"/>
      <c r="NV79" s="41"/>
      <c r="NW79" s="41"/>
      <c r="NX79" s="41"/>
      <c r="NY79" s="41"/>
      <c r="NZ79" s="41"/>
      <c r="OA79" s="41"/>
      <c r="OB79" s="41"/>
      <c r="OC79" s="41"/>
      <c r="OD79" s="41"/>
      <c r="OE79" s="41"/>
      <c r="OF79" s="41"/>
      <c r="OG79" s="41"/>
      <c r="OH79" s="41"/>
      <c r="OI79" s="41"/>
      <c r="OJ79" s="41"/>
      <c r="OK79" s="41"/>
      <c r="OL79" s="41"/>
      <c r="OM79" s="41"/>
      <c r="ON79" s="41"/>
      <c r="OO79" s="41"/>
      <c r="OP79" s="41"/>
      <c r="OQ79" s="41"/>
      <c r="OR79" s="41"/>
      <c r="OS79" s="41"/>
      <c r="OT79" s="41"/>
      <c r="OU79" s="41"/>
      <c r="OV79" s="41"/>
      <c r="OW79" s="41"/>
      <c r="OX79" s="41"/>
      <c r="OY79" s="41"/>
      <c r="OZ79" s="41"/>
      <c r="PA79" s="41"/>
      <c r="PB79" s="41"/>
      <c r="PC79" s="41"/>
      <c r="PD79" s="41"/>
      <c r="PE79" s="41"/>
      <c r="PF79" s="41"/>
      <c r="PG79" s="41"/>
      <c r="PH79" s="41"/>
      <c r="PI79" s="41"/>
      <c r="PJ79" s="41"/>
      <c r="PK79" s="41"/>
      <c r="PL79" s="41"/>
      <c r="PM79" s="41"/>
      <c r="PN79" s="41"/>
      <c r="PO79" s="41"/>
      <c r="PP79" s="41"/>
      <c r="PQ79" s="41"/>
      <c r="PR79" s="41"/>
      <c r="PS79" s="41"/>
      <c r="PT79" s="41"/>
      <c r="PU79" s="41"/>
      <c r="PV79" s="41"/>
      <c r="PW79" s="41"/>
      <c r="PX79" s="41"/>
      <c r="PY79" s="41"/>
      <c r="PZ79" s="41"/>
      <c r="QA79" s="41"/>
      <c r="QB79" s="41"/>
      <c r="QC79" s="41"/>
      <c r="QD79" s="41"/>
      <c r="QE79" s="41"/>
      <c r="QF79" s="41"/>
      <c r="QG79" s="41"/>
      <c r="QH79" s="41"/>
      <c r="QI79" s="41"/>
      <c r="QJ79" s="41"/>
      <c r="QK79" s="41"/>
      <c r="QL79" s="41"/>
      <c r="QM79" s="41"/>
      <c r="QN79" s="41"/>
      <c r="QO79" s="41"/>
      <c r="QP79" s="41"/>
      <c r="QQ79" s="41"/>
      <c r="QR79" s="41"/>
      <c r="QS79" s="41"/>
      <c r="QT79" s="41"/>
      <c r="QU79" s="41"/>
      <c r="QV79" s="41"/>
      <c r="QW79" s="41"/>
      <c r="QX79" s="41"/>
      <c r="QY79" s="41"/>
      <c r="QZ79" s="41"/>
      <c r="RA79" s="41"/>
      <c r="RB79" s="41"/>
      <c r="RC79" s="41"/>
      <c r="RD79" s="41"/>
      <c r="RE79" s="41"/>
      <c r="RF79" s="41"/>
      <c r="RG79" s="41"/>
      <c r="RH79" s="41"/>
      <c r="RI79" s="41"/>
      <c r="RJ79" s="41"/>
      <c r="RK79" s="41"/>
      <c r="RL79" s="41"/>
      <c r="RM79" s="41"/>
      <c r="RN79" s="41"/>
      <c r="RO79" s="41"/>
      <c r="RP79" s="41"/>
      <c r="RQ79" s="41"/>
      <c r="RR79" s="41"/>
      <c r="RS79" s="41"/>
      <c r="RT79" s="41"/>
      <c r="RU79" s="41"/>
      <c r="RV79" s="41"/>
      <c r="RW79" s="41"/>
      <c r="RX79" s="41"/>
      <c r="RY79" s="41"/>
      <c r="RZ79" s="41"/>
      <c r="SA79" s="41"/>
      <c r="SB79" s="41"/>
      <c r="SC79" s="41"/>
      <c r="SD79" s="41"/>
      <c r="SE79" s="41"/>
      <c r="SF79" s="41"/>
      <c r="SG79" s="41"/>
      <c r="SH79" s="41"/>
      <c r="SI79" s="41"/>
      <c r="SJ79" s="41"/>
      <c r="SK79" s="41"/>
      <c r="SL79" s="41"/>
      <c r="SM79" s="41"/>
      <c r="SN79" s="41"/>
      <c r="SO79" s="41"/>
      <c r="SP79" s="41"/>
      <c r="SQ79" s="41"/>
      <c r="SR79" s="41"/>
      <c r="SS79" s="41"/>
      <c r="ST79" s="41"/>
      <c r="SU79" s="41"/>
      <c r="SV79" s="41"/>
      <c r="SW79" s="41"/>
      <c r="SX79" s="41"/>
      <c r="SY79" s="41"/>
      <c r="SZ79" s="41"/>
      <c r="TA79" s="41"/>
      <c r="TB79" s="41"/>
      <c r="TC79" s="41"/>
      <c r="TD79" s="41"/>
      <c r="TE79" s="41"/>
      <c r="TF79" s="41"/>
      <c r="TG79" s="41"/>
      <c r="TH79" s="41"/>
      <c r="TI79" s="41"/>
      <c r="TJ79" s="41"/>
      <c r="TK79" s="41"/>
      <c r="TL79" s="41"/>
      <c r="TM79" s="41"/>
      <c r="TN79" s="41"/>
      <c r="TO79" s="41"/>
      <c r="TP79" s="41"/>
      <c r="TQ79" s="41"/>
      <c r="TR79" s="41"/>
      <c r="TS79" s="41"/>
      <c r="TT79" s="41"/>
      <c r="TU79" s="41"/>
      <c r="TV79" s="41"/>
      <c r="TW79" s="41"/>
      <c r="TX79" s="41"/>
      <c r="TY79" s="41"/>
      <c r="TZ79" s="41"/>
      <c r="UA79" s="41"/>
      <c r="UB79" s="41"/>
      <c r="UC79" s="41"/>
      <c r="UD79" s="41"/>
      <c r="UE79" s="41"/>
      <c r="UF79" s="41"/>
      <c r="UG79" s="41"/>
      <c r="UH79" s="41"/>
      <c r="UI79" s="41"/>
      <c r="UJ79" s="41"/>
      <c r="UK79" s="41"/>
      <c r="UL79" s="41"/>
      <c r="UM79" s="41"/>
      <c r="UN79" s="41"/>
      <c r="UO79" s="41"/>
      <c r="UP79" s="41"/>
      <c r="UQ79" s="41"/>
      <c r="UR79" s="41"/>
      <c r="US79" s="41"/>
      <c r="UT79" s="41"/>
      <c r="UU79" s="41"/>
      <c r="UV79" s="41"/>
      <c r="UW79" s="41"/>
      <c r="UX79" s="41"/>
      <c r="UY79" s="41"/>
      <c r="UZ79" s="41"/>
      <c r="VA79" s="41"/>
      <c r="VB79" s="41"/>
      <c r="VC79" s="41"/>
      <c r="VD79" s="41"/>
      <c r="VE79" s="41"/>
      <c r="VF79" s="41"/>
      <c r="VG79" s="41"/>
      <c r="VH79" s="41"/>
      <c r="VI79" s="41"/>
      <c r="VJ79" s="41"/>
      <c r="VK79" s="41"/>
      <c r="VL79" s="41"/>
      <c r="VM79" s="41"/>
      <c r="VN79" s="41"/>
      <c r="VO79" s="41"/>
      <c r="VP79" s="41"/>
      <c r="VQ79" s="41"/>
      <c r="VR79" s="41"/>
      <c r="VS79" s="41"/>
      <c r="VT79" s="41"/>
      <c r="VU79" s="41"/>
      <c r="VV79" s="41"/>
      <c r="VW79" s="41"/>
      <c r="VX79" s="41"/>
      <c r="VY79" s="41"/>
      <c r="VZ79" s="41"/>
      <c r="WA79" s="41"/>
      <c r="WB79" s="41"/>
      <c r="WC79" s="41"/>
      <c r="WD79" s="41"/>
      <c r="WE79" s="41"/>
      <c r="WF79" s="41"/>
      <c r="WG79" s="41"/>
      <c r="WH79" s="41"/>
      <c r="WI79" s="41"/>
      <c r="WJ79" s="41"/>
      <c r="WK79" s="41"/>
      <c r="WL79" s="41"/>
      <c r="WM79" s="41"/>
      <c r="WN79" s="41"/>
      <c r="WO79" s="41"/>
      <c r="WP79" s="41"/>
      <c r="WQ79" s="41"/>
      <c r="WR79" s="41"/>
      <c r="WS79" s="41"/>
      <c r="WT79" s="41"/>
      <c r="WU79" s="41"/>
      <c r="WV79" s="41"/>
      <c r="WW79" s="41"/>
      <c r="WX79" s="41"/>
      <c r="WY79" s="41"/>
      <c r="WZ79" s="41"/>
      <c r="XA79" s="41"/>
      <c r="XB79" s="41"/>
      <c r="XC79" s="41"/>
      <c r="XD79" s="41"/>
      <c r="XE79" s="41"/>
      <c r="XF79" s="41"/>
      <c r="XG79" s="41"/>
      <c r="XH79" s="41"/>
      <c r="XI79" s="41"/>
      <c r="XJ79" s="41"/>
      <c r="XK79" s="41"/>
      <c r="XL79" s="41"/>
      <c r="XM79" s="41"/>
      <c r="XN79" s="41"/>
      <c r="XO79" s="41"/>
      <c r="XP79" s="41"/>
      <c r="XQ79" s="41"/>
      <c r="XR79" s="41"/>
      <c r="XS79" s="41"/>
      <c r="XT79" s="41"/>
      <c r="XU79" s="41"/>
      <c r="XV79" s="41"/>
      <c r="XW79" s="41"/>
      <c r="XX79" s="41"/>
      <c r="XY79" s="41"/>
      <c r="XZ79" s="41"/>
      <c r="YA79" s="41"/>
      <c r="YB79" s="41"/>
      <c r="YC79" s="41"/>
      <c r="YD79" s="41"/>
      <c r="YE79" s="41"/>
      <c r="YF79" s="41"/>
      <c r="YG79" s="41"/>
      <c r="YH79" s="41"/>
      <c r="YI79" s="41"/>
      <c r="YJ79" s="41"/>
      <c r="YK79" s="41"/>
      <c r="YL79" s="41"/>
      <c r="YM79" s="41"/>
      <c r="YN79" s="41"/>
      <c r="YO79" s="41"/>
      <c r="YP79" s="41"/>
      <c r="YQ79" s="41"/>
      <c r="YR79" s="41"/>
      <c r="YS79" s="41"/>
      <c r="YT79" s="41"/>
      <c r="YU79" s="41"/>
      <c r="YV79" s="41"/>
      <c r="YW79" s="41"/>
      <c r="YX79" s="41"/>
      <c r="YY79" s="41"/>
      <c r="YZ79" s="41"/>
      <c r="ZA79" s="41"/>
      <c r="ZB79" s="41"/>
      <c r="ZC79" s="41"/>
      <c r="ZD79" s="41"/>
      <c r="ZE79" s="41"/>
      <c r="ZF79" s="41"/>
      <c r="ZG79" s="41"/>
      <c r="ZH79" s="41"/>
      <c r="ZI79" s="41"/>
      <c r="ZJ79" s="41"/>
      <c r="ZK79" s="41"/>
      <c r="ZL79" s="41"/>
      <c r="ZM79" s="41"/>
      <c r="ZN79" s="41"/>
      <c r="ZO79" s="41"/>
      <c r="ZP79" s="41"/>
      <c r="ZQ79" s="41"/>
      <c r="ZR79" s="41"/>
      <c r="ZS79" s="41"/>
      <c r="ZT79" s="41"/>
      <c r="ZU79" s="41"/>
      <c r="ZV79" s="41"/>
      <c r="ZW79" s="41"/>
      <c r="ZX79" s="41"/>
      <c r="ZY79" s="41"/>
      <c r="ZZ79" s="41"/>
      <c r="AAA79" s="41"/>
      <c r="AAB79" s="41"/>
      <c r="AAC79" s="41"/>
      <c r="AAD79" s="41"/>
      <c r="AAE79" s="41"/>
      <c r="AAF79" s="41"/>
      <c r="AAG79" s="41"/>
      <c r="AAH79" s="41"/>
      <c r="AAI79" s="41"/>
      <c r="AAJ79" s="41"/>
      <c r="AAK79" s="41"/>
      <c r="AAL79" s="41"/>
      <c r="AAM79" s="41"/>
      <c r="AAN79" s="41"/>
      <c r="AAO79" s="41"/>
      <c r="AAP79" s="41"/>
      <c r="AAQ79" s="41"/>
      <c r="AAR79" s="41"/>
      <c r="AAS79" s="41"/>
      <c r="AAT79" s="41"/>
      <c r="AAU79" s="41"/>
      <c r="AAV79" s="41"/>
      <c r="AAW79" s="41"/>
      <c r="AAX79" s="41"/>
      <c r="AAY79" s="41"/>
      <c r="AAZ79" s="41"/>
      <c r="ABA79" s="41"/>
      <c r="ABB79" s="41"/>
      <c r="ABC79" s="41"/>
      <c r="ABD79" s="41"/>
      <c r="ABE79" s="41"/>
      <c r="ABF79" s="41"/>
      <c r="ABG79" s="41"/>
      <c r="ABH79" s="41"/>
      <c r="ABI79" s="41"/>
      <c r="ABJ79" s="41"/>
      <c r="ABK79" s="41"/>
      <c r="ABL79" s="41"/>
      <c r="ABM79" s="41"/>
      <c r="ABN79" s="41"/>
      <c r="ABO79" s="41"/>
      <c r="ABP79" s="41"/>
      <c r="ABQ79" s="41"/>
      <c r="ABR79" s="41"/>
      <c r="ABS79" s="41"/>
      <c r="ABT79" s="41"/>
      <c r="ABU79" s="41"/>
      <c r="ABV79" s="41"/>
      <c r="ABW79" s="41"/>
      <c r="ABX79" s="41"/>
      <c r="ABY79" s="41"/>
      <c r="ABZ79" s="41"/>
      <c r="ACA79" s="41"/>
      <c r="ACB79" s="41"/>
      <c r="ACC79" s="41"/>
      <c r="ACD79" s="41"/>
      <c r="ACE79" s="41"/>
      <c r="ACF79" s="41"/>
      <c r="ACG79" s="41"/>
      <c r="ACH79" s="41"/>
      <c r="ACI79" s="41"/>
      <c r="ACJ79" s="41"/>
      <c r="ACK79" s="41"/>
      <c r="ACL79" s="41"/>
      <c r="ACM79" s="41"/>
      <c r="ACN79" s="41"/>
      <c r="ACO79" s="41"/>
      <c r="ACP79" s="41"/>
      <c r="ACQ79" s="41"/>
      <c r="ACR79" s="41"/>
      <c r="ACS79" s="41"/>
      <c r="ACT79" s="41"/>
      <c r="ACU79" s="41"/>
      <c r="ACV79" s="41"/>
      <c r="ACW79" s="41"/>
      <c r="ACX79" s="41"/>
      <c r="ACY79" s="41"/>
      <c r="ACZ79" s="41"/>
      <c r="ADA79" s="41"/>
      <c r="ADB79" s="41"/>
      <c r="ADC79" s="41"/>
      <c r="ADD79" s="41"/>
      <c r="ADE79" s="41"/>
      <c r="ADF79" s="41"/>
      <c r="ADG79" s="41"/>
      <c r="ADH79" s="41"/>
      <c r="ADI79" s="41"/>
      <c r="ADJ79" s="41"/>
      <c r="ADK79" s="41"/>
      <c r="ADL79" s="41"/>
      <c r="ADM79" s="41"/>
      <c r="ADN79" s="41"/>
      <c r="ADO79" s="41"/>
      <c r="ADP79" s="41"/>
      <c r="ADQ79" s="41"/>
      <c r="ADR79" s="41"/>
      <c r="ADS79" s="41"/>
      <c r="ADT79" s="41"/>
      <c r="ADU79" s="41"/>
      <c r="ADV79" s="41"/>
      <c r="ADW79" s="41"/>
      <c r="ADX79" s="41"/>
      <c r="ADY79" s="41"/>
      <c r="ADZ79" s="41"/>
      <c r="AEA79" s="41"/>
      <c r="AEB79" s="41"/>
      <c r="AEC79" s="41"/>
      <c r="AED79" s="41"/>
      <c r="AEE79" s="41"/>
      <c r="AEF79" s="41"/>
      <c r="AEG79" s="41"/>
      <c r="AEH79" s="41"/>
      <c r="AEI79" s="41"/>
      <c r="AEJ79" s="41"/>
      <c r="AEK79" s="41"/>
      <c r="AEL79" s="41"/>
      <c r="AEM79" s="41"/>
      <c r="AEN79" s="41"/>
      <c r="AEO79" s="41"/>
      <c r="AEP79" s="41"/>
      <c r="AEQ79" s="41"/>
      <c r="AER79" s="41"/>
      <c r="AES79" s="41"/>
      <c r="AET79" s="41"/>
      <c r="AEU79" s="41"/>
      <c r="AEV79" s="41"/>
      <c r="AEW79" s="41"/>
      <c r="AEX79" s="41"/>
      <c r="AEY79" s="41"/>
      <c r="AEZ79" s="41"/>
      <c r="AFA79" s="41"/>
      <c r="AFB79" s="41"/>
      <c r="AFC79" s="41"/>
      <c r="AFD79" s="41"/>
      <c r="AFE79" s="41"/>
      <c r="AFF79" s="41"/>
      <c r="AFG79" s="41"/>
      <c r="AFH79" s="41"/>
      <c r="AFI79" s="41"/>
      <c r="AFJ79" s="41"/>
      <c r="AFK79" s="41"/>
      <c r="AFL79" s="41"/>
      <c r="AFM79" s="41"/>
      <c r="AFN79" s="41"/>
      <c r="AFO79" s="41"/>
      <c r="AFP79" s="41"/>
      <c r="AFQ79" s="41"/>
      <c r="AFR79" s="41"/>
      <c r="AFS79" s="41"/>
      <c r="AFT79" s="41"/>
      <c r="AFU79" s="41"/>
      <c r="AFV79" s="41"/>
      <c r="AFW79" s="41"/>
      <c r="AFX79" s="41"/>
      <c r="AFY79" s="41"/>
      <c r="AFZ79" s="41"/>
      <c r="AGA79" s="41"/>
      <c r="AGB79" s="41"/>
      <c r="AGC79" s="41"/>
      <c r="AGD79" s="41"/>
      <c r="AGE79" s="41"/>
      <c r="AGF79" s="41"/>
      <c r="AGG79" s="41"/>
      <c r="AGH79" s="41"/>
      <c r="AGI79" s="41"/>
      <c r="AGJ79" s="41"/>
      <c r="AGK79" s="41"/>
      <c r="AGL79" s="41"/>
      <c r="AGM79" s="41"/>
      <c r="AGN79" s="41"/>
      <c r="AGO79" s="41"/>
      <c r="AGP79" s="41"/>
      <c r="AGQ79" s="41"/>
      <c r="AGR79" s="41"/>
      <c r="AGS79" s="41"/>
      <c r="AGT79" s="41"/>
      <c r="AGU79" s="41"/>
      <c r="AGV79" s="41"/>
      <c r="AGW79" s="41"/>
      <c r="AGX79" s="41"/>
      <c r="AGY79" s="41"/>
      <c r="AGZ79" s="41"/>
      <c r="AHA79" s="41"/>
      <c r="AHB79" s="41"/>
      <c r="AHC79" s="41"/>
      <c r="AHD79" s="41"/>
      <c r="AHE79" s="41"/>
      <c r="AHF79" s="41"/>
      <c r="AHG79" s="41"/>
      <c r="AHH79" s="41"/>
      <c r="AHI79" s="41"/>
      <c r="AHJ79" s="41"/>
      <c r="AHK79" s="41"/>
      <c r="AHL79" s="41"/>
      <c r="AHM79" s="41"/>
      <c r="AHN79" s="41"/>
      <c r="AHO79" s="41"/>
      <c r="AHP79" s="41"/>
      <c r="AHQ79" s="41"/>
      <c r="AHR79" s="41"/>
      <c r="AHS79" s="41"/>
      <c r="AHT79" s="41"/>
      <c r="AHU79" s="41"/>
      <c r="AHV79" s="41"/>
      <c r="AHW79" s="41"/>
      <c r="AHX79" s="41"/>
      <c r="AHY79" s="41"/>
      <c r="AHZ79" s="41"/>
      <c r="AIA79" s="41"/>
      <c r="AIB79" s="41"/>
      <c r="AIC79" s="41"/>
      <c r="AID79" s="41"/>
      <c r="AIE79" s="41"/>
      <c r="AIF79" s="41"/>
      <c r="AIG79" s="41"/>
      <c r="AIH79" s="41"/>
      <c r="AII79" s="41"/>
      <c r="AIJ79" s="41"/>
      <c r="AIK79" s="41"/>
      <c r="AIL79" s="41"/>
      <c r="AIM79" s="41"/>
      <c r="AIN79" s="41"/>
      <c r="AIO79" s="41"/>
      <c r="AIP79" s="41"/>
      <c r="AIQ79" s="41"/>
      <c r="AIR79" s="41"/>
      <c r="AIS79" s="41"/>
      <c r="AIT79" s="41"/>
      <c r="AIU79" s="41"/>
      <c r="AIV79" s="41"/>
      <c r="AIW79" s="41"/>
      <c r="AIX79" s="41"/>
      <c r="AIY79" s="41"/>
      <c r="AIZ79" s="41"/>
      <c r="AJA79" s="41"/>
      <c r="AJB79" s="41"/>
      <c r="AJC79" s="41"/>
      <c r="AJD79" s="41"/>
      <c r="AJE79" s="41"/>
      <c r="AJF79" s="41"/>
      <c r="AJG79" s="41"/>
      <c r="AJH79" s="41"/>
      <c r="AJI79" s="41"/>
      <c r="AJJ79" s="41"/>
      <c r="AJK79" s="41"/>
      <c r="AJL79" s="41"/>
      <c r="AJM79" s="41"/>
      <c r="AJN79" s="41"/>
      <c r="AJO79" s="41"/>
      <c r="AJP79" s="41"/>
      <c r="AJQ79" s="41"/>
      <c r="AJR79" s="41"/>
      <c r="AJS79" s="41"/>
      <c r="AJT79" s="41"/>
      <c r="AJU79" s="41"/>
      <c r="AJV79" s="41"/>
      <c r="AJW79" s="41"/>
      <c r="AJX79" s="41"/>
      <c r="AJY79" s="41"/>
      <c r="AJZ79" s="41"/>
      <c r="AKA79" s="41"/>
      <c r="AKB79" s="41"/>
      <c r="AKC79" s="41"/>
      <c r="AKD79" s="41"/>
      <c r="AKE79" s="41"/>
      <c r="AKF79" s="41"/>
      <c r="AKG79" s="41"/>
      <c r="AKH79" s="41"/>
      <c r="AKI79" s="41"/>
      <c r="AKJ79" s="41"/>
      <c r="AKK79" s="41"/>
      <c r="AKL79" s="41"/>
      <c r="AKM79" s="41"/>
      <c r="AKN79" s="41"/>
      <c r="AKO79" s="41"/>
      <c r="AKP79" s="41"/>
      <c r="AKQ79" s="41"/>
      <c r="AKR79" s="41"/>
      <c r="AKS79" s="41"/>
      <c r="AKT79" s="41"/>
      <c r="AKU79" s="41"/>
      <c r="AKV79" s="41"/>
      <c r="AKW79" s="41"/>
      <c r="AKX79" s="41"/>
      <c r="AKY79" s="41"/>
      <c r="AKZ79" s="41"/>
      <c r="ALA79" s="41"/>
      <c r="ALB79" s="41"/>
      <c r="ALC79" s="41"/>
      <c r="ALD79" s="41"/>
      <c r="ALE79" s="41"/>
      <c r="ALF79" s="41"/>
      <c r="ALG79" s="41"/>
      <c r="ALH79" s="41"/>
      <c r="ALI79" s="41"/>
      <c r="ALJ79" s="41"/>
      <c r="ALK79" s="41"/>
      <c r="ALL79" s="41"/>
      <c r="ALM79" s="41"/>
      <c r="ALN79" s="41"/>
      <c r="ALO79" s="41"/>
      <c r="ALP79" s="41"/>
      <c r="ALQ79" s="41"/>
      <c r="ALR79" s="41"/>
      <c r="ALS79" s="41"/>
      <c r="ALT79" s="41"/>
      <c r="ALU79" s="41"/>
      <c r="ALV79" s="41"/>
      <c r="ALW79" s="41"/>
      <c r="ALX79" s="41"/>
      <c r="ALY79" s="41"/>
      <c r="ALZ79" s="41"/>
      <c r="AMA79" s="41"/>
      <c r="AMB79" s="41"/>
      <c r="AMC79" s="41"/>
      <c r="AMD79" s="41"/>
      <c r="AME79" s="41"/>
      <c r="AMF79" s="41"/>
      <c r="AMG79" s="41"/>
      <c r="AMH79" s="41"/>
      <c r="AMI79" s="41"/>
      <c r="AMJ79" s="41"/>
      <c r="AMK79" s="41"/>
      <c r="AML79" s="41"/>
      <c r="AMM79" s="41"/>
      <c r="AMN79" s="41"/>
      <c r="AMO79" s="41"/>
      <c r="AMP79" s="41"/>
      <c r="AMQ79" s="41"/>
      <c r="AMR79" s="41"/>
      <c r="AMS79" s="41"/>
      <c r="AMT79" s="41"/>
      <c r="AMU79" s="41"/>
      <c r="AMV79" s="41"/>
      <c r="AMW79" s="41"/>
      <c r="AMX79" s="41"/>
      <c r="AMY79" s="41"/>
      <c r="AMZ79" s="41"/>
      <c r="ANA79" s="41"/>
      <c r="ANB79" s="41"/>
      <c r="ANC79" s="41"/>
      <c r="AND79" s="41"/>
      <c r="ANE79" s="41"/>
      <c r="ANF79" s="41"/>
      <c r="ANG79" s="41"/>
      <c r="ANH79" s="41"/>
      <c r="ANI79" s="41"/>
      <c r="ANJ79" s="41"/>
      <c r="ANK79" s="41"/>
      <c r="ANL79" s="41"/>
      <c r="ANM79" s="41"/>
      <c r="ANN79" s="41"/>
      <c r="ANO79" s="41"/>
      <c r="ANP79" s="41"/>
      <c r="ANQ79" s="41"/>
      <c r="ANR79" s="41"/>
      <c r="ANS79" s="41"/>
      <c r="ANT79" s="41"/>
      <c r="ANU79" s="41"/>
      <c r="ANV79" s="41"/>
      <c r="ANW79" s="41"/>
      <c r="ANX79" s="41"/>
      <c r="ANY79" s="41"/>
      <c r="ANZ79" s="41"/>
      <c r="AOA79" s="41"/>
      <c r="AOB79" s="41"/>
      <c r="AOC79" s="41"/>
      <c r="AOD79" s="41"/>
      <c r="AOE79" s="41"/>
      <c r="AOF79" s="41"/>
      <c r="AOG79" s="41"/>
      <c r="AOH79" s="41"/>
      <c r="AOI79" s="41"/>
      <c r="AOJ79" s="41"/>
      <c r="AOK79" s="41"/>
      <c r="AOL79" s="41"/>
      <c r="AOM79" s="41"/>
      <c r="AON79" s="41"/>
      <c r="AOO79" s="41"/>
      <c r="AOP79" s="41"/>
      <c r="AOQ79" s="41"/>
      <c r="AOR79" s="41"/>
      <c r="AOS79" s="41"/>
      <c r="AOT79" s="41"/>
      <c r="AOU79" s="41"/>
      <c r="AOV79" s="41"/>
      <c r="AOW79" s="41"/>
      <c r="AOX79" s="41"/>
      <c r="AOY79" s="41"/>
      <c r="AOZ79" s="41"/>
      <c r="APA79" s="41"/>
      <c r="APB79" s="41"/>
      <c r="APC79" s="41"/>
      <c r="APD79" s="41"/>
      <c r="APE79" s="41"/>
      <c r="APF79" s="41"/>
      <c r="APG79" s="41"/>
      <c r="APH79" s="41"/>
      <c r="API79" s="41"/>
    </row>
    <row r="80" spans="2:1101" x14ac:dyDescent="0.25">
      <c r="B80" s="43" t="s">
        <v>361</v>
      </c>
      <c r="C80" s="41">
        <v>12519</v>
      </c>
      <c r="D80" s="130">
        <v>0</v>
      </c>
      <c r="E80" s="130">
        <v>-12208173.73</v>
      </c>
      <c r="F80" s="130">
        <v>0</v>
      </c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41"/>
      <c r="CP80" s="41"/>
      <c r="CQ80" s="41"/>
      <c r="CR80" s="41"/>
      <c r="CS80" s="41"/>
      <c r="CT80" s="41"/>
      <c r="CU80" s="41"/>
      <c r="CV80" s="41"/>
      <c r="CW80" s="41"/>
      <c r="CX80" s="41"/>
      <c r="CY80" s="41"/>
      <c r="CZ80" s="41"/>
      <c r="DA80" s="41"/>
      <c r="DB80" s="41"/>
      <c r="DC80" s="41"/>
      <c r="DD80" s="41"/>
      <c r="DE80" s="41"/>
      <c r="DF80" s="41"/>
      <c r="DG80" s="41"/>
      <c r="DH80" s="41"/>
      <c r="DI80" s="41"/>
      <c r="DJ80" s="41"/>
      <c r="DK80" s="41"/>
      <c r="DL80" s="41"/>
      <c r="DM80" s="41"/>
      <c r="DN80" s="41"/>
      <c r="DO80" s="41"/>
      <c r="DP80" s="41"/>
      <c r="DQ80" s="41"/>
      <c r="DR80" s="41"/>
      <c r="DS80" s="41"/>
      <c r="DT80" s="41"/>
      <c r="DU80" s="41"/>
      <c r="DV80" s="41"/>
      <c r="DW80" s="41"/>
      <c r="DX80" s="41"/>
      <c r="DY80" s="41"/>
      <c r="DZ80" s="41"/>
      <c r="EA80" s="41"/>
      <c r="EB80" s="41"/>
      <c r="EC80" s="41"/>
      <c r="ED80" s="41"/>
      <c r="EE80" s="41"/>
      <c r="EF80" s="41"/>
      <c r="EG80" s="41"/>
      <c r="EH80" s="41"/>
      <c r="EI80" s="41"/>
      <c r="EJ80" s="41"/>
      <c r="EK80" s="41"/>
      <c r="EL80" s="41"/>
      <c r="EM80" s="41"/>
      <c r="EN80" s="41"/>
      <c r="EO80" s="41"/>
      <c r="EP80" s="41"/>
      <c r="EQ80" s="41"/>
      <c r="ER80" s="41"/>
      <c r="ES80" s="41"/>
      <c r="ET80" s="41"/>
      <c r="EU80" s="41"/>
      <c r="EV80" s="41"/>
      <c r="EW80" s="41"/>
      <c r="EX80" s="41"/>
      <c r="EY80" s="41"/>
      <c r="EZ80" s="41"/>
      <c r="FA80" s="41"/>
      <c r="FB80" s="41"/>
      <c r="FC80" s="41"/>
      <c r="FD80" s="41"/>
      <c r="FE80" s="41"/>
      <c r="FF80" s="41"/>
      <c r="FG80" s="41"/>
      <c r="FH80" s="41"/>
      <c r="FI80" s="41"/>
      <c r="FJ80" s="41"/>
      <c r="FK80" s="41"/>
      <c r="FL80" s="41"/>
      <c r="FM80" s="41"/>
      <c r="FN80" s="41"/>
      <c r="FO80" s="41"/>
      <c r="FP80" s="41"/>
      <c r="FQ80" s="41"/>
      <c r="FR80" s="41"/>
      <c r="FS80" s="41"/>
      <c r="FT80" s="41"/>
      <c r="FU80" s="41"/>
      <c r="FV80" s="41"/>
      <c r="FW80" s="41"/>
      <c r="FX80" s="41"/>
      <c r="FY80" s="41"/>
      <c r="FZ80" s="41"/>
      <c r="GA80" s="41"/>
      <c r="GB80" s="41"/>
      <c r="GC80" s="41"/>
      <c r="GD80" s="41"/>
      <c r="GE80" s="41"/>
      <c r="GF80" s="41"/>
      <c r="GG80" s="41"/>
      <c r="GH80" s="41"/>
      <c r="GI80" s="41"/>
      <c r="GJ80" s="41"/>
      <c r="GK80" s="41"/>
      <c r="GL80" s="41"/>
      <c r="GM80" s="41"/>
      <c r="GN80" s="41"/>
      <c r="GO80" s="41"/>
      <c r="GP80" s="41"/>
      <c r="GQ80" s="41"/>
      <c r="GR80" s="41"/>
      <c r="GS80" s="41"/>
      <c r="GT80" s="41"/>
      <c r="GU80" s="41"/>
      <c r="GV80" s="41"/>
      <c r="GW80" s="41"/>
      <c r="GX80" s="41"/>
      <c r="GY80" s="41"/>
      <c r="GZ80" s="41"/>
      <c r="HA80" s="41"/>
      <c r="HB80" s="41"/>
      <c r="HC80" s="41"/>
      <c r="HD80" s="41"/>
      <c r="HE80" s="41"/>
      <c r="HF80" s="41"/>
      <c r="HG80" s="41"/>
      <c r="HH80" s="41"/>
      <c r="HI80" s="41"/>
      <c r="HJ80" s="41"/>
      <c r="HK80" s="41"/>
      <c r="HL80" s="41"/>
      <c r="HM80" s="41"/>
      <c r="HN80" s="41"/>
      <c r="HO80" s="41"/>
      <c r="HP80" s="41"/>
      <c r="HQ80" s="41"/>
      <c r="HR80" s="41"/>
      <c r="HS80" s="41"/>
      <c r="HT80" s="41"/>
      <c r="HU80" s="41"/>
      <c r="HV80" s="41"/>
      <c r="HW80" s="41"/>
      <c r="HX80" s="41"/>
      <c r="HY80" s="41"/>
      <c r="HZ80" s="41"/>
      <c r="IA80" s="41"/>
      <c r="IB80" s="41"/>
      <c r="IC80" s="41"/>
      <c r="ID80" s="41"/>
      <c r="IE80" s="41"/>
      <c r="IF80" s="41"/>
      <c r="IG80" s="41"/>
      <c r="IH80" s="41"/>
      <c r="II80" s="41"/>
      <c r="IJ80" s="41"/>
      <c r="IK80" s="41"/>
      <c r="IL80" s="41"/>
      <c r="IM80" s="41"/>
      <c r="IN80" s="41"/>
      <c r="IO80" s="41"/>
      <c r="IP80" s="41"/>
      <c r="IQ80" s="41"/>
      <c r="IR80" s="41"/>
      <c r="IS80" s="41"/>
      <c r="IT80" s="41"/>
      <c r="IU80" s="41"/>
      <c r="IV80" s="41"/>
      <c r="IW80" s="41"/>
      <c r="IX80" s="41"/>
      <c r="IY80" s="41"/>
      <c r="IZ80" s="41"/>
      <c r="JA80" s="41"/>
      <c r="JB80" s="41"/>
      <c r="JC80" s="41"/>
      <c r="JD80" s="41"/>
      <c r="JE80" s="41"/>
      <c r="JF80" s="41"/>
      <c r="JG80" s="41"/>
      <c r="JH80" s="41"/>
      <c r="JI80" s="41"/>
      <c r="JJ80" s="41"/>
      <c r="JK80" s="41"/>
      <c r="JL80" s="41"/>
      <c r="JM80" s="41"/>
      <c r="JN80" s="41"/>
      <c r="JO80" s="41"/>
      <c r="JP80" s="41"/>
      <c r="JQ80" s="41"/>
      <c r="JR80" s="41"/>
      <c r="JS80" s="41"/>
      <c r="JT80" s="41"/>
      <c r="JU80" s="41"/>
      <c r="JV80" s="41"/>
      <c r="JW80" s="41"/>
      <c r="JX80" s="41"/>
      <c r="JY80" s="41"/>
      <c r="JZ80" s="41"/>
      <c r="KA80" s="41"/>
      <c r="KB80" s="41"/>
      <c r="KC80" s="41"/>
      <c r="KD80" s="41"/>
      <c r="KE80" s="41"/>
      <c r="KF80" s="41"/>
      <c r="KG80" s="41"/>
      <c r="KH80" s="41"/>
      <c r="KI80" s="41"/>
      <c r="KJ80" s="41"/>
      <c r="KK80" s="41"/>
      <c r="KL80" s="41"/>
      <c r="KM80" s="41"/>
      <c r="KN80" s="41"/>
      <c r="KO80" s="41"/>
      <c r="KP80" s="41"/>
      <c r="KQ80" s="41"/>
      <c r="KR80" s="41"/>
      <c r="KS80" s="41"/>
      <c r="KT80" s="41"/>
      <c r="KU80" s="41"/>
      <c r="KV80" s="41"/>
      <c r="KW80" s="41"/>
      <c r="KX80" s="41"/>
      <c r="KY80" s="41"/>
      <c r="KZ80" s="41"/>
      <c r="LA80" s="41"/>
      <c r="LB80" s="41"/>
      <c r="LC80" s="41"/>
      <c r="LD80" s="41"/>
      <c r="LE80" s="41"/>
      <c r="LF80" s="41"/>
      <c r="LG80" s="41"/>
      <c r="LH80" s="41"/>
      <c r="LI80" s="41"/>
      <c r="LJ80" s="41"/>
      <c r="LK80" s="41"/>
      <c r="LL80" s="41"/>
      <c r="LM80" s="41"/>
      <c r="LN80" s="41"/>
      <c r="LO80" s="41"/>
      <c r="LP80" s="41"/>
      <c r="LQ80" s="41"/>
      <c r="LR80" s="41"/>
      <c r="LS80" s="41"/>
      <c r="LT80" s="41"/>
      <c r="LU80" s="41"/>
      <c r="LV80" s="41"/>
      <c r="LW80" s="41"/>
      <c r="LX80" s="41"/>
      <c r="LY80" s="41"/>
      <c r="LZ80" s="41"/>
      <c r="MA80" s="41"/>
      <c r="MB80" s="41"/>
      <c r="MC80" s="41"/>
      <c r="MD80" s="41"/>
      <c r="ME80" s="41"/>
      <c r="MF80" s="41"/>
      <c r="MG80" s="41"/>
      <c r="MH80" s="41"/>
      <c r="MI80" s="41"/>
      <c r="MJ80" s="41"/>
      <c r="MK80" s="41"/>
      <c r="ML80" s="41"/>
      <c r="MM80" s="41"/>
      <c r="MN80" s="41"/>
      <c r="MO80" s="41"/>
      <c r="MP80" s="41"/>
      <c r="MQ80" s="41"/>
      <c r="MR80" s="41"/>
      <c r="MS80" s="41"/>
      <c r="MT80" s="41"/>
      <c r="MU80" s="41"/>
      <c r="MV80" s="41"/>
      <c r="MW80" s="41"/>
      <c r="MX80" s="41"/>
      <c r="MY80" s="41"/>
      <c r="MZ80" s="41"/>
      <c r="NA80" s="41"/>
      <c r="NB80" s="41"/>
      <c r="NC80" s="41"/>
      <c r="ND80" s="41"/>
      <c r="NE80" s="41"/>
      <c r="NF80" s="41"/>
      <c r="NG80" s="41"/>
      <c r="NH80" s="41"/>
      <c r="NI80" s="41"/>
      <c r="NJ80" s="41"/>
      <c r="NK80" s="41"/>
      <c r="NL80" s="41"/>
      <c r="NM80" s="41"/>
      <c r="NN80" s="41"/>
      <c r="NO80" s="41"/>
      <c r="NP80" s="41"/>
      <c r="NQ80" s="41"/>
      <c r="NR80" s="41"/>
      <c r="NS80" s="41"/>
      <c r="NT80" s="41"/>
      <c r="NU80" s="41"/>
      <c r="NV80" s="41"/>
      <c r="NW80" s="41"/>
      <c r="NX80" s="41"/>
      <c r="NY80" s="41"/>
      <c r="NZ80" s="41"/>
      <c r="OA80" s="41"/>
      <c r="OB80" s="41"/>
      <c r="OC80" s="41"/>
      <c r="OD80" s="41"/>
      <c r="OE80" s="41"/>
      <c r="OF80" s="41"/>
      <c r="OG80" s="41"/>
      <c r="OH80" s="41"/>
      <c r="OI80" s="41"/>
      <c r="OJ80" s="41"/>
      <c r="OK80" s="41"/>
      <c r="OL80" s="41"/>
      <c r="OM80" s="41"/>
      <c r="ON80" s="41"/>
      <c r="OO80" s="41"/>
      <c r="OP80" s="41"/>
      <c r="OQ80" s="41"/>
      <c r="OR80" s="41"/>
      <c r="OS80" s="41"/>
      <c r="OT80" s="41"/>
      <c r="OU80" s="41"/>
      <c r="OV80" s="41"/>
      <c r="OW80" s="41"/>
      <c r="OX80" s="41"/>
      <c r="OY80" s="41"/>
      <c r="OZ80" s="41"/>
      <c r="PA80" s="41"/>
      <c r="PB80" s="41"/>
      <c r="PC80" s="41"/>
      <c r="PD80" s="41"/>
      <c r="PE80" s="41"/>
      <c r="PF80" s="41"/>
      <c r="PG80" s="41"/>
      <c r="PH80" s="41"/>
      <c r="PI80" s="41"/>
      <c r="PJ80" s="41"/>
      <c r="PK80" s="41"/>
      <c r="PL80" s="41"/>
      <c r="PM80" s="41"/>
      <c r="PN80" s="41"/>
      <c r="PO80" s="41"/>
      <c r="PP80" s="41"/>
      <c r="PQ80" s="41"/>
      <c r="PR80" s="41"/>
      <c r="PS80" s="41"/>
      <c r="PT80" s="41"/>
      <c r="PU80" s="41"/>
      <c r="PV80" s="41"/>
      <c r="PW80" s="41"/>
      <c r="PX80" s="41"/>
      <c r="PY80" s="41"/>
      <c r="PZ80" s="41"/>
      <c r="QA80" s="41"/>
      <c r="QB80" s="41"/>
      <c r="QC80" s="41"/>
      <c r="QD80" s="41"/>
      <c r="QE80" s="41"/>
      <c r="QF80" s="41"/>
      <c r="QG80" s="41"/>
      <c r="QH80" s="41"/>
      <c r="QI80" s="41"/>
      <c r="QJ80" s="41"/>
      <c r="QK80" s="41"/>
      <c r="QL80" s="41"/>
      <c r="QM80" s="41"/>
      <c r="QN80" s="41"/>
      <c r="QO80" s="41"/>
      <c r="QP80" s="41"/>
      <c r="QQ80" s="41"/>
      <c r="QR80" s="41"/>
      <c r="QS80" s="41"/>
      <c r="QT80" s="41"/>
      <c r="QU80" s="41"/>
      <c r="QV80" s="41"/>
      <c r="QW80" s="41"/>
      <c r="QX80" s="41"/>
      <c r="QY80" s="41"/>
      <c r="QZ80" s="41"/>
      <c r="RA80" s="41"/>
      <c r="RB80" s="41"/>
      <c r="RC80" s="41"/>
      <c r="RD80" s="41"/>
      <c r="RE80" s="41"/>
      <c r="RF80" s="41"/>
      <c r="RG80" s="41"/>
      <c r="RH80" s="41"/>
      <c r="RI80" s="41"/>
      <c r="RJ80" s="41"/>
      <c r="RK80" s="41"/>
      <c r="RL80" s="41"/>
      <c r="RM80" s="41"/>
      <c r="RN80" s="41"/>
      <c r="RO80" s="41"/>
      <c r="RP80" s="41"/>
      <c r="RQ80" s="41"/>
      <c r="RR80" s="41"/>
      <c r="RS80" s="41"/>
      <c r="RT80" s="41"/>
      <c r="RU80" s="41"/>
      <c r="RV80" s="41"/>
      <c r="RW80" s="41"/>
      <c r="RX80" s="41"/>
      <c r="RY80" s="41"/>
      <c r="RZ80" s="41"/>
      <c r="SA80" s="41"/>
      <c r="SB80" s="41"/>
      <c r="SC80" s="41"/>
      <c r="SD80" s="41"/>
      <c r="SE80" s="41"/>
      <c r="SF80" s="41"/>
      <c r="SG80" s="41"/>
      <c r="SH80" s="41"/>
      <c r="SI80" s="41"/>
      <c r="SJ80" s="41"/>
      <c r="SK80" s="41"/>
      <c r="SL80" s="41"/>
      <c r="SM80" s="41"/>
      <c r="SN80" s="41"/>
      <c r="SO80" s="41"/>
      <c r="SP80" s="41"/>
      <c r="SQ80" s="41"/>
      <c r="SR80" s="41"/>
      <c r="SS80" s="41"/>
      <c r="ST80" s="41"/>
      <c r="SU80" s="41"/>
      <c r="SV80" s="41"/>
      <c r="SW80" s="41"/>
      <c r="SX80" s="41"/>
      <c r="SY80" s="41"/>
      <c r="SZ80" s="41"/>
      <c r="TA80" s="41"/>
      <c r="TB80" s="41"/>
      <c r="TC80" s="41"/>
      <c r="TD80" s="41"/>
      <c r="TE80" s="41"/>
      <c r="TF80" s="41"/>
      <c r="TG80" s="41"/>
      <c r="TH80" s="41"/>
      <c r="TI80" s="41"/>
      <c r="TJ80" s="41"/>
      <c r="TK80" s="41"/>
      <c r="TL80" s="41"/>
      <c r="TM80" s="41"/>
      <c r="TN80" s="41"/>
      <c r="TO80" s="41"/>
      <c r="TP80" s="41"/>
      <c r="TQ80" s="41"/>
      <c r="TR80" s="41"/>
      <c r="TS80" s="41"/>
      <c r="TT80" s="41"/>
      <c r="TU80" s="41"/>
      <c r="TV80" s="41"/>
      <c r="TW80" s="41"/>
      <c r="TX80" s="41"/>
      <c r="TY80" s="41"/>
      <c r="TZ80" s="41"/>
      <c r="UA80" s="41"/>
      <c r="UB80" s="41"/>
      <c r="UC80" s="41"/>
      <c r="UD80" s="41"/>
      <c r="UE80" s="41"/>
      <c r="UF80" s="41"/>
      <c r="UG80" s="41"/>
      <c r="UH80" s="41"/>
      <c r="UI80" s="41"/>
      <c r="UJ80" s="41"/>
      <c r="UK80" s="41"/>
      <c r="UL80" s="41"/>
      <c r="UM80" s="41"/>
      <c r="UN80" s="41"/>
      <c r="UO80" s="41"/>
      <c r="UP80" s="41"/>
      <c r="UQ80" s="41"/>
      <c r="UR80" s="41"/>
      <c r="US80" s="41"/>
      <c r="UT80" s="41"/>
      <c r="UU80" s="41"/>
      <c r="UV80" s="41"/>
      <c r="UW80" s="41"/>
      <c r="UX80" s="41"/>
      <c r="UY80" s="41"/>
      <c r="UZ80" s="41"/>
      <c r="VA80" s="41"/>
      <c r="VB80" s="41"/>
      <c r="VC80" s="41"/>
      <c r="VD80" s="41"/>
      <c r="VE80" s="41"/>
      <c r="VF80" s="41"/>
      <c r="VG80" s="41"/>
      <c r="VH80" s="41"/>
      <c r="VI80" s="41"/>
      <c r="VJ80" s="41"/>
      <c r="VK80" s="41"/>
      <c r="VL80" s="41"/>
      <c r="VM80" s="41"/>
      <c r="VN80" s="41"/>
      <c r="VO80" s="41"/>
      <c r="VP80" s="41"/>
      <c r="VQ80" s="41"/>
      <c r="VR80" s="41"/>
      <c r="VS80" s="41"/>
      <c r="VT80" s="41"/>
      <c r="VU80" s="41"/>
      <c r="VV80" s="41"/>
      <c r="VW80" s="41"/>
      <c r="VX80" s="41"/>
      <c r="VY80" s="41"/>
      <c r="VZ80" s="41"/>
      <c r="WA80" s="41"/>
      <c r="WB80" s="41"/>
      <c r="WC80" s="41"/>
      <c r="WD80" s="41"/>
      <c r="WE80" s="41"/>
      <c r="WF80" s="41"/>
      <c r="WG80" s="41"/>
      <c r="WH80" s="41"/>
      <c r="WI80" s="41"/>
      <c r="WJ80" s="41"/>
      <c r="WK80" s="41"/>
      <c r="WL80" s="41"/>
      <c r="WM80" s="41"/>
      <c r="WN80" s="41"/>
      <c r="WO80" s="41"/>
      <c r="WP80" s="41"/>
      <c r="WQ80" s="41"/>
      <c r="WR80" s="41"/>
      <c r="WS80" s="41"/>
      <c r="WT80" s="41"/>
      <c r="WU80" s="41"/>
      <c r="WV80" s="41"/>
      <c r="WW80" s="41"/>
      <c r="WX80" s="41"/>
      <c r="WY80" s="41"/>
      <c r="WZ80" s="41"/>
      <c r="XA80" s="41"/>
      <c r="XB80" s="41"/>
      <c r="XC80" s="41"/>
      <c r="XD80" s="41"/>
      <c r="XE80" s="41"/>
      <c r="XF80" s="41"/>
      <c r="XG80" s="41"/>
      <c r="XH80" s="41"/>
      <c r="XI80" s="41"/>
      <c r="XJ80" s="41"/>
      <c r="XK80" s="41"/>
      <c r="XL80" s="41"/>
      <c r="XM80" s="41"/>
      <c r="XN80" s="41"/>
      <c r="XO80" s="41"/>
      <c r="XP80" s="41"/>
      <c r="XQ80" s="41"/>
      <c r="XR80" s="41"/>
      <c r="XS80" s="41"/>
      <c r="XT80" s="41"/>
      <c r="XU80" s="41"/>
      <c r="XV80" s="41"/>
      <c r="XW80" s="41"/>
      <c r="XX80" s="41"/>
      <c r="XY80" s="41"/>
      <c r="XZ80" s="41"/>
      <c r="YA80" s="41"/>
      <c r="YB80" s="41"/>
      <c r="YC80" s="41"/>
      <c r="YD80" s="41"/>
      <c r="YE80" s="41"/>
      <c r="YF80" s="41"/>
      <c r="YG80" s="41"/>
      <c r="YH80" s="41"/>
      <c r="YI80" s="41"/>
      <c r="YJ80" s="41"/>
      <c r="YK80" s="41"/>
      <c r="YL80" s="41"/>
      <c r="YM80" s="41"/>
      <c r="YN80" s="41"/>
      <c r="YO80" s="41"/>
      <c r="YP80" s="41"/>
      <c r="YQ80" s="41"/>
      <c r="YR80" s="41"/>
      <c r="YS80" s="41"/>
      <c r="YT80" s="41"/>
      <c r="YU80" s="41"/>
      <c r="YV80" s="41"/>
      <c r="YW80" s="41"/>
      <c r="YX80" s="41"/>
      <c r="YY80" s="41"/>
      <c r="YZ80" s="41"/>
      <c r="ZA80" s="41"/>
      <c r="ZB80" s="41"/>
      <c r="ZC80" s="41"/>
      <c r="ZD80" s="41"/>
      <c r="ZE80" s="41"/>
      <c r="ZF80" s="41"/>
      <c r="ZG80" s="41"/>
      <c r="ZH80" s="41"/>
      <c r="ZI80" s="41"/>
      <c r="ZJ80" s="41"/>
      <c r="ZK80" s="41"/>
      <c r="ZL80" s="41"/>
      <c r="ZM80" s="41"/>
      <c r="ZN80" s="41"/>
      <c r="ZO80" s="41"/>
      <c r="ZP80" s="41"/>
      <c r="ZQ80" s="41"/>
      <c r="ZR80" s="41"/>
      <c r="ZS80" s="41"/>
      <c r="ZT80" s="41"/>
      <c r="ZU80" s="41"/>
      <c r="ZV80" s="41"/>
      <c r="ZW80" s="41"/>
      <c r="ZX80" s="41"/>
      <c r="ZY80" s="41"/>
      <c r="ZZ80" s="41"/>
      <c r="AAA80" s="41"/>
      <c r="AAB80" s="41"/>
      <c r="AAC80" s="41"/>
      <c r="AAD80" s="41"/>
      <c r="AAE80" s="41"/>
      <c r="AAF80" s="41"/>
      <c r="AAG80" s="41"/>
      <c r="AAH80" s="41"/>
      <c r="AAI80" s="41"/>
      <c r="AAJ80" s="41"/>
      <c r="AAK80" s="41"/>
      <c r="AAL80" s="41"/>
      <c r="AAM80" s="41"/>
      <c r="AAN80" s="41"/>
      <c r="AAO80" s="41"/>
      <c r="AAP80" s="41"/>
      <c r="AAQ80" s="41"/>
      <c r="AAR80" s="41"/>
      <c r="AAS80" s="41"/>
      <c r="AAT80" s="41"/>
      <c r="AAU80" s="41"/>
      <c r="AAV80" s="41"/>
      <c r="AAW80" s="41"/>
      <c r="AAX80" s="41"/>
      <c r="AAY80" s="41"/>
      <c r="AAZ80" s="41"/>
      <c r="ABA80" s="41"/>
      <c r="ABB80" s="41"/>
      <c r="ABC80" s="41"/>
      <c r="ABD80" s="41"/>
      <c r="ABE80" s="41"/>
      <c r="ABF80" s="41"/>
      <c r="ABG80" s="41"/>
      <c r="ABH80" s="41"/>
      <c r="ABI80" s="41"/>
      <c r="ABJ80" s="41"/>
      <c r="ABK80" s="41"/>
      <c r="ABL80" s="41"/>
      <c r="ABM80" s="41"/>
      <c r="ABN80" s="41"/>
      <c r="ABO80" s="41"/>
      <c r="ABP80" s="41"/>
      <c r="ABQ80" s="41"/>
      <c r="ABR80" s="41"/>
      <c r="ABS80" s="41"/>
      <c r="ABT80" s="41"/>
      <c r="ABU80" s="41"/>
      <c r="ABV80" s="41"/>
      <c r="ABW80" s="41"/>
      <c r="ABX80" s="41"/>
      <c r="ABY80" s="41"/>
      <c r="ABZ80" s="41"/>
      <c r="ACA80" s="41"/>
      <c r="ACB80" s="41"/>
      <c r="ACC80" s="41"/>
      <c r="ACD80" s="41"/>
      <c r="ACE80" s="41"/>
      <c r="ACF80" s="41"/>
      <c r="ACG80" s="41"/>
      <c r="ACH80" s="41"/>
      <c r="ACI80" s="41"/>
      <c r="ACJ80" s="41"/>
      <c r="ACK80" s="41"/>
      <c r="ACL80" s="41"/>
      <c r="ACM80" s="41"/>
      <c r="ACN80" s="41"/>
      <c r="ACO80" s="41"/>
      <c r="ACP80" s="41"/>
      <c r="ACQ80" s="41"/>
      <c r="ACR80" s="41"/>
      <c r="ACS80" s="41"/>
      <c r="ACT80" s="41"/>
      <c r="ACU80" s="41"/>
      <c r="ACV80" s="41"/>
      <c r="ACW80" s="41"/>
      <c r="ACX80" s="41"/>
      <c r="ACY80" s="41"/>
      <c r="ACZ80" s="41"/>
      <c r="ADA80" s="41"/>
      <c r="ADB80" s="41"/>
      <c r="ADC80" s="41"/>
      <c r="ADD80" s="41"/>
      <c r="ADE80" s="41"/>
      <c r="ADF80" s="41"/>
      <c r="ADG80" s="41"/>
      <c r="ADH80" s="41"/>
      <c r="ADI80" s="41"/>
      <c r="ADJ80" s="41"/>
      <c r="ADK80" s="41"/>
      <c r="ADL80" s="41"/>
      <c r="ADM80" s="41"/>
      <c r="ADN80" s="41"/>
      <c r="ADO80" s="41"/>
      <c r="ADP80" s="41"/>
      <c r="ADQ80" s="41"/>
      <c r="ADR80" s="41"/>
      <c r="ADS80" s="41"/>
      <c r="ADT80" s="41"/>
      <c r="ADU80" s="41"/>
      <c r="ADV80" s="41"/>
      <c r="ADW80" s="41"/>
      <c r="ADX80" s="41"/>
      <c r="ADY80" s="41"/>
      <c r="ADZ80" s="41"/>
      <c r="AEA80" s="41"/>
      <c r="AEB80" s="41"/>
      <c r="AEC80" s="41"/>
      <c r="AED80" s="41"/>
      <c r="AEE80" s="41"/>
      <c r="AEF80" s="41"/>
      <c r="AEG80" s="41"/>
      <c r="AEH80" s="41"/>
      <c r="AEI80" s="41"/>
      <c r="AEJ80" s="41"/>
      <c r="AEK80" s="41"/>
      <c r="AEL80" s="41"/>
      <c r="AEM80" s="41"/>
      <c r="AEN80" s="41"/>
      <c r="AEO80" s="41"/>
      <c r="AEP80" s="41"/>
      <c r="AEQ80" s="41"/>
      <c r="AER80" s="41"/>
      <c r="AES80" s="41"/>
      <c r="AET80" s="41"/>
      <c r="AEU80" s="41"/>
      <c r="AEV80" s="41"/>
      <c r="AEW80" s="41"/>
      <c r="AEX80" s="41"/>
      <c r="AEY80" s="41"/>
      <c r="AEZ80" s="41"/>
      <c r="AFA80" s="41"/>
      <c r="AFB80" s="41"/>
      <c r="AFC80" s="41"/>
      <c r="AFD80" s="41"/>
      <c r="AFE80" s="41"/>
      <c r="AFF80" s="41"/>
      <c r="AFG80" s="41"/>
      <c r="AFH80" s="41"/>
      <c r="AFI80" s="41"/>
      <c r="AFJ80" s="41"/>
      <c r="AFK80" s="41"/>
      <c r="AFL80" s="41"/>
      <c r="AFM80" s="41"/>
      <c r="AFN80" s="41"/>
      <c r="AFO80" s="41"/>
      <c r="AFP80" s="41"/>
      <c r="AFQ80" s="41"/>
      <c r="AFR80" s="41"/>
      <c r="AFS80" s="41"/>
      <c r="AFT80" s="41"/>
      <c r="AFU80" s="41"/>
      <c r="AFV80" s="41"/>
      <c r="AFW80" s="41"/>
      <c r="AFX80" s="41"/>
      <c r="AFY80" s="41"/>
      <c r="AFZ80" s="41"/>
      <c r="AGA80" s="41"/>
      <c r="AGB80" s="41"/>
      <c r="AGC80" s="41"/>
      <c r="AGD80" s="41"/>
      <c r="AGE80" s="41"/>
      <c r="AGF80" s="41"/>
      <c r="AGG80" s="41"/>
      <c r="AGH80" s="41"/>
      <c r="AGI80" s="41"/>
      <c r="AGJ80" s="41"/>
      <c r="AGK80" s="41"/>
      <c r="AGL80" s="41"/>
      <c r="AGM80" s="41"/>
      <c r="AGN80" s="41"/>
      <c r="AGO80" s="41"/>
      <c r="AGP80" s="41"/>
      <c r="AGQ80" s="41"/>
      <c r="AGR80" s="41"/>
      <c r="AGS80" s="41"/>
      <c r="AGT80" s="41"/>
      <c r="AGU80" s="41"/>
      <c r="AGV80" s="41"/>
      <c r="AGW80" s="41"/>
      <c r="AGX80" s="41"/>
      <c r="AGY80" s="41"/>
      <c r="AGZ80" s="41"/>
      <c r="AHA80" s="41"/>
      <c r="AHB80" s="41"/>
      <c r="AHC80" s="41"/>
      <c r="AHD80" s="41"/>
      <c r="AHE80" s="41"/>
      <c r="AHF80" s="41"/>
      <c r="AHG80" s="41"/>
      <c r="AHH80" s="41"/>
      <c r="AHI80" s="41"/>
      <c r="AHJ80" s="41"/>
      <c r="AHK80" s="41"/>
      <c r="AHL80" s="41"/>
      <c r="AHM80" s="41"/>
      <c r="AHN80" s="41"/>
      <c r="AHO80" s="41"/>
      <c r="AHP80" s="41"/>
      <c r="AHQ80" s="41"/>
      <c r="AHR80" s="41"/>
      <c r="AHS80" s="41"/>
      <c r="AHT80" s="41"/>
      <c r="AHU80" s="41"/>
      <c r="AHV80" s="41"/>
      <c r="AHW80" s="41"/>
      <c r="AHX80" s="41"/>
      <c r="AHY80" s="41"/>
      <c r="AHZ80" s="41"/>
      <c r="AIA80" s="41"/>
      <c r="AIB80" s="41"/>
      <c r="AIC80" s="41"/>
      <c r="AID80" s="41"/>
      <c r="AIE80" s="41"/>
      <c r="AIF80" s="41"/>
      <c r="AIG80" s="41"/>
      <c r="AIH80" s="41"/>
      <c r="AII80" s="41"/>
      <c r="AIJ80" s="41"/>
      <c r="AIK80" s="41"/>
      <c r="AIL80" s="41"/>
      <c r="AIM80" s="41"/>
      <c r="AIN80" s="41"/>
      <c r="AIO80" s="41"/>
      <c r="AIP80" s="41"/>
      <c r="AIQ80" s="41"/>
      <c r="AIR80" s="41"/>
      <c r="AIS80" s="41"/>
      <c r="AIT80" s="41"/>
      <c r="AIU80" s="41"/>
      <c r="AIV80" s="41"/>
      <c r="AIW80" s="41"/>
      <c r="AIX80" s="41"/>
      <c r="AIY80" s="41"/>
      <c r="AIZ80" s="41"/>
      <c r="AJA80" s="41"/>
      <c r="AJB80" s="41"/>
      <c r="AJC80" s="41"/>
      <c r="AJD80" s="41"/>
      <c r="AJE80" s="41"/>
      <c r="AJF80" s="41"/>
      <c r="AJG80" s="41"/>
      <c r="AJH80" s="41"/>
      <c r="AJI80" s="41"/>
      <c r="AJJ80" s="41"/>
      <c r="AJK80" s="41"/>
      <c r="AJL80" s="41"/>
      <c r="AJM80" s="41"/>
      <c r="AJN80" s="41"/>
      <c r="AJO80" s="41"/>
      <c r="AJP80" s="41"/>
      <c r="AJQ80" s="41"/>
      <c r="AJR80" s="41"/>
      <c r="AJS80" s="41"/>
      <c r="AJT80" s="41"/>
      <c r="AJU80" s="41"/>
      <c r="AJV80" s="41"/>
      <c r="AJW80" s="41"/>
      <c r="AJX80" s="41"/>
      <c r="AJY80" s="41"/>
      <c r="AJZ80" s="41"/>
      <c r="AKA80" s="41"/>
      <c r="AKB80" s="41"/>
      <c r="AKC80" s="41"/>
      <c r="AKD80" s="41"/>
      <c r="AKE80" s="41"/>
      <c r="AKF80" s="41"/>
      <c r="AKG80" s="41"/>
      <c r="AKH80" s="41"/>
      <c r="AKI80" s="41"/>
      <c r="AKJ80" s="41"/>
      <c r="AKK80" s="41"/>
      <c r="AKL80" s="41"/>
      <c r="AKM80" s="41"/>
      <c r="AKN80" s="41"/>
      <c r="AKO80" s="41"/>
      <c r="AKP80" s="41"/>
      <c r="AKQ80" s="41"/>
      <c r="AKR80" s="41"/>
      <c r="AKS80" s="41"/>
      <c r="AKT80" s="41"/>
      <c r="AKU80" s="41"/>
      <c r="AKV80" s="41"/>
      <c r="AKW80" s="41"/>
      <c r="AKX80" s="41"/>
      <c r="AKY80" s="41"/>
      <c r="AKZ80" s="41"/>
      <c r="ALA80" s="41"/>
      <c r="ALB80" s="41"/>
      <c r="ALC80" s="41"/>
      <c r="ALD80" s="41"/>
      <c r="ALE80" s="41"/>
      <c r="ALF80" s="41"/>
      <c r="ALG80" s="41"/>
      <c r="ALH80" s="41"/>
      <c r="ALI80" s="41"/>
      <c r="ALJ80" s="41"/>
      <c r="ALK80" s="41"/>
      <c r="ALL80" s="41"/>
      <c r="ALM80" s="41"/>
      <c r="ALN80" s="41"/>
      <c r="ALO80" s="41"/>
      <c r="ALP80" s="41"/>
      <c r="ALQ80" s="41"/>
      <c r="ALR80" s="41"/>
      <c r="ALS80" s="41"/>
      <c r="ALT80" s="41"/>
      <c r="ALU80" s="41"/>
      <c r="ALV80" s="41"/>
      <c r="ALW80" s="41"/>
      <c r="ALX80" s="41"/>
      <c r="ALY80" s="41"/>
      <c r="ALZ80" s="41"/>
      <c r="AMA80" s="41"/>
      <c r="AMB80" s="41"/>
      <c r="AMC80" s="41"/>
      <c r="AMD80" s="41"/>
      <c r="AME80" s="41"/>
      <c r="AMF80" s="41"/>
      <c r="AMG80" s="41"/>
      <c r="AMH80" s="41"/>
      <c r="AMI80" s="41"/>
      <c r="AMJ80" s="41"/>
      <c r="AMK80" s="41"/>
      <c r="AML80" s="41"/>
      <c r="AMM80" s="41"/>
      <c r="AMN80" s="41"/>
      <c r="AMO80" s="41"/>
      <c r="AMP80" s="41"/>
      <c r="AMQ80" s="41"/>
      <c r="AMR80" s="41"/>
      <c r="AMS80" s="41"/>
      <c r="AMT80" s="41"/>
      <c r="AMU80" s="41"/>
      <c r="AMV80" s="41"/>
      <c r="AMW80" s="41"/>
      <c r="AMX80" s="41"/>
      <c r="AMY80" s="41"/>
      <c r="AMZ80" s="41"/>
      <c r="ANA80" s="41"/>
      <c r="ANB80" s="41"/>
      <c r="ANC80" s="41"/>
      <c r="AND80" s="41"/>
      <c r="ANE80" s="41"/>
      <c r="ANF80" s="41"/>
      <c r="ANG80" s="41"/>
      <c r="ANH80" s="41"/>
      <c r="ANI80" s="41"/>
      <c r="ANJ80" s="41"/>
      <c r="ANK80" s="41"/>
      <c r="ANL80" s="41"/>
      <c r="ANM80" s="41"/>
      <c r="ANN80" s="41"/>
      <c r="ANO80" s="41"/>
      <c r="ANP80" s="41"/>
      <c r="ANQ80" s="41"/>
      <c r="ANR80" s="41"/>
      <c r="ANS80" s="41"/>
      <c r="ANT80" s="41"/>
      <c r="ANU80" s="41"/>
      <c r="ANV80" s="41"/>
      <c r="ANW80" s="41"/>
      <c r="ANX80" s="41"/>
      <c r="ANY80" s="41"/>
      <c r="ANZ80" s="41"/>
      <c r="AOA80" s="41"/>
      <c r="AOB80" s="41"/>
      <c r="AOC80" s="41"/>
      <c r="AOD80" s="41"/>
      <c r="AOE80" s="41"/>
      <c r="AOF80" s="41"/>
      <c r="AOG80" s="41"/>
      <c r="AOH80" s="41"/>
      <c r="AOI80" s="41"/>
      <c r="AOJ80" s="41"/>
      <c r="AOK80" s="41"/>
      <c r="AOL80" s="41"/>
      <c r="AOM80" s="41"/>
      <c r="AON80" s="41"/>
      <c r="AOO80" s="41"/>
      <c r="AOP80" s="41"/>
      <c r="AOQ80" s="41"/>
      <c r="AOR80" s="41"/>
      <c r="AOS80" s="41"/>
      <c r="AOT80" s="41"/>
      <c r="AOU80" s="41"/>
      <c r="AOV80" s="41"/>
      <c r="AOW80" s="41"/>
      <c r="AOX80" s="41"/>
      <c r="AOY80" s="41"/>
      <c r="AOZ80" s="41"/>
      <c r="APA80" s="41"/>
      <c r="APB80" s="41"/>
      <c r="APC80" s="41"/>
      <c r="APD80" s="41"/>
      <c r="APE80" s="41"/>
      <c r="APF80" s="41"/>
      <c r="APG80" s="41"/>
      <c r="APH80" s="41"/>
      <c r="API80" s="41"/>
    </row>
    <row r="81" spans="2:1101" x14ac:dyDescent="0.25">
      <c r="B81" s="43" t="s">
        <v>361</v>
      </c>
      <c r="C81" s="41">
        <v>12421</v>
      </c>
      <c r="D81" s="130">
        <v>0</v>
      </c>
      <c r="E81" s="130">
        <v>-89070100.129999995</v>
      </c>
      <c r="F81" s="130">
        <v>0</v>
      </c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  <c r="CP81" s="41"/>
      <c r="CQ81" s="41"/>
      <c r="CR81" s="41"/>
      <c r="CS81" s="41"/>
      <c r="CT81" s="41"/>
      <c r="CU81" s="41"/>
      <c r="CV81" s="41"/>
      <c r="CW81" s="41"/>
      <c r="CX81" s="41"/>
      <c r="CY81" s="41"/>
      <c r="CZ81" s="41"/>
      <c r="DA81" s="41"/>
      <c r="DB81" s="41"/>
      <c r="DC81" s="41"/>
      <c r="DD81" s="41"/>
      <c r="DE81" s="41"/>
      <c r="DF81" s="41"/>
      <c r="DG81" s="41"/>
      <c r="DH81" s="41"/>
      <c r="DI81" s="41"/>
      <c r="DJ81" s="41"/>
      <c r="DK81" s="41"/>
      <c r="DL81" s="41"/>
      <c r="DM81" s="41"/>
      <c r="DN81" s="41"/>
      <c r="DO81" s="41"/>
      <c r="DP81" s="41"/>
      <c r="DQ81" s="41"/>
      <c r="DR81" s="41"/>
      <c r="DS81" s="41"/>
      <c r="DT81" s="41"/>
      <c r="DU81" s="41"/>
      <c r="DV81" s="41"/>
      <c r="DW81" s="41"/>
      <c r="DX81" s="41"/>
      <c r="DY81" s="41"/>
      <c r="DZ81" s="41"/>
      <c r="EA81" s="41"/>
      <c r="EB81" s="41"/>
      <c r="EC81" s="41"/>
      <c r="ED81" s="41"/>
      <c r="EE81" s="41"/>
      <c r="EF81" s="41"/>
      <c r="EG81" s="41"/>
      <c r="EH81" s="41"/>
      <c r="EI81" s="41"/>
      <c r="EJ81" s="41"/>
      <c r="EK81" s="41"/>
      <c r="EL81" s="41"/>
      <c r="EM81" s="41"/>
      <c r="EN81" s="41"/>
      <c r="EO81" s="41"/>
      <c r="EP81" s="41"/>
      <c r="EQ81" s="41"/>
      <c r="ER81" s="41"/>
      <c r="ES81" s="41"/>
      <c r="ET81" s="41"/>
      <c r="EU81" s="41"/>
      <c r="EV81" s="41"/>
      <c r="EW81" s="41"/>
      <c r="EX81" s="41"/>
      <c r="EY81" s="41"/>
      <c r="EZ81" s="41"/>
      <c r="FA81" s="41"/>
      <c r="FB81" s="41"/>
      <c r="FC81" s="41"/>
      <c r="FD81" s="41"/>
      <c r="FE81" s="41"/>
      <c r="FF81" s="41"/>
      <c r="FG81" s="41"/>
      <c r="FH81" s="41"/>
      <c r="FI81" s="41"/>
      <c r="FJ81" s="41"/>
      <c r="FK81" s="41"/>
      <c r="FL81" s="41"/>
      <c r="FM81" s="41"/>
      <c r="FN81" s="41"/>
      <c r="FO81" s="41"/>
      <c r="FP81" s="41"/>
      <c r="FQ81" s="41"/>
      <c r="FR81" s="41"/>
      <c r="FS81" s="41"/>
      <c r="FT81" s="41"/>
      <c r="FU81" s="41"/>
      <c r="FV81" s="41"/>
      <c r="FW81" s="41"/>
      <c r="FX81" s="41"/>
      <c r="FY81" s="41"/>
      <c r="FZ81" s="41"/>
      <c r="GA81" s="41"/>
      <c r="GB81" s="41"/>
      <c r="GC81" s="41"/>
      <c r="GD81" s="41"/>
      <c r="GE81" s="41"/>
      <c r="GF81" s="41"/>
      <c r="GG81" s="41"/>
      <c r="GH81" s="41"/>
      <c r="GI81" s="41"/>
      <c r="GJ81" s="41"/>
      <c r="GK81" s="41"/>
      <c r="GL81" s="41"/>
      <c r="GM81" s="41"/>
      <c r="GN81" s="41"/>
      <c r="GO81" s="41"/>
      <c r="GP81" s="41"/>
      <c r="GQ81" s="41"/>
      <c r="GR81" s="41"/>
      <c r="GS81" s="41"/>
      <c r="GT81" s="41"/>
      <c r="GU81" s="41"/>
      <c r="GV81" s="41"/>
      <c r="GW81" s="41"/>
      <c r="GX81" s="41"/>
      <c r="GY81" s="41"/>
      <c r="GZ81" s="41"/>
      <c r="HA81" s="41"/>
      <c r="HB81" s="41"/>
      <c r="HC81" s="41"/>
      <c r="HD81" s="41"/>
      <c r="HE81" s="41"/>
      <c r="HF81" s="41"/>
      <c r="HG81" s="41"/>
      <c r="HH81" s="41"/>
      <c r="HI81" s="41"/>
      <c r="HJ81" s="41"/>
      <c r="HK81" s="41"/>
      <c r="HL81" s="41"/>
      <c r="HM81" s="41"/>
      <c r="HN81" s="41"/>
      <c r="HO81" s="41"/>
      <c r="HP81" s="41"/>
      <c r="HQ81" s="41"/>
      <c r="HR81" s="41"/>
      <c r="HS81" s="41"/>
      <c r="HT81" s="41"/>
      <c r="HU81" s="41"/>
      <c r="HV81" s="41"/>
      <c r="HW81" s="41"/>
      <c r="HX81" s="41"/>
      <c r="HY81" s="41"/>
      <c r="HZ81" s="41"/>
      <c r="IA81" s="41"/>
      <c r="IB81" s="41"/>
      <c r="IC81" s="41"/>
      <c r="ID81" s="41"/>
      <c r="IE81" s="41"/>
      <c r="IF81" s="41"/>
      <c r="IG81" s="41"/>
      <c r="IH81" s="41"/>
      <c r="II81" s="41"/>
      <c r="IJ81" s="41"/>
      <c r="IK81" s="41"/>
      <c r="IL81" s="41"/>
      <c r="IM81" s="41"/>
      <c r="IN81" s="41"/>
      <c r="IO81" s="41"/>
      <c r="IP81" s="41"/>
      <c r="IQ81" s="41"/>
      <c r="IR81" s="41"/>
      <c r="IS81" s="41"/>
      <c r="IT81" s="41"/>
      <c r="IU81" s="41"/>
      <c r="IV81" s="41"/>
      <c r="IW81" s="41"/>
      <c r="IX81" s="41"/>
      <c r="IY81" s="41"/>
      <c r="IZ81" s="41"/>
      <c r="JA81" s="41"/>
      <c r="JB81" s="41"/>
      <c r="JC81" s="41"/>
      <c r="JD81" s="41"/>
      <c r="JE81" s="41"/>
      <c r="JF81" s="41"/>
      <c r="JG81" s="41"/>
      <c r="JH81" s="41"/>
      <c r="JI81" s="41"/>
      <c r="JJ81" s="41"/>
      <c r="JK81" s="41"/>
      <c r="JL81" s="41"/>
      <c r="JM81" s="41"/>
      <c r="JN81" s="41"/>
      <c r="JO81" s="41"/>
      <c r="JP81" s="41"/>
      <c r="JQ81" s="41"/>
      <c r="JR81" s="41"/>
      <c r="JS81" s="41"/>
      <c r="JT81" s="41"/>
      <c r="JU81" s="41"/>
      <c r="JV81" s="41"/>
      <c r="JW81" s="41"/>
      <c r="JX81" s="41"/>
      <c r="JY81" s="41"/>
      <c r="JZ81" s="41"/>
      <c r="KA81" s="41"/>
      <c r="KB81" s="41"/>
      <c r="KC81" s="41"/>
      <c r="KD81" s="41"/>
      <c r="KE81" s="41"/>
      <c r="KF81" s="41"/>
      <c r="KG81" s="41"/>
      <c r="KH81" s="41"/>
      <c r="KI81" s="41"/>
      <c r="KJ81" s="41"/>
      <c r="KK81" s="41"/>
      <c r="KL81" s="41"/>
      <c r="KM81" s="41"/>
      <c r="KN81" s="41"/>
      <c r="KO81" s="41"/>
      <c r="KP81" s="41"/>
      <c r="KQ81" s="41"/>
      <c r="KR81" s="41"/>
      <c r="KS81" s="41"/>
      <c r="KT81" s="41"/>
      <c r="KU81" s="41"/>
      <c r="KV81" s="41"/>
      <c r="KW81" s="41"/>
      <c r="KX81" s="41"/>
      <c r="KY81" s="41"/>
      <c r="KZ81" s="41"/>
      <c r="LA81" s="41"/>
      <c r="LB81" s="41"/>
      <c r="LC81" s="41"/>
      <c r="LD81" s="41"/>
      <c r="LE81" s="41"/>
      <c r="LF81" s="41"/>
      <c r="LG81" s="41"/>
      <c r="LH81" s="41"/>
      <c r="LI81" s="41"/>
      <c r="LJ81" s="41"/>
      <c r="LK81" s="41"/>
      <c r="LL81" s="41"/>
      <c r="LM81" s="41"/>
      <c r="LN81" s="41"/>
      <c r="LO81" s="41"/>
      <c r="LP81" s="41"/>
      <c r="LQ81" s="41"/>
      <c r="LR81" s="41"/>
      <c r="LS81" s="41"/>
      <c r="LT81" s="41"/>
      <c r="LU81" s="41"/>
      <c r="LV81" s="41"/>
      <c r="LW81" s="41"/>
      <c r="LX81" s="41"/>
      <c r="LY81" s="41"/>
      <c r="LZ81" s="41"/>
      <c r="MA81" s="41"/>
      <c r="MB81" s="41"/>
      <c r="MC81" s="41"/>
      <c r="MD81" s="41"/>
      <c r="ME81" s="41"/>
      <c r="MF81" s="41"/>
      <c r="MG81" s="41"/>
      <c r="MH81" s="41"/>
      <c r="MI81" s="41"/>
      <c r="MJ81" s="41"/>
      <c r="MK81" s="41"/>
      <c r="ML81" s="41"/>
      <c r="MM81" s="41"/>
      <c r="MN81" s="41"/>
      <c r="MO81" s="41"/>
      <c r="MP81" s="41"/>
      <c r="MQ81" s="41"/>
      <c r="MR81" s="41"/>
      <c r="MS81" s="41"/>
      <c r="MT81" s="41"/>
      <c r="MU81" s="41"/>
      <c r="MV81" s="41"/>
      <c r="MW81" s="41"/>
      <c r="MX81" s="41"/>
      <c r="MY81" s="41"/>
      <c r="MZ81" s="41"/>
      <c r="NA81" s="41"/>
      <c r="NB81" s="41"/>
      <c r="NC81" s="41"/>
      <c r="ND81" s="41"/>
      <c r="NE81" s="41"/>
      <c r="NF81" s="41"/>
      <c r="NG81" s="41"/>
      <c r="NH81" s="41"/>
      <c r="NI81" s="41"/>
      <c r="NJ81" s="41"/>
      <c r="NK81" s="41"/>
      <c r="NL81" s="41"/>
      <c r="NM81" s="41"/>
      <c r="NN81" s="41"/>
      <c r="NO81" s="41"/>
      <c r="NP81" s="41"/>
      <c r="NQ81" s="41"/>
      <c r="NR81" s="41"/>
      <c r="NS81" s="41"/>
      <c r="NT81" s="41"/>
      <c r="NU81" s="41"/>
      <c r="NV81" s="41"/>
      <c r="NW81" s="41"/>
      <c r="NX81" s="41"/>
      <c r="NY81" s="41"/>
      <c r="NZ81" s="41"/>
      <c r="OA81" s="41"/>
      <c r="OB81" s="41"/>
      <c r="OC81" s="41"/>
      <c r="OD81" s="41"/>
      <c r="OE81" s="41"/>
      <c r="OF81" s="41"/>
      <c r="OG81" s="41"/>
      <c r="OH81" s="41"/>
      <c r="OI81" s="41"/>
      <c r="OJ81" s="41"/>
      <c r="OK81" s="41"/>
      <c r="OL81" s="41"/>
      <c r="OM81" s="41"/>
      <c r="ON81" s="41"/>
      <c r="OO81" s="41"/>
      <c r="OP81" s="41"/>
      <c r="OQ81" s="41"/>
      <c r="OR81" s="41"/>
      <c r="OS81" s="41"/>
      <c r="OT81" s="41"/>
      <c r="OU81" s="41"/>
      <c r="OV81" s="41"/>
      <c r="OW81" s="41"/>
      <c r="OX81" s="41"/>
      <c r="OY81" s="41"/>
      <c r="OZ81" s="41"/>
      <c r="PA81" s="41"/>
      <c r="PB81" s="41"/>
      <c r="PC81" s="41"/>
      <c r="PD81" s="41"/>
      <c r="PE81" s="41"/>
      <c r="PF81" s="41"/>
      <c r="PG81" s="41"/>
      <c r="PH81" s="41"/>
      <c r="PI81" s="41"/>
      <c r="PJ81" s="41"/>
      <c r="PK81" s="41"/>
      <c r="PL81" s="41"/>
      <c r="PM81" s="41"/>
      <c r="PN81" s="41"/>
      <c r="PO81" s="41"/>
      <c r="PP81" s="41"/>
      <c r="PQ81" s="41"/>
      <c r="PR81" s="41"/>
      <c r="PS81" s="41"/>
      <c r="PT81" s="41"/>
      <c r="PU81" s="41"/>
      <c r="PV81" s="41"/>
      <c r="PW81" s="41"/>
      <c r="PX81" s="41"/>
      <c r="PY81" s="41"/>
      <c r="PZ81" s="41"/>
      <c r="QA81" s="41"/>
      <c r="QB81" s="41"/>
      <c r="QC81" s="41"/>
      <c r="QD81" s="41"/>
      <c r="QE81" s="41"/>
      <c r="QF81" s="41"/>
      <c r="QG81" s="41"/>
      <c r="QH81" s="41"/>
      <c r="QI81" s="41"/>
      <c r="QJ81" s="41"/>
      <c r="QK81" s="41"/>
      <c r="QL81" s="41"/>
      <c r="QM81" s="41"/>
      <c r="QN81" s="41"/>
      <c r="QO81" s="41"/>
      <c r="QP81" s="41"/>
      <c r="QQ81" s="41"/>
      <c r="QR81" s="41"/>
      <c r="QS81" s="41"/>
      <c r="QT81" s="41"/>
      <c r="QU81" s="41"/>
      <c r="QV81" s="41"/>
      <c r="QW81" s="41"/>
      <c r="QX81" s="41"/>
      <c r="QY81" s="41"/>
      <c r="QZ81" s="41"/>
      <c r="RA81" s="41"/>
      <c r="RB81" s="41"/>
      <c r="RC81" s="41"/>
      <c r="RD81" s="41"/>
      <c r="RE81" s="41"/>
      <c r="RF81" s="41"/>
      <c r="RG81" s="41"/>
      <c r="RH81" s="41"/>
      <c r="RI81" s="41"/>
      <c r="RJ81" s="41"/>
      <c r="RK81" s="41"/>
      <c r="RL81" s="41"/>
      <c r="RM81" s="41"/>
      <c r="RN81" s="41"/>
      <c r="RO81" s="41"/>
      <c r="RP81" s="41"/>
      <c r="RQ81" s="41"/>
      <c r="RR81" s="41"/>
      <c r="RS81" s="41"/>
      <c r="RT81" s="41"/>
      <c r="RU81" s="41"/>
      <c r="RV81" s="41"/>
      <c r="RW81" s="41"/>
      <c r="RX81" s="41"/>
      <c r="RY81" s="41"/>
      <c r="RZ81" s="41"/>
      <c r="SA81" s="41"/>
      <c r="SB81" s="41"/>
      <c r="SC81" s="41"/>
      <c r="SD81" s="41"/>
      <c r="SE81" s="41"/>
      <c r="SF81" s="41"/>
      <c r="SG81" s="41"/>
      <c r="SH81" s="41"/>
      <c r="SI81" s="41"/>
      <c r="SJ81" s="41"/>
      <c r="SK81" s="41"/>
      <c r="SL81" s="41"/>
      <c r="SM81" s="41"/>
      <c r="SN81" s="41"/>
      <c r="SO81" s="41"/>
      <c r="SP81" s="41"/>
      <c r="SQ81" s="41"/>
      <c r="SR81" s="41"/>
      <c r="SS81" s="41"/>
      <c r="ST81" s="41"/>
      <c r="SU81" s="41"/>
      <c r="SV81" s="41"/>
      <c r="SW81" s="41"/>
      <c r="SX81" s="41"/>
      <c r="SY81" s="41"/>
      <c r="SZ81" s="41"/>
      <c r="TA81" s="41"/>
      <c r="TB81" s="41"/>
      <c r="TC81" s="41"/>
      <c r="TD81" s="41"/>
      <c r="TE81" s="41"/>
      <c r="TF81" s="41"/>
      <c r="TG81" s="41"/>
      <c r="TH81" s="41"/>
      <c r="TI81" s="41"/>
      <c r="TJ81" s="41"/>
      <c r="TK81" s="41"/>
      <c r="TL81" s="41"/>
      <c r="TM81" s="41"/>
      <c r="TN81" s="41"/>
      <c r="TO81" s="41"/>
      <c r="TP81" s="41"/>
      <c r="TQ81" s="41"/>
      <c r="TR81" s="41"/>
      <c r="TS81" s="41"/>
      <c r="TT81" s="41"/>
      <c r="TU81" s="41"/>
      <c r="TV81" s="41"/>
      <c r="TW81" s="41"/>
      <c r="TX81" s="41"/>
      <c r="TY81" s="41"/>
      <c r="TZ81" s="41"/>
      <c r="UA81" s="41"/>
      <c r="UB81" s="41"/>
      <c r="UC81" s="41"/>
      <c r="UD81" s="41"/>
      <c r="UE81" s="41"/>
      <c r="UF81" s="41"/>
      <c r="UG81" s="41"/>
      <c r="UH81" s="41"/>
      <c r="UI81" s="41"/>
      <c r="UJ81" s="41"/>
      <c r="UK81" s="41"/>
      <c r="UL81" s="41"/>
      <c r="UM81" s="41"/>
      <c r="UN81" s="41"/>
      <c r="UO81" s="41"/>
      <c r="UP81" s="41"/>
      <c r="UQ81" s="41"/>
      <c r="UR81" s="41"/>
      <c r="US81" s="41"/>
      <c r="UT81" s="41"/>
      <c r="UU81" s="41"/>
      <c r="UV81" s="41"/>
      <c r="UW81" s="41"/>
      <c r="UX81" s="41"/>
      <c r="UY81" s="41"/>
      <c r="UZ81" s="41"/>
      <c r="VA81" s="41"/>
      <c r="VB81" s="41"/>
      <c r="VC81" s="41"/>
      <c r="VD81" s="41"/>
      <c r="VE81" s="41"/>
      <c r="VF81" s="41"/>
      <c r="VG81" s="41"/>
      <c r="VH81" s="41"/>
      <c r="VI81" s="41"/>
      <c r="VJ81" s="41"/>
      <c r="VK81" s="41"/>
      <c r="VL81" s="41"/>
      <c r="VM81" s="41"/>
      <c r="VN81" s="41"/>
      <c r="VO81" s="41"/>
      <c r="VP81" s="41"/>
      <c r="VQ81" s="41"/>
      <c r="VR81" s="41"/>
      <c r="VS81" s="41"/>
      <c r="VT81" s="41"/>
      <c r="VU81" s="41"/>
      <c r="VV81" s="41"/>
      <c r="VW81" s="41"/>
      <c r="VX81" s="41"/>
      <c r="VY81" s="41"/>
      <c r="VZ81" s="41"/>
      <c r="WA81" s="41"/>
      <c r="WB81" s="41"/>
      <c r="WC81" s="41"/>
      <c r="WD81" s="41"/>
      <c r="WE81" s="41"/>
      <c r="WF81" s="41"/>
      <c r="WG81" s="41"/>
      <c r="WH81" s="41"/>
      <c r="WI81" s="41"/>
      <c r="WJ81" s="41"/>
      <c r="WK81" s="41"/>
      <c r="WL81" s="41"/>
      <c r="WM81" s="41"/>
      <c r="WN81" s="41"/>
      <c r="WO81" s="41"/>
      <c r="WP81" s="41"/>
      <c r="WQ81" s="41"/>
      <c r="WR81" s="41"/>
      <c r="WS81" s="41"/>
      <c r="WT81" s="41"/>
      <c r="WU81" s="41"/>
      <c r="WV81" s="41"/>
      <c r="WW81" s="41"/>
      <c r="WX81" s="41"/>
      <c r="WY81" s="41"/>
      <c r="WZ81" s="41"/>
      <c r="XA81" s="41"/>
      <c r="XB81" s="41"/>
      <c r="XC81" s="41"/>
      <c r="XD81" s="41"/>
      <c r="XE81" s="41"/>
      <c r="XF81" s="41"/>
      <c r="XG81" s="41"/>
      <c r="XH81" s="41"/>
      <c r="XI81" s="41"/>
      <c r="XJ81" s="41"/>
      <c r="XK81" s="41"/>
      <c r="XL81" s="41"/>
      <c r="XM81" s="41"/>
      <c r="XN81" s="41"/>
      <c r="XO81" s="41"/>
      <c r="XP81" s="41"/>
      <c r="XQ81" s="41"/>
      <c r="XR81" s="41"/>
      <c r="XS81" s="41"/>
      <c r="XT81" s="41"/>
      <c r="XU81" s="41"/>
      <c r="XV81" s="41"/>
      <c r="XW81" s="41"/>
      <c r="XX81" s="41"/>
      <c r="XY81" s="41"/>
      <c r="XZ81" s="41"/>
      <c r="YA81" s="41"/>
      <c r="YB81" s="41"/>
      <c r="YC81" s="41"/>
      <c r="YD81" s="41"/>
      <c r="YE81" s="41"/>
      <c r="YF81" s="41"/>
      <c r="YG81" s="41"/>
      <c r="YH81" s="41"/>
      <c r="YI81" s="41"/>
      <c r="YJ81" s="41"/>
      <c r="YK81" s="41"/>
      <c r="YL81" s="41"/>
      <c r="YM81" s="41"/>
      <c r="YN81" s="41"/>
      <c r="YO81" s="41"/>
      <c r="YP81" s="41"/>
      <c r="YQ81" s="41"/>
      <c r="YR81" s="41"/>
      <c r="YS81" s="41"/>
      <c r="YT81" s="41"/>
      <c r="YU81" s="41"/>
      <c r="YV81" s="41"/>
      <c r="YW81" s="41"/>
      <c r="YX81" s="41"/>
      <c r="YY81" s="41"/>
      <c r="YZ81" s="41"/>
      <c r="ZA81" s="41"/>
      <c r="ZB81" s="41"/>
      <c r="ZC81" s="41"/>
      <c r="ZD81" s="41"/>
      <c r="ZE81" s="41"/>
      <c r="ZF81" s="41"/>
      <c r="ZG81" s="41"/>
      <c r="ZH81" s="41"/>
      <c r="ZI81" s="41"/>
      <c r="ZJ81" s="41"/>
      <c r="ZK81" s="41"/>
      <c r="ZL81" s="41"/>
      <c r="ZM81" s="41"/>
      <c r="ZN81" s="41"/>
      <c r="ZO81" s="41"/>
      <c r="ZP81" s="41"/>
      <c r="ZQ81" s="41"/>
      <c r="ZR81" s="41"/>
      <c r="ZS81" s="41"/>
      <c r="ZT81" s="41"/>
      <c r="ZU81" s="41"/>
      <c r="ZV81" s="41"/>
      <c r="ZW81" s="41"/>
      <c r="ZX81" s="41"/>
      <c r="ZY81" s="41"/>
      <c r="ZZ81" s="41"/>
      <c r="AAA81" s="41"/>
      <c r="AAB81" s="41"/>
      <c r="AAC81" s="41"/>
      <c r="AAD81" s="41"/>
      <c r="AAE81" s="41"/>
      <c r="AAF81" s="41"/>
      <c r="AAG81" s="41"/>
      <c r="AAH81" s="41"/>
      <c r="AAI81" s="41"/>
      <c r="AAJ81" s="41"/>
      <c r="AAK81" s="41"/>
      <c r="AAL81" s="41"/>
      <c r="AAM81" s="41"/>
      <c r="AAN81" s="41"/>
      <c r="AAO81" s="41"/>
      <c r="AAP81" s="41"/>
      <c r="AAQ81" s="41"/>
      <c r="AAR81" s="41"/>
      <c r="AAS81" s="41"/>
      <c r="AAT81" s="41"/>
      <c r="AAU81" s="41"/>
      <c r="AAV81" s="41"/>
      <c r="AAW81" s="41"/>
      <c r="AAX81" s="41"/>
      <c r="AAY81" s="41"/>
      <c r="AAZ81" s="41"/>
      <c r="ABA81" s="41"/>
      <c r="ABB81" s="41"/>
      <c r="ABC81" s="41"/>
      <c r="ABD81" s="41"/>
      <c r="ABE81" s="41"/>
      <c r="ABF81" s="41"/>
      <c r="ABG81" s="41"/>
      <c r="ABH81" s="41"/>
      <c r="ABI81" s="41"/>
      <c r="ABJ81" s="41"/>
      <c r="ABK81" s="41"/>
      <c r="ABL81" s="41"/>
      <c r="ABM81" s="41"/>
      <c r="ABN81" s="41"/>
      <c r="ABO81" s="41"/>
      <c r="ABP81" s="41"/>
      <c r="ABQ81" s="41"/>
      <c r="ABR81" s="41"/>
      <c r="ABS81" s="41"/>
      <c r="ABT81" s="41"/>
      <c r="ABU81" s="41"/>
      <c r="ABV81" s="41"/>
      <c r="ABW81" s="41"/>
      <c r="ABX81" s="41"/>
      <c r="ABY81" s="41"/>
      <c r="ABZ81" s="41"/>
      <c r="ACA81" s="41"/>
      <c r="ACB81" s="41"/>
      <c r="ACC81" s="41"/>
      <c r="ACD81" s="41"/>
      <c r="ACE81" s="41"/>
      <c r="ACF81" s="41"/>
      <c r="ACG81" s="41"/>
      <c r="ACH81" s="41"/>
      <c r="ACI81" s="41"/>
      <c r="ACJ81" s="41"/>
      <c r="ACK81" s="41"/>
      <c r="ACL81" s="41"/>
      <c r="ACM81" s="41"/>
      <c r="ACN81" s="41"/>
      <c r="ACO81" s="41"/>
      <c r="ACP81" s="41"/>
      <c r="ACQ81" s="41"/>
      <c r="ACR81" s="41"/>
      <c r="ACS81" s="41"/>
      <c r="ACT81" s="41"/>
      <c r="ACU81" s="41"/>
      <c r="ACV81" s="41"/>
      <c r="ACW81" s="41"/>
      <c r="ACX81" s="41"/>
      <c r="ACY81" s="41"/>
      <c r="ACZ81" s="41"/>
      <c r="ADA81" s="41"/>
      <c r="ADB81" s="41"/>
      <c r="ADC81" s="41"/>
      <c r="ADD81" s="41"/>
      <c r="ADE81" s="41"/>
      <c r="ADF81" s="41"/>
      <c r="ADG81" s="41"/>
      <c r="ADH81" s="41"/>
      <c r="ADI81" s="41"/>
      <c r="ADJ81" s="41"/>
      <c r="ADK81" s="41"/>
      <c r="ADL81" s="41"/>
      <c r="ADM81" s="41"/>
      <c r="ADN81" s="41"/>
      <c r="ADO81" s="41"/>
      <c r="ADP81" s="41"/>
      <c r="ADQ81" s="41"/>
      <c r="ADR81" s="41"/>
      <c r="ADS81" s="41"/>
      <c r="ADT81" s="41"/>
      <c r="ADU81" s="41"/>
      <c r="ADV81" s="41"/>
      <c r="ADW81" s="41"/>
      <c r="ADX81" s="41"/>
      <c r="ADY81" s="41"/>
      <c r="ADZ81" s="41"/>
      <c r="AEA81" s="41"/>
      <c r="AEB81" s="41"/>
      <c r="AEC81" s="41"/>
      <c r="AED81" s="41"/>
      <c r="AEE81" s="41"/>
      <c r="AEF81" s="41"/>
      <c r="AEG81" s="41"/>
      <c r="AEH81" s="41"/>
      <c r="AEI81" s="41"/>
      <c r="AEJ81" s="41"/>
      <c r="AEK81" s="41"/>
      <c r="AEL81" s="41"/>
      <c r="AEM81" s="41"/>
      <c r="AEN81" s="41"/>
      <c r="AEO81" s="41"/>
      <c r="AEP81" s="41"/>
      <c r="AEQ81" s="41"/>
      <c r="AER81" s="41"/>
      <c r="AES81" s="41"/>
      <c r="AET81" s="41"/>
      <c r="AEU81" s="41"/>
      <c r="AEV81" s="41"/>
      <c r="AEW81" s="41"/>
      <c r="AEX81" s="41"/>
      <c r="AEY81" s="41"/>
      <c r="AEZ81" s="41"/>
      <c r="AFA81" s="41"/>
      <c r="AFB81" s="41"/>
      <c r="AFC81" s="41"/>
      <c r="AFD81" s="41"/>
      <c r="AFE81" s="41"/>
      <c r="AFF81" s="41"/>
      <c r="AFG81" s="41"/>
      <c r="AFH81" s="41"/>
      <c r="AFI81" s="41"/>
      <c r="AFJ81" s="41"/>
      <c r="AFK81" s="41"/>
      <c r="AFL81" s="41"/>
      <c r="AFM81" s="41"/>
      <c r="AFN81" s="41"/>
      <c r="AFO81" s="41"/>
      <c r="AFP81" s="41"/>
      <c r="AFQ81" s="41"/>
      <c r="AFR81" s="41"/>
      <c r="AFS81" s="41"/>
      <c r="AFT81" s="41"/>
      <c r="AFU81" s="41"/>
      <c r="AFV81" s="41"/>
      <c r="AFW81" s="41"/>
      <c r="AFX81" s="41"/>
      <c r="AFY81" s="41"/>
      <c r="AFZ81" s="41"/>
      <c r="AGA81" s="41"/>
      <c r="AGB81" s="41"/>
      <c r="AGC81" s="41"/>
      <c r="AGD81" s="41"/>
      <c r="AGE81" s="41"/>
      <c r="AGF81" s="41"/>
      <c r="AGG81" s="41"/>
      <c r="AGH81" s="41"/>
      <c r="AGI81" s="41"/>
      <c r="AGJ81" s="41"/>
      <c r="AGK81" s="41"/>
      <c r="AGL81" s="41"/>
      <c r="AGM81" s="41"/>
      <c r="AGN81" s="41"/>
      <c r="AGO81" s="41"/>
      <c r="AGP81" s="41"/>
      <c r="AGQ81" s="41"/>
      <c r="AGR81" s="41"/>
      <c r="AGS81" s="41"/>
      <c r="AGT81" s="41"/>
      <c r="AGU81" s="41"/>
      <c r="AGV81" s="41"/>
      <c r="AGW81" s="41"/>
      <c r="AGX81" s="41"/>
      <c r="AGY81" s="41"/>
      <c r="AGZ81" s="41"/>
      <c r="AHA81" s="41"/>
      <c r="AHB81" s="41"/>
      <c r="AHC81" s="41"/>
      <c r="AHD81" s="41"/>
      <c r="AHE81" s="41"/>
      <c r="AHF81" s="41"/>
      <c r="AHG81" s="41"/>
      <c r="AHH81" s="41"/>
      <c r="AHI81" s="41"/>
      <c r="AHJ81" s="41"/>
      <c r="AHK81" s="41"/>
      <c r="AHL81" s="41"/>
      <c r="AHM81" s="41"/>
      <c r="AHN81" s="41"/>
      <c r="AHO81" s="41"/>
      <c r="AHP81" s="41"/>
      <c r="AHQ81" s="41"/>
      <c r="AHR81" s="41"/>
      <c r="AHS81" s="41"/>
      <c r="AHT81" s="41"/>
      <c r="AHU81" s="41"/>
      <c r="AHV81" s="41"/>
      <c r="AHW81" s="41"/>
      <c r="AHX81" s="41"/>
      <c r="AHY81" s="41"/>
      <c r="AHZ81" s="41"/>
      <c r="AIA81" s="41"/>
      <c r="AIB81" s="41"/>
      <c r="AIC81" s="41"/>
      <c r="AID81" s="41"/>
      <c r="AIE81" s="41"/>
      <c r="AIF81" s="41"/>
      <c r="AIG81" s="41"/>
      <c r="AIH81" s="41"/>
      <c r="AII81" s="41"/>
      <c r="AIJ81" s="41"/>
      <c r="AIK81" s="41"/>
      <c r="AIL81" s="41"/>
      <c r="AIM81" s="41"/>
      <c r="AIN81" s="41"/>
      <c r="AIO81" s="41"/>
      <c r="AIP81" s="41"/>
      <c r="AIQ81" s="41"/>
      <c r="AIR81" s="41"/>
      <c r="AIS81" s="41"/>
      <c r="AIT81" s="41"/>
      <c r="AIU81" s="41"/>
      <c r="AIV81" s="41"/>
      <c r="AIW81" s="41"/>
      <c r="AIX81" s="41"/>
      <c r="AIY81" s="41"/>
      <c r="AIZ81" s="41"/>
      <c r="AJA81" s="41"/>
      <c r="AJB81" s="41"/>
      <c r="AJC81" s="41"/>
      <c r="AJD81" s="41"/>
      <c r="AJE81" s="41"/>
      <c r="AJF81" s="41"/>
      <c r="AJG81" s="41"/>
      <c r="AJH81" s="41"/>
      <c r="AJI81" s="41"/>
      <c r="AJJ81" s="41"/>
      <c r="AJK81" s="41"/>
      <c r="AJL81" s="41"/>
      <c r="AJM81" s="41"/>
      <c r="AJN81" s="41"/>
      <c r="AJO81" s="41"/>
      <c r="AJP81" s="41"/>
      <c r="AJQ81" s="41"/>
      <c r="AJR81" s="41"/>
      <c r="AJS81" s="41"/>
      <c r="AJT81" s="41"/>
      <c r="AJU81" s="41"/>
      <c r="AJV81" s="41"/>
      <c r="AJW81" s="41"/>
      <c r="AJX81" s="41"/>
      <c r="AJY81" s="41"/>
      <c r="AJZ81" s="41"/>
      <c r="AKA81" s="41"/>
      <c r="AKB81" s="41"/>
      <c r="AKC81" s="41"/>
      <c r="AKD81" s="41"/>
      <c r="AKE81" s="41"/>
      <c r="AKF81" s="41"/>
      <c r="AKG81" s="41"/>
      <c r="AKH81" s="41"/>
      <c r="AKI81" s="41"/>
      <c r="AKJ81" s="41"/>
      <c r="AKK81" s="41"/>
      <c r="AKL81" s="41"/>
      <c r="AKM81" s="41"/>
      <c r="AKN81" s="41"/>
      <c r="AKO81" s="41"/>
      <c r="AKP81" s="41"/>
      <c r="AKQ81" s="41"/>
      <c r="AKR81" s="41"/>
      <c r="AKS81" s="41"/>
      <c r="AKT81" s="41"/>
      <c r="AKU81" s="41"/>
      <c r="AKV81" s="41"/>
      <c r="AKW81" s="41"/>
      <c r="AKX81" s="41"/>
      <c r="AKY81" s="41"/>
      <c r="AKZ81" s="41"/>
      <c r="ALA81" s="41"/>
      <c r="ALB81" s="41"/>
      <c r="ALC81" s="41"/>
      <c r="ALD81" s="41"/>
      <c r="ALE81" s="41"/>
      <c r="ALF81" s="41"/>
      <c r="ALG81" s="41"/>
      <c r="ALH81" s="41"/>
      <c r="ALI81" s="41"/>
      <c r="ALJ81" s="41"/>
      <c r="ALK81" s="41"/>
      <c r="ALL81" s="41"/>
      <c r="ALM81" s="41"/>
      <c r="ALN81" s="41"/>
      <c r="ALO81" s="41"/>
      <c r="ALP81" s="41"/>
      <c r="ALQ81" s="41"/>
      <c r="ALR81" s="41"/>
      <c r="ALS81" s="41"/>
      <c r="ALT81" s="41"/>
      <c r="ALU81" s="41"/>
      <c r="ALV81" s="41"/>
      <c r="ALW81" s="41"/>
      <c r="ALX81" s="41"/>
      <c r="ALY81" s="41"/>
      <c r="ALZ81" s="41"/>
      <c r="AMA81" s="41"/>
      <c r="AMB81" s="41"/>
      <c r="AMC81" s="41"/>
      <c r="AMD81" s="41"/>
      <c r="AME81" s="41"/>
      <c r="AMF81" s="41"/>
      <c r="AMG81" s="41"/>
      <c r="AMH81" s="41"/>
      <c r="AMI81" s="41"/>
      <c r="AMJ81" s="41"/>
      <c r="AMK81" s="41"/>
      <c r="AML81" s="41"/>
      <c r="AMM81" s="41"/>
      <c r="AMN81" s="41"/>
      <c r="AMO81" s="41"/>
      <c r="AMP81" s="41"/>
      <c r="AMQ81" s="41"/>
      <c r="AMR81" s="41"/>
      <c r="AMS81" s="41"/>
      <c r="AMT81" s="41"/>
      <c r="AMU81" s="41"/>
      <c r="AMV81" s="41"/>
      <c r="AMW81" s="41"/>
      <c r="AMX81" s="41"/>
      <c r="AMY81" s="41"/>
      <c r="AMZ81" s="41"/>
      <c r="ANA81" s="41"/>
      <c r="ANB81" s="41"/>
      <c r="ANC81" s="41"/>
      <c r="AND81" s="41"/>
      <c r="ANE81" s="41"/>
      <c r="ANF81" s="41"/>
      <c r="ANG81" s="41"/>
      <c r="ANH81" s="41"/>
      <c r="ANI81" s="41"/>
      <c r="ANJ81" s="41"/>
      <c r="ANK81" s="41"/>
      <c r="ANL81" s="41"/>
      <c r="ANM81" s="41"/>
      <c r="ANN81" s="41"/>
      <c r="ANO81" s="41"/>
      <c r="ANP81" s="41"/>
      <c r="ANQ81" s="41"/>
      <c r="ANR81" s="41"/>
      <c r="ANS81" s="41"/>
      <c r="ANT81" s="41"/>
      <c r="ANU81" s="41"/>
      <c r="ANV81" s="41"/>
      <c r="ANW81" s="41"/>
      <c r="ANX81" s="41"/>
      <c r="ANY81" s="41"/>
      <c r="ANZ81" s="41"/>
      <c r="AOA81" s="41"/>
      <c r="AOB81" s="41"/>
      <c r="AOC81" s="41"/>
      <c r="AOD81" s="41"/>
      <c r="AOE81" s="41"/>
      <c r="AOF81" s="41"/>
      <c r="AOG81" s="41"/>
      <c r="AOH81" s="41"/>
      <c r="AOI81" s="41"/>
      <c r="AOJ81" s="41"/>
      <c r="AOK81" s="41"/>
      <c r="AOL81" s="41"/>
      <c r="AOM81" s="41"/>
      <c r="AON81" s="41"/>
      <c r="AOO81" s="41"/>
      <c r="AOP81" s="41"/>
      <c r="AOQ81" s="41"/>
      <c r="AOR81" s="41"/>
      <c r="AOS81" s="41"/>
      <c r="AOT81" s="41"/>
      <c r="AOU81" s="41"/>
      <c r="AOV81" s="41"/>
      <c r="AOW81" s="41"/>
      <c r="AOX81" s="41"/>
      <c r="AOY81" s="41"/>
      <c r="AOZ81" s="41"/>
      <c r="APA81" s="41"/>
      <c r="APB81" s="41"/>
      <c r="APC81" s="41"/>
      <c r="APD81" s="41"/>
      <c r="APE81" s="41"/>
      <c r="APF81" s="41"/>
      <c r="APG81" s="41"/>
      <c r="APH81" s="41"/>
      <c r="API81" s="41"/>
    </row>
    <row r="82" spans="2:1101" x14ac:dyDescent="0.25">
      <c r="B82" s="43" t="s">
        <v>361</v>
      </c>
      <c r="C82" s="41">
        <v>12425</v>
      </c>
      <c r="D82" s="130">
        <v>0</v>
      </c>
      <c r="E82" s="130">
        <v>100203862.65000001</v>
      </c>
      <c r="F82" s="130">
        <v>0</v>
      </c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  <c r="CN82" s="41"/>
      <c r="CO82" s="41"/>
      <c r="CP82" s="41"/>
      <c r="CQ82" s="41"/>
      <c r="CR82" s="41"/>
      <c r="CS82" s="41"/>
      <c r="CT82" s="41"/>
      <c r="CU82" s="41"/>
      <c r="CV82" s="41"/>
      <c r="CW82" s="41"/>
      <c r="CX82" s="41"/>
      <c r="CY82" s="41"/>
      <c r="CZ82" s="41"/>
      <c r="DA82" s="41"/>
      <c r="DB82" s="41"/>
      <c r="DC82" s="41"/>
      <c r="DD82" s="41"/>
      <c r="DE82" s="41"/>
      <c r="DF82" s="41"/>
      <c r="DG82" s="41"/>
      <c r="DH82" s="41"/>
      <c r="DI82" s="41"/>
      <c r="DJ82" s="41"/>
      <c r="DK82" s="41"/>
      <c r="DL82" s="41"/>
      <c r="DM82" s="41"/>
      <c r="DN82" s="41"/>
      <c r="DO82" s="41"/>
      <c r="DP82" s="41"/>
      <c r="DQ82" s="41"/>
      <c r="DR82" s="41"/>
      <c r="DS82" s="41"/>
      <c r="DT82" s="41"/>
      <c r="DU82" s="41"/>
      <c r="DV82" s="41"/>
      <c r="DW82" s="41"/>
      <c r="DX82" s="41"/>
      <c r="DY82" s="41"/>
      <c r="DZ82" s="41"/>
      <c r="EA82" s="41"/>
      <c r="EB82" s="41"/>
      <c r="EC82" s="41"/>
      <c r="ED82" s="41"/>
      <c r="EE82" s="41"/>
      <c r="EF82" s="41"/>
      <c r="EG82" s="41"/>
      <c r="EH82" s="41"/>
      <c r="EI82" s="41"/>
      <c r="EJ82" s="41"/>
      <c r="EK82" s="41"/>
      <c r="EL82" s="41"/>
      <c r="EM82" s="41"/>
      <c r="EN82" s="41"/>
      <c r="EO82" s="41"/>
      <c r="EP82" s="41"/>
      <c r="EQ82" s="41"/>
      <c r="ER82" s="41"/>
      <c r="ES82" s="41"/>
      <c r="ET82" s="41"/>
      <c r="EU82" s="41"/>
      <c r="EV82" s="41"/>
      <c r="EW82" s="41"/>
      <c r="EX82" s="41"/>
      <c r="EY82" s="41"/>
      <c r="EZ82" s="41"/>
      <c r="FA82" s="41"/>
      <c r="FB82" s="41"/>
      <c r="FC82" s="41"/>
      <c r="FD82" s="41"/>
      <c r="FE82" s="41"/>
      <c r="FF82" s="41"/>
      <c r="FG82" s="41"/>
      <c r="FH82" s="41"/>
      <c r="FI82" s="41"/>
      <c r="FJ82" s="41"/>
      <c r="FK82" s="41"/>
      <c r="FL82" s="41"/>
      <c r="FM82" s="41"/>
      <c r="FN82" s="41"/>
      <c r="FO82" s="41"/>
      <c r="FP82" s="41"/>
      <c r="FQ82" s="41"/>
      <c r="FR82" s="41"/>
      <c r="FS82" s="41"/>
      <c r="FT82" s="41"/>
      <c r="FU82" s="41"/>
      <c r="FV82" s="41"/>
      <c r="FW82" s="41"/>
      <c r="FX82" s="41"/>
      <c r="FY82" s="41"/>
      <c r="FZ82" s="41"/>
      <c r="GA82" s="41"/>
      <c r="GB82" s="41"/>
      <c r="GC82" s="41"/>
      <c r="GD82" s="41"/>
      <c r="GE82" s="41"/>
      <c r="GF82" s="41"/>
      <c r="GG82" s="41"/>
      <c r="GH82" s="41"/>
      <c r="GI82" s="41"/>
      <c r="GJ82" s="41"/>
      <c r="GK82" s="41"/>
      <c r="GL82" s="41"/>
      <c r="GM82" s="41"/>
      <c r="GN82" s="41"/>
      <c r="GO82" s="41"/>
      <c r="GP82" s="41"/>
      <c r="GQ82" s="41"/>
      <c r="GR82" s="41"/>
      <c r="GS82" s="41"/>
      <c r="GT82" s="41"/>
      <c r="GU82" s="41"/>
      <c r="GV82" s="41"/>
      <c r="GW82" s="41"/>
      <c r="GX82" s="41"/>
      <c r="GY82" s="41"/>
      <c r="GZ82" s="41"/>
      <c r="HA82" s="41"/>
      <c r="HB82" s="41"/>
      <c r="HC82" s="41"/>
      <c r="HD82" s="41"/>
      <c r="HE82" s="41"/>
      <c r="HF82" s="41"/>
      <c r="HG82" s="41"/>
      <c r="HH82" s="41"/>
      <c r="HI82" s="41"/>
      <c r="HJ82" s="41"/>
      <c r="HK82" s="41"/>
      <c r="HL82" s="41"/>
      <c r="HM82" s="41"/>
      <c r="HN82" s="41"/>
      <c r="HO82" s="41"/>
      <c r="HP82" s="41"/>
      <c r="HQ82" s="41"/>
      <c r="HR82" s="41"/>
      <c r="HS82" s="41"/>
      <c r="HT82" s="41"/>
      <c r="HU82" s="41"/>
      <c r="HV82" s="41"/>
      <c r="HW82" s="41"/>
      <c r="HX82" s="41"/>
      <c r="HY82" s="41"/>
      <c r="HZ82" s="41"/>
      <c r="IA82" s="41"/>
      <c r="IB82" s="41"/>
      <c r="IC82" s="41"/>
      <c r="ID82" s="41"/>
      <c r="IE82" s="41"/>
      <c r="IF82" s="41"/>
      <c r="IG82" s="41"/>
      <c r="IH82" s="41"/>
      <c r="II82" s="41"/>
      <c r="IJ82" s="41"/>
      <c r="IK82" s="41"/>
      <c r="IL82" s="41"/>
      <c r="IM82" s="41"/>
      <c r="IN82" s="41"/>
      <c r="IO82" s="41"/>
      <c r="IP82" s="41"/>
      <c r="IQ82" s="41"/>
      <c r="IR82" s="41"/>
      <c r="IS82" s="41"/>
      <c r="IT82" s="41"/>
      <c r="IU82" s="41"/>
      <c r="IV82" s="41"/>
      <c r="IW82" s="41"/>
      <c r="IX82" s="41"/>
      <c r="IY82" s="41"/>
      <c r="IZ82" s="41"/>
      <c r="JA82" s="41"/>
      <c r="JB82" s="41"/>
      <c r="JC82" s="41"/>
      <c r="JD82" s="41"/>
      <c r="JE82" s="41"/>
      <c r="JF82" s="41"/>
      <c r="JG82" s="41"/>
      <c r="JH82" s="41"/>
      <c r="JI82" s="41"/>
      <c r="JJ82" s="41"/>
      <c r="JK82" s="41"/>
      <c r="JL82" s="41"/>
      <c r="JM82" s="41"/>
      <c r="JN82" s="41"/>
      <c r="JO82" s="41"/>
      <c r="JP82" s="41"/>
      <c r="JQ82" s="41"/>
      <c r="JR82" s="41"/>
      <c r="JS82" s="41"/>
      <c r="JT82" s="41"/>
      <c r="JU82" s="41"/>
      <c r="JV82" s="41"/>
      <c r="JW82" s="41"/>
      <c r="JX82" s="41"/>
      <c r="JY82" s="41"/>
      <c r="JZ82" s="41"/>
      <c r="KA82" s="41"/>
      <c r="KB82" s="41"/>
      <c r="KC82" s="41"/>
      <c r="KD82" s="41"/>
      <c r="KE82" s="41"/>
      <c r="KF82" s="41"/>
      <c r="KG82" s="41"/>
      <c r="KH82" s="41"/>
      <c r="KI82" s="41"/>
      <c r="KJ82" s="41"/>
      <c r="KK82" s="41"/>
      <c r="KL82" s="41"/>
      <c r="KM82" s="41"/>
      <c r="KN82" s="41"/>
      <c r="KO82" s="41"/>
      <c r="KP82" s="41"/>
      <c r="KQ82" s="41"/>
      <c r="KR82" s="41"/>
      <c r="KS82" s="41"/>
      <c r="KT82" s="41"/>
      <c r="KU82" s="41"/>
      <c r="KV82" s="41"/>
      <c r="KW82" s="41"/>
      <c r="KX82" s="41"/>
      <c r="KY82" s="41"/>
      <c r="KZ82" s="41"/>
      <c r="LA82" s="41"/>
      <c r="LB82" s="41"/>
      <c r="LC82" s="41"/>
      <c r="LD82" s="41"/>
      <c r="LE82" s="41"/>
      <c r="LF82" s="41"/>
      <c r="LG82" s="41"/>
      <c r="LH82" s="41"/>
      <c r="LI82" s="41"/>
      <c r="LJ82" s="41"/>
      <c r="LK82" s="41"/>
      <c r="LL82" s="41"/>
      <c r="LM82" s="41"/>
      <c r="LN82" s="41"/>
      <c r="LO82" s="41"/>
      <c r="LP82" s="41"/>
      <c r="LQ82" s="41"/>
      <c r="LR82" s="41"/>
      <c r="LS82" s="41"/>
      <c r="LT82" s="41"/>
      <c r="LU82" s="41"/>
      <c r="LV82" s="41"/>
      <c r="LW82" s="41"/>
      <c r="LX82" s="41"/>
      <c r="LY82" s="41"/>
      <c r="LZ82" s="41"/>
      <c r="MA82" s="41"/>
      <c r="MB82" s="41"/>
      <c r="MC82" s="41"/>
      <c r="MD82" s="41"/>
      <c r="ME82" s="41"/>
      <c r="MF82" s="41"/>
      <c r="MG82" s="41"/>
      <c r="MH82" s="41"/>
      <c r="MI82" s="41"/>
      <c r="MJ82" s="41"/>
      <c r="MK82" s="41"/>
      <c r="ML82" s="41"/>
      <c r="MM82" s="41"/>
      <c r="MN82" s="41"/>
      <c r="MO82" s="41"/>
      <c r="MP82" s="41"/>
      <c r="MQ82" s="41"/>
      <c r="MR82" s="41"/>
      <c r="MS82" s="41"/>
      <c r="MT82" s="41"/>
      <c r="MU82" s="41"/>
      <c r="MV82" s="41"/>
      <c r="MW82" s="41"/>
      <c r="MX82" s="41"/>
      <c r="MY82" s="41"/>
      <c r="MZ82" s="41"/>
      <c r="NA82" s="41"/>
      <c r="NB82" s="41"/>
      <c r="NC82" s="41"/>
      <c r="ND82" s="41"/>
      <c r="NE82" s="41"/>
      <c r="NF82" s="41"/>
      <c r="NG82" s="41"/>
      <c r="NH82" s="41"/>
      <c r="NI82" s="41"/>
      <c r="NJ82" s="41"/>
      <c r="NK82" s="41"/>
      <c r="NL82" s="41"/>
      <c r="NM82" s="41"/>
      <c r="NN82" s="41"/>
      <c r="NO82" s="41"/>
      <c r="NP82" s="41"/>
      <c r="NQ82" s="41"/>
      <c r="NR82" s="41"/>
      <c r="NS82" s="41"/>
      <c r="NT82" s="41"/>
      <c r="NU82" s="41"/>
      <c r="NV82" s="41"/>
      <c r="NW82" s="41"/>
      <c r="NX82" s="41"/>
      <c r="NY82" s="41"/>
      <c r="NZ82" s="41"/>
      <c r="OA82" s="41"/>
      <c r="OB82" s="41"/>
      <c r="OC82" s="41"/>
      <c r="OD82" s="41"/>
      <c r="OE82" s="41"/>
      <c r="OF82" s="41"/>
      <c r="OG82" s="41"/>
      <c r="OH82" s="41"/>
      <c r="OI82" s="41"/>
      <c r="OJ82" s="41"/>
      <c r="OK82" s="41"/>
      <c r="OL82" s="41"/>
      <c r="OM82" s="41"/>
      <c r="ON82" s="41"/>
      <c r="OO82" s="41"/>
      <c r="OP82" s="41"/>
      <c r="OQ82" s="41"/>
      <c r="OR82" s="41"/>
      <c r="OS82" s="41"/>
      <c r="OT82" s="41"/>
      <c r="OU82" s="41"/>
      <c r="OV82" s="41"/>
      <c r="OW82" s="41"/>
      <c r="OX82" s="41"/>
      <c r="OY82" s="41"/>
      <c r="OZ82" s="41"/>
      <c r="PA82" s="41"/>
      <c r="PB82" s="41"/>
      <c r="PC82" s="41"/>
      <c r="PD82" s="41"/>
      <c r="PE82" s="41"/>
      <c r="PF82" s="41"/>
      <c r="PG82" s="41"/>
      <c r="PH82" s="41"/>
      <c r="PI82" s="41"/>
      <c r="PJ82" s="41"/>
      <c r="PK82" s="41"/>
      <c r="PL82" s="41"/>
      <c r="PM82" s="41"/>
      <c r="PN82" s="41"/>
      <c r="PO82" s="41"/>
      <c r="PP82" s="41"/>
      <c r="PQ82" s="41"/>
      <c r="PR82" s="41"/>
      <c r="PS82" s="41"/>
      <c r="PT82" s="41"/>
      <c r="PU82" s="41"/>
      <c r="PV82" s="41"/>
      <c r="PW82" s="41"/>
      <c r="PX82" s="41"/>
      <c r="PY82" s="41"/>
      <c r="PZ82" s="41"/>
      <c r="QA82" s="41"/>
      <c r="QB82" s="41"/>
      <c r="QC82" s="41"/>
      <c r="QD82" s="41"/>
      <c r="QE82" s="41"/>
      <c r="QF82" s="41"/>
      <c r="QG82" s="41"/>
      <c r="QH82" s="41"/>
      <c r="QI82" s="41"/>
      <c r="QJ82" s="41"/>
      <c r="QK82" s="41"/>
      <c r="QL82" s="41"/>
      <c r="QM82" s="41"/>
      <c r="QN82" s="41"/>
      <c r="QO82" s="41"/>
      <c r="QP82" s="41"/>
      <c r="QQ82" s="41"/>
      <c r="QR82" s="41"/>
      <c r="QS82" s="41"/>
      <c r="QT82" s="41"/>
      <c r="QU82" s="41"/>
      <c r="QV82" s="41"/>
      <c r="QW82" s="41"/>
      <c r="QX82" s="41"/>
      <c r="QY82" s="41"/>
      <c r="QZ82" s="41"/>
      <c r="RA82" s="41"/>
      <c r="RB82" s="41"/>
      <c r="RC82" s="41"/>
      <c r="RD82" s="41"/>
      <c r="RE82" s="41"/>
      <c r="RF82" s="41"/>
      <c r="RG82" s="41"/>
      <c r="RH82" s="41"/>
      <c r="RI82" s="41"/>
      <c r="RJ82" s="41"/>
      <c r="RK82" s="41"/>
      <c r="RL82" s="41"/>
      <c r="RM82" s="41"/>
      <c r="RN82" s="41"/>
      <c r="RO82" s="41"/>
      <c r="RP82" s="41"/>
      <c r="RQ82" s="41"/>
      <c r="RR82" s="41"/>
      <c r="RS82" s="41"/>
      <c r="RT82" s="41"/>
      <c r="RU82" s="41"/>
      <c r="RV82" s="41"/>
      <c r="RW82" s="41"/>
      <c r="RX82" s="41"/>
      <c r="RY82" s="41"/>
      <c r="RZ82" s="41"/>
      <c r="SA82" s="41"/>
      <c r="SB82" s="41"/>
      <c r="SC82" s="41"/>
      <c r="SD82" s="41"/>
      <c r="SE82" s="41"/>
      <c r="SF82" s="41"/>
      <c r="SG82" s="41"/>
      <c r="SH82" s="41"/>
      <c r="SI82" s="41"/>
      <c r="SJ82" s="41"/>
      <c r="SK82" s="41"/>
      <c r="SL82" s="41"/>
      <c r="SM82" s="41"/>
      <c r="SN82" s="41"/>
      <c r="SO82" s="41"/>
      <c r="SP82" s="41"/>
      <c r="SQ82" s="41"/>
      <c r="SR82" s="41"/>
      <c r="SS82" s="41"/>
      <c r="ST82" s="41"/>
      <c r="SU82" s="41"/>
      <c r="SV82" s="41"/>
      <c r="SW82" s="41"/>
      <c r="SX82" s="41"/>
      <c r="SY82" s="41"/>
      <c r="SZ82" s="41"/>
      <c r="TA82" s="41"/>
      <c r="TB82" s="41"/>
      <c r="TC82" s="41"/>
      <c r="TD82" s="41"/>
      <c r="TE82" s="41"/>
      <c r="TF82" s="41"/>
      <c r="TG82" s="41"/>
      <c r="TH82" s="41"/>
      <c r="TI82" s="41"/>
      <c r="TJ82" s="41"/>
      <c r="TK82" s="41"/>
      <c r="TL82" s="41"/>
      <c r="TM82" s="41"/>
      <c r="TN82" s="41"/>
      <c r="TO82" s="41"/>
      <c r="TP82" s="41"/>
      <c r="TQ82" s="41"/>
      <c r="TR82" s="41"/>
      <c r="TS82" s="41"/>
      <c r="TT82" s="41"/>
      <c r="TU82" s="41"/>
      <c r="TV82" s="41"/>
      <c r="TW82" s="41"/>
      <c r="TX82" s="41"/>
      <c r="TY82" s="41"/>
      <c r="TZ82" s="41"/>
      <c r="UA82" s="41"/>
      <c r="UB82" s="41"/>
      <c r="UC82" s="41"/>
      <c r="UD82" s="41"/>
      <c r="UE82" s="41"/>
      <c r="UF82" s="41"/>
      <c r="UG82" s="41"/>
      <c r="UH82" s="41"/>
      <c r="UI82" s="41"/>
      <c r="UJ82" s="41"/>
      <c r="UK82" s="41"/>
      <c r="UL82" s="41"/>
      <c r="UM82" s="41"/>
      <c r="UN82" s="41"/>
      <c r="UO82" s="41"/>
      <c r="UP82" s="41"/>
      <c r="UQ82" s="41"/>
      <c r="UR82" s="41"/>
      <c r="US82" s="41"/>
      <c r="UT82" s="41"/>
      <c r="UU82" s="41"/>
      <c r="UV82" s="41"/>
      <c r="UW82" s="41"/>
      <c r="UX82" s="41"/>
      <c r="UY82" s="41"/>
      <c r="UZ82" s="41"/>
      <c r="VA82" s="41"/>
      <c r="VB82" s="41"/>
      <c r="VC82" s="41"/>
      <c r="VD82" s="41"/>
      <c r="VE82" s="41"/>
      <c r="VF82" s="41"/>
      <c r="VG82" s="41"/>
      <c r="VH82" s="41"/>
      <c r="VI82" s="41"/>
      <c r="VJ82" s="41"/>
      <c r="VK82" s="41"/>
      <c r="VL82" s="41"/>
      <c r="VM82" s="41"/>
      <c r="VN82" s="41"/>
      <c r="VO82" s="41"/>
      <c r="VP82" s="41"/>
      <c r="VQ82" s="41"/>
      <c r="VR82" s="41"/>
      <c r="VS82" s="41"/>
      <c r="VT82" s="41"/>
      <c r="VU82" s="41"/>
      <c r="VV82" s="41"/>
      <c r="VW82" s="41"/>
      <c r="VX82" s="41"/>
      <c r="VY82" s="41"/>
      <c r="VZ82" s="41"/>
      <c r="WA82" s="41"/>
      <c r="WB82" s="41"/>
      <c r="WC82" s="41"/>
      <c r="WD82" s="41"/>
      <c r="WE82" s="41"/>
      <c r="WF82" s="41"/>
      <c r="WG82" s="41"/>
      <c r="WH82" s="41"/>
      <c r="WI82" s="41"/>
      <c r="WJ82" s="41"/>
      <c r="WK82" s="41"/>
      <c r="WL82" s="41"/>
      <c r="WM82" s="41"/>
      <c r="WN82" s="41"/>
      <c r="WO82" s="41"/>
      <c r="WP82" s="41"/>
      <c r="WQ82" s="41"/>
      <c r="WR82" s="41"/>
      <c r="WS82" s="41"/>
      <c r="WT82" s="41"/>
      <c r="WU82" s="41"/>
      <c r="WV82" s="41"/>
      <c r="WW82" s="41"/>
      <c r="WX82" s="41"/>
      <c r="WY82" s="41"/>
      <c r="WZ82" s="41"/>
      <c r="XA82" s="41"/>
      <c r="XB82" s="41"/>
      <c r="XC82" s="41"/>
      <c r="XD82" s="41"/>
      <c r="XE82" s="41"/>
      <c r="XF82" s="41"/>
      <c r="XG82" s="41"/>
      <c r="XH82" s="41"/>
      <c r="XI82" s="41"/>
      <c r="XJ82" s="41"/>
      <c r="XK82" s="41"/>
      <c r="XL82" s="41"/>
      <c r="XM82" s="41"/>
      <c r="XN82" s="41"/>
      <c r="XO82" s="41"/>
      <c r="XP82" s="41"/>
      <c r="XQ82" s="41"/>
      <c r="XR82" s="41"/>
      <c r="XS82" s="41"/>
      <c r="XT82" s="41"/>
      <c r="XU82" s="41"/>
      <c r="XV82" s="41"/>
      <c r="XW82" s="41"/>
      <c r="XX82" s="41"/>
      <c r="XY82" s="41"/>
      <c r="XZ82" s="41"/>
      <c r="YA82" s="41"/>
      <c r="YB82" s="41"/>
      <c r="YC82" s="41"/>
      <c r="YD82" s="41"/>
      <c r="YE82" s="41"/>
      <c r="YF82" s="41"/>
      <c r="YG82" s="41"/>
      <c r="YH82" s="41"/>
      <c r="YI82" s="41"/>
      <c r="YJ82" s="41"/>
      <c r="YK82" s="41"/>
      <c r="YL82" s="41"/>
      <c r="YM82" s="41"/>
      <c r="YN82" s="41"/>
      <c r="YO82" s="41"/>
      <c r="YP82" s="41"/>
      <c r="YQ82" s="41"/>
      <c r="YR82" s="41"/>
      <c r="YS82" s="41"/>
      <c r="YT82" s="41"/>
      <c r="YU82" s="41"/>
      <c r="YV82" s="41"/>
      <c r="YW82" s="41"/>
      <c r="YX82" s="41"/>
      <c r="YY82" s="41"/>
      <c r="YZ82" s="41"/>
      <c r="ZA82" s="41"/>
      <c r="ZB82" s="41"/>
      <c r="ZC82" s="41"/>
      <c r="ZD82" s="41"/>
      <c r="ZE82" s="41"/>
      <c r="ZF82" s="41"/>
      <c r="ZG82" s="41"/>
      <c r="ZH82" s="41"/>
      <c r="ZI82" s="41"/>
      <c r="ZJ82" s="41"/>
      <c r="ZK82" s="41"/>
      <c r="ZL82" s="41"/>
      <c r="ZM82" s="41"/>
      <c r="ZN82" s="41"/>
      <c r="ZO82" s="41"/>
      <c r="ZP82" s="41"/>
      <c r="ZQ82" s="41"/>
      <c r="ZR82" s="41"/>
      <c r="ZS82" s="41"/>
      <c r="ZT82" s="41"/>
      <c r="ZU82" s="41"/>
      <c r="ZV82" s="41"/>
      <c r="ZW82" s="41"/>
      <c r="ZX82" s="41"/>
      <c r="ZY82" s="41"/>
      <c r="ZZ82" s="41"/>
      <c r="AAA82" s="41"/>
      <c r="AAB82" s="41"/>
      <c r="AAC82" s="41"/>
      <c r="AAD82" s="41"/>
      <c r="AAE82" s="41"/>
      <c r="AAF82" s="41"/>
      <c r="AAG82" s="41"/>
      <c r="AAH82" s="41"/>
      <c r="AAI82" s="41"/>
      <c r="AAJ82" s="41"/>
      <c r="AAK82" s="41"/>
      <c r="AAL82" s="41"/>
      <c r="AAM82" s="41"/>
      <c r="AAN82" s="41"/>
      <c r="AAO82" s="41"/>
      <c r="AAP82" s="41"/>
      <c r="AAQ82" s="41"/>
      <c r="AAR82" s="41"/>
      <c r="AAS82" s="41"/>
      <c r="AAT82" s="41"/>
      <c r="AAU82" s="41"/>
      <c r="AAV82" s="41"/>
      <c r="AAW82" s="41"/>
      <c r="AAX82" s="41"/>
      <c r="AAY82" s="41"/>
      <c r="AAZ82" s="41"/>
      <c r="ABA82" s="41"/>
      <c r="ABB82" s="41"/>
      <c r="ABC82" s="41"/>
      <c r="ABD82" s="41"/>
      <c r="ABE82" s="41"/>
      <c r="ABF82" s="41"/>
      <c r="ABG82" s="41"/>
      <c r="ABH82" s="41"/>
      <c r="ABI82" s="41"/>
      <c r="ABJ82" s="41"/>
      <c r="ABK82" s="41"/>
      <c r="ABL82" s="41"/>
      <c r="ABM82" s="41"/>
      <c r="ABN82" s="41"/>
      <c r="ABO82" s="41"/>
      <c r="ABP82" s="41"/>
      <c r="ABQ82" s="41"/>
      <c r="ABR82" s="41"/>
      <c r="ABS82" s="41"/>
      <c r="ABT82" s="41"/>
      <c r="ABU82" s="41"/>
      <c r="ABV82" s="41"/>
      <c r="ABW82" s="41"/>
      <c r="ABX82" s="41"/>
      <c r="ABY82" s="41"/>
      <c r="ABZ82" s="41"/>
      <c r="ACA82" s="41"/>
      <c r="ACB82" s="41"/>
      <c r="ACC82" s="41"/>
      <c r="ACD82" s="41"/>
      <c r="ACE82" s="41"/>
      <c r="ACF82" s="41"/>
      <c r="ACG82" s="41"/>
      <c r="ACH82" s="41"/>
      <c r="ACI82" s="41"/>
      <c r="ACJ82" s="41"/>
      <c r="ACK82" s="41"/>
      <c r="ACL82" s="41"/>
      <c r="ACM82" s="41"/>
      <c r="ACN82" s="41"/>
      <c r="ACO82" s="41"/>
      <c r="ACP82" s="41"/>
      <c r="ACQ82" s="41"/>
      <c r="ACR82" s="41"/>
      <c r="ACS82" s="41"/>
      <c r="ACT82" s="41"/>
      <c r="ACU82" s="41"/>
      <c r="ACV82" s="41"/>
      <c r="ACW82" s="41"/>
      <c r="ACX82" s="41"/>
      <c r="ACY82" s="41"/>
      <c r="ACZ82" s="41"/>
      <c r="ADA82" s="41"/>
      <c r="ADB82" s="41"/>
      <c r="ADC82" s="41"/>
      <c r="ADD82" s="41"/>
      <c r="ADE82" s="41"/>
      <c r="ADF82" s="41"/>
      <c r="ADG82" s="41"/>
      <c r="ADH82" s="41"/>
      <c r="ADI82" s="41"/>
      <c r="ADJ82" s="41"/>
      <c r="ADK82" s="41"/>
      <c r="ADL82" s="41"/>
      <c r="ADM82" s="41"/>
      <c r="ADN82" s="41"/>
      <c r="ADO82" s="41"/>
      <c r="ADP82" s="41"/>
      <c r="ADQ82" s="41"/>
      <c r="ADR82" s="41"/>
      <c r="ADS82" s="41"/>
      <c r="ADT82" s="41"/>
      <c r="ADU82" s="41"/>
      <c r="ADV82" s="41"/>
      <c r="ADW82" s="41"/>
      <c r="ADX82" s="41"/>
      <c r="ADY82" s="41"/>
      <c r="ADZ82" s="41"/>
      <c r="AEA82" s="41"/>
      <c r="AEB82" s="41"/>
      <c r="AEC82" s="41"/>
      <c r="AED82" s="41"/>
      <c r="AEE82" s="41"/>
      <c r="AEF82" s="41"/>
      <c r="AEG82" s="41"/>
      <c r="AEH82" s="41"/>
      <c r="AEI82" s="41"/>
      <c r="AEJ82" s="41"/>
      <c r="AEK82" s="41"/>
      <c r="AEL82" s="41"/>
      <c r="AEM82" s="41"/>
      <c r="AEN82" s="41"/>
      <c r="AEO82" s="41"/>
      <c r="AEP82" s="41"/>
      <c r="AEQ82" s="41"/>
      <c r="AER82" s="41"/>
      <c r="AES82" s="41"/>
      <c r="AET82" s="41"/>
      <c r="AEU82" s="41"/>
      <c r="AEV82" s="41"/>
      <c r="AEW82" s="41"/>
      <c r="AEX82" s="41"/>
      <c r="AEY82" s="41"/>
      <c r="AEZ82" s="41"/>
      <c r="AFA82" s="41"/>
      <c r="AFB82" s="41"/>
      <c r="AFC82" s="41"/>
      <c r="AFD82" s="41"/>
      <c r="AFE82" s="41"/>
      <c r="AFF82" s="41"/>
      <c r="AFG82" s="41"/>
      <c r="AFH82" s="41"/>
      <c r="AFI82" s="41"/>
      <c r="AFJ82" s="41"/>
      <c r="AFK82" s="41"/>
      <c r="AFL82" s="41"/>
      <c r="AFM82" s="41"/>
      <c r="AFN82" s="41"/>
      <c r="AFO82" s="41"/>
      <c r="AFP82" s="41"/>
      <c r="AFQ82" s="41"/>
      <c r="AFR82" s="41"/>
      <c r="AFS82" s="41"/>
      <c r="AFT82" s="41"/>
      <c r="AFU82" s="41"/>
      <c r="AFV82" s="41"/>
      <c r="AFW82" s="41"/>
      <c r="AFX82" s="41"/>
      <c r="AFY82" s="41"/>
      <c r="AFZ82" s="41"/>
      <c r="AGA82" s="41"/>
      <c r="AGB82" s="41"/>
      <c r="AGC82" s="41"/>
      <c r="AGD82" s="41"/>
      <c r="AGE82" s="41"/>
      <c r="AGF82" s="41"/>
      <c r="AGG82" s="41"/>
      <c r="AGH82" s="41"/>
      <c r="AGI82" s="41"/>
      <c r="AGJ82" s="41"/>
      <c r="AGK82" s="41"/>
      <c r="AGL82" s="41"/>
      <c r="AGM82" s="41"/>
      <c r="AGN82" s="41"/>
      <c r="AGO82" s="41"/>
      <c r="AGP82" s="41"/>
      <c r="AGQ82" s="41"/>
      <c r="AGR82" s="41"/>
      <c r="AGS82" s="41"/>
      <c r="AGT82" s="41"/>
      <c r="AGU82" s="41"/>
      <c r="AGV82" s="41"/>
      <c r="AGW82" s="41"/>
      <c r="AGX82" s="41"/>
      <c r="AGY82" s="41"/>
      <c r="AGZ82" s="41"/>
      <c r="AHA82" s="41"/>
      <c r="AHB82" s="41"/>
      <c r="AHC82" s="41"/>
      <c r="AHD82" s="41"/>
      <c r="AHE82" s="41"/>
      <c r="AHF82" s="41"/>
      <c r="AHG82" s="41"/>
      <c r="AHH82" s="41"/>
      <c r="AHI82" s="41"/>
      <c r="AHJ82" s="41"/>
      <c r="AHK82" s="41"/>
      <c r="AHL82" s="41"/>
      <c r="AHM82" s="41"/>
      <c r="AHN82" s="41"/>
      <c r="AHO82" s="41"/>
      <c r="AHP82" s="41"/>
      <c r="AHQ82" s="41"/>
      <c r="AHR82" s="41"/>
      <c r="AHS82" s="41"/>
      <c r="AHT82" s="41"/>
      <c r="AHU82" s="41"/>
      <c r="AHV82" s="41"/>
      <c r="AHW82" s="41"/>
      <c r="AHX82" s="41"/>
      <c r="AHY82" s="41"/>
      <c r="AHZ82" s="41"/>
      <c r="AIA82" s="41"/>
      <c r="AIB82" s="41"/>
      <c r="AIC82" s="41"/>
      <c r="AID82" s="41"/>
      <c r="AIE82" s="41"/>
      <c r="AIF82" s="41"/>
      <c r="AIG82" s="41"/>
      <c r="AIH82" s="41"/>
      <c r="AII82" s="41"/>
      <c r="AIJ82" s="41"/>
      <c r="AIK82" s="41"/>
      <c r="AIL82" s="41"/>
      <c r="AIM82" s="41"/>
      <c r="AIN82" s="41"/>
      <c r="AIO82" s="41"/>
      <c r="AIP82" s="41"/>
      <c r="AIQ82" s="41"/>
      <c r="AIR82" s="41"/>
      <c r="AIS82" s="41"/>
      <c r="AIT82" s="41"/>
      <c r="AIU82" s="41"/>
      <c r="AIV82" s="41"/>
      <c r="AIW82" s="41"/>
      <c r="AIX82" s="41"/>
      <c r="AIY82" s="41"/>
      <c r="AIZ82" s="41"/>
      <c r="AJA82" s="41"/>
      <c r="AJB82" s="41"/>
      <c r="AJC82" s="41"/>
      <c r="AJD82" s="41"/>
      <c r="AJE82" s="41"/>
      <c r="AJF82" s="41"/>
      <c r="AJG82" s="41"/>
      <c r="AJH82" s="41"/>
      <c r="AJI82" s="41"/>
      <c r="AJJ82" s="41"/>
      <c r="AJK82" s="41"/>
      <c r="AJL82" s="41"/>
      <c r="AJM82" s="41"/>
      <c r="AJN82" s="41"/>
      <c r="AJO82" s="41"/>
      <c r="AJP82" s="41"/>
      <c r="AJQ82" s="41"/>
      <c r="AJR82" s="41"/>
      <c r="AJS82" s="41"/>
      <c r="AJT82" s="41"/>
      <c r="AJU82" s="41"/>
      <c r="AJV82" s="41"/>
      <c r="AJW82" s="41"/>
      <c r="AJX82" s="41"/>
      <c r="AJY82" s="41"/>
      <c r="AJZ82" s="41"/>
      <c r="AKA82" s="41"/>
      <c r="AKB82" s="41"/>
      <c r="AKC82" s="41"/>
      <c r="AKD82" s="41"/>
      <c r="AKE82" s="41"/>
      <c r="AKF82" s="41"/>
      <c r="AKG82" s="41"/>
      <c r="AKH82" s="41"/>
      <c r="AKI82" s="41"/>
      <c r="AKJ82" s="41"/>
      <c r="AKK82" s="41"/>
      <c r="AKL82" s="41"/>
      <c r="AKM82" s="41"/>
      <c r="AKN82" s="41"/>
      <c r="AKO82" s="41"/>
      <c r="AKP82" s="41"/>
      <c r="AKQ82" s="41"/>
      <c r="AKR82" s="41"/>
      <c r="AKS82" s="41"/>
      <c r="AKT82" s="41"/>
      <c r="AKU82" s="41"/>
      <c r="AKV82" s="41"/>
      <c r="AKW82" s="41"/>
      <c r="AKX82" s="41"/>
      <c r="AKY82" s="41"/>
      <c r="AKZ82" s="41"/>
      <c r="ALA82" s="41"/>
      <c r="ALB82" s="41"/>
      <c r="ALC82" s="41"/>
      <c r="ALD82" s="41"/>
      <c r="ALE82" s="41"/>
      <c r="ALF82" s="41"/>
      <c r="ALG82" s="41"/>
      <c r="ALH82" s="41"/>
      <c r="ALI82" s="41"/>
      <c r="ALJ82" s="41"/>
      <c r="ALK82" s="41"/>
      <c r="ALL82" s="41"/>
      <c r="ALM82" s="41"/>
      <c r="ALN82" s="41"/>
      <c r="ALO82" s="41"/>
      <c r="ALP82" s="41"/>
      <c r="ALQ82" s="41"/>
      <c r="ALR82" s="41"/>
      <c r="ALS82" s="41"/>
      <c r="ALT82" s="41"/>
      <c r="ALU82" s="41"/>
      <c r="ALV82" s="41"/>
      <c r="ALW82" s="41"/>
      <c r="ALX82" s="41"/>
      <c r="ALY82" s="41"/>
      <c r="ALZ82" s="41"/>
      <c r="AMA82" s="41"/>
      <c r="AMB82" s="41"/>
      <c r="AMC82" s="41"/>
      <c r="AMD82" s="41"/>
      <c r="AME82" s="41"/>
      <c r="AMF82" s="41"/>
      <c r="AMG82" s="41"/>
      <c r="AMH82" s="41"/>
      <c r="AMI82" s="41"/>
      <c r="AMJ82" s="41"/>
      <c r="AMK82" s="41"/>
      <c r="AML82" s="41"/>
      <c r="AMM82" s="41"/>
      <c r="AMN82" s="41"/>
      <c r="AMO82" s="41"/>
      <c r="AMP82" s="41"/>
      <c r="AMQ82" s="41"/>
      <c r="AMR82" s="41"/>
      <c r="AMS82" s="41"/>
      <c r="AMT82" s="41"/>
      <c r="AMU82" s="41"/>
      <c r="AMV82" s="41"/>
      <c r="AMW82" s="41"/>
      <c r="AMX82" s="41"/>
      <c r="AMY82" s="41"/>
      <c r="AMZ82" s="41"/>
      <c r="ANA82" s="41"/>
      <c r="ANB82" s="41"/>
      <c r="ANC82" s="41"/>
      <c r="AND82" s="41"/>
      <c r="ANE82" s="41"/>
      <c r="ANF82" s="41"/>
      <c r="ANG82" s="41"/>
      <c r="ANH82" s="41"/>
      <c r="ANI82" s="41"/>
      <c r="ANJ82" s="41"/>
      <c r="ANK82" s="41"/>
      <c r="ANL82" s="41"/>
      <c r="ANM82" s="41"/>
      <c r="ANN82" s="41"/>
      <c r="ANO82" s="41"/>
      <c r="ANP82" s="41"/>
      <c r="ANQ82" s="41"/>
      <c r="ANR82" s="41"/>
      <c r="ANS82" s="41"/>
      <c r="ANT82" s="41"/>
      <c r="ANU82" s="41"/>
      <c r="ANV82" s="41"/>
      <c r="ANW82" s="41"/>
      <c r="ANX82" s="41"/>
      <c r="ANY82" s="41"/>
      <c r="ANZ82" s="41"/>
      <c r="AOA82" s="41"/>
      <c r="AOB82" s="41"/>
      <c r="AOC82" s="41"/>
      <c r="AOD82" s="41"/>
      <c r="AOE82" s="41"/>
      <c r="AOF82" s="41"/>
      <c r="AOG82" s="41"/>
      <c r="AOH82" s="41"/>
      <c r="AOI82" s="41"/>
      <c r="AOJ82" s="41"/>
      <c r="AOK82" s="41"/>
      <c r="AOL82" s="41"/>
      <c r="AOM82" s="41"/>
      <c r="AON82" s="41"/>
      <c r="AOO82" s="41"/>
      <c r="AOP82" s="41"/>
      <c r="AOQ82" s="41"/>
      <c r="AOR82" s="41"/>
      <c r="AOS82" s="41"/>
      <c r="AOT82" s="41"/>
      <c r="AOU82" s="41"/>
      <c r="AOV82" s="41"/>
      <c r="AOW82" s="41"/>
      <c r="AOX82" s="41"/>
      <c r="AOY82" s="41"/>
      <c r="AOZ82" s="41"/>
      <c r="APA82" s="41"/>
      <c r="APB82" s="41"/>
      <c r="APC82" s="41"/>
      <c r="APD82" s="41"/>
      <c r="APE82" s="41"/>
      <c r="APF82" s="41"/>
      <c r="APG82" s="41"/>
      <c r="APH82" s="41"/>
      <c r="API82" s="41"/>
    </row>
    <row r="83" spans="2:1101" x14ac:dyDescent="0.25">
      <c r="B83" s="43" t="s">
        <v>361</v>
      </c>
      <c r="C83" s="41">
        <v>12423</v>
      </c>
      <c r="D83" s="130">
        <v>0</v>
      </c>
      <c r="E83" s="130">
        <v>-94557454.519999996</v>
      </c>
      <c r="F83" s="130">
        <v>0</v>
      </c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  <c r="CK83" s="41"/>
      <c r="CL83" s="41"/>
      <c r="CM83" s="41"/>
      <c r="CN83" s="41"/>
      <c r="CO83" s="41"/>
      <c r="CP83" s="41"/>
      <c r="CQ83" s="41"/>
      <c r="CR83" s="41"/>
      <c r="CS83" s="41"/>
      <c r="CT83" s="41"/>
      <c r="CU83" s="41"/>
      <c r="CV83" s="41"/>
      <c r="CW83" s="41"/>
      <c r="CX83" s="41"/>
      <c r="CY83" s="41"/>
      <c r="CZ83" s="41"/>
      <c r="DA83" s="41"/>
      <c r="DB83" s="41"/>
      <c r="DC83" s="41"/>
      <c r="DD83" s="41"/>
      <c r="DE83" s="41"/>
      <c r="DF83" s="41"/>
      <c r="DG83" s="41"/>
      <c r="DH83" s="41"/>
      <c r="DI83" s="41"/>
      <c r="DJ83" s="41"/>
      <c r="DK83" s="41"/>
      <c r="DL83" s="41"/>
      <c r="DM83" s="41"/>
      <c r="DN83" s="41"/>
      <c r="DO83" s="41"/>
      <c r="DP83" s="41"/>
      <c r="DQ83" s="41"/>
      <c r="DR83" s="41"/>
      <c r="DS83" s="41"/>
      <c r="DT83" s="41"/>
      <c r="DU83" s="41"/>
      <c r="DV83" s="41"/>
      <c r="DW83" s="41"/>
      <c r="DX83" s="41"/>
      <c r="DY83" s="41"/>
      <c r="DZ83" s="41"/>
      <c r="EA83" s="41"/>
      <c r="EB83" s="41"/>
      <c r="EC83" s="41"/>
      <c r="ED83" s="41"/>
      <c r="EE83" s="41"/>
      <c r="EF83" s="41"/>
      <c r="EG83" s="41"/>
      <c r="EH83" s="41"/>
      <c r="EI83" s="41"/>
      <c r="EJ83" s="41"/>
      <c r="EK83" s="41"/>
      <c r="EL83" s="41"/>
      <c r="EM83" s="41"/>
      <c r="EN83" s="41"/>
      <c r="EO83" s="41"/>
      <c r="EP83" s="41"/>
      <c r="EQ83" s="41"/>
      <c r="ER83" s="41"/>
      <c r="ES83" s="41"/>
      <c r="ET83" s="41"/>
      <c r="EU83" s="41"/>
      <c r="EV83" s="41"/>
      <c r="EW83" s="41"/>
      <c r="EX83" s="41"/>
      <c r="EY83" s="41"/>
      <c r="EZ83" s="41"/>
      <c r="FA83" s="41"/>
      <c r="FB83" s="41"/>
      <c r="FC83" s="41"/>
      <c r="FD83" s="41"/>
      <c r="FE83" s="41"/>
      <c r="FF83" s="41"/>
      <c r="FG83" s="41"/>
      <c r="FH83" s="41"/>
      <c r="FI83" s="41"/>
      <c r="FJ83" s="41"/>
      <c r="FK83" s="41"/>
      <c r="FL83" s="41"/>
      <c r="FM83" s="41"/>
      <c r="FN83" s="41"/>
      <c r="FO83" s="41"/>
      <c r="FP83" s="41"/>
      <c r="FQ83" s="41"/>
      <c r="FR83" s="41"/>
      <c r="FS83" s="41"/>
      <c r="FT83" s="41"/>
      <c r="FU83" s="41"/>
      <c r="FV83" s="41"/>
      <c r="FW83" s="41"/>
      <c r="FX83" s="41"/>
      <c r="FY83" s="41"/>
      <c r="FZ83" s="41"/>
      <c r="GA83" s="41"/>
      <c r="GB83" s="41"/>
      <c r="GC83" s="41"/>
      <c r="GD83" s="41"/>
      <c r="GE83" s="41"/>
      <c r="GF83" s="41"/>
      <c r="GG83" s="41"/>
      <c r="GH83" s="41"/>
      <c r="GI83" s="41"/>
      <c r="GJ83" s="41"/>
      <c r="GK83" s="41"/>
      <c r="GL83" s="41"/>
      <c r="GM83" s="41"/>
      <c r="GN83" s="41"/>
      <c r="GO83" s="41"/>
      <c r="GP83" s="41"/>
      <c r="GQ83" s="41"/>
      <c r="GR83" s="41"/>
      <c r="GS83" s="41"/>
      <c r="GT83" s="41"/>
      <c r="GU83" s="41"/>
      <c r="GV83" s="41"/>
      <c r="GW83" s="41"/>
      <c r="GX83" s="41"/>
      <c r="GY83" s="41"/>
      <c r="GZ83" s="41"/>
      <c r="HA83" s="41"/>
      <c r="HB83" s="41"/>
      <c r="HC83" s="41"/>
      <c r="HD83" s="41"/>
      <c r="HE83" s="41"/>
      <c r="HF83" s="41"/>
      <c r="HG83" s="41"/>
      <c r="HH83" s="41"/>
      <c r="HI83" s="41"/>
      <c r="HJ83" s="41"/>
      <c r="HK83" s="41"/>
      <c r="HL83" s="41"/>
      <c r="HM83" s="41"/>
      <c r="HN83" s="41"/>
      <c r="HO83" s="41"/>
      <c r="HP83" s="41"/>
      <c r="HQ83" s="41"/>
      <c r="HR83" s="41"/>
      <c r="HS83" s="41"/>
      <c r="HT83" s="41"/>
      <c r="HU83" s="41"/>
      <c r="HV83" s="41"/>
      <c r="HW83" s="41"/>
      <c r="HX83" s="41"/>
      <c r="HY83" s="41"/>
      <c r="HZ83" s="41"/>
      <c r="IA83" s="41"/>
      <c r="IB83" s="41"/>
      <c r="IC83" s="41"/>
      <c r="ID83" s="41"/>
      <c r="IE83" s="41"/>
      <c r="IF83" s="41"/>
      <c r="IG83" s="41"/>
      <c r="IH83" s="41"/>
      <c r="II83" s="41"/>
      <c r="IJ83" s="41"/>
      <c r="IK83" s="41"/>
      <c r="IL83" s="41"/>
      <c r="IM83" s="41"/>
      <c r="IN83" s="41"/>
      <c r="IO83" s="41"/>
      <c r="IP83" s="41"/>
      <c r="IQ83" s="41"/>
      <c r="IR83" s="41"/>
      <c r="IS83" s="41"/>
      <c r="IT83" s="41"/>
      <c r="IU83" s="41"/>
      <c r="IV83" s="41"/>
      <c r="IW83" s="41"/>
      <c r="IX83" s="41"/>
      <c r="IY83" s="41"/>
      <c r="IZ83" s="41"/>
      <c r="JA83" s="41"/>
      <c r="JB83" s="41"/>
      <c r="JC83" s="41"/>
      <c r="JD83" s="41"/>
      <c r="JE83" s="41"/>
      <c r="JF83" s="41"/>
      <c r="JG83" s="41"/>
      <c r="JH83" s="41"/>
      <c r="JI83" s="41"/>
      <c r="JJ83" s="41"/>
      <c r="JK83" s="41"/>
      <c r="JL83" s="41"/>
      <c r="JM83" s="41"/>
      <c r="JN83" s="41"/>
      <c r="JO83" s="41"/>
      <c r="JP83" s="41"/>
      <c r="JQ83" s="41"/>
      <c r="JR83" s="41"/>
      <c r="JS83" s="41"/>
      <c r="JT83" s="41"/>
      <c r="JU83" s="41"/>
      <c r="JV83" s="41"/>
      <c r="JW83" s="41"/>
      <c r="JX83" s="41"/>
      <c r="JY83" s="41"/>
      <c r="JZ83" s="41"/>
      <c r="KA83" s="41"/>
      <c r="KB83" s="41"/>
      <c r="KC83" s="41"/>
      <c r="KD83" s="41"/>
      <c r="KE83" s="41"/>
      <c r="KF83" s="41"/>
      <c r="KG83" s="41"/>
      <c r="KH83" s="41"/>
      <c r="KI83" s="41"/>
      <c r="KJ83" s="41"/>
      <c r="KK83" s="41"/>
      <c r="KL83" s="41"/>
      <c r="KM83" s="41"/>
      <c r="KN83" s="41"/>
      <c r="KO83" s="41"/>
      <c r="KP83" s="41"/>
      <c r="KQ83" s="41"/>
      <c r="KR83" s="41"/>
      <c r="KS83" s="41"/>
      <c r="KT83" s="41"/>
      <c r="KU83" s="41"/>
      <c r="KV83" s="41"/>
      <c r="KW83" s="41"/>
      <c r="KX83" s="41"/>
      <c r="KY83" s="41"/>
      <c r="KZ83" s="41"/>
      <c r="LA83" s="41"/>
      <c r="LB83" s="41"/>
      <c r="LC83" s="41"/>
      <c r="LD83" s="41"/>
      <c r="LE83" s="41"/>
      <c r="LF83" s="41"/>
      <c r="LG83" s="41"/>
      <c r="LH83" s="41"/>
      <c r="LI83" s="41"/>
      <c r="LJ83" s="41"/>
      <c r="LK83" s="41"/>
      <c r="LL83" s="41"/>
      <c r="LM83" s="41"/>
      <c r="LN83" s="41"/>
      <c r="LO83" s="41"/>
      <c r="LP83" s="41"/>
      <c r="LQ83" s="41"/>
      <c r="LR83" s="41"/>
      <c r="LS83" s="41"/>
      <c r="LT83" s="41"/>
      <c r="LU83" s="41"/>
      <c r="LV83" s="41"/>
      <c r="LW83" s="41"/>
      <c r="LX83" s="41"/>
      <c r="LY83" s="41"/>
      <c r="LZ83" s="41"/>
      <c r="MA83" s="41"/>
      <c r="MB83" s="41"/>
      <c r="MC83" s="41"/>
      <c r="MD83" s="41"/>
      <c r="ME83" s="41"/>
      <c r="MF83" s="41"/>
      <c r="MG83" s="41"/>
      <c r="MH83" s="41"/>
      <c r="MI83" s="41"/>
      <c r="MJ83" s="41"/>
      <c r="MK83" s="41"/>
      <c r="ML83" s="41"/>
      <c r="MM83" s="41"/>
      <c r="MN83" s="41"/>
      <c r="MO83" s="41"/>
      <c r="MP83" s="41"/>
      <c r="MQ83" s="41"/>
      <c r="MR83" s="41"/>
      <c r="MS83" s="41"/>
      <c r="MT83" s="41"/>
      <c r="MU83" s="41"/>
      <c r="MV83" s="41"/>
      <c r="MW83" s="41"/>
      <c r="MX83" s="41"/>
      <c r="MY83" s="41"/>
      <c r="MZ83" s="41"/>
      <c r="NA83" s="41"/>
      <c r="NB83" s="41"/>
      <c r="NC83" s="41"/>
      <c r="ND83" s="41"/>
      <c r="NE83" s="41"/>
      <c r="NF83" s="41"/>
      <c r="NG83" s="41"/>
      <c r="NH83" s="41"/>
      <c r="NI83" s="41"/>
      <c r="NJ83" s="41"/>
      <c r="NK83" s="41"/>
      <c r="NL83" s="41"/>
      <c r="NM83" s="41"/>
      <c r="NN83" s="41"/>
      <c r="NO83" s="41"/>
      <c r="NP83" s="41"/>
      <c r="NQ83" s="41"/>
      <c r="NR83" s="41"/>
      <c r="NS83" s="41"/>
      <c r="NT83" s="41"/>
      <c r="NU83" s="41"/>
      <c r="NV83" s="41"/>
      <c r="NW83" s="41"/>
      <c r="NX83" s="41"/>
      <c r="NY83" s="41"/>
      <c r="NZ83" s="41"/>
      <c r="OA83" s="41"/>
      <c r="OB83" s="41"/>
      <c r="OC83" s="41"/>
      <c r="OD83" s="41"/>
      <c r="OE83" s="41"/>
      <c r="OF83" s="41"/>
      <c r="OG83" s="41"/>
      <c r="OH83" s="41"/>
      <c r="OI83" s="41"/>
      <c r="OJ83" s="41"/>
      <c r="OK83" s="41"/>
      <c r="OL83" s="41"/>
      <c r="OM83" s="41"/>
      <c r="ON83" s="41"/>
      <c r="OO83" s="41"/>
      <c r="OP83" s="41"/>
      <c r="OQ83" s="41"/>
      <c r="OR83" s="41"/>
      <c r="OS83" s="41"/>
      <c r="OT83" s="41"/>
      <c r="OU83" s="41"/>
      <c r="OV83" s="41"/>
      <c r="OW83" s="41"/>
      <c r="OX83" s="41"/>
      <c r="OY83" s="41"/>
      <c r="OZ83" s="41"/>
      <c r="PA83" s="41"/>
      <c r="PB83" s="41"/>
      <c r="PC83" s="41"/>
      <c r="PD83" s="41"/>
      <c r="PE83" s="41"/>
      <c r="PF83" s="41"/>
      <c r="PG83" s="41"/>
      <c r="PH83" s="41"/>
      <c r="PI83" s="41"/>
      <c r="PJ83" s="41"/>
      <c r="PK83" s="41"/>
      <c r="PL83" s="41"/>
      <c r="PM83" s="41"/>
      <c r="PN83" s="41"/>
      <c r="PO83" s="41"/>
      <c r="PP83" s="41"/>
      <c r="PQ83" s="41"/>
      <c r="PR83" s="41"/>
      <c r="PS83" s="41"/>
      <c r="PT83" s="41"/>
      <c r="PU83" s="41"/>
      <c r="PV83" s="41"/>
      <c r="PW83" s="41"/>
      <c r="PX83" s="41"/>
      <c r="PY83" s="41"/>
      <c r="PZ83" s="41"/>
      <c r="QA83" s="41"/>
      <c r="QB83" s="41"/>
      <c r="QC83" s="41"/>
      <c r="QD83" s="41"/>
      <c r="QE83" s="41"/>
      <c r="QF83" s="41"/>
      <c r="QG83" s="41"/>
      <c r="QH83" s="41"/>
      <c r="QI83" s="41"/>
      <c r="QJ83" s="41"/>
      <c r="QK83" s="41"/>
      <c r="QL83" s="41"/>
      <c r="QM83" s="41"/>
      <c r="QN83" s="41"/>
      <c r="QO83" s="41"/>
      <c r="QP83" s="41"/>
      <c r="QQ83" s="41"/>
      <c r="QR83" s="41"/>
      <c r="QS83" s="41"/>
      <c r="QT83" s="41"/>
      <c r="QU83" s="41"/>
      <c r="QV83" s="41"/>
      <c r="QW83" s="41"/>
      <c r="QX83" s="41"/>
      <c r="QY83" s="41"/>
      <c r="QZ83" s="41"/>
      <c r="RA83" s="41"/>
      <c r="RB83" s="41"/>
      <c r="RC83" s="41"/>
      <c r="RD83" s="41"/>
      <c r="RE83" s="41"/>
      <c r="RF83" s="41"/>
      <c r="RG83" s="41"/>
      <c r="RH83" s="41"/>
      <c r="RI83" s="41"/>
      <c r="RJ83" s="41"/>
      <c r="RK83" s="41"/>
      <c r="RL83" s="41"/>
      <c r="RM83" s="41"/>
      <c r="RN83" s="41"/>
      <c r="RO83" s="41"/>
      <c r="RP83" s="41"/>
      <c r="RQ83" s="41"/>
      <c r="RR83" s="41"/>
      <c r="RS83" s="41"/>
      <c r="RT83" s="41"/>
      <c r="RU83" s="41"/>
      <c r="RV83" s="41"/>
      <c r="RW83" s="41"/>
      <c r="RX83" s="41"/>
      <c r="RY83" s="41"/>
      <c r="RZ83" s="41"/>
      <c r="SA83" s="41"/>
      <c r="SB83" s="41"/>
      <c r="SC83" s="41"/>
      <c r="SD83" s="41"/>
      <c r="SE83" s="41"/>
      <c r="SF83" s="41"/>
      <c r="SG83" s="41"/>
      <c r="SH83" s="41"/>
      <c r="SI83" s="41"/>
      <c r="SJ83" s="41"/>
      <c r="SK83" s="41"/>
      <c r="SL83" s="41"/>
      <c r="SM83" s="41"/>
      <c r="SN83" s="41"/>
      <c r="SO83" s="41"/>
      <c r="SP83" s="41"/>
      <c r="SQ83" s="41"/>
      <c r="SR83" s="41"/>
      <c r="SS83" s="41"/>
      <c r="ST83" s="41"/>
      <c r="SU83" s="41"/>
      <c r="SV83" s="41"/>
      <c r="SW83" s="41"/>
      <c r="SX83" s="41"/>
      <c r="SY83" s="41"/>
      <c r="SZ83" s="41"/>
      <c r="TA83" s="41"/>
      <c r="TB83" s="41"/>
      <c r="TC83" s="41"/>
      <c r="TD83" s="41"/>
      <c r="TE83" s="41"/>
      <c r="TF83" s="41"/>
      <c r="TG83" s="41"/>
      <c r="TH83" s="41"/>
      <c r="TI83" s="41"/>
      <c r="TJ83" s="41"/>
      <c r="TK83" s="41"/>
      <c r="TL83" s="41"/>
      <c r="TM83" s="41"/>
      <c r="TN83" s="41"/>
      <c r="TO83" s="41"/>
      <c r="TP83" s="41"/>
      <c r="TQ83" s="41"/>
      <c r="TR83" s="41"/>
      <c r="TS83" s="41"/>
      <c r="TT83" s="41"/>
      <c r="TU83" s="41"/>
      <c r="TV83" s="41"/>
      <c r="TW83" s="41"/>
      <c r="TX83" s="41"/>
      <c r="TY83" s="41"/>
      <c r="TZ83" s="41"/>
      <c r="UA83" s="41"/>
      <c r="UB83" s="41"/>
      <c r="UC83" s="41"/>
      <c r="UD83" s="41"/>
      <c r="UE83" s="41"/>
      <c r="UF83" s="41"/>
      <c r="UG83" s="41"/>
      <c r="UH83" s="41"/>
      <c r="UI83" s="41"/>
      <c r="UJ83" s="41"/>
      <c r="UK83" s="41"/>
      <c r="UL83" s="41"/>
      <c r="UM83" s="41"/>
      <c r="UN83" s="41"/>
      <c r="UO83" s="41"/>
      <c r="UP83" s="41"/>
      <c r="UQ83" s="41"/>
      <c r="UR83" s="41"/>
      <c r="US83" s="41"/>
      <c r="UT83" s="41"/>
      <c r="UU83" s="41"/>
      <c r="UV83" s="41"/>
      <c r="UW83" s="41"/>
      <c r="UX83" s="41"/>
      <c r="UY83" s="41"/>
      <c r="UZ83" s="41"/>
      <c r="VA83" s="41"/>
      <c r="VB83" s="41"/>
      <c r="VC83" s="41"/>
      <c r="VD83" s="41"/>
      <c r="VE83" s="41"/>
      <c r="VF83" s="41"/>
      <c r="VG83" s="41"/>
      <c r="VH83" s="41"/>
      <c r="VI83" s="41"/>
      <c r="VJ83" s="41"/>
      <c r="VK83" s="41"/>
      <c r="VL83" s="41"/>
      <c r="VM83" s="41"/>
      <c r="VN83" s="41"/>
      <c r="VO83" s="41"/>
      <c r="VP83" s="41"/>
      <c r="VQ83" s="41"/>
      <c r="VR83" s="41"/>
      <c r="VS83" s="41"/>
      <c r="VT83" s="41"/>
      <c r="VU83" s="41"/>
      <c r="VV83" s="41"/>
      <c r="VW83" s="41"/>
      <c r="VX83" s="41"/>
      <c r="VY83" s="41"/>
      <c r="VZ83" s="41"/>
      <c r="WA83" s="41"/>
      <c r="WB83" s="41"/>
      <c r="WC83" s="41"/>
      <c r="WD83" s="41"/>
      <c r="WE83" s="41"/>
      <c r="WF83" s="41"/>
      <c r="WG83" s="41"/>
      <c r="WH83" s="41"/>
      <c r="WI83" s="41"/>
      <c r="WJ83" s="41"/>
      <c r="WK83" s="41"/>
      <c r="WL83" s="41"/>
      <c r="WM83" s="41"/>
      <c r="WN83" s="41"/>
      <c r="WO83" s="41"/>
      <c r="WP83" s="41"/>
      <c r="WQ83" s="41"/>
      <c r="WR83" s="41"/>
      <c r="WS83" s="41"/>
      <c r="WT83" s="41"/>
      <c r="WU83" s="41"/>
      <c r="WV83" s="41"/>
      <c r="WW83" s="41"/>
      <c r="WX83" s="41"/>
      <c r="WY83" s="41"/>
      <c r="WZ83" s="41"/>
      <c r="XA83" s="41"/>
      <c r="XB83" s="41"/>
      <c r="XC83" s="41"/>
      <c r="XD83" s="41"/>
      <c r="XE83" s="41"/>
      <c r="XF83" s="41"/>
      <c r="XG83" s="41"/>
      <c r="XH83" s="41"/>
      <c r="XI83" s="41"/>
      <c r="XJ83" s="41"/>
      <c r="XK83" s="41"/>
      <c r="XL83" s="41"/>
      <c r="XM83" s="41"/>
      <c r="XN83" s="41"/>
      <c r="XO83" s="41"/>
      <c r="XP83" s="41"/>
      <c r="XQ83" s="41"/>
      <c r="XR83" s="41"/>
      <c r="XS83" s="41"/>
      <c r="XT83" s="41"/>
      <c r="XU83" s="41"/>
      <c r="XV83" s="41"/>
      <c r="XW83" s="41"/>
      <c r="XX83" s="41"/>
      <c r="XY83" s="41"/>
      <c r="XZ83" s="41"/>
      <c r="YA83" s="41"/>
      <c r="YB83" s="41"/>
      <c r="YC83" s="41"/>
      <c r="YD83" s="41"/>
      <c r="YE83" s="41"/>
      <c r="YF83" s="41"/>
      <c r="YG83" s="41"/>
      <c r="YH83" s="41"/>
      <c r="YI83" s="41"/>
      <c r="YJ83" s="41"/>
      <c r="YK83" s="41"/>
      <c r="YL83" s="41"/>
      <c r="YM83" s="41"/>
      <c r="YN83" s="41"/>
      <c r="YO83" s="41"/>
      <c r="YP83" s="41"/>
      <c r="YQ83" s="41"/>
      <c r="YR83" s="41"/>
      <c r="YS83" s="41"/>
      <c r="YT83" s="41"/>
      <c r="YU83" s="41"/>
      <c r="YV83" s="41"/>
      <c r="YW83" s="41"/>
      <c r="YX83" s="41"/>
      <c r="YY83" s="41"/>
      <c r="YZ83" s="41"/>
      <c r="ZA83" s="41"/>
      <c r="ZB83" s="41"/>
      <c r="ZC83" s="41"/>
      <c r="ZD83" s="41"/>
      <c r="ZE83" s="41"/>
      <c r="ZF83" s="41"/>
      <c r="ZG83" s="41"/>
      <c r="ZH83" s="41"/>
      <c r="ZI83" s="41"/>
      <c r="ZJ83" s="41"/>
      <c r="ZK83" s="41"/>
      <c r="ZL83" s="41"/>
      <c r="ZM83" s="41"/>
      <c r="ZN83" s="41"/>
      <c r="ZO83" s="41"/>
      <c r="ZP83" s="41"/>
      <c r="ZQ83" s="41"/>
      <c r="ZR83" s="41"/>
      <c r="ZS83" s="41"/>
      <c r="ZT83" s="41"/>
      <c r="ZU83" s="41"/>
      <c r="ZV83" s="41"/>
      <c r="ZW83" s="41"/>
      <c r="ZX83" s="41"/>
      <c r="ZY83" s="41"/>
      <c r="ZZ83" s="41"/>
      <c r="AAA83" s="41"/>
      <c r="AAB83" s="41"/>
      <c r="AAC83" s="41"/>
      <c r="AAD83" s="41"/>
      <c r="AAE83" s="41"/>
      <c r="AAF83" s="41"/>
      <c r="AAG83" s="41"/>
      <c r="AAH83" s="41"/>
      <c r="AAI83" s="41"/>
      <c r="AAJ83" s="41"/>
      <c r="AAK83" s="41"/>
      <c r="AAL83" s="41"/>
      <c r="AAM83" s="41"/>
      <c r="AAN83" s="41"/>
      <c r="AAO83" s="41"/>
      <c r="AAP83" s="41"/>
      <c r="AAQ83" s="41"/>
      <c r="AAR83" s="41"/>
      <c r="AAS83" s="41"/>
      <c r="AAT83" s="41"/>
      <c r="AAU83" s="41"/>
      <c r="AAV83" s="41"/>
      <c r="AAW83" s="41"/>
      <c r="AAX83" s="41"/>
      <c r="AAY83" s="41"/>
      <c r="AAZ83" s="41"/>
      <c r="ABA83" s="41"/>
      <c r="ABB83" s="41"/>
      <c r="ABC83" s="41"/>
      <c r="ABD83" s="41"/>
      <c r="ABE83" s="41"/>
      <c r="ABF83" s="41"/>
      <c r="ABG83" s="41"/>
      <c r="ABH83" s="41"/>
      <c r="ABI83" s="41"/>
      <c r="ABJ83" s="41"/>
      <c r="ABK83" s="41"/>
      <c r="ABL83" s="41"/>
      <c r="ABM83" s="41"/>
      <c r="ABN83" s="41"/>
      <c r="ABO83" s="41"/>
      <c r="ABP83" s="41"/>
      <c r="ABQ83" s="41"/>
      <c r="ABR83" s="41"/>
      <c r="ABS83" s="41"/>
      <c r="ABT83" s="41"/>
      <c r="ABU83" s="41"/>
      <c r="ABV83" s="41"/>
      <c r="ABW83" s="41"/>
      <c r="ABX83" s="41"/>
      <c r="ABY83" s="41"/>
      <c r="ABZ83" s="41"/>
      <c r="ACA83" s="41"/>
      <c r="ACB83" s="41"/>
      <c r="ACC83" s="41"/>
      <c r="ACD83" s="41"/>
      <c r="ACE83" s="41"/>
      <c r="ACF83" s="41"/>
      <c r="ACG83" s="41"/>
      <c r="ACH83" s="41"/>
      <c r="ACI83" s="41"/>
      <c r="ACJ83" s="41"/>
      <c r="ACK83" s="41"/>
      <c r="ACL83" s="41"/>
      <c r="ACM83" s="41"/>
      <c r="ACN83" s="41"/>
      <c r="ACO83" s="41"/>
      <c r="ACP83" s="41"/>
      <c r="ACQ83" s="41"/>
      <c r="ACR83" s="41"/>
      <c r="ACS83" s="41"/>
      <c r="ACT83" s="41"/>
      <c r="ACU83" s="41"/>
      <c r="ACV83" s="41"/>
      <c r="ACW83" s="41"/>
      <c r="ACX83" s="41"/>
      <c r="ACY83" s="41"/>
      <c r="ACZ83" s="41"/>
      <c r="ADA83" s="41"/>
      <c r="ADB83" s="41"/>
      <c r="ADC83" s="41"/>
      <c r="ADD83" s="41"/>
      <c r="ADE83" s="41"/>
      <c r="ADF83" s="41"/>
      <c r="ADG83" s="41"/>
      <c r="ADH83" s="41"/>
      <c r="ADI83" s="41"/>
      <c r="ADJ83" s="41"/>
      <c r="ADK83" s="41"/>
      <c r="ADL83" s="41"/>
      <c r="ADM83" s="41"/>
      <c r="ADN83" s="41"/>
      <c r="ADO83" s="41"/>
      <c r="ADP83" s="41"/>
      <c r="ADQ83" s="41"/>
      <c r="ADR83" s="41"/>
      <c r="ADS83" s="41"/>
      <c r="ADT83" s="41"/>
      <c r="ADU83" s="41"/>
      <c r="ADV83" s="41"/>
      <c r="ADW83" s="41"/>
      <c r="ADX83" s="41"/>
      <c r="ADY83" s="41"/>
      <c r="ADZ83" s="41"/>
      <c r="AEA83" s="41"/>
      <c r="AEB83" s="41"/>
      <c r="AEC83" s="41"/>
      <c r="AED83" s="41"/>
      <c r="AEE83" s="41"/>
      <c r="AEF83" s="41"/>
      <c r="AEG83" s="41"/>
      <c r="AEH83" s="41"/>
      <c r="AEI83" s="41"/>
      <c r="AEJ83" s="41"/>
      <c r="AEK83" s="41"/>
      <c r="AEL83" s="41"/>
      <c r="AEM83" s="41"/>
      <c r="AEN83" s="41"/>
      <c r="AEO83" s="41"/>
      <c r="AEP83" s="41"/>
      <c r="AEQ83" s="41"/>
      <c r="AER83" s="41"/>
      <c r="AES83" s="41"/>
      <c r="AET83" s="41"/>
      <c r="AEU83" s="41"/>
      <c r="AEV83" s="41"/>
      <c r="AEW83" s="41"/>
      <c r="AEX83" s="41"/>
      <c r="AEY83" s="41"/>
      <c r="AEZ83" s="41"/>
      <c r="AFA83" s="41"/>
      <c r="AFB83" s="41"/>
      <c r="AFC83" s="41"/>
      <c r="AFD83" s="41"/>
      <c r="AFE83" s="41"/>
      <c r="AFF83" s="41"/>
      <c r="AFG83" s="41"/>
      <c r="AFH83" s="41"/>
      <c r="AFI83" s="41"/>
      <c r="AFJ83" s="41"/>
      <c r="AFK83" s="41"/>
      <c r="AFL83" s="41"/>
      <c r="AFM83" s="41"/>
      <c r="AFN83" s="41"/>
      <c r="AFO83" s="41"/>
      <c r="AFP83" s="41"/>
      <c r="AFQ83" s="41"/>
      <c r="AFR83" s="41"/>
      <c r="AFS83" s="41"/>
      <c r="AFT83" s="41"/>
      <c r="AFU83" s="41"/>
      <c r="AFV83" s="41"/>
      <c r="AFW83" s="41"/>
      <c r="AFX83" s="41"/>
      <c r="AFY83" s="41"/>
      <c r="AFZ83" s="41"/>
      <c r="AGA83" s="41"/>
      <c r="AGB83" s="41"/>
      <c r="AGC83" s="41"/>
      <c r="AGD83" s="41"/>
      <c r="AGE83" s="41"/>
      <c r="AGF83" s="41"/>
      <c r="AGG83" s="41"/>
      <c r="AGH83" s="41"/>
      <c r="AGI83" s="41"/>
      <c r="AGJ83" s="41"/>
      <c r="AGK83" s="41"/>
      <c r="AGL83" s="41"/>
      <c r="AGM83" s="41"/>
      <c r="AGN83" s="41"/>
      <c r="AGO83" s="41"/>
      <c r="AGP83" s="41"/>
      <c r="AGQ83" s="41"/>
      <c r="AGR83" s="41"/>
      <c r="AGS83" s="41"/>
      <c r="AGT83" s="41"/>
      <c r="AGU83" s="41"/>
      <c r="AGV83" s="41"/>
      <c r="AGW83" s="41"/>
      <c r="AGX83" s="41"/>
      <c r="AGY83" s="41"/>
      <c r="AGZ83" s="41"/>
      <c r="AHA83" s="41"/>
      <c r="AHB83" s="41"/>
      <c r="AHC83" s="41"/>
      <c r="AHD83" s="41"/>
      <c r="AHE83" s="41"/>
      <c r="AHF83" s="41"/>
      <c r="AHG83" s="41"/>
      <c r="AHH83" s="41"/>
      <c r="AHI83" s="41"/>
      <c r="AHJ83" s="41"/>
      <c r="AHK83" s="41"/>
      <c r="AHL83" s="41"/>
      <c r="AHM83" s="41"/>
      <c r="AHN83" s="41"/>
      <c r="AHO83" s="41"/>
      <c r="AHP83" s="41"/>
      <c r="AHQ83" s="41"/>
      <c r="AHR83" s="41"/>
      <c r="AHS83" s="41"/>
      <c r="AHT83" s="41"/>
      <c r="AHU83" s="41"/>
      <c r="AHV83" s="41"/>
      <c r="AHW83" s="41"/>
      <c r="AHX83" s="41"/>
      <c r="AHY83" s="41"/>
      <c r="AHZ83" s="41"/>
      <c r="AIA83" s="41"/>
      <c r="AIB83" s="41"/>
      <c r="AIC83" s="41"/>
      <c r="AID83" s="41"/>
      <c r="AIE83" s="41"/>
      <c r="AIF83" s="41"/>
      <c r="AIG83" s="41"/>
      <c r="AIH83" s="41"/>
      <c r="AII83" s="41"/>
      <c r="AIJ83" s="41"/>
      <c r="AIK83" s="41"/>
      <c r="AIL83" s="41"/>
      <c r="AIM83" s="41"/>
      <c r="AIN83" s="41"/>
      <c r="AIO83" s="41"/>
      <c r="AIP83" s="41"/>
      <c r="AIQ83" s="41"/>
      <c r="AIR83" s="41"/>
      <c r="AIS83" s="41"/>
      <c r="AIT83" s="41"/>
      <c r="AIU83" s="41"/>
      <c r="AIV83" s="41"/>
      <c r="AIW83" s="41"/>
      <c r="AIX83" s="41"/>
      <c r="AIY83" s="41"/>
      <c r="AIZ83" s="41"/>
      <c r="AJA83" s="41"/>
      <c r="AJB83" s="41"/>
      <c r="AJC83" s="41"/>
      <c r="AJD83" s="41"/>
      <c r="AJE83" s="41"/>
      <c r="AJF83" s="41"/>
      <c r="AJG83" s="41"/>
      <c r="AJH83" s="41"/>
      <c r="AJI83" s="41"/>
      <c r="AJJ83" s="41"/>
      <c r="AJK83" s="41"/>
      <c r="AJL83" s="41"/>
      <c r="AJM83" s="41"/>
      <c r="AJN83" s="41"/>
      <c r="AJO83" s="41"/>
      <c r="AJP83" s="41"/>
      <c r="AJQ83" s="41"/>
      <c r="AJR83" s="41"/>
      <c r="AJS83" s="41"/>
      <c r="AJT83" s="41"/>
      <c r="AJU83" s="41"/>
      <c r="AJV83" s="41"/>
      <c r="AJW83" s="41"/>
      <c r="AJX83" s="41"/>
      <c r="AJY83" s="41"/>
      <c r="AJZ83" s="41"/>
      <c r="AKA83" s="41"/>
      <c r="AKB83" s="41"/>
      <c r="AKC83" s="41"/>
      <c r="AKD83" s="41"/>
      <c r="AKE83" s="41"/>
      <c r="AKF83" s="41"/>
      <c r="AKG83" s="41"/>
      <c r="AKH83" s="41"/>
      <c r="AKI83" s="41"/>
      <c r="AKJ83" s="41"/>
      <c r="AKK83" s="41"/>
      <c r="AKL83" s="41"/>
      <c r="AKM83" s="41"/>
      <c r="AKN83" s="41"/>
      <c r="AKO83" s="41"/>
      <c r="AKP83" s="41"/>
      <c r="AKQ83" s="41"/>
      <c r="AKR83" s="41"/>
      <c r="AKS83" s="41"/>
      <c r="AKT83" s="41"/>
      <c r="AKU83" s="41"/>
      <c r="AKV83" s="41"/>
      <c r="AKW83" s="41"/>
      <c r="AKX83" s="41"/>
      <c r="AKY83" s="41"/>
      <c r="AKZ83" s="41"/>
      <c r="ALA83" s="41"/>
      <c r="ALB83" s="41"/>
      <c r="ALC83" s="41"/>
      <c r="ALD83" s="41"/>
      <c r="ALE83" s="41"/>
      <c r="ALF83" s="41"/>
      <c r="ALG83" s="41"/>
      <c r="ALH83" s="41"/>
      <c r="ALI83" s="41"/>
      <c r="ALJ83" s="41"/>
      <c r="ALK83" s="41"/>
      <c r="ALL83" s="41"/>
      <c r="ALM83" s="41"/>
      <c r="ALN83" s="41"/>
      <c r="ALO83" s="41"/>
      <c r="ALP83" s="41"/>
      <c r="ALQ83" s="41"/>
      <c r="ALR83" s="41"/>
      <c r="ALS83" s="41"/>
      <c r="ALT83" s="41"/>
      <c r="ALU83" s="41"/>
      <c r="ALV83" s="41"/>
      <c r="ALW83" s="41"/>
      <c r="ALX83" s="41"/>
      <c r="ALY83" s="41"/>
      <c r="ALZ83" s="41"/>
      <c r="AMA83" s="41"/>
      <c r="AMB83" s="41"/>
      <c r="AMC83" s="41"/>
      <c r="AMD83" s="41"/>
      <c r="AME83" s="41"/>
      <c r="AMF83" s="41"/>
      <c r="AMG83" s="41"/>
      <c r="AMH83" s="41"/>
      <c r="AMI83" s="41"/>
      <c r="AMJ83" s="41"/>
      <c r="AMK83" s="41"/>
      <c r="AML83" s="41"/>
      <c r="AMM83" s="41"/>
      <c r="AMN83" s="41"/>
      <c r="AMO83" s="41"/>
      <c r="AMP83" s="41"/>
      <c r="AMQ83" s="41"/>
      <c r="AMR83" s="41"/>
      <c r="AMS83" s="41"/>
      <c r="AMT83" s="41"/>
      <c r="AMU83" s="41"/>
      <c r="AMV83" s="41"/>
      <c r="AMW83" s="41"/>
      <c r="AMX83" s="41"/>
      <c r="AMY83" s="41"/>
      <c r="AMZ83" s="41"/>
      <c r="ANA83" s="41"/>
      <c r="ANB83" s="41"/>
      <c r="ANC83" s="41"/>
      <c r="AND83" s="41"/>
      <c r="ANE83" s="41"/>
      <c r="ANF83" s="41"/>
      <c r="ANG83" s="41"/>
      <c r="ANH83" s="41"/>
      <c r="ANI83" s="41"/>
      <c r="ANJ83" s="41"/>
      <c r="ANK83" s="41"/>
      <c r="ANL83" s="41"/>
      <c r="ANM83" s="41"/>
      <c r="ANN83" s="41"/>
      <c r="ANO83" s="41"/>
      <c r="ANP83" s="41"/>
      <c r="ANQ83" s="41"/>
      <c r="ANR83" s="41"/>
      <c r="ANS83" s="41"/>
      <c r="ANT83" s="41"/>
      <c r="ANU83" s="41"/>
      <c r="ANV83" s="41"/>
      <c r="ANW83" s="41"/>
      <c r="ANX83" s="41"/>
      <c r="ANY83" s="41"/>
      <c r="ANZ83" s="41"/>
      <c r="AOA83" s="41"/>
      <c r="AOB83" s="41"/>
      <c r="AOC83" s="41"/>
      <c r="AOD83" s="41"/>
      <c r="AOE83" s="41"/>
      <c r="AOF83" s="41"/>
      <c r="AOG83" s="41"/>
      <c r="AOH83" s="41"/>
      <c r="AOI83" s="41"/>
      <c r="AOJ83" s="41"/>
      <c r="AOK83" s="41"/>
      <c r="AOL83" s="41"/>
      <c r="AOM83" s="41"/>
      <c r="AON83" s="41"/>
      <c r="AOO83" s="41"/>
      <c r="AOP83" s="41"/>
      <c r="AOQ83" s="41"/>
      <c r="AOR83" s="41"/>
      <c r="AOS83" s="41"/>
      <c r="AOT83" s="41"/>
      <c r="AOU83" s="41"/>
      <c r="AOV83" s="41"/>
      <c r="AOW83" s="41"/>
      <c r="AOX83" s="41"/>
      <c r="AOY83" s="41"/>
      <c r="AOZ83" s="41"/>
      <c r="APA83" s="41"/>
      <c r="APB83" s="41"/>
      <c r="APC83" s="41"/>
      <c r="APD83" s="41"/>
      <c r="APE83" s="41"/>
      <c r="APF83" s="41"/>
      <c r="APG83" s="41"/>
      <c r="APH83" s="41"/>
      <c r="API83" s="41"/>
    </row>
    <row r="84" spans="2:1101" x14ac:dyDescent="0.25">
      <c r="B84" s="43" t="s">
        <v>351</v>
      </c>
      <c r="C84" s="41">
        <v>12523</v>
      </c>
      <c r="D84" s="130">
        <v>0</v>
      </c>
      <c r="E84" s="130">
        <v>0</v>
      </c>
      <c r="F84" s="130">
        <v>12891660.119999999</v>
      </c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  <c r="EQ84" s="41"/>
      <c r="ER84" s="41"/>
      <c r="ES84" s="41"/>
      <c r="ET84" s="41"/>
      <c r="EU84" s="41"/>
      <c r="EV84" s="41"/>
      <c r="EW84" s="41"/>
      <c r="EX84" s="41"/>
      <c r="EY84" s="41"/>
      <c r="EZ84" s="41"/>
      <c r="FA84" s="41"/>
      <c r="FB84" s="41"/>
      <c r="FC84" s="41"/>
      <c r="FD84" s="41"/>
      <c r="FE84" s="41"/>
      <c r="FF84" s="41"/>
      <c r="FG84" s="41"/>
      <c r="FH84" s="41"/>
      <c r="FI84" s="41"/>
      <c r="FJ84" s="41"/>
      <c r="FK84" s="41"/>
      <c r="FL84" s="41"/>
      <c r="FM84" s="41"/>
      <c r="FN84" s="41"/>
      <c r="FO84" s="41"/>
      <c r="FP84" s="41"/>
      <c r="FQ84" s="41"/>
      <c r="FR84" s="41"/>
      <c r="FS84" s="41"/>
      <c r="FT84" s="41"/>
      <c r="FU84" s="41"/>
      <c r="FV84" s="41"/>
      <c r="FW84" s="41"/>
      <c r="FX84" s="41"/>
      <c r="FY84" s="41"/>
      <c r="FZ84" s="41"/>
      <c r="GA84" s="41"/>
      <c r="GB84" s="41"/>
      <c r="GC84" s="41"/>
      <c r="GD84" s="41"/>
      <c r="GE84" s="41"/>
      <c r="GF84" s="41"/>
      <c r="GG84" s="41"/>
      <c r="GH84" s="41"/>
      <c r="GI84" s="41"/>
      <c r="GJ84" s="41"/>
      <c r="GK84" s="41"/>
      <c r="GL84" s="41"/>
      <c r="GM84" s="41"/>
      <c r="GN84" s="41"/>
      <c r="GO84" s="41"/>
      <c r="GP84" s="41"/>
      <c r="GQ84" s="41"/>
      <c r="GR84" s="41"/>
      <c r="GS84" s="41"/>
      <c r="GT84" s="41"/>
      <c r="GU84" s="41"/>
      <c r="GV84" s="41"/>
      <c r="GW84" s="41"/>
      <c r="GX84" s="41"/>
      <c r="GY84" s="41"/>
      <c r="GZ84" s="41"/>
      <c r="HA84" s="41"/>
      <c r="HB84" s="41"/>
      <c r="HC84" s="41"/>
      <c r="HD84" s="41"/>
      <c r="HE84" s="41"/>
      <c r="HF84" s="41"/>
      <c r="HG84" s="41"/>
      <c r="HH84" s="41"/>
      <c r="HI84" s="41"/>
      <c r="HJ84" s="41"/>
      <c r="HK84" s="41"/>
      <c r="HL84" s="41"/>
      <c r="HM84" s="41"/>
      <c r="HN84" s="41"/>
      <c r="HO84" s="41"/>
      <c r="HP84" s="41"/>
      <c r="HQ84" s="41"/>
      <c r="HR84" s="41"/>
      <c r="HS84" s="41"/>
      <c r="HT84" s="41"/>
      <c r="HU84" s="41"/>
      <c r="HV84" s="41"/>
      <c r="HW84" s="41"/>
      <c r="HX84" s="41"/>
      <c r="HY84" s="41"/>
      <c r="HZ84" s="41"/>
      <c r="IA84" s="41"/>
      <c r="IB84" s="41"/>
      <c r="IC84" s="41"/>
      <c r="ID84" s="41"/>
      <c r="IE84" s="41"/>
      <c r="IF84" s="41"/>
      <c r="IG84" s="41"/>
      <c r="IH84" s="41"/>
      <c r="II84" s="41"/>
      <c r="IJ84" s="41"/>
      <c r="IK84" s="41"/>
      <c r="IL84" s="41"/>
      <c r="IM84" s="41"/>
      <c r="IN84" s="41"/>
      <c r="IO84" s="41"/>
      <c r="IP84" s="41"/>
      <c r="IQ84" s="41"/>
      <c r="IR84" s="41"/>
      <c r="IS84" s="41"/>
      <c r="IT84" s="41"/>
      <c r="IU84" s="41"/>
      <c r="IV84" s="41"/>
      <c r="IW84" s="41"/>
      <c r="IX84" s="41"/>
      <c r="IY84" s="41"/>
      <c r="IZ84" s="41"/>
      <c r="JA84" s="41"/>
      <c r="JB84" s="41"/>
      <c r="JC84" s="41"/>
      <c r="JD84" s="41"/>
      <c r="JE84" s="41"/>
      <c r="JF84" s="41"/>
      <c r="JG84" s="41"/>
      <c r="JH84" s="41"/>
      <c r="JI84" s="41"/>
      <c r="JJ84" s="41"/>
      <c r="JK84" s="41"/>
      <c r="JL84" s="41"/>
      <c r="JM84" s="41"/>
      <c r="JN84" s="41"/>
      <c r="JO84" s="41"/>
      <c r="JP84" s="41"/>
      <c r="JQ84" s="41"/>
      <c r="JR84" s="41"/>
      <c r="JS84" s="41"/>
      <c r="JT84" s="41"/>
      <c r="JU84" s="41"/>
      <c r="JV84" s="41"/>
      <c r="JW84" s="41"/>
      <c r="JX84" s="41"/>
      <c r="JY84" s="41"/>
      <c r="JZ84" s="41"/>
      <c r="KA84" s="41"/>
      <c r="KB84" s="41"/>
      <c r="KC84" s="41"/>
      <c r="KD84" s="41"/>
      <c r="KE84" s="41"/>
      <c r="KF84" s="41"/>
      <c r="KG84" s="41"/>
      <c r="KH84" s="41"/>
      <c r="KI84" s="41"/>
      <c r="KJ84" s="41"/>
      <c r="KK84" s="41"/>
      <c r="KL84" s="41"/>
      <c r="KM84" s="41"/>
      <c r="KN84" s="41"/>
      <c r="KO84" s="41"/>
      <c r="KP84" s="41"/>
      <c r="KQ84" s="41"/>
      <c r="KR84" s="41"/>
      <c r="KS84" s="41"/>
      <c r="KT84" s="41"/>
      <c r="KU84" s="41"/>
      <c r="KV84" s="41"/>
      <c r="KW84" s="41"/>
      <c r="KX84" s="41"/>
      <c r="KY84" s="41"/>
      <c r="KZ84" s="41"/>
      <c r="LA84" s="41"/>
      <c r="LB84" s="41"/>
      <c r="LC84" s="41"/>
      <c r="LD84" s="41"/>
      <c r="LE84" s="41"/>
      <c r="LF84" s="41"/>
      <c r="LG84" s="41"/>
      <c r="LH84" s="41"/>
      <c r="LI84" s="41"/>
      <c r="LJ84" s="41"/>
      <c r="LK84" s="41"/>
      <c r="LL84" s="41"/>
      <c r="LM84" s="41"/>
      <c r="LN84" s="41"/>
      <c r="LO84" s="41"/>
      <c r="LP84" s="41"/>
      <c r="LQ84" s="41"/>
      <c r="LR84" s="41"/>
      <c r="LS84" s="41"/>
      <c r="LT84" s="41"/>
      <c r="LU84" s="41"/>
      <c r="LV84" s="41"/>
      <c r="LW84" s="41"/>
      <c r="LX84" s="41"/>
      <c r="LY84" s="41"/>
      <c r="LZ84" s="41"/>
      <c r="MA84" s="41"/>
      <c r="MB84" s="41"/>
      <c r="MC84" s="41"/>
      <c r="MD84" s="41"/>
      <c r="ME84" s="41"/>
      <c r="MF84" s="41"/>
      <c r="MG84" s="41"/>
      <c r="MH84" s="41"/>
      <c r="MI84" s="41"/>
      <c r="MJ84" s="41"/>
      <c r="MK84" s="41"/>
      <c r="ML84" s="41"/>
      <c r="MM84" s="41"/>
      <c r="MN84" s="41"/>
      <c r="MO84" s="41"/>
      <c r="MP84" s="41"/>
      <c r="MQ84" s="41"/>
      <c r="MR84" s="41"/>
      <c r="MS84" s="41"/>
      <c r="MT84" s="41"/>
      <c r="MU84" s="41"/>
      <c r="MV84" s="41"/>
      <c r="MW84" s="41"/>
      <c r="MX84" s="41"/>
      <c r="MY84" s="41"/>
      <c r="MZ84" s="41"/>
      <c r="NA84" s="41"/>
      <c r="NB84" s="41"/>
      <c r="NC84" s="41"/>
      <c r="ND84" s="41"/>
      <c r="NE84" s="41"/>
      <c r="NF84" s="41"/>
      <c r="NG84" s="41"/>
      <c r="NH84" s="41"/>
      <c r="NI84" s="41"/>
      <c r="NJ84" s="41"/>
      <c r="NK84" s="41"/>
      <c r="NL84" s="41"/>
      <c r="NM84" s="41"/>
      <c r="NN84" s="41"/>
      <c r="NO84" s="41"/>
      <c r="NP84" s="41"/>
      <c r="NQ84" s="41"/>
      <c r="NR84" s="41"/>
      <c r="NS84" s="41"/>
      <c r="NT84" s="41"/>
      <c r="NU84" s="41"/>
      <c r="NV84" s="41"/>
      <c r="NW84" s="41"/>
      <c r="NX84" s="41"/>
      <c r="NY84" s="41"/>
      <c r="NZ84" s="41"/>
      <c r="OA84" s="41"/>
      <c r="OB84" s="41"/>
      <c r="OC84" s="41"/>
      <c r="OD84" s="41"/>
      <c r="OE84" s="41"/>
      <c r="OF84" s="41"/>
      <c r="OG84" s="41"/>
      <c r="OH84" s="41"/>
      <c r="OI84" s="41"/>
      <c r="OJ84" s="41"/>
      <c r="OK84" s="41"/>
      <c r="OL84" s="41"/>
      <c r="OM84" s="41"/>
      <c r="ON84" s="41"/>
      <c r="OO84" s="41"/>
      <c r="OP84" s="41"/>
      <c r="OQ84" s="41"/>
      <c r="OR84" s="41"/>
      <c r="OS84" s="41"/>
      <c r="OT84" s="41"/>
      <c r="OU84" s="41"/>
      <c r="OV84" s="41"/>
      <c r="OW84" s="41"/>
      <c r="OX84" s="41"/>
      <c r="OY84" s="41"/>
      <c r="OZ84" s="41"/>
      <c r="PA84" s="41"/>
      <c r="PB84" s="41"/>
      <c r="PC84" s="41"/>
      <c r="PD84" s="41"/>
      <c r="PE84" s="41"/>
      <c r="PF84" s="41"/>
      <c r="PG84" s="41"/>
      <c r="PH84" s="41"/>
      <c r="PI84" s="41"/>
      <c r="PJ84" s="41"/>
      <c r="PK84" s="41"/>
      <c r="PL84" s="41"/>
      <c r="PM84" s="41"/>
      <c r="PN84" s="41"/>
      <c r="PO84" s="41"/>
      <c r="PP84" s="41"/>
      <c r="PQ84" s="41"/>
      <c r="PR84" s="41"/>
      <c r="PS84" s="41"/>
      <c r="PT84" s="41"/>
      <c r="PU84" s="41"/>
      <c r="PV84" s="41"/>
      <c r="PW84" s="41"/>
      <c r="PX84" s="41"/>
      <c r="PY84" s="41"/>
      <c r="PZ84" s="41"/>
      <c r="QA84" s="41"/>
      <c r="QB84" s="41"/>
      <c r="QC84" s="41"/>
      <c r="QD84" s="41"/>
      <c r="QE84" s="41"/>
      <c r="QF84" s="41"/>
      <c r="QG84" s="41"/>
      <c r="QH84" s="41"/>
      <c r="QI84" s="41"/>
      <c r="QJ84" s="41"/>
      <c r="QK84" s="41"/>
      <c r="QL84" s="41"/>
      <c r="QM84" s="41"/>
      <c r="QN84" s="41"/>
      <c r="QO84" s="41"/>
      <c r="QP84" s="41"/>
      <c r="QQ84" s="41"/>
      <c r="QR84" s="41"/>
      <c r="QS84" s="41"/>
      <c r="QT84" s="41"/>
      <c r="QU84" s="41"/>
      <c r="QV84" s="41"/>
      <c r="QW84" s="41"/>
      <c r="QX84" s="41"/>
      <c r="QY84" s="41"/>
      <c r="QZ84" s="41"/>
      <c r="RA84" s="41"/>
      <c r="RB84" s="41"/>
      <c r="RC84" s="41"/>
      <c r="RD84" s="41"/>
      <c r="RE84" s="41"/>
      <c r="RF84" s="41"/>
      <c r="RG84" s="41"/>
      <c r="RH84" s="41"/>
      <c r="RI84" s="41"/>
      <c r="RJ84" s="41"/>
      <c r="RK84" s="41"/>
      <c r="RL84" s="41"/>
      <c r="RM84" s="41"/>
      <c r="RN84" s="41"/>
      <c r="RO84" s="41"/>
      <c r="RP84" s="41"/>
      <c r="RQ84" s="41"/>
      <c r="RR84" s="41"/>
      <c r="RS84" s="41"/>
      <c r="RT84" s="41"/>
      <c r="RU84" s="41"/>
      <c r="RV84" s="41"/>
      <c r="RW84" s="41"/>
      <c r="RX84" s="41"/>
      <c r="RY84" s="41"/>
      <c r="RZ84" s="41"/>
      <c r="SA84" s="41"/>
      <c r="SB84" s="41"/>
      <c r="SC84" s="41"/>
      <c r="SD84" s="41"/>
      <c r="SE84" s="41"/>
      <c r="SF84" s="41"/>
      <c r="SG84" s="41"/>
      <c r="SH84" s="41"/>
      <c r="SI84" s="41"/>
      <c r="SJ84" s="41"/>
      <c r="SK84" s="41"/>
      <c r="SL84" s="41"/>
      <c r="SM84" s="41"/>
      <c r="SN84" s="41"/>
      <c r="SO84" s="41"/>
      <c r="SP84" s="41"/>
      <c r="SQ84" s="41"/>
      <c r="SR84" s="41"/>
      <c r="SS84" s="41"/>
      <c r="ST84" s="41"/>
      <c r="SU84" s="41"/>
      <c r="SV84" s="41"/>
      <c r="SW84" s="41"/>
      <c r="SX84" s="41"/>
      <c r="SY84" s="41"/>
      <c r="SZ84" s="41"/>
      <c r="TA84" s="41"/>
      <c r="TB84" s="41"/>
      <c r="TC84" s="41"/>
      <c r="TD84" s="41"/>
      <c r="TE84" s="41"/>
      <c r="TF84" s="41"/>
      <c r="TG84" s="41"/>
      <c r="TH84" s="41"/>
      <c r="TI84" s="41"/>
      <c r="TJ84" s="41"/>
      <c r="TK84" s="41"/>
      <c r="TL84" s="41"/>
      <c r="TM84" s="41"/>
      <c r="TN84" s="41"/>
      <c r="TO84" s="41"/>
      <c r="TP84" s="41"/>
      <c r="TQ84" s="41"/>
      <c r="TR84" s="41"/>
      <c r="TS84" s="41"/>
      <c r="TT84" s="41"/>
      <c r="TU84" s="41"/>
      <c r="TV84" s="41"/>
      <c r="TW84" s="41"/>
      <c r="TX84" s="41"/>
      <c r="TY84" s="41"/>
      <c r="TZ84" s="41"/>
      <c r="UA84" s="41"/>
      <c r="UB84" s="41"/>
      <c r="UC84" s="41"/>
      <c r="UD84" s="41"/>
      <c r="UE84" s="41"/>
      <c r="UF84" s="41"/>
      <c r="UG84" s="41"/>
      <c r="UH84" s="41"/>
      <c r="UI84" s="41"/>
      <c r="UJ84" s="41"/>
      <c r="UK84" s="41"/>
      <c r="UL84" s="41"/>
      <c r="UM84" s="41"/>
      <c r="UN84" s="41"/>
      <c r="UO84" s="41"/>
      <c r="UP84" s="41"/>
      <c r="UQ84" s="41"/>
      <c r="UR84" s="41"/>
      <c r="US84" s="41"/>
      <c r="UT84" s="41"/>
      <c r="UU84" s="41"/>
      <c r="UV84" s="41"/>
      <c r="UW84" s="41"/>
      <c r="UX84" s="41"/>
      <c r="UY84" s="41"/>
      <c r="UZ84" s="41"/>
      <c r="VA84" s="41"/>
      <c r="VB84" s="41"/>
      <c r="VC84" s="41"/>
      <c r="VD84" s="41"/>
      <c r="VE84" s="41"/>
      <c r="VF84" s="41"/>
      <c r="VG84" s="41"/>
      <c r="VH84" s="41"/>
      <c r="VI84" s="41"/>
      <c r="VJ84" s="41"/>
      <c r="VK84" s="41"/>
      <c r="VL84" s="41"/>
      <c r="VM84" s="41"/>
      <c r="VN84" s="41"/>
      <c r="VO84" s="41"/>
      <c r="VP84" s="41"/>
      <c r="VQ84" s="41"/>
      <c r="VR84" s="41"/>
      <c r="VS84" s="41"/>
      <c r="VT84" s="41"/>
      <c r="VU84" s="41"/>
      <c r="VV84" s="41"/>
      <c r="VW84" s="41"/>
      <c r="VX84" s="41"/>
      <c r="VY84" s="41"/>
      <c r="VZ84" s="41"/>
      <c r="WA84" s="41"/>
      <c r="WB84" s="41"/>
      <c r="WC84" s="41"/>
      <c r="WD84" s="41"/>
      <c r="WE84" s="41"/>
      <c r="WF84" s="41"/>
      <c r="WG84" s="41"/>
      <c r="WH84" s="41"/>
      <c r="WI84" s="41"/>
      <c r="WJ84" s="41"/>
      <c r="WK84" s="41"/>
      <c r="WL84" s="41"/>
      <c r="WM84" s="41"/>
      <c r="WN84" s="41"/>
      <c r="WO84" s="41"/>
      <c r="WP84" s="41"/>
      <c r="WQ84" s="41"/>
      <c r="WR84" s="41"/>
      <c r="WS84" s="41"/>
      <c r="WT84" s="41"/>
      <c r="WU84" s="41"/>
      <c r="WV84" s="41"/>
      <c r="WW84" s="41"/>
      <c r="WX84" s="41"/>
      <c r="WY84" s="41"/>
      <c r="WZ84" s="41"/>
      <c r="XA84" s="41"/>
      <c r="XB84" s="41"/>
      <c r="XC84" s="41"/>
      <c r="XD84" s="41"/>
      <c r="XE84" s="41"/>
      <c r="XF84" s="41"/>
      <c r="XG84" s="41"/>
      <c r="XH84" s="41"/>
      <c r="XI84" s="41"/>
      <c r="XJ84" s="41"/>
      <c r="XK84" s="41"/>
      <c r="XL84" s="41"/>
      <c r="XM84" s="41"/>
      <c r="XN84" s="41"/>
      <c r="XO84" s="41"/>
      <c r="XP84" s="41"/>
      <c r="XQ84" s="41"/>
      <c r="XR84" s="41"/>
      <c r="XS84" s="41"/>
      <c r="XT84" s="41"/>
      <c r="XU84" s="41"/>
      <c r="XV84" s="41"/>
      <c r="XW84" s="41"/>
      <c r="XX84" s="41"/>
      <c r="XY84" s="41"/>
      <c r="XZ84" s="41"/>
      <c r="YA84" s="41"/>
      <c r="YB84" s="41"/>
      <c r="YC84" s="41"/>
      <c r="YD84" s="41"/>
      <c r="YE84" s="41"/>
      <c r="YF84" s="41"/>
      <c r="YG84" s="41"/>
      <c r="YH84" s="41"/>
      <c r="YI84" s="41"/>
      <c r="YJ84" s="41"/>
      <c r="YK84" s="41"/>
      <c r="YL84" s="41"/>
      <c r="YM84" s="41"/>
      <c r="YN84" s="41"/>
      <c r="YO84" s="41"/>
      <c r="YP84" s="41"/>
      <c r="YQ84" s="41"/>
      <c r="YR84" s="41"/>
      <c r="YS84" s="41"/>
      <c r="YT84" s="41"/>
      <c r="YU84" s="41"/>
      <c r="YV84" s="41"/>
      <c r="YW84" s="41"/>
      <c r="YX84" s="41"/>
      <c r="YY84" s="41"/>
      <c r="YZ84" s="41"/>
      <c r="ZA84" s="41"/>
      <c r="ZB84" s="41"/>
      <c r="ZC84" s="41"/>
      <c r="ZD84" s="41"/>
      <c r="ZE84" s="41"/>
      <c r="ZF84" s="41"/>
      <c r="ZG84" s="41"/>
      <c r="ZH84" s="41"/>
      <c r="ZI84" s="41"/>
      <c r="ZJ84" s="41"/>
      <c r="ZK84" s="41"/>
      <c r="ZL84" s="41"/>
      <c r="ZM84" s="41"/>
      <c r="ZN84" s="41"/>
      <c r="ZO84" s="41"/>
      <c r="ZP84" s="41"/>
      <c r="ZQ84" s="41"/>
      <c r="ZR84" s="41"/>
      <c r="ZS84" s="41"/>
      <c r="ZT84" s="41"/>
      <c r="ZU84" s="41"/>
      <c r="ZV84" s="41"/>
      <c r="ZW84" s="41"/>
      <c r="ZX84" s="41"/>
      <c r="ZY84" s="41"/>
      <c r="ZZ84" s="41"/>
      <c r="AAA84" s="41"/>
      <c r="AAB84" s="41"/>
      <c r="AAC84" s="41"/>
      <c r="AAD84" s="41"/>
      <c r="AAE84" s="41"/>
      <c r="AAF84" s="41"/>
      <c r="AAG84" s="41"/>
      <c r="AAH84" s="41"/>
      <c r="AAI84" s="41"/>
      <c r="AAJ84" s="41"/>
      <c r="AAK84" s="41"/>
      <c r="AAL84" s="41"/>
      <c r="AAM84" s="41"/>
      <c r="AAN84" s="41"/>
      <c r="AAO84" s="41"/>
      <c r="AAP84" s="41"/>
      <c r="AAQ84" s="41"/>
      <c r="AAR84" s="41"/>
      <c r="AAS84" s="41"/>
      <c r="AAT84" s="41"/>
      <c r="AAU84" s="41"/>
      <c r="AAV84" s="41"/>
      <c r="AAW84" s="41"/>
      <c r="AAX84" s="41"/>
      <c r="AAY84" s="41"/>
      <c r="AAZ84" s="41"/>
      <c r="ABA84" s="41"/>
      <c r="ABB84" s="41"/>
      <c r="ABC84" s="41"/>
      <c r="ABD84" s="41"/>
      <c r="ABE84" s="41"/>
      <c r="ABF84" s="41"/>
      <c r="ABG84" s="41"/>
      <c r="ABH84" s="41"/>
      <c r="ABI84" s="41"/>
      <c r="ABJ84" s="41"/>
      <c r="ABK84" s="41"/>
      <c r="ABL84" s="41"/>
      <c r="ABM84" s="41"/>
      <c r="ABN84" s="41"/>
      <c r="ABO84" s="41"/>
      <c r="ABP84" s="41"/>
      <c r="ABQ84" s="41"/>
      <c r="ABR84" s="41"/>
      <c r="ABS84" s="41"/>
      <c r="ABT84" s="41"/>
      <c r="ABU84" s="41"/>
      <c r="ABV84" s="41"/>
      <c r="ABW84" s="41"/>
      <c r="ABX84" s="41"/>
      <c r="ABY84" s="41"/>
      <c r="ABZ84" s="41"/>
      <c r="ACA84" s="41"/>
      <c r="ACB84" s="41"/>
      <c r="ACC84" s="41"/>
      <c r="ACD84" s="41"/>
      <c r="ACE84" s="41"/>
      <c r="ACF84" s="41"/>
      <c r="ACG84" s="41"/>
      <c r="ACH84" s="41"/>
      <c r="ACI84" s="41"/>
      <c r="ACJ84" s="41"/>
      <c r="ACK84" s="41"/>
      <c r="ACL84" s="41"/>
      <c r="ACM84" s="41"/>
      <c r="ACN84" s="41"/>
      <c r="ACO84" s="41"/>
      <c r="ACP84" s="41"/>
      <c r="ACQ84" s="41"/>
      <c r="ACR84" s="41"/>
      <c r="ACS84" s="41"/>
      <c r="ACT84" s="41"/>
      <c r="ACU84" s="41"/>
      <c r="ACV84" s="41"/>
      <c r="ACW84" s="41"/>
      <c r="ACX84" s="41"/>
      <c r="ACY84" s="41"/>
      <c r="ACZ84" s="41"/>
      <c r="ADA84" s="41"/>
      <c r="ADB84" s="41"/>
      <c r="ADC84" s="41"/>
      <c r="ADD84" s="41"/>
      <c r="ADE84" s="41"/>
      <c r="ADF84" s="41"/>
      <c r="ADG84" s="41"/>
      <c r="ADH84" s="41"/>
      <c r="ADI84" s="41"/>
      <c r="ADJ84" s="41"/>
      <c r="ADK84" s="41"/>
      <c r="ADL84" s="41"/>
      <c r="ADM84" s="41"/>
      <c r="ADN84" s="41"/>
      <c r="ADO84" s="41"/>
      <c r="ADP84" s="41"/>
      <c r="ADQ84" s="41"/>
      <c r="ADR84" s="41"/>
      <c r="ADS84" s="41"/>
      <c r="ADT84" s="41"/>
      <c r="ADU84" s="41"/>
      <c r="ADV84" s="41"/>
      <c r="ADW84" s="41"/>
      <c r="ADX84" s="41"/>
      <c r="ADY84" s="41"/>
      <c r="ADZ84" s="41"/>
      <c r="AEA84" s="41"/>
      <c r="AEB84" s="41"/>
      <c r="AEC84" s="41"/>
      <c r="AED84" s="41"/>
      <c r="AEE84" s="41"/>
      <c r="AEF84" s="41"/>
      <c r="AEG84" s="41"/>
      <c r="AEH84" s="41"/>
      <c r="AEI84" s="41"/>
      <c r="AEJ84" s="41"/>
      <c r="AEK84" s="41"/>
      <c r="AEL84" s="41"/>
      <c r="AEM84" s="41"/>
      <c r="AEN84" s="41"/>
      <c r="AEO84" s="41"/>
      <c r="AEP84" s="41"/>
      <c r="AEQ84" s="41"/>
      <c r="AER84" s="41"/>
      <c r="AES84" s="41"/>
      <c r="AET84" s="41"/>
      <c r="AEU84" s="41"/>
      <c r="AEV84" s="41"/>
      <c r="AEW84" s="41"/>
      <c r="AEX84" s="41"/>
      <c r="AEY84" s="41"/>
      <c r="AEZ84" s="41"/>
      <c r="AFA84" s="41"/>
      <c r="AFB84" s="41"/>
      <c r="AFC84" s="41"/>
      <c r="AFD84" s="41"/>
      <c r="AFE84" s="41"/>
      <c r="AFF84" s="41"/>
      <c r="AFG84" s="41"/>
      <c r="AFH84" s="41"/>
      <c r="AFI84" s="41"/>
      <c r="AFJ84" s="41"/>
      <c r="AFK84" s="41"/>
      <c r="AFL84" s="41"/>
      <c r="AFM84" s="41"/>
      <c r="AFN84" s="41"/>
      <c r="AFO84" s="41"/>
      <c r="AFP84" s="41"/>
      <c r="AFQ84" s="41"/>
      <c r="AFR84" s="41"/>
      <c r="AFS84" s="41"/>
      <c r="AFT84" s="41"/>
      <c r="AFU84" s="41"/>
      <c r="AFV84" s="41"/>
      <c r="AFW84" s="41"/>
      <c r="AFX84" s="41"/>
      <c r="AFY84" s="41"/>
      <c r="AFZ84" s="41"/>
      <c r="AGA84" s="41"/>
      <c r="AGB84" s="41"/>
      <c r="AGC84" s="41"/>
      <c r="AGD84" s="41"/>
      <c r="AGE84" s="41"/>
      <c r="AGF84" s="41"/>
      <c r="AGG84" s="41"/>
      <c r="AGH84" s="41"/>
      <c r="AGI84" s="41"/>
      <c r="AGJ84" s="41"/>
      <c r="AGK84" s="41"/>
      <c r="AGL84" s="41"/>
      <c r="AGM84" s="41"/>
      <c r="AGN84" s="41"/>
      <c r="AGO84" s="41"/>
      <c r="AGP84" s="41"/>
      <c r="AGQ84" s="41"/>
      <c r="AGR84" s="41"/>
      <c r="AGS84" s="41"/>
      <c r="AGT84" s="41"/>
      <c r="AGU84" s="41"/>
      <c r="AGV84" s="41"/>
      <c r="AGW84" s="41"/>
      <c r="AGX84" s="41"/>
      <c r="AGY84" s="41"/>
      <c r="AGZ84" s="41"/>
      <c r="AHA84" s="41"/>
      <c r="AHB84" s="41"/>
      <c r="AHC84" s="41"/>
      <c r="AHD84" s="41"/>
      <c r="AHE84" s="41"/>
      <c r="AHF84" s="41"/>
      <c r="AHG84" s="41"/>
      <c r="AHH84" s="41"/>
      <c r="AHI84" s="41"/>
      <c r="AHJ84" s="41"/>
      <c r="AHK84" s="41"/>
      <c r="AHL84" s="41"/>
      <c r="AHM84" s="41"/>
      <c r="AHN84" s="41"/>
      <c r="AHO84" s="41"/>
      <c r="AHP84" s="41"/>
      <c r="AHQ84" s="41"/>
      <c r="AHR84" s="41"/>
      <c r="AHS84" s="41"/>
      <c r="AHT84" s="41"/>
      <c r="AHU84" s="41"/>
      <c r="AHV84" s="41"/>
      <c r="AHW84" s="41"/>
      <c r="AHX84" s="41"/>
      <c r="AHY84" s="41"/>
      <c r="AHZ84" s="41"/>
      <c r="AIA84" s="41"/>
      <c r="AIB84" s="41"/>
      <c r="AIC84" s="41"/>
      <c r="AID84" s="41"/>
      <c r="AIE84" s="41"/>
      <c r="AIF84" s="41"/>
      <c r="AIG84" s="41"/>
      <c r="AIH84" s="41"/>
      <c r="AII84" s="41"/>
      <c r="AIJ84" s="41"/>
      <c r="AIK84" s="41"/>
      <c r="AIL84" s="41"/>
      <c r="AIM84" s="41"/>
      <c r="AIN84" s="41"/>
      <c r="AIO84" s="41"/>
      <c r="AIP84" s="41"/>
      <c r="AIQ84" s="41"/>
      <c r="AIR84" s="41"/>
      <c r="AIS84" s="41"/>
      <c r="AIT84" s="41"/>
      <c r="AIU84" s="41"/>
      <c r="AIV84" s="41"/>
      <c r="AIW84" s="41"/>
      <c r="AIX84" s="41"/>
      <c r="AIY84" s="41"/>
      <c r="AIZ84" s="41"/>
      <c r="AJA84" s="41"/>
      <c r="AJB84" s="41"/>
      <c r="AJC84" s="41"/>
      <c r="AJD84" s="41"/>
      <c r="AJE84" s="41"/>
      <c r="AJF84" s="41"/>
      <c r="AJG84" s="41"/>
      <c r="AJH84" s="41"/>
      <c r="AJI84" s="41"/>
      <c r="AJJ84" s="41"/>
      <c r="AJK84" s="41"/>
      <c r="AJL84" s="41"/>
      <c r="AJM84" s="41"/>
      <c r="AJN84" s="41"/>
      <c r="AJO84" s="41"/>
      <c r="AJP84" s="41"/>
      <c r="AJQ84" s="41"/>
      <c r="AJR84" s="41"/>
      <c r="AJS84" s="41"/>
      <c r="AJT84" s="41"/>
      <c r="AJU84" s="41"/>
      <c r="AJV84" s="41"/>
      <c r="AJW84" s="41"/>
      <c r="AJX84" s="41"/>
      <c r="AJY84" s="41"/>
      <c r="AJZ84" s="41"/>
      <c r="AKA84" s="41"/>
      <c r="AKB84" s="41"/>
      <c r="AKC84" s="41"/>
      <c r="AKD84" s="41"/>
      <c r="AKE84" s="41"/>
      <c r="AKF84" s="41"/>
      <c r="AKG84" s="41"/>
      <c r="AKH84" s="41"/>
      <c r="AKI84" s="41"/>
      <c r="AKJ84" s="41"/>
      <c r="AKK84" s="41"/>
      <c r="AKL84" s="41"/>
      <c r="AKM84" s="41"/>
      <c r="AKN84" s="41"/>
      <c r="AKO84" s="41"/>
      <c r="AKP84" s="41"/>
      <c r="AKQ84" s="41"/>
      <c r="AKR84" s="41"/>
      <c r="AKS84" s="41"/>
      <c r="AKT84" s="41"/>
      <c r="AKU84" s="41"/>
      <c r="AKV84" s="41"/>
      <c r="AKW84" s="41"/>
      <c r="AKX84" s="41"/>
      <c r="AKY84" s="41"/>
      <c r="AKZ84" s="41"/>
      <c r="ALA84" s="41"/>
      <c r="ALB84" s="41"/>
      <c r="ALC84" s="41"/>
      <c r="ALD84" s="41"/>
      <c r="ALE84" s="41"/>
      <c r="ALF84" s="41"/>
      <c r="ALG84" s="41"/>
      <c r="ALH84" s="41"/>
      <c r="ALI84" s="41"/>
      <c r="ALJ84" s="41"/>
      <c r="ALK84" s="41"/>
      <c r="ALL84" s="41"/>
      <c r="ALM84" s="41"/>
      <c r="ALN84" s="41"/>
      <c r="ALO84" s="41"/>
      <c r="ALP84" s="41"/>
      <c r="ALQ84" s="41"/>
      <c r="ALR84" s="41"/>
      <c r="ALS84" s="41"/>
      <c r="ALT84" s="41"/>
      <c r="ALU84" s="41"/>
      <c r="ALV84" s="41"/>
      <c r="ALW84" s="41"/>
      <c r="ALX84" s="41"/>
      <c r="ALY84" s="41"/>
      <c r="ALZ84" s="41"/>
      <c r="AMA84" s="41"/>
      <c r="AMB84" s="41"/>
      <c r="AMC84" s="41"/>
      <c r="AMD84" s="41"/>
      <c r="AME84" s="41"/>
      <c r="AMF84" s="41"/>
      <c r="AMG84" s="41"/>
      <c r="AMH84" s="41"/>
      <c r="AMI84" s="41"/>
      <c r="AMJ84" s="41"/>
      <c r="AMK84" s="41"/>
      <c r="AML84" s="41"/>
      <c r="AMM84" s="41"/>
      <c r="AMN84" s="41"/>
      <c r="AMO84" s="41"/>
      <c r="AMP84" s="41"/>
      <c r="AMQ84" s="41"/>
      <c r="AMR84" s="41"/>
      <c r="AMS84" s="41"/>
      <c r="AMT84" s="41"/>
      <c r="AMU84" s="41"/>
      <c r="AMV84" s="41"/>
      <c r="AMW84" s="41"/>
      <c r="AMX84" s="41"/>
      <c r="AMY84" s="41"/>
      <c r="AMZ84" s="41"/>
      <c r="ANA84" s="41"/>
      <c r="ANB84" s="41"/>
      <c r="ANC84" s="41"/>
      <c r="AND84" s="41"/>
      <c r="ANE84" s="41"/>
      <c r="ANF84" s="41"/>
      <c r="ANG84" s="41"/>
      <c r="ANH84" s="41"/>
      <c r="ANI84" s="41"/>
      <c r="ANJ84" s="41"/>
      <c r="ANK84" s="41"/>
      <c r="ANL84" s="41"/>
      <c r="ANM84" s="41"/>
      <c r="ANN84" s="41"/>
      <c r="ANO84" s="41"/>
      <c r="ANP84" s="41"/>
      <c r="ANQ84" s="41"/>
      <c r="ANR84" s="41"/>
      <c r="ANS84" s="41"/>
      <c r="ANT84" s="41"/>
      <c r="ANU84" s="41"/>
      <c r="ANV84" s="41"/>
      <c r="ANW84" s="41"/>
      <c r="ANX84" s="41"/>
      <c r="ANY84" s="41"/>
      <c r="ANZ84" s="41"/>
      <c r="AOA84" s="41"/>
      <c r="AOB84" s="41"/>
      <c r="AOC84" s="41"/>
      <c r="AOD84" s="41"/>
      <c r="AOE84" s="41"/>
      <c r="AOF84" s="41"/>
      <c r="AOG84" s="41"/>
      <c r="AOH84" s="41"/>
      <c r="AOI84" s="41"/>
      <c r="AOJ84" s="41"/>
      <c r="AOK84" s="41"/>
      <c r="AOL84" s="41"/>
      <c r="AOM84" s="41"/>
      <c r="AON84" s="41"/>
      <c r="AOO84" s="41"/>
      <c r="AOP84" s="41"/>
      <c r="AOQ84" s="41"/>
      <c r="AOR84" s="41"/>
      <c r="AOS84" s="41"/>
      <c r="AOT84" s="41"/>
      <c r="AOU84" s="41"/>
      <c r="AOV84" s="41"/>
      <c r="AOW84" s="41"/>
      <c r="AOX84" s="41"/>
      <c r="AOY84" s="41"/>
      <c r="AOZ84" s="41"/>
      <c r="APA84" s="41"/>
      <c r="APB84" s="41"/>
      <c r="APC84" s="41"/>
      <c r="APD84" s="41"/>
      <c r="APE84" s="41"/>
      <c r="APF84" s="41"/>
      <c r="APG84" s="41"/>
      <c r="APH84" s="41"/>
      <c r="API84" s="41"/>
    </row>
    <row r="85" spans="2:1101" x14ac:dyDescent="0.25">
      <c r="B85" s="43" t="s">
        <v>351</v>
      </c>
      <c r="C85" s="41">
        <v>12427</v>
      </c>
      <c r="D85" s="130">
        <v>0</v>
      </c>
      <c r="E85" s="130">
        <v>0</v>
      </c>
      <c r="F85" s="130">
        <v>100084965.03</v>
      </c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1"/>
      <c r="CU85" s="41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1"/>
      <c r="DG85" s="41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1"/>
      <c r="DS85" s="41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1"/>
      <c r="EE85" s="41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1"/>
      <c r="EQ85" s="41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1"/>
      <c r="FC85" s="41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1"/>
      <c r="FO85" s="41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1"/>
      <c r="GA85" s="41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1"/>
      <c r="GM85" s="41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1"/>
      <c r="GY85" s="41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1"/>
      <c r="HK85" s="41"/>
      <c r="HL85" s="41"/>
      <c r="HM85" s="41"/>
      <c r="HN85" s="41"/>
      <c r="HO85" s="41"/>
      <c r="HP85" s="41"/>
      <c r="HQ85" s="41"/>
      <c r="HR85" s="41"/>
      <c r="HS85" s="41"/>
      <c r="HT85" s="41"/>
      <c r="HU85" s="41"/>
      <c r="HV85" s="41"/>
      <c r="HW85" s="41"/>
      <c r="HX85" s="41"/>
      <c r="HY85" s="41"/>
      <c r="HZ85" s="41"/>
      <c r="IA85" s="41"/>
      <c r="IB85" s="41"/>
      <c r="IC85" s="41"/>
      <c r="ID85" s="41"/>
      <c r="IE85" s="41"/>
      <c r="IF85" s="41"/>
      <c r="IG85" s="41"/>
      <c r="IH85" s="41"/>
      <c r="II85" s="41"/>
      <c r="IJ85" s="41"/>
      <c r="IK85" s="41"/>
      <c r="IL85" s="41"/>
      <c r="IM85" s="41"/>
      <c r="IN85" s="41"/>
      <c r="IO85" s="41"/>
      <c r="IP85" s="41"/>
      <c r="IQ85" s="41"/>
      <c r="IR85" s="41"/>
      <c r="IS85" s="41"/>
      <c r="IT85" s="41"/>
      <c r="IU85" s="41"/>
      <c r="IV85" s="41"/>
      <c r="IW85" s="41"/>
      <c r="IX85" s="41"/>
      <c r="IY85" s="41"/>
      <c r="IZ85" s="41"/>
      <c r="JA85" s="41"/>
      <c r="JB85" s="41"/>
      <c r="JC85" s="41"/>
      <c r="JD85" s="41"/>
      <c r="JE85" s="41"/>
      <c r="JF85" s="41"/>
      <c r="JG85" s="41"/>
      <c r="JH85" s="41"/>
      <c r="JI85" s="41"/>
      <c r="JJ85" s="41"/>
      <c r="JK85" s="41"/>
      <c r="JL85" s="41"/>
      <c r="JM85" s="41"/>
      <c r="JN85" s="41"/>
      <c r="JO85" s="41"/>
      <c r="JP85" s="41"/>
      <c r="JQ85" s="41"/>
      <c r="JR85" s="41"/>
      <c r="JS85" s="41"/>
      <c r="JT85" s="41"/>
      <c r="JU85" s="41"/>
      <c r="JV85" s="41"/>
      <c r="JW85" s="41"/>
      <c r="JX85" s="41"/>
      <c r="JY85" s="41"/>
      <c r="JZ85" s="41"/>
      <c r="KA85" s="41"/>
      <c r="KB85" s="41"/>
      <c r="KC85" s="41"/>
      <c r="KD85" s="41"/>
      <c r="KE85" s="41"/>
      <c r="KF85" s="41"/>
      <c r="KG85" s="41"/>
      <c r="KH85" s="41"/>
      <c r="KI85" s="41"/>
      <c r="KJ85" s="41"/>
      <c r="KK85" s="41"/>
      <c r="KL85" s="41"/>
      <c r="KM85" s="41"/>
      <c r="KN85" s="41"/>
      <c r="KO85" s="41"/>
      <c r="KP85" s="41"/>
      <c r="KQ85" s="41"/>
      <c r="KR85" s="41"/>
      <c r="KS85" s="41"/>
      <c r="KT85" s="41"/>
      <c r="KU85" s="41"/>
      <c r="KV85" s="41"/>
      <c r="KW85" s="41"/>
      <c r="KX85" s="41"/>
      <c r="KY85" s="41"/>
      <c r="KZ85" s="41"/>
      <c r="LA85" s="41"/>
      <c r="LB85" s="41"/>
      <c r="LC85" s="41"/>
      <c r="LD85" s="41"/>
      <c r="LE85" s="41"/>
      <c r="LF85" s="41"/>
      <c r="LG85" s="41"/>
      <c r="LH85" s="41"/>
      <c r="LI85" s="41"/>
      <c r="LJ85" s="41"/>
      <c r="LK85" s="41"/>
      <c r="LL85" s="41"/>
      <c r="LM85" s="41"/>
      <c r="LN85" s="41"/>
      <c r="LO85" s="41"/>
      <c r="LP85" s="41"/>
      <c r="LQ85" s="41"/>
      <c r="LR85" s="41"/>
      <c r="LS85" s="41"/>
      <c r="LT85" s="41"/>
      <c r="LU85" s="41"/>
      <c r="LV85" s="41"/>
      <c r="LW85" s="41"/>
      <c r="LX85" s="41"/>
      <c r="LY85" s="41"/>
      <c r="LZ85" s="41"/>
      <c r="MA85" s="41"/>
      <c r="MB85" s="41"/>
      <c r="MC85" s="41"/>
      <c r="MD85" s="41"/>
      <c r="ME85" s="41"/>
      <c r="MF85" s="41"/>
      <c r="MG85" s="41"/>
      <c r="MH85" s="41"/>
      <c r="MI85" s="41"/>
      <c r="MJ85" s="41"/>
      <c r="MK85" s="41"/>
      <c r="ML85" s="41"/>
      <c r="MM85" s="41"/>
      <c r="MN85" s="41"/>
      <c r="MO85" s="41"/>
      <c r="MP85" s="41"/>
      <c r="MQ85" s="41"/>
      <c r="MR85" s="41"/>
      <c r="MS85" s="41"/>
      <c r="MT85" s="41"/>
      <c r="MU85" s="41"/>
      <c r="MV85" s="41"/>
      <c r="MW85" s="41"/>
      <c r="MX85" s="41"/>
      <c r="MY85" s="41"/>
      <c r="MZ85" s="41"/>
      <c r="NA85" s="41"/>
      <c r="NB85" s="41"/>
      <c r="NC85" s="41"/>
      <c r="ND85" s="41"/>
      <c r="NE85" s="41"/>
      <c r="NF85" s="41"/>
      <c r="NG85" s="41"/>
      <c r="NH85" s="41"/>
      <c r="NI85" s="41"/>
      <c r="NJ85" s="41"/>
      <c r="NK85" s="41"/>
      <c r="NL85" s="41"/>
      <c r="NM85" s="41"/>
      <c r="NN85" s="41"/>
      <c r="NO85" s="41"/>
      <c r="NP85" s="41"/>
      <c r="NQ85" s="41"/>
      <c r="NR85" s="41"/>
      <c r="NS85" s="41"/>
      <c r="NT85" s="41"/>
      <c r="NU85" s="41"/>
      <c r="NV85" s="41"/>
      <c r="NW85" s="41"/>
      <c r="NX85" s="41"/>
      <c r="NY85" s="41"/>
      <c r="NZ85" s="41"/>
      <c r="OA85" s="41"/>
      <c r="OB85" s="41"/>
      <c r="OC85" s="41"/>
      <c r="OD85" s="41"/>
      <c r="OE85" s="41"/>
      <c r="OF85" s="41"/>
      <c r="OG85" s="41"/>
      <c r="OH85" s="41"/>
      <c r="OI85" s="41"/>
      <c r="OJ85" s="41"/>
      <c r="OK85" s="41"/>
      <c r="OL85" s="41"/>
      <c r="OM85" s="41"/>
      <c r="ON85" s="41"/>
      <c r="OO85" s="41"/>
      <c r="OP85" s="41"/>
      <c r="OQ85" s="41"/>
      <c r="OR85" s="41"/>
      <c r="OS85" s="41"/>
      <c r="OT85" s="41"/>
      <c r="OU85" s="41"/>
      <c r="OV85" s="41"/>
      <c r="OW85" s="41"/>
      <c r="OX85" s="41"/>
      <c r="OY85" s="41"/>
      <c r="OZ85" s="41"/>
      <c r="PA85" s="41"/>
      <c r="PB85" s="41"/>
      <c r="PC85" s="41"/>
      <c r="PD85" s="41"/>
      <c r="PE85" s="41"/>
      <c r="PF85" s="41"/>
      <c r="PG85" s="41"/>
      <c r="PH85" s="41"/>
      <c r="PI85" s="41"/>
      <c r="PJ85" s="41"/>
      <c r="PK85" s="41"/>
      <c r="PL85" s="41"/>
      <c r="PM85" s="41"/>
      <c r="PN85" s="41"/>
      <c r="PO85" s="41"/>
      <c r="PP85" s="41"/>
      <c r="PQ85" s="41"/>
      <c r="PR85" s="41"/>
      <c r="PS85" s="41"/>
      <c r="PT85" s="41"/>
      <c r="PU85" s="41"/>
      <c r="PV85" s="41"/>
      <c r="PW85" s="41"/>
      <c r="PX85" s="41"/>
      <c r="PY85" s="41"/>
      <c r="PZ85" s="41"/>
      <c r="QA85" s="41"/>
      <c r="QB85" s="41"/>
      <c r="QC85" s="41"/>
      <c r="QD85" s="41"/>
      <c r="QE85" s="41"/>
      <c r="QF85" s="41"/>
      <c r="QG85" s="41"/>
      <c r="QH85" s="41"/>
      <c r="QI85" s="41"/>
      <c r="QJ85" s="41"/>
      <c r="QK85" s="41"/>
      <c r="QL85" s="41"/>
      <c r="QM85" s="41"/>
      <c r="QN85" s="41"/>
      <c r="QO85" s="41"/>
      <c r="QP85" s="41"/>
      <c r="QQ85" s="41"/>
      <c r="QR85" s="41"/>
      <c r="QS85" s="41"/>
      <c r="QT85" s="41"/>
      <c r="QU85" s="41"/>
      <c r="QV85" s="41"/>
      <c r="QW85" s="41"/>
      <c r="QX85" s="41"/>
      <c r="QY85" s="41"/>
      <c r="QZ85" s="41"/>
      <c r="RA85" s="41"/>
      <c r="RB85" s="41"/>
      <c r="RC85" s="41"/>
      <c r="RD85" s="41"/>
      <c r="RE85" s="41"/>
      <c r="RF85" s="41"/>
      <c r="RG85" s="41"/>
      <c r="RH85" s="41"/>
      <c r="RI85" s="41"/>
      <c r="RJ85" s="41"/>
      <c r="RK85" s="41"/>
      <c r="RL85" s="41"/>
      <c r="RM85" s="41"/>
      <c r="RN85" s="41"/>
      <c r="RO85" s="41"/>
      <c r="RP85" s="41"/>
      <c r="RQ85" s="41"/>
      <c r="RR85" s="41"/>
      <c r="RS85" s="41"/>
      <c r="RT85" s="41"/>
      <c r="RU85" s="41"/>
      <c r="RV85" s="41"/>
      <c r="RW85" s="41"/>
      <c r="RX85" s="41"/>
      <c r="RY85" s="41"/>
      <c r="RZ85" s="41"/>
      <c r="SA85" s="41"/>
      <c r="SB85" s="41"/>
      <c r="SC85" s="41"/>
      <c r="SD85" s="41"/>
      <c r="SE85" s="41"/>
      <c r="SF85" s="41"/>
      <c r="SG85" s="41"/>
      <c r="SH85" s="41"/>
      <c r="SI85" s="41"/>
      <c r="SJ85" s="41"/>
      <c r="SK85" s="41"/>
      <c r="SL85" s="41"/>
      <c r="SM85" s="41"/>
      <c r="SN85" s="41"/>
      <c r="SO85" s="41"/>
      <c r="SP85" s="41"/>
      <c r="SQ85" s="41"/>
      <c r="SR85" s="41"/>
      <c r="SS85" s="41"/>
      <c r="ST85" s="41"/>
      <c r="SU85" s="41"/>
      <c r="SV85" s="41"/>
      <c r="SW85" s="41"/>
      <c r="SX85" s="41"/>
      <c r="SY85" s="41"/>
      <c r="SZ85" s="41"/>
      <c r="TA85" s="41"/>
      <c r="TB85" s="41"/>
      <c r="TC85" s="41"/>
      <c r="TD85" s="41"/>
      <c r="TE85" s="41"/>
      <c r="TF85" s="41"/>
      <c r="TG85" s="41"/>
      <c r="TH85" s="41"/>
      <c r="TI85" s="41"/>
      <c r="TJ85" s="41"/>
      <c r="TK85" s="41"/>
      <c r="TL85" s="41"/>
      <c r="TM85" s="41"/>
      <c r="TN85" s="41"/>
      <c r="TO85" s="41"/>
      <c r="TP85" s="41"/>
      <c r="TQ85" s="41"/>
      <c r="TR85" s="41"/>
      <c r="TS85" s="41"/>
      <c r="TT85" s="41"/>
      <c r="TU85" s="41"/>
      <c r="TV85" s="41"/>
      <c r="TW85" s="41"/>
      <c r="TX85" s="41"/>
      <c r="TY85" s="41"/>
      <c r="TZ85" s="41"/>
      <c r="UA85" s="41"/>
      <c r="UB85" s="41"/>
      <c r="UC85" s="41"/>
      <c r="UD85" s="41"/>
      <c r="UE85" s="41"/>
      <c r="UF85" s="41"/>
      <c r="UG85" s="41"/>
      <c r="UH85" s="41"/>
      <c r="UI85" s="41"/>
      <c r="UJ85" s="41"/>
      <c r="UK85" s="41"/>
      <c r="UL85" s="41"/>
      <c r="UM85" s="41"/>
      <c r="UN85" s="41"/>
      <c r="UO85" s="41"/>
      <c r="UP85" s="41"/>
      <c r="UQ85" s="41"/>
      <c r="UR85" s="41"/>
      <c r="US85" s="41"/>
      <c r="UT85" s="41"/>
      <c r="UU85" s="41"/>
      <c r="UV85" s="41"/>
      <c r="UW85" s="41"/>
      <c r="UX85" s="41"/>
      <c r="UY85" s="41"/>
      <c r="UZ85" s="41"/>
      <c r="VA85" s="41"/>
      <c r="VB85" s="41"/>
      <c r="VC85" s="41"/>
      <c r="VD85" s="41"/>
      <c r="VE85" s="41"/>
      <c r="VF85" s="41"/>
      <c r="VG85" s="41"/>
      <c r="VH85" s="41"/>
      <c r="VI85" s="41"/>
      <c r="VJ85" s="41"/>
      <c r="VK85" s="41"/>
      <c r="VL85" s="41"/>
      <c r="VM85" s="41"/>
      <c r="VN85" s="41"/>
      <c r="VO85" s="41"/>
      <c r="VP85" s="41"/>
      <c r="VQ85" s="41"/>
      <c r="VR85" s="41"/>
      <c r="VS85" s="41"/>
      <c r="VT85" s="41"/>
      <c r="VU85" s="41"/>
      <c r="VV85" s="41"/>
      <c r="VW85" s="41"/>
      <c r="VX85" s="41"/>
      <c r="VY85" s="41"/>
      <c r="VZ85" s="41"/>
      <c r="WA85" s="41"/>
      <c r="WB85" s="41"/>
      <c r="WC85" s="41"/>
      <c r="WD85" s="41"/>
      <c r="WE85" s="41"/>
      <c r="WF85" s="41"/>
      <c r="WG85" s="41"/>
      <c r="WH85" s="41"/>
      <c r="WI85" s="41"/>
      <c r="WJ85" s="41"/>
      <c r="WK85" s="41"/>
      <c r="WL85" s="41"/>
      <c r="WM85" s="41"/>
      <c r="WN85" s="41"/>
      <c r="WO85" s="41"/>
      <c r="WP85" s="41"/>
      <c r="WQ85" s="41"/>
      <c r="WR85" s="41"/>
      <c r="WS85" s="41"/>
      <c r="WT85" s="41"/>
      <c r="WU85" s="41"/>
      <c r="WV85" s="41"/>
      <c r="WW85" s="41"/>
      <c r="WX85" s="41"/>
      <c r="WY85" s="41"/>
      <c r="WZ85" s="41"/>
      <c r="XA85" s="41"/>
      <c r="XB85" s="41"/>
      <c r="XC85" s="41"/>
      <c r="XD85" s="41"/>
      <c r="XE85" s="41"/>
      <c r="XF85" s="41"/>
      <c r="XG85" s="41"/>
      <c r="XH85" s="41"/>
      <c r="XI85" s="41"/>
      <c r="XJ85" s="41"/>
      <c r="XK85" s="41"/>
      <c r="XL85" s="41"/>
      <c r="XM85" s="41"/>
      <c r="XN85" s="41"/>
      <c r="XO85" s="41"/>
      <c r="XP85" s="41"/>
      <c r="XQ85" s="41"/>
      <c r="XR85" s="41"/>
      <c r="XS85" s="41"/>
      <c r="XT85" s="41"/>
      <c r="XU85" s="41"/>
      <c r="XV85" s="41"/>
      <c r="XW85" s="41"/>
      <c r="XX85" s="41"/>
      <c r="XY85" s="41"/>
      <c r="XZ85" s="41"/>
      <c r="YA85" s="41"/>
      <c r="YB85" s="41"/>
      <c r="YC85" s="41"/>
      <c r="YD85" s="41"/>
      <c r="YE85" s="41"/>
      <c r="YF85" s="41"/>
      <c r="YG85" s="41"/>
      <c r="YH85" s="41"/>
      <c r="YI85" s="41"/>
      <c r="YJ85" s="41"/>
      <c r="YK85" s="41"/>
      <c r="YL85" s="41"/>
      <c r="YM85" s="41"/>
      <c r="YN85" s="41"/>
      <c r="YO85" s="41"/>
      <c r="YP85" s="41"/>
      <c r="YQ85" s="41"/>
      <c r="YR85" s="41"/>
      <c r="YS85" s="41"/>
      <c r="YT85" s="41"/>
      <c r="YU85" s="41"/>
      <c r="YV85" s="41"/>
      <c r="YW85" s="41"/>
      <c r="YX85" s="41"/>
      <c r="YY85" s="41"/>
      <c r="YZ85" s="41"/>
      <c r="ZA85" s="41"/>
      <c r="ZB85" s="41"/>
      <c r="ZC85" s="41"/>
      <c r="ZD85" s="41"/>
      <c r="ZE85" s="41"/>
      <c r="ZF85" s="41"/>
      <c r="ZG85" s="41"/>
      <c r="ZH85" s="41"/>
      <c r="ZI85" s="41"/>
      <c r="ZJ85" s="41"/>
      <c r="ZK85" s="41"/>
      <c r="ZL85" s="41"/>
      <c r="ZM85" s="41"/>
      <c r="ZN85" s="41"/>
      <c r="ZO85" s="41"/>
      <c r="ZP85" s="41"/>
      <c r="ZQ85" s="41"/>
      <c r="ZR85" s="41"/>
      <c r="ZS85" s="41"/>
      <c r="ZT85" s="41"/>
      <c r="ZU85" s="41"/>
      <c r="ZV85" s="41"/>
      <c r="ZW85" s="41"/>
      <c r="ZX85" s="41"/>
      <c r="ZY85" s="41"/>
      <c r="ZZ85" s="41"/>
      <c r="AAA85" s="41"/>
      <c r="AAB85" s="41"/>
      <c r="AAC85" s="41"/>
      <c r="AAD85" s="41"/>
      <c r="AAE85" s="41"/>
      <c r="AAF85" s="41"/>
      <c r="AAG85" s="41"/>
      <c r="AAH85" s="41"/>
      <c r="AAI85" s="41"/>
      <c r="AAJ85" s="41"/>
      <c r="AAK85" s="41"/>
      <c r="AAL85" s="41"/>
      <c r="AAM85" s="41"/>
      <c r="AAN85" s="41"/>
      <c r="AAO85" s="41"/>
      <c r="AAP85" s="41"/>
      <c r="AAQ85" s="41"/>
      <c r="AAR85" s="41"/>
      <c r="AAS85" s="41"/>
      <c r="AAT85" s="41"/>
      <c r="AAU85" s="41"/>
      <c r="AAV85" s="41"/>
      <c r="AAW85" s="41"/>
      <c r="AAX85" s="41"/>
      <c r="AAY85" s="41"/>
      <c r="AAZ85" s="41"/>
      <c r="ABA85" s="41"/>
      <c r="ABB85" s="41"/>
      <c r="ABC85" s="41"/>
      <c r="ABD85" s="41"/>
      <c r="ABE85" s="41"/>
      <c r="ABF85" s="41"/>
      <c r="ABG85" s="41"/>
      <c r="ABH85" s="41"/>
      <c r="ABI85" s="41"/>
      <c r="ABJ85" s="41"/>
      <c r="ABK85" s="41"/>
      <c r="ABL85" s="41"/>
      <c r="ABM85" s="41"/>
      <c r="ABN85" s="41"/>
      <c r="ABO85" s="41"/>
      <c r="ABP85" s="41"/>
      <c r="ABQ85" s="41"/>
      <c r="ABR85" s="41"/>
      <c r="ABS85" s="41"/>
      <c r="ABT85" s="41"/>
      <c r="ABU85" s="41"/>
      <c r="ABV85" s="41"/>
      <c r="ABW85" s="41"/>
      <c r="ABX85" s="41"/>
      <c r="ABY85" s="41"/>
      <c r="ABZ85" s="41"/>
      <c r="ACA85" s="41"/>
      <c r="ACB85" s="41"/>
      <c r="ACC85" s="41"/>
      <c r="ACD85" s="41"/>
      <c r="ACE85" s="41"/>
      <c r="ACF85" s="41"/>
      <c r="ACG85" s="41"/>
      <c r="ACH85" s="41"/>
      <c r="ACI85" s="41"/>
      <c r="ACJ85" s="41"/>
      <c r="ACK85" s="41"/>
      <c r="ACL85" s="41"/>
      <c r="ACM85" s="41"/>
      <c r="ACN85" s="41"/>
      <c r="ACO85" s="41"/>
      <c r="ACP85" s="41"/>
      <c r="ACQ85" s="41"/>
      <c r="ACR85" s="41"/>
      <c r="ACS85" s="41"/>
      <c r="ACT85" s="41"/>
      <c r="ACU85" s="41"/>
      <c r="ACV85" s="41"/>
      <c r="ACW85" s="41"/>
      <c r="ACX85" s="41"/>
      <c r="ACY85" s="41"/>
      <c r="ACZ85" s="41"/>
      <c r="ADA85" s="41"/>
      <c r="ADB85" s="41"/>
      <c r="ADC85" s="41"/>
      <c r="ADD85" s="41"/>
      <c r="ADE85" s="41"/>
      <c r="ADF85" s="41"/>
      <c r="ADG85" s="41"/>
      <c r="ADH85" s="41"/>
      <c r="ADI85" s="41"/>
      <c r="ADJ85" s="41"/>
      <c r="ADK85" s="41"/>
      <c r="ADL85" s="41"/>
      <c r="ADM85" s="41"/>
      <c r="ADN85" s="41"/>
      <c r="ADO85" s="41"/>
      <c r="ADP85" s="41"/>
      <c r="ADQ85" s="41"/>
      <c r="ADR85" s="41"/>
      <c r="ADS85" s="41"/>
      <c r="ADT85" s="41"/>
      <c r="ADU85" s="41"/>
      <c r="ADV85" s="41"/>
      <c r="ADW85" s="41"/>
      <c r="ADX85" s="41"/>
      <c r="ADY85" s="41"/>
      <c r="ADZ85" s="41"/>
      <c r="AEA85" s="41"/>
      <c r="AEB85" s="41"/>
      <c r="AEC85" s="41"/>
      <c r="AED85" s="41"/>
      <c r="AEE85" s="41"/>
      <c r="AEF85" s="41"/>
      <c r="AEG85" s="41"/>
      <c r="AEH85" s="41"/>
      <c r="AEI85" s="41"/>
      <c r="AEJ85" s="41"/>
      <c r="AEK85" s="41"/>
      <c r="AEL85" s="41"/>
      <c r="AEM85" s="41"/>
      <c r="AEN85" s="41"/>
      <c r="AEO85" s="41"/>
      <c r="AEP85" s="41"/>
      <c r="AEQ85" s="41"/>
      <c r="AER85" s="41"/>
      <c r="AES85" s="41"/>
      <c r="AET85" s="41"/>
      <c r="AEU85" s="41"/>
      <c r="AEV85" s="41"/>
      <c r="AEW85" s="41"/>
      <c r="AEX85" s="41"/>
      <c r="AEY85" s="41"/>
      <c r="AEZ85" s="41"/>
      <c r="AFA85" s="41"/>
      <c r="AFB85" s="41"/>
      <c r="AFC85" s="41"/>
      <c r="AFD85" s="41"/>
      <c r="AFE85" s="41"/>
      <c r="AFF85" s="41"/>
      <c r="AFG85" s="41"/>
      <c r="AFH85" s="41"/>
      <c r="AFI85" s="41"/>
      <c r="AFJ85" s="41"/>
      <c r="AFK85" s="41"/>
      <c r="AFL85" s="41"/>
      <c r="AFM85" s="41"/>
      <c r="AFN85" s="41"/>
      <c r="AFO85" s="41"/>
      <c r="AFP85" s="41"/>
      <c r="AFQ85" s="41"/>
      <c r="AFR85" s="41"/>
      <c r="AFS85" s="41"/>
      <c r="AFT85" s="41"/>
      <c r="AFU85" s="41"/>
      <c r="AFV85" s="41"/>
      <c r="AFW85" s="41"/>
      <c r="AFX85" s="41"/>
      <c r="AFY85" s="41"/>
      <c r="AFZ85" s="41"/>
      <c r="AGA85" s="41"/>
      <c r="AGB85" s="41"/>
      <c r="AGC85" s="41"/>
      <c r="AGD85" s="41"/>
      <c r="AGE85" s="41"/>
      <c r="AGF85" s="41"/>
      <c r="AGG85" s="41"/>
      <c r="AGH85" s="41"/>
      <c r="AGI85" s="41"/>
      <c r="AGJ85" s="41"/>
      <c r="AGK85" s="41"/>
      <c r="AGL85" s="41"/>
      <c r="AGM85" s="41"/>
      <c r="AGN85" s="41"/>
      <c r="AGO85" s="41"/>
      <c r="AGP85" s="41"/>
      <c r="AGQ85" s="41"/>
      <c r="AGR85" s="41"/>
      <c r="AGS85" s="41"/>
      <c r="AGT85" s="41"/>
      <c r="AGU85" s="41"/>
      <c r="AGV85" s="41"/>
      <c r="AGW85" s="41"/>
      <c r="AGX85" s="41"/>
      <c r="AGY85" s="41"/>
      <c r="AGZ85" s="41"/>
      <c r="AHA85" s="41"/>
      <c r="AHB85" s="41"/>
      <c r="AHC85" s="41"/>
      <c r="AHD85" s="41"/>
      <c r="AHE85" s="41"/>
      <c r="AHF85" s="41"/>
      <c r="AHG85" s="41"/>
      <c r="AHH85" s="41"/>
      <c r="AHI85" s="41"/>
      <c r="AHJ85" s="41"/>
      <c r="AHK85" s="41"/>
      <c r="AHL85" s="41"/>
      <c r="AHM85" s="41"/>
      <c r="AHN85" s="41"/>
      <c r="AHO85" s="41"/>
      <c r="AHP85" s="41"/>
      <c r="AHQ85" s="41"/>
      <c r="AHR85" s="41"/>
      <c r="AHS85" s="41"/>
      <c r="AHT85" s="41"/>
      <c r="AHU85" s="41"/>
      <c r="AHV85" s="41"/>
      <c r="AHW85" s="41"/>
      <c r="AHX85" s="41"/>
      <c r="AHY85" s="41"/>
      <c r="AHZ85" s="41"/>
      <c r="AIA85" s="41"/>
      <c r="AIB85" s="41"/>
      <c r="AIC85" s="41"/>
      <c r="AID85" s="41"/>
      <c r="AIE85" s="41"/>
      <c r="AIF85" s="41"/>
      <c r="AIG85" s="41"/>
      <c r="AIH85" s="41"/>
      <c r="AII85" s="41"/>
      <c r="AIJ85" s="41"/>
      <c r="AIK85" s="41"/>
      <c r="AIL85" s="41"/>
      <c r="AIM85" s="41"/>
      <c r="AIN85" s="41"/>
      <c r="AIO85" s="41"/>
      <c r="AIP85" s="41"/>
      <c r="AIQ85" s="41"/>
      <c r="AIR85" s="41"/>
      <c r="AIS85" s="41"/>
      <c r="AIT85" s="41"/>
      <c r="AIU85" s="41"/>
      <c r="AIV85" s="41"/>
      <c r="AIW85" s="41"/>
      <c r="AIX85" s="41"/>
      <c r="AIY85" s="41"/>
      <c r="AIZ85" s="41"/>
      <c r="AJA85" s="41"/>
      <c r="AJB85" s="41"/>
      <c r="AJC85" s="41"/>
      <c r="AJD85" s="41"/>
      <c r="AJE85" s="41"/>
      <c r="AJF85" s="41"/>
      <c r="AJG85" s="41"/>
      <c r="AJH85" s="41"/>
      <c r="AJI85" s="41"/>
      <c r="AJJ85" s="41"/>
      <c r="AJK85" s="41"/>
      <c r="AJL85" s="41"/>
      <c r="AJM85" s="41"/>
      <c r="AJN85" s="41"/>
      <c r="AJO85" s="41"/>
      <c r="AJP85" s="41"/>
      <c r="AJQ85" s="41"/>
      <c r="AJR85" s="41"/>
      <c r="AJS85" s="41"/>
      <c r="AJT85" s="41"/>
      <c r="AJU85" s="41"/>
      <c r="AJV85" s="41"/>
      <c r="AJW85" s="41"/>
      <c r="AJX85" s="41"/>
      <c r="AJY85" s="41"/>
      <c r="AJZ85" s="41"/>
      <c r="AKA85" s="41"/>
      <c r="AKB85" s="41"/>
      <c r="AKC85" s="41"/>
      <c r="AKD85" s="41"/>
      <c r="AKE85" s="41"/>
      <c r="AKF85" s="41"/>
      <c r="AKG85" s="41"/>
      <c r="AKH85" s="41"/>
      <c r="AKI85" s="41"/>
      <c r="AKJ85" s="41"/>
      <c r="AKK85" s="41"/>
      <c r="AKL85" s="41"/>
      <c r="AKM85" s="41"/>
      <c r="AKN85" s="41"/>
      <c r="AKO85" s="41"/>
      <c r="AKP85" s="41"/>
      <c r="AKQ85" s="41"/>
      <c r="AKR85" s="41"/>
      <c r="AKS85" s="41"/>
      <c r="AKT85" s="41"/>
      <c r="AKU85" s="41"/>
      <c r="AKV85" s="41"/>
      <c r="AKW85" s="41"/>
      <c r="AKX85" s="41"/>
      <c r="AKY85" s="41"/>
      <c r="AKZ85" s="41"/>
      <c r="ALA85" s="41"/>
      <c r="ALB85" s="41"/>
      <c r="ALC85" s="41"/>
      <c r="ALD85" s="41"/>
      <c r="ALE85" s="41"/>
      <c r="ALF85" s="41"/>
      <c r="ALG85" s="41"/>
      <c r="ALH85" s="41"/>
      <c r="ALI85" s="41"/>
      <c r="ALJ85" s="41"/>
      <c r="ALK85" s="41"/>
      <c r="ALL85" s="41"/>
      <c r="ALM85" s="41"/>
      <c r="ALN85" s="41"/>
      <c r="ALO85" s="41"/>
      <c r="ALP85" s="41"/>
      <c r="ALQ85" s="41"/>
      <c r="ALR85" s="41"/>
      <c r="ALS85" s="41"/>
      <c r="ALT85" s="41"/>
      <c r="ALU85" s="41"/>
      <c r="ALV85" s="41"/>
      <c r="ALW85" s="41"/>
      <c r="ALX85" s="41"/>
      <c r="ALY85" s="41"/>
      <c r="ALZ85" s="41"/>
      <c r="AMA85" s="41"/>
      <c r="AMB85" s="41"/>
      <c r="AMC85" s="41"/>
      <c r="AMD85" s="41"/>
      <c r="AME85" s="41"/>
      <c r="AMF85" s="41"/>
      <c r="AMG85" s="41"/>
      <c r="AMH85" s="41"/>
      <c r="AMI85" s="41"/>
      <c r="AMJ85" s="41"/>
      <c r="AMK85" s="41"/>
      <c r="AML85" s="41"/>
      <c r="AMM85" s="41"/>
      <c r="AMN85" s="41"/>
      <c r="AMO85" s="41"/>
      <c r="AMP85" s="41"/>
      <c r="AMQ85" s="41"/>
      <c r="AMR85" s="41"/>
      <c r="AMS85" s="41"/>
      <c r="AMT85" s="41"/>
      <c r="AMU85" s="41"/>
      <c r="AMV85" s="41"/>
      <c r="AMW85" s="41"/>
      <c r="AMX85" s="41"/>
      <c r="AMY85" s="41"/>
      <c r="AMZ85" s="41"/>
      <c r="ANA85" s="41"/>
      <c r="ANB85" s="41"/>
      <c r="ANC85" s="41"/>
      <c r="AND85" s="41"/>
      <c r="ANE85" s="41"/>
      <c r="ANF85" s="41"/>
      <c r="ANG85" s="41"/>
      <c r="ANH85" s="41"/>
      <c r="ANI85" s="41"/>
      <c r="ANJ85" s="41"/>
      <c r="ANK85" s="41"/>
      <c r="ANL85" s="41"/>
      <c r="ANM85" s="41"/>
      <c r="ANN85" s="41"/>
      <c r="ANO85" s="41"/>
      <c r="ANP85" s="41"/>
      <c r="ANQ85" s="41"/>
      <c r="ANR85" s="41"/>
      <c r="ANS85" s="41"/>
      <c r="ANT85" s="41"/>
      <c r="ANU85" s="41"/>
      <c r="ANV85" s="41"/>
      <c r="ANW85" s="41"/>
      <c r="ANX85" s="41"/>
      <c r="ANY85" s="41"/>
      <c r="ANZ85" s="41"/>
      <c r="AOA85" s="41"/>
      <c r="AOB85" s="41"/>
      <c r="AOC85" s="41"/>
      <c r="AOD85" s="41"/>
      <c r="AOE85" s="41"/>
      <c r="AOF85" s="41"/>
      <c r="AOG85" s="41"/>
      <c r="AOH85" s="41"/>
      <c r="AOI85" s="41"/>
      <c r="AOJ85" s="41"/>
      <c r="AOK85" s="41"/>
      <c r="AOL85" s="41"/>
      <c r="AOM85" s="41"/>
      <c r="AON85" s="41"/>
      <c r="AOO85" s="41"/>
      <c r="AOP85" s="41"/>
      <c r="AOQ85" s="41"/>
      <c r="AOR85" s="41"/>
      <c r="AOS85" s="41"/>
      <c r="AOT85" s="41"/>
      <c r="AOU85" s="41"/>
      <c r="AOV85" s="41"/>
      <c r="AOW85" s="41"/>
      <c r="AOX85" s="41"/>
      <c r="AOY85" s="41"/>
      <c r="AOZ85" s="41"/>
      <c r="APA85" s="41"/>
      <c r="APB85" s="41"/>
      <c r="APC85" s="41"/>
      <c r="APD85" s="41"/>
      <c r="APE85" s="41"/>
      <c r="APF85" s="41"/>
      <c r="APG85" s="41"/>
      <c r="APH85" s="41"/>
      <c r="API85" s="41"/>
    </row>
    <row r="86" spans="2:1101" x14ac:dyDescent="0.25">
      <c r="B86" s="43" t="s">
        <v>361</v>
      </c>
      <c r="C86" s="41">
        <v>12525</v>
      </c>
      <c r="D86" s="130">
        <v>0</v>
      </c>
      <c r="E86" s="130">
        <v>0</v>
      </c>
      <c r="F86" s="130">
        <v>12926979.74</v>
      </c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41"/>
      <c r="CP86" s="41"/>
      <c r="CQ86" s="41"/>
      <c r="CR86" s="41"/>
      <c r="CS86" s="41"/>
      <c r="CT86" s="41"/>
      <c r="CU86" s="41"/>
      <c r="CV86" s="41"/>
      <c r="CW86" s="41"/>
      <c r="CX86" s="41"/>
      <c r="CY86" s="41"/>
      <c r="CZ86" s="41"/>
      <c r="DA86" s="41"/>
      <c r="DB86" s="41"/>
      <c r="DC86" s="41"/>
      <c r="DD86" s="41"/>
      <c r="DE86" s="41"/>
      <c r="DF86" s="41"/>
      <c r="DG86" s="41"/>
      <c r="DH86" s="41"/>
      <c r="DI86" s="41"/>
      <c r="DJ86" s="41"/>
      <c r="DK86" s="41"/>
      <c r="DL86" s="41"/>
      <c r="DM86" s="41"/>
      <c r="DN86" s="41"/>
      <c r="DO86" s="41"/>
      <c r="DP86" s="41"/>
      <c r="DQ86" s="41"/>
      <c r="DR86" s="41"/>
      <c r="DS86" s="41"/>
      <c r="DT86" s="41"/>
      <c r="DU86" s="41"/>
      <c r="DV86" s="41"/>
      <c r="DW86" s="41"/>
      <c r="DX86" s="41"/>
      <c r="DY86" s="41"/>
      <c r="DZ86" s="41"/>
      <c r="EA86" s="41"/>
      <c r="EB86" s="41"/>
      <c r="EC86" s="41"/>
      <c r="ED86" s="41"/>
      <c r="EE86" s="41"/>
      <c r="EF86" s="41"/>
      <c r="EG86" s="41"/>
      <c r="EH86" s="41"/>
      <c r="EI86" s="41"/>
      <c r="EJ86" s="41"/>
      <c r="EK86" s="41"/>
      <c r="EL86" s="41"/>
      <c r="EM86" s="41"/>
      <c r="EN86" s="41"/>
      <c r="EO86" s="41"/>
      <c r="EP86" s="41"/>
      <c r="EQ86" s="41"/>
      <c r="ER86" s="41"/>
      <c r="ES86" s="41"/>
      <c r="ET86" s="41"/>
      <c r="EU86" s="41"/>
      <c r="EV86" s="41"/>
      <c r="EW86" s="41"/>
      <c r="EX86" s="41"/>
      <c r="EY86" s="41"/>
      <c r="EZ86" s="41"/>
      <c r="FA86" s="41"/>
      <c r="FB86" s="41"/>
      <c r="FC86" s="41"/>
      <c r="FD86" s="41"/>
      <c r="FE86" s="41"/>
      <c r="FF86" s="41"/>
      <c r="FG86" s="41"/>
      <c r="FH86" s="41"/>
      <c r="FI86" s="41"/>
      <c r="FJ86" s="41"/>
      <c r="FK86" s="41"/>
      <c r="FL86" s="41"/>
      <c r="FM86" s="41"/>
      <c r="FN86" s="41"/>
      <c r="FO86" s="41"/>
      <c r="FP86" s="41"/>
      <c r="FQ86" s="41"/>
      <c r="FR86" s="41"/>
      <c r="FS86" s="41"/>
      <c r="FT86" s="41"/>
      <c r="FU86" s="41"/>
      <c r="FV86" s="41"/>
      <c r="FW86" s="41"/>
      <c r="FX86" s="41"/>
      <c r="FY86" s="41"/>
      <c r="FZ86" s="41"/>
      <c r="GA86" s="41"/>
      <c r="GB86" s="41"/>
      <c r="GC86" s="41"/>
      <c r="GD86" s="41"/>
      <c r="GE86" s="41"/>
      <c r="GF86" s="41"/>
      <c r="GG86" s="41"/>
      <c r="GH86" s="41"/>
      <c r="GI86" s="41"/>
      <c r="GJ86" s="41"/>
      <c r="GK86" s="41"/>
      <c r="GL86" s="41"/>
      <c r="GM86" s="41"/>
      <c r="GN86" s="41"/>
      <c r="GO86" s="41"/>
      <c r="GP86" s="41"/>
      <c r="GQ86" s="41"/>
      <c r="GR86" s="41"/>
      <c r="GS86" s="41"/>
      <c r="GT86" s="41"/>
      <c r="GU86" s="41"/>
      <c r="GV86" s="41"/>
      <c r="GW86" s="41"/>
      <c r="GX86" s="41"/>
      <c r="GY86" s="41"/>
      <c r="GZ86" s="41"/>
      <c r="HA86" s="41"/>
      <c r="HB86" s="41"/>
      <c r="HC86" s="41"/>
      <c r="HD86" s="41"/>
      <c r="HE86" s="41"/>
      <c r="HF86" s="41"/>
      <c r="HG86" s="41"/>
      <c r="HH86" s="41"/>
      <c r="HI86" s="41"/>
      <c r="HJ86" s="41"/>
      <c r="HK86" s="41"/>
      <c r="HL86" s="41"/>
      <c r="HM86" s="41"/>
      <c r="HN86" s="41"/>
      <c r="HO86" s="41"/>
      <c r="HP86" s="41"/>
      <c r="HQ86" s="41"/>
      <c r="HR86" s="41"/>
      <c r="HS86" s="41"/>
      <c r="HT86" s="41"/>
      <c r="HU86" s="41"/>
      <c r="HV86" s="41"/>
      <c r="HW86" s="41"/>
      <c r="HX86" s="41"/>
      <c r="HY86" s="41"/>
      <c r="HZ86" s="41"/>
      <c r="IA86" s="41"/>
      <c r="IB86" s="41"/>
      <c r="IC86" s="41"/>
      <c r="ID86" s="41"/>
      <c r="IE86" s="41"/>
      <c r="IF86" s="41"/>
      <c r="IG86" s="41"/>
      <c r="IH86" s="41"/>
      <c r="II86" s="41"/>
      <c r="IJ86" s="41"/>
      <c r="IK86" s="41"/>
      <c r="IL86" s="41"/>
      <c r="IM86" s="41"/>
      <c r="IN86" s="41"/>
      <c r="IO86" s="41"/>
      <c r="IP86" s="41"/>
      <c r="IQ86" s="41"/>
      <c r="IR86" s="41"/>
      <c r="IS86" s="41"/>
      <c r="IT86" s="41"/>
      <c r="IU86" s="41"/>
      <c r="IV86" s="41"/>
      <c r="IW86" s="41"/>
      <c r="IX86" s="41"/>
      <c r="IY86" s="41"/>
      <c r="IZ86" s="41"/>
      <c r="JA86" s="41"/>
      <c r="JB86" s="41"/>
      <c r="JC86" s="41"/>
      <c r="JD86" s="41"/>
      <c r="JE86" s="41"/>
      <c r="JF86" s="41"/>
      <c r="JG86" s="41"/>
      <c r="JH86" s="41"/>
      <c r="JI86" s="41"/>
      <c r="JJ86" s="41"/>
      <c r="JK86" s="41"/>
      <c r="JL86" s="41"/>
      <c r="JM86" s="41"/>
      <c r="JN86" s="41"/>
      <c r="JO86" s="41"/>
      <c r="JP86" s="41"/>
      <c r="JQ86" s="41"/>
      <c r="JR86" s="41"/>
      <c r="JS86" s="41"/>
      <c r="JT86" s="41"/>
      <c r="JU86" s="41"/>
      <c r="JV86" s="41"/>
      <c r="JW86" s="41"/>
      <c r="JX86" s="41"/>
      <c r="JY86" s="41"/>
      <c r="JZ86" s="41"/>
      <c r="KA86" s="41"/>
      <c r="KB86" s="41"/>
      <c r="KC86" s="41"/>
      <c r="KD86" s="41"/>
      <c r="KE86" s="41"/>
      <c r="KF86" s="41"/>
      <c r="KG86" s="41"/>
      <c r="KH86" s="41"/>
      <c r="KI86" s="41"/>
      <c r="KJ86" s="41"/>
      <c r="KK86" s="41"/>
      <c r="KL86" s="41"/>
      <c r="KM86" s="41"/>
      <c r="KN86" s="41"/>
      <c r="KO86" s="41"/>
      <c r="KP86" s="41"/>
      <c r="KQ86" s="41"/>
      <c r="KR86" s="41"/>
      <c r="KS86" s="41"/>
      <c r="KT86" s="41"/>
      <c r="KU86" s="41"/>
      <c r="KV86" s="41"/>
      <c r="KW86" s="41"/>
      <c r="KX86" s="41"/>
      <c r="KY86" s="41"/>
      <c r="KZ86" s="41"/>
      <c r="LA86" s="41"/>
      <c r="LB86" s="41"/>
      <c r="LC86" s="41"/>
      <c r="LD86" s="41"/>
      <c r="LE86" s="41"/>
      <c r="LF86" s="41"/>
      <c r="LG86" s="41"/>
      <c r="LH86" s="41"/>
      <c r="LI86" s="41"/>
      <c r="LJ86" s="41"/>
      <c r="LK86" s="41"/>
      <c r="LL86" s="41"/>
      <c r="LM86" s="41"/>
      <c r="LN86" s="41"/>
      <c r="LO86" s="41"/>
      <c r="LP86" s="41"/>
      <c r="LQ86" s="41"/>
      <c r="LR86" s="41"/>
      <c r="LS86" s="41"/>
      <c r="LT86" s="41"/>
      <c r="LU86" s="41"/>
      <c r="LV86" s="41"/>
      <c r="LW86" s="41"/>
      <c r="LX86" s="41"/>
      <c r="LY86" s="41"/>
      <c r="LZ86" s="41"/>
      <c r="MA86" s="41"/>
      <c r="MB86" s="41"/>
      <c r="MC86" s="41"/>
      <c r="MD86" s="41"/>
      <c r="ME86" s="41"/>
      <c r="MF86" s="41"/>
      <c r="MG86" s="41"/>
      <c r="MH86" s="41"/>
      <c r="MI86" s="41"/>
      <c r="MJ86" s="41"/>
      <c r="MK86" s="41"/>
      <c r="ML86" s="41"/>
      <c r="MM86" s="41"/>
      <c r="MN86" s="41"/>
      <c r="MO86" s="41"/>
      <c r="MP86" s="41"/>
      <c r="MQ86" s="41"/>
      <c r="MR86" s="41"/>
      <c r="MS86" s="41"/>
      <c r="MT86" s="41"/>
      <c r="MU86" s="41"/>
      <c r="MV86" s="41"/>
      <c r="MW86" s="41"/>
      <c r="MX86" s="41"/>
      <c r="MY86" s="41"/>
      <c r="MZ86" s="41"/>
      <c r="NA86" s="41"/>
      <c r="NB86" s="41"/>
      <c r="NC86" s="41"/>
      <c r="ND86" s="41"/>
      <c r="NE86" s="41"/>
      <c r="NF86" s="41"/>
      <c r="NG86" s="41"/>
      <c r="NH86" s="41"/>
      <c r="NI86" s="41"/>
      <c r="NJ86" s="41"/>
      <c r="NK86" s="41"/>
      <c r="NL86" s="41"/>
      <c r="NM86" s="41"/>
      <c r="NN86" s="41"/>
      <c r="NO86" s="41"/>
      <c r="NP86" s="41"/>
      <c r="NQ86" s="41"/>
      <c r="NR86" s="41"/>
      <c r="NS86" s="41"/>
      <c r="NT86" s="41"/>
      <c r="NU86" s="41"/>
      <c r="NV86" s="41"/>
      <c r="NW86" s="41"/>
      <c r="NX86" s="41"/>
      <c r="NY86" s="41"/>
      <c r="NZ86" s="41"/>
      <c r="OA86" s="41"/>
      <c r="OB86" s="41"/>
      <c r="OC86" s="41"/>
      <c r="OD86" s="41"/>
      <c r="OE86" s="41"/>
      <c r="OF86" s="41"/>
      <c r="OG86" s="41"/>
      <c r="OH86" s="41"/>
      <c r="OI86" s="41"/>
      <c r="OJ86" s="41"/>
      <c r="OK86" s="41"/>
      <c r="OL86" s="41"/>
      <c r="OM86" s="41"/>
      <c r="ON86" s="41"/>
      <c r="OO86" s="41"/>
      <c r="OP86" s="41"/>
      <c r="OQ86" s="41"/>
      <c r="OR86" s="41"/>
      <c r="OS86" s="41"/>
      <c r="OT86" s="41"/>
      <c r="OU86" s="41"/>
      <c r="OV86" s="41"/>
      <c r="OW86" s="41"/>
      <c r="OX86" s="41"/>
      <c r="OY86" s="41"/>
      <c r="OZ86" s="41"/>
      <c r="PA86" s="41"/>
      <c r="PB86" s="41"/>
      <c r="PC86" s="41"/>
      <c r="PD86" s="41"/>
      <c r="PE86" s="41"/>
      <c r="PF86" s="41"/>
      <c r="PG86" s="41"/>
      <c r="PH86" s="41"/>
      <c r="PI86" s="41"/>
      <c r="PJ86" s="41"/>
      <c r="PK86" s="41"/>
      <c r="PL86" s="41"/>
      <c r="PM86" s="41"/>
      <c r="PN86" s="41"/>
      <c r="PO86" s="41"/>
      <c r="PP86" s="41"/>
      <c r="PQ86" s="41"/>
      <c r="PR86" s="41"/>
      <c r="PS86" s="41"/>
      <c r="PT86" s="41"/>
      <c r="PU86" s="41"/>
      <c r="PV86" s="41"/>
      <c r="PW86" s="41"/>
      <c r="PX86" s="41"/>
      <c r="PY86" s="41"/>
      <c r="PZ86" s="41"/>
      <c r="QA86" s="41"/>
      <c r="QB86" s="41"/>
      <c r="QC86" s="41"/>
      <c r="QD86" s="41"/>
      <c r="QE86" s="41"/>
      <c r="QF86" s="41"/>
      <c r="QG86" s="41"/>
      <c r="QH86" s="41"/>
      <c r="QI86" s="41"/>
      <c r="QJ86" s="41"/>
      <c r="QK86" s="41"/>
      <c r="QL86" s="41"/>
      <c r="QM86" s="41"/>
      <c r="QN86" s="41"/>
      <c r="QO86" s="41"/>
      <c r="QP86" s="41"/>
      <c r="QQ86" s="41"/>
      <c r="QR86" s="41"/>
      <c r="QS86" s="41"/>
      <c r="QT86" s="41"/>
      <c r="QU86" s="41"/>
      <c r="QV86" s="41"/>
      <c r="QW86" s="41"/>
      <c r="QX86" s="41"/>
      <c r="QY86" s="41"/>
      <c r="QZ86" s="41"/>
      <c r="RA86" s="41"/>
      <c r="RB86" s="41"/>
      <c r="RC86" s="41"/>
      <c r="RD86" s="41"/>
      <c r="RE86" s="41"/>
      <c r="RF86" s="41"/>
      <c r="RG86" s="41"/>
      <c r="RH86" s="41"/>
      <c r="RI86" s="41"/>
      <c r="RJ86" s="41"/>
      <c r="RK86" s="41"/>
      <c r="RL86" s="41"/>
      <c r="RM86" s="41"/>
      <c r="RN86" s="41"/>
      <c r="RO86" s="41"/>
      <c r="RP86" s="41"/>
      <c r="RQ86" s="41"/>
      <c r="RR86" s="41"/>
      <c r="RS86" s="41"/>
      <c r="RT86" s="41"/>
      <c r="RU86" s="41"/>
      <c r="RV86" s="41"/>
      <c r="RW86" s="41"/>
      <c r="RX86" s="41"/>
      <c r="RY86" s="41"/>
      <c r="RZ86" s="41"/>
      <c r="SA86" s="41"/>
      <c r="SB86" s="41"/>
      <c r="SC86" s="41"/>
      <c r="SD86" s="41"/>
      <c r="SE86" s="41"/>
      <c r="SF86" s="41"/>
      <c r="SG86" s="41"/>
      <c r="SH86" s="41"/>
      <c r="SI86" s="41"/>
      <c r="SJ86" s="41"/>
      <c r="SK86" s="41"/>
      <c r="SL86" s="41"/>
      <c r="SM86" s="41"/>
      <c r="SN86" s="41"/>
      <c r="SO86" s="41"/>
      <c r="SP86" s="41"/>
      <c r="SQ86" s="41"/>
      <c r="SR86" s="41"/>
      <c r="SS86" s="41"/>
      <c r="ST86" s="41"/>
      <c r="SU86" s="41"/>
      <c r="SV86" s="41"/>
      <c r="SW86" s="41"/>
      <c r="SX86" s="41"/>
      <c r="SY86" s="41"/>
      <c r="SZ86" s="41"/>
      <c r="TA86" s="41"/>
      <c r="TB86" s="41"/>
      <c r="TC86" s="41"/>
      <c r="TD86" s="41"/>
      <c r="TE86" s="41"/>
      <c r="TF86" s="41"/>
      <c r="TG86" s="41"/>
      <c r="TH86" s="41"/>
      <c r="TI86" s="41"/>
      <c r="TJ86" s="41"/>
      <c r="TK86" s="41"/>
      <c r="TL86" s="41"/>
      <c r="TM86" s="41"/>
      <c r="TN86" s="41"/>
      <c r="TO86" s="41"/>
      <c r="TP86" s="41"/>
      <c r="TQ86" s="41"/>
      <c r="TR86" s="41"/>
      <c r="TS86" s="41"/>
      <c r="TT86" s="41"/>
      <c r="TU86" s="41"/>
      <c r="TV86" s="41"/>
      <c r="TW86" s="41"/>
      <c r="TX86" s="41"/>
      <c r="TY86" s="41"/>
      <c r="TZ86" s="41"/>
      <c r="UA86" s="41"/>
      <c r="UB86" s="41"/>
      <c r="UC86" s="41"/>
      <c r="UD86" s="41"/>
      <c r="UE86" s="41"/>
      <c r="UF86" s="41"/>
      <c r="UG86" s="41"/>
      <c r="UH86" s="41"/>
      <c r="UI86" s="41"/>
      <c r="UJ86" s="41"/>
      <c r="UK86" s="41"/>
      <c r="UL86" s="41"/>
      <c r="UM86" s="41"/>
      <c r="UN86" s="41"/>
      <c r="UO86" s="41"/>
      <c r="UP86" s="41"/>
      <c r="UQ86" s="41"/>
      <c r="UR86" s="41"/>
      <c r="US86" s="41"/>
      <c r="UT86" s="41"/>
      <c r="UU86" s="41"/>
      <c r="UV86" s="41"/>
      <c r="UW86" s="41"/>
      <c r="UX86" s="41"/>
      <c r="UY86" s="41"/>
      <c r="UZ86" s="41"/>
      <c r="VA86" s="41"/>
      <c r="VB86" s="41"/>
      <c r="VC86" s="41"/>
      <c r="VD86" s="41"/>
      <c r="VE86" s="41"/>
      <c r="VF86" s="41"/>
      <c r="VG86" s="41"/>
      <c r="VH86" s="41"/>
      <c r="VI86" s="41"/>
      <c r="VJ86" s="41"/>
      <c r="VK86" s="41"/>
      <c r="VL86" s="41"/>
      <c r="VM86" s="41"/>
      <c r="VN86" s="41"/>
      <c r="VO86" s="41"/>
      <c r="VP86" s="41"/>
      <c r="VQ86" s="41"/>
      <c r="VR86" s="41"/>
      <c r="VS86" s="41"/>
      <c r="VT86" s="41"/>
      <c r="VU86" s="41"/>
      <c r="VV86" s="41"/>
      <c r="VW86" s="41"/>
      <c r="VX86" s="41"/>
      <c r="VY86" s="41"/>
      <c r="VZ86" s="41"/>
      <c r="WA86" s="41"/>
      <c r="WB86" s="41"/>
      <c r="WC86" s="41"/>
      <c r="WD86" s="41"/>
      <c r="WE86" s="41"/>
      <c r="WF86" s="41"/>
      <c r="WG86" s="41"/>
      <c r="WH86" s="41"/>
      <c r="WI86" s="41"/>
      <c r="WJ86" s="41"/>
      <c r="WK86" s="41"/>
      <c r="WL86" s="41"/>
      <c r="WM86" s="41"/>
      <c r="WN86" s="41"/>
      <c r="WO86" s="41"/>
      <c r="WP86" s="41"/>
      <c r="WQ86" s="41"/>
      <c r="WR86" s="41"/>
      <c r="WS86" s="41"/>
      <c r="WT86" s="41"/>
      <c r="WU86" s="41"/>
      <c r="WV86" s="41"/>
      <c r="WW86" s="41"/>
      <c r="WX86" s="41"/>
      <c r="WY86" s="41"/>
      <c r="WZ86" s="41"/>
      <c r="XA86" s="41"/>
      <c r="XB86" s="41"/>
      <c r="XC86" s="41"/>
      <c r="XD86" s="41"/>
      <c r="XE86" s="41"/>
      <c r="XF86" s="41"/>
      <c r="XG86" s="41"/>
      <c r="XH86" s="41"/>
      <c r="XI86" s="41"/>
      <c r="XJ86" s="41"/>
      <c r="XK86" s="41"/>
      <c r="XL86" s="41"/>
      <c r="XM86" s="41"/>
      <c r="XN86" s="41"/>
      <c r="XO86" s="41"/>
      <c r="XP86" s="41"/>
      <c r="XQ86" s="41"/>
      <c r="XR86" s="41"/>
      <c r="XS86" s="41"/>
      <c r="XT86" s="41"/>
      <c r="XU86" s="41"/>
      <c r="XV86" s="41"/>
      <c r="XW86" s="41"/>
      <c r="XX86" s="41"/>
      <c r="XY86" s="41"/>
      <c r="XZ86" s="41"/>
      <c r="YA86" s="41"/>
      <c r="YB86" s="41"/>
      <c r="YC86" s="41"/>
      <c r="YD86" s="41"/>
      <c r="YE86" s="41"/>
      <c r="YF86" s="41"/>
      <c r="YG86" s="41"/>
      <c r="YH86" s="41"/>
      <c r="YI86" s="41"/>
      <c r="YJ86" s="41"/>
      <c r="YK86" s="41"/>
      <c r="YL86" s="41"/>
      <c r="YM86" s="41"/>
      <c r="YN86" s="41"/>
      <c r="YO86" s="41"/>
      <c r="YP86" s="41"/>
      <c r="YQ86" s="41"/>
      <c r="YR86" s="41"/>
      <c r="YS86" s="41"/>
      <c r="YT86" s="41"/>
      <c r="YU86" s="41"/>
      <c r="YV86" s="41"/>
      <c r="YW86" s="41"/>
      <c r="YX86" s="41"/>
      <c r="YY86" s="41"/>
      <c r="YZ86" s="41"/>
      <c r="ZA86" s="41"/>
      <c r="ZB86" s="41"/>
      <c r="ZC86" s="41"/>
      <c r="ZD86" s="41"/>
      <c r="ZE86" s="41"/>
      <c r="ZF86" s="41"/>
      <c r="ZG86" s="41"/>
      <c r="ZH86" s="41"/>
      <c r="ZI86" s="41"/>
      <c r="ZJ86" s="41"/>
      <c r="ZK86" s="41"/>
      <c r="ZL86" s="41"/>
      <c r="ZM86" s="41"/>
      <c r="ZN86" s="41"/>
      <c r="ZO86" s="41"/>
      <c r="ZP86" s="41"/>
      <c r="ZQ86" s="41"/>
      <c r="ZR86" s="41"/>
      <c r="ZS86" s="41"/>
      <c r="ZT86" s="41"/>
      <c r="ZU86" s="41"/>
      <c r="ZV86" s="41"/>
      <c r="ZW86" s="41"/>
      <c r="ZX86" s="41"/>
      <c r="ZY86" s="41"/>
      <c r="ZZ86" s="41"/>
      <c r="AAA86" s="41"/>
      <c r="AAB86" s="41"/>
      <c r="AAC86" s="41"/>
      <c r="AAD86" s="41"/>
      <c r="AAE86" s="41"/>
      <c r="AAF86" s="41"/>
      <c r="AAG86" s="41"/>
      <c r="AAH86" s="41"/>
      <c r="AAI86" s="41"/>
      <c r="AAJ86" s="41"/>
      <c r="AAK86" s="41"/>
      <c r="AAL86" s="41"/>
      <c r="AAM86" s="41"/>
      <c r="AAN86" s="41"/>
      <c r="AAO86" s="41"/>
      <c r="AAP86" s="41"/>
      <c r="AAQ86" s="41"/>
      <c r="AAR86" s="41"/>
      <c r="AAS86" s="41"/>
      <c r="AAT86" s="41"/>
      <c r="AAU86" s="41"/>
      <c r="AAV86" s="41"/>
      <c r="AAW86" s="41"/>
      <c r="AAX86" s="41"/>
      <c r="AAY86" s="41"/>
      <c r="AAZ86" s="41"/>
      <c r="ABA86" s="41"/>
      <c r="ABB86" s="41"/>
      <c r="ABC86" s="41"/>
      <c r="ABD86" s="41"/>
      <c r="ABE86" s="41"/>
      <c r="ABF86" s="41"/>
      <c r="ABG86" s="41"/>
      <c r="ABH86" s="41"/>
      <c r="ABI86" s="41"/>
      <c r="ABJ86" s="41"/>
      <c r="ABK86" s="41"/>
      <c r="ABL86" s="41"/>
      <c r="ABM86" s="41"/>
      <c r="ABN86" s="41"/>
      <c r="ABO86" s="41"/>
      <c r="ABP86" s="41"/>
      <c r="ABQ86" s="41"/>
      <c r="ABR86" s="41"/>
      <c r="ABS86" s="41"/>
      <c r="ABT86" s="41"/>
      <c r="ABU86" s="41"/>
      <c r="ABV86" s="41"/>
      <c r="ABW86" s="41"/>
      <c r="ABX86" s="41"/>
      <c r="ABY86" s="41"/>
      <c r="ABZ86" s="41"/>
      <c r="ACA86" s="41"/>
      <c r="ACB86" s="41"/>
      <c r="ACC86" s="41"/>
      <c r="ACD86" s="41"/>
      <c r="ACE86" s="41"/>
      <c r="ACF86" s="41"/>
      <c r="ACG86" s="41"/>
      <c r="ACH86" s="41"/>
      <c r="ACI86" s="41"/>
      <c r="ACJ86" s="41"/>
      <c r="ACK86" s="41"/>
      <c r="ACL86" s="41"/>
      <c r="ACM86" s="41"/>
      <c r="ACN86" s="41"/>
      <c r="ACO86" s="41"/>
      <c r="ACP86" s="41"/>
      <c r="ACQ86" s="41"/>
      <c r="ACR86" s="41"/>
      <c r="ACS86" s="41"/>
      <c r="ACT86" s="41"/>
      <c r="ACU86" s="41"/>
      <c r="ACV86" s="41"/>
      <c r="ACW86" s="41"/>
      <c r="ACX86" s="41"/>
      <c r="ACY86" s="41"/>
      <c r="ACZ86" s="41"/>
      <c r="ADA86" s="41"/>
      <c r="ADB86" s="41"/>
      <c r="ADC86" s="41"/>
      <c r="ADD86" s="41"/>
      <c r="ADE86" s="41"/>
      <c r="ADF86" s="41"/>
      <c r="ADG86" s="41"/>
      <c r="ADH86" s="41"/>
      <c r="ADI86" s="41"/>
      <c r="ADJ86" s="41"/>
      <c r="ADK86" s="41"/>
      <c r="ADL86" s="41"/>
      <c r="ADM86" s="41"/>
      <c r="ADN86" s="41"/>
      <c r="ADO86" s="41"/>
      <c r="ADP86" s="41"/>
      <c r="ADQ86" s="41"/>
      <c r="ADR86" s="41"/>
      <c r="ADS86" s="41"/>
      <c r="ADT86" s="41"/>
      <c r="ADU86" s="41"/>
      <c r="ADV86" s="41"/>
      <c r="ADW86" s="41"/>
      <c r="ADX86" s="41"/>
      <c r="ADY86" s="41"/>
      <c r="ADZ86" s="41"/>
      <c r="AEA86" s="41"/>
      <c r="AEB86" s="41"/>
      <c r="AEC86" s="41"/>
      <c r="AED86" s="41"/>
      <c r="AEE86" s="41"/>
      <c r="AEF86" s="41"/>
      <c r="AEG86" s="41"/>
      <c r="AEH86" s="41"/>
      <c r="AEI86" s="41"/>
      <c r="AEJ86" s="41"/>
      <c r="AEK86" s="41"/>
      <c r="AEL86" s="41"/>
      <c r="AEM86" s="41"/>
      <c r="AEN86" s="41"/>
      <c r="AEO86" s="41"/>
      <c r="AEP86" s="41"/>
      <c r="AEQ86" s="41"/>
      <c r="AER86" s="41"/>
      <c r="AES86" s="41"/>
      <c r="AET86" s="41"/>
      <c r="AEU86" s="41"/>
      <c r="AEV86" s="41"/>
      <c r="AEW86" s="41"/>
      <c r="AEX86" s="41"/>
      <c r="AEY86" s="41"/>
      <c r="AEZ86" s="41"/>
      <c r="AFA86" s="41"/>
      <c r="AFB86" s="41"/>
      <c r="AFC86" s="41"/>
      <c r="AFD86" s="41"/>
      <c r="AFE86" s="41"/>
      <c r="AFF86" s="41"/>
      <c r="AFG86" s="41"/>
      <c r="AFH86" s="41"/>
      <c r="AFI86" s="41"/>
      <c r="AFJ86" s="41"/>
      <c r="AFK86" s="41"/>
      <c r="AFL86" s="41"/>
      <c r="AFM86" s="41"/>
      <c r="AFN86" s="41"/>
      <c r="AFO86" s="41"/>
      <c r="AFP86" s="41"/>
      <c r="AFQ86" s="41"/>
      <c r="AFR86" s="41"/>
      <c r="AFS86" s="41"/>
      <c r="AFT86" s="41"/>
      <c r="AFU86" s="41"/>
      <c r="AFV86" s="41"/>
      <c r="AFW86" s="41"/>
      <c r="AFX86" s="41"/>
      <c r="AFY86" s="41"/>
      <c r="AFZ86" s="41"/>
      <c r="AGA86" s="41"/>
      <c r="AGB86" s="41"/>
      <c r="AGC86" s="41"/>
      <c r="AGD86" s="41"/>
      <c r="AGE86" s="41"/>
      <c r="AGF86" s="41"/>
      <c r="AGG86" s="41"/>
      <c r="AGH86" s="41"/>
      <c r="AGI86" s="41"/>
      <c r="AGJ86" s="41"/>
      <c r="AGK86" s="41"/>
      <c r="AGL86" s="41"/>
      <c r="AGM86" s="41"/>
      <c r="AGN86" s="41"/>
      <c r="AGO86" s="41"/>
      <c r="AGP86" s="41"/>
      <c r="AGQ86" s="41"/>
      <c r="AGR86" s="41"/>
      <c r="AGS86" s="41"/>
      <c r="AGT86" s="41"/>
      <c r="AGU86" s="41"/>
      <c r="AGV86" s="41"/>
      <c r="AGW86" s="41"/>
      <c r="AGX86" s="41"/>
      <c r="AGY86" s="41"/>
      <c r="AGZ86" s="41"/>
      <c r="AHA86" s="41"/>
      <c r="AHB86" s="41"/>
      <c r="AHC86" s="41"/>
      <c r="AHD86" s="41"/>
      <c r="AHE86" s="41"/>
      <c r="AHF86" s="41"/>
      <c r="AHG86" s="41"/>
      <c r="AHH86" s="41"/>
      <c r="AHI86" s="41"/>
      <c r="AHJ86" s="41"/>
      <c r="AHK86" s="41"/>
      <c r="AHL86" s="41"/>
      <c r="AHM86" s="41"/>
      <c r="AHN86" s="41"/>
      <c r="AHO86" s="41"/>
      <c r="AHP86" s="41"/>
      <c r="AHQ86" s="41"/>
      <c r="AHR86" s="41"/>
      <c r="AHS86" s="41"/>
      <c r="AHT86" s="41"/>
      <c r="AHU86" s="41"/>
      <c r="AHV86" s="41"/>
      <c r="AHW86" s="41"/>
      <c r="AHX86" s="41"/>
      <c r="AHY86" s="41"/>
      <c r="AHZ86" s="41"/>
      <c r="AIA86" s="41"/>
      <c r="AIB86" s="41"/>
      <c r="AIC86" s="41"/>
      <c r="AID86" s="41"/>
      <c r="AIE86" s="41"/>
      <c r="AIF86" s="41"/>
      <c r="AIG86" s="41"/>
      <c r="AIH86" s="41"/>
      <c r="AII86" s="41"/>
      <c r="AIJ86" s="41"/>
      <c r="AIK86" s="41"/>
      <c r="AIL86" s="41"/>
      <c r="AIM86" s="41"/>
      <c r="AIN86" s="41"/>
      <c r="AIO86" s="41"/>
      <c r="AIP86" s="41"/>
      <c r="AIQ86" s="41"/>
      <c r="AIR86" s="41"/>
      <c r="AIS86" s="41"/>
      <c r="AIT86" s="41"/>
      <c r="AIU86" s="41"/>
      <c r="AIV86" s="41"/>
      <c r="AIW86" s="41"/>
      <c r="AIX86" s="41"/>
      <c r="AIY86" s="41"/>
      <c r="AIZ86" s="41"/>
      <c r="AJA86" s="41"/>
      <c r="AJB86" s="41"/>
      <c r="AJC86" s="41"/>
      <c r="AJD86" s="41"/>
      <c r="AJE86" s="41"/>
      <c r="AJF86" s="41"/>
      <c r="AJG86" s="41"/>
      <c r="AJH86" s="41"/>
      <c r="AJI86" s="41"/>
      <c r="AJJ86" s="41"/>
      <c r="AJK86" s="41"/>
      <c r="AJL86" s="41"/>
      <c r="AJM86" s="41"/>
      <c r="AJN86" s="41"/>
      <c r="AJO86" s="41"/>
      <c r="AJP86" s="41"/>
      <c r="AJQ86" s="41"/>
      <c r="AJR86" s="41"/>
      <c r="AJS86" s="41"/>
      <c r="AJT86" s="41"/>
      <c r="AJU86" s="41"/>
      <c r="AJV86" s="41"/>
      <c r="AJW86" s="41"/>
      <c r="AJX86" s="41"/>
      <c r="AJY86" s="41"/>
      <c r="AJZ86" s="41"/>
      <c r="AKA86" s="41"/>
      <c r="AKB86" s="41"/>
      <c r="AKC86" s="41"/>
      <c r="AKD86" s="41"/>
      <c r="AKE86" s="41"/>
      <c r="AKF86" s="41"/>
      <c r="AKG86" s="41"/>
      <c r="AKH86" s="41"/>
      <c r="AKI86" s="41"/>
      <c r="AKJ86" s="41"/>
      <c r="AKK86" s="41"/>
      <c r="AKL86" s="41"/>
      <c r="AKM86" s="41"/>
      <c r="AKN86" s="41"/>
      <c r="AKO86" s="41"/>
      <c r="AKP86" s="41"/>
      <c r="AKQ86" s="41"/>
      <c r="AKR86" s="41"/>
      <c r="AKS86" s="41"/>
      <c r="AKT86" s="41"/>
      <c r="AKU86" s="41"/>
      <c r="AKV86" s="41"/>
      <c r="AKW86" s="41"/>
      <c r="AKX86" s="41"/>
      <c r="AKY86" s="41"/>
      <c r="AKZ86" s="41"/>
      <c r="ALA86" s="41"/>
      <c r="ALB86" s="41"/>
      <c r="ALC86" s="41"/>
      <c r="ALD86" s="41"/>
      <c r="ALE86" s="41"/>
      <c r="ALF86" s="41"/>
      <c r="ALG86" s="41"/>
      <c r="ALH86" s="41"/>
      <c r="ALI86" s="41"/>
      <c r="ALJ86" s="41"/>
      <c r="ALK86" s="41"/>
      <c r="ALL86" s="41"/>
      <c r="ALM86" s="41"/>
      <c r="ALN86" s="41"/>
      <c r="ALO86" s="41"/>
      <c r="ALP86" s="41"/>
      <c r="ALQ86" s="41"/>
      <c r="ALR86" s="41"/>
      <c r="ALS86" s="41"/>
      <c r="ALT86" s="41"/>
      <c r="ALU86" s="41"/>
      <c r="ALV86" s="41"/>
      <c r="ALW86" s="41"/>
      <c r="ALX86" s="41"/>
      <c r="ALY86" s="41"/>
      <c r="ALZ86" s="41"/>
      <c r="AMA86" s="41"/>
      <c r="AMB86" s="41"/>
      <c r="AMC86" s="41"/>
      <c r="AMD86" s="41"/>
      <c r="AME86" s="41"/>
      <c r="AMF86" s="41"/>
      <c r="AMG86" s="41"/>
      <c r="AMH86" s="41"/>
      <c r="AMI86" s="41"/>
      <c r="AMJ86" s="41"/>
      <c r="AMK86" s="41"/>
      <c r="AML86" s="41"/>
      <c r="AMM86" s="41"/>
      <c r="AMN86" s="41"/>
      <c r="AMO86" s="41"/>
      <c r="AMP86" s="41"/>
      <c r="AMQ86" s="41"/>
      <c r="AMR86" s="41"/>
      <c r="AMS86" s="41"/>
      <c r="AMT86" s="41"/>
      <c r="AMU86" s="41"/>
      <c r="AMV86" s="41"/>
      <c r="AMW86" s="41"/>
      <c r="AMX86" s="41"/>
      <c r="AMY86" s="41"/>
      <c r="AMZ86" s="41"/>
      <c r="ANA86" s="41"/>
      <c r="ANB86" s="41"/>
      <c r="ANC86" s="41"/>
      <c r="AND86" s="41"/>
      <c r="ANE86" s="41"/>
      <c r="ANF86" s="41"/>
      <c r="ANG86" s="41"/>
      <c r="ANH86" s="41"/>
      <c r="ANI86" s="41"/>
      <c r="ANJ86" s="41"/>
      <c r="ANK86" s="41"/>
      <c r="ANL86" s="41"/>
      <c r="ANM86" s="41"/>
      <c r="ANN86" s="41"/>
      <c r="ANO86" s="41"/>
      <c r="ANP86" s="41"/>
      <c r="ANQ86" s="41"/>
      <c r="ANR86" s="41"/>
      <c r="ANS86" s="41"/>
      <c r="ANT86" s="41"/>
      <c r="ANU86" s="41"/>
      <c r="ANV86" s="41"/>
      <c r="ANW86" s="41"/>
      <c r="ANX86" s="41"/>
      <c r="ANY86" s="41"/>
      <c r="ANZ86" s="41"/>
      <c r="AOA86" s="41"/>
      <c r="AOB86" s="41"/>
      <c r="AOC86" s="41"/>
      <c r="AOD86" s="41"/>
      <c r="AOE86" s="41"/>
      <c r="AOF86" s="41"/>
      <c r="AOG86" s="41"/>
      <c r="AOH86" s="41"/>
      <c r="AOI86" s="41"/>
      <c r="AOJ86" s="41"/>
      <c r="AOK86" s="41"/>
      <c r="AOL86" s="41"/>
      <c r="AOM86" s="41"/>
      <c r="AON86" s="41"/>
      <c r="AOO86" s="41"/>
      <c r="AOP86" s="41"/>
      <c r="AOQ86" s="41"/>
      <c r="AOR86" s="41"/>
      <c r="AOS86" s="41"/>
      <c r="AOT86" s="41"/>
      <c r="AOU86" s="41"/>
      <c r="AOV86" s="41"/>
      <c r="AOW86" s="41"/>
      <c r="AOX86" s="41"/>
      <c r="AOY86" s="41"/>
      <c r="AOZ86" s="41"/>
      <c r="APA86" s="41"/>
      <c r="APB86" s="41"/>
      <c r="APC86" s="41"/>
      <c r="APD86" s="41"/>
      <c r="APE86" s="41"/>
      <c r="APF86" s="41"/>
      <c r="APG86" s="41"/>
      <c r="APH86" s="41"/>
      <c r="API86" s="41"/>
    </row>
    <row r="87" spans="2:1101" x14ac:dyDescent="0.25">
      <c r="B87" s="43" t="s">
        <v>361</v>
      </c>
      <c r="C87" s="41">
        <v>12429</v>
      </c>
      <c r="D87" s="130">
        <v>0</v>
      </c>
      <c r="E87" s="130">
        <v>0</v>
      </c>
      <c r="F87" s="130">
        <v>100359170.41</v>
      </c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/>
      <c r="CO87" s="41"/>
      <c r="CP87" s="41"/>
      <c r="CQ87" s="41"/>
      <c r="CR87" s="41"/>
      <c r="CS87" s="41"/>
      <c r="CT87" s="41"/>
      <c r="CU87" s="41"/>
      <c r="CV87" s="41"/>
      <c r="CW87" s="41"/>
      <c r="CX87" s="41"/>
      <c r="CY87" s="41"/>
      <c r="CZ87" s="41"/>
      <c r="DA87" s="41"/>
      <c r="DB87" s="41"/>
      <c r="DC87" s="41"/>
      <c r="DD87" s="41"/>
      <c r="DE87" s="41"/>
      <c r="DF87" s="41"/>
      <c r="DG87" s="41"/>
      <c r="DH87" s="41"/>
      <c r="DI87" s="41"/>
      <c r="DJ87" s="41"/>
      <c r="DK87" s="41"/>
      <c r="DL87" s="41"/>
      <c r="DM87" s="41"/>
      <c r="DN87" s="41"/>
      <c r="DO87" s="41"/>
      <c r="DP87" s="41"/>
      <c r="DQ87" s="41"/>
      <c r="DR87" s="41"/>
      <c r="DS87" s="41"/>
      <c r="DT87" s="41"/>
      <c r="DU87" s="41"/>
      <c r="DV87" s="41"/>
      <c r="DW87" s="41"/>
      <c r="DX87" s="41"/>
      <c r="DY87" s="41"/>
      <c r="DZ87" s="41"/>
      <c r="EA87" s="41"/>
      <c r="EB87" s="41"/>
      <c r="EC87" s="41"/>
      <c r="ED87" s="41"/>
      <c r="EE87" s="41"/>
      <c r="EF87" s="41"/>
      <c r="EG87" s="41"/>
      <c r="EH87" s="41"/>
      <c r="EI87" s="41"/>
      <c r="EJ87" s="41"/>
      <c r="EK87" s="41"/>
      <c r="EL87" s="41"/>
      <c r="EM87" s="41"/>
      <c r="EN87" s="41"/>
      <c r="EO87" s="41"/>
      <c r="EP87" s="41"/>
      <c r="EQ87" s="41"/>
      <c r="ER87" s="41"/>
      <c r="ES87" s="41"/>
      <c r="ET87" s="41"/>
      <c r="EU87" s="41"/>
      <c r="EV87" s="41"/>
      <c r="EW87" s="41"/>
      <c r="EX87" s="41"/>
      <c r="EY87" s="41"/>
      <c r="EZ87" s="41"/>
      <c r="FA87" s="41"/>
      <c r="FB87" s="41"/>
      <c r="FC87" s="41"/>
      <c r="FD87" s="41"/>
      <c r="FE87" s="41"/>
      <c r="FF87" s="41"/>
      <c r="FG87" s="41"/>
      <c r="FH87" s="41"/>
      <c r="FI87" s="41"/>
      <c r="FJ87" s="41"/>
      <c r="FK87" s="41"/>
      <c r="FL87" s="41"/>
      <c r="FM87" s="41"/>
      <c r="FN87" s="41"/>
      <c r="FO87" s="41"/>
      <c r="FP87" s="41"/>
      <c r="FQ87" s="41"/>
      <c r="FR87" s="41"/>
      <c r="FS87" s="41"/>
      <c r="FT87" s="41"/>
      <c r="FU87" s="41"/>
      <c r="FV87" s="41"/>
      <c r="FW87" s="41"/>
      <c r="FX87" s="41"/>
      <c r="FY87" s="41"/>
      <c r="FZ87" s="41"/>
      <c r="GA87" s="41"/>
      <c r="GB87" s="41"/>
      <c r="GC87" s="41"/>
      <c r="GD87" s="41"/>
      <c r="GE87" s="41"/>
      <c r="GF87" s="41"/>
      <c r="GG87" s="41"/>
      <c r="GH87" s="41"/>
      <c r="GI87" s="41"/>
      <c r="GJ87" s="41"/>
      <c r="GK87" s="41"/>
      <c r="GL87" s="41"/>
      <c r="GM87" s="41"/>
      <c r="GN87" s="41"/>
      <c r="GO87" s="41"/>
      <c r="GP87" s="41"/>
      <c r="GQ87" s="41"/>
      <c r="GR87" s="41"/>
      <c r="GS87" s="41"/>
      <c r="GT87" s="41"/>
      <c r="GU87" s="41"/>
      <c r="GV87" s="41"/>
      <c r="GW87" s="41"/>
      <c r="GX87" s="41"/>
      <c r="GY87" s="41"/>
      <c r="GZ87" s="41"/>
      <c r="HA87" s="41"/>
      <c r="HB87" s="41"/>
      <c r="HC87" s="41"/>
      <c r="HD87" s="41"/>
      <c r="HE87" s="41"/>
      <c r="HF87" s="41"/>
      <c r="HG87" s="41"/>
      <c r="HH87" s="41"/>
      <c r="HI87" s="41"/>
      <c r="HJ87" s="41"/>
      <c r="HK87" s="41"/>
      <c r="HL87" s="41"/>
      <c r="HM87" s="41"/>
      <c r="HN87" s="41"/>
      <c r="HO87" s="41"/>
      <c r="HP87" s="41"/>
      <c r="HQ87" s="41"/>
      <c r="HR87" s="41"/>
      <c r="HS87" s="41"/>
      <c r="HT87" s="41"/>
      <c r="HU87" s="41"/>
      <c r="HV87" s="41"/>
      <c r="HW87" s="41"/>
      <c r="HX87" s="41"/>
      <c r="HY87" s="41"/>
      <c r="HZ87" s="41"/>
      <c r="IA87" s="41"/>
      <c r="IB87" s="41"/>
      <c r="IC87" s="41"/>
      <c r="ID87" s="41"/>
      <c r="IE87" s="41"/>
      <c r="IF87" s="41"/>
      <c r="IG87" s="41"/>
      <c r="IH87" s="41"/>
      <c r="II87" s="41"/>
      <c r="IJ87" s="41"/>
      <c r="IK87" s="41"/>
      <c r="IL87" s="41"/>
      <c r="IM87" s="41"/>
      <c r="IN87" s="41"/>
      <c r="IO87" s="41"/>
      <c r="IP87" s="41"/>
      <c r="IQ87" s="41"/>
      <c r="IR87" s="41"/>
      <c r="IS87" s="41"/>
      <c r="IT87" s="41"/>
      <c r="IU87" s="41"/>
      <c r="IV87" s="41"/>
      <c r="IW87" s="41"/>
      <c r="IX87" s="41"/>
      <c r="IY87" s="41"/>
      <c r="IZ87" s="41"/>
      <c r="JA87" s="41"/>
      <c r="JB87" s="41"/>
      <c r="JC87" s="41"/>
      <c r="JD87" s="41"/>
      <c r="JE87" s="41"/>
      <c r="JF87" s="41"/>
      <c r="JG87" s="41"/>
      <c r="JH87" s="41"/>
      <c r="JI87" s="41"/>
      <c r="JJ87" s="41"/>
      <c r="JK87" s="41"/>
      <c r="JL87" s="41"/>
      <c r="JM87" s="41"/>
      <c r="JN87" s="41"/>
      <c r="JO87" s="41"/>
      <c r="JP87" s="41"/>
      <c r="JQ87" s="41"/>
      <c r="JR87" s="41"/>
      <c r="JS87" s="41"/>
      <c r="JT87" s="41"/>
      <c r="JU87" s="41"/>
      <c r="JV87" s="41"/>
      <c r="JW87" s="41"/>
      <c r="JX87" s="41"/>
      <c r="JY87" s="41"/>
      <c r="JZ87" s="41"/>
      <c r="KA87" s="41"/>
      <c r="KB87" s="41"/>
      <c r="KC87" s="41"/>
      <c r="KD87" s="41"/>
      <c r="KE87" s="41"/>
      <c r="KF87" s="41"/>
      <c r="KG87" s="41"/>
      <c r="KH87" s="41"/>
      <c r="KI87" s="41"/>
      <c r="KJ87" s="41"/>
      <c r="KK87" s="41"/>
      <c r="KL87" s="41"/>
      <c r="KM87" s="41"/>
      <c r="KN87" s="41"/>
      <c r="KO87" s="41"/>
      <c r="KP87" s="41"/>
      <c r="KQ87" s="41"/>
      <c r="KR87" s="41"/>
      <c r="KS87" s="41"/>
      <c r="KT87" s="41"/>
      <c r="KU87" s="41"/>
      <c r="KV87" s="41"/>
      <c r="KW87" s="41"/>
      <c r="KX87" s="41"/>
      <c r="KY87" s="41"/>
      <c r="KZ87" s="41"/>
      <c r="LA87" s="41"/>
      <c r="LB87" s="41"/>
      <c r="LC87" s="41"/>
      <c r="LD87" s="41"/>
      <c r="LE87" s="41"/>
      <c r="LF87" s="41"/>
      <c r="LG87" s="41"/>
      <c r="LH87" s="41"/>
      <c r="LI87" s="41"/>
      <c r="LJ87" s="41"/>
      <c r="LK87" s="41"/>
      <c r="LL87" s="41"/>
      <c r="LM87" s="41"/>
      <c r="LN87" s="41"/>
      <c r="LO87" s="41"/>
      <c r="LP87" s="41"/>
      <c r="LQ87" s="41"/>
      <c r="LR87" s="41"/>
      <c r="LS87" s="41"/>
      <c r="LT87" s="41"/>
      <c r="LU87" s="41"/>
      <c r="LV87" s="41"/>
      <c r="LW87" s="41"/>
      <c r="LX87" s="41"/>
      <c r="LY87" s="41"/>
      <c r="LZ87" s="41"/>
      <c r="MA87" s="41"/>
      <c r="MB87" s="41"/>
      <c r="MC87" s="41"/>
      <c r="MD87" s="41"/>
      <c r="ME87" s="41"/>
      <c r="MF87" s="41"/>
      <c r="MG87" s="41"/>
      <c r="MH87" s="41"/>
      <c r="MI87" s="41"/>
      <c r="MJ87" s="41"/>
      <c r="MK87" s="41"/>
      <c r="ML87" s="41"/>
      <c r="MM87" s="41"/>
      <c r="MN87" s="41"/>
      <c r="MO87" s="41"/>
      <c r="MP87" s="41"/>
      <c r="MQ87" s="41"/>
      <c r="MR87" s="41"/>
      <c r="MS87" s="41"/>
      <c r="MT87" s="41"/>
      <c r="MU87" s="41"/>
      <c r="MV87" s="41"/>
      <c r="MW87" s="41"/>
      <c r="MX87" s="41"/>
      <c r="MY87" s="41"/>
      <c r="MZ87" s="41"/>
      <c r="NA87" s="41"/>
      <c r="NB87" s="41"/>
      <c r="NC87" s="41"/>
      <c r="ND87" s="41"/>
      <c r="NE87" s="41"/>
      <c r="NF87" s="41"/>
      <c r="NG87" s="41"/>
      <c r="NH87" s="41"/>
      <c r="NI87" s="41"/>
      <c r="NJ87" s="41"/>
      <c r="NK87" s="41"/>
      <c r="NL87" s="41"/>
      <c r="NM87" s="41"/>
      <c r="NN87" s="41"/>
      <c r="NO87" s="41"/>
      <c r="NP87" s="41"/>
      <c r="NQ87" s="41"/>
      <c r="NR87" s="41"/>
      <c r="NS87" s="41"/>
      <c r="NT87" s="41"/>
      <c r="NU87" s="41"/>
      <c r="NV87" s="41"/>
      <c r="NW87" s="41"/>
      <c r="NX87" s="41"/>
      <c r="NY87" s="41"/>
      <c r="NZ87" s="41"/>
      <c r="OA87" s="41"/>
      <c r="OB87" s="41"/>
      <c r="OC87" s="41"/>
      <c r="OD87" s="41"/>
      <c r="OE87" s="41"/>
      <c r="OF87" s="41"/>
      <c r="OG87" s="41"/>
      <c r="OH87" s="41"/>
      <c r="OI87" s="41"/>
      <c r="OJ87" s="41"/>
      <c r="OK87" s="41"/>
      <c r="OL87" s="41"/>
      <c r="OM87" s="41"/>
      <c r="ON87" s="41"/>
      <c r="OO87" s="41"/>
      <c r="OP87" s="41"/>
      <c r="OQ87" s="41"/>
      <c r="OR87" s="41"/>
      <c r="OS87" s="41"/>
      <c r="OT87" s="41"/>
      <c r="OU87" s="41"/>
      <c r="OV87" s="41"/>
      <c r="OW87" s="41"/>
      <c r="OX87" s="41"/>
      <c r="OY87" s="41"/>
      <c r="OZ87" s="41"/>
      <c r="PA87" s="41"/>
      <c r="PB87" s="41"/>
      <c r="PC87" s="41"/>
      <c r="PD87" s="41"/>
      <c r="PE87" s="41"/>
      <c r="PF87" s="41"/>
      <c r="PG87" s="41"/>
      <c r="PH87" s="41"/>
      <c r="PI87" s="41"/>
      <c r="PJ87" s="41"/>
      <c r="PK87" s="41"/>
      <c r="PL87" s="41"/>
      <c r="PM87" s="41"/>
      <c r="PN87" s="41"/>
      <c r="PO87" s="41"/>
      <c r="PP87" s="41"/>
      <c r="PQ87" s="41"/>
      <c r="PR87" s="41"/>
      <c r="PS87" s="41"/>
      <c r="PT87" s="41"/>
      <c r="PU87" s="41"/>
      <c r="PV87" s="41"/>
      <c r="PW87" s="41"/>
      <c r="PX87" s="41"/>
      <c r="PY87" s="41"/>
      <c r="PZ87" s="41"/>
      <c r="QA87" s="41"/>
      <c r="QB87" s="41"/>
      <c r="QC87" s="41"/>
      <c r="QD87" s="41"/>
      <c r="QE87" s="41"/>
      <c r="QF87" s="41"/>
      <c r="QG87" s="41"/>
      <c r="QH87" s="41"/>
      <c r="QI87" s="41"/>
      <c r="QJ87" s="41"/>
      <c r="QK87" s="41"/>
      <c r="QL87" s="41"/>
      <c r="QM87" s="41"/>
      <c r="QN87" s="41"/>
      <c r="QO87" s="41"/>
      <c r="QP87" s="41"/>
      <c r="QQ87" s="41"/>
      <c r="QR87" s="41"/>
      <c r="QS87" s="41"/>
      <c r="QT87" s="41"/>
      <c r="QU87" s="41"/>
      <c r="QV87" s="41"/>
      <c r="QW87" s="41"/>
      <c r="QX87" s="41"/>
      <c r="QY87" s="41"/>
      <c r="QZ87" s="41"/>
      <c r="RA87" s="41"/>
      <c r="RB87" s="41"/>
      <c r="RC87" s="41"/>
      <c r="RD87" s="41"/>
      <c r="RE87" s="41"/>
      <c r="RF87" s="41"/>
      <c r="RG87" s="41"/>
      <c r="RH87" s="41"/>
      <c r="RI87" s="41"/>
      <c r="RJ87" s="41"/>
      <c r="RK87" s="41"/>
      <c r="RL87" s="41"/>
      <c r="RM87" s="41"/>
      <c r="RN87" s="41"/>
      <c r="RO87" s="41"/>
      <c r="RP87" s="41"/>
      <c r="RQ87" s="41"/>
      <c r="RR87" s="41"/>
      <c r="RS87" s="41"/>
      <c r="RT87" s="41"/>
      <c r="RU87" s="41"/>
      <c r="RV87" s="41"/>
      <c r="RW87" s="41"/>
      <c r="RX87" s="41"/>
      <c r="RY87" s="41"/>
      <c r="RZ87" s="41"/>
      <c r="SA87" s="41"/>
      <c r="SB87" s="41"/>
      <c r="SC87" s="41"/>
      <c r="SD87" s="41"/>
      <c r="SE87" s="41"/>
      <c r="SF87" s="41"/>
      <c r="SG87" s="41"/>
      <c r="SH87" s="41"/>
      <c r="SI87" s="41"/>
      <c r="SJ87" s="41"/>
      <c r="SK87" s="41"/>
      <c r="SL87" s="41"/>
      <c r="SM87" s="41"/>
      <c r="SN87" s="41"/>
      <c r="SO87" s="41"/>
      <c r="SP87" s="41"/>
      <c r="SQ87" s="41"/>
      <c r="SR87" s="41"/>
      <c r="SS87" s="41"/>
      <c r="ST87" s="41"/>
      <c r="SU87" s="41"/>
      <c r="SV87" s="41"/>
      <c r="SW87" s="41"/>
      <c r="SX87" s="41"/>
      <c r="SY87" s="41"/>
      <c r="SZ87" s="41"/>
      <c r="TA87" s="41"/>
      <c r="TB87" s="41"/>
      <c r="TC87" s="41"/>
      <c r="TD87" s="41"/>
      <c r="TE87" s="41"/>
      <c r="TF87" s="41"/>
      <c r="TG87" s="41"/>
      <c r="TH87" s="41"/>
      <c r="TI87" s="41"/>
      <c r="TJ87" s="41"/>
      <c r="TK87" s="41"/>
      <c r="TL87" s="41"/>
      <c r="TM87" s="41"/>
      <c r="TN87" s="41"/>
      <c r="TO87" s="41"/>
      <c r="TP87" s="41"/>
      <c r="TQ87" s="41"/>
      <c r="TR87" s="41"/>
      <c r="TS87" s="41"/>
      <c r="TT87" s="41"/>
      <c r="TU87" s="41"/>
      <c r="TV87" s="41"/>
      <c r="TW87" s="41"/>
      <c r="TX87" s="41"/>
      <c r="TY87" s="41"/>
      <c r="TZ87" s="41"/>
      <c r="UA87" s="41"/>
      <c r="UB87" s="41"/>
      <c r="UC87" s="41"/>
      <c r="UD87" s="41"/>
      <c r="UE87" s="41"/>
      <c r="UF87" s="41"/>
      <c r="UG87" s="41"/>
      <c r="UH87" s="41"/>
      <c r="UI87" s="41"/>
      <c r="UJ87" s="41"/>
      <c r="UK87" s="41"/>
      <c r="UL87" s="41"/>
      <c r="UM87" s="41"/>
      <c r="UN87" s="41"/>
      <c r="UO87" s="41"/>
      <c r="UP87" s="41"/>
      <c r="UQ87" s="41"/>
      <c r="UR87" s="41"/>
      <c r="US87" s="41"/>
      <c r="UT87" s="41"/>
      <c r="UU87" s="41"/>
      <c r="UV87" s="41"/>
      <c r="UW87" s="41"/>
      <c r="UX87" s="41"/>
      <c r="UY87" s="41"/>
      <c r="UZ87" s="41"/>
      <c r="VA87" s="41"/>
      <c r="VB87" s="41"/>
      <c r="VC87" s="41"/>
      <c r="VD87" s="41"/>
      <c r="VE87" s="41"/>
      <c r="VF87" s="41"/>
      <c r="VG87" s="41"/>
      <c r="VH87" s="41"/>
      <c r="VI87" s="41"/>
      <c r="VJ87" s="41"/>
      <c r="VK87" s="41"/>
      <c r="VL87" s="41"/>
      <c r="VM87" s="41"/>
      <c r="VN87" s="41"/>
      <c r="VO87" s="41"/>
      <c r="VP87" s="41"/>
      <c r="VQ87" s="41"/>
      <c r="VR87" s="41"/>
      <c r="VS87" s="41"/>
      <c r="VT87" s="41"/>
      <c r="VU87" s="41"/>
      <c r="VV87" s="41"/>
      <c r="VW87" s="41"/>
      <c r="VX87" s="41"/>
      <c r="VY87" s="41"/>
      <c r="VZ87" s="41"/>
      <c r="WA87" s="41"/>
      <c r="WB87" s="41"/>
      <c r="WC87" s="41"/>
      <c r="WD87" s="41"/>
      <c r="WE87" s="41"/>
      <c r="WF87" s="41"/>
      <c r="WG87" s="41"/>
      <c r="WH87" s="41"/>
      <c r="WI87" s="41"/>
      <c r="WJ87" s="41"/>
      <c r="WK87" s="41"/>
      <c r="WL87" s="41"/>
      <c r="WM87" s="41"/>
      <c r="WN87" s="41"/>
      <c r="WO87" s="41"/>
      <c r="WP87" s="41"/>
      <c r="WQ87" s="41"/>
      <c r="WR87" s="41"/>
      <c r="WS87" s="41"/>
      <c r="WT87" s="41"/>
      <c r="WU87" s="41"/>
      <c r="WV87" s="41"/>
      <c r="WW87" s="41"/>
      <c r="WX87" s="41"/>
      <c r="WY87" s="41"/>
      <c r="WZ87" s="41"/>
      <c r="XA87" s="41"/>
      <c r="XB87" s="41"/>
      <c r="XC87" s="41"/>
      <c r="XD87" s="41"/>
      <c r="XE87" s="41"/>
      <c r="XF87" s="41"/>
      <c r="XG87" s="41"/>
      <c r="XH87" s="41"/>
      <c r="XI87" s="41"/>
      <c r="XJ87" s="41"/>
      <c r="XK87" s="41"/>
      <c r="XL87" s="41"/>
      <c r="XM87" s="41"/>
      <c r="XN87" s="41"/>
      <c r="XO87" s="41"/>
      <c r="XP87" s="41"/>
      <c r="XQ87" s="41"/>
      <c r="XR87" s="41"/>
      <c r="XS87" s="41"/>
      <c r="XT87" s="41"/>
      <c r="XU87" s="41"/>
      <c r="XV87" s="41"/>
      <c r="XW87" s="41"/>
      <c r="XX87" s="41"/>
      <c r="XY87" s="41"/>
      <c r="XZ87" s="41"/>
      <c r="YA87" s="41"/>
      <c r="YB87" s="41"/>
      <c r="YC87" s="41"/>
      <c r="YD87" s="41"/>
      <c r="YE87" s="41"/>
      <c r="YF87" s="41"/>
      <c r="YG87" s="41"/>
      <c r="YH87" s="41"/>
      <c r="YI87" s="41"/>
      <c r="YJ87" s="41"/>
      <c r="YK87" s="41"/>
      <c r="YL87" s="41"/>
      <c r="YM87" s="41"/>
      <c r="YN87" s="41"/>
      <c r="YO87" s="41"/>
      <c r="YP87" s="41"/>
      <c r="YQ87" s="41"/>
      <c r="YR87" s="41"/>
      <c r="YS87" s="41"/>
      <c r="YT87" s="41"/>
      <c r="YU87" s="41"/>
      <c r="YV87" s="41"/>
      <c r="YW87" s="41"/>
      <c r="YX87" s="41"/>
      <c r="YY87" s="41"/>
      <c r="YZ87" s="41"/>
      <c r="ZA87" s="41"/>
      <c r="ZB87" s="41"/>
      <c r="ZC87" s="41"/>
      <c r="ZD87" s="41"/>
      <c r="ZE87" s="41"/>
      <c r="ZF87" s="41"/>
      <c r="ZG87" s="41"/>
      <c r="ZH87" s="41"/>
      <c r="ZI87" s="41"/>
      <c r="ZJ87" s="41"/>
      <c r="ZK87" s="41"/>
      <c r="ZL87" s="41"/>
      <c r="ZM87" s="41"/>
      <c r="ZN87" s="41"/>
      <c r="ZO87" s="41"/>
      <c r="ZP87" s="41"/>
      <c r="ZQ87" s="41"/>
      <c r="ZR87" s="41"/>
      <c r="ZS87" s="41"/>
      <c r="ZT87" s="41"/>
      <c r="ZU87" s="41"/>
      <c r="ZV87" s="41"/>
      <c r="ZW87" s="41"/>
      <c r="ZX87" s="41"/>
      <c r="ZY87" s="41"/>
      <c r="ZZ87" s="41"/>
      <c r="AAA87" s="41"/>
      <c r="AAB87" s="41"/>
      <c r="AAC87" s="41"/>
      <c r="AAD87" s="41"/>
      <c r="AAE87" s="41"/>
      <c r="AAF87" s="41"/>
      <c r="AAG87" s="41"/>
      <c r="AAH87" s="41"/>
      <c r="AAI87" s="41"/>
      <c r="AAJ87" s="41"/>
      <c r="AAK87" s="41"/>
      <c r="AAL87" s="41"/>
      <c r="AAM87" s="41"/>
      <c r="AAN87" s="41"/>
      <c r="AAO87" s="41"/>
      <c r="AAP87" s="41"/>
      <c r="AAQ87" s="41"/>
      <c r="AAR87" s="41"/>
      <c r="AAS87" s="41"/>
      <c r="AAT87" s="41"/>
      <c r="AAU87" s="41"/>
      <c r="AAV87" s="41"/>
      <c r="AAW87" s="41"/>
      <c r="AAX87" s="41"/>
      <c r="AAY87" s="41"/>
      <c r="AAZ87" s="41"/>
      <c r="ABA87" s="41"/>
      <c r="ABB87" s="41"/>
      <c r="ABC87" s="41"/>
      <c r="ABD87" s="41"/>
      <c r="ABE87" s="41"/>
      <c r="ABF87" s="41"/>
      <c r="ABG87" s="41"/>
      <c r="ABH87" s="41"/>
      <c r="ABI87" s="41"/>
      <c r="ABJ87" s="41"/>
      <c r="ABK87" s="41"/>
      <c r="ABL87" s="41"/>
      <c r="ABM87" s="41"/>
      <c r="ABN87" s="41"/>
      <c r="ABO87" s="41"/>
      <c r="ABP87" s="41"/>
      <c r="ABQ87" s="41"/>
      <c r="ABR87" s="41"/>
      <c r="ABS87" s="41"/>
      <c r="ABT87" s="41"/>
      <c r="ABU87" s="41"/>
      <c r="ABV87" s="41"/>
      <c r="ABW87" s="41"/>
      <c r="ABX87" s="41"/>
      <c r="ABY87" s="41"/>
      <c r="ABZ87" s="41"/>
      <c r="ACA87" s="41"/>
      <c r="ACB87" s="41"/>
      <c r="ACC87" s="41"/>
      <c r="ACD87" s="41"/>
      <c r="ACE87" s="41"/>
      <c r="ACF87" s="41"/>
      <c r="ACG87" s="41"/>
      <c r="ACH87" s="41"/>
      <c r="ACI87" s="41"/>
      <c r="ACJ87" s="41"/>
      <c r="ACK87" s="41"/>
      <c r="ACL87" s="41"/>
      <c r="ACM87" s="41"/>
      <c r="ACN87" s="41"/>
      <c r="ACO87" s="41"/>
      <c r="ACP87" s="41"/>
      <c r="ACQ87" s="41"/>
      <c r="ACR87" s="41"/>
      <c r="ACS87" s="41"/>
      <c r="ACT87" s="41"/>
      <c r="ACU87" s="41"/>
      <c r="ACV87" s="41"/>
      <c r="ACW87" s="41"/>
      <c r="ACX87" s="41"/>
      <c r="ACY87" s="41"/>
      <c r="ACZ87" s="41"/>
      <c r="ADA87" s="41"/>
      <c r="ADB87" s="41"/>
      <c r="ADC87" s="41"/>
      <c r="ADD87" s="41"/>
      <c r="ADE87" s="41"/>
      <c r="ADF87" s="41"/>
      <c r="ADG87" s="41"/>
      <c r="ADH87" s="41"/>
      <c r="ADI87" s="41"/>
      <c r="ADJ87" s="41"/>
      <c r="ADK87" s="41"/>
      <c r="ADL87" s="41"/>
      <c r="ADM87" s="41"/>
      <c r="ADN87" s="41"/>
      <c r="ADO87" s="41"/>
      <c r="ADP87" s="41"/>
      <c r="ADQ87" s="41"/>
      <c r="ADR87" s="41"/>
      <c r="ADS87" s="41"/>
      <c r="ADT87" s="41"/>
      <c r="ADU87" s="41"/>
      <c r="ADV87" s="41"/>
      <c r="ADW87" s="41"/>
      <c r="ADX87" s="41"/>
      <c r="ADY87" s="41"/>
      <c r="ADZ87" s="41"/>
      <c r="AEA87" s="41"/>
      <c r="AEB87" s="41"/>
      <c r="AEC87" s="41"/>
      <c r="AED87" s="41"/>
      <c r="AEE87" s="41"/>
      <c r="AEF87" s="41"/>
      <c r="AEG87" s="41"/>
      <c r="AEH87" s="41"/>
      <c r="AEI87" s="41"/>
      <c r="AEJ87" s="41"/>
      <c r="AEK87" s="41"/>
      <c r="AEL87" s="41"/>
      <c r="AEM87" s="41"/>
      <c r="AEN87" s="41"/>
      <c r="AEO87" s="41"/>
      <c r="AEP87" s="41"/>
      <c r="AEQ87" s="41"/>
      <c r="AER87" s="41"/>
      <c r="AES87" s="41"/>
      <c r="AET87" s="41"/>
      <c r="AEU87" s="41"/>
      <c r="AEV87" s="41"/>
      <c r="AEW87" s="41"/>
      <c r="AEX87" s="41"/>
      <c r="AEY87" s="41"/>
      <c r="AEZ87" s="41"/>
      <c r="AFA87" s="41"/>
      <c r="AFB87" s="41"/>
      <c r="AFC87" s="41"/>
      <c r="AFD87" s="41"/>
      <c r="AFE87" s="41"/>
      <c r="AFF87" s="41"/>
      <c r="AFG87" s="41"/>
      <c r="AFH87" s="41"/>
      <c r="AFI87" s="41"/>
      <c r="AFJ87" s="41"/>
      <c r="AFK87" s="41"/>
      <c r="AFL87" s="41"/>
      <c r="AFM87" s="41"/>
      <c r="AFN87" s="41"/>
      <c r="AFO87" s="41"/>
      <c r="AFP87" s="41"/>
      <c r="AFQ87" s="41"/>
      <c r="AFR87" s="41"/>
      <c r="AFS87" s="41"/>
      <c r="AFT87" s="41"/>
      <c r="AFU87" s="41"/>
      <c r="AFV87" s="41"/>
      <c r="AFW87" s="41"/>
      <c r="AFX87" s="41"/>
      <c r="AFY87" s="41"/>
      <c r="AFZ87" s="41"/>
      <c r="AGA87" s="41"/>
      <c r="AGB87" s="41"/>
      <c r="AGC87" s="41"/>
      <c r="AGD87" s="41"/>
      <c r="AGE87" s="41"/>
      <c r="AGF87" s="41"/>
      <c r="AGG87" s="41"/>
      <c r="AGH87" s="41"/>
      <c r="AGI87" s="41"/>
      <c r="AGJ87" s="41"/>
      <c r="AGK87" s="41"/>
      <c r="AGL87" s="41"/>
      <c r="AGM87" s="41"/>
      <c r="AGN87" s="41"/>
      <c r="AGO87" s="41"/>
      <c r="AGP87" s="41"/>
      <c r="AGQ87" s="41"/>
      <c r="AGR87" s="41"/>
      <c r="AGS87" s="41"/>
      <c r="AGT87" s="41"/>
      <c r="AGU87" s="41"/>
      <c r="AGV87" s="41"/>
      <c r="AGW87" s="41"/>
      <c r="AGX87" s="41"/>
      <c r="AGY87" s="41"/>
      <c r="AGZ87" s="41"/>
      <c r="AHA87" s="41"/>
      <c r="AHB87" s="41"/>
      <c r="AHC87" s="41"/>
      <c r="AHD87" s="41"/>
      <c r="AHE87" s="41"/>
      <c r="AHF87" s="41"/>
      <c r="AHG87" s="41"/>
      <c r="AHH87" s="41"/>
      <c r="AHI87" s="41"/>
      <c r="AHJ87" s="41"/>
      <c r="AHK87" s="41"/>
      <c r="AHL87" s="41"/>
      <c r="AHM87" s="41"/>
      <c r="AHN87" s="41"/>
      <c r="AHO87" s="41"/>
      <c r="AHP87" s="41"/>
      <c r="AHQ87" s="41"/>
      <c r="AHR87" s="41"/>
      <c r="AHS87" s="41"/>
      <c r="AHT87" s="41"/>
      <c r="AHU87" s="41"/>
      <c r="AHV87" s="41"/>
      <c r="AHW87" s="41"/>
      <c r="AHX87" s="41"/>
      <c r="AHY87" s="41"/>
      <c r="AHZ87" s="41"/>
      <c r="AIA87" s="41"/>
      <c r="AIB87" s="41"/>
      <c r="AIC87" s="41"/>
      <c r="AID87" s="41"/>
      <c r="AIE87" s="41"/>
      <c r="AIF87" s="41"/>
      <c r="AIG87" s="41"/>
      <c r="AIH87" s="41"/>
      <c r="AII87" s="41"/>
      <c r="AIJ87" s="41"/>
      <c r="AIK87" s="41"/>
      <c r="AIL87" s="41"/>
      <c r="AIM87" s="41"/>
      <c r="AIN87" s="41"/>
      <c r="AIO87" s="41"/>
      <c r="AIP87" s="41"/>
      <c r="AIQ87" s="41"/>
      <c r="AIR87" s="41"/>
      <c r="AIS87" s="41"/>
      <c r="AIT87" s="41"/>
      <c r="AIU87" s="41"/>
      <c r="AIV87" s="41"/>
      <c r="AIW87" s="41"/>
      <c r="AIX87" s="41"/>
      <c r="AIY87" s="41"/>
      <c r="AIZ87" s="41"/>
      <c r="AJA87" s="41"/>
      <c r="AJB87" s="41"/>
      <c r="AJC87" s="41"/>
      <c r="AJD87" s="41"/>
      <c r="AJE87" s="41"/>
      <c r="AJF87" s="41"/>
      <c r="AJG87" s="41"/>
      <c r="AJH87" s="41"/>
      <c r="AJI87" s="41"/>
      <c r="AJJ87" s="41"/>
      <c r="AJK87" s="41"/>
      <c r="AJL87" s="41"/>
      <c r="AJM87" s="41"/>
      <c r="AJN87" s="41"/>
      <c r="AJO87" s="41"/>
      <c r="AJP87" s="41"/>
      <c r="AJQ87" s="41"/>
      <c r="AJR87" s="41"/>
      <c r="AJS87" s="41"/>
      <c r="AJT87" s="41"/>
      <c r="AJU87" s="41"/>
      <c r="AJV87" s="41"/>
      <c r="AJW87" s="41"/>
      <c r="AJX87" s="41"/>
      <c r="AJY87" s="41"/>
      <c r="AJZ87" s="41"/>
      <c r="AKA87" s="41"/>
      <c r="AKB87" s="41"/>
      <c r="AKC87" s="41"/>
      <c r="AKD87" s="41"/>
      <c r="AKE87" s="41"/>
      <c r="AKF87" s="41"/>
      <c r="AKG87" s="41"/>
      <c r="AKH87" s="41"/>
      <c r="AKI87" s="41"/>
      <c r="AKJ87" s="41"/>
      <c r="AKK87" s="41"/>
      <c r="AKL87" s="41"/>
      <c r="AKM87" s="41"/>
      <c r="AKN87" s="41"/>
      <c r="AKO87" s="41"/>
      <c r="AKP87" s="41"/>
      <c r="AKQ87" s="41"/>
      <c r="AKR87" s="41"/>
      <c r="AKS87" s="41"/>
      <c r="AKT87" s="41"/>
      <c r="AKU87" s="41"/>
      <c r="AKV87" s="41"/>
      <c r="AKW87" s="41"/>
      <c r="AKX87" s="41"/>
      <c r="AKY87" s="41"/>
      <c r="AKZ87" s="41"/>
      <c r="ALA87" s="41"/>
      <c r="ALB87" s="41"/>
      <c r="ALC87" s="41"/>
      <c r="ALD87" s="41"/>
      <c r="ALE87" s="41"/>
      <c r="ALF87" s="41"/>
      <c r="ALG87" s="41"/>
      <c r="ALH87" s="41"/>
      <c r="ALI87" s="41"/>
      <c r="ALJ87" s="41"/>
      <c r="ALK87" s="41"/>
      <c r="ALL87" s="41"/>
      <c r="ALM87" s="41"/>
      <c r="ALN87" s="41"/>
      <c r="ALO87" s="41"/>
      <c r="ALP87" s="41"/>
      <c r="ALQ87" s="41"/>
      <c r="ALR87" s="41"/>
      <c r="ALS87" s="41"/>
      <c r="ALT87" s="41"/>
      <c r="ALU87" s="41"/>
      <c r="ALV87" s="41"/>
      <c r="ALW87" s="41"/>
      <c r="ALX87" s="41"/>
      <c r="ALY87" s="41"/>
      <c r="ALZ87" s="41"/>
      <c r="AMA87" s="41"/>
      <c r="AMB87" s="41"/>
      <c r="AMC87" s="41"/>
      <c r="AMD87" s="41"/>
      <c r="AME87" s="41"/>
      <c r="AMF87" s="41"/>
      <c r="AMG87" s="41"/>
      <c r="AMH87" s="41"/>
      <c r="AMI87" s="41"/>
      <c r="AMJ87" s="41"/>
      <c r="AMK87" s="41"/>
      <c r="AML87" s="41"/>
      <c r="AMM87" s="41"/>
      <c r="AMN87" s="41"/>
      <c r="AMO87" s="41"/>
      <c r="AMP87" s="41"/>
      <c r="AMQ87" s="41"/>
      <c r="AMR87" s="41"/>
      <c r="AMS87" s="41"/>
      <c r="AMT87" s="41"/>
      <c r="AMU87" s="41"/>
      <c r="AMV87" s="41"/>
      <c r="AMW87" s="41"/>
      <c r="AMX87" s="41"/>
      <c r="AMY87" s="41"/>
      <c r="AMZ87" s="41"/>
      <c r="ANA87" s="41"/>
      <c r="ANB87" s="41"/>
      <c r="ANC87" s="41"/>
      <c r="AND87" s="41"/>
      <c r="ANE87" s="41"/>
      <c r="ANF87" s="41"/>
      <c r="ANG87" s="41"/>
      <c r="ANH87" s="41"/>
      <c r="ANI87" s="41"/>
      <c r="ANJ87" s="41"/>
      <c r="ANK87" s="41"/>
      <c r="ANL87" s="41"/>
      <c r="ANM87" s="41"/>
      <c r="ANN87" s="41"/>
      <c r="ANO87" s="41"/>
      <c r="ANP87" s="41"/>
      <c r="ANQ87" s="41"/>
      <c r="ANR87" s="41"/>
      <c r="ANS87" s="41"/>
      <c r="ANT87" s="41"/>
      <c r="ANU87" s="41"/>
      <c r="ANV87" s="41"/>
      <c r="ANW87" s="41"/>
      <c r="ANX87" s="41"/>
      <c r="ANY87" s="41"/>
      <c r="ANZ87" s="41"/>
      <c r="AOA87" s="41"/>
      <c r="AOB87" s="41"/>
      <c r="AOC87" s="41"/>
      <c r="AOD87" s="41"/>
      <c r="AOE87" s="41"/>
      <c r="AOF87" s="41"/>
      <c r="AOG87" s="41"/>
      <c r="AOH87" s="41"/>
      <c r="AOI87" s="41"/>
      <c r="AOJ87" s="41"/>
      <c r="AOK87" s="41"/>
      <c r="AOL87" s="41"/>
      <c r="AOM87" s="41"/>
      <c r="AON87" s="41"/>
      <c r="AOO87" s="41"/>
      <c r="AOP87" s="41"/>
      <c r="AOQ87" s="41"/>
      <c r="AOR87" s="41"/>
      <c r="AOS87" s="41"/>
      <c r="AOT87" s="41"/>
      <c r="AOU87" s="41"/>
      <c r="AOV87" s="41"/>
      <c r="AOW87" s="41"/>
      <c r="AOX87" s="41"/>
      <c r="AOY87" s="41"/>
      <c r="AOZ87" s="41"/>
      <c r="APA87" s="41"/>
      <c r="APB87" s="41"/>
      <c r="APC87" s="41"/>
      <c r="APD87" s="41"/>
      <c r="APE87" s="41"/>
      <c r="APF87" s="41"/>
      <c r="APG87" s="41"/>
      <c r="APH87" s="41"/>
      <c r="API87" s="41"/>
    </row>
    <row r="88" spans="2:1101" x14ac:dyDescent="0.25">
      <c r="B88" s="43" t="s">
        <v>374</v>
      </c>
      <c r="C88" s="41">
        <v>12527</v>
      </c>
      <c r="D88" s="130">
        <v>1077020.8799999999</v>
      </c>
      <c r="E88" s="130">
        <v>0</v>
      </c>
      <c r="F88" s="130">
        <v>0</v>
      </c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  <c r="CK88" s="41"/>
      <c r="CL88" s="41"/>
      <c r="CM88" s="41"/>
      <c r="CN88" s="41"/>
      <c r="CO88" s="41"/>
      <c r="CP88" s="41"/>
      <c r="CQ88" s="41"/>
      <c r="CR88" s="41"/>
      <c r="CS88" s="41"/>
      <c r="CT88" s="41"/>
      <c r="CU88" s="41"/>
      <c r="CV88" s="41"/>
      <c r="CW88" s="41"/>
      <c r="CX88" s="41"/>
      <c r="CY88" s="41"/>
      <c r="CZ88" s="41"/>
      <c r="DA88" s="41"/>
      <c r="DB88" s="41"/>
      <c r="DC88" s="41"/>
      <c r="DD88" s="41"/>
      <c r="DE88" s="41"/>
      <c r="DF88" s="41"/>
      <c r="DG88" s="41"/>
      <c r="DH88" s="41"/>
      <c r="DI88" s="41"/>
      <c r="DJ88" s="41"/>
      <c r="DK88" s="41"/>
      <c r="DL88" s="41"/>
      <c r="DM88" s="41"/>
      <c r="DN88" s="41"/>
      <c r="DO88" s="41"/>
      <c r="DP88" s="41"/>
      <c r="DQ88" s="41"/>
      <c r="DR88" s="41"/>
      <c r="DS88" s="41"/>
      <c r="DT88" s="41"/>
      <c r="DU88" s="41"/>
      <c r="DV88" s="41"/>
      <c r="DW88" s="41"/>
      <c r="DX88" s="41"/>
      <c r="DY88" s="41"/>
      <c r="DZ88" s="41"/>
      <c r="EA88" s="41"/>
      <c r="EB88" s="41"/>
      <c r="EC88" s="41"/>
      <c r="ED88" s="41"/>
      <c r="EE88" s="41"/>
      <c r="EF88" s="41"/>
      <c r="EG88" s="41"/>
      <c r="EH88" s="41"/>
      <c r="EI88" s="41"/>
      <c r="EJ88" s="41"/>
      <c r="EK88" s="41"/>
      <c r="EL88" s="41"/>
      <c r="EM88" s="41"/>
      <c r="EN88" s="41"/>
      <c r="EO88" s="41"/>
      <c r="EP88" s="41"/>
      <c r="EQ88" s="41"/>
      <c r="ER88" s="41"/>
      <c r="ES88" s="41"/>
      <c r="ET88" s="41"/>
      <c r="EU88" s="41"/>
      <c r="EV88" s="41"/>
      <c r="EW88" s="41"/>
      <c r="EX88" s="41"/>
      <c r="EY88" s="41"/>
      <c r="EZ88" s="41"/>
      <c r="FA88" s="41"/>
      <c r="FB88" s="41"/>
      <c r="FC88" s="41"/>
      <c r="FD88" s="41"/>
      <c r="FE88" s="41"/>
      <c r="FF88" s="41"/>
      <c r="FG88" s="41"/>
      <c r="FH88" s="41"/>
      <c r="FI88" s="41"/>
      <c r="FJ88" s="41"/>
      <c r="FK88" s="41"/>
      <c r="FL88" s="41"/>
      <c r="FM88" s="41"/>
      <c r="FN88" s="41"/>
      <c r="FO88" s="41"/>
      <c r="FP88" s="41"/>
      <c r="FQ88" s="41"/>
      <c r="FR88" s="41"/>
      <c r="FS88" s="41"/>
      <c r="FT88" s="41"/>
      <c r="FU88" s="41"/>
      <c r="FV88" s="41"/>
      <c r="FW88" s="41"/>
      <c r="FX88" s="41"/>
      <c r="FY88" s="41"/>
      <c r="FZ88" s="41"/>
      <c r="GA88" s="41"/>
      <c r="GB88" s="41"/>
      <c r="GC88" s="41"/>
      <c r="GD88" s="41"/>
      <c r="GE88" s="41"/>
      <c r="GF88" s="41"/>
      <c r="GG88" s="41"/>
      <c r="GH88" s="41"/>
      <c r="GI88" s="41"/>
      <c r="GJ88" s="41"/>
      <c r="GK88" s="41"/>
      <c r="GL88" s="41"/>
      <c r="GM88" s="41"/>
      <c r="GN88" s="41"/>
      <c r="GO88" s="41"/>
      <c r="GP88" s="41"/>
      <c r="GQ88" s="41"/>
      <c r="GR88" s="41"/>
      <c r="GS88" s="41"/>
      <c r="GT88" s="41"/>
      <c r="GU88" s="41"/>
      <c r="GV88" s="41"/>
      <c r="GW88" s="41"/>
      <c r="GX88" s="41"/>
      <c r="GY88" s="41"/>
      <c r="GZ88" s="41"/>
      <c r="HA88" s="41"/>
      <c r="HB88" s="41"/>
      <c r="HC88" s="41"/>
      <c r="HD88" s="41"/>
      <c r="HE88" s="41"/>
      <c r="HF88" s="41"/>
      <c r="HG88" s="41"/>
      <c r="HH88" s="41"/>
      <c r="HI88" s="41"/>
      <c r="HJ88" s="41"/>
      <c r="HK88" s="41"/>
      <c r="HL88" s="41"/>
      <c r="HM88" s="41"/>
      <c r="HN88" s="41"/>
      <c r="HO88" s="41"/>
      <c r="HP88" s="41"/>
      <c r="HQ88" s="41"/>
      <c r="HR88" s="41"/>
      <c r="HS88" s="41"/>
      <c r="HT88" s="41"/>
      <c r="HU88" s="41"/>
      <c r="HV88" s="41"/>
      <c r="HW88" s="41"/>
      <c r="HX88" s="41"/>
      <c r="HY88" s="41"/>
      <c r="HZ88" s="41"/>
      <c r="IA88" s="41"/>
      <c r="IB88" s="41"/>
      <c r="IC88" s="41"/>
      <c r="ID88" s="41"/>
      <c r="IE88" s="41"/>
      <c r="IF88" s="41"/>
      <c r="IG88" s="41"/>
      <c r="IH88" s="41"/>
      <c r="II88" s="41"/>
      <c r="IJ88" s="41"/>
      <c r="IK88" s="41"/>
      <c r="IL88" s="41"/>
      <c r="IM88" s="41"/>
      <c r="IN88" s="41"/>
      <c r="IO88" s="41"/>
      <c r="IP88" s="41"/>
      <c r="IQ88" s="41"/>
      <c r="IR88" s="41"/>
      <c r="IS88" s="41"/>
      <c r="IT88" s="41"/>
      <c r="IU88" s="41"/>
      <c r="IV88" s="41"/>
      <c r="IW88" s="41"/>
      <c r="IX88" s="41"/>
      <c r="IY88" s="41"/>
      <c r="IZ88" s="41"/>
      <c r="JA88" s="41"/>
      <c r="JB88" s="41"/>
      <c r="JC88" s="41"/>
      <c r="JD88" s="41"/>
      <c r="JE88" s="41"/>
      <c r="JF88" s="41"/>
      <c r="JG88" s="41"/>
      <c r="JH88" s="41"/>
      <c r="JI88" s="41"/>
      <c r="JJ88" s="41"/>
      <c r="JK88" s="41"/>
      <c r="JL88" s="41"/>
      <c r="JM88" s="41"/>
      <c r="JN88" s="41"/>
      <c r="JO88" s="41"/>
      <c r="JP88" s="41"/>
      <c r="JQ88" s="41"/>
      <c r="JR88" s="41"/>
      <c r="JS88" s="41"/>
      <c r="JT88" s="41"/>
      <c r="JU88" s="41"/>
      <c r="JV88" s="41"/>
      <c r="JW88" s="41"/>
      <c r="JX88" s="41"/>
      <c r="JY88" s="41"/>
      <c r="JZ88" s="41"/>
      <c r="KA88" s="41"/>
      <c r="KB88" s="41"/>
      <c r="KC88" s="41"/>
      <c r="KD88" s="41"/>
      <c r="KE88" s="41"/>
      <c r="KF88" s="41"/>
      <c r="KG88" s="41"/>
      <c r="KH88" s="41"/>
      <c r="KI88" s="41"/>
      <c r="KJ88" s="41"/>
      <c r="KK88" s="41"/>
      <c r="KL88" s="41"/>
      <c r="KM88" s="41"/>
      <c r="KN88" s="41"/>
      <c r="KO88" s="41"/>
      <c r="KP88" s="41"/>
      <c r="KQ88" s="41"/>
      <c r="KR88" s="41"/>
      <c r="KS88" s="41"/>
      <c r="KT88" s="41"/>
      <c r="KU88" s="41"/>
      <c r="KV88" s="41"/>
      <c r="KW88" s="41"/>
      <c r="KX88" s="41"/>
      <c r="KY88" s="41"/>
      <c r="KZ88" s="41"/>
      <c r="LA88" s="41"/>
      <c r="LB88" s="41"/>
      <c r="LC88" s="41"/>
      <c r="LD88" s="41"/>
      <c r="LE88" s="41"/>
      <c r="LF88" s="41"/>
      <c r="LG88" s="41"/>
      <c r="LH88" s="41"/>
      <c r="LI88" s="41"/>
      <c r="LJ88" s="41"/>
      <c r="LK88" s="41"/>
      <c r="LL88" s="41"/>
      <c r="LM88" s="41"/>
      <c r="LN88" s="41"/>
      <c r="LO88" s="41"/>
      <c r="LP88" s="41"/>
      <c r="LQ88" s="41"/>
      <c r="LR88" s="41"/>
      <c r="LS88" s="41"/>
      <c r="LT88" s="41"/>
      <c r="LU88" s="41"/>
      <c r="LV88" s="41"/>
      <c r="LW88" s="41"/>
      <c r="LX88" s="41"/>
      <c r="LY88" s="41"/>
      <c r="LZ88" s="41"/>
      <c r="MA88" s="41"/>
      <c r="MB88" s="41"/>
      <c r="MC88" s="41"/>
      <c r="MD88" s="41"/>
      <c r="ME88" s="41"/>
      <c r="MF88" s="41"/>
      <c r="MG88" s="41"/>
      <c r="MH88" s="41"/>
      <c r="MI88" s="41"/>
      <c r="MJ88" s="41"/>
      <c r="MK88" s="41"/>
      <c r="ML88" s="41"/>
      <c r="MM88" s="41"/>
      <c r="MN88" s="41"/>
      <c r="MO88" s="41"/>
      <c r="MP88" s="41"/>
      <c r="MQ88" s="41"/>
      <c r="MR88" s="41"/>
      <c r="MS88" s="41"/>
      <c r="MT88" s="41"/>
      <c r="MU88" s="41"/>
      <c r="MV88" s="41"/>
      <c r="MW88" s="41"/>
      <c r="MX88" s="41"/>
      <c r="MY88" s="41"/>
      <c r="MZ88" s="41"/>
      <c r="NA88" s="41"/>
      <c r="NB88" s="41"/>
      <c r="NC88" s="41"/>
      <c r="ND88" s="41"/>
      <c r="NE88" s="41"/>
      <c r="NF88" s="41"/>
      <c r="NG88" s="41"/>
      <c r="NH88" s="41"/>
      <c r="NI88" s="41"/>
      <c r="NJ88" s="41"/>
      <c r="NK88" s="41"/>
      <c r="NL88" s="41"/>
      <c r="NM88" s="41"/>
      <c r="NN88" s="41"/>
      <c r="NO88" s="41"/>
      <c r="NP88" s="41"/>
      <c r="NQ88" s="41"/>
      <c r="NR88" s="41"/>
      <c r="NS88" s="41"/>
      <c r="NT88" s="41"/>
      <c r="NU88" s="41"/>
      <c r="NV88" s="41"/>
      <c r="NW88" s="41"/>
      <c r="NX88" s="41"/>
      <c r="NY88" s="41"/>
      <c r="NZ88" s="41"/>
      <c r="OA88" s="41"/>
      <c r="OB88" s="41"/>
      <c r="OC88" s="41"/>
      <c r="OD88" s="41"/>
      <c r="OE88" s="41"/>
      <c r="OF88" s="41"/>
      <c r="OG88" s="41"/>
      <c r="OH88" s="41"/>
      <c r="OI88" s="41"/>
      <c r="OJ88" s="41"/>
      <c r="OK88" s="41"/>
      <c r="OL88" s="41"/>
      <c r="OM88" s="41"/>
      <c r="ON88" s="41"/>
      <c r="OO88" s="41"/>
      <c r="OP88" s="41"/>
      <c r="OQ88" s="41"/>
      <c r="OR88" s="41"/>
      <c r="OS88" s="41"/>
      <c r="OT88" s="41"/>
      <c r="OU88" s="41"/>
      <c r="OV88" s="41"/>
      <c r="OW88" s="41"/>
      <c r="OX88" s="41"/>
      <c r="OY88" s="41"/>
      <c r="OZ88" s="41"/>
      <c r="PA88" s="41"/>
      <c r="PB88" s="41"/>
      <c r="PC88" s="41"/>
      <c r="PD88" s="41"/>
      <c r="PE88" s="41"/>
      <c r="PF88" s="41"/>
      <c r="PG88" s="41"/>
      <c r="PH88" s="41"/>
      <c r="PI88" s="41"/>
      <c r="PJ88" s="41"/>
      <c r="PK88" s="41"/>
      <c r="PL88" s="41"/>
      <c r="PM88" s="41"/>
      <c r="PN88" s="41"/>
      <c r="PO88" s="41"/>
      <c r="PP88" s="41"/>
      <c r="PQ88" s="41"/>
      <c r="PR88" s="41"/>
      <c r="PS88" s="41"/>
      <c r="PT88" s="41"/>
      <c r="PU88" s="41"/>
      <c r="PV88" s="41"/>
      <c r="PW88" s="41"/>
      <c r="PX88" s="41"/>
      <c r="PY88" s="41"/>
      <c r="PZ88" s="41"/>
      <c r="QA88" s="41"/>
      <c r="QB88" s="41"/>
      <c r="QC88" s="41"/>
      <c r="QD88" s="41"/>
      <c r="QE88" s="41"/>
      <c r="QF88" s="41"/>
      <c r="QG88" s="41"/>
      <c r="QH88" s="41"/>
      <c r="QI88" s="41"/>
      <c r="QJ88" s="41"/>
      <c r="QK88" s="41"/>
      <c r="QL88" s="41"/>
      <c r="QM88" s="41"/>
      <c r="QN88" s="41"/>
      <c r="QO88" s="41"/>
      <c r="QP88" s="41"/>
      <c r="QQ88" s="41"/>
      <c r="QR88" s="41"/>
      <c r="QS88" s="41"/>
      <c r="QT88" s="41"/>
      <c r="QU88" s="41"/>
      <c r="QV88" s="41"/>
      <c r="QW88" s="41"/>
      <c r="QX88" s="41"/>
      <c r="QY88" s="41"/>
      <c r="QZ88" s="41"/>
      <c r="RA88" s="41"/>
      <c r="RB88" s="41"/>
      <c r="RC88" s="41"/>
      <c r="RD88" s="41"/>
      <c r="RE88" s="41"/>
      <c r="RF88" s="41"/>
      <c r="RG88" s="41"/>
      <c r="RH88" s="41"/>
      <c r="RI88" s="41"/>
      <c r="RJ88" s="41"/>
      <c r="RK88" s="41"/>
      <c r="RL88" s="41"/>
      <c r="RM88" s="41"/>
      <c r="RN88" s="41"/>
      <c r="RO88" s="41"/>
      <c r="RP88" s="41"/>
      <c r="RQ88" s="41"/>
      <c r="RR88" s="41"/>
      <c r="RS88" s="41"/>
      <c r="RT88" s="41"/>
      <c r="RU88" s="41"/>
      <c r="RV88" s="41"/>
      <c r="RW88" s="41"/>
      <c r="RX88" s="41"/>
      <c r="RY88" s="41"/>
      <c r="RZ88" s="41"/>
      <c r="SA88" s="41"/>
      <c r="SB88" s="41"/>
      <c r="SC88" s="41"/>
      <c r="SD88" s="41"/>
      <c r="SE88" s="41"/>
      <c r="SF88" s="41"/>
      <c r="SG88" s="41"/>
      <c r="SH88" s="41"/>
      <c r="SI88" s="41"/>
      <c r="SJ88" s="41"/>
      <c r="SK88" s="41"/>
      <c r="SL88" s="41"/>
      <c r="SM88" s="41"/>
      <c r="SN88" s="41"/>
      <c r="SO88" s="41"/>
      <c r="SP88" s="41"/>
      <c r="SQ88" s="41"/>
      <c r="SR88" s="41"/>
      <c r="SS88" s="41"/>
      <c r="ST88" s="41"/>
      <c r="SU88" s="41"/>
      <c r="SV88" s="41"/>
      <c r="SW88" s="41"/>
      <c r="SX88" s="41"/>
      <c r="SY88" s="41"/>
      <c r="SZ88" s="41"/>
      <c r="TA88" s="41"/>
      <c r="TB88" s="41"/>
      <c r="TC88" s="41"/>
      <c r="TD88" s="41"/>
      <c r="TE88" s="41"/>
      <c r="TF88" s="41"/>
      <c r="TG88" s="41"/>
      <c r="TH88" s="41"/>
      <c r="TI88" s="41"/>
      <c r="TJ88" s="41"/>
      <c r="TK88" s="41"/>
      <c r="TL88" s="41"/>
      <c r="TM88" s="41"/>
      <c r="TN88" s="41"/>
      <c r="TO88" s="41"/>
      <c r="TP88" s="41"/>
      <c r="TQ88" s="41"/>
      <c r="TR88" s="41"/>
      <c r="TS88" s="41"/>
      <c r="TT88" s="41"/>
      <c r="TU88" s="41"/>
      <c r="TV88" s="41"/>
      <c r="TW88" s="41"/>
      <c r="TX88" s="41"/>
      <c r="TY88" s="41"/>
      <c r="TZ88" s="41"/>
      <c r="UA88" s="41"/>
      <c r="UB88" s="41"/>
      <c r="UC88" s="41"/>
      <c r="UD88" s="41"/>
      <c r="UE88" s="41"/>
      <c r="UF88" s="41"/>
      <c r="UG88" s="41"/>
      <c r="UH88" s="41"/>
      <c r="UI88" s="41"/>
      <c r="UJ88" s="41"/>
      <c r="UK88" s="41"/>
      <c r="UL88" s="41"/>
      <c r="UM88" s="41"/>
      <c r="UN88" s="41"/>
      <c r="UO88" s="41"/>
      <c r="UP88" s="41"/>
      <c r="UQ88" s="41"/>
      <c r="UR88" s="41"/>
      <c r="US88" s="41"/>
      <c r="UT88" s="41"/>
      <c r="UU88" s="41"/>
      <c r="UV88" s="41"/>
      <c r="UW88" s="41"/>
      <c r="UX88" s="41"/>
      <c r="UY88" s="41"/>
      <c r="UZ88" s="41"/>
      <c r="VA88" s="41"/>
      <c r="VB88" s="41"/>
      <c r="VC88" s="41"/>
      <c r="VD88" s="41"/>
      <c r="VE88" s="41"/>
      <c r="VF88" s="41"/>
      <c r="VG88" s="41"/>
      <c r="VH88" s="41"/>
      <c r="VI88" s="41"/>
      <c r="VJ88" s="41"/>
      <c r="VK88" s="41"/>
      <c r="VL88" s="41"/>
      <c r="VM88" s="41"/>
      <c r="VN88" s="41"/>
      <c r="VO88" s="41"/>
      <c r="VP88" s="41"/>
      <c r="VQ88" s="41"/>
      <c r="VR88" s="41"/>
      <c r="VS88" s="41"/>
      <c r="VT88" s="41"/>
      <c r="VU88" s="41"/>
      <c r="VV88" s="41"/>
      <c r="VW88" s="41"/>
      <c r="VX88" s="41"/>
      <c r="VY88" s="41"/>
      <c r="VZ88" s="41"/>
      <c r="WA88" s="41"/>
      <c r="WB88" s="41"/>
      <c r="WC88" s="41"/>
      <c r="WD88" s="41"/>
      <c r="WE88" s="41"/>
      <c r="WF88" s="41"/>
      <c r="WG88" s="41"/>
      <c r="WH88" s="41"/>
      <c r="WI88" s="41"/>
      <c r="WJ88" s="41"/>
      <c r="WK88" s="41"/>
      <c r="WL88" s="41"/>
      <c r="WM88" s="41"/>
      <c r="WN88" s="41"/>
      <c r="WO88" s="41"/>
      <c r="WP88" s="41"/>
      <c r="WQ88" s="41"/>
      <c r="WR88" s="41"/>
      <c r="WS88" s="41"/>
      <c r="WT88" s="41"/>
      <c r="WU88" s="41"/>
      <c r="WV88" s="41"/>
      <c r="WW88" s="41"/>
      <c r="WX88" s="41"/>
      <c r="WY88" s="41"/>
      <c r="WZ88" s="41"/>
      <c r="XA88" s="41"/>
      <c r="XB88" s="41"/>
      <c r="XC88" s="41"/>
      <c r="XD88" s="41"/>
      <c r="XE88" s="41"/>
      <c r="XF88" s="41"/>
      <c r="XG88" s="41"/>
      <c r="XH88" s="41"/>
      <c r="XI88" s="41"/>
      <c r="XJ88" s="41"/>
      <c r="XK88" s="41"/>
      <c r="XL88" s="41"/>
      <c r="XM88" s="41"/>
      <c r="XN88" s="41"/>
      <c r="XO88" s="41"/>
      <c r="XP88" s="41"/>
      <c r="XQ88" s="41"/>
      <c r="XR88" s="41"/>
      <c r="XS88" s="41"/>
      <c r="XT88" s="41"/>
      <c r="XU88" s="41"/>
      <c r="XV88" s="41"/>
      <c r="XW88" s="41"/>
      <c r="XX88" s="41"/>
      <c r="XY88" s="41"/>
      <c r="XZ88" s="41"/>
      <c r="YA88" s="41"/>
      <c r="YB88" s="41"/>
      <c r="YC88" s="41"/>
      <c r="YD88" s="41"/>
      <c r="YE88" s="41"/>
      <c r="YF88" s="41"/>
      <c r="YG88" s="41"/>
      <c r="YH88" s="41"/>
      <c r="YI88" s="41"/>
      <c r="YJ88" s="41"/>
      <c r="YK88" s="41"/>
      <c r="YL88" s="41"/>
      <c r="YM88" s="41"/>
      <c r="YN88" s="41"/>
      <c r="YO88" s="41"/>
      <c r="YP88" s="41"/>
      <c r="YQ88" s="41"/>
      <c r="YR88" s="41"/>
      <c r="YS88" s="41"/>
      <c r="YT88" s="41"/>
      <c r="YU88" s="41"/>
      <c r="YV88" s="41"/>
      <c r="YW88" s="41"/>
      <c r="YX88" s="41"/>
      <c r="YY88" s="41"/>
      <c r="YZ88" s="41"/>
      <c r="ZA88" s="41"/>
      <c r="ZB88" s="41"/>
      <c r="ZC88" s="41"/>
      <c r="ZD88" s="41"/>
      <c r="ZE88" s="41"/>
      <c r="ZF88" s="41"/>
      <c r="ZG88" s="41"/>
      <c r="ZH88" s="41"/>
      <c r="ZI88" s="41"/>
      <c r="ZJ88" s="41"/>
      <c r="ZK88" s="41"/>
      <c r="ZL88" s="41"/>
      <c r="ZM88" s="41"/>
      <c r="ZN88" s="41"/>
      <c r="ZO88" s="41"/>
      <c r="ZP88" s="41"/>
      <c r="ZQ88" s="41"/>
      <c r="ZR88" s="41"/>
      <c r="ZS88" s="41"/>
      <c r="ZT88" s="41"/>
      <c r="ZU88" s="41"/>
      <c r="ZV88" s="41"/>
      <c r="ZW88" s="41"/>
      <c r="ZX88" s="41"/>
      <c r="ZY88" s="41"/>
      <c r="ZZ88" s="41"/>
      <c r="AAA88" s="41"/>
      <c r="AAB88" s="41"/>
      <c r="AAC88" s="41"/>
      <c r="AAD88" s="41"/>
      <c r="AAE88" s="41"/>
      <c r="AAF88" s="41"/>
      <c r="AAG88" s="41"/>
      <c r="AAH88" s="41"/>
      <c r="AAI88" s="41"/>
      <c r="AAJ88" s="41"/>
      <c r="AAK88" s="41"/>
      <c r="AAL88" s="41"/>
      <c r="AAM88" s="41"/>
      <c r="AAN88" s="41"/>
      <c r="AAO88" s="41"/>
      <c r="AAP88" s="41"/>
      <c r="AAQ88" s="41"/>
      <c r="AAR88" s="41"/>
      <c r="AAS88" s="41"/>
      <c r="AAT88" s="41"/>
      <c r="AAU88" s="41"/>
      <c r="AAV88" s="41"/>
      <c r="AAW88" s="41"/>
      <c r="AAX88" s="41"/>
      <c r="AAY88" s="41"/>
      <c r="AAZ88" s="41"/>
      <c r="ABA88" s="41"/>
      <c r="ABB88" s="41"/>
      <c r="ABC88" s="41"/>
      <c r="ABD88" s="41"/>
      <c r="ABE88" s="41"/>
      <c r="ABF88" s="41"/>
      <c r="ABG88" s="41"/>
      <c r="ABH88" s="41"/>
      <c r="ABI88" s="41"/>
      <c r="ABJ88" s="41"/>
      <c r="ABK88" s="41"/>
      <c r="ABL88" s="41"/>
      <c r="ABM88" s="41"/>
      <c r="ABN88" s="41"/>
      <c r="ABO88" s="41"/>
      <c r="ABP88" s="41"/>
      <c r="ABQ88" s="41"/>
      <c r="ABR88" s="41"/>
      <c r="ABS88" s="41"/>
      <c r="ABT88" s="41"/>
      <c r="ABU88" s="41"/>
      <c r="ABV88" s="41"/>
      <c r="ABW88" s="41"/>
      <c r="ABX88" s="41"/>
      <c r="ABY88" s="41"/>
      <c r="ABZ88" s="41"/>
      <c r="ACA88" s="41"/>
      <c r="ACB88" s="41"/>
      <c r="ACC88" s="41"/>
      <c r="ACD88" s="41"/>
      <c r="ACE88" s="41"/>
      <c r="ACF88" s="41"/>
      <c r="ACG88" s="41"/>
      <c r="ACH88" s="41"/>
      <c r="ACI88" s="41"/>
      <c r="ACJ88" s="41"/>
      <c r="ACK88" s="41"/>
      <c r="ACL88" s="41"/>
      <c r="ACM88" s="41"/>
      <c r="ACN88" s="41"/>
      <c r="ACO88" s="41"/>
      <c r="ACP88" s="41"/>
      <c r="ACQ88" s="41"/>
      <c r="ACR88" s="41"/>
      <c r="ACS88" s="41"/>
      <c r="ACT88" s="41"/>
      <c r="ACU88" s="41"/>
      <c r="ACV88" s="41"/>
      <c r="ACW88" s="41"/>
      <c r="ACX88" s="41"/>
      <c r="ACY88" s="41"/>
      <c r="ACZ88" s="41"/>
      <c r="ADA88" s="41"/>
      <c r="ADB88" s="41"/>
      <c r="ADC88" s="41"/>
      <c r="ADD88" s="41"/>
      <c r="ADE88" s="41"/>
      <c r="ADF88" s="41"/>
      <c r="ADG88" s="41"/>
      <c r="ADH88" s="41"/>
      <c r="ADI88" s="41"/>
      <c r="ADJ88" s="41"/>
      <c r="ADK88" s="41"/>
      <c r="ADL88" s="41"/>
      <c r="ADM88" s="41"/>
      <c r="ADN88" s="41"/>
      <c r="ADO88" s="41"/>
      <c r="ADP88" s="41"/>
      <c r="ADQ88" s="41"/>
      <c r="ADR88" s="41"/>
      <c r="ADS88" s="41"/>
      <c r="ADT88" s="41"/>
      <c r="ADU88" s="41"/>
      <c r="ADV88" s="41"/>
      <c r="ADW88" s="41"/>
      <c r="ADX88" s="41"/>
      <c r="ADY88" s="41"/>
      <c r="ADZ88" s="41"/>
      <c r="AEA88" s="41"/>
      <c r="AEB88" s="41"/>
      <c r="AEC88" s="41"/>
      <c r="AED88" s="41"/>
      <c r="AEE88" s="41"/>
      <c r="AEF88" s="41"/>
      <c r="AEG88" s="41"/>
      <c r="AEH88" s="41"/>
      <c r="AEI88" s="41"/>
      <c r="AEJ88" s="41"/>
      <c r="AEK88" s="41"/>
      <c r="AEL88" s="41"/>
      <c r="AEM88" s="41"/>
      <c r="AEN88" s="41"/>
      <c r="AEO88" s="41"/>
      <c r="AEP88" s="41"/>
      <c r="AEQ88" s="41"/>
      <c r="AER88" s="41"/>
      <c r="AES88" s="41"/>
      <c r="AET88" s="41"/>
      <c r="AEU88" s="41"/>
      <c r="AEV88" s="41"/>
      <c r="AEW88" s="41"/>
      <c r="AEX88" s="41"/>
      <c r="AEY88" s="41"/>
      <c r="AEZ88" s="41"/>
      <c r="AFA88" s="41"/>
      <c r="AFB88" s="41"/>
      <c r="AFC88" s="41"/>
      <c r="AFD88" s="41"/>
      <c r="AFE88" s="41"/>
      <c r="AFF88" s="41"/>
      <c r="AFG88" s="41"/>
      <c r="AFH88" s="41"/>
      <c r="AFI88" s="41"/>
      <c r="AFJ88" s="41"/>
      <c r="AFK88" s="41"/>
      <c r="AFL88" s="41"/>
      <c r="AFM88" s="41"/>
      <c r="AFN88" s="41"/>
      <c r="AFO88" s="41"/>
      <c r="AFP88" s="41"/>
      <c r="AFQ88" s="41"/>
      <c r="AFR88" s="41"/>
      <c r="AFS88" s="41"/>
      <c r="AFT88" s="41"/>
      <c r="AFU88" s="41"/>
      <c r="AFV88" s="41"/>
      <c r="AFW88" s="41"/>
      <c r="AFX88" s="41"/>
      <c r="AFY88" s="41"/>
      <c r="AFZ88" s="41"/>
      <c r="AGA88" s="41"/>
      <c r="AGB88" s="41"/>
      <c r="AGC88" s="41"/>
      <c r="AGD88" s="41"/>
      <c r="AGE88" s="41"/>
      <c r="AGF88" s="41"/>
      <c r="AGG88" s="41"/>
      <c r="AGH88" s="41"/>
      <c r="AGI88" s="41"/>
      <c r="AGJ88" s="41"/>
      <c r="AGK88" s="41"/>
      <c r="AGL88" s="41"/>
      <c r="AGM88" s="41"/>
      <c r="AGN88" s="41"/>
      <c r="AGO88" s="41"/>
      <c r="AGP88" s="41"/>
      <c r="AGQ88" s="41"/>
      <c r="AGR88" s="41"/>
      <c r="AGS88" s="41"/>
      <c r="AGT88" s="41"/>
      <c r="AGU88" s="41"/>
      <c r="AGV88" s="41"/>
      <c r="AGW88" s="41"/>
      <c r="AGX88" s="41"/>
      <c r="AGY88" s="41"/>
      <c r="AGZ88" s="41"/>
      <c r="AHA88" s="41"/>
      <c r="AHB88" s="41"/>
      <c r="AHC88" s="41"/>
      <c r="AHD88" s="41"/>
      <c r="AHE88" s="41"/>
      <c r="AHF88" s="41"/>
      <c r="AHG88" s="41"/>
      <c r="AHH88" s="41"/>
      <c r="AHI88" s="41"/>
      <c r="AHJ88" s="41"/>
      <c r="AHK88" s="41"/>
      <c r="AHL88" s="41"/>
      <c r="AHM88" s="41"/>
      <c r="AHN88" s="41"/>
      <c r="AHO88" s="41"/>
      <c r="AHP88" s="41"/>
      <c r="AHQ88" s="41"/>
      <c r="AHR88" s="41"/>
      <c r="AHS88" s="41"/>
      <c r="AHT88" s="41"/>
      <c r="AHU88" s="41"/>
      <c r="AHV88" s="41"/>
      <c r="AHW88" s="41"/>
      <c r="AHX88" s="41"/>
      <c r="AHY88" s="41"/>
      <c r="AHZ88" s="41"/>
      <c r="AIA88" s="41"/>
      <c r="AIB88" s="41"/>
      <c r="AIC88" s="41"/>
      <c r="AID88" s="41"/>
      <c r="AIE88" s="41"/>
      <c r="AIF88" s="41"/>
      <c r="AIG88" s="41"/>
      <c r="AIH88" s="41"/>
      <c r="AII88" s="41"/>
      <c r="AIJ88" s="41"/>
      <c r="AIK88" s="41"/>
      <c r="AIL88" s="41"/>
      <c r="AIM88" s="41"/>
      <c r="AIN88" s="41"/>
      <c r="AIO88" s="41"/>
      <c r="AIP88" s="41"/>
      <c r="AIQ88" s="41"/>
      <c r="AIR88" s="41"/>
      <c r="AIS88" s="41"/>
      <c r="AIT88" s="41"/>
      <c r="AIU88" s="41"/>
      <c r="AIV88" s="41"/>
      <c r="AIW88" s="41"/>
      <c r="AIX88" s="41"/>
      <c r="AIY88" s="41"/>
      <c r="AIZ88" s="41"/>
      <c r="AJA88" s="41"/>
      <c r="AJB88" s="41"/>
      <c r="AJC88" s="41"/>
      <c r="AJD88" s="41"/>
      <c r="AJE88" s="41"/>
      <c r="AJF88" s="41"/>
      <c r="AJG88" s="41"/>
      <c r="AJH88" s="41"/>
      <c r="AJI88" s="41"/>
      <c r="AJJ88" s="41"/>
      <c r="AJK88" s="41"/>
      <c r="AJL88" s="41"/>
      <c r="AJM88" s="41"/>
      <c r="AJN88" s="41"/>
      <c r="AJO88" s="41"/>
      <c r="AJP88" s="41"/>
      <c r="AJQ88" s="41"/>
      <c r="AJR88" s="41"/>
      <c r="AJS88" s="41"/>
      <c r="AJT88" s="41"/>
      <c r="AJU88" s="41"/>
      <c r="AJV88" s="41"/>
      <c r="AJW88" s="41"/>
      <c r="AJX88" s="41"/>
      <c r="AJY88" s="41"/>
      <c r="AJZ88" s="41"/>
      <c r="AKA88" s="41"/>
      <c r="AKB88" s="41"/>
      <c r="AKC88" s="41"/>
      <c r="AKD88" s="41"/>
      <c r="AKE88" s="41"/>
      <c r="AKF88" s="41"/>
      <c r="AKG88" s="41"/>
      <c r="AKH88" s="41"/>
      <c r="AKI88" s="41"/>
      <c r="AKJ88" s="41"/>
      <c r="AKK88" s="41"/>
      <c r="AKL88" s="41"/>
      <c r="AKM88" s="41"/>
      <c r="AKN88" s="41"/>
      <c r="AKO88" s="41"/>
      <c r="AKP88" s="41"/>
      <c r="AKQ88" s="41"/>
      <c r="AKR88" s="41"/>
      <c r="AKS88" s="41"/>
      <c r="AKT88" s="41"/>
      <c r="AKU88" s="41"/>
      <c r="AKV88" s="41"/>
      <c r="AKW88" s="41"/>
      <c r="AKX88" s="41"/>
      <c r="AKY88" s="41"/>
      <c r="AKZ88" s="41"/>
      <c r="ALA88" s="41"/>
      <c r="ALB88" s="41"/>
      <c r="ALC88" s="41"/>
      <c r="ALD88" s="41"/>
      <c r="ALE88" s="41"/>
      <c r="ALF88" s="41"/>
      <c r="ALG88" s="41"/>
      <c r="ALH88" s="41"/>
      <c r="ALI88" s="41"/>
      <c r="ALJ88" s="41"/>
      <c r="ALK88" s="41"/>
      <c r="ALL88" s="41"/>
      <c r="ALM88" s="41"/>
      <c r="ALN88" s="41"/>
      <c r="ALO88" s="41"/>
      <c r="ALP88" s="41"/>
      <c r="ALQ88" s="41"/>
      <c r="ALR88" s="41"/>
      <c r="ALS88" s="41"/>
      <c r="ALT88" s="41"/>
      <c r="ALU88" s="41"/>
      <c r="ALV88" s="41"/>
      <c r="ALW88" s="41"/>
      <c r="ALX88" s="41"/>
      <c r="ALY88" s="41"/>
      <c r="ALZ88" s="41"/>
      <c r="AMA88" s="41"/>
      <c r="AMB88" s="41"/>
      <c r="AMC88" s="41"/>
      <c r="AMD88" s="41"/>
      <c r="AME88" s="41"/>
      <c r="AMF88" s="41"/>
      <c r="AMG88" s="41"/>
      <c r="AMH88" s="41"/>
      <c r="AMI88" s="41"/>
      <c r="AMJ88" s="41"/>
      <c r="AMK88" s="41"/>
      <c r="AML88" s="41"/>
      <c r="AMM88" s="41"/>
      <c r="AMN88" s="41"/>
      <c r="AMO88" s="41"/>
      <c r="AMP88" s="41"/>
      <c r="AMQ88" s="41"/>
      <c r="AMR88" s="41"/>
      <c r="AMS88" s="41"/>
      <c r="AMT88" s="41"/>
      <c r="AMU88" s="41"/>
      <c r="AMV88" s="41"/>
      <c r="AMW88" s="41"/>
      <c r="AMX88" s="41"/>
      <c r="AMY88" s="41"/>
      <c r="AMZ88" s="41"/>
      <c r="ANA88" s="41"/>
      <c r="ANB88" s="41"/>
      <c r="ANC88" s="41"/>
      <c r="AND88" s="41"/>
      <c r="ANE88" s="41"/>
      <c r="ANF88" s="41"/>
      <c r="ANG88" s="41"/>
      <c r="ANH88" s="41"/>
      <c r="ANI88" s="41"/>
      <c r="ANJ88" s="41"/>
      <c r="ANK88" s="41"/>
      <c r="ANL88" s="41"/>
      <c r="ANM88" s="41"/>
      <c r="ANN88" s="41"/>
      <c r="ANO88" s="41"/>
      <c r="ANP88" s="41"/>
      <c r="ANQ88" s="41"/>
      <c r="ANR88" s="41"/>
      <c r="ANS88" s="41"/>
      <c r="ANT88" s="41"/>
      <c r="ANU88" s="41"/>
      <c r="ANV88" s="41"/>
      <c r="ANW88" s="41"/>
      <c r="ANX88" s="41"/>
      <c r="ANY88" s="41"/>
      <c r="ANZ88" s="41"/>
      <c r="AOA88" s="41"/>
      <c r="AOB88" s="41"/>
      <c r="AOC88" s="41"/>
      <c r="AOD88" s="41"/>
      <c r="AOE88" s="41"/>
      <c r="AOF88" s="41"/>
      <c r="AOG88" s="41"/>
      <c r="AOH88" s="41"/>
      <c r="AOI88" s="41"/>
      <c r="AOJ88" s="41"/>
      <c r="AOK88" s="41"/>
      <c r="AOL88" s="41"/>
      <c r="AOM88" s="41"/>
      <c r="AON88" s="41"/>
      <c r="AOO88" s="41"/>
      <c r="AOP88" s="41"/>
      <c r="AOQ88" s="41"/>
      <c r="AOR88" s="41"/>
      <c r="AOS88" s="41"/>
      <c r="AOT88" s="41"/>
      <c r="AOU88" s="41"/>
      <c r="AOV88" s="41"/>
      <c r="AOW88" s="41"/>
      <c r="AOX88" s="41"/>
      <c r="AOY88" s="41"/>
      <c r="AOZ88" s="41"/>
      <c r="APA88" s="41"/>
      <c r="APB88" s="41"/>
      <c r="APC88" s="41"/>
      <c r="APD88" s="41"/>
      <c r="APE88" s="41"/>
      <c r="APF88" s="41"/>
      <c r="APG88" s="41"/>
      <c r="APH88" s="41"/>
      <c r="API88" s="41"/>
    </row>
    <row r="89" spans="2:1101" x14ac:dyDescent="0.25">
      <c r="B89" s="43" t="s">
        <v>374</v>
      </c>
      <c r="C89" s="41">
        <v>12431</v>
      </c>
      <c r="D89" s="130">
        <v>8420869.4700000007</v>
      </c>
      <c r="E89" s="130">
        <v>0</v>
      </c>
      <c r="F89" s="130">
        <v>0</v>
      </c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41"/>
      <c r="CP89" s="41"/>
      <c r="CQ89" s="41"/>
      <c r="CR89" s="41"/>
      <c r="CS89" s="41"/>
      <c r="CT89" s="41"/>
      <c r="CU89" s="41"/>
      <c r="CV89" s="41"/>
      <c r="CW89" s="41"/>
      <c r="CX89" s="41"/>
      <c r="CY89" s="41"/>
      <c r="CZ89" s="41"/>
      <c r="DA89" s="41"/>
      <c r="DB89" s="41"/>
      <c r="DC89" s="41"/>
      <c r="DD89" s="41"/>
      <c r="DE89" s="41"/>
      <c r="DF89" s="41"/>
      <c r="DG89" s="41"/>
      <c r="DH89" s="41"/>
      <c r="DI89" s="41"/>
      <c r="DJ89" s="41"/>
      <c r="DK89" s="41"/>
      <c r="DL89" s="41"/>
      <c r="DM89" s="41"/>
      <c r="DN89" s="41"/>
      <c r="DO89" s="41"/>
      <c r="DP89" s="41"/>
      <c r="DQ89" s="41"/>
      <c r="DR89" s="41"/>
      <c r="DS89" s="41"/>
      <c r="DT89" s="41"/>
      <c r="DU89" s="41"/>
      <c r="DV89" s="41"/>
      <c r="DW89" s="41"/>
      <c r="DX89" s="41"/>
      <c r="DY89" s="41"/>
      <c r="DZ89" s="41"/>
      <c r="EA89" s="41"/>
      <c r="EB89" s="41"/>
      <c r="EC89" s="41"/>
      <c r="ED89" s="41"/>
      <c r="EE89" s="41"/>
      <c r="EF89" s="41"/>
      <c r="EG89" s="41"/>
      <c r="EH89" s="41"/>
      <c r="EI89" s="41"/>
      <c r="EJ89" s="41"/>
      <c r="EK89" s="41"/>
      <c r="EL89" s="41"/>
      <c r="EM89" s="41"/>
      <c r="EN89" s="41"/>
      <c r="EO89" s="41"/>
      <c r="EP89" s="41"/>
      <c r="EQ89" s="41"/>
      <c r="ER89" s="41"/>
      <c r="ES89" s="41"/>
      <c r="ET89" s="41"/>
      <c r="EU89" s="41"/>
      <c r="EV89" s="41"/>
      <c r="EW89" s="41"/>
      <c r="EX89" s="41"/>
      <c r="EY89" s="41"/>
      <c r="EZ89" s="41"/>
      <c r="FA89" s="41"/>
      <c r="FB89" s="41"/>
      <c r="FC89" s="41"/>
      <c r="FD89" s="41"/>
      <c r="FE89" s="41"/>
      <c r="FF89" s="41"/>
      <c r="FG89" s="41"/>
      <c r="FH89" s="41"/>
      <c r="FI89" s="41"/>
      <c r="FJ89" s="41"/>
      <c r="FK89" s="41"/>
      <c r="FL89" s="41"/>
      <c r="FM89" s="41"/>
      <c r="FN89" s="41"/>
      <c r="FO89" s="41"/>
      <c r="FP89" s="41"/>
      <c r="FQ89" s="41"/>
      <c r="FR89" s="41"/>
      <c r="FS89" s="41"/>
      <c r="FT89" s="41"/>
      <c r="FU89" s="41"/>
      <c r="FV89" s="41"/>
      <c r="FW89" s="41"/>
      <c r="FX89" s="41"/>
      <c r="FY89" s="41"/>
      <c r="FZ89" s="41"/>
      <c r="GA89" s="41"/>
      <c r="GB89" s="41"/>
      <c r="GC89" s="41"/>
      <c r="GD89" s="41"/>
      <c r="GE89" s="41"/>
      <c r="GF89" s="41"/>
      <c r="GG89" s="41"/>
      <c r="GH89" s="41"/>
      <c r="GI89" s="41"/>
      <c r="GJ89" s="41"/>
      <c r="GK89" s="41"/>
      <c r="GL89" s="41"/>
      <c r="GM89" s="41"/>
      <c r="GN89" s="41"/>
      <c r="GO89" s="41"/>
      <c r="GP89" s="41"/>
      <c r="GQ89" s="41"/>
      <c r="GR89" s="41"/>
      <c r="GS89" s="41"/>
      <c r="GT89" s="41"/>
      <c r="GU89" s="41"/>
      <c r="GV89" s="41"/>
      <c r="GW89" s="41"/>
      <c r="GX89" s="41"/>
      <c r="GY89" s="41"/>
      <c r="GZ89" s="41"/>
      <c r="HA89" s="41"/>
      <c r="HB89" s="41"/>
      <c r="HC89" s="41"/>
      <c r="HD89" s="41"/>
      <c r="HE89" s="41"/>
      <c r="HF89" s="41"/>
      <c r="HG89" s="41"/>
      <c r="HH89" s="41"/>
      <c r="HI89" s="41"/>
      <c r="HJ89" s="41"/>
      <c r="HK89" s="41"/>
      <c r="HL89" s="41"/>
      <c r="HM89" s="41"/>
      <c r="HN89" s="41"/>
      <c r="HO89" s="41"/>
      <c r="HP89" s="41"/>
      <c r="HQ89" s="41"/>
      <c r="HR89" s="41"/>
      <c r="HS89" s="41"/>
      <c r="HT89" s="41"/>
      <c r="HU89" s="41"/>
      <c r="HV89" s="41"/>
      <c r="HW89" s="41"/>
      <c r="HX89" s="41"/>
      <c r="HY89" s="41"/>
      <c r="HZ89" s="41"/>
      <c r="IA89" s="41"/>
      <c r="IB89" s="41"/>
      <c r="IC89" s="41"/>
      <c r="ID89" s="41"/>
      <c r="IE89" s="41"/>
      <c r="IF89" s="41"/>
      <c r="IG89" s="41"/>
      <c r="IH89" s="41"/>
      <c r="II89" s="41"/>
      <c r="IJ89" s="41"/>
      <c r="IK89" s="41"/>
      <c r="IL89" s="41"/>
      <c r="IM89" s="41"/>
      <c r="IN89" s="41"/>
      <c r="IO89" s="41"/>
      <c r="IP89" s="41"/>
      <c r="IQ89" s="41"/>
      <c r="IR89" s="41"/>
      <c r="IS89" s="41"/>
      <c r="IT89" s="41"/>
      <c r="IU89" s="41"/>
      <c r="IV89" s="41"/>
      <c r="IW89" s="41"/>
      <c r="IX89" s="41"/>
      <c r="IY89" s="41"/>
      <c r="IZ89" s="41"/>
      <c r="JA89" s="41"/>
      <c r="JB89" s="41"/>
      <c r="JC89" s="41"/>
      <c r="JD89" s="41"/>
      <c r="JE89" s="41"/>
      <c r="JF89" s="41"/>
      <c r="JG89" s="41"/>
      <c r="JH89" s="41"/>
      <c r="JI89" s="41"/>
      <c r="JJ89" s="41"/>
      <c r="JK89" s="41"/>
      <c r="JL89" s="41"/>
      <c r="JM89" s="41"/>
      <c r="JN89" s="41"/>
      <c r="JO89" s="41"/>
      <c r="JP89" s="41"/>
      <c r="JQ89" s="41"/>
      <c r="JR89" s="41"/>
      <c r="JS89" s="41"/>
      <c r="JT89" s="41"/>
      <c r="JU89" s="41"/>
      <c r="JV89" s="41"/>
      <c r="JW89" s="41"/>
      <c r="JX89" s="41"/>
      <c r="JY89" s="41"/>
      <c r="JZ89" s="41"/>
      <c r="KA89" s="41"/>
      <c r="KB89" s="41"/>
      <c r="KC89" s="41"/>
      <c r="KD89" s="41"/>
      <c r="KE89" s="41"/>
      <c r="KF89" s="41"/>
      <c r="KG89" s="41"/>
      <c r="KH89" s="41"/>
      <c r="KI89" s="41"/>
      <c r="KJ89" s="41"/>
      <c r="KK89" s="41"/>
      <c r="KL89" s="41"/>
      <c r="KM89" s="41"/>
      <c r="KN89" s="41"/>
      <c r="KO89" s="41"/>
      <c r="KP89" s="41"/>
      <c r="KQ89" s="41"/>
      <c r="KR89" s="41"/>
      <c r="KS89" s="41"/>
      <c r="KT89" s="41"/>
      <c r="KU89" s="41"/>
      <c r="KV89" s="41"/>
      <c r="KW89" s="41"/>
      <c r="KX89" s="41"/>
      <c r="KY89" s="41"/>
      <c r="KZ89" s="41"/>
      <c r="LA89" s="41"/>
      <c r="LB89" s="41"/>
      <c r="LC89" s="41"/>
      <c r="LD89" s="41"/>
      <c r="LE89" s="41"/>
      <c r="LF89" s="41"/>
      <c r="LG89" s="41"/>
      <c r="LH89" s="41"/>
      <c r="LI89" s="41"/>
      <c r="LJ89" s="41"/>
      <c r="LK89" s="41"/>
      <c r="LL89" s="41"/>
      <c r="LM89" s="41"/>
      <c r="LN89" s="41"/>
      <c r="LO89" s="41"/>
      <c r="LP89" s="41"/>
      <c r="LQ89" s="41"/>
      <c r="LR89" s="41"/>
      <c r="LS89" s="41"/>
      <c r="LT89" s="41"/>
      <c r="LU89" s="41"/>
      <c r="LV89" s="41"/>
      <c r="LW89" s="41"/>
      <c r="LX89" s="41"/>
      <c r="LY89" s="41"/>
      <c r="LZ89" s="41"/>
      <c r="MA89" s="41"/>
      <c r="MB89" s="41"/>
      <c r="MC89" s="41"/>
      <c r="MD89" s="41"/>
      <c r="ME89" s="41"/>
      <c r="MF89" s="41"/>
      <c r="MG89" s="41"/>
      <c r="MH89" s="41"/>
      <c r="MI89" s="41"/>
      <c r="MJ89" s="41"/>
      <c r="MK89" s="41"/>
      <c r="ML89" s="41"/>
      <c r="MM89" s="41"/>
      <c r="MN89" s="41"/>
      <c r="MO89" s="41"/>
      <c r="MP89" s="41"/>
      <c r="MQ89" s="41"/>
      <c r="MR89" s="41"/>
      <c r="MS89" s="41"/>
      <c r="MT89" s="41"/>
      <c r="MU89" s="41"/>
      <c r="MV89" s="41"/>
      <c r="MW89" s="41"/>
      <c r="MX89" s="41"/>
      <c r="MY89" s="41"/>
      <c r="MZ89" s="41"/>
      <c r="NA89" s="41"/>
      <c r="NB89" s="41"/>
      <c r="NC89" s="41"/>
      <c r="ND89" s="41"/>
      <c r="NE89" s="41"/>
      <c r="NF89" s="41"/>
      <c r="NG89" s="41"/>
      <c r="NH89" s="41"/>
      <c r="NI89" s="41"/>
      <c r="NJ89" s="41"/>
      <c r="NK89" s="41"/>
      <c r="NL89" s="41"/>
      <c r="NM89" s="41"/>
      <c r="NN89" s="41"/>
      <c r="NO89" s="41"/>
      <c r="NP89" s="41"/>
      <c r="NQ89" s="41"/>
      <c r="NR89" s="41"/>
      <c r="NS89" s="41"/>
      <c r="NT89" s="41"/>
      <c r="NU89" s="41"/>
      <c r="NV89" s="41"/>
      <c r="NW89" s="41"/>
      <c r="NX89" s="41"/>
      <c r="NY89" s="41"/>
      <c r="NZ89" s="41"/>
      <c r="OA89" s="41"/>
      <c r="OB89" s="41"/>
      <c r="OC89" s="41"/>
      <c r="OD89" s="41"/>
      <c r="OE89" s="41"/>
      <c r="OF89" s="41"/>
      <c r="OG89" s="41"/>
      <c r="OH89" s="41"/>
      <c r="OI89" s="41"/>
      <c r="OJ89" s="41"/>
      <c r="OK89" s="41"/>
      <c r="OL89" s="41"/>
      <c r="OM89" s="41"/>
      <c r="ON89" s="41"/>
      <c r="OO89" s="41"/>
      <c r="OP89" s="41"/>
      <c r="OQ89" s="41"/>
      <c r="OR89" s="41"/>
      <c r="OS89" s="41"/>
      <c r="OT89" s="41"/>
      <c r="OU89" s="41"/>
      <c r="OV89" s="41"/>
      <c r="OW89" s="41"/>
      <c r="OX89" s="41"/>
      <c r="OY89" s="41"/>
      <c r="OZ89" s="41"/>
      <c r="PA89" s="41"/>
      <c r="PB89" s="41"/>
      <c r="PC89" s="41"/>
      <c r="PD89" s="41"/>
      <c r="PE89" s="41"/>
      <c r="PF89" s="41"/>
      <c r="PG89" s="41"/>
      <c r="PH89" s="41"/>
      <c r="PI89" s="41"/>
      <c r="PJ89" s="41"/>
      <c r="PK89" s="41"/>
      <c r="PL89" s="41"/>
      <c r="PM89" s="41"/>
      <c r="PN89" s="41"/>
      <c r="PO89" s="41"/>
      <c r="PP89" s="41"/>
      <c r="PQ89" s="41"/>
      <c r="PR89" s="41"/>
      <c r="PS89" s="41"/>
      <c r="PT89" s="41"/>
      <c r="PU89" s="41"/>
      <c r="PV89" s="41"/>
      <c r="PW89" s="41"/>
      <c r="PX89" s="41"/>
      <c r="PY89" s="41"/>
      <c r="PZ89" s="41"/>
      <c r="QA89" s="41"/>
      <c r="QB89" s="41"/>
      <c r="QC89" s="41"/>
      <c r="QD89" s="41"/>
      <c r="QE89" s="41"/>
      <c r="QF89" s="41"/>
      <c r="QG89" s="41"/>
      <c r="QH89" s="41"/>
      <c r="QI89" s="41"/>
      <c r="QJ89" s="41"/>
      <c r="QK89" s="41"/>
      <c r="QL89" s="41"/>
      <c r="QM89" s="41"/>
      <c r="QN89" s="41"/>
      <c r="QO89" s="41"/>
      <c r="QP89" s="41"/>
      <c r="QQ89" s="41"/>
      <c r="QR89" s="41"/>
      <c r="QS89" s="41"/>
      <c r="QT89" s="41"/>
      <c r="QU89" s="41"/>
      <c r="QV89" s="41"/>
      <c r="QW89" s="41"/>
      <c r="QX89" s="41"/>
      <c r="QY89" s="41"/>
      <c r="QZ89" s="41"/>
      <c r="RA89" s="41"/>
      <c r="RB89" s="41"/>
      <c r="RC89" s="41"/>
      <c r="RD89" s="41"/>
      <c r="RE89" s="41"/>
      <c r="RF89" s="41"/>
      <c r="RG89" s="41"/>
      <c r="RH89" s="41"/>
      <c r="RI89" s="41"/>
      <c r="RJ89" s="41"/>
      <c r="RK89" s="41"/>
      <c r="RL89" s="41"/>
      <c r="RM89" s="41"/>
      <c r="RN89" s="41"/>
      <c r="RO89" s="41"/>
      <c r="RP89" s="41"/>
      <c r="RQ89" s="41"/>
      <c r="RR89" s="41"/>
      <c r="RS89" s="41"/>
      <c r="RT89" s="41"/>
      <c r="RU89" s="41"/>
      <c r="RV89" s="41"/>
      <c r="RW89" s="41"/>
      <c r="RX89" s="41"/>
      <c r="RY89" s="41"/>
      <c r="RZ89" s="41"/>
      <c r="SA89" s="41"/>
      <c r="SB89" s="41"/>
      <c r="SC89" s="41"/>
      <c r="SD89" s="41"/>
      <c r="SE89" s="41"/>
      <c r="SF89" s="41"/>
      <c r="SG89" s="41"/>
      <c r="SH89" s="41"/>
      <c r="SI89" s="41"/>
      <c r="SJ89" s="41"/>
      <c r="SK89" s="41"/>
      <c r="SL89" s="41"/>
      <c r="SM89" s="41"/>
      <c r="SN89" s="41"/>
      <c r="SO89" s="41"/>
      <c r="SP89" s="41"/>
      <c r="SQ89" s="41"/>
      <c r="SR89" s="41"/>
      <c r="SS89" s="41"/>
      <c r="ST89" s="41"/>
      <c r="SU89" s="41"/>
      <c r="SV89" s="41"/>
      <c r="SW89" s="41"/>
      <c r="SX89" s="41"/>
      <c r="SY89" s="41"/>
      <c r="SZ89" s="41"/>
      <c r="TA89" s="41"/>
      <c r="TB89" s="41"/>
      <c r="TC89" s="41"/>
      <c r="TD89" s="41"/>
      <c r="TE89" s="41"/>
      <c r="TF89" s="41"/>
      <c r="TG89" s="41"/>
      <c r="TH89" s="41"/>
      <c r="TI89" s="41"/>
      <c r="TJ89" s="41"/>
      <c r="TK89" s="41"/>
      <c r="TL89" s="41"/>
      <c r="TM89" s="41"/>
      <c r="TN89" s="41"/>
      <c r="TO89" s="41"/>
      <c r="TP89" s="41"/>
      <c r="TQ89" s="41"/>
      <c r="TR89" s="41"/>
      <c r="TS89" s="41"/>
      <c r="TT89" s="41"/>
      <c r="TU89" s="41"/>
      <c r="TV89" s="41"/>
      <c r="TW89" s="41"/>
      <c r="TX89" s="41"/>
      <c r="TY89" s="41"/>
      <c r="TZ89" s="41"/>
      <c r="UA89" s="41"/>
      <c r="UB89" s="41"/>
      <c r="UC89" s="41"/>
      <c r="UD89" s="41"/>
      <c r="UE89" s="41"/>
      <c r="UF89" s="41"/>
      <c r="UG89" s="41"/>
      <c r="UH89" s="41"/>
      <c r="UI89" s="41"/>
      <c r="UJ89" s="41"/>
      <c r="UK89" s="41"/>
      <c r="UL89" s="41"/>
      <c r="UM89" s="41"/>
      <c r="UN89" s="41"/>
      <c r="UO89" s="41"/>
      <c r="UP89" s="41"/>
      <c r="UQ89" s="41"/>
      <c r="UR89" s="41"/>
      <c r="US89" s="41"/>
      <c r="UT89" s="41"/>
      <c r="UU89" s="41"/>
      <c r="UV89" s="41"/>
      <c r="UW89" s="41"/>
      <c r="UX89" s="41"/>
      <c r="UY89" s="41"/>
      <c r="UZ89" s="41"/>
      <c r="VA89" s="41"/>
      <c r="VB89" s="41"/>
      <c r="VC89" s="41"/>
      <c r="VD89" s="41"/>
      <c r="VE89" s="41"/>
      <c r="VF89" s="41"/>
      <c r="VG89" s="41"/>
      <c r="VH89" s="41"/>
      <c r="VI89" s="41"/>
      <c r="VJ89" s="41"/>
      <c r="VK89" s="41"/>
      <c r="VL89" s="41"/>
      <c r="VM89" s="41"/>
      <c r="VN89" s="41"/>
      <c r="VO89" s="41"/>
      <c r="VP89" s="41"/>
      <c r="VQ89" s="41"/>
      <c r="VR89" s="41"/>
      <c r="VS89" s="41"/>
      <c r="VT89" s="41"/>
      <c r="VU89" s="41"/>
      <c r="VV89" s="41"/>
      <c r="VW89" s="41"/>
      <c r="VX89" s="41"/>
      <c r="VY89" s="41"/>
      <c r="VZ89" s="41"/>
      <c r="WA89" s="41"/>
      <c r="WB89" s="41"/>
      <c r="WC89" s="41"/>
      <c r="WD89" s="41"/>
      <c r="WE89" s="41"/>
      <c r="WF89" s="41"/>
      <c r="WG89" s="41"/>
      <c r="WH89" s="41"/>
      <c r="WI89" s="41"/>
      <c r="WJ89" s="41"/>
      <c r="WK89" s="41"/>
      <c r="WL89" s="41"/>
      <c r="WM89" s="41"/>
      <c r="WN89" s="41"/>
      <c r="WO89" s="41"/>
      <c r="WP89" s="41"/>
      <c r="WQ89" s="41"/>
      <c r="WR89" s="41"/>
      <c r="WS89" s="41"/>
      <c r="WT89" s="41"/>
      <c r="WU89" s="41"/>
      <c r="WV89" s="41"/>
      <c r="WW89" s="41"/>
      <c r="WX89" s="41"/>
      <c r="WY89" s="41"/>
      <c r="WZ89" s="41"/>
      <c r="XA89" s="41"/>
      <c r="XB89" s="41"/>
      <c r="XC89" s="41"/>
      <c r="XD89" s="41"/>
      <c r="XE89" s="41"/>
      <c r="XF89" s="41"/>
      <c r="XG89" s="41"/>
      <c r="XH89" s="41"/>
      <c r="XI89" s="41"/>
      <c r="XJ89" s="41"/>
      <c r="XK89" s="41"/>
      <c r="XL89" s="41"/>
      <c r="XM89" s="41"/>
      <c r="XN89" s="41"/>
      <c r="XO89" s="41"/>
      <c r="XP89" s="41"/>
      <c r="XQ89" s="41"/>
      <c r="XR89" s="41"/>
      <c r="XS89" s="41"/>
      <c r="XT89" s="41"/>
      <c r="XU89" s="41"/>
      <c r="XV89" s="41"/>
      <c r="XW89" s="41"/>
      <c r="XX89" s="41"/>
      <c r="XY89" s="41"/>
      <c r="XZ89" s="41"/>
      <c r="YA89" s="41"/>
      <c r="YB89" s="41"/>
      <c r="YC89" s="41"/>
      <c r="YD89" s="41"/>
      <c r="YE89" s="41"/>
      <c r="YF89" s="41"/>
      <c r="YG89" s="41"/>
      <c r="YH89" s="41"/>
      <c r="YI89" s="41"/>
      <c r="YJ89" s="41"/>
      <c r="YK89" s="41"/>
      <c r="YL89" s="41"/>
      <c r="YM89" s="41"/>
      <c r="YN89" s="41"/>
      <c r="YO89" s="41"/>
      <c r="YP89" s="41"/>
      <c r="YQ89" s="41"/>
      <c r="YR89" s="41"/>
      <c r="YS89" s="41"/>
      <c r="YT89" s="41"/>
      <c r="YU89" s="41"/>
      <c r="YV89" s="41"/>
      <c r="YW89" s="41"/>
      <c r="YX89" s="41"/>
      <c r="YY89" s="41"/>
      <c r="YZ89" s="41"/>
      <c r="ZA89" s="41"/>
      <c r="ZB89" s="41"/>
      <c r="ZC89" s="41"/>
      <c r="ZD89" s="41"/>
      <c r="ZE89" s="41"/>
      <c r="ZF89" s="41"/>
      <c r="ZG89" s="41"/>
      <c r="ZH89" s="41"/>
      <c r="ZI89" s="41"/>
      <c r="ZJ89" s="41"/>
      <c r="ZK89" s="41"/>
      <c r="ZL89" s="41"/>
      <c r="ZM89" s="41"/>
      <c r="ZN89" s="41"/>
      <c r="ZO89" s="41"/>
      <c r="ZP89" s="41"/>
      <c r="ZQ89" s="41"/>
      <c r="ZR89" s="41"/>
      <c r="ZS89" s="41"/>
      <c r="ZT89" s="41"/>
      <c r="ZU89" s="41"/>
      <c r="ZV89" s="41"/>
      <c r="ZW89" s="41"/>
      <c r="ZX89" s="41"/>
      <c r="ZY89" s="41"/>
      <c r="ZZ89" s="41"/>
      <c r="AAA89" s="41"/>
      <c r="AAB89" s="41"/>
      <c r="AAC89" s="41"/>
      <c r="AAD89" s="41"/>
      <c r="AAE89" s="41"/>
      <c r="AAF89" s="41"/>
      <c r="AAG89" s="41"/>
      <c r="AAH89" s="41"/>
      <c r="AAI89" s="41"/>
      <c r="AAJ89" s="41"/>
      <c r="AAK89" s="41"/>
      <c r="AAL89" s="41"/>
      <c r="AAM89" s="41"/>
      <c r="AAN89" s="41"/>
      <c r="AAO89" s="41"/>
      <c r="AAP89" s="41"/>
      <c r="AAQ89" s="41"/>
      <c r="AAR89" s="41"/>
      <c r="AAS89" s="41"/>
      <c r="AAT89" s="41"/>
      <c r="AAU89" s="41"/>
      <c r="AAV89" s="41"/>
      <c r="AAW89" s="41"/>
      <c r="AAX89" s="41"/>
      <c r="AAY89" s="41"/>
      <c r="AAZ89" s="41"/>
      <c r="ABA89" s="41"/>
      <c r="ABB89" s="41"/>
      <c r="ABC89" s="41"/>
      <c r="ABD89" s="41"/>
      <c r="ABE89" s="41"/>
      <c r="ABF89" s="41"/>
      <c r="ABG89" s="41"/>
      <c r="ABH89" s="41"/>
      <c r="ABI89" s="41"/>
      <c r="ABJ89" s="41"/>
      <c r="ABK89" s="41"/>
      <c r="ABL89" s="41"/>
      <c r="ABM89" s="41"/>
      <c r="ABN89" s="41"/>
      <c r="ABO89" s="41"/>
      <c r="ABP89" s="41"/>
      <c r="ABQ89" s="41"/>
      <c r="ABR89" s="41"/>
      <c r="ABS89" s="41"/>
      <c r="ABT89" s="41"/>
      <c r="ABU89" s="41"/>
      <c r="ABV89" s="41"/>
      <c r="ABW89" s="41"/>
      <c r="ABX89" s="41"/>
      <c r="ABY89" s="41"/>
      <c r="ABZ89" s="41"/>
      <c r="ACA89" s="41"/>
      <c r="ACB89" s="41"/>
      <c r="ACC89" s="41"/>
      <c r="ACD89" s="41"/>
      <c r="ACE89" s="41"/>
      <c r="ACF89" s="41"/>
      <c r="ACG89" s="41"/>
      <c r="ACH89" s="41"/>
      <c r="ACI89" s="41"/>
      <c r="ACJ89" s="41"/>
      <c r="ACK89" s="41"/>
      <c r="ACL89" s="41"/>
      <c r="ACM89" s="41"/>
      <c r="ACN89" s="41"/>
      <c r="ACO89" s="41"/>
      <c r="ACP89" s="41"/>
      <c r="ACQ89" s="41"/>
      <c r="ACR89" s="41"/>
      <c r="ACS89" s="41"/>
      <c r="ACT89" s="41"/>
      <c r="ACU89" s="41"/>
      <c r="ACV89" s="41"/>
      <c r="ACW89" s="41"/>
      <c r="ACX89" s="41"/>
      <c r="ACY89" s="41"/>
      <c r="ACZ89" s="41"/>
      <c r="ADA89" s="41"/>
      <c r="ADB89" s="41"/>
      <c r="ADC89" s="41"/>
      <c r="ADD89" s="41"/>
      <c r="ADE89" s="41"/>
      <c r="ADF89" s="41"/>
      <c r="ADG89" s="41"/>
      <c r="ADH89" s="41"/>
      <c r="ADI89" s="41"/>
      <c r="ADJ89" s="41"/>
      <c r="ADK89" s="41"/>
      <c r="ADL89" s="41"/>
      <c r="ADM89" s="41"/>
      <c r="ADN89" s="41"/>
      <c r="ADO89" s="41"/>
      <c r="ADP89" s="41"/>
      <c r="ADQ89" s="41"/>
      <c r="ADR89" s="41"/>
      <c r="ADS89" s="41"/>
      <c r="ADT89" s="41"/>
      <c r="ADU89" s="41"/>
      <c r="ADV89" s="41"/>
      <c r="ADW89" s="41"/>
      <c r="ADX89" s="41"/>
      <c r="ADY89" s="41"/>
      <c r="ADZ89" s="41"/>
      <c r="AEA89" s="41"/>
      <c r="AEB89" s="41"/>
      <c r="AEC89" s="41"/>
      <c r="AED89" s="41"/>
      <c r="AEE89" s="41"/>
      <c r="AEF89" s="41"/>
      <c r="AEG89" s="41"/>
      <c r="AEH89" s="41"/>
      <c r="AEI89" s="41"/>
      <c r="AEJ89" s="41"/>
      <c r="AEK89" s="41"/>
      <c r="AEL89" s="41"/>
      <c r="AEM89" s="41"/>
      <c r="AEN89" s="41"/>
      <c r="AEO89" s="41"/>
      <c r="AEP89" s="41"/>
      <c r="AEQ89" s="41"/>
      <c r="AER89" s="41"/>
      <c r="AES89" s="41"/>
      <c r="AET89" s="41"/>
      <c r="AEU89" s="41"/>
      <c r="AEV89" s="41"/>
      <c r="AEW89" s="41"/>
      <c r="AEX89" s="41"/>
      <c r="AEY89" s="41"/>
      <c r="AEZ89" s="41"/>
      <c r="AFA89" s="41"/>
      <c r="AFB89" s="41"/>
      <c r="AFC89" s="41"/>
      <c r="AFD89" s="41"/>
      <c r="AFE89" s="41"/>
      <c r="AFF89" s="41"/>
      <c r="AFG89" s="41"/>
      <c r="AFH89" s="41"/>
      <c r="AFI89" s="41"/>
      <c r="AFJ89" s="41"/>
      <c r="AFK89" s="41"/>
      <c r="AFL89" s="41"/>
      <c r="AFM89" s="41"/>
      <c r="AFN89" s="41"/>
      <c r="AFO89" s="41"/>
      <c r="AFP89" s="41"/>
      <c r="AFQ89" s="41"/>
      <c r="AFR89" s="41"/>
      <c r="AFS89" s="41"/>
      <c r="AFT89" s="41"/>
      <c r="AFU89" s="41"/>
      <c r="AFV89" s="41"/>
      <c r="AFW89" s="41"/>
      <c r="AFX89" s="41"/>
      <c r="AFY89" s="41"/>
      <c r="AFZ89" s="41"/>
      <c r="AGA89" s="41"/>
      <c r="AGB89" s="41"/>
      <c r="AGC89" s="41"/>
      <c r="AGD89" s="41"/>
      <c r="AGE89" s="41"/>
      <c r="AGF89" s="41"/>
      <c r="AGG89" s="41"/>
      <c r="AGH89" s="41"/>
      <c r="AGI89" s="41"/>
      <c r="AGJ89" s="41"/>
      <c r="AGK89" s="41"/>
      <c r="AGL89" s="41"/>
      <c r="AGM89" s="41"/>
      <c r="AGN89" s="41"/>
      <c r="AGO89" s="41"/>
      <c r="AGP89" s="41"/>
      <c r="AGQ89" s="41"/>
      <c r="AGR89" s="41"/>
      <c r="AGS89" s="41"/>
      <c r="AGT89" s="41"/>
      <c r="AGU89" s="41"/>
      <c r="AGV89" s="41"/>
      <c r="AGW89" s="41"/>
      <c r="AGX89" s="41"/>
      <c r="AGY89" s="41"/>
      <c r="AGZ89" s="41"/>
      <c r="AHA89" s="41"/>
      <c r="AHB89" s="41"/>
      <c r="AHC89" s="41"/>
      <c r="AHD89" s="41"/>
      <c r="AHE89" s="41"/>
      <c r="AHF89" s="41"/>
      <c r="AHG89" s="41"/>
      <c r="AHH89" s="41"/>
      <c r="AHI89" s="41"/>
      <c r="AHJ89" s="41"/>
      <c r="AHK89" s="41"/>
      <c r="AHL89" s="41"/>
      <c r="AHM89" s="41"/>
      <c r="AHN89" s="41"/>
      <c r="AHO89" s="41"/>
      <c r="AHP89" s="41"/>
      <c r="AHQ89" s="41"/>
      <c r="AHR89" s="41"/>
      <c r="AHS89" s="41"/>
      <c r="AHT89" s="41"/>
      <c r="AHU89" s="41"/>
      <c r="AHV89" s="41"/>
      <c r="AHW89" s="41"/>
      <c r="AHX89" s="41"/>
      <c r="AHY89" s="41"/>
      <c r="AHZ89" s="41"/>
      <c r="AIA89" s="41"/>
      <c r="AIB89" s="41"/>
      <c r="AIC89" s="41"/>
      <c r="AID89" s="41"/>
      <c r="AIE89" s="41"/>
      <c r="AIF89" s="41"/>
      <c r="AIG89" s="41"/>
      <c r="AIH89" s="41"/>
      <c r="AII89" s="41"/>
      <c r="AIJ89" s="41"/>
      <c r="AIK89" s="41"/>
      <c r="AIL89" s="41"/>
      <c r="AIM89" s="41"/>
      <c r="AIN89" s="41"/>
      <c r="AIO89" s="41"/>
      <c r="AIP89" s="41"/>
      <c r="AIQ89" s="41"/>
      <c r="AIR89" s="41"/>
      <c r="AIS89" s="41"/>
      <c r="AIT89" s="41"/>
      <c r="AIU89" s="41"/>
      <c r="AIV89" s="41"/>
      <c r="AIW89" s="41"/>
      <c r="AIX89" s="41"/>
      <c r="AIY89" s="41"/>
      <c r="AIZ89" s="41"/>
      <c r="AJA89" s="41"/>
      <c r="AJB89" s="41"/>
      <c r="AJC89" s="41"/>
      <c r="AJD89" s="41"/>
      <c r="AJE89" s="41"/>
      <c r="AJF89" s="41"/>
      <c r="AJG89" s="41"/>
      <c r="AJH89" s="41"/>
      <c r="AJI89" s="41"/>
      <c r="AJJ89" s="41"/>
      <c r="AJK89" s="41"/>
      <c r="AJL89" s="41"/>
      <c r="AJM89" s="41"/>
      <c r="AJN89" s="41"/>
      <c r="AJO89" s="41"/>
      <c r="AJP89" s="41"/>
      <c r="AJQ89" s="41"/>
      <c r="AJR89" s="41"/>
      <c r="AJS89" s="41"/>
      <c r="AJT89" s="41"/>
      <c r="AJU89" s="41"/>
      <c r="AJV89" s="41"/>
      <c r="AJW89" s="41"/>
      <c r="AJX89" s="41"/>
      <c r="AJY89" s="41"/>
      <c r="AJZ89" s="41"/>
      <c r="AKA89" s="41"/>
      <c r="AKB89" s="41"/>
      <c r="AKC89" s="41"/>
      <c r="AKD89" s="41"/>
      <c r="AKE89" s="41"/>
      <c r="AKF89" s="41"/>
      <c r="AKG89" s="41"/>
      <c r="AKH89" s="41"/>
      <c r="AKI89" s="41"/>
      <c r="AKJ89" s="41"/>
      <c r="AKK89" s="41"/>
      <c r="AKL89" s="41"/>
      <c r="AKM89" s="41"/>
      <c r="AKN89" s="41"/>
      <c r="AKO89" s="41"/>
      <c r="AKP89" s="41"/>
      <c r="AKQ89" s="41"/>
      <c r="AKR89" s="41"/>
      <c r="AKS89" s="41"/>
      <c r="AKT89" s="41"/>
      <c r="AKU89" s="41"/>
      <c r="AKV89" s="41"/>
      <c r="AKW89" s="41"/>
      <c r="AKX89" s="41"/>
      <c r="AKY89" s="41"/>
      <c r="AKZ89" s="41"/>
      <c r="ALA89" s="41"/>
      <c r="ALB89" s="41"/>
      <c r="ALC89" s="41"/>
      <c r="ALD89" s="41"/>
      <c r="ALE89" s="41"/>
      <c r="ALF89" s="41"/>
      <c r="ALG89" s="41"/>
      <c r="ALH89" s="41"/>
      <c r="ALI89" s="41"/>
      <c r="ALJ89" s="41"/>
      <c r="ALK89" s="41"/>
      <c r="ALL89" s="41"/>
      <c r="ALM89" s="41"/>
      <c r="ALN89" s="41"/>
      <c r="ALO89" s="41"/>
      <c r="ALP89" s="41"/>
      <c r="ALQ89" s="41"/>
      <c r="ALR89" s="41"/>
      <c r="ALS89" s="41"/>
      <c r="ALT89" s="41"/>
      <c r="ALU89" s="41"/>
      <c r="ALV89" s="41"/>
      <c r="ALW89" s="41"/>
      <c r="ALX89" s="41"/>
      <c r="ALY89" s="41"/>
      <c r="ALZ89" s="41"/>
      <c r="AMA89" s="41"/>
      <c r="AMB89" s="41"/>
      <c r="AMC89" s="41"/>
      <c r="AMD89" s="41"/>
      <c r="AME89" s="41"/>
      <c r="AMF89" s="41"/>
      <c r="AMG89" s="41"/>
      <c r="AMH89" s="41"/>
      <c r="AMI89" s="41"/>
      <c r="AMJ89" s="41"/>
      <c r="AMK89" s="41"/>
      <c r="AML89" s="41"/>
      <c r="AMM89" s="41"/>
      <c r="AMN89" s="41"/>
      <c r="AMO89" s="41"/>
      <c r="AMP89" s="41"/>
      <c r="AMQ89" s="41"/>
      <c r="AMR89" s="41"/>
      <c r="AMS89" s="41"/>
      <c r="AMT89" s="41"/>
      <c r="AMU89" s="41"/>
      <c r="AMV89" s="41"/>
      <c r="AMW89" s="41"/>
      <c r="AMX89" s="41"/>
      <c r="AMY89" s="41"/>
      <c r="AMZ89" s="41"/>
      <c r="ANA89" s="41"/>
      <c r="ANB89" s="41"/>
      <c r="ANC89" s="41"/>
      <c r="AND89" s="41"/>
      <c r="ANE89" s="41"/>
      <c r="ANF89" s="41"/>
      <c r="ANG89" s="41"/>
      <c r="ANH89" s="41"/>
      <c r="ANI89" s="41"/>
      <c r="ANJ89" s="41"/>
      <c r="ANK89" s="41"/>
      <c r="ANL89" s="41"/>
      <c r="ANM89" s="41"/>
      <c r="ANN89" s="41"/>
      <c r="ANO89" s="41"/>
      <c r="ANP89" s="41"/>
      <c r="ANQ89" s="41"/>
      <c r="ANR89" s="41"/>
      <c r="ANS89" s="41"/>
      <c r="ANT89" s="41"/>
      <c r="ANU89" s="41"/>
      <c r="ANV89" s="41"/>
      <c r="ANW89" s="41"/>
      <c r="ANX89" s="41"/>
      <c r="ANY89" s="41"/>
      <c r="ANZ89" s="41"/>
      <c r="AOA89" s="41"/>
      <c r="AOB89" s="41"/>
      <c r="AOC89" s="41"/>
      <c r="AOD89" s="41"/>
      <c r="AOE89" s="41"/>
      <c r="AOF89" s="41"/>
      <c r="AOG89" s="41"/>
      <c r="AOH89" s="41"/>
      <c r="AOI89" s="41"/>
      <c r="AOJ89" s="41"/>
      <c r="AOK89" s="41"/>
      <c r="AOL89" s="41"/>
      <c r="AOM89" s="41"/>
      <c r="AON89" s="41"/>
      <c r="AOO89" s="41"/>
      <c r="AOP89" s="41"/>
      <c r="AOQ89" s="41"/>
      <c r="AOR89" s="41"/>
      <c r="AOS89" s="41"/>
      <c r="AOT89" s="41"/>
      <c r="AOU89" s="41"/>
      <c r="AOV89" s="41"/>
      <c r="AOW89" s="41"/>
      <c r="AOX89" s="41"/>
      <c r="AOY89" s="41"/>
      <c r="AOZ89" s="41"/>
      <c r="APA89" s="41"/>
      <c r="APB89" s="41"/>
      <c r="APC89" s="41"/>
      <c r="APD89" s="41"/>
      <c r="APE89" s="41"/>
      <c r="APF89" s="41"/>
      <c r="APG89" s="41"/>
      <c r="APH89" s="41"/>
      <c r="API89" s="41"/>
    </row>
    <row r="90" spans="2:1101" x14ac:dyDescent="0.25">
      <c r="B90" s="43" t="s">
        <v>377</v>
      </c>
      <c r="C90" s="41">
        <v>12529</v>
      </c>
      <c r="D90" s="130">
        <v>1077020.8799999999</v>
      </c>
      <c r="E90" s="130">
        <v>0</v>
      </c>
      <c r="F90" s="130">
        <v>0</v>
      </c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41"/>
      <c r="CM90" s="41"/>
      <c r="CN90" s="41"/>
      <c r="CO90" s="41"/>
      <c r="CP90" s="41"/>
      <c r="CQ90" s="41"/>
      <c r="CR90" s="41"/>
      <c r="CS90" s="41"/>
      <c r="CT90" s="41"/>
      <c r="CU90" s="41"/>
      <c r="CV90" s="41"/>
      <c r="CW90" s="41"/>
      <c r="CX90" s="41"/>
      <c r="CY90" s="41"/>
      <c r="CZ90" s="41"/>
      <c r="DA90" s="41"/>
      <c r="DB90" s="41"/>
      <c r="DC90" s="41"/>
      <c r="DD90" s="41"/>
      <c r="DE90" s="41"/>
      <c r="DF90" s="41"/>
      <c r="DG90" s="41"/>
      <c r="DH90" s="41"/>
      <c r="DI90" s="41"/>
      <c r="DJ90" s="41"/>
      <c r="DK90" s="41"/>
      <c r="DL90" s="41"/>
      <c r="DM90" s="41"/>
      <c r="DN90" s="41"/>
      <c r="DO90" s="41"/>
      <c r="DP90" s="41"/>
      <c r="DQ90" s="41"/>
      <c r="DR90" s="41"/>
      <c r="DS90" s="41"/>
      <c r="DT90" s="41"/>
      <c r="DU90" s="41"/>
      <c r="DV90" s="41"/>
      <c r="DW90" s="41"/>
      <c r="DX90" s="41"/>
      <c r="DY90" s="41"/>
      <c r="DZ90" s="41"/>
      <c r="EA90" s="41"/>
      <c r="EB90" s="41"/>
      <c r="EC90" s="41"/>
      <c r="ED90" s="41"/>
      <c r="EE90" s="41"/>
      <c r="EF90" s="41"/>
      <c r="EG90" s="41"/>
      <c r="EH90" s="41"/>
      <c r="EI90" s="41"/>
      <c r="EJ90" s="41"/>
      <c r="EK90" s="41"/>
      <c r="EL90" s="41"/>
      <c r="EM90" s="41"/>
      <c r="EN90" s="41"/>
      <c r="EO90" s="41"/>
      <c r="EP90" s="41"/>
      <c r="EQ90" s="41"/>
      <c r="ER90" s="41"/>
      <c r="ES90" s="41"/>
      <c r="ET90" s="41"/>
      <c r="EU90" s="41"/>
      <c r="EV90" s="41"/>
      <c r="EW90" s="41"/>
      <c r="EX90" s="41"/>
      <c r="EY90" s="41"/>
      <c r="EZ90" s="41"/>
      <c r="FA90" s="41"/>
      <c r="FB90" s="41"/>
      <c r="FC90" s="41"/>
      <c r="FD90" s="41"/>
      <c r="FE90" s="41"/>
      <c r="FF90" s="41"/>
      <c r="FG90" s="41"/>
      <c r="FH90" s="41"/>
      <c r="FI90" s="41"/>
      <c r="FJ90" s="41"/>
      <c r="FK90" s="41"/>
      <c r="FL90" s="41"/>
      <c r="FM90" s="41"/>
      <c r="FN90" s="41"/>
      <c r="FO90" s="41"/>
      <c r="FP90" s="41"/>
      <c r="FQ90" s="41"/>
      <c r="FR90" s="41"/>
      <c r="FS90" s="41"/>
      <c r="FT90" s="41"/>
      <c r="FU90" s="41"/>
      <c r="FV90" s="41"/>
      <c r="FW90" s="41"/>
      <c r="FX90" s="41"/>
      <c r="FY90" s="41"/>
      <c r="FZ90" s="41"/>
      <c r="GA90" s="41"/>
      <c r="GB90" s="41"/>
      <c r="GC90" s="41"/>
      <c r="GD90" s="41"/>
      <c r="GE90" s="41"/>
      <c r="GF90" s="41"/>
      <c r="GG90" s="41"/>
      <c r="GH90" s="41"/>
      <c r="GI90" s="41"/>
      <c r="GJ90" s="41"/>
      <c r="GK90" s="41"/>
      <c r="GL90" s="41"/>
      <c r="GM90" s="41"/>
      <c r="GN90" s="41"/>
      <c r="GO90" s="41"/>
      <c r="GP90" s="41"/>
      <c r="GQ90" s="41"/>
      <c r="GR90" s="41"/>
      <c r="GS90" s="41"/>
      <c r="GT90" s="41"/>
      <c r="GU90" s="41"/>
      <c r="GV90" s="41"/>
      <c r="GW90" s="41"/>
      <c r="GX90" s="41"/>
      <c r="GY90" s="41"/>
      <c r="GZ90" s="41"/>
      <c r="HA90" s="41"/>
      <c r="HB90" s="41"/>
      <c r="HC90" s="41"/>
      <c r="HD90" s="41"/>
      <c r="HE90" s="41"/>
      <c r="HF90" s="41"/>
      <c r="HG90" s="41"/>
      <c r="HH90" s="41"/>
      <c r="HI90" s="41"/>
      <c r="HJ90" s="41"/>
      <c r="HK90" s="41"/>
      <c r="HL90" s="41"/>
      <c r="HM90" s="41"/>
      <c r="HN90" s="41"/>
      <c r="HO90" s="41"/>
      <c r="HP90" s="41"/>
      <c r="HQ90" s="41"/>
      <c r="HR90" s="41"/>
      <c r="HS90" s="41"/>
      <c r="HT90" s="41"/>
      <c r="HU90" s="41"/>
      <c r="HV90" s="41"/>
      <c r="HW90" s="41"/>
      <c r="HX90" s="41"/>
      <c r="HY90" s="41"/>
      <c r="HZ90" s="41"/>
      <c r="IA90" s="41"/>
      <c r="IB90" s="41"/>
      <c r="IC90" s="41"/>
      <c r="ID90" s="41"/>
      <c r="IE90" s="41"/>
      <c r="IF90" s="41"/>
      <c r="IG90" s="41"/>
      <c r="IH90" s="41"/>
      <c r="II90" s="41"/>
      <c r="IJ90" s="41"/>
      <c r="IK90" s="41"/>
      <c r="IL90" s="41"/>
      <c r="IM90" s="41"/>
      <c r="IN90" s="41"/>
      <c r="IO90" s="41"/>
      <c r="IP90" s="41"/>
      <c r="IQ90" s="41"/>
      <c r="IR90" s="41"/>
      <c r="IS90" s="41"/>
      <c r="IT90" s="41"/>
      <c r="IU90" s="41"/>
      <c r="IV90" s="41"/>
      <c r="IW90" s="41"/>
      <c r="IX90" s="41"/>
      <c r="IY90" s="41"/>
      <c r="IZ90" s="41"/>
      <c r="JA90" s="41"/>
      <c r="JB90" s="41"/>
      <c r="JC90" s="41"/>
      <c r="JD90" s="41"/>
      <c r="JE90" s="41"/>
      <c r="JF90" s="41"/>
      <c r="JG90" s="41"/>
      <c r="JH90" s="41"/>
      <c r="JI90" s="41"/>
      <c r="JJ90" s="41"/>
      <c r="JK90" s="41"/>
      <c r="JL90" s="41"/>
      <c r="JM90" s="41"/>
      <c r="JN90" s="41"/>
      <c r="JO90" s="41"/>
      <c r="JP90" s="41"/>
      <c r="JQ90" s="41"/>
      <c r="JR90" s="41"/>
      <c r="JS90" s="41"/>
      <c r="JT90" s="41"/>
      <c r="JU90" s="41"/>
      <c r="JV90" s="41"/>
      <c r="JW90" s="41"/>
      <c r="JX90" s="41"/>
      <c r="JY90" s="41"/>
      <c r="JZ90" s="41"/>
      <c r="KA90" s="41"/>
      <c r="KB90" s="41"/>
      <c r="KC90" s="41"/>
      <c r="KD90" s="41"/>
      <c r="KE90" s="41"/>
      <c r="KF90" s="41"/>
      <c r="KG90" s="41"/>
      <c r="KH90" s="41"/>
      <c r="KI90" s="41"/>
      <c r="KJ90" s="41"/>
      <c r="KK90" s="41"/>
      <c r="KL90" s="41"/>
      <c r="KM90" s="41"/>
      <c r="KN90" s="41"/>
      <c r="KO90" s="41"/>
      <c r="KP90" s="41"/>
      <c r="KQ90" s="41"/>
      <c r="KR90" s="41"/>
      <c r="KS90" s="41"/>
      <c r="KT90" s="41"/>
      <c r="KU90" s="41"/>
      <c r="KV90" s="41"/>
      <c r="KW90" s="41"/>
      <c r="KX90" s="41"/>
      <c r="KY90" s="41"/>
      <c r="KZ90" s="41"/>
      <c r="LA90" s="41"/>
      <c r="LB90" s="41"/>
      <c r="LC90" s="41"/>
      <c r="LD90" s="41"/>
      <c r="LE90" s="41"/>
      <c r="LF90" s="41"/>
      <c r="LG90" s="41"/>
      <c r="LH90" s="41"/>
      <c r="LI90" s="41"/>
      <c r="LJ90" s="41"/>
      <c r="LK90" s="41"/>
      <c r="LL90" s="41"/>
      <c r="LM90" s="41"/>
      <c r="LN90" s="41"/>
      <c r="LO90" s="41"/>
      <c r="LP90" s="41"/>
      <c r="LQ90" s="41"/>
      <c r="LR90" s="41"/>
      <c r="LS90" s="41"/>
      <c r="LT90" s="41"/>
      <c r="LU90" s="41"/>
      <c r="LV90" s="41"/>
      <c r="LW90" s="41"/>
      <c r="LX90" s="41"/>
      <c r="LY90" s="41"/>
      <c r="LZ90" s="41"/>
      <c r="MA90" s="41"/>
      <c r="MB90" s="41"/>
      <c r="MC90" s="41"/>
      <c r="MD90" s="41"/>
      <c r="ME90" s="41"/>
      <c r="MF90" s="41"/>
      <c r="MG90" s="41"/>
      <c r="MH90" s="41"/>
      <c r="MI90" s="41"/>
      <c r="MJ90" s="41"/>
      <c r="MK90" s="41"/>
      <c r="ML90" s="41"/>
      <c r="MM90" s="41"/>
      <c r="MN90" s="41"/>
      <c r="MO90" s="41"/>
      <c r="MP90" s="41"/>
      <c r="MQ90" s="41"/>
      <c r="MR90" s="41"/>
      <c r="MS90" s="41"/>
      <c r="MT90" s="41"/>
      <c r="MU90" s="41"/>
      <c r="MV90" s="41"/>
      <c r="MW90" s="41"/>
      <c r="MX90" s="41"/>
      <c r="MY90" s="41"/>
      <c r="MZ90" s="41"/>
      <c r="NA90" s="41"/>
      <c r="NB90" s="41"/>
      <c r="NC90" s="41"/>
      <c r="ND90" s="41"/>
      <c r="NE90" s="41"/>
      <c r="NF90" s="41"/>
      <c r="NG90" s="41"/>
      <c r="NH90" s="41"/>
      <c r="NI90" s="41"/>
      <c r="NJ90" s="41"/>
      <c r="NK90" s="41"/>
      <c r="NL90" s="41"/>
      <c r="NM90" s="41"/>
      <c r="NN90" s="41"/>
      <c r="NO90" s="41"/>
      <c r="NP90" s="41"/>
      <c r="NQ90" s="41"/>
      <c r="NR90" s="41"/>
      <c r="NS90" s="41"/>
      <c r="NT90" s="41"/>
      <c r="NU90" s="41"/>
      <c r="NV90" s="41"/>
      <c r="NW90" s="41"/>
      <c r="NX90" s="41"/>
      <c r="NY90" s="41"/>
      <c r="NZ90" s="41"/>
      <c r="OA90" s="41"/>
      <c r="OB90" s="41"/>
      <c r="OC90" s="41"/>
      <c r="OD90" s="41"/>
      <c r="OE90" s="41"/>
      <c r="OF90" s="41"/>
      <c r="OG90" s="41"/>
      <c r="OH90" s="41"/>
      <c r="OI90" s="41"/>
      <c r="OJ90" s="41"/>
      <c r="OK90" s="41"/>
      <c r="OL90" s="41"/>
      <c r="OM90" s="41"/>
      <c r="ON90" s="41"/>
      <c r="OO90" s="41"/>
      <c r="OP90" s="41"/>
      <c r="OQ90" s="41"/>
      <c r="OR90" s="41"/>
      <c r="OS90" s="41"/>
      <c r="OT90" s="41"/>
      <c r="OU90" s="41"/>
      <c r="OV90" s="41"/>
      <c r="OW90" s="41"/>
      <c r="OX90" s="41"/>
      <c r="OY90" s="41"/>
      <c r="OZ90" s="41"/>
      <c r="PA90" s="41"/>
      <c r="PB90" s="41"/>
      <c r="PC90" s="41"/>
      <c r="PD90" s="41"/>
      <c r="PE90" s="41"/>
      <c r="PF90" s="41"/>
      <c r="PG90" s="41"/>
      <c r="PH90" s="41"/>
      <c r="PI90" s="41"/>
      <c r="PJ90" s="41"/>
      <c r="PK90" s="41"/>
      <c r="PL90" s="41"/>
      <c r="PM90" s="41"/>
      <c r="PN90" s="41"/>
      <c r="PO90" s="41"/>
      <c r="PP90" s="41"/>
      <c r="PQ90" s="41"/>
      <c r="PR90" s="41"/>
      <c r="PS90" s="41"/>
      <c r="PT90" s="41"/>
      <c r="PU90" s="41"/>
      <c r="PV90" s="41"/>
      <c r="PW90" s="41"/>
      <c r="PX90" s="41"/>
      <c r="PY90" s="41"/>
      <c r="PZ90" s="41"/>
      <c r="QA90" s="41"/>
      <c r="QB90" s="41"/>
      <c r="QC90" s="41"/>
      <c r="QD90" s="41"/>
      <c r="QE90" s="41"/>
      <c r="QF90" s="41"/>
      <c r="QG90" s="41"/>
      <c r="QH90" s="41"/>
      <c r="QI90" s="41"/>
      <c r="QJ90" s="41"/>
      <c r="QK90" s="41"/>
      <c r="QL90" s="41"/>
      <c r="QM90" s="41"/>
      <c r="QN90" s="41"/>
      <c r="QO90" s="41"/>
      <c r="QP90" s="41"/>
      <c r="QQ90" s="41"/>
      <c r="QR90" s="41"/>
      <c r="QS90" s="41"/>
      <c r="QT90" s="41"/>
      <c r="QU90" s="41"/>
      <c r="QV90" s="41"/>
      <c r="QW90" s="41"/>
      <c r="QX90" s="41"/>
      <c r="QY90" s="41"/>
      <c r="QZ90" s="41"/>
      <c r="RA90" s="41"/>
      <c r="RB90" s="41"/>
      <c r="RC90" s="41"/>
      <c r="RD90" s="41"/>
      <c r="RE90" s="41"/>
      <c r="RF90" s="41"/>
      <c r="RG90" s="41"/>
      <c r="RH90" s="41"/>
      <c r="RI90" s="41"/>
      <c r="RJ90" s="41"/>
      <c r="RK90" s="41"/>
      <c r="RL90" s="41"/>
      <c r="RM90" s="41"/>
      <c r="RN90" s="41"/>
      <c r="RO90" s="41"/>
      <c r="RP90" s="41"/>
      <c r="RQ90" s="41"/>
      <c r="RR90" s="41"/>
      <c r="RS90" s="41"/>
      <c r="RT90" s="41"/>
      <c r="RU90" s="41"/>
      <c r="RV90" s="41"/>
      <c r="RW90" s="41"/>
      <c r="RX90" s="41"/>
      <c r="RY90" s="41"/>
      <c r="RZ90" s="41"/>
      <c r="SA90" s="41"/>
      <c r="SB90" s="41"/>
      <c r="SC90" s="41"/>
      <c r="SD90" s="41"/>
      <c r="SE90" s="41"/>
      <c r="SF90" s="41"/>
      <c r="SG90" s="41"/>
      <c r="SH90" s="41"/>
      <c r="SI90" s="41"/>
      <c r="SJ90" s="41"/>
      <c r="SK90" s="41"/>
      <c r="SL90" s="41"/>
      <c r="SM90" s="41"/>
      <c r="SN90" s="41"/>
      <c r="SO90" s="41"/>
      <c r="SP90" s="41"/>
      <c r="SQ90" s="41"/>
      <c r="SR90" s="41"/>
      <c r="SS90" s="41"/>
      <c r="ST90" s="41"/>
      <c r="SU90" s="41"/>
      <c r="SV90" s="41"/>
      <c r="SW90" s="41"/>
      <c r="SX90" s="41"/>
      <c r="SY90" s="41"/>
      <c r="SZ90" s="41"/>
      <c r="TA90" s="41"/>
      <c r="TB90" s="41"/>
      <c r="TC90" s="41"/>
      <c r="TD90" s="41"/>
      <c r="TE90" s="41"/>
      <c r="TF90" s="41"/>
      <c r="TG90" s="41"/>
      <c r="TH90" s="41"/>
      <c r="TI90" s="41"/>
      <c r="TJ90" s="41"/>
      <c r="TK90" s="41"/>
      <c r="TL90" s="41"/>
      <c r="TM90" s="41"/>
      <c r="TN90" s="41"/>
      <c r="TO90" s="41"/>
      <c r="TP90" s="41"/>
      <c r="TQ90" s="41"/>
      <c r="TR90" s="41"/>
      <c r="TS90" s="41"/>
      <c r="TT90" s="41"/>
      <c r="TU90" s="41"/>
      <c r="TV90" s="41"/>
      <c r="TW90" s="41"/>
      <c r="TX90" s="41"/>
      <c r="TY90" s="41"/>
      <c r="TZ90" s="41"/>
      <c r="UA90" s="41"/>
      <c r="UB90" s="41"/>
      <c r="UC90" s="41"/>
      <c r="UD90" s="41"/>
      <c r="UE90" s="41"/>
      <c r="UF90" s="41"/>
      <c r="UG90" s="41"/>
      <c r="UH90" s="41"/>
      <c r="UI90" s="41"/>
      <c r="UJ90" s="41"/>
      <c r="UK90" s="41"/>
      <c r="UL90" s="41"/>
      <c r="UM90" s="41"/>
      <c r="UN90" s="41"/>
      <c r="UO90" s="41"/>
      <c r="UP90" s="41"/>
      <c r="UQ90" s="41"/>
      <c r="UR90" s="41"/>
      <c r="US90" s="41"/>
      <c r="UT90" s="41"/>
      <c r="UU90" s="41"/>
      <c r="UV90" s="41"/>
      <c r="UW90" s="41"/>
      <c r="UX90" s="41"/>
      <c r="UY90" s="41"/>
      <c r="UZ90" s="41"/>
      <c r="VA90" s="41"/>
      <c r="VB90" s="41"/>
      <c r="VC90" s="41"/>
      <c r="VD90" s="41"/>
      <c r="VE90" s="41"/>
      <c r="VF90" s="41"/>
      <c r="VG90" s="41"/>
      <c r="VH90" s="41"/>
      <c r="VI90" s="41"/>
      <c r="VJ90" s="41"/>
      <c r="VK90" s="41"/>
      <c r="VL90" s="41"/>
      <c r="VM90" s="41"/>
      <c r="VN90" s="41"/>
      <c r="VO90" s="41"/>
      <c r="VP90" s="41"/>
      <c r="VQ90" s="41"/>
      <c r="VR90" s="41"/>
      <c r="VS90" s="41"/>
      <c r="VT90" s="41"/>
      <c r="VU90" s="41"/>
      <c r="VV90" s="41"/>
      <c r="VW90" s="41"/>
      <c r="VX90" s="41"/>
      <c r="VY90" s="41"/>
      <c r="VZ90" s="41"/>
      <c r="WA90" s="41"/>
      <c r="WB90" s="41"/>
      <c r="WC90" s="41"/>
      <c r="WD90" s="41"/>
      <c r="WE90" s="41"/>
      <c r="WF90" s="41"/>
      <c r="WG90" s="41"/>
      <c r="WH90" s="41"/>
      <c r="WI90" s="41"/>
      <c r="WJ90" s="41"/>
      <c r="WK90" s="41"/>
      <c r="WL90" s="41"/>
      <c r="WM90" s="41"/>
      <c r="WN90" s="41"/>
      <c r="WO90" s="41"/>
      <c r="WP90" s="41"/>
      <c r="WQ90" s="41"/>
      <c r="WR90" s="41"/>
      <c r="WS90" s="41"/>
      <c r="WT90" s="41"/>
      <c r="WU90" s="41"/>
      <c r="WV90" s="41"/>
      <c r="WW90" s="41"/>
      <c r="WX90" s="41"/>
      <c r="WY90" s="41"/>
      <c r="WZ90" s="41"/>
      <c r="XA90" s="41"/>
      <c r="XB90" s="41"/>
      <c r="XC90" s="41"/>
      <c r="XD90" s="41"/>
      <c r="XE90" s="41"/>
      <c r="XF90" s="41"/>
      <c r="XG90" s="41"/>
      <c r="XH90" s="41"/>
      <c r="XI90" s="41"/>
      <c r="XJ90" s="41"/>
      <c r="XK90" s="41"/>
      <c r="XL90" s="41"/>
      <c r="XM90" s="41"/>
      <c r="XN90" s="41"/>
      <c r="XO90" s="41"/>
      <c r="XP90" s="41"/>
      <c r="XQ90" s="41"/>
      <c r="XR90" s="41"/>
      <c r="XS90" s="41"/>
      <c r="XT90" s="41"/>
      <c r="XU90" s="41"/>
      <c r="XV90" s="41"/>
      <c r="XW90" s="41"/>
      <c r="XX90" s="41"/>
      <c r="XY90" s="41"/>
      <c r="XZ90" s="41"/>
      <c r="YA90" s="41"/>
      <c r="YB90" s="41"/>
      <c r="YC90" s="41"/>
      <c r="YD90" s="41"/>
      <c r="YE90" s="41"/>
      <c r="YF90" s="41"/>
      <c r="YG90" s="41"/>
      <c r="YH90" s="41"/>
      <c r="YI90" s="41"/>
      <c r="YJ90" s="41"/>
      <c r="YK90" s="41"/>
      <c r="YL90" s="41"/>
      <c r="YM90" s="41"/>
      <c r="YN90" s="41"/>
      <c r="YO90" s="41"/>
      <c r="YP90" s="41"/>
      <c r="YQ90" s="41"/>
      <c r="YR90" s="41"/>
      <c r="YS90" s="41"/>
      <c r="YT90" s="41"/>
      <c r="YU90" s="41"/>
      <c r="YV90" s="41"/>
      <c r="YW90" s="41"/>
      <c r="YX90" s="41"/>
      <c r="YY90" s="41"/>
      <c r="YZ90" s="41"/>
      <c r="ZA90" s="41"/>
      <c r="ZB90" s="41"/>
      <c r="ZC90" s="41"/>
      <c r="ZD90" s="41"/>
      <c r="ZE90" s="41"/>
      <c r="ZF90" s="41"/>
      <c r="ZG90" s="41"/>
      <c r="ZH90" s="41"/>
      <c r="ZI90" s="41"/>
      <c r="ZJ90" s="41"/>
      <c r="ZK90" s="41"/>
      <c r="ZL90" s="41"/>
      <c r="ZM90" s="41"/>
      <c r="ZN90" s="41"/>
      <c r="ZO90" s="41"/>
      <c r="ZP90" s="41"/>
      <c r="ZQ90" s="41"/>
      <c r="ZR90" s="41"/>
      <c r="ZS90" s="41"/>
      <c r="ZT90" s="41"/>
      <c r="ZU90" s="41"/>
      <c r="ZV90" s="41"/>
      <c r="ZW90" s="41"/>
      <c r="ZX90" s="41"/>
      <c r="ZY90" s="41"/>
      <c r="ZZ90" s="41"/>
      <c r="AAA90" s="41"/>
      <c r="AAB90" s="41"/>
      <c r="AAC90" s="41"/>
      <c r="AAD90" s="41"/>
      <c r="AAE90" s="41"/>
      <c r="AAF90" s="41"/>
      <c r="AAG90" s="41"/>
      <c r="AAH90" s="41"/>
      <c r="AAI90" s="41"/>
      <c r="AAJ90" s="41"/>
      <c r="AAK90" s="41"/>
      <c r="AAL90" s="41"/>
      <c r="AAM90" s="41"/>
      <c r="AAN90" s="41"/>
      <c r="AAO90" s="41"/>
      <c r="AAP90" s="41"/>
      <c r="AAQ90" s="41"/>
      <c r="AAR90" s="41"/>
      <c r="AAS90" s="41"/>
      <c r="AAT90" s="41"/>
      <c r="AAU90" s="41"/>
      <c r="AAV90" s="41"/>
      <c r="AAW90" s="41"/>
      <c r="AAX90" s="41"/>
      <c r="AAY90" s="41"/>
      <c r="AAZ90" s="41"/>
      <c r="ABA90" s="41"/>
      <c r="ABB90" s="41"/>
      <c r="ABC90" s="41"/>
      <c r="ABD90" s="41"/>
      <c r="ABE90" s="41"/>
      <c r="ABF90" s="41"/>
      <c r="ABG90" s="41"/>
      <c r="ABH90" s="41"/>
      <c r="ABI90" s="41"/>
      <c r="ABJ90" s="41"/>
      <c r="ABK90" s="41"/>
      <c r="ABL90" s="41"/>
      <c r="ABM90" s="41"/>
      <c r="ABN90" s="41"/>
      <c r="ABO90" s="41"/>
      <c r="ABP90" s="41"/>
      <c r="ABQ90" s="41"/>
      <c r="ABR90" s="41"/>
      <c r="ABS90" s="41"/>
      <c r="ABT90" s="41"/>
      <c r="ABU90" s="41"/>
      <c r="ABV90" s="41"/>
      <c r="ABW90" s="41"/>
      <c r="ABX90" s="41"/>
      <c r="ABY90" s="41"/>
      <c r="ABZ90" s="41"/>
      <c r="ACA90" s="41"/>
      <c r="ACB90" s="41"/>
      <c r="ACC90" s="41"/>
      <c r="ACD90" s="41"/>
      <c r="ACE90" s="41"/>
      <c r="ACF90" s="41"/>
      <c r="ACG90" s="41"/>
      <c r="ACH90" s="41"/>
      <c r="ACI90" s="41"/>
      <c r="ACJ90" s="41"/>
      <c r="ACK90" s="41"/>
      <c r="ACL90" s="41"/>
      <c r="ACM90" s="41"/>
      <c r="ACN90" s="41"/>
      <c r="ACO90" s="41"/>
      <c r="ACP90" s="41"/>
      <c r="ACQ90" s="41"/>
      <c r="ACR90" s="41"/>
      <c r="ACS90" s="41"/>
      <c r="ACT90" s="41"/>
      <c r="ACU90" s="41"/>
      <c r="ACV90" s="41"/>
      <c r="ACW90" s="41"/>
      <c r="ACX90" s="41"/>
      <c r="ACY90" s="41"/>
      <c r="ACZ90" s="41"/>
      <c r="ADA90" s="41"/>
      <c r="ADB90" s="41"/>
      <c r="ADC90" s="41"/>
      <c r="ADD90" s="41"/>
      <c r="ADE90" s="41"/>
      <c r="ADF90" s="41"/>
      <c r="ADG90" s="41"/>
      <c r="ADH90" s="41"/>
      <c r="ADI90" s="41"/>
      <c r="ADJ90" s="41"/>
      <c r="ADK90" s="41"/>
      <c r="ADL90" s="41"/>
      <c r="ADM90" s="41"/>
      <c r="ADN90" s="41"/>
      <c r="ADO90" s="41"/>
      <c r="ADP90" s="41"/>
      <c r="ADQ90" s="41"/>
      <c r="ADR90" s="41"/>
      <c r="ADS90" s="41"/>
      <c r="ADT90" s="41"/>
      <c r="ADU90" s="41"/>
      <c r="ADV90" s="41"/>
      <c r="ADW90" s="41"/>
      <c r="ADX90" s="41"/>
      <c r="ADY90" s="41"/>
      <c r="ADZ90" s="41"/>
      <c r="AEA90" s="41"/>
      <c r="AEB90" s="41"/>
      <c r="AEC90" s="41"/>
      <c r="AED90" s="41"/>
      <c r="AEE90" s="41"/>
      <c r="AEF90" s="41"/>
      <c r="AEG90" s="41"/>
      <c r="AEH90" s="41"/>
      <c r="AEI90" s="41"/>
      <c r="AEJ90" s="41"/>
      <c r="AEK90" s="41"/>
      <c r="AEL90" s="41"/>
      <c r="AEM90" s="41"/>
      <c r="AEN90" s="41"/>
      <c r="AEO90" s="41"/>
      <c r="AEP90" s="41"/>
      <c r="AEQ90" s="41"/>
      <c r="AER90" s="41"/>
      <c r="AES90" s="41"/>
      <c r="AET90" s="41"/>
      <c r="AEU90" s="41"/>
      <c r="AEV90" s="41"/>
      <c r="AEW90" s="41"/>
      <c r="AEX90" s="41"/>
      <c r="AEY90" s="41"/>
      <c r="AEZ90" s="41"/>
      <c r="AFA90" s="41"/>
      <c r="AFB90" s="41"/>
      <c r="AFC90" s="41"/>
      <c r="AFD90" s="41"/>
      <c r="AFE90" s="41"/>
      <c r="AFF90" s="41"/>
      <c r="AFG90" s="41"/>
      <c r="AFH90" s="41"/>
      <c r="AFI90" s="41"/>
      <c r="AFJ90" s="41"/>
      <c r="AFK90" s="41"/>
      <c r="AFL90" s="41"/>
      <c r="AFM90" s="41"/>
      <c r="AFN90" s="41"/>
      <c r="AFO90" s="41"/>
      <c r="AFP90" s="41"/>
      <c r="AFQ90" s="41"/>
      <c r="AFR90" s="41"/>
      <c r="AFS90" s="41"/>
      <c r="AFT90" s="41"/>
      <c r="AFU90" s="41"/>
      <c r="AFV90" s="41"/>
      <c r="AFW90" s="41"/>
      <c r="AFX90" s="41"/>
      <c r="AFY90" s="41"/>
      <c r="AFZ90" s="41"/>
      <c r="AGA90" s="41"/>
      <c r="AGB90" s="41"/>
      <c r="AGC90" s="41"/>
      <c r="AGD90" s="41"/>
      <c r="AGE90" s="41"/>
      <c r="AGF90" s="41"/>
      <c r="AGG90" s="41"/>
      <c r="AGH90" s="41"/>
      <c r="AGI90" s="41"/>
      <c r="AGJ90" s="41"/>
      <c r="AGK90" s="41"/>
      <c r="AGL90" s="41"/>
      <c r="AGM90" s="41"/>
      <c r="AGN90" s="41"/>
      <c r="AGO90" s="41"/>
      <c r="AGP90" s="41"/>
      <c r="AGQ90" s="41"/>
      <c r="AGR90" s="41"/>
      <c r="AGS90" s="41"/>
      <c r="AGT90" s="41"/>
      <c r="AGU90" s="41"/>
      <c r="AGV90" s="41"/>
      <c r="AGW90" s="41"/>
      <c r="AGX90" s="41"/>
      <c r="AGY90" s="41"/>
      <c r="AGZ90" s="41"/>
      <c r="AHA90" s="41"/>
      <c r="AHB90" s="41"/>
      <c r="AHC90" s="41"/>
      <c r="AHD90" s="41"/>
      <c r="AHE90" s="41"/>
      <c r="AHF90" s="41"/>
      <c r="AHG90" s="41"/>
      <c r="AHH90" s="41"/>
      <c r="AHI90" s="41"/>
      <c r="AHJ90" s="41"/>
      <c r="AHK90" s="41"/>
      <c r="AHL90" s="41"/>
      <c r="AHM90" s="41"/>
      <c r="AHN90" s="41"/>
      <c r="AHO90" s="41"/>
      <c r="AHP90" s="41"/>
      <c r="AHQ90" s="41"/>
      <c r="AHR90" s="41"/>
      <c r="AHS90" s="41"/>
      <c r="AHT90" s="41"/>
      <c r="AHU90" s="41"/>
      <c r="AHV90" s="41"/>
      <c r="AHW90" s="41"/>
      <c r="AHX90" s="41"/>
      <c r="AHY90" s="41"/>
      <c r="AHZ90" s="41"/>
      <c r="AIA90" s="41"/>
      <c r="AIB90" s="41"/>
      <c r="AIC90" s="41"/>
      <c r="AID90" s="41"/>
      <c r="AIE90" s="41"/>
      <c r="AIF90" s="41"/>
      <c r="AIG90" s="41"/>
      <c r="AIH90" s="41"/>
      <c r="AII90" s="41"/>
      <c r="AIJ90" s="41"/>
      <c r="AIK90" s="41"/>
      <c r="AIL90" s="41"/>
      <c r="AIM90" s="41"/>
      <c r="AIN90" s="41"/>
      <c r="AIO90" s="41"/>
      <c r="AIP90" s="41"/>
      <c r="AIQ90" s="41"/>
      <c r="AIR90" s="41"/>
      <c r="AIS90" s="41"/>
      <c r="AIT90" s="41"/>
      <c r="AIU90" s="41"/>
      <c r="AIV90" s="41"/>
      <c r="AIW90" s="41"/>
      <c r="AIX90" s="41"/>
      <c r="AIY90" s="41"/>
      <c r="AIZ90" s="41"/>
      <c r="AJA90" s="41"/>
      <c r="AJB90" s="41"/>
      <c r="AJC90" s="41"/>
      <c r="AJD90" s="41"/>
      <c r="AJE90" s="41"/>
      <c r="AJF90" s="41"/>
      <c r="AJG90" s="41"/>
      <c r="AJH90" s="41"/>
      <c r="AJI90" s="41"/>
      <c r="AJJ90" s="41"/>
      <c r="AJK90" s="41"/>
      <c r="AJL90" s="41"/>
      <c r="AJM90" s="41"/>
      <c r="AJN90" s="41"/>
      <c r="AJO90" s="41"/>
      <c r="AJP90" s="41"/>
      <c r="AJQ90" s="41"/>
      <c r="AJR90" s="41"/>
      <c r="AJS90" s="41"/>
      <c r="AJT90" s="41"/>
      <c r="AJU90" s="41"/>
      <c r="AJV90" s="41"/>
      <c r="AJW90" s="41"/>
      <c r="AJX90" s="41"/>
      <c r="AJY90" s="41"/>
      <c r="AJZ90" s="41"/>
      <c r="AKA90" s="41"/>
      <c r="AKB90" s="41"/>
      <c r="AKC90" s="41"/>
      <c r="AKD90" s="41"/>
      <c r="AKE90" s="41"/>
      <c r="AKF90" s="41"/>
      <c r="AKG90" s="41"/>
      <c r="AKH90" s="41"/>
      <c r="AKI90" s="41"/>
      <c r="AKJ90" s="41"/>
      <c r="AKK90" s="41"/>
      <c r="AKL90" s="41"/>
      <c r="AKM90" s="41"/>
      <c r="AKN90" s="41"/>
      <c r="AKO90" s="41"/>
      <c r="AKP90" s="41"/>
      <c r="AKQ90" s="41"/>
      <c r="AKR90" s="41"/>
      <c r="AKS90" s="41"/>
      <c r="AKT90" s="41"/>
      <c r="AKU90" s="41"/>
      <c r="AKV90" s="41"/>
      <c r="AKW90" s="41"/>
      <c r="AKX90" s="41"/>
      <c r="AKY90" s="41"/>
      <c r="AKZ90" s="41"/>
      <c r="ALA90" s="41"/>
      <c r="ALB90" s="41"/>
      <c r="ALC90" s="41"/>
      <c r="ALD90" s="41"/>
      <c r="ALE90" s="41"/>
      <c r="ALF90" s="41"/>
      <c r="ALG90" s="41"/>
      <c r="ALH90" s="41"/>
      <c r="ALI90" s="41"/>
      <c r="ALJ90" s="41"/>
      <c r="ALK90" s="41"/>
      <c r="ALL90" s="41"/>
      <c r="ALM90" s="41"/>
      <c r="ALN90" s="41"/>
      <c r="ALO90" s="41"/>
      <c r="ALP90" s="41"/>
      <c r="ALQ90" s="41"/>
      <c r="ALR90" s="41"/>
      <c r="ALS90" s="41"/>
      <c r="ALT90" s="41"/>
      <c r="ALU90" s="41"/>
      <c r="ALV90" s="41"/>
      <c r="ALW90" s="41"/>
      <c r="ALX90" s="41"/>
      <c r="ALY90" s="41"/>
      <c r="ALZ90" s="41"/>
      <c r="AMA90" s="41"/>
      <c r="AMB90" s="41"/>
      <c r="AMC90" s="41"/>
      <c r="AMD90" s="41"/>
      <c r="AME90" s="41"/>
      <c r="AMF90" s="41"/>
      <c r="AMG90" s="41"/>
      <c r="AMH90" s="41"/>
      <c r="AMI90" s="41"/>
      <c r="AMJ90" s="41"/>
      <c r="AMK90" s="41"/>
      <c r="AML90" s="41"/>
      <c r="AMM90" s="41"/>
      <c r="AMN90" s="41"/>
      <c r="AMO90" s="41"/>
      <c r="AMP90" s="41"/>
      <c r="AMQ90" s="41"/>
      <c r="AMR90" s="41"/>
      <c r="AMS90" s="41"/>
      <c r="AMT90" s="41"/>
      <c r="AMU90" s="41"/>
      <c r="AMV90" s="41"/>
      <c r="AMW90" s="41"/>
      <c r="AMX90" s="41"/>
      <c r="AMY90" s="41"/>
      <c r="AMZ90" s="41"/>
      <c r="ANA90" s="41"/>
      <c r="ANB90" s="41"/>
      <c r="ANC90" s="41"/>
      <c r="AND90" s="41"/>
      <c r="ANE90" s="41"/>
      <c r="ANF90" s="41"/>
      <c r="ANG90" s="41"/>
      <c r="ANH90" s="41"/>
      <c r="ANI90" s="41"/>
      <c r="ANJ90" s="41"/>
      <c r="ANK90" s="41"/>
      <c r="ANL90" s="41"/>
      <c r="ANM90" s="41"/>
      <c r="ANN90" s="41"/>
      <c r="ANO90" s="41"/>
      <c r="ANP90" s="41"/>
      <c r="ANQ90" s="41"/>
      <c r="ANR90" s="41"/>
      <c r="ANS90" s="41"/>
      <c r="ANT90" s="41"/>
      <c r="ANU90" s="41"/>
      <c r="ANV90" s="41"/>
      <c r="ANW90" s="41"/>
      <c r="ANX90" s="41"/>
      <c r="ANY90" s="41"/>
      <c r="ANZ90" s="41"/>
      <c r="AOA90" s="41"/>
      <c r="AOB90" s="41"/>
      <c r="AOC90" s="41"/>
      <c r="AOD90" s="41"/>
      <c r="AOE90" s="41"/>
      <c r="AOF90" s="41"/>
      <c r="AOG90" s="41"/>
      <c r="AOH90" s="41"/>
      <c r="AOI90" s="41"/>
      <c r="AOJ90" s="41"/>
      <c r="AOK90" s="41"/>
      <c r="AOL90" s="41"/>
      <c r="AOM90" s="41"/>
      <c r="AON90" s="41"/>
      <c r="AOO90" s="41"/>
      <c r="AOP90" s="41"/>
      <c r="AOQ90" s="41"/>
      <c r="AOR90" s="41"/>
      <c r="AOS90" s="41"/>
      <c r="AOT90" s="41"/>
      <c r="AOU90" s="41"/>
      <c r="AOV90" s="41"/>
      <c r="AOW90" s="41"/>
      <c r="AOX90" s="41"/>
      <c r="AOY90" s="41"/>
      <c r="AOZ90" s="41"/>
      <c r="APA90" s="41"/>
      <c r="APB90" s="41"/>
      <c r="APC90" s="41"/>
      <c r="APD90" s="41"/>
      <c r="APE90" s="41"/>
      <c r="APF90" s="41"/>
      <c r="APG90" s="41"/>
      <c r="APH90" s="41"/>
      <c r="API90" s="41"/>
    </row>
    <row r="91" spans="2:1101" x14ac:dyDescent="0.25">
      <c r="B91" s="43" t="s">
        <v>377</v>
      </c>
      <c r="C91" s="41">
        <v>12433</v>
      </c>
      <c r="D91" s="130">
        <v>8420869.4700000007</v>
      </c>
      <c r="E91" s="130">
        <v>0</v>
      </c>
      <c r="F91" s="130">
        <v>0</v>
      </c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41"/>
      <c r="CM91" s="41"/>
      <c r="CN91" s="41"/>
      <c r="CO91" s="41"/>
      <c r="CP91" s="41"/>
      <c r="CQ91" s="41"/>
      <c r="CR91" s="41"/>
      <c r="CS91" s="41"/>
      <c r="CT91" s="41"/>
      <c r="CU91" s="41"/>
      <c r="CV91" s="41"/>
      <c r="CW91" s="41"/>
      <c r="CX91" s="41"/>
      <c r="CY91" s="41"/>
      <c r="CZ91" s="41"/>
      <c r="DA91" s="41"/>
      <c r="DB91" s="41"/>
      <c r="DC91" s="41"/>
      <c r="DD91" s="41"/>
      <c r="DE91" s="41"/>
      <c r="DF91" s="41"/>
      <c r="DG91" s="41"/>
      <c r="DH91" s="41"/>
      <c r="DI91" s="41"/>
      <c r="DJ91" s="41"/>
      <c r="DK91" s="41"/>
      <c r="DL91" s="41"/>
      <c r="DM91" s="41"/>
      <c r="DN91" s="41"/>
      <c r="DO91" s="41"/>
      <c r="DP91" s="41"/>
      <c r="DQ91" s="41"/>
      <c r="DR91" s="41"/>
      <c r="DS91" s="41"/>
      <c r="DT91" s="41"/>
      <c r="DU91" s="41"/>
      <c r="DV91" s="41"/>
      <c r="DW91" s="41"/>
      <c r="DX91" s="41"/>
      <c r="DY91" s="41"/>
      <c r="DZ91" s="41"/>
      <c r="EA91" s="41"/>
      <c r="EB91" s="41"/>
      <c r="EC91" s="41"/>
      <c r="ED91" s="41"/>
      <c r="EE91" s="41"/>
      <c r="EF91" s="41"/>
      <c r="EG91" s="41"/>
      <c r="EH91" s="41"/>
      <c r="EI91" s="41"/>
      <c r="EJ91" s="41"/>
      <c r="EK91" s="41"/>
      <c r="EL91" s="41"/>
      <c r="EM91" s="41"/>
      <c r="EN91" s="41"/>
      <c r="EO91" s="41"/>
      <c r="EP91" s="41"/>
      <c r="EQ91" s="41"/>
      <c r="ER91" s="41"/>
      <c r="ES91" s="41"/>
      <c r="ET91" s="41"/>
      <c r="EU91" s="41"/>
      <c r="EV91" s="41"/>
      <c r="EW91" s="41"/>
      <c r="EX91" s="41"/>
      <c r="EY91" s="41"/>
      <c r="EZ91" s="41"/>
      <c r="FA91" s="41"/>
      <c r="FB91" s="41"/>
      <c r="FC91" s="41"/>
      <c r="FD91" s="41"/>
      <c r="FE91" s="41"/>
      <c r="FF91" s="41"/>
      <c r="FG91" s="41"/>
      <c r="FH91" s="41"/>
      <c r="FI91" s="41"/>
      <c r="FJ91" s="41"/>
      <c r="FK91" s="41"/>
      <c r="FL91" s="41"/>
      <c r="FM91" s="41"/>
      <c r="FN91" s="41"/>
      <c r="FO91" s="41"/>
      <c r="FP91" s="41"/>
      <c r="FQ91" s="41"/>
      <c r="FR91" s="41"/>
      <c r="FS91" s="41"/>
      <c r="FT91" s="41"/>
      <c r="FU91" s="41"/>
      <c r="FV91" s="41"/>
      <c r="FW91" s="41"/>
      <c r="FX91" s="41"/>
      <c r="FY91" s="41"/>
      <c r="FZ91" s="41"/>
      <c r="GA91" s="41"/>
      <c r="GB91" s="41"/>
      <c r="GC91" s="41"/>
      <c r="GD91" s="41"/>
      <c r="GE91" s="41"/>
      <c r="GF91" s="41"/>
      <c r="GG91" s="41"/>
      <c r="GH91" s="41"/>
      <c r="GI91" s="41"/>
      <c r="GJ91" s="41"/>
      <c r="GK91" s="41"/>
      <c r="GL91" s="41"/>
      <c r="GM91" s="41"/>
      <c r="GN91" s="41"/>
      <c r="GO91" s="41"/>
      <c r="GP91" s="41"/>
      <c r="GQ91" s="41"/>
      <c r="GR91" s="41"/>
      <c r="GS91" s="41"/>
      <c r="GT91" s="41"/>
      <c r="GU91" s="41"/>
      <c r="GV91" s="41"/>
      <c r="GW91" s="41"/>
      <c r="GX91" s="41"/>
      <c r="GY91" s="41"/>
      <c r="GZ91" s="41"/>
      <c r="HA91" s="41"/>
      <c r="HB91" s="41"/>
      <c r="HC91" s="41"/>
      <c r="HD91" s="41"/>
      <c r="HE91" s="41"/>
      <c r="HF91" s="41"/>
      <c r="HG91" s="41"/>
      <c r="HH91" s="41"/>
      <c r="HI91" s="41"/>
      <c r="HJ91" s="41"/>
      <c r="HK91" s="41"/>
      <c r="HL91" s="41"/>
      <c r="HM91" s="41"/>
      <c r="HN91" s="41"/>
      <c r="HO91" s="41"/>
      <c r="HP91" s="41"/>
      <c r="HQ91" s="41"/>
      <c r="HR91" s="41"/>
      <c r="HS91" s="41"/>
      <c r="HT91" s="41"/>
      <c r="HU91" s="41"/>
      <c r="HV91" s="41"/>
      <c r="HW91" s="41"/>
      <c r="HX91" s="41"/>
      <c r="HY91" s="41"/>
      <c r="HZ91" s="41"/>
      <c r="IA91" s="41"/>
      <c r="IB91" s="41"/>
      <c r="IC91" s="41"/>
      <c r="ID91" s="41"/>
      <c r="IE91" s="41"/>
      <c r="IF91" s="41"/>
      <c r="IG91" s="41"/>
      <c r="IH91" s="41"/>
      <c r="II91" s="41"/>
      <c r="IJ91" s="41"/>
      <c r="IK91" s="41"/>
      <c r="IL91" s="41"/>
      <c r="IM91" s="41"/>
      <c r="IN91" s="41"/>
      <c r="IO91" s="41"/>
      <c r="IP91" s="41"/>
      <c r="IQ91" s="41"/>
      <c r="IR91" s="41"/>
      <c r="IS91" s="41"/>
      <c r="IT91" s="41"/>
      <c r="IU91" s="41"/>
      <c r="IV91" s="41"/>
      <c r="IW91" s="41"/>
      <c r="IX91" s="41"/>
      <c r="IY91" s="41"/>
      <c r="IZ91" s="41"/>
      <c r="JA91" s="41"/>
      <c r="JB91" s="41"/>
      <c r="JC91" s="41"/>
      <c r="JD91" s="41"/>
      <c r="JE91" s="41"/>
      <c r="JF91" s="41"/>
      <c r="JG91" s="41"/>
      <c r="JH91" s="41"/>
      <c r="JI91" s="41"/>
      <c r="JJ91" s="41"/>
      <c r="JK91" s="41"/>
      <c r="JL91" s="41"/>
      <c r="JM91" s="41"/>
      <c r="JN91" s="41"/>
      <c r="JO91" s="41"/>
      <c r="JP91" s="41"/>
      <c r="JQ91" s="41"/>
      <c r="JR91" s="41"/>
      <c r="JS91" s="41"/>
      <c r="JT91" s="41"/>
      <c r="JU91" s="41"/>
      <c r="JV91" s="41"/>
      <c r="JW91" s="41"/>
      <c r="JX91" s="41"/>
      <c r="JY91" s="41"/>
      <c r="JZ91" s="41"/>
      <c r="KA91" s="41"/>
      <c r="KB91" s="41"/>
      <c r="KC91" s="41"/>
      <c r="KD91" s="41"/>
      <c r="KE91" s="41"/>
      <c r="KF91" s="41"/>
      <c r="KG91" s="41"/>
      <c r="KH91" s="41"/>
      <c r="KI91" s="41"/>
      <c r="KJ91" s="41"/>
      <c r="KK91" s="41"/>
      <c r="KL91" s="41"/>
      <c r="KM91" s="41"/>
      <c r="KN91" s="41"/>
      <c r="KO91" s="41"/>
      <c r="KP91" s="41"/>
      <c r="KQ91" s="41"/>
      <c r="KR91" s="41"/>
      <c r="KS91" s="41"/>
      <c r="KT91" s="41"/>
      <c r="KU91" s="41"/>
      <c r="KV91" s="41"/>
      <c r="KW91" s="41"/>
      <c r="KX91" s="41"/>
      <c r="KY91" s="41"/>
      <c r="KZ91" s="41"/>
      <c r="LA91" s="41"/>
      <c r="LB91" s="41"/>
      <c r="LC91" s="41"/>
      <c r="LD91" s="41"/>
      <c r="LE91" s="41"/>
      <c r="LF91" s="41"/>
      <c r="LG91" s="41"/>
      <c r="LH91" s="41"/>
      <c r="LI91" s="41"/>
      <c r="LJ91" s="41"/>
      <c r="LK91" s="41"/>
      <c r="LL91" s="41"/>
      <c r="LM91" s="41"/>
      <c r="LN91" s="41"/>
      <c r="LO91" s="41"/>
      <c r="LP91" s="41"/>
      <c r="LQ91" s="41"/>
      <c r="LR91" s="41"/>
      <c r="LS91" s="41"/>
      <c r="LT91" s="41"/>
      <c r="LU91" s="41"/>
      <c r="LV91" s="41"/>
      <c r="LW91" s="41"/>
      <c r="LX91" s="41"/>
      <c r="LY91" s="41"/>
      <c r="LZ91" s="41"/>
      <c r="MA91" s="41"/>
      <c r="MB91" s="41"/>
      <c r="MC91" s="41"/>
      <c r="MD91" s="41"/>
      <c r="ME91" s="41"/>
      <c r="MF91" s="41"/>
      <c r="MG91" s="41"/>
      <c r="MH91" s="41"/>
      <c r="MI91" s="41"/>
      <c r="MJ91" s="41"/>
      <c r="MK91" s="41"/>
      <c r="ML91" s="41"/>
      <c r="MM91" s="41"/>
      <c r="MN91" s="41"/>
      <c r="MO91" s="41"/>
      <c r="MP91" s="41"/>
      <c r="MQ91" s="41"/>
      <c r="MR91" s="41"/>
      <c r="MS91" s="41"/>
      <c r="MT91" s="41"/>
      <c r="MU91" s="41"/>
      <c r="MV91" s="41"/>
      <c r="MW91" s="41"/>
      <c r="MX91" s="41"/>
      <c r="MY91" s="41"/>
      <c r="MZ91" s="41"/>
      <c r="NA91" s="41"/>
      <c r="NB91" s="41"/>
      <c r="NC91" s="41"/>
      <c r="ND91" s="41"/>
      <c r="NE91" s="41"/>
      <c r="NF91" s="41"/>
      <c r="NG91" s="41"/>
      <c r="NH91" s="41"/>
      <c r="NI91" s="41"/>
      <c r="NJ91" s="41"/>
      <c r="NK91" s="41"/>
      <c r="NL91" s="41"/>
      <c r="NM91" s="41"/>
      <c r="NN91" s="41"/>
      <c r="NO91" s="41"/>
      <c r="NP91" s="41"/>
      <c r="NQ91" s="41"/>
      <c r="NR91" s="41"/>
      <c r="NS91" s="41"/>
      <c r="NT91" s="41"/>
      <c r="NU91" s="41"/>
      <c r="NV91" s="41"/>
      <c r="NW91" s="41"/>
      <c r="NX91" s="41"/>
      <c r="NY91" s="41"/>
      <c r="NZ91" s="41"/>
      <c r="OA91" s="41"/>
      <c r="OB91" s="41"/>
      <c r="OC91" s="41"/>
      <c r="OD91" s="41"/>
      <c r="OE91" s="41"/>
      <c r="OF91" s="41"/>
      <c r="OG91" s="41"/>
      <c r="OH91" s="41"/>
      <c r="OI91" s="41"/>
      <c r="OJ91" s="41"/>
      <c r="OK91" s="41"/>
      <c r="OL91" s="41"/>
      <c r="OM91" s="41"/>
      <c r="ON91" s="41"/>
      <c r="OO91" s="41"/>
      <c r="OP91" s="41"/>
      <c r="OQ91" s="41"/>
      <c r="OR91" s="41"/>
      <c r="OS91" s="41"/>
      <c r="OT91" s="41"/>
      <c r="OU91" s="41"/>
      <c r="OV91" s="41"/>
      <c r="OW91" s="41"/>
      <c r="OX91" s="41"/>
      <c r="OY91" s="41"/>
      <c r="OZ91" s="41"/>
      <c r="PA91" s="41"/>
      <c r="PB91" s="41"/>
      <c r="PC91" s="41"/>
      <c r="PD91" s="41"/>
      <c r="PE91" s="41"/>
      <c r="PF91" s="41"/>
      <c r="PG91" s="41"/>
      <c r="PH91" s="41"/>
      <c r="PI91" s="41"/>
      <c r="PJ91" s="41"/>
      <c r="PK91" s="41"/>
      <c r="PL91" s="41"/>
      <c r="PM91" s="41"/>
      <c r="PN91" s="41"/>
      <c r="PO91" s="41"/>
      <c r="PP91" s="41"/>
      <c r="PQ91" s="41"/>
      <c r="PR91" s="41"/>
      <c r="PS91" s="41"/>
      <c r="PT91" s="41"/>
      <c r="PU91" s="41"/>
      <c r="PV91" s="41"/>
      <c r="PW91" s="41"/>
      <c r="PX91" s="41"/>
      <c r="PY91" s="41"/>
      <c r="PZ91" s="41"/>
      <c r="QA91" s="41"/>
      <c r="QB91" s="41"/>
      <c r="QC91" s="41"/>
      <c r="QD91" s="41"/>
      <c r="QE91" s="41"/>
      <c r="QF91" s="41"/>
      <c r="QG91" s="41"/>
      <c r="QH91" s="41"/>
      <c r="QI91" s="41"/>
      <c r="QJ91" s="41"/>
      <c r="QK91" s="41"/>
      <c r="QL91" s="41"/>
      <c r="QM91" s="41"/>
      <c r="QN91" s="41"/>
      <c r="QO91" s="41"/>
      <c r="QP91" s="41"/>
      <c r="QQ91" s="41"/>
      <c r="QR91" s="41"/>
      <c r="QS91" s="41"/>
      <c r="QT91" s="41"/>
      <c r="QU91" s="41"/>
      <c r="QV91" s="41"/>
      <c r="QW91" s="41"/>
      <c r="QX91" s="41"/>
      <c r="QY91" s="41"/>
      <c r="QZ91" s="41"/>
      <c r="RA91" s="41"/>
      <c r="RB91" s="41"/>
      <c r="RC91" s="41"/>
      <c r="RD91" s="41"/>
      <c r="RE91" s="41"/>
      <c r="RF91" s="41"/>
      <c r="RG91" s="41"/>
      <c r="RH91" s="41"/>
      <c r="RI91" s="41"/>
      <c r="RJ91" s="41"/>
      <c r="RK91" s="41"/>
      <c r="RL91" s="41"/>
      <c r="RM91" s="41"/>
      <c r="RN91" s="41"/>
      <c r="RO91" s="41"/>
      <c r="RP91" s="41"/>
      <c r="RQ91" s="41"/>
      <c r="RR91" s="41"/>
      <c r="RS91" s="41"/>
      <c r="RT91" s="41"/>
      <c r="RU91" s="41"/>
      <c r="RV91" s="41"/>
      <c r="RW91" s="41"/>
      <c r="RX91" s="41"/>
      <c r="RY91" s="41"/>
      <c r="RZ91" s="41"/>
      <c r="SA91" s="41"/>
      <c r="SB91" s="41"/>
      <c r="SC91" s="41"/>
      <c r="SD91" s="41"/>
      <c r="SE91" s="41"/>
      <c r="SF91" s="41"/>
      <c r="SG91" s="41"/>
      <c r="SH91" s="41"/>
      <c r="SI91" s="41"/>
      <c r="SJ91" s="41"/>
      <c r="SK91" s="41"/>
      <c r="SL91" s="41"/>
      <c r="SM91" s="41"/>
      <c r="SN91" s="41"/>
      <c r="SO91" s="41"/>
      <c r="SP91" s="41"/>
      <c r="SQ91" s="41"/>
      <c r="SR91" s="41"/>
      <c r="SS91" s="41"/>
      <c r="ST91" s="41"/>
      <c r="SU91" s="41"/>
      <c r="SV91" s="41"/>
      <c r="SW91" s="41"/>
      <c r="SX91" s="41"/>
      <c r="SY91" s="41"/>
      <c r="SZ91" s="41"/>
      <c r="TA91" s="41"/>
      <c r="TB91" s="41"/>
      <c r="TC91" s="41"/>
      <c r="TD91" s="41"/>
      <c r="TE91" s="41"/>
      <c r="TF91" s="41"/>
      <c r="TG91" s="41"/>
      <c r="TH91" s="41"/>
      <c r="TI91" s="41"/>
      <c r="TJ91" s="41"/>
      <c r="TK91" s="41"/>
      <c r="TL91" s="41"/>
      <c r="TM91" s="41"/>
      <c r="TN91" s="41"/>
      <c r="TO91" s="41"/>
      <c r="TP91" s="41"/>
      <c r="TQ91" s="41"/>
      <c r="TR91" s="41"/>
      <c r="TS91" s="41"/>
      <c r="TT91" s="41"/>
      <c r="TU91" s="41"/>
      <c r="TV91" s="41"/>
      <c r="TW91" s="41"/>
      <c r="TX91" s="41"/>
      <c r="TY91" s="41"/>
      <c r="TZ91" s="41"/>
      <c r="UA91" s="41"/>
      <c r="UB91" s="41"/>
      <c r="UC91" s="41"/>
      <c r="UD91" s="41"/>
      <c r="UE91" s="41"/>
      <c r="UF91" s="41"/>
      <c r="UG91" s="41"/>
      <c r="UH91" s="41"/>
      <c r="UI91" s="41"/>
      <c r="UJ91" s="41"/>
      <c r="UK91" s="41"/>
      <c r="UL91" s="41"/>
      <c r="UM91" s="41"/>
      <c r="UN91" s="41"/>
      <c r="UO91" s="41"/>
      <c r="UP91" s="41"/>
      <c r="UQ91" s="41"/>
      <c r="UR91" s="41"/>
      <c r="US91" s="41"/>
      <c r="UT91" s="41"/>
      <c r="UU91" s="41"/>
      <c r="UV91" s="41"/>
      <c r="UW91" s="41"/>
      <c r="UX91" s="41"/>
      <c r="UY91" s="41"/>
      <c r="UZ91" s="41"/>
      <c r="VA91" s="41"/>
      <c r="VB91" s="41"/>
      <c r="VC91" s="41"/>
      <c r="VD91" s="41"/>
      <c r="VE91" s="41"/>
      <c r="VF91" s="41"/>
      <c r="VG91" s="41"/>
      <c r="VH91" s="41"/>
      <c r="VI91" s="41"/>
      <c r="VJ91" s="41"/>
      <c r="VK91" s="41"/>
      <c r="VL91" s="41"/>
      <c r="VM91" s="41"/>
      <c r="VN91" s="41"/>
      <c r="VO91" s="41"/>
      <c r="VP91" s="41"/>
      <c r="VQ91" s="41"/>
      <c r="VR91" s="41"/>
      <c r="VS91" s="41"/>
      <c r="VT91" s="41"/>
      <c r="VU91" s="41"/>
      <c r="VV91" s="41"/>
      <c r="VW91" s="41"/>
      <c r="VX91" s="41"/>
      <c r="VY91" s="41"/>
      <c r="VZ91" s="41"/>
      <c r="WA91" s="41"/>
      <c r="WB91" s="41"/>
      <c r="WC91" s="41"/>
      <c r="WD91" s="41"/>
      <c r="WE91" s="41"/>
      <c r="WF91" s="41"/>
      <c r="WG91" s="41"/>
      <c r="WH91" s="41"/>
      <c r="WI91" s="41"/>
      <c r="WJ91" s="41"/>
      <c r="WK91" s="41"/>
      <c r="WL91" s="41"/>
      <c r="WM91" s="41"/>
      <c r="WN91" s="41"/>
      <c r="WO91" s="41"/>
      <c r="WP91" s="41"/>
      <c r="WQ91" s="41"/>
      <c r="WR91" s="41"/>
      <c r="WS91" s="41"/>
      <c r="WT91" s="41"/>
      <c r="WU91" s="41"/>
      <c r="WV91" s="41"/>
      <c r="WW91" s="41"/>
      <c r="WX91" s="41"/>
      <c r="WY91" s="41"/>
      <c r="WZ91" s="41"/>
      <c r="XA91" s="41"/>
      <c r="XB91" s="41"/>
      <c r="XC91" s="41"/>
      <c r="XD91" s="41"/>
      <c r="XE91" s="41"/>
      <c r="XF91" s="41"/>
      <c r="XG91" s="41"/>
      <c r="XH91" s="41"/>
      <c r="XI91" s="41"/>
      <c r="XJ91" s="41"/>
      <c r="XK91" s="41"/>
      <c r="XL91" s="41"/>
      <c r="XM91" s="41"/>
      <c r="XN91" s="41"/>
      <c r="XO91" s="41"/>
      <c r="XP91" s="41"/>
      <c r="XQ91" s="41"/>
      <c r="XR91" s="41"/>
      <c r="XS91" s="41"/>
      <c r="XT91" s="41"/>
      <c r="XU91" s="41"/>
      <c r="XV91" s="41"/>
      <c r="XW91" s="41"/>
      <c r="XX91" s="41"/>
      <c r="XY91" s="41"/>
      <c r="XZ91" s="41"/>
      <c r="YA91" s="41"/>
      <c r="YB91" s="41"/>
      <c r="YC91" s="41"/>
      <c r="YD91" s="41"/>
      <c r="YE91" s="41"/>
      <c r="YF91" s="41"/>
      <c r="YG91" s="41"/>
      <c r="YH91" s="41"/>
      <c r="YI91" s="41"/>
      <c r="YJ91" s="41"/>
      <c r="YK91" s="41"/>
      <c r="YL91" s="41"/>
      <c r="YM91" s="41"/>
      <c r="YN91" s="41"/>
      <c r="YO91" s="41"/>
      <c r="YP91" s="41"/>
      <c r="YQ91" s="41"/>
      <c r="YR91" s="41"/>
      <c r="YS91" s="41"/>
      <c r="YT91" s="41"/>
      <c r="YU91" s="41"/>
      <c r="YV91" s="41"/>
      <c r="YW91" s="41"/>
      <c r="YX91" s="41"/>
      <c r="YY91" s="41"/>
      <c r="YZ91" s="41"/>
      <c r="ZA91" s="41"/>
      <c r="ZB91" s="41"/>
      <c r="ZC91" s="41"/>
      <c r="ZD91" s="41"/>
      <c r="ZE91" s="41"/>
      <c r="ZF91" s="41"/>
      <c r="ZG91" s="41"/>
      <c r="ZH91" s="41"/>
      <c r="ZI91" s="41"/>
      <c r="ZJ91" s="41"/>
      <c r="ZK91" s="41"/>
      <c r="ZL91" s="41"/>
      <c r="ZM91" s="41"/>
      <c r="ZN91" s="41"/>
      <c r="ZO91" s="41"/>
      <c r="ZP91" s="41"/>
      <c r="ZQ91" s="41"/>
      <c r="ZR91" s="41"/>
      <c r="ZS91" s="41"/>
      <c r="ZT91" s="41"/>
      <c r="ZU91" s="41"/>
      <c r="ZV91" s="41"/>
      <c r="ZW91" s="41"/>
      <c r="ZX91" s="41"/>
      <c r="ZY91" s="41"/>
      <c r="ZZ91" s="41"/>
      <c r="AAA91" s="41"/>
      <c r="AAB91" s="41"/>
      <c r="AAC91" s="41"/>
      <c r="AAD91" s="41"/>
      <c r="AAE91" s="41"/>
      <c r="AAF91" s="41"/>
      <c r="AAG91" s="41"/>
      <c r="AAH91" s="41"/>
      <c r="AAI91" s="41"/>
      <c r="AAJ91" s="41"/>
      <c r="AAK91" s="41"/>
      <c r="AAL91" s="41"/>
      <c r="AAM91" s="41"/>
      <c r="AAN91" s="41"/>
      <c r="AAO91" s="41"/>
      <c r="AAP91" s="41"/>
      <c r="AAQ91" s="41"/>
      <c r="AAR91" s="41"/>
      <c r="AAS91" s="41"/>
      <c r="AAT91" s="41"/>
      <c r="AAU91" s="41"/>
      <c r="AAV91" s="41"/>
      <c r="AAW91" s="41"/>
      <c r="AAX91" s="41"/>
      <c r="AAY91" s="41"/>
      <c r="AAZ91" s="41"/>
      <c r="ABA91" s="41"/>
      <c r="ABB91" s="41"/>
      <c r="ABC91" s="41"/>
      <c r="ABD91" s="41"/>
      <c r="ABE91" s="41"/>
      <c r="ABF91" s="41"/>
      <c r="ABG91" s="41"/>
      <c r="ABH91" s="41"/>
      <c r="ABI91" s="41"/>
      <c r="ABJ91" s="41"/>
      <c r="ABK91" s="41"/>
      <c r="ABL91" s="41"/>
      <c r="ABM91" s="41"/>
      <c r="ABN91" s="41"/>
      <c r="ABO91" s="41"/>
      <c r="ABP91" s="41"/>
      <c r="ABQ91" s="41"/>
      <c r="ABR91" s="41"/>
      <c r="ABS91" s="41"/>
      <c r="ABT91" s="41"/>
      <c r="ABU91" s="41"/>
      <c r="ABV91" s="41"/>
      <c r="ABW91" s="41"/>
      <c r="ABX91" s="41"/>
      <c r="ABY91" s="41"/>
      <c r="ABZ91" s="41"/>
      <c r="ACA91" s="41"/>
      <c r="ACB91" s="41"/>
      <c r="ACC91" s="41"/>
      <c r="ACD91" s="41"/>
      <c r="ACE91" s="41"/>
      <c r="ACF91" s="41"/>
      <c r="ACG91" s="41"/>
      <c r="ACH91" s="41"/>
      <c r="ACI91" s="41"/>
      <c r="ACJ91" s="41"/>
      <c r="ACK91" s="41"/>
      <c r="ACL91" s="41"/>
      <c r="ACM91" s="41"/>
      <c r="ACN91" s="41"/>
      <c r="ACO91" s="41"/>
      <c r="ACP91" s="41"/>
      <c r="ACQ91" s="41"/>
      <c r="ACR91" s="41"/>
      <c r="ACS91" s="41"/>
      <c r="ACT91" s="41"/>
      <c r="ACU91" s="41"/>
      <c r="ACV91" s="41"/>
      <c r="ACW91" s="41"/>
      <c r="ACX91" s="41"/>
      <c r="ACY91" s="41"/>
      <c r="ACZ91" s="41"/>
      <c r="ADA91" s="41"/>
      <c r="ADB91" s="41"/>
      <c r="ADC91" s="41"/>
      <c r="ADD91" s="41"/>
      <c r="ADE91" s="41"/>
      <c r="ADF91" s="41"/>
      <c r="ADG91" s="41"/>
      <c r="ADH91" s="41"/>
      <c r="ADI91" s="41"/>
      <c r="ADJ91" s="41"/>
      <c r="ADK91" s="41"/>
      <c r="ADL91" s="41"/>
      <c r="ADM91" s="41"/>
      <c r="ADN91" s="41"/>
      <c r="ADO91" s="41"/>
      <c r="ADP91" s="41"/>
      <c r="ADQ91" s="41"/>
      <c r="ADR91" s="41"/>
      <c r="ADS91" s="41"/>
      <c r="ADT91" s="41"/>
      <c r="ADU91" s="41"/>
      <c r="ADV91" s="41"/>
      <c r="ADW91" s="41"/>
      <c r="ADX91" s="41"/>
      <c r="ADY91" s="41"/>
      <c r="ADZ91" s="41"/>
      <c r="AEA91" s="41"/>
      <c r="AEB91" s="41"/>
      <c r="AEC91" s="41"/>
      <c r="AED91" s="41"/>
      <c r="AEE91" s="41"/>
      <c r="AEF91" s="41"/>
      <c r="AEG91" s="41"/>
      <c r="AEH91" s="41"/>
      <c r="AEI91" s="41"/>
      <c r="AEJ91" s="41"/>
      <c r="AEK91" s="41"/>
      <c r="AEL91" s="41"/>
      <c r="AEM91" s="41"/>
      <c r="AEN91" s="41"/>
      <c r="AEO91" s="41"/>
      <c r="AEP91" s="41"/>
      <c r="AEQ91" s="41"/>
      <c r="AER91" s="41"/>
      <c r="AES91" s="41"/>
      <c r="AET91" s="41"/>
      <c r="AEU91" s="41"/>
      <c r="AEV91" s="41"/>
      <c r="AEW91" s="41"/>
      <c r="AEX91" s="41"/>
      <c r="AEY91" s="41"/>
      <c r="AEZ91" s="41"/>
      <c r="AFA91" s="41"/>
      <c r="AFB91" s="41"/>
      <c r="AFC91" s="41"/>
      <c r="AFD91" s="41"/>
      <c r="AFE91" s="41"/>
      <c r="AFF91" s="41"/>
      <c r="AFG91" s="41"/>
      <c r="AFH91" s="41"/>
      <c r="AFI91" s="41"/>
      <c r="AFJ91" s="41"/>
      <c r="AFK91" s="41"/>
      <c r="AFL91" s="41"/>
      <c r="AFM91" s="41"/>
      <c r="AFN91" s="41"/>
      <c r="AFO91" s="41"/>
      <c r="AFP91" s="41"/>
      <c r="AFQ91" s="41"/>
      <c r="AFR91" s="41"/>
      <c r="AFS91" s="41"/>
      <c r="AFT91" s="41"/>
      <c r="AFU91" s="41"/>
      <c r="AFV91" s="41"/>
      <c r="AFW91" s="41"/>
      <c r="AFX91" s="41"/>
      <c r="AFY91" s="41"/>
      <c r="AFZ91" s="41"/>
      <c r="AGA91" s="41"/>
      <c r="AGB91" s="41"/>
      <c r="AGC91" s="41"/>
      <c r="AGD91" s="41"/>
      <c r="AGE91" s="41"/>
      <c r="AGF91" s="41"/>
      <c r="AGG91" s="41"/>
      <c r="AGH91" s="41"/>
      <c r="AGI91" s="41"/>
      <c r="AGJ91" s="41"/>
      <c r="AGK91" s="41"/>
      <c r="AGL91" s="41"/>
      <c r="AGM91" s="41"/>
      <c r="AGN91" s="41"/>
      <c r="AGO91" s="41"/>
      <c r="AGP91" s="41"/>
      <c r="AGQ91" s="41"/>
      <c r="AGR91" s="41"/>
      <c r="AGS91" s="41"/>
      <c r="AGT91" s="41"/>
      <c r="AGU91" s="41"/>
      <c r="AGV91" s="41"/>
      <c r="AGW91" s="41"/>
      <c r="AGX91" s="41"/>
      <c r="AGY91" s="41"/>
      <c r="AGZ91" s="41"/>
      <c r="AHA91" s="41"/>
      <c r="AHB91" s="41"/>
      <c r="AHC91" s="41"/>
      <c r="AHD91" s="41"/>
      <c r="AHE91" s="41"/>
      <c r="AHF91" s="41"/>
      <c r="AHG91" s="41"/>
      <c r="AHH91" s="41"/>
      <c r="AHI91" s="41"/>
      <c r="AHJ91" s="41"/>
      <c r="AHK91" s="41"/>
      <c r="AHL91" s="41"/>
      <c r="AHM91" s="41"/>
      <c r="AHN91" s="41"/>
      <c r="AHO91" s="41"/>
      <c r="AHP91" s="41"/>
      <c r="AHQ91" s="41"/>
      <c r="AHR91" s="41"/>
      <c r="AHS91" s="41"/>
      <c r="AHT91" s="41"/>
      <c r="AHU91" s="41"/>
      <c r="AHV91" s="41"/>
      <c r="AHW91" s="41"/>
      <c r="AHX91" s="41"/>
      <c r="AHY91" s="41"/>
      <c r="AHZ91" s="41"/>
      <c r="AIA91" s="41"/>
      <c r="AIB91" s="41"/>
      <c r="AIC91" s="41"/>
      <c r="AID91" s="41"/>
      <c r="AIE91" s="41"/>
      <c r="AIF91" s="41"/>
      <c r="AIG91" s="41"/>
      <c r="AIH91" s="41"/>
      <c r="AII91" s="41"/>
      <c r="AIJ91" s="41"/>
      <c r="AIK91" s="41"/>
      <c r="AIL91" s="41"/>
      <c r="AIM91" s="41"/>
      <c r="AIN91" s="41"/>
      <c r="AIO91" s="41"/>
      <c r="AIP91" s="41"/>
      <c r="AIQ91" s="41"/>
      <c r="AIR91" s="41"/>
      <c r="AIS91" s="41"/>
      <c r="AIT91" s="41"/>
      <c r="AIU91" s="41"/>
      <c r="AIV91" s="41"/>
      <c r="AIW91" s="41"/>
      <c r="AIX91" s="41"/>
      <c r="AIY91" s="41"/>
      <c r="AIZ91" s="41"/>
      <c r="AJA91" s="41"/>
      <c r="AJB91" s="41"/>
      <c r="AJC91" s="41"/>
      <c r="AJD91" s="41"/>
      <c r="AJE91" s="41"/>
      <c r="AJF91" s="41"/>
      <c r="AJG91" s="41"/>
      <c r="AJH91" s="41"/>
      <c r="AJI91" s="41"/>
      <c r="AJJ91" s="41"/>
      <c r="AJK91" s="41"/>
      <c r="AJL91" s="41"/>
      <c r="AJM91" s="41"/>
      <c r="AJN91" s="41"/>
      <c r="AJO91" s="41"/>
      <c r="AJP91" s="41"/>
      <c r="AJQ91" s="41"/>
      <c r="AJR91" s="41"/>
      <c r="AJS91" s="41"/>
      <c r="AJT91" s="41"/>
      <c r="AJU91" s="41"/>
      <c r="AJV91" s="41"/>
      <c r="AJW91" s="41"/>
      <c r="AJX91" s="41"/>
      <c r="AJY91" s="41"/>
      <c r="AJZ91" s="41"/>
      <c r="AKA91" s="41"/>
      <c r="AKB91" s="41"/>
      <c r="AKC91" s="41"/>
      <c r="AKD91" s="41"/>
      <c r="AKE91" s="41"/>
      <c r="AKF91" s="41"/>
      <c r="AKG91" s="41"/>
      <c r="AKH91" s="41"/>
      <c r="AKI91" s="41"/>
      <c r="AKJ91" s="41"/>
      <c r="AKK91" s="41"/>
      <c r="AKL91" s="41"/>
      <c r="AKM91" s="41"/>
      <c r="AKN91" s="41"/>
      <c r="AKO91" s="41"/>
      <c r="AKP91" s="41"/>
      <c r="AKQ91" s="41"/>
      <c r="AKR91" s="41"/>
      <c r="AKS91" s="41"/>
      <c r="AKT91" s="41"/>
      <c r="AKU91" s="41"/>
      <c r="AKV91" s="41"/>
      <c r="AKW91" s="41"/>
      <c r="AKX91" s="41"/>
      <c r="AKY91" s="41"/>
      <c r="AKZ91" s="41"/>
      <c r="ALA91" s="41"/>
      <c r="ALB91" s="41"/>
      <c r="ALC91" s="41"/>
      <c r="ALD91" s="41"/>
      <c r="ALE91" s="41"/>
      <c r="ALF91" s="41"/>
      <c r="ALG91" s="41"/>
      <c r="ALH91" s="41"/>
      <c r="ALI91" s="41"/>
      <c r="ALJ91" s="41"/>
      <c r="ALK91" s="41"/>
      <c r="ALL91" s="41"/>
      <c r="ALM91" s="41"/>
      <c r="ALN91" s="41"/>
      <c r="ALO91" s="41"/>
      <c r="ALP91" s="41"/>
      <c r="ALQ91" s="41"/>
      <c r="ALR91" s="41"/>
      <c r="ALS91" s="41"/>
      <c r="ALT91" s="41"/>
      <c r="ALU91" s="41"/>
      <c r="ALV91" s="41"/>
      <c r="ALW91" s="41"/>
      <c r="ALX91" s="41"/>
      <c r="ALY91" s="41"/>
      <c r="ALZ91" s="41"/>
      <c r="AMA91" s="41"/>
      <c r="AMB91" s="41"/>
      <c r="AMC91" s="41"/>
      <c r="AMD91" s="41"/>
      <c r="AME91" s="41"/>
      <c r="AMF91" s="41"/>
      <c r="AMG91" s="41"/>
      <c r="AMH91" s="41"/>
      <c r="AMI91" s="41"/>
      <c r="AMJ91" s="41"/>
      <c r="AMK91" s="41"/>
      <c r="AML91" s="41"/>
      <c r="AMM91" s="41"/>
      <c r="AMN91" s="41"/>
      <c r="AMO91" s="41"/>
      <c r="AMP91" s="41"/>
      <c r="AMQ91" s="41"/>
      <c r="AMR91" s="41"/>
      <c r="AMS91" s="41"/>
      <c r="AMT91" s="41"/>
      <c r="AMU91" s="41"/>
      <c r="AMV91" s="41"/>
      <c r="AMW91" s="41"/>
      <c r="AMX91" s="41"/>
      <c r="AMY91" s="41"/>
      <c r="AMZ91" s="41"/>
      <c r="ANA91" s="41"/>
      <c r="ANB91" s="41"/>
      <c r="ANC91" s="41"/>
      <c r="AND91" s="41"/>
      <c r="ANE91" s="41"/>
      <c r="ANF91" s="41"/>
      <c r="ANG91" s="41"/>
      <c r="ANH91" s="41"/>
      <c r="ANI91" s="41"/>
      <c r="ANJ91" s="41"/>
      <c r="ANK91" s="41"/>
      <c r="ANL91" s="41"/>
      <c r="ANM91" s="41"/>
      <c r="ANN91" s="41"/>
      <c r="ANO91" s="41"/>
      <c r="ANP91" s="41"/>
      <c r="ANQ91" s="41"/>
      <c r="ANR91" s="41"/>
      <c r="ANS91" s="41"/>
      <c r="ANT91" s="41"/>
      <c r="ANU91" s="41"/>
      <c r="ANV91" s="41"/>
      <c r="ANW91" s="41"/>
      <c r="ANX91" s="41"/>
      <c r="ANY91" s="41"/>
      <c r="ANZ91" s="41"/>
      <c r="AOA91" s="41"/>
      <c r="AOB91" s="41"/>
      <c r="AOC91" s="41"/>
      <c r="AOD91" s="41"/>
      <c r="AOE91" s="41"/>
      <c r="AOF91" s="41"/>
      <c r="AOG91" s="41"/>
      <c r="AOH91" s="41"/>
      <c r="AOI91" s="41"/>
      <c r="AOJ91" s="41"/>
      <c r="AOK91" s="41"/>
      <c r="AOL91" s="41"/>
      <c r="AOM91" s="41"/>
      <c r="AON91" s="41"/>
      <c r="AOO91" s="41"/>
      <c r="AOP91" s="41"/>
      <c r="AOQ91" s="41"/>
      <c r="AOR91" s="41"/>
      <c r="AOS91" s="41"/>
      <c r="AOT91" s="41"/>
      <c r="AOU91" s="41"/>
      <c r="AOV91" s="41"/>
      <c r="AOW91" s="41"/>
      <c r="AOX91" s="41"/>
      <c r="AOY91" s="41"/>
      <c r="AOZ91" s="41"/>
      <c r="APA91" s="41"/>
      <c r="APB91" s="41"/>
      <c r="APC91" s="41"/>
      <c r="APD91" s="41"/>
      <c r="APE91" s="41"/>
      <c r="APF91" s="41"/>
      <c r="APG91" s="41"/>
      <c r="APH91" s="41"/>
      <c r="API91" s="41"/>
    </row>
    <row r="92" spans="2:1101" x14ac:dyDescent="0.25">
      <c r="B92" s="43" t="s">
        <v>374</v>
      </c>
      <c r="C92" s="41">
        <v>12531</v>
      </c>
      <c r="D92" s="130">
        <v>0</v>
      </c>
      <c r="E92" s="130">
        <v>1095771.5</v>
      </c>
      <c r="F92" s="130">
        <v>0</v>
      </c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  <c r="CK92" s="41"/>
      <c r="CL92" s="41"/>
      <c r="CM92" s="41"/>
      <c r="CN92" s="41"/>
      <c r="CO92" s="41"/>
      <c r="CP92" s="41"/>
      <c r="CQ92" s="41"/>
      <c r="CR92" s="41"/>
      <c r="CS92" s="41"/>
      <c r="CT92" s="41"/>
      <c r="CU92" s="41"/>
      <c r="CV92" s="41"/>
      <c r="CW92" s="41"/>
      <c r="CX92" s="41"/>
      <c r="CY92" s="41"/>
      <c r="CZ92" s="41"/>
      <c r="DA92" s="41"/>
      <c r="DB92" s="41"/>
      <c r="DC92" s="41"/>
      <c r="DD92" s="41"/>
      <c r="DE92" s="41"/>
      <c r="DF92" s="41"/>
      <c r="DG92" s="41"/>
      <c r="DH92" s="41"/>
      <c r="DI92" s="41"/>
      <c r="DJ92" s="41"/>
      <c r="DK92" s="41"/>
      <c r="DL92" s="41"/>
      <c r="DM92" s="41"/>
      <c r="DN92" s="41"/>
      <c r="DO92" s="41"/>
      <c r="DP92" s="41"/>
      <c r="DQ92" s="41"/>
      <c r="DR92" s="41"/>
      <c r="DS92" s="41"/>
      <c r="DT92" s="41"/>
      <c r="DU92" s="41"/>
      <c r="DV92" s="41"/>
      <c r="DW92" s="41"/>
      <c r="DX92" s="41"/>
      <c r="DY92" s="41"/>
      <c r="DZ92" s="41"/>
      <c r="EA92" s="41"/>
      <c r="EB92" s="41"/>
      <c r="EC92" s="41"/>
      <c r="ED92" s="41"/>
      <c r="EE92" s="41"/>
      <c r="EF92" s="41"/>
      <c r="EG92" s="41"/>
      <c r="EH92" s="41"/>
      <c r="EI92" s="41"/>
      <c r="EJ92" s="41"/>
      <c r="EK92" s="41"/>
      <c r="EL92" s="41"/>
      <c r="EM92" s="41"/>
      <c r="EN92" s="41"/>
      <c r="EO92" s="41"/>
      <c r="EP92" s="41"/>
      <c r="EQ92" s="41"/>
      <c r="ER92" s="41"/>
      <c r="ES92" s="41"/>
      <c r="ET92" s="41"/>
      <c r="EU92" s="41"/>
      <c r="EV92" s="41"/>
      <c r="EW92" s="41"/>
      <c r="EX92" s="41"/>
      <c r="EY92" s="41"/>
      <c r="EZ92" s="41"/>
      <c r="FA92" s="41"/>
      <c r="FB92" s="41"/>
      <c r="FC92" s="41"/>
      <c r="FD92" s="41"/>
      <c r="FE92" s="41"/>
      <c r="FF92" s="41"/>
      <c r="FG92" s="41"/>
      <c r="FH92" s="41"/>
      <c r="FI92" s="41"/>
      <c r="FJ92" s="41"/>
      <c r="FK92" s="41"/>
      <c r="FL92" s="41"/>
      <c r="FM92" s="41"/>
      <c r="FN92" s="41"/>
      <c r="FO92" s="41"/>
      <c r="FP92" s="41"/>
      <c r="FQ92" s="41"/>
      <c r="FR92" s="41"/>
      <c r="FS92" s="41"/>
      <c r="FT92" s="41"/>
      <c r="FU92" s="41"/>
      <c r="FV92" s="41"/>
      <c r="FW92" s="41"/>
      <c r="FX92" s="41"/>
      <c r="FY92" s="41"/>
      <c r="FZ92" s="41"/>
      <c r="GA92" s="41"/>
      <c r="GB92" s="41"/>
      <c r="GC92" s="41"/>
      <c r="GD92" s="41"/>
      <c r="GE92" s="41"/>
      <c r="GF92" s="41"/>
      <c r="GG92" s="41"/>
      <c r="GH92" s="41"/>
      <c r="GI92" s="41"/>
      <c r="GJ92" s="41"/>
      <c r="GK92" s="41"/>
      <c r="GL92" s="41"/>
      <c r="GM92" s="41"/>
      <c r="GN92" s="41"/>
      <c r="GO92" s="41"/>
      <c r="GP92" s="41"/>
      <c r="GQ92" s="41"/>
      <c r="GR92" s="41"/>
      <c r="GS92" s="41"/>
      <c r="GT92" s="41"/>
      <c r="GU92" s="41"/>
      <c r="GV92" s="41"/>
      <c r="GW92" s="41"/>
      <c r="GX92" s="41"/>
      <c r="GY92" s="41"/>
      <c r="GZ92" s="41"/>
      <c r="HA92" s="41"/>
      <c r="HB92" s="41"/>
      <c r="HC92" s="41"/>
      <c r="HD92" s="41"/>
      <c r="HE92" s="41"/>
      <c r="HF92" s="41"/>
      <c r="HG92" s="41"/>
      <c r="HH92" s="41"/>
      <c r="HI92" s="41"/>
      <c r="HJ92" s="41"/>
      <c r="HK92" s="41"/>
      <c r="HL92" s="41"/>
      <c r="HM92" s="41"/>
      <c r="HN92" s="41"/>
      <c r="HO92" s="41"/>
      <c r="HP92" s="41"/>
      <c r="HQ92" s="41"/>
      <c r="HR92" s="41"/>
      <c r="HS92" s="41"/>
      <c r="HT92" s="41"/>
      <c r="HU92" s="41"/>
      <c r="HV92" s="41"/>
      <c r="HW92" s="41"/>
      <c r="HX92" s="41"/>
      <c r="HY92" s="41"/>
      <c r="HZ92" s="41"/>
      <c r="IA92" s="41"/>
      <c r="IB92" s="41"/>
      <c r="IC92" s="41"/>
      <c r="ID92" s="41"/>
      <c r="IE92" s="41"/>
      <c r="IF92" s="41"/>
      <c r="IG92" s="41"/>
      <c r="IH92" s="41"/>
      <c r="II92" s="41"/>
      <c r="IJ92" s="41"/>
      <c r="IK92" s="41"/>
      <c r="IL92" s="41"/>
      <c r="IM92" s="41"/>
      <c r="IN92" s="41"/>
      <c r="IO92" s="41"/>
      <c r="IP92" s="41"/>
      <c r="IQ92" s="41"/>
      <c r="IR92" s="41"/>
      <c r="IS92" s="41"/>
      <c r="IT92" s="41"/>
      <c r="IU92" s="41"/>
      <c r="IV92" s="41"/>
      <c r="IW92" s="41"/>
      <c r="IX92" s="41"/>
      <c r="IY92" s="41"/>
      <c r="IZ92" s="41"/>
      <c r="JA92" s="41"/>
      <c r="JB92" s="41"/>
      <c r="JC92" s="41"/>
      <c r="JD92" s="41"/>
      <c r="JE92" s="41"/>
      <c r="JF92" s="41"/>
      <c r="JG92" s="41"/>
      <c r="JH92" s="41"/>
      <c r="JI92" s="41"/>
      <c r="JJ92" s="41"/>
      <c r="JK92" s="41"/>
      <c r="JL92" s="41"/>
      <c r="JM92" s="41"/>
      <c r="JN92" s="41"/>
      <c r="JO92" s="41"/>
      <c r="JP92" s="41"/>
      <c r="JQ92" s="41"/>
      <c r="JR92" s="41"/>
      <c r="JS92" s="41"/>
      <c r="JT92" s="41"/>
      <c r="JU92" s="41"/>
      <c r="JV92" s="41"/>
      <c r="JW92" s="41"/>
      <c r="JX92" s="41"/>
      <c r="JY92" s="41"/>
      <c r="JZ92" s="41"/>
      <c r="KA92" s="41"/>
      <c r="KB92" s="41"/>
      <c r="KC92" s="41"/>
      <c r="KD92" s="41"/>
      <c r="KE92" s="41"/>
      <c r="KF92" s="41"/>
      <c r="KG92" s="41"/>
      <c r="KH92" s="41"/>
      <c r="KI92" s="41"/>
      <c r="KJ92" s="41"/>
      <c r="KK92" s="41"/>
      <c r="KL92" s="41"/>
      <c r="KM92" s="41"/>
      <c r="KN92" s="41"/>
      <c r="KO92" s="41"/>
      <c r="KP92" s="41"/>
      <c r="KQ92" s="41"/>
      <c r="KR92" s="41"/>
      <c r="KS92" s="41"/>
      <c r="KT92" s="41"/>
      <c r="KU92" s="41"/>
      <c r="KV92" s="41"/>
      <c r="KW92" s="41"/>
      <c r="KX92" s="41"/>
      <c r="KY92" s="41"/>
      <c r="KZ92" s="41"/>
      <c r="LA92" s="41"/>
      <c r="LB92" s="41"/>
      <c r="LC92" s="41"/>
      <c r="LD92" s="41"/>
      <c r="LE92" s="41"/>
      <c r="LF92" s="41"/>
      <c r="LG92" s="41"/>
      <c r="LH92" s="41"/>
      <c r="LI92" s="41"/>
      <c r="LJ92" s="41"/>
      <c r="LK92" s="41"/>
      <c r="LL92" s="41"/>
      <c r="LM92" s="41"/>
      <c r="LN92" s="41"/>
      <c r="LO92" s="41"/>
      <c r="LP92" s="41"/>
      <c r="LQ92" s="41"/>
      <c r="LR92" s="41"/>
      <c r="LS92" s="41"/>
      <c r="LT92" s="41"/>
      <c r="LU92" s="41"/>
      <c r="LV92" s="41"/>
      <c r="LW92" s="41"/>
      <c r="LX92" s="41"/>
      <c r="LY92" s="41"/>
      <c r="LZ92" s="41"/>
      <c r="MA92" s="41"/>
      <c r="MB92" s="41"/>
      <c r="MC92" s="41"/>
      <c r="MD92" s="41"/>
      <c r="ME92" s="41"/>
      <c r="MF92" s="41"/>
      <c r="MG92" s="41"/>
      <c r="MH92" s="41"/>
      <c r="MI92" s="41"/>
      <c r="MJ92" s="41"/>
      <c r="MK92" s="41"/>
      <c r="ML92" s="41"/>
      <c r="MM92" s="41"/>
      <c r="MN92" s="41"/>
      <c r="MO92" s="41"/>
      <c r="MP92" s="41"/>
      <c r="MQ92" s="41"/>
      <c r="MR92" s="41"/>
      <c r="MS92" s="41"/>
      <c r="MT92" s="41"/>
      <c r="MU92" s="41"/>
      <c r="MV92" s="41"/>
      <c r="MW92" s="41"/>
      <c r="MX92" s="41"/>
      <c r="MY92" s="41"/>
      <c r="MZ92" s="41"/>
      <c r="NA92" s="41"/>
      <c r="NB92" s="41"/>
      <c r="NC92" s="41"/>
      <c r="ND92" s="41"/>
      <c r="NE92" s="41"/>
      <c r="NF92" s="41"/>
      <c r="NG92" s="41"/>
      <c r="NH92" s="41"/>
      <c r="NI92" s="41"/>
      <c r="NJ92" s="41"/>
      <c r="NK92" s="41"/>
      <c r="NL92" s="41"/>
      <c r="NM92" s="41"/>
      <c r="NN92" s="41"/>
      <c r="NO92" s="41"/>
      <c r="NP92" s="41"/>
      <c r="NQ92" s="41"/>
      <c r="NR92" s="41"/>
      <c r="NS92" s="41"/>
      <c r="NT92" s="41"/>
      <c r="NU92" s="41"/>
      <c r="NV92" s="41"/>
      <c r="NW92" s="41"/>
      <c r="NX92" s="41"/>
      <c r="NY92" s="41"/>
      <c r="NZ92" s="41"/>
      <c r="OA92" s="41"/>
      <c r="OB92" s="41"/>
      <c r="OC92" s="41"/>
      <c r="OD92" s="41"/>
      <c r="OE92" s="41"/>
      <c r="OF92" s="41"/>
      <c r="OG92" s="41"/>
      <c r="OH92" s="41"/>
      <c r="OI92" s="41"/>
      <c r="OJ92" s="41"/>
      <c r="OK92" s="41"/>
      <c r="OL92" s="41"/>
      <c r="OM92" s="41"/>
      <c r="ON92" s="41"/>
      <c r="OO92" s="41"/>
      <c r="OP92" s="41"/>
      <c r="OQ92" s="41"/>
      <c r="OR92" s="41"/>
      <c r="OS92" s="41"/>
      <c r="OT92" s="41"/>
      <c r="OU92" s="41"/>
      <c r="OV92" s="41"/>
      <c r="OW92" s="41"/>
      <c r="OX92" s="41"/>
      <c r="OY92" s="41"/>
      <c r="OZ92" s="41"/>
      <c r="PA92" s="41"/>
      <c r="PB92" s="41"/>
      <c r="PC92" s="41"/>
      <c r="PD92" s="41"/>
      <c r="PE92" s="41"/>
      <c r="PF92" s="41"/>
      <c r="PG92" s="41"/>
      <c r="PH92" s="41"/>
      <c r="PI92" s="41"/>
      <c r="PJ92" s="41"/>
      <c r="PK92" s="41"/>
      <c r="PL92" s="41"/>
      <c r="PM92" s="41"/>
      <c r="PN92" s="41"/>
      <c r="PO92" s="41"/>
      <c r="PP92" s="41"/>
      <c r="PQ92" s="41"/>
      <c r="PR92" s="41"/>
      <c r="PS92" s="41"/>
      <c r="PT92" s="41"/>
      <c r="PU92" s="41"/>
      <c r="PV92" s="41"/>
      <c r="PW92" s="41"/>
      <c r="PX92" s="41"/>
      <c r="PY92" s="41"/>
      <c r="PZ92" s="41"/>
      <c r="QA92" s="41"/>
      <c r="QB92" s="41"/>
      <c r="QC92" s="41"/>
      <c r="QD92" s="41"/>
      <c r="QE92" s="41"/>
      <c r="QF92" s="41"/>
      <c r="QG92" s="41"/>
      <c r="QH92" s="41"/>
      <c r="QI92" s="41"/>
      <c r="QJ92" s="41"/>
      <c r="QK92" s="41"/>
      <c r="QL92" s="41"/>
      <c r="QM92" s="41"/>
      <c r="QN92" s="41"/>
      <c r="QO92" s="41"/>
      <c r="QP92" s="41"/>
      <c r="QQ92" s="41"/>
      <c r="QR92" s="41"/>
      <c r="QS92" s="41"/>
      <c r="QT92" s="41"/>
      <c r="QU92" s="41"/>
      <c r="QV92" s="41"/>
      <c r="QW92" s="41"/>
      <c r="QX92" s="41"/>
      <c r="QY92" s="41"/>
      <c r="QZ92" s="41"/>
      <c r="RA92" s="41"/>
      <c r="RB92" s="41"/>
      <c r="RC92" s="41"/>
      <c r="RD92" s="41"/>
      <c r="RE92" s="41"/>
      <c r="RF92" s="41"/>
      <c r="RG92" s="41"/>
      <c r="RH92" s="41"/>
      <c r="RI92" s="41"/>
      <c r="RJ92" s="41"/>
      <c r="RK92" s="41"/>
      <c r="RL92" s="41"/>
      <c r="RM92" s="41"/>
      <c r="RN92" s="41"/>
      <c r="RO92" s="41"/>
      <c r="RP92" s="41"/>
      <c r="RQ92" s="41"/>
      <c r="RR92" s="41"/>
      <c r="RS92" s="41"/>
      <c r="RT92" s="41"/>
      <c r="RU92" s="41"/>
      <c r="RV92" s="41"/>
      <c r="RW92" s="41"/>
      <c r="RX92" s="41"/>
      <c r="RY92" s="41"/>
      <c r="RZ92" s="41"/>
      <c r="SA92" s="41"/>
      <c r="SB92" s="41"/>
      <c r="SC92" s="41"/>
      <c r="SD92" s="41"/>
      <c r="SE92" s="41"/>
      <c r="SF92" s="41"/>
      <c r="SG92" s="41"/>
      <c r="SH92" s="41"/>
      <c r="SI92" s="41"/>
      <c r="SJ92" s="41"/>
      <c r="SK92" s="41"/>
      <c r="SL92" s="41"/>
      <c r="SM92" s="41"/>
      <c r="SN92" s="41"/>
      <c r="SO92" s="41"/>
      <c r="SP92" s="41"/>
      <c r="SQ92" s="41"/>
      <c r="SR92" s="41"/>
      <c r="SS92" s="41"/>
      <c r="ST92" s="41"/>
      <c r="SU92" s="41"/>
      <c r="SV92" s="41"/>
      <c r="SW92" s="41"/>
      <c r="SX92" s="41"/>
      <c r="SY92" s="41"/>
      <c r="SZ92" s="41"/>
      <c r="TA92" s="41"/>
      <c r="TB92" s="41"/>
      <c r="TC92" s="41"/>
      <c r="TD92" s="41"/>
      <c r="TE92" s="41"/>
      <c r="TF92" s="41"/>
      <c r="TG92" s="41"/>
      <c r="TH92" s="41"/>
      <c r="TI92" s="41"/>
      <c r="TJ92" s="41"/>
      <c r="TK92" s="41"/>
      <c r="TL92" s="41"/>
      <c r="TM92" s="41"/>
      <c r="TN92" s="41"/>
      <c r="TO92" s="41"/>
      <c r="TP92" s="41"/>
      <c r="TQ92" s="41"/>
      <c r="TR92" s="41"/>
      <c r="TS92" s="41"/>
      <c r="TT92" s="41"/>
      <c r="TU92" s="41"/>
      <c r="TV92" s="41"/>
      <c r="TW92" s="41"/>
      <c r="TX92" s="41"/>
      <c r="TY92" s="41"/>
      <c r="TZ92" s="41"/>
      <c r="UA92" s="41"/>
      <c r="UB92" s="41"/>
      <c r="UC92" s="41"/>
      <c r="UD92" s="41"/>
      <c r="UE92" s="41"/>
      <c r="UF92" s="41"/>
      <c r="UG92" s="41"/>
      <c r="UH92" s="41"/>
      <c r="UI92" s="41"/>
      <c r="UJ92" s="41"/>
      <c r="UK92" s="41"/>
      <c r="UL92" s="41"/>
      <c r="UM92" s="41"/>
      <c r="UN92" s="41"/>
      <c r="UO92" s="41"/>
      <c r="UP92" s="41"/>
      <c r="UQ92" s="41"/>
      <c r="UR92" s="41"/>
      <c r="US92" s="41"/>
      <c r="UT92" s="41"/>
      <c r="UU92" s="41"/>
      <c r="UV92" s="41"/>
      <c r="UW92" s="41"/>
      <c r="UX92" s="41"/>
      <c r="UY92" s="41"/>
      <c r="UZ92" s="41"/>
      <c r="VA92" s="41"/>
      <c r="VB92" s="41"/>
      <c r="VC92" s="41"/>
      <c r="VD92" s="41"/>
      <c r="VE92" s="41"/>
      <c r="VF92" s="41"/>
      <c r="VG92" s="41"/>
      <c r="VH92" s="41"/>
      <c r="VI92" s="41"/>
      <c r="VJ92" s="41"/>
      <c r="VK92" s="41"/>
      <c r="VL92" s="41"/>
      <c r="VM92" s="41"/>
      <c r="VN92" s="41"/>
      <c r="VO92" s="41"/>
      <c r="VP92" s="41"/>
      <c r="VQ92" s="41"/>
      <c r="VR92" s="41"/>
      <c r="VS92" s="41"/>
      <c r="VT92" s="41"/>
      <c r="VU92" s="41"/>
      <c r="VV92" s="41"/>
      <c r="VW92" s="41"/>
      <c r="VX92" s="41"/>
      <c r="VY92" s="41"/>
      <c r="VZ92" s="41"/>
      <c r="WA92" s="41"/>
      <c r="WB92" s="41"/>
      <c r="WC92" s="41"/>
      <c r="WD92" s="41"/>
      <c r="WE92" s="41"/>
      <c r="WF92" s="41"/>
      <c r="WG92" s="41"/>
      <c r="WH92" s="41"/>
      <c r="WI92" s="41"/>
      <c r="WJ92" s="41"/>
      <c r="WK92" s="41"/>
      <c r="WL92" s="41"/>
      <c r="WM92" s="41"/>
      <c r="WN92" s="41"/>
      <c r="WO92" s="41"/>
      <c r="WP92" s="41"/>
      <c r="WQ92" s="41"/>
      <c r="WR92" s="41"/>
      <c r="WS92" s="41"/>
      <c r="WT92" s="41"/>
      <c r="WU92" s="41"/>
      <c r="WV92" s="41"/>
      <c r="WW92" s="41"/>
      <c r="WX92" s="41"/>
      <c r="WY92" s="41"/>
      <c r="WZ92" s="41"/>
      <c r="XA92" s="41"/>
      <c r="XB92" s="41"/>
      <c r="XC92" s="41"/>
      <c r="XD92" s="41"/>
      <c r="XE92" s="41"/>
      <c r="XF92" s="41"/>
      <c r="XG92" s="41"/>
      <c r="XH92" s="41"/>
      <c r="XI92" s="41"/>
      <c r="XJ92" s="41"/>
      <c r="XK92" s="41"/>
      <c r="XL92" s="41"/>
      <c r="XM92" s="41"/>
      <c r="XN92" s="41"/>
      <c r="XO92" s="41"/>
      <c r="XP92" s="41"/>
      <c r="XQ92" s="41"/>
      <c r="XR92" s="41"/>
      <c r="XS92" s="41"/>
      <c r="XT92" s="41"/>
      <c r="XU92" s="41"/>
      <c r="XV92" s="41"/>
      <c r="XW92" s="41"/>
      <c r="XX92" s="41"/>
      <c r="XY92" s="41"/>
      <c r="XZ92" s="41"/>
      <c r="YA92" s="41"/>
      <c r="YB92" s="41"/>
      <c r="YC92" s="41"/>
      <c r="YD92" s="41"/>
      <c r="YE92" s="41"/>
      <c r="YF92" s="41"/>
      <c r="YG92" s="41"/>
      <c r="YH92" s="41"/>
      <c r="YI92" s="41"/>
      <c r="YJ92" s="41"/>
      <c r="YK92" s="41"/>
      <c r="YL92" s="41"/>
      <c r="YM92" s="41"/>
      <c r="YN92" s="41"/>
      <c r="YO92" s="41"/>
      <c r="YP92" s="41"/>
      <c r="YQ92" s="41"/>
      <c r="YR92" s="41"/>
      <c r="YS92" s="41"/>
      <c r="YT92" s="41"/>
      <c r="YU92" s="41"/>
      <c r="YV92" s="41"/>
      <c r="YW92" s="41"/>
      <c r="YX92" s="41"/>
      <c r="YY92" s="41"/>
      <c r="YZ92" s="41"/>
      <c r="ZA92" s="41"/>
      <c r="ZB92" s="41"/>
      <c r="ZC92" s="41"/>
      <c r="ZD92" s="41"/>
      <c r="ZE92" s="41"/>
      <c r="ZF92" s="41"/>
      <c r="ZG92" s="41"/>
      <c r="ZH92" s="41"/>
      <c r="ZI92" s="41"/>
      <c r="ZJ92" s="41"/>
      <c r="ZK92" s="41"/>
      <c r="ZL92" s="41"/>
      <c r="ZM92" s="41"/>
      <c r="ZN92" s="41"/>
      <c r="ZO92" s="41"/>
      <c r="ZP92" s="41"/>
      <c r="ZQ92" s="41"/>
      <c r="ZR92" s="41"/>
      <c r="ZS92" s="41"/>
      <c r="ZT92" s="41"/>
      <c r="ZU92" s="41"/>
      <c r="ZV92" s="41"/>
      <c r="ZW92" s="41"/>
      <c r="ZX92" s="41"/>
      <c r="ZY92" s="41"/>
      <c r="ZZ92" s="41"/>
      <c r="AAA92" s="41"/>
      <c r="AAB92" s="41"/>
      <c r="AAC92" s="41"/>
      <c r="AAD92" s="41"/>
      <c r="AAE92" s="41"/>
      <c r="AAF92" s="41"/>
      <c r="AAG92" s="41"/>
      <c r="AAH92" s="41"/>
      <c r="AAI92" s="41"/>
      <c r="AAJ92" s="41"/>
      <c r="AAK92" s="41"/>
      <c r="AAL92" s="41"/>
      <c r="AAM92" s="41"/>
      <c r="AAN92" s="41"/>
      <c r="AAO92" s="41"/>
      <c r="AAP92" s="41"/>
      <c r="AAQ92" s="41"/>
      <c r="AAR92" s="41"/>
      <c r="AAS92" s="41"/>
      <c r="AAT92" s="41"/>
      <c r="AAU92" s="41"/>
      <c r="AAV92" s="41"/>
      <c r="AAW92" s="41"/>
      <c r="AAX92" s="41"/>
      <c r="AAY92" s="41"/>
      <c r="AAZ92" s="41"/>
      <c r="ABA92" s="41"/>
      <c r="ABB92" s="41"/>
      <c r="ABC92" s="41"/>
      <c r="ABD92" s="41"/>
      <c r="ABE92" s="41"/>
      <c r="ABF92" s="41"/>
      <c r="ABG92" s="41"/>
      <c r="ABH92" s="41"/>
      <c r="ABI92" s="41"/>
      <c r="ABJ92" s="41"/>
      <c r="ABK92" s="41"/>
      <c r="ABL92" s="41"/>
      <c r="ABM92" s="41"/>
      <c r="ABN92" s="41"/>
      <c r="ABO92" s="41"/>
      <c r="ABP92" s="41"/>
      <c r="ABQ92" s="41"/>
      <c r="ABR92" s="41"/>
      <c r="ABS92" s="41"/>
      <c r="ABT92" s="41"/>
      <c r="ABU92" s="41"/>
      <c r="ABV92" s="41"/>
      <c r="ABW92" s="41"/>
      <c r="ABX92" s="41"/>
      <c r="ABY92" s="41"/>
      <c r="ABZ92" s="41"/>
      <c r="ACA92" s="41"/>
      <c r="ACB92" s="41"/>
      <c r="ACC92" s="41"/>
      <c r="ACD92" s="41"/>
      <c r="ACE92" s="41"/>
      <c r="ACF92" s="41"/>
      <c r="ACG92" s="41"/>
      <c r="ACH92" s="41"/>
      <c r="ACI92" s="41"/>
      <c r="ACJ92" s="41"/>
      <c r="ACK92" s="41"/>
      <c r="ACL92" s="41"/>
      <c r="ACM92" s="41"/>
      <c r="ACN92" s="41"/>
      <c r="ACO92" s="41"/>
      <c r="ACP92" s="41"/>
      <c r="ACQ92" s="41"/>
      <c r="ACR92" s="41"/>
      <c r="ACS92" s="41"/>
      <c r="ACT92" s="41"/>
      <c r="ACU92" s="41"/>
      <c r="ACV92" s="41"/>
      <c r="ACW92" s="41"/>
      <c r="ACX92" s="41"/>
      <c r="ACY92" s="41"/>
      <c r="ACZ92" s="41"/>
      <c r="ADA92" s="41"/>
      <c r="ADB92" s="41"/>
      <c r="ADC92" s="41"/>
      <c r="ADD92" s="41"/>
      <c r="ADE92" s="41"/>
      <c r="ADF92" s="41"/>
      <c r="ADG92" s="41"/>
      <c r="ADH92" s="41"/>
      <c r="ADI92" s="41"/>
      <c r="ADJ92" s="41"/>
      <c r="ADK92" s="41"/>
      <c r="ADL92" s="41"/>
      <c r="ADM92" s="41"/>
      <c r="ADN92" s="41"/>
      <c r="ADO92" s="41"/>
      <c r="ADP92" s="41"/>
      <c r="ADQ92" s="41"/>
      <c r="ADR92" s="41"/>
      <c r="ADS92" s="41"/>
      <c r="ADT92" s="41"/>
      <c r="ADU92" s="41"/>
      <c r="ADV92" s="41"/>
      <c r="ADW92" s="41"/>
      <c r="ADX92" s="41"/>
      <c r="ADY92" s="41"/>
      <c r="ADZ92" s="41"/>
      <c r="AEA92" s="41"/>
      <c r="AEB92" s="41"/>
      <c r="AEC92" s="41"/>
      <c r="AED92" s="41"/>
      <c r="AEE92" s="41"/>
      <c r="AEF92" s="41"/>
      <c r="AEG92" s="41"/>
      <c r="AEH92" s="41"/>
      <c r="AEI92" s="41"/>
      <c r="AEJ92" s="41"/>
      <c r="AEK92" s="41"/>
      <c r="AEL92" s="41"/>
      <c r="AEM92" s="41"/>
      <c r="AEN92" s="41"/>
      <c r="AEO92" s="41"/>
      <c r="AEP92" s="41"/>
      <c r="AEQ92" s="41"/>
      <c r="AER92" s="41"/>
      <c r="AES92" s="41"/>
      <c r="AET92" s="41"/>
      <c r="AEU92" s="41"/>
      <c r="AEV92" s="41"/>
      <c r="AEW92" s="41"/>
      <c r="AEX92" s="41"/>
      <c r="AEY92" s="41"/>
      <c r="AEZ92" s="41"/>
      <c r="AFA92" s="41"/>
      <c r="AFB92" s="41"/>
      <c r="AFC92" s="41"/>
      <c r="AFD92" s="41"/>
      <c r="AFE92" s="41"/>
      <c r="AFF92" s="41"/>
      <c r="AFG92" s="41"/>
      <c r="AFH92" s="41"/>
      <c r="AFI92" s="41"/>
      <c r="AFJ92" s="41"/>
      <c r="AFK92" s="41"/>
      <c r="AFL92" s="41"/>
      <c r="AFM92" s="41"/>
      <c r="AFN92" s="41"/>
      <c r="AFO92" s="41"/>
      <c r="AFP92" s="41"/>
      <c r="AFQ92" s="41"/>
      <c r="AFR92" s="41"/>
      <c r="AFS92" s="41"/>
      <c r="AFT92" s="41"/>
      <c r="AFU92" s="41"/>
      <c r="AFV92" s="41"/>
      <c r="AFW92" s="41"/>
      <c r="AFX92" s="41"/>
      <c r="AFY92" s="41"/>
      <c r="AFZ92" s="41"/>
      <c r="AGA92" s="41"/>
      <c r="AGB92" s="41"/>
      <c r="AGC92" s="41"/>
      <c r="AGD92" s="41"/>
      <c r="AGE92" s="41"/>
      <c r="AGF92" s="41"/>
      <c r="AGG92" s="41"/>
      <c r="AGH92" s="41"/>
      <c r="AGI92" s="41"/>
      <c r="AGJ92" s="41"/>
      <c r="AGK92" s="41"/>
      <c r="AGL92" s="41"/>
      <c r="AGM92" s="41"/>
      <c r="AGN92" s="41"/>
      <c r="AGO92" s="41"/>
      <c r="AGP92" s="41"/>
      <c r="AGQ92" s="41"/>
      <c r="AGR92" s="41"/>
      <c r="AGS92" s="41"/>
      <c r="AGT92" s="41"/>
      <c r="AGU92" s="41"/>
      <c r="AGV92" s="41"/>
      <c r="AGW92" s="41"/>
      <c r="AGX92" s="41"/>
      <c r="AGY92" s="41"/>
      <c r="AGZ92" s="41"/>
      <c r="AHA92" s="41"/>
      <c r="AHB92" s="41"/>
      <c r="AHC92" s="41"/>
      <c r="AHD92" s="41"/>
      <c r="AHE92" s="41"/>
      <c r="AHF92" s="41"/>
      <c r="AHG92" s="41"/>
      <c r="AHH92" s="41"/>
      <c r="AHI92" s="41"/>
      <c r="AHJ92" s="41"/>
      <c r="AHK92" s="41"/>
      <c r="AHL92" s="41"/>
      <c r="AHM92" s="41"/>
      <c r="AHN92" s="41"/>
      <c r="AHO92" s="41"/>
      <c r="AHP92" s="41"/>
      <c r="AHQ92" s="41"/>
      <c r="AHR92" s="41"/>
      <c r="AHS92" s="41"/>
      <c r="AHT92" s="41"/>
      <c r="AHU92" s="41"/>
      <c r="AHV92" s="41"/>
      <c r="AHW92" s="41"/>
      <c r="AHX92" s="41"/>
      <c r="AHY92" s="41"/>
      <c r="AHZ92" s="41"/>
      <c r="AIA92" s="41"/>
      <c r="AIB92" s="41"/>
      <c r="AIC92" s="41"/>
      <c r="AID92" s="41"/>
      <c r="AIE92" s="41"/>
      <c r="AIF92" s="41"/>
      <c r="AIG92" s="41"/>
      <c r="AIH92" s="41"/>
      <c r="AII92" s="41"/>
      <c r="AIJ92" s="41"/>
      <c r="AIK92" s="41"/>
      <c r="AIL92" s="41"/>
      <c r="AIM92" s="41"/>
      <c r="AIN92" s="41"/>
      <c r="AIO92" s="41"/>
      <c r="AIP92" s="41"/>
      <c r="AIQ92" s="41"/>
      <c r="AIR92" s="41"/>
      <c r="AIS92" s="41"/>
      <c r="AIT92" s="41"/>
      <c r="AIU92" s="41"/>
      <c r="AIV92" s="41"/>
      <c r="AIW92" s="41"/>
      <c r="AIX92" s="41"/>
      <c r="AIY92" s="41"/>
      <c r="AIZ92" s="41"/>
      <c r="AJA92" s="41"/>
      <c r="AJB92" s="41"/>
      <c r="AJC92" s="41"/>
      <c r="AJD92" s="41"/>
      <c r="AJE92" s="41"/>
      <c r="AJF92" s="41"/>
      <c r="AJG92" s="41"/>
      <c r="AJH92" s="41"/>
      <c r="AJI92" s="41"/>
      <c r="AJJ92" s="41"/>
      <c r="AJK92" s="41"/>
      <c r="AJL92" s="41"/>
      <c r="AJM92" s="41"/>
      <c r="AJN92" s="41"/>
      <c r="AJO92" s="41"/>
      <c r="AJP92" s="41"/>
      <c r="AJQ92" s="41"/>
      <c r="AJR92" s="41"/>
      <c r="AJS92" s="41"/>
      <c r="AJT92" s="41"/>
      <c r="AJU92" s="41"/>
      <c r="AJV92" s="41"/>
      <c r="AJW92" s="41"/>
      <c r="AJX92" s="41"/>
      <c r="AJY92" s="41"/>
      <c r="AJZ92" s="41"/>
      <c r="AKA92" s="41"/>
      <c r="AKB92" s="41"/>
      <c r="AKC92" s="41"/>
      <c r="AKD92" s="41"/>
      <c r="AKE92" s="41"/>
      <c r="AKF92" s="41"/>
      <c r="AKG92" s="41"/>
      <c r="AKH92" s="41"/>
      <c r="AKI92" s="41"/>
      <c r="AKJ92" s="41"/>
      <c r="AKK92" s="41"/>
      <c r="AKL92" s="41"/>
      <c r="AKM92" s="41"/>
      <c r="AKN92" s="41"/>
      <c r="AKO92" s="41"/>
      <c r="AKP92" s="41"/>
      <c r="AKQ92" s="41"/>
      <c r="AKR92" s="41"/>
      <c r="AKS92" s="41"/>
      <c r="AKT92" s="41"/>
      <c r="AKU92" s="41"/>
      <c r="AKV92" s="41"/>
      <c r="AKW92" s="41"/>
      <c r="AKX92" s="41"/>
      <c r="AKY92" s="41"/>
      <c r="AKZ92" s="41"/>
      <c r="ALA92" s="41"/>
      <c r="ALB92" s="41"/>
      <c r="ALC92" s="41"/>
      <c r="ALD92" s="41"/>
      <c r="ALE92" s="41"/>
      <c r="ALF92" s="41"/>
      <c r="ALG92" s="41"/>
      <c r="ALH92" s="41"/>
      <c r="ALI92" s="41"/>
      <c r="ALJ92" s="41"/>
      <c r="ALK92" s="41"/>
      <c r="ALL92" s="41"/>
      <c r="ALM92" s="41"/>
      <c r="ALN92" s="41"/>
      <c r="ALO92" s="41"/>
      <c r="ALP92" s="41"/>
      <c r="ALQ92" s="41"/>
      <c r="ALR92" s="41"/>
      <c r="ALS92" s="41"/>
      <c r="ALT92" s="41"/>
      <c r="ALU92" s="41"/>
      <c r="ALV92" s="41"/>
      <c r="ALW92" s="41"/>
      <c r="ALX92" s="41"/>
      <c r="ALY92" s="41"/>
      <c r="ALZ92" s="41"/>
      <c r="AMA92" s="41"/>
      <c r="AMB92" s="41"/>
      <c r="AMC92" s="41"/>
      <c r="AMD92" s="41"/>
      <c r="AME92" s="41"/>
      <c r="AMF92" s="41"/>
      <c r="AMG92" s="41"/>
      <c r="AMH92" s="41"/>
      <c r="AMI92" s="41"/>
      <c r="AMJ92" s="41"/>
      <c r="AMK92" s="41"/>
      <c r="AML92" s="41"/>
      <c r="AMM92" s="41"/>
      <c r="AMN92" s="41"/>
      <c r="AMO92" s="41"/>
      <c r="AMP92" s="41"/>
      <c r="AMQ92" s="41"/>
      <c r="AMR92" s="41"/>
      <c r="AMS92" s="41"/>
      <c r="AMT92" s="41"/>
      <c r="AMU92" s="41"/>
      <c r="AMV92" s="41"/>
      <c r="AMW92" s="41"/>
      <c r="AMX92" s="41"/>
      <c r="AMY92" s="41"/>
      <c r="AMZ92" s="41"/>
      <c r="ANA92" s="41"/>
      <c r="ANB92" s="41"/>
      <c r="ANC92" s="41"/>
      <c r="AND92" s="41"/>
      <c r="ANE92" s="41"/>
      <c r="ANF92" s="41"/>
      <c r="ANG92" s="41"/>
      <c r="ANH92" s="41"/>
      <c r="ANI92" s="41"/>
      <c r="ANJ92" s="41"/>
      <c r="ANK92" s="41"/>
      <c r="ANL92" s="41"/>
      <c r="ANM92" s="41"/>
      <c r="ANN92" s="41"/>
      <c r="ANO92" s="41"/>
      <c r="ANP92" s="41"/>
      <c r="ANQ92" s="41"/>
      <c r="ANR92" s="41"/>
      <c r="ANS92" s="41"/>
      <c r="ANT92" s="41"/>
      <c r="ANU92" s="41"/>
      <c r="ANV92" s="41"/>
      <c r="ANW92" s="41"/>
      <c r="ANX92" s="41"/>
      <c r="ANY92" s="41"/>
      <c r="ANZ92" s="41"/>
      <c r="AOA92" s="41"/>
      <c r="AOB92" s="41"/>
      <c r="AOC92" s="41"/>
      <c r="AOD92" s="41"/>
      <c r="AOE92" s="41"/>
      <c r="AOF92" s="41"/>
      <c r="AOG92" s="41"/>
      <c r="AOH92" s="41"/>
      <c r="AOI92" s="41"/>
      <c r="AOJ92" s="41"/>
      <c r="AOK92" s="41"/>
      <c r="AOL92" s="41"/>
      <c r="AOM92" s="41"/>
      <c r="AON92" s="41"/>
      <c r="AOO92" s="41"/>
      <c r="AOP92" s="41"/>
      <c r="AOQ92" s="41"/>
      <c r="AOR92" s="41"/>
      <c r="AOS92" s="41"/>
      <c r="AOT92" s="41"/>
      <c r="AOU92" s="41"/>
      <c r="AOV92" s="41"/>
      <c r="AOW92" s="41"/>
      <c r="AOX92" s="41"/>
      <c r="AOY92" s="41"/>
      <c r="AOZ92" s="41"/>
      <c r="APA92" s="41"/>
      <c r="APB92" s="41"/>
      <c r="APC92" s="41"/>
      <c r="APD92" s="41"/>
      <c r="APE92" s="41"/>
      <c r="APF92" s="41"/>
      <c r="APG92" s="41"/>
      <c r="APH92" s="41"/>
      <c r="API92" s="41"/>
    </row>
    <row r="93" spans="2:1101" x14ac:dyDescent="0.25">
      <c r="B93" s="43" t="s">
        <v>374</v>
      </c>
      <c r="C93" s="41">
        <v>12435</v>
      </c>
      <c r="D93" s="130">
        <v>0</v>
      </c>
      <c r="E93" s="130">
        <v>8487212.4100000001</v>
      </c>
      <c r="F93" s="130">
        <v>0</v>
      </c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/>
      <c r="CN93" s="41"/>
      <c r="CO93" s="41"/>
      <c r="CP93" s="41"/>
      <c r="CQ93" s="41"/>
      <c r="CR93" s="41"/>
      <c r="CS93" s="41"/>
      <c r="CT93" s="41"/>
      <c r="CU93" s="41"/>
      <c r="CV93" s="41"/>
      <c r="CW93" s="41"/>
      <c r="CX93" s="41"/>
      <c r="CY93" s="41"/>
      <c r="CZ93" s="41"/>
      <c r="DA93" s="41"/>
      <c r="DB93" s="41"/>
      <c r="DC93" s="41"/>
      <c r="DD93" s="41"/>
      <c r="DE93" s="41"/>
      <c r="DF93" s="41"/>
      <c r="DG93" s="41"/>
      <c r="DH93" s="41"/>
      <c r="DI93" s="41"/>
      <c r="DJ93" s="41"/>
      <c r="DK93" s="41"/>
      <c r="DL93" s="41"/>
      <c r="DM93" s="41"/>
      <c r="DN93" s="41"/>
      <c r="DO93" s="41"/>
      <c r="DP93" s="41"/>
      <c r="DQ93" s="41"/>
      <c r="DR93" s="41"/>
      <c r="DS93" s="41"/>
      <c r="DT93" s="41"/>
      <c r="DU93" s="41"/>
      <c r="DV93" s="41"/>
      <c r="DW93" s="41"/>
      <c r="DX93" s="41"/>
      <c r="DY93" s="41"/>
      <c r="DZ93" s="41"/>
      <c r="EA93" s="41"/>
      <c r="EB93" s="41"/>
      <c r="EC93" s="41"/>
      <c r="ED93" s="41"/>
      <c r="EE93" s="41"/>
      <c r="EF93" s="41"/>
      <c r="EG93" s="41"/>
      <c r="EH93" s="41"/>
      <c r="EI93" s="41"/>
      <c r="EJ93" s="41"/>
      <c r="EK93" s="41"/>
      <c r="EL93" s="41"/>
      <c r="EM93" s="41"/>
      <c r="EN93" s="41"/>
      <c r="EO93" s="41"/>
      <c r="EP93" s="41"/>
      <c r="EQ93" s="41"/>
      <c r="ER93" s="41"/>
      <c r="ES93" s="41"/>
      <c r="ET93" s="41"/>
      <c r="EU93" s="41"/>
      <c r="EV93" s="41"/>
      <c r="EW93" s="41"/>
      <c r="EX93" s="41"/>
      <c r="EY93" s="41"/>
      <c r="EZ93" s="41"/>
      <c r="FA93" s="41"/>
      <c r="FB93" s="41"/>
      <c r="FC93" s="41"/>
      <c r="FD93" s="41"/>
      <c r="FE93" s="41"/>
      <c r="FF93" s="41"/>
      <c r="FG93" s="41"/>
      <c r="FH93" s="41"/>
      <c r="FI93" s="41"/>
      <c r="FJ93" s="41"/>
      <c r="FK93" s="41"/>
      <c r="FL93" s="41"/>
      <c r="FM93" s="41"/>
      <c r="FN93" s="41"/>
      <c r="FO93" s="41"/>
      <c r="FP93" s="41"/>
      <c r="FQ93" s="41"/>
      <c r="FR93" s="41"/>
      <c r="FS93" s="41"/>
      <c r="FT93" s="41"/>
      <c r="FU93" s="41"/>
      <c r="FV93" s="41"/>
      <c r="FW93" s="41"/>
      <c r="FX93" s="41"/>
      <c r="FY93" s="41"/>
      <c r="FZ93" s="41"/>
      <c r="GA93" s="41"/>
      <c r="GB93" s="41"/>
      <c r="GC93" s="41"/>
      <c r="GD93" s="41"/>
      <c r="GE93" s="41"/>
      <c r="GF93" s="41"/>
      <c r="GG93" s="41"/>
      <c r="GH93" s="41"/>
      <c r="GI93" s="41"/>
      <c r="GJ93" s="41"/>
      <c r="GK93" s="41"/>
      <c r="GL93" s="41"/>
      <c r="GM93" s="41"/>
      <c r="GN93" s="41"/>
      <c r="GO93" s="41"/>
      <c r="GP93" s="41"/>
      <c r="GQ93" s="41"/>
      <c r="GR93" s="41"/>
      <c r="GS93" s="41"/>
      <c r="GT93" s="41"/>
      <c r="GU93" s="41"/>
      <c r="GV93" s="41"/>
      <c r="GW93" s="41"/>
      <c r="GX93" s="41"/>
      <c r="GY93" s="41"/>
      <c r="GZ93" s="41"/>
      <c r="HA93" s="41"/>
      <c r="HB93" s="41"/>
      <c r="HC93" s="41"/>
      <c r="HD93" s="41"/>
      <c r="HE93" s="41"/>
      <c r="HF93" s="41"/>
      <c r="HG93" s="41"/>
      <c r="HH93" s="41"/>
      <c r="HI93" s="41"/>
      <c r="HJ93" s="41"/>
      <c r="HK93" s="41"/>
      <c r="HL93" s="41"/>
      <c r="HM93" s="41"/>
      <c r="HN93" s="41"/>
      <c r="HO93" s="41"/>
      <c r="HP93" s="41"/>
      <c r="HQ93" s="41"/>
      <c r="HR93" s="41"/>
      <c r="HS93" s="41"/>
      <c r="HT93" s="41"/>
      <c r="HU93" s="41"/>
      <c r="HV93" s="41"/>
      <c r="HW93" s="41"/>
      <c r="HX93" s="41"/>
      <c r="HY93" s="41"/>
      <c r="HZ93" s="41"/>
      <c r="IA93" s="41"/>
      <c r="IB93" s="41"/>
      <c r="IC93" s="41"/>
      <c r="ID93" s="41"/>
      <c r="IE93" s="41"/>
      <c r="IF93" s="41"/>
      <c r="IG93" s="41"/>
      <c r="IH93" s="41"/>
      <c r="II93" s="41"/>
      <c r="IJ93" s="41"/>
      <c r="IK93" s="41"/>
      <c r="IL93" s="41"/>
      <c r="IM93" s="41"/>
      <c r="IN93" s="41"/>
      <c r="IO93" s="41"/>
      <c r="IP93" s="41"/>
      <c r="IQ93" s="41"/>
      <c r="IR93" s="41"/>
      <c r="IS93" s="41"/>
      <c r="IT93" s="41"/>
      <c r="IU93" s="41"/>
      <c r="IV93" s="41"/>
      <c r="IW93" s="41"/>
      <c r="IX93" s="41"/>
      <c r="IY93" s="41"/>
      <c r="IZ93" s="41"/>
      <c r="JA93" s="41"/>
      <c r="JB93" s="41"/>
      <c r="JC93" s="41"/>
      <c r="JD93" s="41"/>
      <c r="JE93" s="41"/>
      <c r="JF93" s="41"/>
      <c r="JG93" s="41"/>
      <c r="JH93" s="41"/>
      <c r="JI93" s="41"/>
      <c r="JJ93" s="41"/>
      <c r="JK93" s="41"/>
      <c r="JL93" s="41"/>
      <c r="JM93" s="41"/>
      <c r="JN93" s="41"/>
      <c r="JO93" s="41"/>
      <c r="JP93" s="41"/>
      <c r="JQ93" s="41"/>
      <c r="JR93" s="41"/>
      <c r="JS93" s="41"/>
      <c r="JT93" s="41"/>
      <c r="JU93" s="41"/>
      <c r="JV93" s="41"/>
      <c r="JW93" s="41"/>
      <c r="JX93" s="41"/>
      <c r="JY93" s="41"/>
      <c r="JZ93" s="41"/>
      <c r="KA93" s="41"/>
      <c r="KB93" s="41"/>
      <c r="KC93" s="41"/>
      <c r="KD93" s="41"/>
      <c r="KE93" s="41"/>
      <c r="KF93" s="41"/>
      <c r="KG93" s="41"/>
      <c r="KH93" s="41"/>
      <c r="KI93" s="41"/>
      <c r="KJ93" s="41"/>
      <c r="KK93" s="41"/>
      <c r="KL93" s="41"/>
      <c r="KM93" s="41"/>
      <c r="KN93" s="41"/>
      <c r="KO93" s="41"/>
      <c r="KP93" s="41"/>
      <c r="KQ93" s="41"/>
      <c r="KR93" s="41"/>
      <c r="KS93" s="41"/>
      <c r="KT93" s="41"/>
      <c r="KU93" s="41"/>
      <c r="KV93" s="41"/>
      <c r="KW93" s="41"/>
      <c r="KX93" s="41"/>
      <c r="KY93" s="41"/>
      <c r="KZ93" s="41"/>
      <c r="LA93" s="41"/>
      <c r="LB93" s="41"/>
      <c r="LC93" s="41"/>
      <c r="LD93" s="41"/>
      <c r="LE93" s="41"/>
      <c r="LF93" s="41"/>
      <c r="LG93" s="41"/>
      <c r="LH93" s="41"/>
      <c r="LI93" s="41"/>
      <c r="LJ93" s="41"/>
      <c r="LK93" s="41"/>
      <c r="LL93" s="41"/>
      <c r="LM93" s="41"/>
      <c r="LN93" s="41"/>
      <c r="LO93" s="41"/>
      <c r="LP93" s="41"/>
      <c r="LQ93" s="41"/>
      <c r="LR93" s="41"/>
      <c r="LS93" s="41"/>
      <c r="LT93" s="41"/>
      <c r="LU93" s="41"/>
      <c r="LV93" s="41"/>
      <c r="LW93" s="41"/>
      <c r="LX93" s="41"/>
      <c r="LY93" s="41"/>
      <c r="LZ93" s="41"/>
      <c r="MA93" s="41"/>
      <c r="MB93" s="41"/>
      <c r="MC93" s="41"/>
      <c r="MD93" s="41"/>
      <c r="ME93" s="41"/>
      <c r="MF93" s="41"/>
      <c r="MG93" s="41"/>
      <c r="MH93" s="41"/>
      <c r="MI93" s="41"/>
      <c r="MJ93" s="41"/>
      <c r="MK93" s="41"/>
      <c r="ML93" s="41"/>
      <c r="MM93" s="41"/>
      <c r="MN93" s="41"/>
      <c r="MO93" s="41"/>
      <c r="MP93" s="41"/>
      <c r="MQ93" s="41"/>
      <c r="MR93" s="41"/>
      <c r="MS93" s="41"/>
      <c r="MT93" s="41"/>
      <c r="MU93" s="41"/>
      <c r="MV93" s="41"/>
      <c r="MW93" s="41"/>
      <c r="MX93" s="41"/>
      <c r="MY93" s="41"/>
      <c r="MZ93" s="41"/>
      <c r="NA93" s="41"/>
      <c r="NB93" s="41"/>
      <c r="NC93" s="41"/>
      <c r="ND93" s="41"/>
      <c r="NE93" s="41"/>
      <c r="NF93" s="41"/>
      <c r="NG93" s="41"/>
      <c r="NH93" s="41"/>
      <c r="NI93" s="41"/>
      <c r="NJ93" s="41"/>
      <c r="NK93" s="41"/>
      <c r="NL93" s="41"/>
      <c r="NM93" s="41"/>
      <c r="NN93" s="41"/>
      <c r="NO93" s="41"/>
      <c r="NP93" s="41"/>
      <c r="NQ93" s="41"/>
      <c r="NR93" s="41"/>
      <c r="NS93" s="41"/>
      <c r="NT93" s="41"/>
      <c r="NU93" s="41"/>
      <c r="NV93" s="41"/>
      <c r="NW93" s="41"/>
      <c r="NX93" s="41"/>
      <c r="NY93" s="41"/>
      <c r="NZ93" s="41"/>
      <c r="OA93" s="41"/>
      <c r="OB93" s="41"/>
      <c r="OC93" s="41"/>
      <c r="OD93" s="41"/>
      <c r="OE93" s="41"/>
      <c r="OF93" s="41"/>
      <c r="OG93" s="41"/>
      <c r="OH93" s="41"/>
      <c r="OI93" s="41"/>
      <c r="OJ93" s="41"/>
      <c r="OK93" s="41"/>
      <c r="OL93" s="41"/>
      <c r="OM93" s="41"/>
      <c r="ON93" s="41"/>
      <c r="OO93" s="41"/>
      <c r="OP93" s="41"/>
      <c r="OQ93" s="41"/>
      <c r="OR93" s="41"/>
      <c r="OS93" s="41"/>
      <c r="OT93" s="41"/>
      <c r="OU93" s="41"/>
      <c r="OV93" s="41"/>
      <c r="OW93" s="41"/>
      <c r="OX93" s="41"/>
      <c r="OY93" s="41"/>
      <c r="OZ93" s="41"/>
      <c r="PA93" s="41"/>
      <c r="PB93" s="41"/>
      <c r="PC93" s="41"/>
      <c r="PD93" s="41"/>
      <c r="PE93" s="41"/>
      <c r="PF93" s="41"/>
      <c r="PG93" s="41"/>
      <c r="PH93" s="41"/>
      <c r="PI93" s="41"/>
      <c r="PJ93" s="41"/>
      <c r="PK93" s="41"/>
      <c r="PL93" s="41"/>
      <c r="PM93" s="41"/>
      <c r="PN93" s="41"/>
      <c r="PO93" s="41"/>
      <c r="PP93" s="41"/>
      <c r="PQ93" s="41"/>
      <c r="PR93" s="41"/>
      <c r="PS93" s="41"/>
      <c r="PT93" s="41"/>
      <c r="PU93" s="41"/>
      <c r="PV93" s="41"/>
      <c r="PW93" s="41"/>
      <c r="PX93" s="41"/>
      <c r="PY93" s="41"/>
      <c r="PZ93" s="41"/>
      <c r="QA93" s="41"/>
      <c r="QB93" s="41"/>
      <c r="QC93" s="41"/>
      <c r="QD93" s="41"/>
      <c r="QE93" s="41"/>
      <c r="QF93" s="41"/>
      <c r="QG93" s="41"/>
      <c r="QH93" s="41"/>
      <c r="QI93" s="41"/>
      <c r="QJ93" s="41"/>
      <c r="QK93" s="41"/>
      <c r="QL93" s="41"/>
      <c r="QM93" s="41"/>
      <c r="QN93" s="41"/>
      <c r="QO93" s="41"/>
      <c r="QP93" s="41"/>
      <c r="QQ93" s="41"/>
      <c r="QR93" s="41"/>
      <c r="QS93" s="41"/>
      <c r="QT93" s="41"/>
      <c r="QU93" s="41"/>
      <c r="QV93" s="41"/>
      <c r="QW93" s="41"/>
      <c r="QX93" s="41"/>
      <c r="QY93" s="41"/>
      <c r="QZ93" s="41"/>
      <c r="RA93" s="41"/>
      <c r="RB93" s="41"/>
      <c r="RC93" s="41"/>
      <c r="RD93" s="41"/>
      <c r="RE93" s="41"/>
      <c r="RF93" s="41"/>
      <c r="RG93" s="41"/>
      <c r="RH93" s="41"/>
      <c r="RI93" s="41"/>
      <c r="RJ93" s="41"/>
      <c r="RK93" s="41"/>
      <c r="RL93" s="41"/>
      <c r="RM93" s="41"/>
      <c r="RN93" s="41"/>
      <c r="RO93" s="41"/>
      <c r="RP93" s="41"/>
      <c r="RQ93" s="41"/>
      <c r="RR93" s="41"/>
      <c r="RS93" s="41"/>
      <c r="RT93" s="41"/>
      <c r="RU93" s="41"/>
      <c r="RV93" s="41"/>
      <c r="RW93" s="41"/>
      <c r="RX93" s="41"/>
      <c r="RY93" s="41"/>
      <c r="RZ93" s="41"/>
      <c r="SA93" s="41"/>
      <c r="SB93" s="41"/>
      <c r="SC93" s="41"/>
      <c r="SD93" s="41"/>
      <c r="SE93" s="41"/>
      <c r="SF93" s="41"/>
      <c r="SG93" s="41"/>
      <c r="SH93" s="41"/>
      <c r="SI93" s="41"/>
      <c r="SJ93" s="41"/>
      <c r="SK93" s="41"/>
      <c r="SL93" s="41"/>
      <c r="SM93" s="41"/>
      <c r="SN93" s="41"/>
      <c r="SO93" s="41"/>
      <c r="SP93" s="41"/>
      <c r="SQ93" s="41"/>
      <c r="SR93" s="41"/>
      <c r="SS93" s="41"/>
      <c r="ST93" s="41"/>
      <c r="SU93" s="41"/>
      <c r="SV93" s="41"/>
      <c r="SW93" s="41"/>
      <c r="SX93" s="41"/>
      <c r="SY93" s="41"/>
      <c r="SZ93" s="41"/>
      <c r="TA93" s="41"/>
      <c r="TB93" s="41"/>
      <c r="TC93" s="41"/>
      <c r="TD93" s="41"/>
      <c r="TE93" s="41"/>
      <c r="TF93" s="41"/>
      <c r="TG93" s="41"/>
      <c r="TH93" s="41"/>
      <c r="TI93" s="41"/>
      <c r="TJ93" s="41"/>
      <c r="TK93" s="41"/>
      <c r="TL93" s="41"/>
      <c r="TM93" s="41"/>
      <c r="TN93" s="41"/>
      <c r="TO93" s="41"/>
      <c r="TP93" s="41"/>
      <c r="TQ93" s="41"/>
      <c r="TR93" s="41"/>
      <c r="TS93" s="41"/>
      <c r="TT93" s="41"/>
      <c r="TU93" s="41"/>
      <c r="TV93" s="41"/>
      <c r="TW93" s="41"/>
      <c r="TX93" s="41"/>
      <c r="TY93" s="41"/>
      <c r="TZ93" s="41"/>
      <c r="UA93" s="41"/>
      <c r="UB93" s="41"/>
      <c r="UC93" s="41"/>
      <c r="UD93" s="41"/>
      <c r="UE93" s="41"/>
      <c r="UF93" s="41"/>
      <c r="UG93" s="41"/>
      <c r="UH93" s="41"/>
      <c r="UI93" s="41"/>
      <c r="UJ93" s="41"/>
      <c r="UK93" s="41"/>
      <c r="UL93" s="41"/>
      <c r="UM93" s="41"/>
      <c r="UN93" s="41"/>
      <c r="UO93" s="41"/>
      <c r="UP93" s="41"/>
      <c r="UQ93" s="41"/>
      <c r="UR93" s="41"/>
      <c r="US93" s="41"/>
      <c r="UT93" s="41"/>
      <c r="UU93" s="41"/>
      <c r="UV93" s="41"/>
      <c r="UW93" s="41"/>
      <c r="UX93" s="41"/>
      <c r="UY93" s="41"/>
      <c r="UZ93" s="41"/>
      <c r="VA93" s="41"/>
      <c r="VB93" s="41"/>
      <c r="VC93" s="41"/>
      <c r="VD93" s="41"/>
      <c r="VE93" s="41"/>
      <c r="VF93" s="41"/>
      <c r="VG93" s="41"/>
      <c r="VH93" s="41"/>
      <c r="VI93" s="41"/>
      <c r="VJ93" s="41"/>
      <c r="VK93" s="41"/>
      <c r="VL93" s="41"/>
      <c r="VM93" s="41"/>
      <c r="VN93" s="41"/>
      <c r="VO93" s="41"/>
      <c r="VP93" s="41"/>
      <c r="VQ93" s="41"/>
      <c r="VR93" s="41"/>
      <c r="VS93" s="41"/>
      <c r="VT93" s="41"/>
      <c r="VU93" s="41"/>
      <c r="VV93" s="41"/>
      <c r="VW93" s="41"/>
      <c r="VX93" s="41"/>
      <c r="VY93" s="41"/>
      <c r="VZ93" s="41"/>
      <c r="WA93" s="41"/>
      <c r="WB93" s="41"/>
      <c r="WC93" s="41"/>
      <c r="WD93" s="41"/>
      <c r="WE93" s="41"/>
      <c r="WF93" s="41"/>
      <c r="WG93" s="41"/>
      <c r="WH93" s="41"/>
      <c r="WI93" s="41"/>
      <c r="WJ93" s="41"/>
      <c r="WK93" s="41"/>
      <c r="WL93" s="41"/>
      <c r="WM93" s="41"/>
      <c r="WN93" s="41"/>
      <c r="WO93" s="41"/>
      <c r="WP93" s="41"/>
      <c r="WQ93" s="41"/>
      <c r="WR93" s="41"/>
      <c r="WS93" s="41"/>
      <c r="WT93" s="41"/>
      <c r="WU93" s="41"/>
      <c r="WV93" s="41"/>
      <c r="WW93" s="41"/>
      <c r="WX93" s="41"/>
      <c r="WY93" s="41"/>
      <c r="WZ93" s="41"/>
      <c r="XA93" s="41"/>
      <c r="XB93" s="41"/>
      <c r="XC93" s="41"/>
      <c r="XD93" s="41"/>
      <c r="XE93" s="41"/>
      <c r="XF93" s="41"/>
      <c r="XG93" s="41"/>
      <c r="XH93" s="41"/>
      <c r="XI93" s="41"/>
      <c r="XJ93" s="41"/>
      <c r="XK93" s="41"/>
      <c r="XL93" s="41"/>
      <c r="XM93" s="41"/>
      <c r="XN93" s="41"/>
      <c r="XO93" s="41"/>
      <c r="XP93" s="41"/>
      <c r="XQ93" s="41"/>
      <c r="XR93" s="41"/>
      <c r="XS93" s="41"/>
      <c r="XT93" s="41"/>
      <c r="XU93" s="41"/>
      <c r="XV93" s="41"/>
      <c r="XW93" s="41"/>
      <c r="XX93" s="41"/>
      <c r="XY93" s="41"/>
      <c r="XZ93" s="41"/>
      <c r="YA93" s="41"/>
      <c r="YB93" s="41"/>
      <c r="YC93" s="41"/>
      <c r="YD93" s="41"/>
      <c r="YE93" s="41"/>
      <c r="YF93" s="41"/>
      <c r="YG93" s="41"/>
      <c r="YH93" s="41"/>
      <c r="YI93" s="41"/>
      <c r="YJ93" s="41"/>
      <c r="YK93" s="41"/>
      <c r="YL93" s="41"/>
      <c r="YM93" s="41"/>
      <c r="YN93" s="41"/>
      <c r="YO93" s="41"/>
      <c r="YP93" s="41"/>
      <c r="YQ93" s="41"/>
      <c r="YR93" s="41"/>
      <c r="YS93" s="41"/>
      <c r="YT93" s="41"/>
      <c r="YU93" s="41"/>
      <c r="YV93" s="41"/>
      <c r="YW93" s="41"/>
      <c r="YX93" s="41"/>
      <c r="YY93" s="41"/>
      <c r="YZ93" s="41"/>
      <c r="ZA93" s="41"/>
      <c r="ZB93" s="41"/>
      <c r="ZC93" s="41"/>
      <c r="ZD93" s="41"/>
      <c r="ZE93" s="41"/>
      <c r="ZF93" s="41"/>
      <c r="ZG93" s="41"/>
      <c r="ZH93" s="41"/>
      <c r="ZI93" s="41"/>
      <c r="ZJ93" s="41"/>
      <c r="ZK93" s="41"/>
      <c r="ZL93" s="41"/>
      <c r="ZM93" s="41"/>
      <c r="ZN93" s="41"/>
      <c r="ZO93" s="41"/>
      <c r="ZP93" s="41"/>
      <c r="ZQ93" s="41"/>
      <c r="ZR93" s="41"/>
      <c r="ZS93" s="41"/>
      <c r="ZT93" s="41"/>
      <c r="ZU93" s="41"/>
      <c r="ZV93" s="41"/>
      <c r="ZW93" s="41"/>
      <c r="ZX93" s="41"/>
      <c r="ZY93" s="41"/>
      <c r="ZZ93" s="41"/>
      <c r="AAA93" s="41"/>
      <c r="AAB93" s="41"/>
      <c r="AAC93" s="41"/>
      <c r="AAD93" s="41"/>
      <c r="AAE93" s="41"/>
      <c r="AAF93" s="41"/>
      <c r="AAG93" s="41"/>
      <c r="AAH93" s="41"/>
      <c r="AAI93" s="41"/>
      <c r="AAJ93" s="41"/>
      <c r="AAK93" s="41"/>
      <c r="AAL93" s="41"/>
      <c r="AAM93" s="41"/>
      <c r="AAN93" s="41"/>
      <c r="AAO93" s="41"/>
      <c r="AAP93" s="41"/>
      <c r="AAQ93" s="41"/>
      <c r="AAR93" s="41"/>
      <c r="AAS93" s="41"/>
      <c r="AAT93" s="41"/>
      <c r="AAU93" s="41"/>
      <c r="AAV93" s="41"/>
      <c r="AAW93" s="41"/>
      <c r="AAX93" s="41"/>
      <c r="AAY93" s="41"/>
      <c r="AAZ93" s="41"/>
      <c r="ABA93" s="41"/>
      <c r="ABB93" s="41"/>
      <c r="ABC93" s="41"/>
      <c r="ABD93" s="41"/>
      <c r="ABE93" s="41"/>
      <c r="ABF93" s="41"/>
      <c r="ABG93" s="41"/>
      <c r="ABH93" s="41"/>
      <c r="ABI93" s="41"/>
      <c r="ABJ93" s="41"/>
      <c r="ABK93" s="41"/>
      <c r="ABL93" s="41"/>
      <c r="ABM93" s="41"/>
      <c r="ABN93" s="41"/>
      <c r="ABO93" s="41"/>
      <c r="ABP93" s="41"/>
      <c r="ABQ93" s="41"/>
      <c r="ABR93" s="41"/>
      <c r="ABS93" s="41"/>
      <c r="ABT93" s="41"/>
      <c r="ABU93" s="41"/>
      <c r="ABV93" s="41"/>
      <c r="ABW93" s="41"/>
      <c r="ABX93" s="41"/>
      <c r="ABY93" s="41"/>
      <c r="ABZ93" s="41"/>
      <c r="ACA93" s="41"/>
      <c r="ACB93" s="41"/>
      <c r="ACC93" s="41"/>
      <c r="ACD93" s="41"/>
      <c r="ACE93" s="41"/>
      <c r="ACF93" s="41"/>
      <c r="ACG93" s="41"/>
      <c r="ACH93" s="41"/>
      <c r="ACI93" s="41"/>
      <c r="ACJ93" s="41"/>
      <c r="ACK93" s="41"/>
      <c r="ACL93" s="41"/>
      <c r="ACM93" s="41"/>
      <c r="ACN93" s="41"/>
      <c r="ACO93" s="41"/>
      <c r="ACP93" s="41"/>
      <c r="ACQ93" s="41"/>
      <c r="ACR93" s="41"/>
      <c r="ACS93" s="41"/>
      <c r="ACT93" s="41"/>
      <c r="ACU93" s="41"/>
      <c r="ACV93" s="41"/>
      <c r="ACW93" s="41"/>
      <c r="ACX93" s="41"/>
      <c r="ACY93" s="41"/>
      <c r="ACZ93" s="41"/>
      <c r="ADA93" s="41"/>
      <c r="ADB93" s="41"/>
      <c r="ADC93" s="41"/>
      <c r="ADD93" s="41"/>
      <c r="ADE93" s="41"/>
      <c r="ADF93" s="41"/>
      <c r="ADG93" s="41"/>
      <c r="ADH93" s="41"/>
      <c r="ADI93" s="41"/>
      <c r="ADJ93" s="41"/>
      <c r="ADK93" s="41"/>
      <c r="ADL93" s="41"/>
      <c r="ADM93" s="41"/>
      <c r="ADN93" s="41"/>
      <c r="ADO93" s="41"/>
      <c r="ADP93" s="41"/>
      <c r="ADQ93" s="41"/>
      <c r="ADR93" s="41"/>
      <c r="ADS93" s="41"/>
      <c r="ADT93" s="41"/>
      <c r="ADU93" s="41"/>
      <c r="ADV93" s="41"/>
      <c r="ADW93" s="41"/>
      <c r="ADX93" s="41"/>
      <c r="ADY93" s="41"/>
      <c r="ADZ93" s="41"/>
      <c r="AEA93" s="41"/>
      <c r="AEB93" s="41"/>
      <c r="AEC93" s="41"/>
      <c r="AED93" s="41"/>
      <c r="AEE93" s="41"/>
      <c r="AEF93" s="41"/>
      <c r="AEG93" s="41"/>
      <c r="AEH93" s="41"/>
      <c r="AEI93" s="41"/>
      <c r="AEJ93" s="41"/>
      <c r="AEK93" s="41"/>
      <c r="AEL93" s="41"/>
      <c r="AEM93" s="41"/>
      <c r="AEN93" s="41"/>
      <c r="AEO93" s="41"/>
      <c r="AEP93" s="41"/>
      <c r="AEQ93" s="41"/>
      <c r="AER93" s="41"/>
      <c r="AES93" s="41"/>
      <c r="AET93" s="41"/>
      <c r="AEU93" s="41"/>
      <c r="AEV93" s="41"/>
      <c r="AEW93" s="41"/>
      <c r="AEX93" s="41"/>
      <c r="AEY93" s="41"/>
      <c r="AEZ93" s="41"/>
      <c r="AFA93" s="41"/>
      <c r="AFB93" s="41"/>
      <c r="AFC93" s="41"/>
      <c r="AFD93" s="41"/>
      <c r="AFE93" s="41"/>
      <c r="AFF93" s="41"/>
      <c r="AFG93" s="41"/>
      <c r="AFH93" s="41"/>
      <c r="AFI93" s="41"/>
      <c r="AFJ93" s="41"/>
      <c r="AFK93" s="41"/>
      <c r="AFL93" s="41"/>
      <c r="AFM93" s="41"/>
      <c r="AFN93" s="41"/>
      <c r="AFO93" s="41"/>
      <c r="AFP93" s="41"/>
      <c r="AFQ93" s="41"/>
      <c r="AFR93" s="41"/>
      <c r="AFS93" s="41"/>
      <c r="AFT93" s="41"/>
      <c r="AFU93" s="41"/>
      <c r="AFV93" s="41"/>
      <c r="AFW93" s="41"/>
      <c r="AFX93" s="41"/>
      <c r="AFY93" s="41"/>
      <c r="AFZ93" s="41"/>
      <c r="AGA93" s="41"/>
      <c r="AGB93" s="41"/>
      <c r="AGC93" s="41"/>
      <c r="AGD93" s="41"/>
      <c r="AGE93" s="41"/>
      <c r="AGF93" s="41"/>
      <c r="AGG93" s="41"/>
      <c r="AGH93" s="41"/>
      <c r="AGI93" s="41"/>
      <c r="AGJ93" s="41"/>
      <c r="AGK93" s="41"/>
      <c r="AGL93" s="41"/>
      <c r="AGM93" s="41"/>
      <c r="AGN93" s="41"/>
      <c r="AGO93" s="41"/>
      <c r="AGP93" s="41"/>
      <c r="AGQ93" s="41"/>
      <c r="AGR93" s="41"/>
      <c r="AGS93" s="41"/>
      <c r="AGT93" s="41"/>
      <c r="AGU93" s="41"/>
      <c r="AGV93" s="41"/>
      <c r="AGW93" s="41"/>
      <c r="AGX93" s="41"/>
      <c r="AGY93" s="41"/>
      <c r="AGZ93" s="41"/>
      <c r="AHA93" s="41"/>
      <c r="AHB93" s="41"/>
      <c r="AHC93" s="41"/>
      <c r="AHD93" s="41"/>
      <c r="AHE93" s="41"/>
      <c r="AHF93" s="41"/>
      <c r="AHG93" s="41"/>
      <c r="AHH93" s="41"/>
      <c r="AHI93" s="41"/>
      <c r="AHJ93" s="41"/>
      <c r="AHK93" s="41"/>
      <c r="AHL93" s="41"/>
      <c r="AHM93" s="41"/>
      <c r="AHN93" s="41"/>
      <c r="AHO93" s="41"/>
      <c r="AHP93" s="41"/>
      <c r="AHQ93" s="41"/>
      <c r="AHR93" s="41"/>
      <c r="AHS93" s="41"/>
      <c r="AHT93" s="41"/>
      <c r="AHU93" s="41"/>
      <c r="AHV93" s="41"/>
      <c r="AHW93" s="41"/>
      <c r="AHX93" s="41"/>
      <c r="AHY93" s="41"/>
      <c r="AHZ93" s="41"/>
      <c r="AIA93" s="41"/>
      <c r="AIB93" s="41"/>
      <c r="AIC93" s="41"/>
      <c r="AID93" s="41"/>
      <c r="AIE93" s="41"/>
      <c r="AIF93" s="41"/>
      <c r="AIG93" s="41"/>
      <c r="AIH93" s="41"/>
      <c r="AII93" s="41"/>
      <c r="AIJ93" s="41"/>
      <c r="AIK93" s="41"/>
      <c r="AIL93" s="41"/>
      <c r="AIM93" s="41"/>
      <c r="AIN93" s="41"/>
      <c r="AIO93" s="41"/>
      <c r="AIP93" s="41"/>
      <c r="AIQ93" s="41"/>
      <c r="AIR93" s="41"/>
      <c r="AIS93" s="41"/>
      <c r="AIT93" s="41"/>
      <c r="AIU93" s="41"/>
      <c r="AIV93" s="41"/>
      <c r="AIW93" s="41"/>
      <c r="AIX93" s="41"/>
      <c r="AIY93" s="41"/>
      <c r="AIZ93" s="41"/>
      <c r="AJA93" s="41"/>
      <c r="AJB93" s="41"/>
      <c r="AJC93" s="41"/>
      <c r="AJD93" s="41"/>
      <c r="AJE93" s="41"/>
      <c r="AJF93" s="41"/>
      <c r="AJG93" s="41"/>
      <c r="AJH93" s="41"/>
      <c r="AJI93" s="41"/>
      <c r="AJJ93" s="41"/>
      <c r="AJK93" s="41"/>
      <c r="AJL93" s="41"/>
      <c r="AJM93" s="41"/>
      <c r="AJN93" s="41"/>
      <c r="AJO93" s="41"/>
      <c r="AJP93" s="41"/>
      <c r="AJQ93" s="41"/>
      <c r="AJR93" s="41"/>
      <c r="AJS93" s="41"/>
      <c r="AJT93" s="41"/>
      <c r="AJU93" s="41"/>
      <c r="AJV93" s="41"/>
      <c r="AJW93" s="41"/>
      <c r="AJX93" s="41"/>
      <c r="AJY93" s="41"/>
      <c r="AJZ93" s="41"/>
      <c r="AKA93" s="41"/>
      <c r="AKB93" s="41"/>
      <c r="AKC93" s="41"/>
      <c r="AKD93" s="41"/>
      <c r="AKE93" s="41"/>
      <c r="AKF93" s="41"/>
      <c r="AKG93" s="41"/>
      <c r="AKH93" s="41"/>
      <c r="AKI93" s="41"/>
      <c r="AKJ93" s="41"/>
      <c r="AKK93" s="41"/>
      <c r="AKL93" s="41"/>
      <c r="AKM93" s="41"/>
      <c r="AKN93" s="41"/>
      <c r="AKO93" s="41"/>
      <c r="AKP93" s="41"/>
      <c r="AKQ93" s="41"/>
      <c r="AKR93" s="41"/>
      <c r="AKS93" s="41"/>
      <c r="AKT93" s="41"/>
      <c r="AKU93" s="41"/>
      <c r="AKV93" s="41"/>
      <c r="AKW93" s="41"/>
      <c r="AKX93" s="41"/>
      <c r="AKY93" s="41"/>
      <c r="AKZ93" s="41"/>
      <c r="ALA93" s="41"/>
      <c r="ALB93" s="41"/>
      <c r="ALC93" s="41"/>
      <c r="ALD93" s="41"/>
      <c r="ALE93" s="41"/>
      <c r="ALF93" s="41"/>
      <c r="ALG93" s="41"/>
      <c r="ALH93" s="41"/>
      <c r="ALI93" s="41"/>
      <c r="ALJ93" s="41"/>
      <c r="ALK93" s="41"/>
      <c r="ALL93" s="41"/>
      <c r="ALM93" s="41"/>
      <c r="ALN93" s="41"/>
      <c r="ALO93" s="41"/>
      <c r="ALP93" s="41"/>
      <c r="ALQ93" s="41"/>
      <c r="ALR93" s="41"/>
      <c r="ALS93" s="41"/>
      <c r="ALT93" s="41"/>
      <c r="ALU93" s="41"/>
      <c r="ALV93" s="41"/>
      <c r="ALW93" s="41"/>
      <c r="ALX93" s="41"/>
      <c r="ALY93" s="41"/>
      <c r="ALZ93" s="41"/>
      <c r="AMA93" s="41"/>
      <c r="AMB93" s="41"/>
      <c r="AMC93" s="41"/>
      <c r="AMD93" s="41"/>
      <c r="AME93" s="41"/>
      <c r="AMF93" s="41"/>
      <c r="AMG93" s="41"/>
      <c r="AMH93" s="41"/>
      <c r="AMI93" s="41"/>
      <c r="AMJ93" s="41"/>
      <c r="AMK93" s="41"/>
      <c r="AML93" s="41"/>
      <c r="AMM93" s="41"/>
      <c r="AMN93" s="41"/>
      <c r="AMO93" s="41"/>
      <c r="AMP93" s="41"/>
      <c r="AMQ93" s="41"/>
      <c r="AMR93" s="41"/>
      <c r="AMS93" s="41"/>
      <c r="AMT93" s="41"/>
      <c r="AMU93" s="41"/>
      <c r="AMV93" s="41"/>
      <c r="AMW93" s="41"/>
      <c r="AMX93" s="41"/>
      <c r="AMY93" s="41"/>
      <c r="AMZ93" s="41"/>
      <c r="ANA93" s="41"/>
      <c r="ANB93" s="41"/>
      <c r="ANC93" s="41"/>
      <c r="AND93" s="41"/>
      <c r="ANE93" s="41"/>
      <c r="ANF93" s="41"/>
      <c r="ANG93" s="41"/>
      <c r="ANH93" s="41"/>
      <c r="ANI93" s="41"/>
      <c r="ANJ93" s="41"/>
      <c r="ANK93" s="41"/>
      <c r="ANL93" s="41"/>
      <c r="ANM93" s="41"/>
      <c r="ANN93" s="41"/>
      <c r="ANO93" s="41"/>
      <c r="ANP93" s="41"/>
      <c r="ANQ93" s="41"/>
      <c r="ANR93" s="41"/>
      <c r="ANS93" s="41"/>
      <c r="ANT93" s="41"/>
      <c r="ANU93" s="41"/>
      <c r="ANV93" s="41"/>
      <c r="ANW93" s="41"/>
      <c r="ANX93" s="41"/>
      <c r="ANY93" s="41"/>
      <c r="ANZ93" s="41"/>
      <c r="AOA93" s="41"/>
      <c r="AOB93" s="41"/>
      <c r="AOC93" s="41"/>
      <c r="AOD93" s="41"/>
      <c r="AOE93" s="41"/>
      <c r="AOF93" s="41"/>
      <c r="AOG93" s="41"/>
      <c r="AOH93" s="41"/>
      <c r="AOI93" s="41"/>
      <c r="AOJ93" s="41"/>
      <c r="AOK93" s="41"/>
      <c r="AOL93" s="41"/>
      <c r="AOM93" s="41"/>
      <c r="AON93" s="41"/>
      <c r="AOO93" s="41"/>
      <c r="AOP93" s="41"/>
      <c r="AOQ93" s="41"/>
      <c r="AOR93" s="41"/>
      <c r="AOS93" s="41"/>
      <c r="AOT93" s="41"/>
      <c r="AOU93" s="41"/>
      <c r="AOV93" s="41"/>
      <c r="AOW93" s="41"/>
      <c r="AOX93" s="41"/>
      <c r="AOY93" s="41"/>
      <c r="AOZ93" s="41"/>
      <c r="APA93" s="41"/>
      <c r="APB93" s="41"/>
      <c r="APC93" s="41"/>
      <c r="APD93" s="41"/>
      <c r="APE93" s="41"/>
      <c r="APF93" s="41"/>
      <c r="APG93" s="41"/>
      <c r="APH93" s="41"/>
      <c r="API93" s="41"/>
    </row>
    <row r="94" spans="2:1101" x14ac:dyDescent="0.25">
      <c r="B94" s="43" t="s">
        <v>377</v>
      </c>
      <c r="C94" s="41">
        <v>12533</v>
      </c>
      <c r="D94" s="130">
        <v>0</v>
      </c>
      <c r="E94" s="130">
        <v>1095771.5</v>
      </c>
      <c r="F94" s="130">
        <v>0</v>
      </c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1"/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1"/>
      <c r="DG94" s="41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/>
      <c r="DS94" s="41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1"/>
      <c r="EE94" s="41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1"/>
      <c r="EQ94" s="41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1"/>
      <c r="FC94" s="41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1"/>
      <c r="FO94" s="41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1"/>
      <c r="GA94" s="41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1"/>
      <c r="GM94" s="41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1"/>
      <c r="GY94" s="41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1"/>
      <c r="HK94" s="41"/>
      <c r="HL94" s="41"/>
      <c r="HM94" s="41"/>
      <c r="HN94" s="41"/>
      <c r="HO94" s="41"/>
      <c r="HP94" s="41"/>
      <c r="HQ94" s="41"/>
      <c r="HR94" s="41"/>
      <c r="HS94" s="41"/>
      <c r="HT94" s="41"/>
      <c r="HU94" s="41"/>
      <c r="HV94" s="41"/>
      <c r="HW94" s="41"/>
      <c r="HX94" s="41"/>
      <c r="HY94" s="41"/>
      <c r="HZ94" s="41"/>
      <c r="IA94" s="41"/>
      <c r="IB94" s="41"/>
      <c r="IC94" s="41"/>
      <c r="ID94" s="41"/>
      <c r="IE94" s="41"/>
      <c r="IF94" s="41"/>
      <c r="IG94" s="41"/>
      <c r="IH94" s="41"/>
      <c r="II94" s="41"/>
      <c r="IJ94" s="41"/>
      <c r="IK94" s="41"/>
      <c r="IL94" s="41"/>
      <c r="IM94" s="41"/>
      <c r="IN94" s="41"/>
      <c r="IO94" s="41"/>
      <c r="IP94" s="41"/>
      <c r="IQ94" s="41"/>
      <c r="IR94" s="41"/>
      <c r="IS94" s="41"/>
      <c r="IT94" s="41"/>
      <c r="IU94" s="41"/>
      <c r="IV94" s="41"/>
      <c r="IW94" s="41"/>
      <c r="IX94" s="41"/>
      <c r="IY94" s="41"/>
      <c r="IZ94" s="41"/>
      <c r="JA94" s="41"/>
      <c r="JB94" s="41"/>
      <c r="JC94" s="41"/>
      <c r="JD94" s="41"/>
      <c r="JE94" s="41"/>
      <c r="JF94" s="41"/>
      <c r="JG94" s="41"/>
      <c r="JH94" s="41"/>
      <c r="JI94" s="41"/>
      <c r="JJ94" s="41"/>
      <c r="JK94" s="41"/>
      <c r="JL94" s="41"/>
      <c r="JM94" s="41"/>
      <c r="JN94" s="41"/>
      <c r="JO94" s="41"/>
      <c r="JP94" s="41"/>
      <c r="JQ94" s="41"/>
      <c r="JR94" s="41"/>
      <c r="JS94" s="41"/>
      <c r="JT94" s="41"/>
      <c r="JU94" s="41"/>
      <c r="JV94" s="41"/>
      <c r="JW94" s="41"/>
      <c r="JX94" s="41"/>
      <c r="JY94" s="41"/>
      <c r="JZ94" s="41"/>
      <c r="KA94" s="41"/>
      <c r="KB94" s="41"/>
      <c r="KC94" s="41"/>
      <c r="KD94" s="41"/>
      <c r="KE94" s="41"/>
      <c r="KF94" s="41"/>
      <c r="KG94" s="41"/>
      <c r="KH94" s="41"/>
      <c r="KI94" s="41"/>
      <c r="KJ94" s="41"/>
      <c r="KK94" s="41"/>
      <c r="KL94" s="41"/>
      <c r="KM94" s="41"/>
      <c r="KN94" s="41"/>
      <c r="KO94" s="41"/>
      <c r="KP94" s="41"/>
      <c r="KQ94" s="41"/>
      <c r="KR94" s="41"/>
      <c r="KS94" s="41"/>
      <c r="KT94" s="41"/>
      <c r="KU94" s="41"/>
      <c r="KV94" s="41"/>
      <c r="KW94" s="41"/>
      <c r="KX94" s="41"/>
      <c r="KY94" s="41"/>
      <c r="KZ94" s="41"/>
      <c r="LA94" s="41"/>
      <c r="LB94" s="41"/>
      <c r="LC94" s="41"/>
      <c r="LD94" s="41"/>
      <c r="LE94" s="41"/>
      <c r="LF94" s="41"/>
      <c r="LG94" s="41"/>
      <c r="LH94" s="41"/>
      <c r="LI94" s="41"/>
      <c r="LJ94" s="41"/>
      <c r="LK94" s="41"/>
      <c r="LL94" s="41"/>
      <c r="LM94" s="41"/>
      <c r="LN94" s="41"/>
      <c r="LO94" s="41"/>
      <c r="LP94" s="41"/>
      <c r="LQ94" s="41"/>
      <c r="LR94" s="41"/>
      <c r="LS94" s="41"/>
      <c r="LT94" s="41"/>
      <c r="LU94" s="41"/>
      <c r="LV94" s="41"/>
      <c r="LW94" s="41"/>
      <c r="LX94" s="41"/>
      <c r="LY94" s="41"/>
      <c r="LZ94" s="41"/>
      <c r="MA94" s="41"/>
      <c r="MB94" s="41"/>
      <c r="MC94" s="41"/>
      <c r="MD94" s="41"/>
      <c r="ME94" s="41"/>
      <c r="MF94" s="41"/>
      <c r="MG94" s="41"/>
      <c r="MH94" s="41"/>
      <c r="MI94" s="41"/>
      <c r="MJ94" s="41"/>
      <c r="MK94" s="41"/>
      <c r="ML94" s="41"/>
      <c r="MM94" s="41"/>
      <c r="MN94" s="41"/>
      <c r="MO94" s="41"/>
      <c r="MP94" s="41"/>
      <c r="MQ94" s="41"/>
      <c r="MR94" s="41"/>
      <c r="MS94" s="41"/>
      <c r="MT94" s="41"/>
      <c r="MU94" s="41"/>
      <c r="MV94" s="41"/>
      <c r="MW94" s="41"/>
      <c r="MX94" s="41"/>
      <c r="MY94" s="41"/>
      <c r="MZ94" s="41"/>
      <c r="NA94" s="41"/>
      <c r="NB94" s="41"/>
      <c r="NC94" s="41"/>
      <c r="ND94" s="41"/>
      <c r="NE94" s="41"/>
      <c r="NF94" s="41"/>
      <c r="NG94" s="41"/>
      <c r="NH94" s="41"/>
      <c r="NI94" s="41"/>
      <c r="NJ94" s="41"/>
      <c r="NK94" s="41"/>
      <c r="NL94" s="41"/>
      <c r="NM94" s="41"/>
      <c r="NN94" s="41"/>
      <c r="NO94" s="41"/>
      <c r="NP94" s="41"/>
      <c r="NQ94" s="41"/>
      <c r="NR94" s="41"/>
      <c r="NS94" s="41"/>
      <c r="NT94" s="41"/>
      <c r="NU94" s="41"/>
      <c r="NV94" s="41"/>
      <c r="NW94" s="41"/>
      <c r="NX94" s="41"/>
      <c r="NY94" s="41"/>
      <c r="NZ94" s="41"/>
      <c r="OA94" s="41"/>
      <c r="OB94" s="41"/>
      <c r="OC94" s="41"/>
      <c r="OD94" s="41"/>
      <c r="OE94" s="41"/>
      <c r="OF94" s="41"/>
      <c r="OG94" s="41"/>
      <c r="OH94" s="41"/>
      <c r="OI94" s="41"/>
      <c r="OJ94" s="41"/>
      <c r="OK94" s="41"/>
      <c r="OL94" s="41"/>
      <c r="OM94" s="41"/>
      <c r="ON94" s="41"/>
      <c r="OO94" s="41"/>
      <c r="OP94" s="41"/>
      <c r="OQ94" s="41"/>
      <c r="OR94" s="41"/>
      <c r="OS94" s="41"/>
      <c r="OT94" s="41"/>
      <c r="OU94" s="41"/>
      <c r="OV94" s="41"/>
      <c r="OW94" s="41"/>
      <c r="OX94" s="41"/>
      <c r="OY94" s="41"/>
      <c r="OZ94" s="41"/>
      <c r="PA94" s="41"/>
      <c r="PB94" s="41"/>
      <c r="PC94" s="41"/>
      <c r="PD94" s="41"/>
      <c r="PE94" s="41"/>
      <c r="PF94" s="41"/>
      <c r="PG94" s="41"/>
      <c r="PH94" s="41"/>
      <c r="PI94" s="41"/>
      <c r="PJ94" s="41"/>
      <c r="PK94" s="41"/>
      <c r="PL94" s="41"/>
      <c r="PM94" s="41"/>
      <c r="PN94" s="41"/>
      <c r="PO94" s="41"/>
      <c r="PP94" s="41"/>
      <c r="PQ94" s="41"/>
      <c r="PR94" s="41"/>
      <c r="PS94" s="41"/>
      <c r="PT94" s="41"/>
      <c r="PU94" s="41"/>
      <c r="PV94" s="41"/>
      <c r="PW94" s="41"/>
      <c r="PX94" s="41"/>
      <c r="PY94" s="41"/>
      <c r="PZ94" s="41"/>
      <c r="QA94" s="41"/>
      <c r="QB94" s="41"/>
      <c r="QC94" s="41"/>
      <c r="QD94" s="41"/>
      <c r="QE94" s="41"/>
      <c r="QF94" s="41"/>
      <c r="QG94" s="41"/>
      <c r="QH94" s="41"/>
      <c r="QI94" s="41"/>
      <c r="QJ94" s="41"/>
      <c r="QK94" s="41"/>
      <c r="QL94" s="41"/>
      <c r="QM94" s="41"/>
      <c r="QN94" s="41"/>
      <c r="QO94" s="41"/>
      <c r="QP94" s="41"/>
      <c r="QQ94" s="41"/>
      <c r="QR94" s="41"/>
      <c r="QS94" s="41"/>
      <c r="QT94" s="41"/>
      <c r="QU94" s="41"/>
      <c r="QV94" s="41"/>
      <c r="QW94" s="41"/>
      <c r="QX94" s="41"/>
      <c r="QY94" s="41"/>
      <c r="QZ94" s="41"/>
      <c r="RA94" s="41"/>
      <c r="RB94" s="41"/>
      <c r="RC94" s="41"/>
      <c r="RD94" s="41"/>
      <c r="RE94" s="41"/>
      <c r="RF94" s="41"/>
      <c r="RG94" s="41"/>
      <c r="RH94" s="41"/>
      <c r="RI94" s="41"/>
      <c r="RJ94" s="41"/>
      <c r="RK94" s="41"/>
      <c r="RL94" s="41"/>
      <c r="RM94" s="41"/>
      <c r="RN94" s="41"/>
      <c r="RO94" s="41"/>
      <c r="RP94" s="41"/>
      <c r="RQ94" s="41"/>
      <c r="RR94" s="41"/>
      <c r="RS94" s="41"/>
      <c r="RT94" s="41"/>
      <c r="RU94" s="41"/>
      <c r="RV94" s="41"/>
      <c r="RW94" s="41"/>
      <c r="RX94" s="41"/>
      <c r="RY94" s="41"/>
      <c r="RZ94" s="41"/>
      <c r="SA94" s="41"/>
      <c r="SB94" s="41"/>
      <c r="SC94" s="41"/>
      <c r="SD94" s="41"/>
      <c r="SE94" s="41"/>
      <c r="SF94" s="41"/>
      <c r="SG94" s="41"/>
      <c r="SH94" s="41"/>
      <c r="SI94" s="41"/>
      <c r="SJ94" s="41"/>
      <c r="SK94" s="41"/>
      <c r="SL94" s="41"/>
      <c r="SM94" s="41"/>
      <c r="SN94" s="41"/>
      <c r="SO94" s="41"/>
      <c r="SP94" s="41"/>
      <c r="SQ94" s="41"/>
      <c r="SR94" s="41"/>
      <c r="SS94" s="41"/>
      <c r="ST94" s="41"/>
      <c r="SU94" s="41"/>
      <c r="SV94" s="41"/>
      <c r="SW94" s="41"/>
      <c r="SX94" s="41"/>
      <c r="SY94" s="41"/>
      <c r="SZ94" s="41"/>
      <c r="TA94" s="41"/>
      <c r="TB94" s="41"/>
      <c r="TC94" s="41"/>
      <c r="TD94" s="41"/>
      <c r="TE94" s="41"/>
      <c r="TF94" s="41"/>
      <c r="TG94" s="41"/>
      <c r="TH94" s="41"/>
      <c r="TI94" s="41"/>
      <c r="TJ94" s="41"/>
      <c r="TK94" s="41"/>
      <c r="TL94" s="41"/>
      <c r="TM94" s="41"/>
      <c r="TN94" s="41"/>
      <c r="TO94" s="41"/>
      <c r="TP94" s="41"/>
      <c r="TQ94" s="41"/>
      <c r="TR94" s="41"/>
      <c r="TS94" s="41"/>
      <c r="TT94" s="41"/>
      <c r="TU94" s="41"/>
      <c r="TV94" s="41"/>
      <c r="TW94" s="41"/>
      <c r="TX94" s="41"/>
      <c r="TY94" s="41"/>
      <c r="TZ94" s="41"/>
      <c r="UA94" s="41"/>
      <c r="UB94" s="41"/>
      <c r="UC94" s="41"/>
      <c r="UD94" s="41"/>
      <c r="UE94" s="41"/>
      <c r="UF94" s="41"/>
      <c r="UG94" s="41"/>
      <c r="UH94" s="41"/>
      <c r="UI94" s="41"/>
      <c r="UJ94" s="41"/>
      <c r="UK94" s="41"/>
      <c r="UL94" s="41"/>
      <c r="UM94" s="41"/>
      <c r="UN94" s="41"/>
      <c r="UO94" s="41"/>
      <c r="UP94" s="41"/>
      <c r="UQ94" s="41"/>
      <c r="UR94" s="41"/>
      <c r="US94" s="41"/>
      <c r="UT94" s="41"/>
      <c r="UU94" s="41"/>
      <c r="UV94" s="41"/>
      <c r="UW94" s="41"/>
      <c r="UX94" s="41"/>
      <c r="UY94" s="41"/>
      <c r="UZ94" s="41"/>
      <c r="VA94" s="41"/>
      <c r="VB94" s="41"/>
      <c r="VC94" s="41"/>
      <c r="VD94" s="41"/>
      <c r="VE94" s="41"/>
      <c r="VF94" s="41"/>
      <c r="VG94" s="41"/>
      <c r="VH94" s="41"/>
      <c r="VI94" s="41"/>
      <c r="VJ94" s="41"/>
      <c r="VK94" s="41"/>
      <c r="VL94" s="41"/>
      <c r="VM94" s="41"/>
      <c r="VN94" s="41"/>
      <c r="VO94" s="41"/>
      <c r="VP94" s="41"/>
      <c r="VQ94" s="41"/>
      <c r="VR94" s="41"/>
      <c r="VS94" s="41"/>
      <c r="VT94" s="41"/>
      <c r="VU94" s="41"/>
      <c r="VV94" s="41"/>
      <c r="VW94" s="41"/>
      <c r="VX94" s="41"/>
      <c r="VY94" s="41"/>
      <c r="VZ94" s="41"/>
      <c r="WA94" s="41"/>
      <c r="WB94" s="41"/>
      <c r="WC94" s="41"/>
      <c r="WD94" s="41"/>
      <c r="WE94" s="41"/>
      <c r="WF94" s="41"/>
      <c r="WG94" s="41"/>
      <c r="WH94" s="41"/>
      <c r="WI94" s="41"/>
      <c r="WJ94" s="41"/>
      <c r="WK94" s="41"/>
      <c r="WL94" s="41"/>
      <c r="WM94" s="41"/>
      <c r="WN94" s="41"/>
      <c r="WO94" s="41"/>
      <c r="WP94" s="41"/>
      <c r="WQ94" s="41"/>
      <c r="WR94" s="41"/>
      <c r="WS94" s="41"/>
      <c r="WT94" s="41"/>
      <c r="WU94" s="41"/>
      <c r="WV94" s="41"/>
      <c r="WW94" s="41"/>
      <c r="WX94" s="41"/>
      <c r="WY94" s="41"/>
      <c r="WZ94" s="41"/>
      <c r="XA94" s="41"/>
      <c r="XB94" s="41"/>
      <c r="XC94" s="41"/>
      <c r="XD94" s="41"/>
      <c r="XE94" s="41"/>
      <c r="XF94" s="41"/>
      <c r="XG94" s="41"/>
      <c r="XH94" s="41"/>
      <c r="XI94" s="41"/>
      <c r="XJ94" s="41"/>
      <c r="XK94" s="41"/>
      <c r="XL94" s="41"/>
      <c r="XM94" s="41"/>
      <c r="XN94" s="41"/>
      <c r="XO94" s="41"/>
      <c r="XP94" s="41"/>
      <c r="XQ94" s="41"/>
      <c r="XR94" s="41"/>
      <c r="XS94" s="41"/>
      <c r="XT94" s="41"/>
      <c r="XU94" s="41"/>
      <c r="XV94" s="41"/>
      <c r="XW94" s="41"/>
      <c r="XX94" s="41"/>
      <c r="XY94" s="41"/>
      <c r="XZ94" s="41"/>
      <c r="YA94" s="41"/>
      <c r="YB94" s="41"/>
      <c r="YC94" s="41"/>
      <c r="YD94" s="41"/>
      <c r="YE94" s="41"/>
      <c r="YF94" s="41"/>
      <c r="YG94" s="41"/>
      <c r="YH94" s="41"/>
      <c r="YI94" s="41"/>
      <c r="YJ94" s="41"/>
      <c r="YK94" s="41"/>
      <c r="YL94" s="41"/>
      <c r="YM94" s="41"/>
      <c r="YN94" s="41"/>
      <c r="YO94" s="41"/>
      <c r="YP94" s="41"/>
      <c r="YQ94" s="41"/>
      <c r="YR94" s="41"/>
      <c r="YS94" s="41"/>
      <c r="YT94" s="41"/>
      <c r="YU94" s="41"/>
      <c r="YV94" s="41"/>
      <c r="YW94" s="41"/>
      <c r="YX94" s="41"/>
      <c r="YY94" s="41"/>
      <c r="YZ94" s="41"/>
      <c r="ZA94" s="41"/>
      <c r="ZB94" s="41"/>
      <c r="ZC94" s="41"/>
      <c r="ZD94" s="41"/>
      <c r="ZE94" s="41"/>
      <c r="ZF94" s="41"/>
      <c r="ZG94" s="41"/>
      <c r="ZH94" s="41"/>
      <c r="ZI94" s="41"/>
      <c r="ZJ94" s="41"/>
      <c r="ZK94" s="41"/>
      <c r="ZL94" s="41"/>
      <c r="ZM94" s="41"/>
      <c r="ZN94" s="41"/>
      <c r="ZO94" s="41"/>
      <c r="ZP94" s="41"/>
      <c r="ZQ94" s="41"/>
      <c r="ZR94" s="41"/>
      <c r="ZS94" s="41"/>
      <c r="ZT94" s="41"/>
      <c r="ZU94" s="41"/>
      <c r="ZV94" s="41"/>
      <c r="ZW94" s="41"/>
      <c r="ZX94" s="41"/>
      <c r="ZY94" s="41"/>
      <c r="ZZ94" s="41"/>
      <c r="AAA94" s="41"/>
      <c r="AAB94" s="41"/>
      <c r="AAC94" s="41"/>
      <c r="AAD94" s="41"/>
      <c r="AAE94" s="41"/>
      <c r="AAF94" s="41"/>
      <c r="AAG94" s="41"/>
      <c r="AAH94" s="41"/>
      <c r="AAI94" s="41"/>
      <c r="AAJ94" s="41"/>
      <c r="AAK94" s="41"/>
      <c r="AAL94" s="41"/>
      <c r="AAM94" s="41"/>
      <c r="AAN94" s="41"/>
      <c r="AAO94" s="41"/>
      <c r="AAP94" s="41"/>
      <c r="AAQ94" s="41"/>
      <c r="AAR94" s="41"/>
      <c r="AAS94" s="41"/>
      <c r="AAT94" s="41"/>
      <c r="AAU94" s="41"/>
      <c r="AAV94" s="41"/>
      <c r="AAW94" s="41"/>
      <c r="AAX94" s="41"/>
      <c r="AAY94" s="41"/>
      <c r="AAZ94" s="41"/>
      <c r="ABA94" s="41"/>
      <c r="ABB94" s="41"/>
      <c r="ABC94" s="41"/>
      <c r="ABD94" s="41"/>
      <c r="ABE94" s="41"/>
      <c r="ABF94" s="41"/>
      <c r="ABG94" s="41"/>
      <c r="ABH94" s="41"/>
      <c r="ABI94" s="41"/>
      <c r="ABJ94" s="41"/>
      <c r="ABK94" s="41"/>
      <c r="ABL94" s="41"/>
      <c r="ABM94" s="41"/>
      <c r="ABN94" s="41"/>
      <c r="ABO94" s="41"/>
      <c r="ABP94" s="41"/>
      <c r="ABQ94" s="41"/>
      <c r="ABR94" s="41"/>
      <c r="ABS94" s="41"/>
      <c r="ABT94" s="41"/>
      <c r="ABU94" s="41"/>
      <c r="ABV94" s="41"/>
      <c r="ABW94" s="41"/>
      <c r="ABX94" s="41"/>
      <c r="ABY94" s="41"/>
      <c r="ABZ94" s="41"/>
      <c r="ACA94" s="41"/>
      <c r="ACB94" s="41"/>
      <c r="ACC94" s="41"/>
      <c r="ACD94" s="41"/>
      <c r="ACE94" s="41"/>
      <c r="ACF94" s="41"/>
      <c r="ACG94" s="41"/>
      <c r="ACH94" s="41"/>
      <c r="ACI94" s="41"/>
      <c r="ACJ94" s="41"/>
      <c r="ACK94" s="41"/>
      <c r="ACL94" s="41"/>
      <c r="ACM94" s="41"/>
      <c r="ACN94" s="41"/>
      <c r="ACO94" s="41"/>
      <c r="ACP94" s="41"/>
      <c r="ACQ94" s="41"/>
      <c r="ACR94" s="41"/>
      <c r="ACS94" s="41"/>
      <c r="ACT94" s="41"/>
      <c r="ACU94" s="41"/>
      <c r="ACV94" s="41"/>
      <c r="ACW94" s="41"/>
      <c r="ACX94" s="41"/>
      <c r="ACY94" s="41"/>
      <c r="ACZ94" s="41"/>
      <c r="ADA94" s="41"/>
      <c r="ADB94" s="41"/>
      <c r="ADC94" s="41"/>
      <c r="ADD94" s="41"/>
      <c r="ADE94" s="41"/>
      <c r="ADF94" s="41"/>
      <c r="ADG94" s="41"/>
      <c r="ADH94" s="41"/>
      <c r="ADI94" s="41"/>
      <c r="ADJ94" s="41"/>
      <c r="ADK94" s="41"/>
      <c r="ADL94" s="41"/>
      <c r="ADM94" s="41"/>
      <c r="ADN94" s="41"/>
      <c r="ADO94" s="41"/>
      <c r="ADP94" s="41"/>
      <c r="ADQ94" s="41"/>
      <c r="ADR94" s="41"/>
      <c r="ADS94" s="41"/>
      <c r="ADT94" s="41"/>
      <c r="ADU94" s="41"/>
      <c r="ADV94" s="41"/>
      <c r="ADW94" s="41"/>
      <c r="ADX94" s="41"/>
      <c r="ADY94" s="41"/>
      <c r="ADZ94" s="41"/>
      <c r="AEA94" s="41"/>
      <c r="AEB94" s="41"/>
      <c r="AEC94" s="41"/>
      <c r="AED94" s="41"/>
      <c r="AEE94" s="41"/>
      <c r="AEF94" s="41"/>
      <c r="AEG94" s="41"/>
      <c r="AEH94" s="41"/>
      <c r="AEI94" s="41"/>
      <c r="AEJ94" s="41"/>
      <c r="AEK94" s="41"/>
      <c r="AEL94" s="41"/>
      <c r="AEM94" s="41"/>
      <c r="AEN94" s="41"/>
      <c r="AEO94" s="41"/>
      <c r="AEP94" s="41"/>
      <c r="AEQ94" s="41"/>
      <c r="AER94" s="41"/>
      <c r="AES94" s="41"/>
      <c r="AET94" s="41"/>
      <c r="AEU94" s="41"/>
      <c r="AEV94" s="41"/>
      <c r="AEW94" s="41"/>
      <c r="AEX94" s="41"/>
      <c r="AEY94" s="41"/>
      <c r="AEZ94" s="41"/>
      <c r="AFA94" s="41"/>
      <c r="AFB94" s="41"/>
      <c r="AFC94" s="41"/>
      <c r="AFD94" s="41"/>
      <c r="AFE94" s="41"/>
      <c r="AFF94" s="41"/>
      <c r="AFG94" s="41"/>
      <c r="AFH94" s="41"/>
      <c r="AFI94" s="41"/>
      <c r="AFJ94" s="41"/>
      <c r="AFK94" s="41"/>
      <c r="AFL94" s="41"/>
      <c r="AFM94" s="41"/>
      <c r="AFN94" s="41"/>
      <c r="AFO94" s="41"/>
      <c r="AFP94" s="41"/>
      <c r="AFQ94" s="41"/>
      <c r="AFR94" s="41"/>
      <c r="AFS94" s="41"/>
      <c r="AFT94" s="41"/>
      <c r="AFU94" s="41"/>
      <c r="AFV94" s="41"/>
      <c r="AFW94" s="41"/>
      <c r="AFX94" s="41"/>
      <c r="AFY94" s="41"/>
      <c r="AFZ94" s="41"/>
      <c r="AGA94" s="41"/>
      <c r="AGB94" s="41"/>
      <c r="AGC94" s="41"/>
      <c r="AGD94" s="41"/>
      <c r="AGE94" s="41"/>
      <c r="AGF94" s="41"/>
      <c r="AGG94" s="41"/>
      <c r="AGH94" s="41"/>
      <c r="AGI94" s="41"/>
      <c r="AGJ94" s="41"/>
      <c r="AGK94" s="41"/>
      <c r="AGL94" s="41"/>
      <c r="AGM94" s="41"/>
      <c r="AGN94" s="41"/>
      <c r="AGO94" s="41"/>
      <c r="AGP94" s="41"/>
      <c r="AGQ94" s="41"/>
      <c r="AGR94" s="41"/>
      <c r="AGS94" s="41"/>
      <c r="AGT94" s="41"/>
      <c r="AGU94" s="41"/>
      <c r="AGV94" s="41"/>
      <c r="AGW94" s="41"/>
      <c r="AGX94" s="41"/>
      <c r="AGY94" s="41"/>
      <c r="AGZ94" s="41"/>
      <c r="AHA94" s="41"/>
      <c r="AHB94" s="41"/>
      <c r="AHC94" s="41"/>
      <c r="AHD94" s="41"/>
      <c r="AHE94" s="41"/>
      <c r="AHF94" s="41"/>
      <c r="AHG94" s="41"/>
      <c r="AHH94" s="41"/>
      <c r="AHI94" s="41"/>
      <c r="AHJ94" s="41"/>
      <c r="AHK94" s="41"/>
      <c r="AHL94" s="41"/>
      <c r="AHM94" s="41"/>
      <c r="AHN94" s="41"/>
      <c r="AHO94" s="41"/>
      <c r="AHP94" s="41"/>
      <c r="AHQ94" s="41"/>
      <c r="AHR94" s="41"/>
      <c r="AHS94" s="41"/>
      <c r="AHT94" s="41"/>
      <c r="AHU94" s="41"/>
      <c r="AHV94" s="41"/>
      <c r="AHW94" s="41"/>
      <c r="AHX94" s="41"/>
      <c r="AHY94" s="41"/>
      <c r="AHZ94" s="41"/>
      <c r="AIA94" s="41"/>
      <c r="AIB94" s="41"/>
      <c r="AIC94" s="41"/>
      <c r="AID94" s="41"/>
      <c r="AIE94" s="41"/>
      <c r="AIF94" s="41"/>
      <c r="AIG94" s="41"/>
      <c r="AIH94" s="41"/>
      <c r="AII94" s="41"/>
      <c r="AIJ94" s="41"/>
      <c r="AIK94" s="41"/>
      <c r="AIL94" s="41"/>
      <c r="AIM94" s="41"/>
      <c r="AIN94" s="41"/>
      <c r="AIO94" s="41"/>
      <c r="AIP94" s="41"/>
      <c r="AIQ94" s="41"/>
      <c r="AIR94" s="41"/>
      <c r="AIS94" s="41"/>
      <c r="AIT94" s="41"/>
      <c r="AIU94" s="41"/>
      <c r="AIV94" s="41"/>
      <c r="AIW94" s="41"/>
      <c r="AIX94" s="41"/>
      <c r="AIY94" s="41"/>
      <c r="AIZ94" s="41"/>
      <c r="AJA94" s="41"/>
      <c r="AJB94" s="41"/>
      <c r="AJC94" s="41"/>
      <c r="AJD94" s="41"/>
      <c r="AJE94" s="41"/>
      <c r="AJF94" s="41"/>
      <c r="AJG94" s="41"/>
      <c r="AJH94" s="41"/>
      <c r="AJI94" s="41"/>
      <c r="AJJ94" s="41"/>
      <c r="AJK94" s="41"/>
      <c r="AJL94" s="41"/>
      <c r="AJM94" s="41"/>
      <c r="AJN94" s="41"/>
      <c r="AJO94" s="41"/>
      <c r="AJP94" s="41"/>
      <c r="AJQ94" s="41"/>
      <c r="AJR94" s="41"/>
      <c r="AJS94" s="41"/>
      <c r="AJT94" s="41"/>
      <c r="AJU94" s="41"/>
      <c r="AJV94" s="41"/>
      <c r="AJW94" s="41"/>
      <c r="AJX94" s="41"/>
      <c r="AJY94" s="41"/>
      <c r="AJZ94" s="41"/>
      <c r="AKA94" s="41"/>
      <c r="AKB94" s="41"/>
      <c r="AKC94" s="41"/>
      <c r="AKD94" s="41"/>
      <c r="AKE94" s="41"/>
      <c r="AKF94" s="41"/>
      <c r="AKG94" s="41"/>
      <c r="AKH94" s="41"/>
      <c r="AKI94" s="41"/>
      <c r="AKJ94" s="41"/>
      <c r="AKK94" s="41"/>
      <c r="AKL94" s="41"/>
      <c r="AKM94" s="41"/>
      <c r="AKN94" s="41"/>
      <c r="AKO94" s="41"/>
      <c r="AKP94" s="41"/>
      <c r="AKQ94" s="41"/>
      <c r="AKR94" s="41"/>
      <c r="AKS94" s="41"/>
      <c r="AKT94" s="41"/>
      <c r="AKU94" s="41"/>
      <c r="AKV94" s="41"/>
      <c r="AKW94" s="41"/>
      <c r="AKX94" s="41"/>
      <c r="AKY94" s="41"/>
      <c r="AKZ94" s="41"/>
      <c r="ALA94" s="41"/>
      <c r="ALB94" s="41"/>
      <c r="ALC94" s="41"/>
      <c r="ALD94" s="41"/>
      <c r="ALE94" s="41"/>
      <c r="ALF94" s="41"/>
      <c r="ALG94" s="41"/>
      <c r="ALH94" s="41"/>
      <c r="ALI94" s="41"/>
      <c r="ALJ94" s="41"/>
      <c r="ALK94" s="41"/>
      <c r="ALL94" s="41"/>
      <c r="ALM94" s="41"/>
      <c r="ALN94" s="41"/>
      <c r="ALO94" s="41"/>
      <c r="ALP94" s="41"/>
      <c r="ALQ94" s="41"/>
      <c r="ALR94" s="41"/>
      <c r="ALS94" s="41"/>
      <c r="ALT94" s="41"/>
      <c r="ALU94" s="41"/>
      <c r="ALV94" s="41"/>
      <c r="ALW94" s="41"/>
      <c r="ALX94" s="41"/>
      <c r="ALY94" s="41"/>
      <c r="ALZ94" s="41"/>
      <c r="AMA94" s="41"/>
      <c r="AMB94" s="41"/>
      <c r="AMC94" s="41"/>
      <c r="AMD94" s="41"/>
      <c r="AME94" s="41"/>
      <c r="AMF94" s="41"/>
      <c r="AMG94" s="41"/>
      <c r="AMH94" s="41"/>
      <c r="AMI94" s="41"/>
      <c r="AMJ94" s="41"/>
      <c r="AMK94" s="41"/>
      <c r="AML94" s="41"/>
      <c r="AMM94" s="41"/>
      <c r="AMN94" s="41"/>
      <c r="AMO94" s="41"/>
      <c r="AMP94" s="41"/>
      <c r="AMQ94" s="41"/>
      <c r="AMR94" s="41"/>
      <c r="AMS94" s="41"/>
      <c r="AMT94" s="41"/>
      <c r="AMU94" s="41"/>
      <c r="AMV94" s="41"/>
      <c r="AMW94" s="41"/>
      <c r="AMX94" s="41"/>
      <c r="AMY94" s="41"/>
      <c r="AMZ94" s="41"/>
      <c r="ANA94" s="41"/>
      <c r="ANB94" s="41"/>
      <c r="ANC94" s="41"/>
      <c r="AND94" s="41"/>
      <c r="ANE94" s="41"/>
      <c r="ANF94" s="41"/>
      <c r="ANG94" s="41"/>
      <c r="ANH94" s="41"/>
      <c r="ANI94" s="41"/>
      <c r="ANJ94" s="41"/>
      <c r="ANK94" s="41"/>
      <c r="ANL94" s="41"/>
      <c r="ANM94" s="41"/>
      <c r="ANN94" s="41"/>
      <c r="ANO94" s="41"/>
      <c r="ANP94" s="41"/>
      <c r="ANQ94" s="41"/>
      <c r="ANR94" s="41"/>
      <c r="ANS94" s="41"/>
      <c r="ANT94" s="41"/>
      <c r="ANU94" s="41"/>
      <c r="ANV94" s="41"/>
      <c r="ANW94" s="41"/>
      <c r="ANX94" s="41"/>
      <c r="ANY94" s="41"/>
      <c r="ANZ94" s="41"/>
      <c r="AOA94" s="41"/>
      <c r="AOB94" s="41"/>
      <c r="AOC94" s="41"/>
      <c r="AOD94" s="41"/>
      <c r="AOE94" s="41"/>
      <c r="AOF94" s="41"/>
      <c r="AOG94" s="41"/>
      <c r="AOH94" s="41"/>
      <c r="AOI94" s="41"/>
      <c r="AOJ94" s="41"/>
      <c r="AOK94" s="41"/>
      <c r="AOL94" s="41"/>
      <c r="AOM94" s="41"/>
      <c r="AON94" s="41"/>
      <c r="AOO94" s="41"/>
      <c r="AOP94" s="41"/>
      <c r="AOQ94" s="41"/>
      <c r="AOR94" s="41"/>
      <c r="AOS94" s="41"/>
      <c r="AOT94" s="41"/>
      <c r="AOU94" s="41"/>
      <c r="AOV94" s="41"/>
      <c r="AOW94" s="41"/>
      <c r="AOX94" s="41"/>
      <c r="AOY94" s="41"/>
      <c r="AOZ94" s="41"/>
      <c r="APA94" s="41"/>
      <c r="APB94" s="41"/>
      <c r="APC94" s="41"/>
      <c r="APD94" s="41"/>
      <c r="APE94" s="41"/>
      <c r="APF94" s="41"/>
      <c r="APG94" s="41"/>
      <c r="APH94" s="41"/>
      <c r="API94" s="41"/>
    </row>
    <row r="95" spans="2:1101" x14ac:dyDescent="0.25">
      <c r="B95" s="43" t="s">
        <v>377</v>
      </c>
      <c r="C95" s="41">
        <v>12437</v>
      </c>
      <c r="D95" s="130">
        <v>0</v>
      </c>
      <c r="E95" s="130">
        <v>8487212.4100000001</v>
      </c>
      <c r="F95" s="130">
        <v>0</v>
      </c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  <c r="CP95" s="41"/>
      <c r="CQ95" s="41"/>
      <c r="CR95" s="41"/>
      <c r="CS95" s="41"/>
      <c r="CT95" s="41"/>
      <c r="CU95" s="41"/>
      <c r="CV95" s="41"/>
      <c r="CW95" s="41"/>
      <c r="CX95" s="41"/>
      <c r="CY95" s="41"/>
      <c r="CZ95" s="41"/>
      <c r="DA95" s="41"/>
      <c r="DB95" s="41"/>
      <c r="DC95" s="41"/>
      <c r="DD95" s="41"/>
      <c r="DE95" s="41"/>
      <c r="DF95" s="41"/>
      <c r="DG95" s="41"/>
      <c r="DH95" s="41"/>
      <c r="DI95" s="41"/>
      <c r="DJ95" s="41"/>
      <c r="DK95" s="41"/>
      <c r="DL95" s="41"/>
      <c r="DM95" s="41"/>
      <c r="DN95" s="41"/>
      <c r="DO95" s="41"/>
      <c r="DP95" s="41"/>
      <c r="DQ95" s="41"/>
      <c r="DR95" s="41"/>
      <c r="DS95" s="41"/>
      <c r="DT95" s="41"/>
      <c r="DU95" s="41"/>
      <c r="DV95" s="41"/>
      <c r="DW95" s="41"/>
      <c r="DX95" s="41"/>
      <c r="DY95" s="41"/>
      <c r="DZ95" s="41"/>
      <c r="EA95" s="41"/>
      <c r="EB95" s="41"/>
      <c r="EC95" s="41"/>
      <c r="ED95" s="41"/>
      <c r="EE95" s="41"/>
      <c r="EF95" s="41"/>
      <c r="EG95" s="41"/>
      <c r="EH95" s="41"/>
      <c r="EI95" s="41"/>
      <c r="EJ95" s="41"/>
      <c r="EK95" s="41"/>
      <c r="EL95" s="41"/>
      <c r="EM95" s="41"/>
      <c r="EN95" s="41"/>
      <c r="EO95" s="41"/>
      <c r="EP95" s="41"/>
      <c r="EQ95" s="41"/>
      <c r="ER95" s="41"/>
      <c r="ES95" s="41"/>
      <c r="ET95" s="41"/>
      <c r="EU95" s="41"/>
      <c r="EV95" s="41"/>
      <c r="EW95" s="41"/>
      <c r="EX95" s="41"/>
      <c r="EY95" s="41"/>
      <c r="EZ95" s="41"/>
      <c r="FA95" s="41"/>
      <c r="FB95" s="41"/>
      <c r="FC95" s="41"/>
      <c r="FD95" s="41"/>
      <c r="FE95" s="41"/>
      <c r="FF95" s="41"/>
      <c r="FG95" s="41"/>
      <c r="FH95" s="41"/>
      <c r="FI95" s="41"/>
      <c r="FJ95" s="41"/>
      <c r="FK95" s="41"/>
      <c r="FL95" s="41"/>
      <c r="FM95" s="41"/>
      <c r="FN95" s="41"/>
      <c r="FO95" s="41"/>
      <c r="FP95" s="41"/>
      <c r="FQ95" s="41"/>
      <c r="FR95" s="41"/>
      <c r="FS95" s="41"/>
      <c r="FT95" s="41"/>
      <c r="FU95" s="41"/>
      <c r="FV95" s="41"/>
      <c r="FW95" s="41"/>
      <c r="FX95" s="41"/>
      <c r="FY95" s="41"/>
      <c r="FZ95" s="41"/>
      <c r="GA95" s="41"/>
      <c r="GB95" s="41"/>
      <c r="GC95" s="41"/>
      <c r="GD95" s="41"/>
      <c r="GE95" s="41"/>
      <c r="GF95" s="41"/>
      <c r="GG95" s="41"/>
      <c r="GH95" s="41"/>
      <c r="GI95" s="41"/>
      <c r="GJ95" s="41"/>
      <c r="GK95" s="41"/>
      <c r="GL95" s="41"/>
      <c r="GM95" s="41"/>
      <c r="GN95" s="41"/>
      <c r="GO95" s="41"/>
      <c r="GP95" s="41"/>
      <c r="GQ95" s="41"/>
      <c r="GR95" s="41"/>
      <c r="GS95" s="41"/>
      <c r="GT95" s="41"/>
      <c r="GU95" s="41"/>
      <c r="GV95" s="41"/>
      <c r="GW95" s="41"/>
      <c r="GX95" s="41"/>
      <c r="GY95" s="41"/>
      <c r="GZ95" s="41"/>
      <c r="HA95" s="41"/>
      <c r="HB95" s="41"/>
      <c r="HC95" s="41"/>
      <c r="HD95" s="41"/>
      <c r="HE95" s="41"/>
      <c r="HF95" s="41"/>
      <c r="HG95" s="41"/>
      <c r="HH95" s="41"/>
      <c r="HI95" s="41"/>
      <c r="HJ95" s="41"/>
      <c r="HK95" s="41"/>
      <c r="HL95" s="41"/>
      <c r="HM95" s="41"/>
      <c r="HN95" s="41"/>
      <c r="HO95" s="41"/>
      <c r="HP95" s="41"/>
      <c r="HQ95" s="41"/>
      <c r="HR95" s="41"/>
      <c r="HS95" s="41"/>
      <c r="HT95" s="41"/>
      <c r="HU95" s="41"/>
      <c r="HV95" s="41"/>
      <c r="HW95" s="41"/>
      <c r="HX95" s="41"/>
      <c r="HY95" s="41"/>
      <c r="HZ95" s="41"/>
      <c r="IA95" s="41"/>
      <c r="IB95" s="41"/>
      <c r="IC95" s="41"/>
      <c r="ID95" s="41"/>
      <c r="IE95" s="41"/>
      <c r="IF95" s="41"/>
      <c r="IG95" s="41"/>
      <c r="IH95" s="41"/>
      <c r="II95" s="41"/>
      <c r="IJ95" s="41"/>
      <c r="IK95" s="41"/>
      <c r="IL95" s="41"/>
      <c r="IM95" s="41"/>
      <c r="IN95" s="41"/>
      <c r="IO95" s="41"/>
      <c r="IP95" s="41"/>
      <c r="IQ95" s="41"/>
      <c r="IR95" s="41"/>
      <c r="IS95" s="41"/>
      <c r="IT95" s="41"/>
      <c r="IU95" s="41"/>
      <c r="IV95" s="41"/>
      <c r="IW95" s="41"/>
      <c r="IX95" s="41"/>
      <c r="IY95" s="41"/>
      <c r="IZ95" s="41"/>
      <c r="JA95" s="41"/>
      <c r="JB95" s="41"/>
      <c r="JC95" s="41"/>
      <c r="JD95" s="41"/>
      <c r="JE95" s="41"/>
      <c r="JF95" s="41"/>
      <c r="JG95" s="41"/>
      <c r="JH95" s="41"/>
      <c r="JI95" s="41"/>
      <c r="JJ95" s="41"/>
      <c r="JK95" s="41"/>
      <c r="JL95" s="41"/>
      <c r="JM95" s="41"/>
      <c r="JN95" s="41"/>
      <c r="JO95" s="41"/>
      <c r="JP95" s="41"/>
      <c r="JQ95" s="41"/>
      <c r="JR95" s="41"/>
      <c r="JS95" s="41"/>
      <c r="JT95" s="41"/>
      <c r="JU95" s="41"/>
      <c r="JV95" s="41"/>
      <c r="JW95" s="41"/>
      <c r="JX95" s="41"/>
      <c r="JY95" s="41"/>
      <c r="JZ95" s="41"/>
      <c r="KA95" s="41"/>
      <c r="KB95" s="41"/>
      <c r="KC95" s="41"/>
      <c r="KD95" s="41"/>
      <c r="KE95" s="41"/>
      <c r="KF95" s="41"/>
      <c r="KG95" s="41"/>
      <c r="KH95" s="41"/>
      <c r="KI95" s="41"/>
      <c r="KJ95" s="41"/>
      <c r="KK95" s="41"/>
      <c r="KL95" s="41"/>
      <c r="KM95" s="41"/>
      <c r="KN95" s="41"/>
      <c r="KO95" s="41"/>
      <c r="KP95" s="41"/>
      <c r="KQ95" s="41"/>
      <c r="KR95" s="41"/>
      <c r="KS95" s="41"/>
      <c r="KT95" s="41"/>
      <c r="KU95" s="41"/>
      <c r="KV95" s="41"/>
      <c r="KW95" s="41"/>
      <c r="KX95" s="41"/>
      <c r="KY95" s="41"/>
      <c r="KZ95" s="41"/>
      <c r="LA95" s="41"/>
      <c r="LB95" s="41"/>
      <c r="LC95" s="41"/>
      <c r="LD95" s="41"/>
      <c r="LE95" s="41"/>
      <c r="LF95" s="41"/>
      <c r="LG95" s="41"/>
      <c r="LH95" s="41"/>
      <c r="LI95" s="41"/>
      <c r="LJ95" s="41"/>
      <c r="LK95" s="41"/>
      <c r="LL95" s="41"/>
      <c r="LM95" s="41"/>
      <c r="LN95" s="41"/>
      <c r="LO95" s="41"/>
      <c r="LP95" s="41"/>
      <c r="LQ95" s="41"/>
      <c r="LR95" s="41"/>
      <c r="LS95" s="41"/>
      <c r="LT95" s="41"/>
      <c r="LU95" s="41"/>
      <c r="LV95" s="41"/>
      <c r="LW95" s="41"/>
      <c r="LX95" s="41"/>
      <c r="LY95" s="41"/>
      <c r="LZ95" s="41"/>
      <c r="MA95" s="41"/>
      <c r="MB95" s="41"/>
      <c r="MC95" s="41"/>
      <c r="MD95" s="41"/>
      <c r="ME95" s="41"/>
      <c r="MF95" s="41"/>
      <c r="MG95" s="41"/>
      <c r="MH95" s="41"/>
      <c r="MI95" s="41"/>
      <c r="MJ95" s="41"/>
      <c r="MK95" s="41"/>
      <c r="ML95" s="41"/>
      <c r="MM95" s="41"/>
      <c r="MN95" s="41"/>
      <c r="MO95" s="41"/>
      <c r="MP95" s="41"/>
      <c r="MQ95" s="41"/>
      <c r="MR95" s="41"/>
      <c r="MS95" s="41"/>
      <c r="MT95" s="41"/>
      <c r="MU95" s="41"/>
      <c r="MV95" s="41"/>
      <c r="MW95" s="41"/>
      <c r="MX95" s="41"/>
      <c r="MY95" s="41"/>
      <c r="MZ95" s="41"/>
      <c r="NA95" s="41"/>
      <c r="NB95" s="41"/>
      <c r="NC95" s="41"/>
      <c r="ND95" s="41"/>
      <c r="NE95" s="41"/>
      <c r="NF95" s="41"/>
      <c r="NG95" s="41"/>
      <c r="NH95" s="41"/>
      <c r="NI95" s="41"/>
      <c r="NJ95" s="41"/>
      <c r="NK95" s="41"/>
      <c r="NL95" s="41"/>
      <c r="NM95" s="41"/>
      <c r="NN95" s="41"/>
      <c r="NO95" s="41"/>
      <c r="NP95" s="41"/>
      <c r="NQ95" s="41"/>
      <c r="NR95" s="41"/>
      <c r="NS95" s="41"/>
      <c r="NT95" s="41"/>
      <c r="NU95" s="41"/>
      <c r="NV95" s="41"/>
      <c r="NW95" s="41"/>
      <c r="NX95" s="41"/>
      <c r="NY95" s="41"/>
      <c r="NZ95" s="41"/>
      <c r="OA95" s="41"/>
      <c r="OB95" s="41"/>
      <c r="OC95" s="41"/>
      <c r="OD95" s="41"/>
      <c r="OE95" s="41"/>
      <c r="OF95" s="41"/>
      <c r="OG95" s="41"/>
      <c r="OH95" s="41"/>
      <c r="OI95" s="41"/>
      <c r="OJ95" s="41"/>
      <c r="OK95" s="41"/>
      <c r="OL95" s="41"/>
      <c r="OM95" s="41"/>
      <c r="ON95" s="41"/>
      <c r="OO95" s="41"/>
      <c r="OP95" s="41"/>
      <c r="OQ95" s="41"/>
      <c r="OR95" s="41"/>
      <c r="OS95" s="41"/>
      <c r="OT95" s="41"/>
      <c r="OU95" s="41"/>
      <c r="OV95" s="41"/>
      <c r="OW95" s="41"/>
      <c r="OX95" s="41"/>
      <c r="OY95" s="41"/>
      <c r="OZ95" s="41"/>
      <c r="PA95" s="41"/>
      <c r="PB95" s="41"/>
      <c r="PC95" s="41"/>
      <c r="PD95" s="41"/>
      <c r="PE95" s="41"/>
      <c r="PF95" s="41"/>
      <c r="PG95" s="41"/>
      <c r="PH95" s="41"/>
      <c r="PI95" s="41"/>
      <c r="PJ95" s="41"/>
      <c r="PK95" s="41"/>
      <c r="PL95" s="41"/>
      <c r="PM95" s="41"/>
      <c r="PN95" s="41"/>
      <c r="PO95" s="41"/>
      <c r="PP95" s="41"/>
      <c r="PQ95" s="41"/>
      <c r="PR95" s="41"/>
      <c r="PS95" s="41"/>
      <c r="PT95" s="41"/>
      <c r="PU95" s="41"/>
      <c r="PV95" s="41"/>
      <c r="PW95" s="41"/>
      <c r="PX95" s="41"/>
      <c r="PY95" s="41"/>
      <c r="PZ95" s="41"/>
      <c r="QA95" s="41"/>
      <c r="QB95" s="41"/>
      <c r="QC95" s="41"/>
      <c r="QD95" s="41"/>
      <c r="QE95" s="41"/>
      <c r="QF95" s="41"/>
      <c r="QG95" s="41"/>
      <c r="QH95" s="41"/>
      <c r="QI95" s="41"/>
      <c r="QJ95" s="41"/>
      <c r="QK95" s="41"/>
      <c r="QL95" s="41"/>
      <c r="QM95" s="41"/>
      <c r="QN95" s="41"/>
      <c r="QO95" s="41"/>
      <c r="QP95" s="41"/>
      <c r="QQ95" s="41"/>
      <c r="QR95" s="41"/>
      <c r="QS95" s="41"/>
      <c r="QT95" s="41"/>
      <c r="QU95" s="41"/>
      <c r="QV95" s="41"/>
      <c r="QW95" s="41"/>
      <c r="QX95" s="41"/>
      <c r="QY95" s="41"/>
      <c r="QZ95" s="41"/>
      <c r="RA95" s="41"/>
      <c r="RB95" s="41"/>
      <c r="RC95" s="41"/>
      <c r="RD95" s="41"/>
      <c r="RE95" s="41"/>
      <c r="RF95" s="41"/>
      <c r="RG95" s="41"/>
      <c r="RH95" s="41"/>
      <c r="RI95" s="41"/>
      <c r="RJ95" s="41"/>
      <c r="RK95" s="41"/>
      <c r="RL95" s="41"/>
      <c r="RM95" s="41"/>
      <c r="RN95" s="41"/>
      <c r="RO95" s="41"/>
      <c r="RP95" s="41"/>
      <c r="RQ95" s="41"/>
      <c r="RR95" s="41"/>
      <c r="RS95" s="41"/>
      <c r="RT95" s="41"/>
      <c r="RU95" s="41"/>
      <c r="RV95" s="41"/>
      <c r="RW95" s="41"/>
      <c r="RX95" s="41"/>
      <c r="RY95" s="41"/>
      <c r="RZ95" s="41"/>
      <c r="SA95" s="41"/>
      <c r="SB95" s="41"/>
      <c r="SC95" s="41"/>
      <c r="SD95" s="41"/>
      <c r="SE95" s="41"/>
      <c r="SF95" s="41"/>
      <c r="SG95" s="41"/>
      <c r="SH95" s="41"/>
      <c r="SI95" s="41"/>
      <c r="SJ95" s="41"/>
      <c r="SK95" s="41"/>
      <c r="SL95" s="41"/>
      <c r="SM95" s="41"/>
      <c r="SN95" s="41"/>
      <c r="SO95" s="41"/>
      <c r="SP95" s="41"/>
      <c r="SQ95" s="41"/>
      <c r="SR95" s="41"/>
      <c r="SS95" s="41"/>
      <c r="ST95" s="41"/>
      <c r="SU95" s="41"/>
      <c r="SV95" s="41"/>
      <c r="SW95" s="41"/>
      <c r="SX95" s="41"/>
      <c r="SY95" s="41"/>
      <c r="SZ95" s="41"/>
      <c r="TA95" s="41"/>
      <c r="TB95" s="41"/>
      <c r="TC95" s="41"/>
      <c r="TD95" s="41"/>
      <c r="TE95" s="41"/>
      <c r="TF95" s="41"/>
      <c r="TG95" s="41"/>
      <c r="TH95" s="41"/>
      <c r="TI95" s="41"/>
      <c r="TJ95" s="41"/>
      <c r="TK95" s="41"/>
      <c r="TL95" s="41"/>
      <c r="TM95" s="41"/>
      <c r="TN95" s="41"/>
      <c r="TO95" s="41"/>
      <c r="TP95" s="41"/>
      <c r="TQ95" s="41"/>
      <c r="TR95" s="41"/>
      <c r="TS95" s="41"/>
      <c r="TT95" s="41"/>
      <c r="TU95" s="41"/>
      <c r="TV95" s="41"/>
      <c r="TW95" s="41"/>
      <c r="TX95" s="41"/>
      <c r="TY95" s="41"/>
      <c r="TZ95" s="41"/>
      <c r="UA95" s="41"/>
      <c r="UB95" s="41"/>
      <c r="UC95" s="41"/>
      <c r="UD95" s="41"/>
      <c r="UE95" s="41"/>
      <c r="UF95" s="41"/>
      <c r="UG95" s="41"/>
      <c r="UH95" s="41"/>
      <c r="UI95" s="41"/>
      <c r="UJ95" s="41"/>
      <c r="UK95" s="41"/>
      <c r="UL95" s="41"/>
      <c r="UM95" s="41"/>
      <c r="UN95" s="41"/>
      <c r="UO95" s="41"/>
      <c r="UP95" s="41"/>
      <c r="UQ95" s="41"/>
      <c r="UR95" s="41"/>
      <c r="US95" s="41"/>
      <c r="UT95" s="41"/>
      <c r="UU95" s="41"/>
      <c r="UV95" s="41"/>
      <c r="UW95" s="41"/>
      <c r="UX95" s="41"/>
      <c r="UY95" s="41"/>
      <c r="UZ95" s="41"/>
      <c r="VA95" s="41"/>
      <c r="VB95" s="41"/>
      <c r="VC95" s="41"/>
      <c r="VD95" s="41"/>
      <c r="VE95" s="41"/>
      <c r="VF95" s="41"/>
      <c r="VG95" s="41"/>
      <c r="VH95" s="41"/>
      <c r="VI95" s="41"/>
      <c r="VJ95" s="41"/>
      <c r="VK95" s="41"/>
      <c r="VL95" s="41"/>
      <c r="VM95" s="41"/>
      <c r="VN95" s="41"/>
      <c r="VO95" s="41"/>
      <c r="VP95" s="41"/>
      <c r="VQ95" s="41"/>
      <c r="VR95" s="41"/>
      <c r="VS95" s="41"/>
      <c r="VT95" s="41"/>
      <c r="VU95" s="41"/>
      <c r="VV95" s="41"/>
      <c r="VW95" s="41"/>
      <c r="VX95" s="41"/>
      <c r="VY95" s="41"/>
      <c r="VZ95" s="41"/>
      <c r="WA95" s="41"/>
      <c r="WB95" s="41"/>
      <c r="WC95" s="41"/>
      <c r="WD95" s="41"/>
      <c r="WE95" s="41"/>
      <c r="WF95" s="41"/>
      <c r="WG95" s="41"/>
      <c r="WH95" s="41"/>
      <c r="WI95" s="41"/>
      <c r="WJ95" s="41"/>
      <c r="WK95" s="41"/>
      <c r="WL95" s="41"/>
      <c r="WM95" s="41"/>
      <c r="WN95" s="41"/>
      <c r="WO95" s="41"/>
      <c r="WP95" s="41"/>
      <c r="WQ95" s="41"/>
      <c r="WR95" s="41"/>
      <c r="WS95" s="41"/>
      <c r="WT95" s="41"/>
      <c r="WU95" s="41"/>
      <c r="WV95" s="41"/>
      <c r="WW95" s="41"/>
      <c r="WX95" s="41"/>
      <c r="WY95" s="41"/>
      <c r="WZ95" s="41"/>
      <c r="XA95" s="41"/>
      <c r="XB95" s="41"/>
      <c r="XC95" s="41"/>
      <c r="XD95" s="41"/>
      <c r="XE95" s="41"/>
      <c r="XF95" s="41"/>
      <c r="XG95" s="41"/>
      <c r="XH95" s="41"/>
      <c r="XI95" s="41"/>
      <c r="XJ95" s="41"/>
      <c r="XK95" s="41"/>
      <c r="XL95" s="41"/>
      <c r="XM95" s="41"/>
      <c r="XN95" s="41"/>
      <c r="XO95" s="41"/>
      <c r="XP95" s="41"/>
      <c r="XQ95" s="41"/>
      <c r="XR95" s="41"/>
      <c r="XS95" s="41"/>
      <c r="XT95" s="41"/>
      <c r="XU95" s="41"/>
      <c r="XV95" s="41"/>
      <c r="XW95" s="41"/>
      <c r="XX95" s="41"/>
      <c r="XY95" s="41"/>
      <c r="XZ95" s="41"/>
      <c r="YA95" s="41"/>
      <c r="YB95" s="41"/>
      <c r="YC95" s="41"/>
      <c r="YD95" s="41"/>
      <c r="YE95" s="41"/>
      <c r="YF95" s="41"/>
      <c r="YG95" s="41"/>
      <c r="YH95" s="41"/>
      <c r="YI95" s="41"/>
      <c r="YJ95" s="41"/>
      <c r="YK95" s="41"/>
      <c r="YL95" s="41"/>
      <c r="YM95" s="41"/>
      <c r="YN95" s="41"/>
      <c r="YO95" s="41"/>
      <c r="YP95" s="41"/>
      <c r="YQ95" s="41"/>
      <c r="YR95" s="41"/>
      <c r="YS95" s="41"/>
      <c r="YT95" s="41"/>
      <c r="YU95" s="41"/>
      <c r="YV95" s="41"/>
      <c r="YW95" s="41"/>
      <c r="YX95" s="41"/>
      <c r="YY95" s="41"/>
      <c r="YZ95" s="41"/>
      <c r="ZA95" s="41"/>
      <c r="ZB95" s="41"/>
      <c r="ZC95" s="41"/>
      <c r="ZD95" s="41"/>
      <c r="ZE95" s="41"/>
      <c r="ZF95" s="41"/>
      <c r="ZG95" s="41"/>
      <c r="ZH95" s="41"/>
      <c r="ZI95" s="41"/>
      <c r="ZJ95" s="41"/>
      <c r="ZK95" s="41"/>
      <c r="ZL95" s="41"/>
      <c r="ZM95" s="41"/>
      <c r="ZN95" s="41"/>
      <c r="ZO95" s="41"/>
      <c r="ZP95" s="41"/>
      <c r="ZQ95" s="41"/>
      <c r="ZR95" s="41"/>
      <c r="ZS95" s="41"/>
      <c r="ZT95" s="41"/>
      <c r="ZU95" s="41"/>
      <c r="ZV95" s="41"/>
      <c r="ZW95" s="41"/>
      <c r="ZX95" s="41"/>
      <c r="ZY95" s="41"/>
      <c r="ZZ95" s="41"/>
      <c r="AAA95" s="41"/>
      <c r="AAB95" s="41"/>
      <c r="AAC95" s="41"/>
      <c r="AAD95" s="41"/>
      <c r="AAE95" s="41"/>
      <c r="AAF95" s="41"/>
      <c r="AAG95" s="41"/>
      <c r="AAH95" s="41"/>
      <c r="AAI95" s="41"/>
      <c r="AAJ95" s="41"/>
      <c r="AAK95" s="41"/>
      <c r="AAL95" s="41"/>
      <c r="AAM95" s="41"/>
      <c r="AAN95" s="41"/>
      <c r="AAO95" s="41"/>
      <c r="AAP95" s="41"/>
      <c r="AAQ95" s="41"/>
      <c r="AAR95" s="41"/>
      <c r="AAS95" s="41"/>
      <c r="AAT95" s="41"/>
      <c r="AAU95" s="41"/>
      <c r="AAV95" s="41"/>
      <c r="AAW95" s="41"/>
      <c r="AAX95" s="41"/>
      <c r="AAY95" s="41"/>
      <c r="AAZ95" s="41"/>
      <c r="ABA95" s="41"/>
      <c r="ABB95" s="41"/>
      <c r="ABC95" s="41"/>
      <c r="ABD95" s="41"/>
      <c r="ABE95" s="41"/>
      <c r="ABF95" s="41"/>
      <c r="ABG95" s="41"/>
      <c r="ABH95" s="41"/>
      <c r="ABI95" s="41"/>
      <c r="ABJ95" s="41"/>
      <c r="ABK95" s="41"/>
      <c r="ABL95" s="41"/>
      <c r="ABM95" s="41"/>
      <c r="ABN95" s="41"/>
      <c r="ABO95" s="41"/>
      <c r="ABP95" s="41"/>
      <c r="ABQ95" s="41"/>
      <c r="ABR95" s="41"/>
      <c r="ABS95" s="41"/>
      <c r="ABT95" s="41"/>
      <c r="ABU95" s="41"/>
      <c r="ABV95" s="41"/>
      <c r="ABW95" s="41"/>
      <c r="ABX95" s="41"/>
      <c r="ABY95" s="41"/>
      <c r="ABZ95" s="41"/>
      <c r="ACA95" s="41"/>
      <c r="ACB95" s="41"/>
      <c r="ACC95" s="41"/>
      <c r="ACD95" s="41"/>
      <c r="ACE95" s="41"/>
      <c r="ACF95" s="41"/>
      <c r="ACG95" s="41"/>
      <c r="ACH95" s="41"/>
      <c r="ACI95" s="41"/>
      <c r="ACJ95" s="41"/>
      <c r="ACK95" s="41"/>
      <c r="ACL95" s="41"/>
      <c r="ACM95" s="41"/>
      <c r="ACN95" s="41"/>
      <c r="ACO95" s="41"/>
      <c r="ACP95" s="41"/>
      <c r="ACQ95" s="41"/>
      <c r="ACR95" s="41"/>
      <c r="ACS95" s="41"/>
      <c r="ACT95" s="41"/>
      <c r="ACU95" s="41"/>
      <c r="ACV95" s="41"/>
      <c r="ACW95" s="41"/>
      <c r="ACX95" s="41"/>
      <c r="ACY95" s="41"/>
      <c r="ACZ95" s="41"/>
      <c r="ADA95" s="41"/>
      <c r="ADB95" s="41"/>
      <c r="ADC95" s="41"/>
      <c r="ADD95" s="41"/>
      <c r="ADE95" s="41"/>
      <c r="ADF95" s="41"/>
      <c r="ADG95" s="41"/>
      <c r="ADH95" s="41"/>
      <c r="ADI95" s="41"/>
      <c r="ADJ95" s="41"/>
      <c r="ADK95" s="41"/>
      <c r="ADL95" s="41"/>
      <c r="ADM95" s="41"/>
      <c r="ADN95" s="41"/>
      <c r="ADO95" s="41"/>
      <c r="ADP95" s="41"/>
      <c r="ADQ95" s="41"/>
      <c r="ADR95" s="41"/>
      <c r="ADS95" s="41"/>
      <c r="ADT95" s="41"/>
      <c r="ADU95" s="41"/>
      <c r="ADV95" s="41"/>
      <c r="ADW95" s="41"/>
      <c r="ADX95" s="41"/>
      <c r="ADY95" s="41"/>
      <c r="ADZ95" s="41"/>
      <c r="AEA95" s="41"/>
      <c r="AEB95" s="41"/>
      <c r="AEC95" s="41"/>
      <c r="AED95" s="41"/>
      <c r="AEE95" s="41"/>
      <c r="AEF95" s="41"/>
      <c r="AEG95" s="41"/>
      <c r="AEH95" s="41"/>
      <c r="AEI95" s="41"/>
      <c r="AEJ95" s="41"/>
      <c r="AEK95" s="41"/>
      <c r="AEL95" s="41"/>
      <c r="AEM95" s="41"/>
      <c r="AEN95" s="41"/>
      <c r="AEO95" s="41"/>
      <c r="AEP95" s="41"/>
      <c r="AEQ95" s="41"/>
      <c r="AER95" s="41"/>
      <c r="AES95" s="41"/>
      <c r="AET95" s="41"/>
      <c r="AEU95" s="41"/>
      <c r="AEV95" s="41"/>
      <c r="AEW95" s="41"/>
      <c r="AEX95" s="41"/>
      <c r="AEY95" s="41"/>
      <c r="AEZ95" s="41"/>
      <c r="AFA95" s="41"/>
      <c r="AFB95" s="41"/>
      <c r="AFC95" s="41"/>
      <c r="AFD95" s="41"/>
      <c r="AFE95" s="41"/>
      <c r="AFF95" s="41"/>
      <c r="AFG95" s="41"/>
      <c r="AFH95" s="41"/>
      <c r="AFI95" s="41"/>
      <c r="AFJ95" s="41"/>
      <c r="AFK95" s="41"/>
      <c r="AFL95" s="41"/>
      <c r="AFM95" s="41"/>
      <c r="AFN95" s="41"/>
      <c r="AFO95" s="41"/>
      <c r="AFP95" s="41"/>
      <c r="AFQ95" s="41"/>
      <c r="AFR95" s="41"/>
      <c r="AFS95" s="41"/>
      <c r="AFT95" s="41"/>
      <c r="AFU95" s="41"/>
      <c r="AFV95" s="41"/>
      <c r="AFW95" s="41"/>
      <c r="AFX95" s="41"/>
      <c r="AFY95" s="41"/>
      <c r="AFZ95" s="41"/>
      <c r="AGA95" s="41"/>
      <c r="AGB95" s="41"/>
      <c r="AGC95" s="41"/>
      <c r="AGD95" s="41"/>
      <c r="AGE95" s="41"/>
      <c r="AGF95" s="41"/>
      <c r="AGG95" s="41"/>
      <c r="AGH95" s="41"/>
      <c r="AGI95" s="41"/>
      <c r="AGJ95" s="41"/>
      <c r="AGK95" s="41"/>
      <c r="AGL95" s="41"/>
      <c r="AGM95" s="41"/>
      <c r="AGN95" s="41"/>
      <c r="AGO95" s="41"/>
      <c r="AGP95" s="41"/>
      <c r="AGQ95" s="41"/>
      <c r="AGR95" s="41"/>
      <c r="AGS95" s="41"/>
      <c r="AGT95" s="41"/>
      <c r="AGU95" s="41"/>
      <c r="AGV95" s="41"/>
      <c r="AGW95" s="41"/>
      <c r="AGX95" s="41"/>
      <c r="AGY95" s="41"/>
      <c r="AGZ95" s="41"/>
      <c r="AHA95" s="41"/>
      <c r="AHB95" s="41"/>
      <c r="AHC95" s="41"/>
      <c r="AHD95" s="41"/>
      <c r="AHE95" s="41"/>
      <c r="AHF95" s="41"/>
      <c r="AHG95" s="41"/>
      <c r="AHH95" s="41"/>
      <c r="AHI95" s="41"/>
      <c r="AHJ95" s="41"/>
      <c r="AHK95" s="41"/>
      <c r="AHL95" s="41"/>
      <c r="AHM95" s="41"/>
      <c r="AHN95" s="41"/>
      <c r="AHO95" s="41"/>
      <c r="AHP95" s="41"/>
      <c r="AHQ95" s="41"/>
      <c r="AHR95" s="41"/>
      <c r="AHS95" s="41"/>
      <c r="AHT95" s="41"/>
      <c r="AHU95" s="41"/>
      <c r="AHV95" s="41"/>
      <c r="AHW95" s="41"/>
      <c r="AHX95" s="41"/>
      <c r="AHY95" s="41"/>
      <c r="AHZ95" s="41"/>
      <c r="AIA95" s="41"/>
      <c r="AIB95" s="41"/>
      <c r="AIC95" s="41"/>
      <c r="AID95" s="41"/>
      <c r="AIE95" s="41"/>
      <c r="AIF95" s="41"/>
      <c r="AIG95" s="41"/>
      <c r="AIH95" s="41"/>
      <c r="AII95" s="41"/>
      <c r="AIJ95" s="41"/>
      <c r="AIK95" s="41"/>
      <c r="AIL95" s="41"/>
      <c r="AIM95" s="41"/>
      <c r="AIN95" s="41"/>
      <c r="AIO95" s="41"/>
      <c r="AIP95" s="41"/>
      <c r="AIQ95" s="41"/>
      <c r="AIR95" s="41"/>
      <c r="AIS95" s="41"/>
      <c r="AIT95" s="41"/>
      <c r="AIU95" s="41"/>
      <c r="AIV95" s="41"/>
      <c r="AIW95" s="41"/>
      <c r="AIX95" s="41"/>
      <c r="AIY95" s="41"/>
      <c r="AIZ95" s="41"/>
      <c r="AJA95" s="41"/>
      <c r="AJB95" s="41"/>
      <c r="AJC95" s="41"/>
      <c r="AJD95" s="41"/>
      <c r="AJE95" s="41"/>
      <c r="AJF95" s="41"/>
      <c r="AJG95" s="41"/>
      <c r="AJH95" s="41"/>
      <c r="AJI95" s="41"/>
      <c r="AJJ95" s="41"/>
      <c r="AJK95" s="41"/>
      <c r="AJL95" s="41"/>
      <c r="AJM95" s="41"/>
      <c r="AJN95" s="41"/>
      <c r="AJO95" s="41"/>
      <c r="AJP95" s="41"/>
      <c r="AJQ95" s="41"/>
      <c r="AJR95" s="41"/>
      <c r="AJS95" s="41"/>
      <c r="AJT95" s="41"/>
      <c r="AJU95" s="41"/>
      <c r="AJV95" s="41"/>
      <c r="AJW95" s="41"/>
      <c r="AJX95" s="41"/>
      <c r="AJY95" s="41"/>
      <c r="AJZ95" s="41"/>
      <c r="AKA95" s="41"/>
      <c r="AKB95" s="41"/>
      <c r="AKC95" s="41"/>
      <c r="AKD95" s="41"/>
      <c r="AKE95" s="41"/>
      <c r="AKF95" s="41"/>
      <c r="AKG95" s="41"/>
      <c r="AKH95" s="41"/>
      <c r="AKI95" s="41"/>
      <c r="AKJ95" s="41"/>
      <c r="AKK95" s="41"/>
      <c r="AKL95" s="41"/>
      <c r="AKM95" s="41"/>
      <c r="AKN95" s="41"/>
      <c r="AKO95" s="41"/>
      <c r="AKP95" s="41"/>
      <c r="AKQ95" s="41"/>
      <c r="AKR95" s="41"/>
      <c r="AKS95" s="41"/>
      <c r="AKT95" s="41"/>
      <c r="AKU95" s="41"/>
      <c r="AKV95" s="41"/>
      <c r="AKW95" s="41"/>
      <c r="AKX95" s="41"/>
      <c r="AKY95" s="41"/>
      <c r="AKZ95" s="41"/>
      <c r="ALA95" s="41"/>
      <c r="ALB95" s="41"/>
      <c r="ALC95" s="41"/>
      <c r="ALD95" s="41"/>
      <c r="ALE95" s="41"/>
      <c r="ALF95" s="41"/>
      <c r="ALG95" s="41"/>
      <c r="ALH95" s="41"/>
      <c r="ALI95" s="41"/>
      <c r="ALJ95" s="41"/>
      <c r="ALK95" s="41"/>
      <c r="ALL95" s="41"/>
      <c r="ALM95" s="41"/>
      <c r="ALN95" s="41"/>
      <c r="ALO95" s="41"/>
      <c r="ALP95" s="41"/>
      <c r="ALQ95" s="41"/>
      <c r="ALR95" s="41"/>
      <c r="ALS95" s="41"/>
      <c r="ALT95" s="41"/>
      <c r="ALU95" s="41"/>
      <c r="ALV95" s="41"/>
      <c r="ALW95" s="41"/>
      <c r="ALX95" s="41"/>
      <c r="ALY95" s="41"/>
      <c r="ALZ95" s="41"/>
      <c r="AMA95" s="41"/>
      <c r="AMB95" s="41"/>
      <c r="AMC95" s="41"/>
      <c r="AMD95" s="41"/>
      <c r="AME95" s="41"/>
      <c r="AMF95" s="41"/>
      <c r="AMG95" s="41"/>
      <c r="AMH95" s="41"/>
      <c r="AMI95" s="41"/>
      <c r="AMJ95" s="41"/>
      <c r="AMK95" s="41"/>
      <c r="AML95" s="41"/>
      <c r="AMM95" s="41"/>
      <c r="AMN95" s="41"/>
      <c r="AMO95" s="41"/>
      <c r="AMP95" s="41"/>
      <c r="AMQ95" s="41"/>
      <c r="AMR95" s="41"/>
      <c r="AMS95" s="41"/>
      <c r="AMT95" s="41"/>
      <c r="AMU95" s="41"/>
      <c r="AMV95" s="41"/>
      <c r="AMW95" s="41"/>
      <c r="AMX95" s="41"/>
      <c r="AMY95" s="41"/>
      <c r="AMZ95" s="41"/>
      <c r="ANA95" s="41"/>
      <c r="ANB95" s="41"/>
      <c r="ANC95" s="41"/>
      <c r="AND95" s="41"/>
      <c r="ANE95" s="41"/>
      <c r="ANF95" s="41"/>
      <c r="ANG95" s="41"/>
      <c r="ANH95" s="41"/>
      <c r="ANI95" s="41"/>
      <c r="ANJ95" s="41"/>
      <c r="ANK95" s="41"/>
      <c r="ANL95" s="41"/>
      <c r="ANM95" s="41"/>
      <c r="ANN95" s="41"/>
      <c r="ANO95" s="41"/>
      <c r="ANP95" s="41"/>
      <c r="ANQ95" s="41"/>
      <c r="ANR95" s="41"/>
      <c r="ANS95" s="41"/>
      <c r="ANT95" s="41"/>
      <c r="ANU95" s="41"/>
      <c r="ANV95" s="41"/>
      <c r="ANW95" s="41"/>
      <c r="ANX95" s="41"/>
      <c r="ANY95" s="41"/>
      <c r="ANZ95" s="41"/>
      <c r="AOA95" s="41"/>
      <c r="AOB95" s="41"/>
      <c r="AOC95" s="41"/>
      <c r="AOD95" s="41"/>
      <c r="AOE95" s="41"/>
      <c r="AOF95" s="41"/>
      <c r="AOG95" s="41"/>
      <c r="AOH95" s="41"/>
      <c r="AOI95" s="41"/>
      <c r="AOJ95" s="41"/>
      <c r="AOK95" s="41"/>
      <c r="AOL95" s="41"/>
      <c r="AOM95" s="41"/>
      <c r="AON95" s="41"/>
      <c r="AOO95" s="41"/>
      <c r="AOP95" s="41"/>
      <c r="AOQ95" s="41"/>
      <c r="AOR95" s="41"/>
      <c r="AOS95" s="41"/>
      <c r="AOT95" s="41"/>
      <c r="AOU95" s="41"/>
      <c r="AOV95" s="41"/>
      <c r="AOW95" s="41"/>
      <c r="AOX95" s="41"/>
      <c r="AOY95" s="41"/>
      <c r="AOZ95" s="41"/>
      <c r="APA95" s="41"/>
      <c r="APB95" s="41"/>
      <c r="APC95" s="41"/>
      <c r="APD95" s="41"/>
      <c r="APE95" s="41"/>
      <c r="APF95" s="41"/>
      <c r="APG95" s="41"/>
      <c r="APH95" s="41"/>
      <c r="API95" s="41"/>
    </row>
    <row r="96" spans="2:1101" x14ac:dyDescent="0.25">
      <c r="B96" s="43" t="s">
        <v>374</v>
      </c>
      <c r="C96" s="41">
        <v>12535</v>
      </c>
      <c r="D96" s="130">
        <v>0</v>
      </c>
      <c r="E96" s="130">
        <v>0</v>
      </c>
      <c r="F96" s="130">
        <v>1094908.1200000001</v>
      </c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1"/>
      <c r="CR96" s="41"/>
      <c r="CS96" s="41"/>
      <c r="CT96" s="41"/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  <c r="DL96" s="41"/>
      <c r="DM96" s="41"/>
      <c r="DN96" s="41"/>
      <c r="DO96" s="41"/>
      <c r="DP96" s="41"/>
      <c r="DQ96" s="41"/>
      <c r="DR96" s="41"/>
      <c r="DS96" s="41"/>
      <c r="DT96" s="41"/>
      <c r="DU96" s="41"/>
      <c r="DV96" s="41"/>
      <c r="DW96" s="41"/>
      <c r="DX96" s="41"/>
      <c r="DY96" s="41"/>
      <c r="DZ96" s="41"/>
      <c r="EA96" s="41"/>
      <c r="EB96" s="41"/>
      <c r="EC96" s="41"/>
      <c r="ED96" s="41"/>
      <c r="EE96" s="41"/>
      <c r="EF96" s="41"/>
      <c r="EG96" s="41"/>
      <c r="EH96" s="41"/>
      <c r="EI96" s="41"/>
      <c r="EJ96" s="41"/>
      <c r="EK96" s="41"/>
      <c r="EL96" s="41"/>
      <c r="EM96" s="41"/>
      <c r="EN96" s="41"/>
      <c r="EO96" s="41"/>
      <c r="EP96" s="41"/>
      <c r="EQ96" s="41"/>
      <c r="ER96" s="41"/>
      <c r="ES96" s="41"/>
      <c r="ET96" s="41"/>
      <c r="EU96" s="41"/>
      <c r="EV96" s="41"/>
      <c r="EW96" s="41"/>
      <c r="EX96" s="41"/>
      <c r="EY96" s="41"/>
      <c r="EZ96" s="41"/>
      <c r="FA96" s="41"/>
      <c r="FB96" s="41"/>
      <c r="FC96" s="41"/>
      <c r="FD96" s="41"/>
      <c r="FE96" s="41"/>
      <c r="FF96" s="41"/>
      <c r="FG96" s="41"/>
      <c r="FH96" s="41"/>
      <c r="FI96" s="41"/>
      <c r="FJ96" s="41"/>
      <c r="FK96" s="41"/>
      <c r="FL96" s="41"/>
      <c r="FM96" s="41"/>
      <c r="FN96" s="41"/>
      <c r="FO96" s="41"/>
      <c r="FP96" s="41"/>
      <c r="FQ96" s="41"/>
      <c r="FR96" s="41"/>
      <c r="FS96" s="41"/>
      <c r="FT96" s="41"/>
      <c r="FU96" s="41"/>
      <c r="FV96" s="41"/>
      <c r="FW96" s="41"/>
      <c r="FX96" s="41"/>
      <c r="FY96" s="41"/>
      <c r="FZ96" s="41"/>
      <c r="GA96" s="41"/>
      <c r="GB96" s="41"/>
      <c r="GC96" s="41"/>
      <c r="GD96" s="41"/>
      <c r="GE96" s="41"/>
      <c r="GF96" s="41"/>
      <c r="GG96" s="41"/>
      <c r="GH96" s="41"/>
      <c r="GI96" s="41"/>
      <c r="GJ96" s="41"/>
      <c r="GK96" s="41"/>
      <c r="GL96" s="41"/>
      <c r="GM96" s="41"/>
      <c r="GN96" s="41"/>
      <c r="GO96" s="41"/>
      <c r="GP96" s="41"/>
      <c r="GQ96" s="41"/>
      <c r="GR96" s="41"/>
      <c r="GS96" s="41"/>
      <c r="GT96" s="41"/>
      <c r="GU96" s="41"/>
      <c r="GV96" s="41"/>
      <c r="GW96" s="41"/>
      <c r="GX96" s="41"/>
      <c r="GY96" s="41"/>
      <c r="GZ96" s="41"/>
      <c r="HA96" s="41"/>
      <c r="HB96" s="41"/>
      <c r="HC96" s="41"/>
      <c r="HD96" s="41"/>
      <c r="HE96" s="41"/>
      <c r="HF96" s="41"/>
      <c r="HG96" s="41"/>
      <c r="HH96" s="41"/>
      <c r="HI96" s="41"/>
      <c r="HJ96" s="41"/>
      <c r="HK96" s="41"/>
      <c r="HL96" s="41"/>
      <c r="HM96" s="41"/>
      <c r="HN96" s="41"/>
      <c r="HO96" s="41"/>
      <c r="HP96" s="41"/>
      <c r="HQ96" s="41"/>
      <c r="HR96" s="41"/>
      <c r="HS96" s="41"/>
      <c r="HT96" s="41"/>
      <c r="HU96" s="41"/>
      <c r="HV96" s="41"/>
      <c r="HW96" s="41"/>
      <c r="HX96" s="41"/>
      <c r="HY96" s="41"/>
      <c r="HZ96" s="41"/>
      <c r="IA96" s="41"/>
      <c r="IB96" s="41"/>
      <c r="IC96" s="41"/>
      <c r="ID96" s="41"/>
      <c r="IE96" s="41"/>
      <c r="IF96" s="41"/>
      <c r="IG96" s="41"/>
      <c r="IH96" s="41"/>
      <c r="II96" s="41"/>
      <c r="IJ96" s="41"/>
      <c r="IK96" s="41"/>
      <c r="IL96" s="41"/>
      <c r="IM96" s="41"/>
      <c r="IN96" s="41"/>
      <c r="IO96" s="41"/>
      <c r="IP96" s="41"/>
      <c r="IQ96" s="41"/>
      <c r="IR96" s="41"/>
      <c r="IS96" s="41"/>
      <c r="IT96" s="41"/>
      <c r="IU96" s="41"/>
      <c r="IV96" s="41"/>
      <c r="IW96" s="41"/>
      <c r="IX96" s="41"/>
      <c r="IY96" s="41"/>
      <c r="IZ96" s="41"/>
      <c r="JA96" s="41"/>
      <c r="JB96" s="41"/>
      <c r="JC96" s="41"/>
      <c r="JD96" s="41"/>
      <c r="JE96" s="41"/>
      <c r="JF96" s="41"/>
      <c r="JG96" s="41"/>
      <c r="JH96" s="41"/>
      <c r="JI96" s="41"/>
      <c r="JJ96" s="41"/>
      <c r="JK96" s="41"/>
      <c r="JL96" s="41"/>
      <c r="JM96" s="41"/>
      <c r="JN96" s="41"/>
      <c r="JO96" s="41"/>
      <c r="JP96" s="41"/>
      <c r="JQ96" s="41"/>
      <c r="JR96" s="41"/>
      <c r="JS96" s="41"/>
      <c r="JT96" s="41"/>
      <c r="JU96" s="41"/>
      <c r="JV96" s="41"/>
      <c r="JW96" s="41"/>
      <c r="JX96" s="41"/>
      <c r="JY96" s="41"/>
      <c r="JZ96" s="41"/>
      <c r="KA96" s="41"/>
      <c r="KB96" s="41"/>
      <c r="KC96" s="41"/>
      <c r="KD96" s="41"/>
      <c r="KE96" s="41"/>
      <c r="KF96" s="41"/>
      <c r="KG96" s="41"/>
      <c r="KH96" s="41"/>
      <c r="KI96" s="41"/>
      <c r="KJ96" s="41"/>
      <c r="KK96" s="41"/>
      <c r="KL96" s="41"/>
      <c r="KM96" s="41"/>
      <c r="KN96" s="41"/>
      <c r="KO96" s="41"/>
      <c r="KP96" s="41"/>
      <c r="KQ96" s="41"/>
      <c r="KR96" s="41"/>
      <c r="KS96" s="41"/>
      <c r="KT96" s="41"/>
      <c r="KU96" s="41"/>
      <c r="KV96" s="41"/>
      <c r="KW96" s="41"/>
      <c r="KX96" s="41"/>
      <c r="KY96" s="41"/>
      <c r="KZ96" s="41"/>
      <c r="LA96" s="41"/>
      <c r="LB96" s="41"/>
      <c r="LC96" s="41"/>
      <c r="LD96" s="41"/>
      <c r="LE96" s="41"/>
      <c r="LF96" s="41"/>
      <c r="LG96" s="41"/>
      <c r="LH96" s="41"/>
      <c r="LI96" s="41"/>
      <c r="LJ96" s="41"/>
      <c r="LK96" s="41"/>
      <c r="LL96" s="41"/>
      <c r="LM96" s="41"/>
      <c r="LN96" s="41"/>
      <c r="LO96" s="41"/>
      <c r="LP96" s="41"/>
      <c r="LQ96" s="41"/>
      <c r="LR96" s="41"/>
      <c r="LS96" s="41"/>
      <c r="LT96" s="41"/>
      <c r="LU96" s="41"/>
      <c r="LV96" s="41"/>
      <c r="LW96" s="41"/>
      <c r="LX96" s="41"/>
      <c r="LY96" s="41"/>
      <c r="LZ96" s="41"/>
      <c r="MA96" s="41"/>
      <c r="MB96" s="41"/>
      <c r="MC96" s="41"/>
      <c r="MD96" s="41"/>
      <c r="ME96" s="41"/>
      <c r="MF96" s="41"/>
      <c r="MG96" s="41"/>
      <c r="MH96" s="41"/>
      <c r="MI96" s="41"/>
      <c r="MJ96" s="41"/>
      <c r="MK96" s="41"/>
      <c r="ML96" s="41"/>
      <c r="MM96" s="41"/>
      <c r="MN96" s="41"/>
      <c r="MO96" s="41"/>
      <c r="MP96" s="41"/>
      <c r="MQ96" s="41"/>
      <c r="MR96" s="41"/>
      <c r="MS96" s="41"/>
      <c r="MT96" s="41"/>
      <c r="MU96" s="41"/>
      <c r="MV96" s="41"/>
      <c r="MW96" s="41"/>
      <c r="MX96" s="41"/>
      <c r="MY96" s="41"/>
      <c r="MZ96" s="41"/>
      <c r="NA96" s="41"/>
      <c r="NB96" s="41"/>
      <c r="NC96" s="41"/>
      <c r="ND96" s="41"/>
      <c r="NE96" s="41"/>
      <c r="NF96" s="41"/>
      <c r="NG96" s="41"/>
      <c r="NH96" s="41"/>
      <c r="NI96" s="41"/>
      <c r="NJ96" s="41"/>
      <c r="NK96" s="41"/>
      <c r="NL96" s="41"/>
      <c r="NM96" s="41"/>
      <c r="NN96" s="41"/>
      <c r="NO96" s="41"/>
      <c r="NP96" s="41"/>
      <c r="NQ96" s="41"/>
      <c r="NR96" s="41"/>
      <c r="NS96" s="41"/>
      <c r="NT96" s="41"/>
      <c r="NU96" s="41"/>
      <c r="NV96" s="41"/>
      <c r="NW96" s="41"/>
      <c r="NX96" s="41"/>
      <c r="NY96" s="41"/>
      <c r="NZ96" s="41"/>
      <c r="OA96" s="41"/>
      <c r="OB96" s="41"/>
      <c r="OC96" s="41"/>
      <c r="OD96" s="41"/>
      <c r="OE96" s="41"/>
      <c r="OF96" s="41"/>
      <c r="OG96" s="41"/>
      <c r="OH96" s="41"/>
      <c r="OI96" s="41"/>
      <c r="OJ96" s="41"/>
      <c r="OK96" s="41"/>
      <c r="OL96" s="41"/>
      <c r="OM96" s="41"/>
      <c r="ON96" s="41"/>
      <c r="OO96" s="41"/>
      <c r="OP96" s="41"/>
      <c r="OQ96" s="41"/>
      <c r="OR96" s="41"/>
      <c r="OS96" s="41"/>
      <c r="OT96" s="41"/>
      <c r="OU96" s="41"/>
      <c r="OV96" s="41"/>
      <c r="OW96" s="41"/>
      <c r="OX96" s="41"/>
      <c r="OY96" s="41"/>
      <c r="OZ96" s="41"/>
      <c r="PA96" s="41"/>
      <c r="PB96" s="41"/>
      <c r="PC96" s="41"/>
      <c r="PD96" s="41"/>
      <c r="PE96" s="41"/>
      <c r="PF96" s="41"/>
      <c r="PG96" s="41"/>
      <c r="PH96" s="41"/>
      <c r="PI96" s="41"/>
      <c r="PJ96" s="41"/>
      <c r="PK96" s="41"/>
      <c r="PL96" s="41"/>
      <c r="PM96" s="41"/>
      <c r="PN96" s="41"/>
      <c r="PO96" s="41"/>
      <c r="PP96" s="41"/>
      <c r="PQ96" s="41"/>
      <c r="PR96" s="41"/>
      <c r="PS96" s="41"/>
      <c r="PT96" s="41"/>
      <c r="PU96" s="41"/>
      <c r="PV96" s="41"/>
      <c r="PW96" s="41"/>
      <c r="PX96" s="41"/>
      <c r="PY96" s="41"/>
      <c r="PZ96" s="41"/>
      <c r="QA96" s="41"/>
      <c r="QB96" s="41"/>
      <c r="QC96" s="41"/>
      <c r="QD96" s="41"/>
      <c r="QE96" s="41"/>
      <c r="QF96" s="41"/>
      <c r="QG96" s="41"/>
      <c r="QH96" s="41"/>
      <c r="QI96" s="41"/>
      <c r="QJ96" s="41"/>
      <c r="QK96" s="41"/>
      <c r="QL96" s="41"/>
      <c r="QM96" s="41"/>
      <c r="QN96" s="41"/>
      <c r="QO96" s="41"/>
      <c r="QP96" s="41"/>
      <c r="QQ96" s="41"/>
      <c r="QR96" s="41"/>
      <c r="QS96" s="41"/>
      <c r="QT96" s="41"/>
      <c r="QU96" s="41"/>
      <c r="QV96" s="41"/>
      <c r="QW96" s="41"/>
      <c r="QX96" s="41"/>
      <c r="QY96" s="41"/>
      <c r="QZ96" s="41"/>
      <c r="RA96" s="41"/>
      <c r="RB96" s="41"/>
      <c r="RC96" s="41"/>
      <c r="RD96" s="41"/>
      <c r="RE96" s="41"/>
      <c r="RF96" s="41"/>
      <c r="RG96" s="41"/>
      <c r="RH96" s="41"/>
      <c r="RI96" s="41"/>
      <c r="RJ96" s="41"/>
      <c r="RK96" s="41"/>
      <c r="RL96" s="41"/>
      <c r="RM96" s="41"/>
      <c r="RN96" s="41"/>
      <c r="RO96" s="41"/>
      <c r="RP96" s="41"/>
      <c r="RQ96" s="41"/>
      <c r="RR96" s="41"/>
      <c r="RS96" s="41"/>
      <c r="RT96" s="41"/>
      <c r="RU96" s="41"/>
      <c r="RV96" s="41"/>
      <c r="RW96" s="41"/>
      <c r="RX96" s="41"/>
      <c r="RY96" s="41"/>
      <c r="RZ96" s="41"/>
      <c r="SA96" s="41"/>
      <c r="SB96" s="41"/>
      <c r="SC96" s="41"/>
      <c r="SD96" s="41"/>
      <c r="SE96" s="41"/>
      <c r="SF96" s="41"/>
      <c r="SG96" s="41"/>
      <c r="SH96" s="41"/>
      <c r="SI96" s="41"/>
      <c r="SJ96" s="41"/>
      <c r="SK96" s="41"/>
      <c r="SL96" s="41"/>
      <c r="SM96" s="41"/>
      <c r="SN96" s="41"/>
      <c r="SO96" s="41"/>
      <c r="SP96" s="41"/>
      <c r="SQ96" s="41"/>
      <c r="SR96" s="41"/>
      <c r="SS96" s="41"/>
      <c r="ST96" s="41"/>
      <c r="SU96" s="41"/>
      <c r="SV96" s="41"/>
      <c r="SW96" s="41"/>
      <c r="SX96" s="41"/>
      <c r="SY96" s="41"/>
      <c r="SZ96" s="41"/>
      <c r="TA96" s="41"/>
      <c r="TB96" s="41"/>
      <c r="TC96" s="41"/>
      <c r="TD96" s="41"/>
      <c r="TE96" s="41"/>
      <c r="TF96" s="41"/>
      <c r="TG96" s="41"/>
      <c r="TH96" s="41"/>
      <c r="TI96" s="41"/>
      <c r="TJ96" s="41"/>
      <c r="TK96" s="41"/>
      <c r="TL96" s="41"/>
      <c r="TM96" s="41"/>
      <c r="TN96" s="41"/>
      <c r="TO96" s="41"/>
      <c r="TP96" s="41"/>
      <c r="TQ96" s="41"/>
      <c r="TR96" s="41"/>
      <c r="TS96" s="41"/>
      <c r="TT96" s="41"/>
      <c r="TU96" s="41"/>
      <c r="TV96" s="41"/>
      <c r="TW96" s="41"/>
      <c r="TX96" s="41"/>
      <c r="TY96" s="41"/>
      <c r="TZ96" s="41"/>
      <c r="UA96" s="41"/>
      <c r="UB96" s="41"/>
      <c r="UC96" s="41"/>
      <c r="UD96" s="41"/>
      <c r="UE96" s="41"/>
      <c r="UF96" s="41"/>
      <c r="UG96" s="41"/>
      <c r="UH96" s="41"/>
      <c r="UI96" s="41"/>
      <c r="UJ96" s="41"/>
      <c r="UK96" s="41"/>
      <c r="UL96" s="41"/>
      <c r="UM96" s="41"/>
      <c r="UN96" s="41"/>
      <c r="UO96" s="41"/>
      <c r="UP96" s="41"/>
      <c r="UQ96" s="41"/>
      <c r="UR96" s="41"/>
      <c r="US96" s="41"/>
      <c r="UT96" s="41"/>
      <c r="UU96" s="41"/>
      <c r="UV96" s="41"/>
      <c r="UW96" s="41"/>
      <c r="UX96" s="41"/>
      <c r="UY96" s="41"/>
      <c r="UZ96" s="41"/>
      <c r="VA96" s="41"/>
      <c r="VB96" s="41"/>
      <c r="VC96" s="41"/>
      <c r="VD96" s="41"/>
      <c r="VE96" s="41"/>
      <c r="VF96" s="41"/>
      <c r="VG96" s="41"/>
      <c r="VH96" s="41"/>
      <c r="VI96" s="41"/>
      <c r="VJ96" s="41"/>
      <c r="VK96" s="41"/>
      <c r="VL96" s="41"/>
      <c r="VM96" s="41"/>
      <c r="VN96" s="41"/>
      <c r="VO96" s="41"/>
      <c r="VP96" s="41"/>
      <c r="VQ96" s="41"/>
      <c r="VR96" s="41"/>
      <c r="VS96" s="41"/>
      <c r="VT96" s="41"/>
      <c r="VU96" s="41"/>
      <c r="VV96" s="41"/>
      <c r="VW96" s="41"/>
      <c r="VX96" s="41"/>
      <c r="VY96" s="41"/>
      <c r="VZ96" s="41"/>
      <c r="WA96" s="41"/>
      <c r="WB96" s="41"/>
      <c r="WC96" s="41"/>
      <c r="WD96" s="41"/>
      <c r="WE96" s="41"/>
      <c r="WF96" s="41"/>
      <c r="WG96" s="41"/>
      <c r="WH96" s="41"/>
      <c r="WI96" s="41"/>
      <c r="WJ96" s="41"/>
      <c r="WK96" s="41"/>
      <c r="WL96" s="41"/>
      <c r="WM96" s="41"/>
      <c r="WN96" s="41"/>
      <c r="WO96" s="41"/>
      <c r="WP96" s="41"/>
      <c r="WQ96" s="41"/>
      <c r="WR96" s="41"/>
      <c r="WS96" s="41"/>
      <c r="WT96" s="41"/>
      <c r="WU96" s="41"/>
      <c r="WV96" s="41"/>
      <c r="WW96" s="41"/>
      <c r="WX96" s="41"/>
      <c r="WY96" s="41"/>
      <c r="WZ96" s="41"/>
      <c r="XA96" s="41"/>
      <c r="XB96" s="41"/>
      <c r="XC96" s="41"/>
      <c r="XD96" s="41"/>
      <c r="XE96" s="41"/>
      <c r="XF96" s="41"/>
      <c r="XG96" s="41"/>
      <c r="XH96" s="41"/>
      <c r="XI96" s="41"/>
      <c r="XJ96" s="41"/>
      <c r="XK96" s="41"/>
      <c r="XL96" s="41"/>
      <c r="XM96" s="41"/>
      <c r="XN96" s="41"/>
      <c r="XO96" s="41"/>
      <c r="XP96" s="41"/>
      <c r="XQ96" s="41"/>
      <c r="XR96" s="41"/>
      <c r="XS96" s="41"/>
      <c r="XT96" s="41"/>
      <c r="XU96" s="41"/>
      <c r="XV96" s="41"/>
      <c r="XW96" s="41"/>
      <c r="XX96" s="41"/>
      <c r="XY96" s="41"/>
      <c r="XZ96" s="41"/>
      <c r="YA96" s="41"/>
      <c r="YB96" s="41"/>
      <c r="YC96" s="41"/>
      <c r="YD96" s="41"/>
      <c r="YE96" s="41"/>
      <c r="YF96" s="41"/>
      <c r="YG96" s="41"/>
      <c r="YH96" s="41"/>
      <c r="YI96" s="41"/>
      <c r="YJ96" s="41"/>
      <c r="YK96" s="41"/>
      <c r="YL96" s="41"/>
      <c r="YM96" s="41"/>
      <c r="YN96" s="41"/>
      <c r="YO96" s="41"/>
      <c r="YP96" s="41"/>
      <c r="YQ96" s="41"/>
      <c r="YR96" s="41"/>
      <c r="YS96" s="41"/>
      <c r="YT96" s="41"/>
      <c r="YU96" s="41"/>
      <c r="YV96" s="41"/>
      <c r="YW96" s="41"/>
      <c r="YX96" s="41"/>
      <c r="YY96" s="41"/>
      <c r="YZ96" s="41"/>
      <c r="ZA96" s="41"/>
      <c r="ZB96" s="41"/>
      <c r="ZC96" s="41"/>
      <c r="ZD96" s="41"/>
      <c r="ZE96" s="41"/>
      <c r="ZF96" s="41"/>
      <c r="ZG96" s="41"/>
      <c r="ZH96" s="41"/>
      <c r="ZI96" s="41"/>
      <c r="ZJ96" s="41"/>
      <c r="ZK96" s="41"/>
      <c r="ZL96" s="41"/>
      <c r="ZM96" s="41"/>
      <c r="ZN96" s="41"/>
      <c r="ZO96" s="41"/>
      <c r="ZP96" s="41"/>
      <c r="ZQ96" s="41"/>
      <c r="ZR96" s="41"/>
      <c r="ZS96" s="41"/>
      <c r="ZT96" s="41"/>
      <c r="ZU96" s="41"/>
      <c r="ZV96" s="41"/>
      <c r="ZW96" s="41"/>
      <c r="ZX96" s="41"/>
      <c r="ZY96" s="41"/>
      <c r="ZZ96" s="41"/>
      <c r="AAA96" s="41"/>
      <c r="AAB96" s="41"/>
      <c r="AAC96" s="41"/>
      <c r="AAD96" s="41"/>
      <c r="AAE96" s="41"/>
      <c r="AAF96" s="41"/>
      <c r="AAG96" s="41"/>
      <c r="AAH96" s="41"/>
      <c r="AAI96" s="41"/>
      <c r="AAJ96" s="41"/>
      <c r="AAK96" s="41"/>
      <c r="AAL96" s="41"/>
      <c r="AAM96" s="41"/>
      <c r="AAN96" s="41"/>
      <c r="AAO96" s="41"/>
      <c r="AAP96" s="41"/>
      <c r="AAQ96" s="41"/>
      <c r="AAR96" s="41"/>
      <c r="AAS96" s="41"/>
      <c r="AAT96" s="41"/>
      <c r="AAU96" s="41"/>
      <c r="AAV96" s="41"/>
      <c r="AAW96" s="41"/>
      <c r="AAX96" s="41"/>
      <c r="AAY96" s="41"/>
      <c r="AAZ96" s="41"/>
      <c r="ABA96" s="41"/>
      <c r="ABB96" s="41"/>
      <c r="ABC96" s="41"/>
      <c r="ABD96" s="41"/>
      <c r="ABE96" s="41"/>
      <c r="ABF96" s="41"/>
      <c r="ABG96" s="41"/>
      <c r="ABH96" s="41"/>
      <c r="ABI96" s="41"/>
      <c r="ABJ96" s="41"/>
      <c r="ABK96" s="41"/>
      <c r="ABL96" s="41"/>
      <c r="ABM96" s="41"/>
      <c r="ABN96" s="41"/>
      <c r="ABO96" s="41"/>
      <c r="ABP96" s="41"/>
      <c r="ABQ96" s="41"/>
      <c r="ABR96" s="41"/>
      <c r="ABS96" s="41"/>
      <c r="ABT96" s="41"/>
      <c r="ABU96" s="41"/>
      <c r="ABV96" s="41"/>
      <c r="ABW96" s="41"/>
      <c r="ABX96" s="41"/>
      <c r="ABY96" s="41"/>
      <c r="ABZ96" s="41"/>
      <c r="ACA96" s="41"/>
      <c r="ACB96" s="41"/>
      <c r="ACC96" s="41"/>
      <c r="ACD96" s="41"/>
      <c r="ACE96" s="41"/>
      <c r="ACF96" s="41"/>
      <c r="ACG96" s="41"/>
      <c r="ACH96" s="41"/>
      <c r="ACI96" s="41"/>
      <c r="ACJ96" s="41"/>
      <c r="ACK96" s="41"/>
      <c r="ACL96" s="41"/>
      <c r="ACM96" s="41"/>
      <c r="ACN96" s="41"/>
      <c r="ACO96" s="41"/>
      <c r="ACP96" s="41"/>
      <c r="ACQ96" s="41"/>
      <c r="ACR96" s="41"/>
      <c r="ACS96" s="41"/>
      <c r="ACT96" s="41"/>
      <c r="ACU96" s="41"/>
      <c r="ACV96" s="41"/>
      <c r="ACW96" s="41"/>
      <c r="ACX96" s="41"/>
      <c r="ACY96" s="41"/>
      <c r="ACZ96" s="41"/>
      <c r="ADA96" s="41"/>
      <c r="ADB96" s="41"/>
      <c r="ADC96" s="41"/>
      <c r="ADD96" s="41"/>
      <c r="ADE96" s="41"/>
      <c r="ADF96" s="41"/>
      <c r="ADG96" s="41"/>
      <c r="ADH96" s="41"/>
      <c r="ADI96" s="41"/>
      <c r="ADJ96" s="41"/>
      <c r="ADK96" s="41"/>
      <c r="ADL96" s="41"/>
      <c r="ADM96" s="41"/>
      <c r="ADN96" s="41"/>
      <c r="ADO96" s="41"/>
      <c r="ADP96" s="41"/>
      <c r="ADQ96" s="41"/>
      <c r="ADR96" s="41"/>
      <c r="ADS96" s="41"/>
      <c r="ADT96" s="41"/>
      <c r="ADU96" s="41"/>
      <c r="ADV96" s="41"/>
      <c r="ADW96" s="41"/>
      <c r="ADX96" s="41"/>
      <c r="ADY96" s="41"/>
      <c r="ADZ96" s="41"/>
      <c r="AEA96" s="41"/>
      <c r="AEB96" s="41"/>
      <c r="AEC96" s="41"/>
      <c r="AED96" s="41"/>
      <c r="AEE96" s="41"/>
      <c r="AEF96" s="41"/>
      <c r="AEG96" s="41"/>
      <c r="AEH96" s="41"/>
      <c r="AEI96" s="41"/>
      <c r="AEJ96" s="41"/>
      <c r="AEK96" s="41"/>
      <c r="AEL96" s="41"/>
      <c r="AEM96" s="41"/>
      <c r="AEN96" s="41"/>
      <c r="AEO96" s="41"/>
      <c r="AEP96" s="41"/>
      <c r="AEQ96" s="41"/>
      <c r="AER96" s="41"/>
      <c r="AES96" s="41"/>
      <c r="AET96" s="41"/>
      <c r="AEU96" s="41"/>
      <c r="AEV96" s="41"/>
      <c r="AEW96" s="41"/>
      <c r="AEX96" s="41"/>
      <c r="AEY96" s="41"/>
      <c r="AEZ96" s="41"/>
      <c r="AFA96" s="41"/>
      <c r="AFB96" s="41"/>
      <c r="AFC96" s="41"/>
      <c r="AFD96" s="41"/>
      <c r="AFE96" s="41"/>
      <c r="AFF96" s="41"/>
      <c r="AFG96" s="41"/>
      <c r="AFH96" s="41"/>
      <c r="AFI96" s="41"/>
      <c r="AFJ96" s="41"/>
      <c r="AFK96" s="41"/>
      <c r="AFL96" s="41"/>
      <c r="AFM96" s="41"/>
      <c r="AFN96" s="41"/>
      <c r="AFO96" s="41"/>
      <c r="AFP96" s="41"/>
      <c r="AFQ96" s="41"/>
      <c r="AFR96" s="41"/>
      <c r="AFS96" s="41"/>
      <c r="AFT96" s="41"/>
      <c r="AFU96" s="41"/>
      <c r="AFV96" s="41"/>
      <c r="AFW96" s="41"/>
      <c r="AFX96" s="41"/>
      <c r="AFY96" s="41"/>
      <c r="AFZ96" s="41"/>
      <c r="AGA96" s="41"/>
      <c r="AGB96" s="41"/>
      <c r="AGC96" s="41"/>
      <c r="AGD96" s="41"/>
      <c r="AGE96" s="41"/>
      <c r="AGF96" s="41"/>
      <c r="AGG96" s="41"/>
      <c r="AGH96" s="41"/>
      <c r="AGI96" s="41"/>
      <c r="AGJ96" s="41"/>
      <c r="AGK96" s="41"/>
      <c r="AGL96" s="41"/>
      <c r="AGM96" s="41"/>
      <c r="AGN96" s="41"/>
      <c r="AGO96" s="41"/>
      <c r="AGP96" s="41"/>
      <c r="AGQ96" s="41"/>
      <c r="AGR96" s="41"/>
      <c r="AGS96" s="41"/>
      <c r="AGT96" s="41"/>
      <c r="AGU96" s="41"/>
      <c r="AGV96" s="41"/>
      <c r="AGW96" s="41"/>
      <c r="AGX96" s="41"/>
      <c r="AGY96" s="41"/>
      <c r="AGZ96" s="41"/>
      <c r="AHA96" s="41"/>
      <c r="AHB96" s="41"/>
      <c r="AHC96" s="41"/>
      <c r="AHD96" s="41"/>
      <c r="AHE96" s="41"/>
      <c r="AHF96" s="41"/>
      <c r="AHG96" s="41"/>
      <c r="AHH96" s="41"/>
      <c r="AHI96" s="41"/>
      <c r="AHJ96" s="41"/>
      <c r="AHK96" s="41"/>
      <c r="AHL96" s="41"/>
      <c r="AHM96" s="41"/>
      <c r="AHN96" s="41"/>
      <c r="AHO96" s="41"/>
      <c r="AHP96" s="41"/>
      <c r="AHQ96" s="41"/>
      <c r="AHR96" s="41"/>
      <c r="AHS96" s="41"/>
      <c r="AHT96" s="41"/>
      <c r="AHU96" s="41"/>
      <c r="AHV96" s="41"/>
      <c r="AHW96" s="41"/>
      <c r="AHX96" s="41"/>
      <c r="AHY96" s="41"/>
      <c r="AHZ96" s="41"/>
      <c r="AIA96" s="41"/>
      <c r="AIB96" s="41"/>
      <c r="AIC96" s="41"/>
      <c r="AID96" s="41"/>
      <c r="AIE96" s="41"/>
      <c r="AIF96" s="41"/>
      <c r="AIG96" s="41"/>
      <c r="AIH96" s="41"/>
      <c r="AII96" s="41"/>
      <c r="AIJ96" s="41"/>
      <c r="AIK96" s="41"/>
      <c r="AIL96" s="41"/>
      <c r="AIM96" s="41"/>
      <c r="AIN96" s="41"/>
      <c r="AIO96" s="41"/>
      <c r="AIP96" s="41"/>
      <c r="AIQ96" s="41"/>
      <c r="AIR96" s="41"/>
      <c r="AIS96" s="41"/>
      <c r="AIT96" s="41"/>
      <c r="AIU96" s="41"/>
      <c r="AIV96" s="41"/>
      <c r="AIW96" s="41"/>
      <c r="AIX96" s="41"/>
      <c r="AIY96" s="41"/>
      <c r="AIZ96" s="41"/>
      <c r="AJA96" s="41"/>
      <c r="AJB96" s="41"/>
      <c r="AJC96" s="41"/>
      <c r="AJD96" s="41"/>
      <c r="AJE96" s="41"/>
      <c r="AJF96" s="41"/>
      <c r="AJG96" s="41"/>
      <c r="AJH96" s="41"/>
      <c r="AJI96" s="41"/>
      <c r="AJJ96" s="41"/>
      <c r="AJK96" s="41"/>
      <c r="AJL96" s="41"/>
      <c r="AJM96" s="41"/>
      <c r="AJN96" s="41"/>
      <c r="AJO96" s="41"/>
      <c r="AJP96" s="41"/>
      <c r="AJQ96" s="41"/>
      <c r="AJR96" s="41"/>
      <c r="AJS96" s="41"/>
      <c r="AJT96" s="41"/>
      <c r="AJU96" s="41"/>
      <c r="AJV96" s="41"/>
      <c r="AJW96" s="41"/>
      <c r="AJX96" s="41"/>
      <c r="AJY96" s="41"/>
      <c r="AJZ96" s="41"/>
      <c r="AKA96" s="41"/>
      <c r="AKB96" s="41"/>
      <c r="AKC96" s="41"/>
      <c r="AKD96" s="41"/>
      <c r="AKE96" s="41"/>
      <c r="AKF96" s="41"/>
      <c r="AKG96" s="41"/>
      <c r="AKH96" s="41"/>
      <c r="AKI96" s="41"/>
      <c r="AKJ96" s="41"/>
      <c r="AKK96" s="41"/>
      <c r="AKL96" s="41"/>
      <c r="AKM96" s="41"/>
      <c r="AKN96" s="41"/>
      <c r="AKO96" s="41"/>
      <c r="AKP96" s="41"/>
      <c r="AKQ96" s="41"/>
      <c r="AKR96" s="41"/>
      <c r="AKS96" s="41"/>
      <c r="AKT96" s="41"/>
      <c r="AKU96" s="41"/>
      <c r="AKV96" s="41"/>
      <c r="AKW96" s="41"/>
      <c r="AKX96" s="41"/>
      <c r="AKY96" s="41"/>
      <c r="AKZ96" s="41"/>
      <c r="ALA96" s="41"/>
      <c r="ALB96" s="41"/>
      <c r="ALC96" s="41"/>
      <c r="ALD96" s="41"/>
      <c r="ALE96" s="41"/>
      <c r="ALF96" s="41"/>
      <c r="ALG96" s="41"/>
      <c r="ALH96" s="41"/>
      <c r="ALI96" s="41"/>
      <c r="ALJ96" s="41"/>
      <c r="ALK96" s="41"/>
      <c r="ALL96" s="41"/>
      <c r="ALM96" s="41"/>
      <c r="ALN96" s="41"/>
      <c r="ALO96" s="41"/>
      <c r="ALP96" s="41"/>
      <c r="ALQ96" s="41"/>
      <c r="ALR96" s="41"/>
      <c r="ALS96" s="41"/>
      <c r="ALT96" s="41"/>
      <c r="ALU96" s="41"/>
      <c r="ALV96" s="41"/>
      <c r="ALW96" s="41"/>
      <c r="ALX96" s="41"/>
      <c r="ALY96" s="41"/>
      <c r="ALZ96" s="41"/>
      <c r="AMA96" s="41"/>
      <c r="AMB96" s="41"/>
      <c r="AMC96" s="41"/>
      <c r="AMD96" s="41"/>
      <c r="AME96" s="41"/>
      <c r="AMF96" s="41"/>
      <c r="AMG96" s="41"/>
      <c r="AMH96" s="41"/>
      <c r="AMI96" s="41"/>
      <c r="AMJ96" s="41"/>
      <c r="AMK96" s="41"/>
      <c r="AML96" s="41"/>
      <c r="AMM96" s="41"/>
      <c r="AMN96" s="41"/>
      <c r="AMO96" s="41"/>
      <c r="AMP96" s="41"/>
      <c r="AMQ96" s="41"/>
      <c r="AMR96" s="41"/>
      <c r="AMS96" s="41"/>
      <c r="AMT96" s="41"/>
      <c r="AMU96" s="41"/>
      <c r="AMV96" s="41"/>
      <c r="AMW96" s="41"/>
      <c r="AMX96" s="41"/>
      <c r="AMY96" s="41"/>
      <c r="AMZ96" s="41"/>
      <c r="ANA96" s="41"/>
      <c r="ANB96" s="41"/>
      <c r="ANC96" s="41"/>
      <c r="AND96" s="41"/>
      <c r="ANE96" s="41"/>
      <c r="ANF96" s="41"/>
      <c r="ANG96" s="41"/>
      <c r="ANH96" s="41"/>
      <c r="ANI96" s="41"/>
      <c r="ANJ96" s="41"/>
      <c r="ANK96" s="41"/>
      <c r="ANL96" s="41"/>
      <c r="ANM96" s="41"/>
      <c r="ANN96" s="41"/>
      <c r="ANO96" s="41"/>
      <c r="ANP96" s="41"/>
      <c r="ANQ96" s="41"/>
      <c r="ANR96" s="41"/>
      <c r="ANS96" s="41"/>
      <c r="ANT96" s="41"/>
      <c r="ANU96" s="41"/>
      <c r="ANV96" s="41"/>
      <c r="ANW96" s="41"/>
      <c r="ANX96" s="41"/>
      <c r="ANY96" s="41"/>
      <c r="ANZ96" s="41"/>
      <c r="AOA96" s="41"/>
      <c r="AOB96" s="41"/>
      <c r="AOC96" s="41"/>
      <c r="AOD96" s="41"/>
      <c r="AOE96" s="41"/>
      <c r="AOF96" s="41"/>
      <c r="AOG96" s="41"/>
      <c r="AOH96" s="41"/>
      <c r="AOI96" s="41"/>
      <c r="AOJ96" s="41"/>
      <c r="AOK96" s="41"/>
      <c r="AOL96" s="41"/>
      <c r="AOM96" s="41"/>
      <c r="AON96" s="41"/>
      <c r="AOO96" s="41"/>
      <c r="AOP96" s="41"/>
      <c r="AOQ96" s="41"/>
      <c r="AOR96" s="41"/>
      <c r="AOS96" s="41"/>
      <c r="AOT96" s="41"/>
      <c r="AOU96" s="41"/>
      <c r="AOV96" s="41"/>
      <c r="AOW96" s="41"/>
      <c r="AOX96" s="41"/>
      <c r="AOY96" s="41"/>
      <c r="AOZ96" s="41"/>
      <c r="APA96" s="41"/>
      <c r="APB96" s="41"/>
      <c r="APC96" s="41"/>
      <c r="APD96" s="41"/>
      <c r="APE96" s="41"/>
      <c r="APF96" s="41"/>
      <c r="APG96" s="41"/>
      <c r="APH96" s="41"/>
      <c r="API96" s="41"/>
    </row>
    <row r="97" spans="2:1101" x14ac:dyDescent="0.25">
      <c r="B97" s="43" t="s">
        <v>374</v>
      </c>
      <c r="C97" s="41">
        <v>12439</v>
      </c>
      <c r="D97" s="130">
        <v>0</v>
      </c>
      <c r="E97" s="130">
        <v>0</v>
      </c>
      <c r="F97" s="130">
        <v>8500366.8900000006</v>
      </c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1"/>
      <c r="CR97" s="41"/>
      <c r="CS97" s="41"/>
      <c r="CT97" s="41"/>
      <c r="CU97" s="41"/>
      <c r="CV97" s="41"/>
      <c r="CW97" s="41"/>
      <c r="CX97" s="41"/>
      <c r="CY97" s="41"/>
      <c r="CZ97" s="41"/>
      <c r="DA97" s="41"/>
      <c r="DB97" s="41"/>
      <c r="DC97" s="41"/>
      <c r="DD97" s="41"/>
      <c r="DE97" s="41"/>
      <c r="DF97" s="41"/>
      <c r="DG97" s="41"/>
      <c r="DH97" s="41"/>
      <c r="DI97" s="41"/>
      <c r="DJ97" s="41"/>
      <c r="DK97" s="41"/>
      <c r="DL97" s="41"/>
      <c r="DM97" s="41"/>
      <c r="DN97" s="41"/>
      <c r="DO97" s="41"/>
      <c r="DP97" s="41"/>
      <c r="DQ97" s="41"/>
      <c r="DR97" s="41"/>
      <c r="DS97" s="41"/>
      <c r="DT97" s="41"/>
      <c r="DU97" s="41"/>
      <c r="DV97" s="41"/>
      <c r="DW97" s="41"/>
      <c r="DX97" s="41"/>
      <c r="DY97" s="41"/>
      <c r="DZ97" s="41"/>
      <c r="EA97" s="41"/>
      <c r="EB97" s="41"/>
      <c r="EC97" s="41"/>
      <c r="ED97" s="41"/>
      <c r="EE97" s="41"/>
      <c r="EF97" s="41"/>
      <c r="EG97" s="41"/>
      <c r="EH97" s="41"/>
      <c r="EI97" s="41"/>
      <c r="EJ97" s="41"/>
      <c r="EK97" s="41"/>
      <c r="EL97" s="41"/>
      <c r="EM97" s="41"/>
      <c r="EN97" s="41"/>
      <c r="EO97" s="41"/>
      <c r="EP97" s="41"/>
      <c r="EQ97" s="41"/>
      <c r="ER97" s="41"/>
      <c r="ES97" s="41"/>
      <c r="ET97" s="41"/>
      <c r="EU97" s="41"/>
      <c r="EV97" s="41"/>
      <c r="EW97" s="41"/>
      <c r="EX97" s="41"/>
      <c r="EY97" s="41"/>
      <c r="EZ97" s="41"/>
      <c r="FA97" s="41"/>
      <c r="FB97" s="41"/>
      <c r="FC97" s="41"/>
      <c r="FD97" s="41"/>
      <c r="FE97" s="41"/>
      <c r="FF97" s="41"/>
      <c r="FG97" s="41"/>
      <c r="FH97" s="41"/>
      <c r="FI97" s="41"/>
      <c r="FJ97" s="41"/>
      <c r="FK97" s="41"/>
      <c r="FL97" s="41"/>
      <c r="FM97" s="41"/>
      <c r="FN97" s="41"/>
      <c r="FO97" s="41"/>
      <c r="FP97" s="41"/>
      <c r="FQ97" s="41"/>
      <c r="FR97" s="41"/>
      <c r="FS97" s="41"/>
      <c r="FT97" s="41"/>
      <c r="FU97" s="41"/>
      <c r="FV97" s="41"/>
      <c r="FW97" s="41"/>
      <c r="FX97" s="41"/>
      <c r="FY97" s="41"/>
      <c r="FZ97" s="41"/>
      <c r="GA97" s="41"/>
      <c r="GB97" s="41"/>
      <c r="GC97" s="41"/>
      <c r="GD97" s="41"/>
      <c r="GE97" s="41"/>
      <c r="GF97" s="41"/>
      <c r="GG97" s="41"/>
      <c r="GH97" s="41"/>
      <c r="GI97" s="41"/>
      <c r="GJ97" s="41"/>
      <c r="GK97" s="41"/>
      <c r="GL97" s="41"/>
      <c r="GM97" s="41"/>
      <c r="GN97" s="41"/>
      <c r="GO97" s="41"/>
      <c r="GP97" s="41"/>
      <c r="GQ97" s="41"/>
      <c r="GR97" s="41"/>
      <c r="GS97" s="41"/>
      <c r="GT97" s="41"/>
      <c r="GU97" s="41"/>
      <c r="GV97" s="41"/>
      <c r="GW97" s="41"/>
      <c r="GX97" s="41"/>
      <c r="GY97" s="41"/>
      <c r="GZ97" s="41"/>
      <c r="HA97" s="41"/>
      <c r="HB97" s="41"/>
      <c r="HC97" s="41"/>
      <c r="HD97" s="41"/>
      <c r="HE97" s="41"/>
      <c r="HF97" s="41"/>
      <c r="HG97" s="41"/>
      <c r="HH97" s="41"/>
      <c r="HI97" s="41"/>
      <c r="HJ97" s="41"/>
      <c r="HK97" s="41"/>
      <c r="HL97" s="41"/>
      <c r="HM97" s="41"/>
      <c r="HN97" s="41"/>
      <c r="HO97" s="41"/>
      <c r="HP97" s="41"/>
      <c r="HQ97" s="41"/>
      <c r="HR97" s="41"/>
      <c r="HS97" s="41"/>
      <c r="HT97" s="41"/>
      <c r="HU97" s="41"/>
      <c r="HV97" s="41"/>
      <c r="HW97" s="41"/>
      <c r="HX97" s="41"/>
      <c r="HY97" s="41"/>
      <c r="HZ97" s="41"/>
      <c r="IA97" s="41"/>
      <c r="IB97" s="41"/>
      <c r="IC97" s="41"/>
      <c r="ID97" s="41"/>
      <c r="IE97" s="41"/>
      <c r="IF97" s="41"/>
      <c r="IG97" s="41"/>
      <c r="IH97" s="41"/>
      <c r="II97" s="41"/>
      <c r="IJ97" s="41"/>
      <c r="IK97" s="41"/>
      <c r="IL97" s="41"/>
      <c r="IM97" s="41"/>
      <c r="IN97" s="41"/>
      <c r="IO97" s="41"/>
      <c r="IP97" s="41"/>
      <c r="IQ97" s="41"/>
      <c r="IR97" s="41"/>
      <c r="IS97" s="41"/>
      <c r="IT97" s="41"/>
      <c r="IU97" s="41"/>
      <c r="IV97" s="41"/>
      <c r="IW97" s="41"/>
      <c r="IX97" s="41"/>
      <c r="IY97" s="41"/>
      <c r="IZ97" s="41"/>
      <c r="JA97" s="41"/>
      <c r="JB97" s="41"/>
      <c r="JC97" s="41"/>
      <c r="JD97" s="41"/>
      <c r="JE97" s="41"/>
      <c r="JF97" s="41"/>
      <c r="JG97" s="41"/>
      <c r="JH97" s="41"/>
      <c r="JI97" s="41"/>
      <c r="JJ97" s="41"/>
      <c r="JK97" s="41"/>
      <c r="JL97" s="41"/>
      <c r="JM97" s="41"/>
      <c r="JN97" s="41"/>
      <c r="JO97" s="41"/>
      <c r="JP97" s="41"/>
      <c r="JQ97" s="41"/>
      <c r="JR97" s="41"/>
      <c r="JS97" s="41"/>
      <c r="JT97" s="41"/>
      <c r="JU97" s="41"/>
      <c r="JV97" s="41"/>
      <c r="JW97" s="41"/>
      <c r="JX97" s="41"/>
      <c r="JY97" s="41"/>
      <c r="JZ97" s="41"/>
      <c r="KA97" s="41"/>
      <c r="KB97" s="41"/>
      <c r="KC97" s="41"/>
      <c r="KD97" s="41"/>
      <c r="KE97" s="41"/>
      <c r="KF97" s="41"/>
      <c r="KG97" s="41"/>
      <c r="KH97" s="41"/>
      <c r="KI97" s="41"/>
      <c r="KJ97" s="41"/>
      <c r="KK97" s="41"/>
      <c r="KL97" s="41"/>
      <c r="KM97" s="41"/>
      <c r="KN97" s="41"/>
      <c r="KO97" s="41"/>
      <c r="KP97" s="41"/>
      <c r="KQ97" s="41"/>
      <c r="KR97" s="41"/>
      <c r="KS97" s="41"/>
      <c r="KT97" s="41"/>
      <c r="KU97" s="41"/>
      <c r="KV97" s="41"/>
      <c r="KW97" s="41"/>
      <c r="KX97" s="41"/>
      <c r="KY97" s="41"/>
      <c r="KZ97" s="41"/>
      <c r="LA97" s="41"/>
      <c r="LB97" s="41"/>
      <c r="LC97" s="41"/>
      <c r="LD97" s="41"/>
      <c r="LE97" s="41"/>
      <c r="LF97" s="41"/>
      <c r="LG97" s="41"/>
      <c r="LH97" s="41"/>
      <c r="LI97" s="41"/>
      <c r="LJ97" s="41"/>
      <c r="LK97" s="41"/>
      <c r="LL97" s="41"/>
      <c r="LM97" s="41"/>
      <c r="LN97" s="41"/>
      <c r="LO97" s="41"/>
      <c r="LP97" s="41"/>
      <c r="LQ97" s="41"/>
      <c r="LR97" s="41"/>
      <c r="LS97" s="41"/>
      <c r="LT97" s="41"/>
      <c r="LU97" s="41"/>
      <c r="LV97" s="41"/>
      <c r="LW97" s="41"/>
      <c r="LX97" s="41"/>
      <c r="LY97" s="41"/>
      <c r="LZ97" s="41"/>
      <c r="MA97" s="41"/>
      <c r="MB97" s="41"/>
      <c r="MC97" s="41"/>
      <c r="MD97" s="41"/>
      <c r="ME97" s="41"/>
      <c r="MF97" s="41"/>
      <c r="MG97" s="41"/>
      <c r="MH97" s="41"/>
      <c r="MI97" s="41"/>
      <c r="MJ97" s="41"/>
      <c r="MK97" s="41"/>
      <c r="ML97" s="41"/>
      <c r="MM97" s="41"/>
      <c r="MN97" s="41"/>
      <c r="MO97" s="41"/>
      <c r="MP97" s="41"/>
      <c r="MQ97" s="41"/>
      <c r="MR97" s="41"/>
      <c r="MS97" s="41"/>
      <c r="MT97" s="41"/>
      <c r="MU97" s="41"/>
      <c r="MV97" s="41"/>
      <c r="MW97" s="41"/>
      <c r="MX97" s="41"/>
      <c r="MY97" s="41"/>
      <c r="MZ97" s="41"/>
      <c r="NA97" s="41"/>
      <c r="NB97" s="41"/>
      <c r="NC97" s="41"/>
      <c r="ND97" s="41"/>
      <c r="NE97" s="41"/>
      <c r="NF97" s="41"/>
      <c r="NG97" s="41"/>
      <c r="NH97" s="41"/>
      <c r="NI97" s="41"/>
      <c r="NJ97" s="41"/>
      <c r="NK97" s="41"/>
      <c r="NL97" s="41"/>
      <c r="NM97" s="41"/>
      <c r="NN97" s="41"/>
      <c r="NO97" s="41"/>
      <c r="NP97" s="41"/>
      <c r="NQ97" s="41"/>
      <c r="NR97" s="41"/>
      <c r="NS97" s="41"/>
      <c r="NT97" s="41"/>
      <c r="NU97" s="41"/>
      <c r="NV97" s="41"/>
      <c r="NW97" s="41"/>
      <c r="NX97" s="41"/>
      <c r="NY97" s="41"/>
      <c r="NZ97" s="41"/>
      <c r="OA97" s="41"/>
      <c r="OB97" s="41"/>
      <c r="OC97" s="41"/>
      <c r="OD97" s="41"/>
      <c r="OE97" s="41"/>
      <c r="OF97" s="41"/>
      <c r="OG97" s="41"/>
      <c r="OH97" s="41"/>
      <c r="OI97" s="41"/>
      <c r="OJ97" s="41"/>
      <c r="OK97" s="41"/>
      <c r="OL97" s="41"/>
      <c r="OM97" s="41"/>
      <c r="ON97" s="41"/>
      <c r="OO97" s="41"/>
      <c r="OP97" s="41"/>
      <c r="OQ97" s="41"/>
      <c r="OR97" s="41"/>
      <c r="OS97" s="41"/>
      <c r="OT97" s="41"/>
      <c r="OU97" s="41"/>
      <c r="OV97" s="41"/>
      <c r="OW97" s="41"/>
      <c r="OX97" s="41"/>
      <c r="OY97" s="41"/>
      <c r="OZ97" s="41"/>
      <c r="PA97" s="41"/>
      <c r="PB97" s="41"/>
      <c r="PC97" s="41"/>
      <c r="PD97" s="41"/>
      <c r="PE97" s="41"/>
      <c r="PF97" s="41"/>
      <c r="PG97" s="41"/>
      <c r="PH97" s="41"/>
      <c r="PI97" s="41"/>
      <c r="PJ97" s="41"/>
      <c r="PK97" s="41"/>
      <c r="PL97" s="41"/>
      <c r="PM97" s="41"/>
      <c r="PN97" s="41"/>
      <c r="PO97" s="41"/>
      <c r="PP97" s="41"/>
      <c r="PQ97" s="41"/>
      <c r="PR97" s="41"/>
      <c r="PS97" s="41"/>
      <c r="PT97" s="41"/>
      <c r="PU97" s="41"/>
      <c r="PV97" s="41"/>
      <c r="PW97" s="41"/>
      <c r="PX97" s="41"/>
      <c r="PY97" s="41"/>
      <c r="PZ97" s="41"/>
      <c r="QA97" s="41"/>
      <c r="QB97" s="41"/>
      <c r="QC97" s="41"/>
      <c r="QD97" s="41"/>
      <c r="QE97" s="41"/>
      <c r="QF97" s="41"/>
      <c r="QG97" s="41"/>
      <c r="QH97" s="41"/>
      <c r="QI97" s="41"/>
      <c r="QJ97" s="41"/>
      <c r="QK97" s="41"/>
      <c r="QL97" s="41"/>
      <c r="QM97" s="41"/>
      <c r="QN97" s="41"/>
      <c r="QO97" s="41"/>
      <c r="QP97" s="41"/>
      <c r="QQ97" s="41"/>
      <c r="QR97" s="41"/>
      <c r="QS97" s="41"/>
      <c r="QT97" s="41"/>
      <c r="QU97" s="41"/>
      <c r="QV97" s="41"/>
      <c r="QW97" s="41"/>
      <c r="QX97" s="41"/>
      <c r="QY97" s="41"/>
      <c r="QZ97" s="41"/>
      <c r="RA97" s="41"/>
      <c r="RB97" s="41"/>
      <c r="RC97" s="41"/>
      <c r="RD97" s="41"/>
      <c r="RE97" s="41"/>
      <c r="RF97" s="41"/>
      <c r="RG97" s="41"/>
      <c r="RH97" s="41"/>
      <c r="RI97" s="41"/>
      <c r="RJ97" s="41"/>
      <c r="RK97" s="41"/>
      <c r="RL97" s="41"/>
      <c r="RM97" s="41"/>
      <c r="RN97" s="41"/>
      <c r="RO97" s="41"/>
      <c r="RP97" s="41"/>
      <c r="RQ97" s="41"/>
      <c r="RR97" s="41"/>
      <c r="RS97" s="41"/>
      <c r="RT97" s="41"/>
      <c r="RU97" s="41"/>
      <c r="RV97" s="41"/>
      <c r="RW97" s="41"/>
      <c r="RX97" s="41"/>
      <c r="RY97" s="41"/>
      <c r="RZ97" s="41"/>
      <c r="SA97" s="41"/>
      <c r="SB97" s="41"/>
      <c r="SC97" s="41"/>
      <c r="SD97" s="41"/>
      <c r="SE97" s="41"/>
      <c r="SF97" s="41"/>
      <c r="SG97" s="41"/>
      <c r="SH97" s="41"/>
      <c r="SI97" s="41"/>
      <c r="SJ97" s="41"/>
      <c r="SK97" s="41"/>
      <c r="SL97" s="41"/>
      <c r="SM97" s="41"/>
      <c r="SN97" s="41"/>
      <c r="SO97" s="41"/>
      <c r="SP97" s="41"/>
      <c r="SQ97" s="41"/>
      <c r="SR97" s="41"/>
      <c r="SS97" s="41"/>
      <c r="ST97" s="41"/>
      <c r="SU97" s="41"/>
      <c r="SV97" s="41"/>
      <c r="SW97" s="41"/>
      <c r="SX97" s="41"/>
      <c r="SY97" s="41"/>
      <c r="SZ97" s="41"/>
      <c r="TA97" s="41"/>
      <c r="TB97" s="41"/>
      <c r="TC97" s="41"/>
      <c r="TD97" s="41"/>
      <c r="TE97" s="41"/>
      <c r="TF97" s="41"/>
      <c r="TG97" s="41"/>
      <c r="TH97" s="41"/>
      <c r="TI97" s="41"/>
      <c r="TJ97" s="41"/>
      <c r="TK97" s="41"/>
      <c r="TL97" s="41"/>
      <c r="TM97" s="41"/>
      <c r="TN97" s="41"/>
      <c r="TO97" s="41"/>
      <c r="TP97" s="41"/>
      <c r="TQ97" s="41"/>
      <c r="TR97" s="41"/>
      <c r="TS97" s="41"/>
      <c r="TT97" s="41"/>
      <c r="TU97" s="41"/>
      <c r="TV97" s="41"/>
      <c r="TW97" s="41"/>
      <c r="TX97" s="41"/>
      <c r="TY97" s="41"/>
      <c r="TZ97" s="41"/>
      <c r="UA97" s="41"/>
      <c r="UB97" s="41"/>
      <c r="UC97" s="41"/>
      <c r="UD97" s="41"/>
      <c r="UE97" s="41"/>
      <c r="UF97" s="41"/>
      <c r="UG97" s="41"/>
      <c r="UH97" s="41"/>
      <c r="UI97" s="41"/>
      <c r="UJ97" s="41"/>
      <c r="UK97" s="41"/>
      <c r="UL97" s="41"/>
      <c r="UM97" s="41"/>
      <c r="UN97" s="41"/>
      <c r="UO97" s="41"/>
      <c r="UP97" s="41"/>
      <c r="UQ97" s="41"/>
      <c r="UR97" s="41"/>
      <c r="US97" s="41"/>
      <c r="UT97" s="41"/>
      <c r="UU97" s="41"/>
      <c r="UV97" s="41"/>
      <c r="UW97" s="41"/>
      <c r="UX97" s="41"/>
      <c r="UY97" s="41"/>
      <c r="UZ97" s="41"/>
      <c r="VA97" s="41"/>
      <c r="VB97" s="41"/>
      <c r="VC97" s="41"/>
      <c r="VD97" s="41"/>
      <c r="VE97" s="41"/>
      <c r="VF97" s="41"/>
      <c r="VG97" s="41"/>
      <c r="VH97" s="41"/>
      <c r="VI97" s="41"/>
      <c r="VJ97" s="41"/>
      <c r="VK97" s="41"/>
      <c r="VL97" s="41"/>
      <c r="VM97" s="41"/>
      <c r="VN97" s="41"/>
      <c r="VO97" s="41"/>
      <c r="VP97" s="41"/>
      <c r="VQ97" s="41"/>
      <c r="VR97" s="41"/>
      <c r="VS97" s="41"/>
      <c r="VT97" s="41"/>
      <c r="VU97" s="41"/>
      <c r="VV97" s="41"/>
      <c r="VW97" s="41"/>
      <c r="VX97" s="41"/>
      <c r="VY97" s="41"/>
      <c r="VZ97" s="41"/>
      <c r="WA97" s="41"/>
      <c r="WB97" s="41"/>
      <c r="WC97" s="41"/>
      <c r="WD97" s="41"/>
      <c r="WE97" s="41"/>
      <c r="WF97" s="41"/>
      <c r="WG97" s="41"/>
      <c r="WH97" s="41"/>
      <c r="WI97" s="41"/>
      <c r="WJ97" s="41"/>
      <c r="WK97" s="41"/>
      <c r="WL97" s="41"/>
      <c r="WM97" s="41"/>
      <c r="WN97" s="41"/>
      <c r="WO97" s="41"/>
      <c r="WP97" s="41"/>
      <c r="WQ97" s="41"/>
      <c r="WR97" s="41"/>
      <c r="WS97" s="41"/>
      <c r="WT97" s="41"/>
      <c r="WU97" s="41"/>
      <c r="WV97" s="41"/>
      <c r="WW97" s="41"/>
      <c r="WX97" s="41"/>
      <c r="WY97" s="41"/>
      <c r="WZ97" s="41"/>
      <c r="XA97" s="41"/>
      <c r="XB97" s="41"/>
      <c r="XC97" s="41"/>
      <c r="XD97" s="41"/>
      <c r="XE97" s="41"/>
      <c r="XF97" s="41"/>
      <c r="XG97" s="41"/>
      <c r="XH97" s="41"/>
      <c r="XI97" s="41"/>
      <c r="XJ97" s="41"/>
      <c r="XK97" s="41"/>
      <c r="XL97" s="41"/>
      <c r="XM97" s="41"/>
      <c r="XN97" s="41"/>
      <c r="XO97" s="41"/>
      <c r="XP97" s="41"/>
      <c r="XQ97" s="41"/>
      <c r="XR97" s="41"/>
      <c r="XS97" s="41"/>
      <c r="XT97" s="41"/>
      <c r="XU97" s="41"/>
      <c r="XV97" s="41"/>
      <c r="XW97" s="41"/>
      <c r="XX97" s="41"/>
      <c r="XY97" s="41"/>
      <c r="XZ97" s="41"/>
      <c r="YA97" s="41"/>
      <c r="YB97" s="41"/>
      <c r="YC97" s="41"/>
      <c r="YD97" s="41"/>
      <c r="YE97" s="41"/>
      <c r="YF97" s="41"/>
      <c r="YG97" s="41"/>
      <c r="YH97" s="41"/>
      <c r="YI97" s="41"/>
      <c r="YJ97" s="41"/>
      <c r="YK97" s="41"/>
      <c r="YL97" s="41"/>
      <c r="YM97" s="41"/>
      <c r="YN97" s="41"/>
      <c r="YO97" s="41"/>
      <c r="YP97" s="41"/>
      <c r="YQ97" s="41"/>
      <c r="YR97" s="41"/>
      <c r="YS97" s="41"/>
      <c r="YT97" s="41"/>
      <c r="YU97" s="41"/>
      <c r="YV97" s="41"/>
      <c r="YW97" s="41"/>
      <c r="YX97" s="41"/>
      <c r="YY97" s="41"/>
      <c r="YZ97" s="41"/>
      <c r="ZA97" s="41"/>
      <c r="ZB97" s="41"/>
      <c r="ZC97" s="41"/>
      <c r="ZD97" s="41"/>
      <c r="ZE97" s="41"/>
      <c r="ZF97" s="41"/>
      <c r="ZG97" s="41"/>
      <c r="ZH97" s="41"/>
      <c r="ZI97" s="41"/>
      <c r="ZJ97" s="41"/>
      <c r="ZK97" s="41"/>
      <c r="ZL97" s="41"/>
      <c r="ZM97" s="41"/>
      <c r="ZN97" s="41"/>
      <c r="ZO97" s="41"/>
      <c r="ZP97" s="41"/>
      <c r="ZQ97" s="41"/>
      <c r="ZR97" s="41"/>
      <c r="ZS97" s="41"/>
      <c r="ZT97" s="41"/>
      <c r="ZU97" s="41"/>
      <c r="ZV97" s="41"/>
      <c r="ZW97" s="41"/>
      <c r="ZX97" s="41"/>
      <c r="ZY97" s="41"/>
      <c r="ZZ97" s="41"/>
      <c r="AAA97" s="41"/>
      <c r="AAB97" s="41"/>
      <c r="AAC97" s="41"/>
      <c r="AAD97" s="41"/>
      <c r="AAE97" s="41"/>
      <c r="AAF97" s="41"/>
      <c r="AAG97" s="41"/>
      <c r="AAH97" s="41"/>
      <c r="AAI97" s="41"/>
      <c r="AAJ97" s="41"/>
      <c r="AAK97" s="41"/>
      <c r="AAL97" s="41"/>
      <c r="AAM97" s="41"/>
      <c r="AAN97" s="41"/>
      <c r="AAO97" s="41"/>
      <c r="AAP97" s="41"/>
      <c r="AAQ97" s="41"/>
      <c r="AAR97" s="41"/>
      <c r="AAS97" s="41"/>
      <c r="AAT97" s="41"/>
      <c r="AAU97" s="41"/>
      <c r="AAV97" s="41"/>
      <c r="AAW97" s="41"/>
      <c r="AAX97" s="41"/>
      <c r="AAY97" s="41"/>
      <c r="AAZ97" s="41"/>
      <c r="ABA97" s="41"/>
      <c r="ABB97" s="41"/>
      <c r="ABC97" s="41"/>
      <c r="ABD97" s="41"/>
      <c r="ABE97" s="41"/>
      <c r="ABF97" s="41"/>
      <c r="ABG97" s="41"/>
      <c r="ABH97" s="41"/>
      <c r="ABI97" s="41"/>
      <c r="ABJ97" s="41"/>
      <c r="ABK97" s="41"/>
      <c r="ABL97" s="41"/>
      <c r="ABM97" s="41"/>
      <c r="ABN97" s="41"/>
      <c r="ABO97" s="41"/>
      <c r="ABP97" s="41"/>
      <c r="ABQ97" s="41"/>
      <c r="ABR97" s="41"/>
      <c r="ABS97" s="41"/>
      <c r="ABT97" s="41"/>
      <c r="ABU97" s="41"/>
      <c r="ABV97" s="41"/>
      <c r="ABW97" s="41"/>
      <c r="ABX97" s="41"/>
      <c r="ABY97" s="41"/>
      <c r="ABZ97" s="41"/>
      <c r="ACA97" s="41"/>
      <c r="ACB97" s="41"/>
      <c r="ACC97" s="41"/>
      <c r="ACD97" s="41"/>
      <c r="ACE97" s="41"/>
      <c r="ACF97" s="41"/>
      <c r="ACG97" s="41"/>
      <c r="ACH97" s="41"/>
      <c r="ACI97" s="41"/>
      <c r="ACJ97" s="41"/>
      <c r="ACK97" s="41"/>
      <c r="ACL97" s="41"/>
      <c r="ACM97" s="41"/>
      <c r="ACN97" s="41"/>
      <c r="ACO97" s="41"/>
      <c r="ACP97" s="41"/>
      <c r="ACQ97" s="41"/>
      <c r="ACR97" s="41"/>
      <c r="ACS97" s="41"/>
      <c r="ACT97" s="41"/>
      <c r="ACU97" s="41"/>
      <c r="ACV97" s="41"/>
      <c r="ACW97" s="41"/>
      <c r="ACX97" s="41"/>
      <c r="ACY97" s="41"/>
      <c r="ACZ97" s="41"/>
      <c r="ADA97" s="41"/>
      <c r="ADB97" s="41"/>
      <c r="ADC97" s="41"/>
      <c r="ADD97" s="41"/>
      <c r="ADE97" s="41"/>
      <c r="ADF97" s="41"/>
      <c r="ADG97" s="41"/>
      <c r="ADH97" s="41"/>
      <c r="ADI97" s="41"/>
      <c r="ADJ97" s="41"/>
      <c r="ADK97" s="41"/>
      <c r="ADL97" s="41"/>
      <c r="ADM97" s="41"/>
      <c r="ADN97" s="41"/>
      <c r="ADO97" s="41"/>
      <c r="ADP97" s="41"/>
      <c r="ADQ97" s="41"/>
      <c r="ADR97" s="41"/>
      <c r="ADS97" s="41"/>
      <c r="ADT97" s="41"/>
      <c r="ADU97" s="41"/>
      <c r="ADV97" s="41"/>
      <c r="ADW97" s="41"/>
      <c r="ADX97" s="41"/>
      <c r="ADY97" s="41"/>
      <c r="ADZ97" s="41"/>
      <c r="AEA97" s="41"/>
      <c r="AEB97" s="41"/>
      <c r="AEC97" s="41"/>
      <c r="AED97" s="41"/>
      <c r="AEE97" s="41"/>
      <c r="AEF97" s="41"/>
      <c r="AEG97" s="41"/>
      <c r="AEH97" s="41"/>
      <c r="AEI97" s="41"/>
      <c r="AEJ97" s="41"/>
      <c r="AEK97" s="41"/>
      <c r="AEL97" s="41"/>
      <c r="AEM97" s="41"/>
      <c r="AEN97" s="41"/>
      <c r="AEO97" s="41"/>
      <c r="AEP97" s="41"/>
      <c r="AEQ97" s="41"/>
      <c r="AER97" s="41"/>
      <c r="AES97" s="41"/>
      <c r="AET97" s="41"/>
      <c r="AEU97" s="41"/>
      <c r="AEV97" s="41"/>
      <c r="AEW97" s="41"/>
      <c r="AEX97" s="41"/>
      <c r="AEY97" s="41"/>
      <c r="AEZ97" s="41"/>
      <c r="AFA97" s="41"/>
      <c r="AFB97" s="41"/>
      <c r="AFC97" s="41"/>
      <c r="AFD97" s="41"/>
      <c r="AFE97" s="41"/>
      <c r="AFF97" s="41"/>
      <c r="AFG97" s="41"/>
      <c r="AFH97" s="41"/>
      <c r="AFI97" s="41"/>
      <c r="AFJ97" s="41"/>
      <c r="AFK97" s="41"/>
      <c r="AFL97" s="41"/>
      <c r="AFM97" s="41"/>
      <c r="AFN97" s="41"/>
      <c r="AFO97" s="41"/>
      <c r="AFP97" s="41"/>
      <c r="AFQ97" s="41"/>
      <c r="AFR97" s="41"/>
      <c r="AFS97" s="41"/>
      <c r="AFT97" s="41"/>
      <c r="AFU97" s="41"/>
      <c r="AFV97" s="41"/>
      <c r="AFW97" s="41"/>
      <c r="AFX97" s="41"/>
      <c r="AFY97" s="41"/>
      <c r="AFZ97" s="41"/>
      <c r="AGA97" s="41"/>
      <c r="AGB97" s="41"/>
      <c r="AGC97" s="41"/>
      <c r="AGD97" s="41"/>
      <c r="AGE97" s="41"/>
      <c r="AGF97" s="41"/>
      <c r="AGG97" s="41"/>
      <c r="AGH97" s="41"/>
      <c r="AGI97" s="41"/>
      <c r="AGJ97" s="41"/>
      <c r="AGK97" s="41"/>
      <c r="AGL97" s="41"/>
      <c r="AGM97" s="41"/>
      <c r="AGN97" s="41"/>
      <c r="AGO97" s="41"/>
      <c r="AGP97" s="41"/>
      <c r="AGQ97" s="41"/>
      <c r="AGR97" s="41"/>
      <c r="AGS97" s="41"/>
      <c r="AGT97" s="41"/>
      <c r="AGU97" s="41"/>
      <c r="AGV97" s="41"/>
      <c r="AGW97" s="41"/>
      <c r="AGX97" s="41"/>
      <c r="AGY97" s="41"/>
      <c r="AGZ97" s="41"/>
      <c r="AHA97" s="41"/>
      <c r="AHB97" s="41"/>
      <c r="AHC97" s="41"/>
      <c r="AHD97" s="41"/>
      <c r="AHE97" s="41"/>
      <c r="AHF97" s="41"/>
      <c r="AHG97" s="41"/>
      <c r="AHH97" s="41"/>
      <c r="AHI97" s="41"/>
      <c r="AHJ97" s="41"/>
      <c r="AHK97" s="41"/>
      <c r="AHL97" s="41"/>
      <c r="AHM97" s="41"/>
      <c r="AHN97" s="41"/>
      <c r="AHO97" s="41"/>
      <c r="AHP97" s="41"/>
      <c r="AHQ97" s="41"/>
      <c r="AHR97" s="41"/>
      <c r="AHS97" s="41"/>
      <c r="AHT97" s="41"/>
      <c r="AHU97" s="41"/>
      <c r="AHV97" s="41"/>
      <c r="AHW97" s="41"/>
      <c r="AHX97" s="41"/>
      <c r="AHY97" s="41"/>
      <c r="AHZ97" s="41"/>
      <c r="AIA97" s="41"/>
      <c r="AIB97" s="41"/>
      <c r="AIC97" s="41"/>
      <c r="AID97" s="41"/>
      <c r="AIE97" s="41"/>
      <c r="AIF97" s="41"/>
      <c r="AIG97" s="41"/>
      <c r="AIH97" s="41"/>
      <c r="AII97" s="41"/>
      <c r="AIJ97" s="41"/>
      <c r="AIK97" s="41"/>
      <c r="AIL97" s="41"/>
      <c r="AIM97" s="41"/>
      <c r="AIN97" s="41"/>
      <c r="AIO97" s="41"/>
      <c r="AIP97" s="41"/>
      <c r="AIQ97" s="41"/>
      <c r="AIR97" s="41"/>
      <c r="AIS97" s="41"/>
      <c r="AIT97" s="41"/>
      <c r="AIU97" s="41"/>
      <c r="AIV97" s="41"/>
      <c r="AIW97" s="41"/>
      <c r="AIX97" s="41"/>
      <c r="AIY97" s="41"/>
      <c r="AIZ97" s="41"/>
      <c r="AJA97" s="41"/>
      <c r="AJB97" s="41"/>
      <c r="AJC97" s="41"/>
      <c r="AJD97" s="41"/>
      <c r="AJE97" s="41"/>
      <c r="AJF97" s="41"/>
      <c r="AJG97" s="41"/>
      <c r="AJH97" s="41"/>
      <c r="AJI97" s="41"/>
      <c r="AJJ97" s="41"/>
      <c r="AJK97" s="41"/>
      <c r="AJL97" s="41"/>
      <c r="AJM97" s="41"/>
      <c r="AJN97" s="41"/>
      <c r="AJO97" s="41"/>
      <c r="AJP97" s="41"/>
      <c r="AJQ97" s="41"/>
      <c r="AJR97" s="41"/>
      <c r="AJS97" s="41"/>
      <c r="AJT97" s="41"/>
      <c r="AJU97" s="41"/>
      <c r="AJV97" s="41"/>
      <c r="AJW97" s="41"/>
      <c r="AJX97" s="41"/>
      <c r="AJY97" s="41"/>
      <c r="AJZ97" s="41"/>
      <c r="AKA97" s="41"/>
      <c r="AKB97" s="41"/>
      <c r="AKC97" s="41"/>
      <c r="AKD97" s="41"/>
      <c r="AKE97" s="41"/>
      <c r="AKF97" s="41"/>
      <c r="AKG97" s="41"/>
      <c r="AKH97" s="41"/>
      <c r="AKI97" s="41"/>
      <c r="AKJ97" s="41"/>
      <c r="AKK97" s="41"/>
      <c r="AKL97" s="41"/>
      <c r="AKM97" s="41"/>
      <c r="AKN97" s="41"/>
      <c r="AKO97" s="41"/>
      <c r="AKP97" s="41"/>
      <c r="AKQ97" s="41"/>
      <c r="AKR97" s="41"/>
      <c r="AKS97" s="41"/>
      <c r="AKT97" s="41"/>
      <c r="AKU97" s="41"/>
      <c r="AKV97" s="41"/>
      <c r="AKW97" s="41"/>
      <c r="AKX97" s="41"/>
      <c r="AKY97" s="41"/>
      <c r="AKZ97" s="41"/>
      <c r="ALA97" s="41"/>
      <c r="ALB97" s="41"/>
      <c r="ALC97" s="41"/>
      <c r="ALD97" s="41"/>
      <c r="ALE97" s="41"/>
      <c r="ALF97" s="41"/>
      <c r="ALG97" s="41"/>
      <c r="ALH97" s="41"/>
      <c r="ALI97" s="41"/>
      <c r="ALJ97" s="41"/>
      <c r="ALK97" s="41"/>
      <c r="ALL97" s="41"/>
      <c r="ALM97" s="41"/>
      <c r="ALN97" s="41"/>
      <c r="ALO97" s="41"/>
      <c r="ALP97" s="41"/>
      <c r="ALQ97" s="41"/>
      <c r="ALR97" s="41"/>
      <c r="ALS97" s="41"/>
      <c r="ALT97" s="41"/>
      <c r="ALU97" s="41"/>
      <c r="ALV97" s="41"/>
      <c r="ALW97" s="41"/>
      <c r="ALX97" s="41"/>
      <c r="ALY97" s="41"/>
      <c r="ALZ97" s="41"/>
      <c r="AMA97" s="41"/>
      <c r="AMB97" s="41"/>
      <c r="AMC97" s="41"/>
      <c r="AMD97" s="41"/>
      <c r="AME97" s="41"/>
      <c r="AMF97" s="41"/>
      <c r="AMG97" s="41"/>
      <c r="AMH97" s="41"/>
      <c r="AMI97" s="41"/>
      <c r="AMJ97" s="41"/>
      <c r="AMK97" s="41"/>
      <c r="AML97" s="41"/>
      <c r="AMM97" s="41"/>
      <c r="AMN97" s="41"/>
      <c r="AMO97" s="41"/>
      <c r="AMP97" s="41"/>
      <c r="AMQ97" s="41"/>
      <c r="AMR97" s="41"/>
      <c r="AMS97" s="41"/>
      <c r="AMT97" s="41"/>
      <c r="AMU97" s="41"/>
      <c r="AMV97" s="41"/>
      <c r="AMW97" s="41"/>
      <c r="AMX97" s="41"/>
      <c r="AMY97" s="41"/>
      <c r="AMZ97" s="41"/>
      <c r="ANA97" s="41"/>
      <c r="ANB97" s="41"/>
      <c r="ANC97" s="41"/>
      <c r="AND97" s="41"/>
      <c r="ANE97" s="41"/>
      <c r="ANF97" s="41"/>
      <c r="ANG97" s="41"/>
      <c r="ANH97" s="41"/>
      <c r="ANI97" s="41"/>
      <c r="ANJ97" s="41"/>
      <c r="ANK97" s="41"/>
      <c r="ANL97" s="41"/>
      <c r="ANM97" s="41"/>
      <c r="ANN97" s="41"/>
      <c r="ANO97" s="41"/>
      <c r="ANP97" s="41"/>
      <c r="ANQ97" s="41"/>
      <c r="ANR97" s="41"/>
      <c r="ANS97" s="41"/>
      <c r="ANT97" s="41"/>
      <c r="ANU97" s="41"/>
      <c r="ANV97" s="41"/>
      <c r="ANW97" s="41"/>
      <c r="ANX97" s="41"/>
      <c r="ANY97" s="41"/>
      <c r="ANZ97" s="41"/>
      <c r="AOA97" s="41"/>
      <c r="AOB97" s="41"/>
      <c r="AOC97" s="41"/>
      <c r="AOD97" s="41"/>
      <c r="AOE97" s="41"/>
      <c r="AOF97" s="41"/>
      <c r="AOG97" s="41"/>
      <c r="AOH97" s="41"/>
      <c r="AOI97" s="41"/>
      <c r="AOJ97" s="41"/>
      <c r="AOK97" s="41"/>
      <c r="AOL97" s="41"/>
      <c r="AOM97" s="41"/>
      <c r="AON97" s="41"/>
      <c r="AOO97" s="41"/>
      <c r="AOP97" s="41"/>
      <c r="AOQ97" s="41"/>
      <c r="AOR97" s="41"/>
      <c r="AOS97" s="41"/>
      <c r="AOT97" s="41"/>
      <c r="AOU97" s="41"/>
      <c r="AOV97" s="41"/>
      <c r="AOW97" s="41"/>
      <c r="AOX97" s="41"/>
      <c r="AOY97" s="41"/>
      <c r="AOZ97" s="41"/>
      <c r="APA97" s="41"/>
      <c r="APB97" s="41"/>
      <c r="APC97" s="41"/>
      <c r="APD97" s="41"/>
      <c r="APE97" s="41"/>
      <c r="APF97" s="41"/>
      <c r="APG97" s="41"/>
      <c r="APH97" s="41"/>
      <c r="API97" s="41"/>
    </row>
    <row r="98" spans="2:1101" x14ac:dyDescent="0.25">
      <c r="B98" s="43" t="s">
        <v>377</v>
      </c>
      <c r="C98" s="41">
        <v>12537</v>
      </c>
      <c r="D98" s="130">
        <v>0</v>
      </c>
      <c r="E98" s="130">
        <v>0</v>
      </c>
      <c r="F98" s="130">
        <v>1094908.1200000001</v>
      </c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/>
      <c r="CS98" s="41"/>
      <c r="CT98" s="41"/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  <c r="DL98" s="41"/>
      <c r="DM98" s="41"/>
      <c r="DN98" s="41"/>
      <c r="DO98" s="41"/>
      <c r="DP98" s="41"/>
      <c r="DQ98" s="41"/>
      <c r="DR98" s="41"/>
      <c r="DS98" s="41"/>
      <c r="DT98" s="41"/>
      <c r="DU98" s="41"/>
      <c r="DV98" s="41"/>
      <c r="DW98" s="41"/>
      <c r="DX98" s="41"/>
      <c r="DY98" s="41"/>
      <c r="DZ98" s="41"/>
      <c r="EA98" s="41"/>
      <c r="EB98" s="41"/>
      <c r="EC98" s="41"/>
      <c r="ED98" s="41"/>
      <c r="EE98" s="41"/>
      <c r="EF98" s="41"/>
      <c r="EG98" s="41"/>
      <c r="EH98" s="41"/>
      <c r="EI98" s="41"/>
      <c r="EJ98" s="41"/>
      <c r="EK98" s="41"/>
      <c r="EL98" s="41"/>
      <c r="EM98" s="41"/>
      <c r="EN98" s="41"/>
      <c r="EO98" s="41"/>
      <c r="EP98" s="41"/>
      <c r="EQ98" s="41"/>
      <c r="ER98" s="41"/>
      <c r="ES98" s="41"/>
      <c r="ET98" s="41"/>
      <c r="EU98" s="41"/>
      <c r="EV98" s="41"/>
      <c r="EW98" s="41"/>
      <c r="EX98" s="41"/>
      <c r="EY98" s="41"/>
      <c r="EZ98" s="41"/>
      <c r="FA98" s="41"/>
      <c r="FB98" s="41"/>
      <c r="FC98" s="41"/>
      <c r="FD98" s="41"/>
      <c r="FE98" s="41"/>
      <c r="FF98" s="41"/>
      <c r="FG98" s="41"/>
      <c r="FH98" s="41"/>
      <c r="FI98" s="41"/>
      <c r="FJ98" s="41"/>
      <c r="FK98" s="41"/>
      <c r="FL98" s="41"/>
      <c r="FM98" s="41"/>
      <c r="FN98" s="41"/>
      <c r="FO98" s="41"/>
      <c r="FP98" s="41"/>
      <c r="FQ98" s="41"/>
      <c r="FR98" s="41"/>
      <c r="FS98" s="41"/>
      <c r="FT98" s="41"/>
      <c r="FU98" s="41"/>
      <c r="FV98" s="41"/>
      <c r="FW98" s="41"/>
      <c r="FX98" s="41"/>
      <c r="FY98" s="41"/>
      <c r="FZ98" s="41"/>
      <c r="GA98" s="41"/>
      <c r="GB98" s="41"/>
      <c r="GC98" s="41"/>
      <c r="GD98" s="41"/>
      <c r="GE98" s="41"/>
      <c r="GF98" s="41"/>
      <c r="GG98" s="41"/>
      <c r="GH98" s="41"/>
      <c r="GI98" s="41"/>
      <c r="GJ98" s="41"/>
      <c r="GK98" s="41"/>
      <c r="GL98" s="41"/>
      <c r="GM98" s="41"/>
      <c r="GN98" s="41"/>
      <c r="GO98" s="41"/>
      <c r="GP98" s="41"/>
      <c r="GQ98" s="41"/>
      <c r="GR98" s="41"/>
      <c r="GS98" s="41"/>
      <c r="GT98" s="41"/>
      <c r="GU98" s="41"/>
      <c r="GV98" s="41"/>
      <c r="GW98" s="41"/>
      <c r="GX98" s="41"/>
      <c r="GY98" s="41"/>
      <c r="GZ98" s="41"/>
      <c r="HA98" s="41"/>
      <c r="HB98" s="41"/>
      <c r="HC98" s="41"/>
      <c r="HD98" s="41"/>
      <c r="HE98" s="41"/>
      <c r="HF98" s="41"/>
      <c r="HG98" s="41"/>
      <c r="HH98" s="41"/>
      <c r="HI98" s="41"/>
      <c r="HJ98" s="41"/>
      <c r="HK98" s="41"/>
      <c r="HL98" s="41"/>
      <c r="HM98" s="41"/>
      <c r="HN98" s="41"/>
      <c r="HO98" s="41"/>
      <c r="HP98" s="41"/>
      <c r="HQ98" s="41"/>
      <c r="HR98" s="41"/>
      <c r="HS98" s="41"/>
      <c r="HT98" s="41"/>
      <c r="HU98" s="41"/>
      <c r="HV98" s="41"/>
      <c r="HW98" s="41"/>
      <c r="HX98" s="41"/>
      <c r="HY98" s="41"/>
      <c r="HZ98" s="41"/>
      <c r="IA98" s="41"/>
      <c r="IB98" s="41"/>
      <c r="IC98" s="41"/>
      <c r="ID98" s="41"/>
      <c r="IE98" s="41"/>
      <c r="IF98" s="41"/>
      <c r="IG98" s="41"/>
      <c r="IH98" s="41"/>
      <c r="II98" s="41"/>
      <c r="IJ98" s="41"/>
      <c r="IK98" s="41"/>
      <c r="IL98" s="41"/>
      <c r="IM98" s="41"/>
      <c r="IN98" s="41"/>
      <c r="IO98" s="41"/>
      <c r="IP98" s="41"/>
      <c r="IQ98" s="41"/>
      <c r="IR98" s="41"/>
      <c r="IS98" s="41"/>
      <c r="IT98" s="41"/>
      <c r="IU98" s="41"/>
      <c r="IV98" s="41"/>
      <c r="IW98" s="41"/>
      <c r="IX98" s="41"/>
      <c r="IY98" s="41"/>
      <c r="IZ98" s="41"/>
      <c r="JA98" s="41"/>
      <c r="JB98" s="41"/>
      <c r="JC98" s="41"/>
      <c r="JD98" s="41"/>
      <c r="JE98" s="41"/>
      <c r="JF98" s="41"/>
      <c r="JG98" s="41"/>
      <c r="JH98" s="41"/>
      <c r="JI98" s="41"/>
      <c r="JJ98" s="41"/>
      <c r="JK98" s="41"/>
      <c r="JL98" s="41"/>
      <c r="JM98" s="41"/>
      <c r="JN98" s="41"/>
      <c r="JO98" s="41"/>
      <c r="JP98" s="41"/>
      <c r="JQ98" s="41"/>
      <c r="JR98" s="41"/>
      <c r="JS98" s="41"/>
      <c r="JT98" s="41"/>
      <c r="JU98" s="41"/>
      <c r="JV98" s="41"/>
      <c r="JW98" s="41"/>
      <c r="JX98" s="41"/>
      <c r="JY98" s="41"/>
      <c r="JZ98" s="41"/>
      <c r="KA98" s="41"/>
      <c r="KB98" s="41"/>
      <c r="KC98" s="41"/>
      <c r="KD98" s="41"/>
      <c r="KE98" s="41"/>
      <c r="KF98" s="41"/>
      <c r="KG98" s="41"/>
      <c r="KH98" s="41"/>
      <c r="KI98" s="41"/>
      <c r="KJ98" s="41"/>
      <c r="KK98" s="41"/>
      <c r="KL98" s="41"/>
      <c r="KM98" s="41"/>
      <c r="KN98" s="41"/>
      <c r="KO98" s="41"/>
      <c r="KP98" s="41"/>
      <c r="KQ98" s="41"/>
      <c r="KR98" s="41"/>
      <c r="KS98" s="41"/>
      <c r="KT98" s="41"/>
      <c r="KU98" s="41"/>
      <c r="KV98" s="41"/>
      <c r="KW98" s="41"/>
      <c r="KX98" s="41"/>
      <c r="KY98" s="41"/>
      <c r="KZ98" s="41"/>
      <c r="LA98" s="41"/>
      <c r="LB98" s="41"/>
      <c r="LC98" s="41"/>
      <c r="LD98" s="41"/>
      <c r="LE98" s="41"/>
      <c r="LF98" s="41"/>
      <c r="LG98" s="41"/>
      <c r="LH98" s="41"/>
      <c r="LI98" s="41"/>
      <c r="LJ98" s="41"/>
      <c r="LK98" s="41"/>
      <c r="LL98" s="41"/>
      <c r="LM98" s="41"/>
      <c r="LN98" s="41"/>
      <c r="LO98" s="41"/>
      <c r="LP98" s="41"/>
      <c r="LQ98" s="41"/>
      <c r="LR98" s="41"/>
      <c r="LS98" s="41"/>
      <c r="LT98" s="41"/>
      <c r="LU98" s="41"/>
      <c r="LV98" s="41"/>
      <c r="LW98" s="41"/>
      <c r="LX98" s="41"/>
      <c r="LY98" s="41"/>
      <c r="LZ98" s="41"/>
      <c r="MA98" s="41"/>
      <c r="MB98" s="41"/>
      <c r="MC98" s="41"/>
      <c r="MD98" s="41"/>
      <c r="ME98" s="41"/>
      <c r="MF98" s="41"/>
      <c r="MG98" s="41"/>
      <c r="MH98" s="41"/>
      <c r="MI98" s="41"/>
      <c r="MJ98" s="41"/>
      <c r="MK98" s="41"/>
      <c r="ML98" s="41"/>
      <c r="MM98" s="41"/>
      <c r="MN98" s="41"/>
      <c r="MO98" s="41"/>
      <c r="MP98" s="41"/>
      <c r="MQ98" s="41"/>
      <c r="MR98" s="41"/>
      <c r="MS98" s="41"/>
      <c r="MT98" s="41"/>
      <c r="MU98" s="41"/>
      <c r="MV98" s="41"/>
      <c r="MW98" s="41"/>
      <c r="MX98" s="41"/>
      <c r="MY98" s="41"/>
      <c r="MZ98" s="41"/>
      <c r="NA98" s="41"/>
      <c r="NB98" s="41"/>
      <c r="NC98" s="41"/>
      <c r="ND98" s="41"/>
      <c r="NE98" s="41"/>
      <c r="NF98" s="41"/>
      <c r="NG98" s="41"/>
      <c r="NH98" s="41"/>
      <c r="NI98" s="41"/>
      <c r="NJ98" s="41"/>
      <c r="NK98" s="41"/>
      <c r="NL98" s="41"/>
      <c r="NM98" s="41"/>
      <c r="NN98" s="41"/>
      <c r="NO98" s="41"/>
      <c r="NP98" s="41"/>
      <c r="NQ98" s="41"/>
      <c r="NR98" s="41"/>
      <c r="NS98" s="41"/>
      <c r="NT98" s="41"/>
      <c r="NU98" s="41"/>
      <c r="NV98" s="41"/>
      <c r="NW98" s="41"/>
      <c r="NX98" s="41"/>
      <c r="NY98" s="41"/>
      <c r="NZ98" s="41"/>
      <c r="OA98" s="41"/>
      <c r="OB98" s="41"/>
      <c r="OC98" s="41"/>
      <c r="OD98" s="41"/>
      <c r="OE98" s="41"/>
      <c r="OF98" s="41"/>
      <c r="OG98" s="41"/>
      <c r="OH98" s="41"/>
      <c r="OI98" s="41"/>
      <c r="OJ98" s="41"/>
      <c r="OK98" s="41"/>
      <c r="OL98" s="41"/>
      <c r="OM98" s="41"/>
      <c r="ON98" s="41"/>
      <c r="OO98" s="41"/>
      <c r="OP98" s="41"/>
      <c r="OQ98" s="41"/>
      <c r="OR98" s="41"/>
      <c r="OS98" s="41"/>
      <c r="OT98" s="41"/>
      <c r="OU98" s="41"/>
      <c r="OV98" s="41"/>
      <c r="OW98" s="41"/>
      <c r="OX98" s="41"/>
      <c r="OY98" s="41"/>
      <c r="OZ98" s="41"/>
      <c r="PA98" s="41"/>
      <c r="PB98" s="41"/>
      <c r="PC98" s="41"/>
      <c r="PD98" s="41"/>
      <c r="PE98" s="41"/>
      <c r="PF98" s="41"/>
      <c r="PG98" s="41"/>
      <c r="PH98" s="41"/>
      <c r="PI98" s="41"/>
      <c r="PJ98" s="41"/>
      <c r="PK98" s="41"/>
      <c r="PL98" s="41"/>
      <c r="PM98" s="41"/>
      <c r="PN98" s="41"/>
      <c r="PO98" s="41"/>
      <c r="PP98" s="41"/>
      <c r="PQ98" s="41"/>
      <c r="PR98" s="41"/>
      <c r="PS98" s="41"/>
      <c r="PT98" s="41"/>
      <c r="PU98" s="41"/>
      <c r="PV98" s="41"/>
      <c r="PW98" s="41"/>
      <c r="PX98" s="41"/>
      <c r="PY98" s="41"/>
      <c r="PZ98" s="41"/>
      <c r="QA98" s="41"/>
      <c r="QB98" s="41"/>
      <c r="QC98" s="41"/>
      <c r="QD98" s="41"/>
      <c r="QE98" s="41"/>
      <c r="QF98" s="41"/>
      <c r="QG98" s="41"/>
      <c r="QH98" s="41"/>
      <c r="QI98" s="41"/>
      <c r="QJ98" s="41"/>
      <c r="QK98" s="41"/>
      <c r="QL98" s="41"/>
      <c r="QM98" s="41"/>
      <c r="QN98" s="41"/>
      <c r="QO98" s="41"/>
      <c r="QP98" s="41"/>
      <c r="QQ98" s="41"/>
      <c r="QR98" s="41"/>
      <c r="QS98" s="41"/>
      <c r="QT98" s="41"/>
      <c r="QU98" s="41"/>
      <c r="QV98" s="41"/>
      <c r="QW98" s="41"/>
      <c r="QX98" s="41"/>
      <c r="QY98" s="41"/>
      <c r="QZ98" s="41"/>
      <c r="RA98" s="41"/>
      <c r="RB98" s="41"/>
      <c r="RC98" s="41"/>
      <c r="RD98" s="41"/>
      <c r="RE98" s="41"/>
      <c r="RF98" s="41"/>
      <c r="RG98" s="41"/>
      <c r="RH98" s="41"/>
      <c r="RI98" s="41"/>
      <c r="RJ98" s="41"/>
      <c r="RK98" s="41"/>
      <c r="RL98" s="41"/>
      <c r="RM98" s="41"/>
      <c r="RN98" s="41"/>
      <c r="RO98" s="41"/>
      <c r="RP98" s="41"/>
      <c r="RQ98" s="41"/>
      <c r="RR98" s="41"/>
      <c r="RS98" s="41"/>
      <c r="RT98" s="41"/>
      <c r="RU98" s="41"/>
      <c r="RV98" s="41"/>
      <c r="RW98" s="41"/>
      <c r="RX98" s="41"/>
      <c r="RY98" s="41"/>
      <c r="RZ98" s="41"/>
      <c r="SA98" s="41"/>
      <c r="SB98" s="41"/>
      <c r="SC98" s="41"/>
      <c r="SD98" s="41"/>
      <c r="SE98" s="41"/>
      <c r="SF98" s="41"/>
      <c r="SG98" s="41"/>
      <c r="SH98" s="41"/>
      <c r="SI98" s="41"/>
      <c r="SJ98" s="41"/>
      <c r="SK98" s="41"/>
      <c r="SL98" s="41"/>
      <c r="SM98" s="41"/>
      <c r="SN98" s="41"/>
      <c r="SO98" s="41"/>
      <c r="SP98" s="41"/>
      <c r="SQ98" s="41"/>
      <c r="SR98" s="41"/>
      <c r="SS98" s="41"/>
      <c r="ST98" s="41"/>
      <c r="SU98" s="41"/>
      <c r="SV98" s="41"/>
      <c r="SW98" s="41"/>
      <c r="SX98" s="41"/>
      <c r="SY98" s="41"/>
      <c r="SZ98" s="41"/>
      <c r="TA98" s="41"/>
      <c r="TB98" s="41"/>
      <c r="TC98" s="41"/>
      <c r="TD98" s="41"/>
      <c r="TE98" s="41"/>
      <c r="TF98" s="41"/>
      <c r="TG98" s="41"/>
      <c r="TH98" s="41"/>
      <c r="TI98" s="41"/>
      <c r="TJ98" s="41"/>
      <c r="TK98" s="41"/>
      <c r="TL98" s="41"/>
      <c r="TM98" s="41"/>
      <c r="TN98" s="41"/>
      <c r="TO98" s="41"/>
      <c r="TP98" s="41"/>
      <c r="TQ98" s="41"/>
      <c r="TR98" s="41"/>
      <c r="TS98" s="41"/>
      <c r="TT98" s="41"/>
      <c r="TU98" s="41"/>
      <c r="TV98" s="41"/>
      <c r="TW98" s="41"/>
      <c r="TX98" s="41"/>
      <c r="TY98" s="41"/>
      <c r="TZ98" s="41"/>
      <c r="UA98" s="41"/>
      <c r="UB98" s="41"/>
      <c r="UC98" s="41"/>
      <c r="UD98" s="41"/>
      <c r="UE98" s="41"/>
      <c r="UF98" s="41"/>
      <c r="UG98" s="41"/>
      <c r="UH98" s="41"/>
      <c r="UI98" s="41"/>
      <c r="UJ98" s="41"/>
      <c r="UK98" s="41"/>
      <c r="UL98" s="41"/>
      <c r="UM98" s="41"/>
      <c r="UN98" s="41"/>
      <c r="UO98" s="41"/>
      <c r="UP98" s="41"/>
      <c r="UQ98" s="41"/>
      <c r="UR98" s="41"/>
      <c r="US98" s="41"/>
      <c r="UT98" s="41"/>
      <c r="UU98" s="41"/>
      <c r="UV98" s="41"/>
      <c r="UW98" s="41"/>
      <c r="UX98" s="41"/>
      <c r="UY98" s="41"/>
      <c r="UZ98" s="41"/>
      <c r="VA98" s="41"/>
      <c r="VB98" s="41"/>
      <c r="VC98" s="41"/>
      <c r="VD98" s="41"/>
      <c r="VE98" s="41"/>
      <c r="VF98" s="41"/>
      <c r="VG98" s="41"/>
      <c r="VH98" s="41"/>
      <c r="VI98" s="41"/>
      <c r="VJ98" s="41"/>
      <c r="VK98" s="41"/>
      <c r="VL98" s="41"/>
      <c r="VM98" s="41"/>
      <c r="VN98" s="41"/>
      <c r="VO98" s="41"/>
      <c r="VP98" s="41"/>
      <c r="VQ98" s="41"/>
      <c r="VR98" s="41"/>
      <c r="VS98" s="41"/>
      <c r="VT98" s="41"/>
      <c r="VU98" s="41"/>
      <c r="VV98" s="41"/>
      <c r="VW98" s="41"/>
      <c r="VX98" s="41"/>
      <c r="VY98" s="41"/>
      <c r="VZ98" s="41"/>
      <c r="WA98" s="41"/>
      <c r="WB98" s="41"/>
      <c r="WC98" s="41"/>
      <c r="WD98" s="41"/>
      <c r="WE98" s="41"/>
      <c r="WF98" s="41"/>
      <c r="WG98" s="41"/>
      <c r="WH98" s="41"/>
      <c r="WI98" s="41"/>
      <c r="WJ98" s="41"/>
      <c r="WK98" s="41"/>
      <c r="WL98" s="41"/>
      <c r="WM98" s="41"/>
      <c r="WN98" s="41"/>
      <c r="WO98" s="41"/>
      <c r="WP98" s="41"/>
      <c r="WQ98" s="41"/>
      <c r="WR98" s="41"/>
      <c r="WS98" s="41"/>
      <c r="WT98" s="41"/>
      <c r="WU98" s="41"/>
      <c r="WV98" s="41"/>
      <c r="WW98" s="41"/>
      <c r="WX98" s="41"/>
      <c r="WY98" s="41"/>
      <c r="WZ98" s="41"/>
      <c r="XA98" s="41"/>
      <c r="XB98" s="41"/>
      <c r="XC98" s="41"/>
      <c r="XD98" s="41"/>
      <c r="XE98" s="41"/>
      <c r="XF98" s="41"/>
      <c r="XG98" s="41"/>
      <c r="XH98" s="41"/>
      <c r="XI98" s="41"/>
      <c r="XJ98" s="41"/>
      <c r="XK98" s="41"/>
      <c r="XL98" s="41"/>
      <c r="XM98" s="41"/>
      <c r="XN98" s="41"/>
      <c r="XO98" s="41"/>
      <c r="XP98" s="41"/>
      <c r="XQ98" s="41"/>
      <c r="XR98" s="41"/>
      <c r="XS98" s="41"/>
      <c r="XT98" s="41"/>
      <c r="XU98" s="41"/>
      <c r="XV98" s="41"/>
      <c r="XW98" s="41"/>
      <c r="XX98" s="41"/>
      <c r="XY98" s="41"/>
      <c r="XZ98" s="41"/>
      <c r="YA98" s="41"/>
      <c r="YB98" s="41"/>
      <c r="YC98" s="41"/>
      <c r="YD98" s="41"/>
      <c r="YE98" s="41"/>
      <c r="YF98" s="41"/>
      <c r="YG98" s="41"/>
      <c r="YH98" s="41"/>
      <c r="YI98" s="41"/>
      <c r="YJ98" s="41"/>
      <c r="YK98" s="41"/>
      <c r="YL98" s="41"/>
      <c r="YM98" s="41"/>
      <c r="YN98" s="41"/>
      <c r="YO98" s="41"/>
      <c r="YP98" s="41"/>
      <c r="YQ98" s="41"/>
      <c r="YR98" s="41"/>
      <c r="YS98" s="41"/>
      <c r="YT98" s="41"/>
      <c r="YU98" s="41"/>
      <c r="YV98" s="41"/>
      <c r="YW98" s="41"/>
      <c r="YX98" s="41"/>
      <c r="YY98" s="41"/>
      <c r="YZ98" s="41"/>
      <c r="ZA98" s="41"/>
      <c r="ZB98" s="41"/>
      <c r="ZC98" s="41"/>
      <c r="ZD98" s="41"/>
      <c r="ZE98" s="41"/>
      <c r="ZF98" s="41"/>
      <c r="ZG98" s="41"/>
      <c r="ZH98" s="41"/>
      <c r="ZI98" s="41"/>
      <c r="ZJ98" s="41"/>
      <c r="ZK98" s="41"/>
      <c r="ZL98" s="41"/>
      <c r="ZM98" s="41"/>
      <c r="ZN98" s="41"/>
      <c r="ZO98" s="41"/>
      <c r="ZP98" s="41"/>
      <c r="ZQ98" s="41"/>
      <c r="ZR98" s="41"/>
      <c r="ZS98" s="41"/>
      <c r="ZT98" s="41"/>
      <c r="ZU98" s="41"/>
      <c r="ZV98" s="41"/>
      <c r="ZW98" s="41"/>
      <c r="ZX98" s="41"/>
      <c r="ZY98" s="41"/>
      <c r="ZZ98" s="41"/>
      <c r="AAA98" s="41"/>
      <c r="AAB98" s="41"/>
      <c r="AAC98" s="41"/>
      <c r="AAD98" s="41"/>
      <c r="AAE98" s="41"/>
      <c r="AAF98" s="41"/>
      <c r="AAG98" s="41"/>
      <c r="AAH98" s="41"/>
      <c r="AAI98" s="41"/>
      <c r="AAJ98" s="41"/>
      <c r="AAK98" s="41"/>
      <c r="AAL98" s="41"/>
      <c r="AAM98" s="41"/>
      <c r="AAN98" s="41"/>
      <c r="AAO98" s="41"/>
      <c r="AAP98" s="41"/>
      <c r="AAQ98" s="41"/>
      <c r="AAR98" s="41"/>
      <c r="AAS98" s="41"/>
      <c r="AAT98" s="41"/>
      <c r="AAU98" s="41"/>
      <c r="AAV98" s="41"/>
      <c r="AAW98" s="41"/>
      <c r="AAX98" s="41"/>
      <c r="AAY98" s="41"/>
      <c r="AAZ98" s="41"/>
      <c r="ABA98" s="41"/>
      <c r="ABB98" s="41"/>
      <c r="ABC98" s="41"/>
      <c r="ABD98" s="41"/>
      <c r="ABE98" s="41"/>
      <c r="ABF98" s="41"/>
      <c r="ABG98" s="41"/>
      <c r="ABH98" s="41"/>
      <c r="ABI98" s="41"/>
      <c r="ABJ98" s="41"/>
      <c r="ABK98" s="41"/>
      <c r="ABL98" s="41"/>
      <c r="ABM98" s="41"/>
      <c r="ABN98" s="41"/>
      <c r="ABO98" s="41"/>
      <c r="ABP98" s="41"/>
      <c r="ABQ98" s="41"/>
      <c r="ABR98" s="41"/>
      <c r="ABS98" s="41"/>
      <c r="ABT98" s="41"/>
      <c r="ABU98" s="41"/>
      <c r="ABV98" s="41"/>
      <c r="ABW98" s="41"/>
      <c r="ABX98" s="41"/>
      <c r="ABY98" s="41"/>
      <c r="ABZ98" s="41"/>
      <c r="ACA98" s="41"/>
      <c r="ACB98" s="41"/>
      <c r="ACC98" s="41"/>
      <c r="ACD98" s="41"/>
      <c r="ACE98" s="41"/>
      <c r="ACF98" s="41"/>
      <c r="ACG98" s="41"/>
      <c r="ACH98" s="41"/>
      <c r="ACI98" s="41"/>
      <c r="ACJ98" s="41"/>
      <c r="ACK98" s="41"/>
      <c r="ACL98" s="41"/>
      <c r="ACM98" s="41"/>
      <c r="ACN98" s="41"/>
      <c r="ACO98" s="41"/>
      <c r="ACP98" s="41"/>
      <c r="ACQ98" s="41"/>
      <c r="ACR98" s="41"/>
      <c r="ACS98" s="41"/>
      <c r="ACT98" s="41"/>
      <c r="ACU98" s="41"/>
      <c r="ACV98" s="41"/>
      <c r="ACW98" s="41"/>
      <c r="ACX98" s="41"/>
      <c r="ACY98" s="41"/>
      <c r="ACZ98" s="41"/>
      <c r="ADA98" s="41"/>
      <c r="ADB98" s="41"/>
      <c r="ADC98" s="41"/>
      <c r="ADD98" s="41"/>
      <c r="ADE98" s="41"/>
      <c r="ADF98" s="41"/>
      <c r="ADG98" s="41"/>
      <c r="ADH98" s="41"/>
      <c r="ADI98" s="41"/>
      <c r="ADJ98" s="41"/>
      <c r="ADK98" s="41"/>
      <c r="ADL98" s="41"/>
      <c r="ADM98" s="41"/>
      <c r="ADN98" s="41"/>
      <c r="ADO98" s="41"/>
      <c r="ADP98" s="41"/>
      <c r="ADQ98" s="41"/>
      <c r="ADR98" s="41"/>
      <c r="ADS98" s="41"/>
      <c r="ADT98" s="41"/>
      <c r="ADU98" s="41"/>
      <c r="ADV98" s="41"/>
      <c r="ADW98" s="41"/>
      <c r="ADX98" s="41"/>
      <c r="ADY98" s="41"/>
      <c r="ADZ98" s="41"/>
      <c r="AEA98" s="41"/>
      <c r="AEB98" s="41"/>
      <c r="AEC98" s="41"/>
      <c r="AED98" s="41"/>
      <c r="AEE98" s="41"/>
      <c r="AEF98" s="41"/>
      <c r="AEG98" s="41"/>
      <c r="AEH98" s="41"/>
      <c r="AEI98" s="41"/>
      <c r="AEJ98" s="41"/>
      <c r="AEK98" s="41"/>
      <c r="AEL98" s="41"/>
      <c r="AEM98" s="41"/>
      <c r="AEN98" s="41"/>
      <c r="AEO98" s="41"/>
      <c r="AEP98" s="41"/>
      <c r="AEQ98" s="41"/>
      <c r="AER98" s="41"/>
      <c r="AES98" s="41"/>
      <c r="AET98" s="41"/>
      <c r="AEU98" s="41"/>
      <c r="AEV98" s="41"/>
      <c r="AEW98" s="41"/>
      <c r="AEX98" s="41"/>
      <c r="AEY98" s="41"/>
      <c r="AEZ98" s="41"/>
      <c r="AFA98" s="41"/>
      <c r="AFB98" s="41"/>
      <c r="AFC98" s="41"/>
      <c r="AFD98" s="41"/>
      <c r="AFE98" s="41"/>
      <c r="AFF98" s="41"/>
      <c r="AFG98" s="41"/>
      <c r="AFH98" s="41"/>
      <c r="AFI98" s="41"/>
      <c r="AFJ98" s="41"/>
      <c r="AFK98" s="41"/>
      <c r="AFL98" s="41"/>
      <c r="AFM98" s="41"/>
      <c r="AFN98" s="41"/>
      <c r="AFO98" s="41"/>
      <c r="AFP98" s="41"/>
      <c r="AFQ98" s="41"/>
      <c r="AFR98" s="41"/>
      <c r="AFS98" s="41"/>
      <c r="AFT98" s="41"/>
      <c r="AFU98" s="41"/>
      <c r="AFV98" s="41"/>
      <c r="AFW98" s="41"/>
      <c r="AFX98" s="41"/>
      <c r="AFY98" s="41"/>
      <c r="AFZ98" s="41"/>
      <c r="AGA98" s="41"/>
      <c r="AGB98" s="41"/>
      <c r="AGC98" s="41"/>
      <c r="AGD98" s="41"/>
      <c r="AGE98" s="41"/>
      <c r="AGF98" s="41"/>
      <c r="AGG98" s="41"/>
      <c r="AGH98" s="41"/>
      <c r="AGI98" s="41"/>
      <c r="AGJ98" s="41"/>
      <c r="AGK98" s="41"/>
      <c r="AGL98" s="41"/>
      <c r="AGM98" s="41"/>
      <c r="AGN98" s="41"/>
      <c r="AGO98" s="41"/>
      <c r="AGP98" s="41"/>
      <c r="AGQ98" s="41"/>
      <c r="AGR98" s="41"/>
      <c r="AGS98" s="41"/>
      <c r="AGT98" s="41"/>
      <c r="AGU98" s="41"/>
      <c r="AGV98" s="41"/>
      <c r="AGW98" s="41"/>
      <c r="AGX98" s="41"/>
      <c r="AGY98" s="41"/>
      <c r="AGZ98" s="41"/>
      <c r="AHA98" s="41"/>
      <c r="AHB98" s="41"/>
      <c r="AHC98" s="41"/>
      <c r="AHD98" s="41"/>
      <c r="AHE98" s="41"/>
      <c r="AHF98" s="41"/>
      <c r="AHG98" s="41"/>
      <c r="AHH98" s="41"/>
      <c r="AHI98" s="41"/>
      <c r="AHJ98" s="41"/>
      <c r="AHK98" s="41"/>
      <c r="AHL98" s="41"/>
      <c r="AHM98" s="41"/>
      <c r="AHN98" s="41"/>
      <c r="AHO98" s="41"/>
      <c r="AHP98" s="41"/>
      <c r="AHQ98" s="41"/>
      <c r="AHR98" s="41"/>
      <c r="AHS98" s="41"/>
      <c r="AHT98" s="41"/>
      <c r="AHU98" s="41"/>
      <c r="AHV98" s="41"/>
      <c r="AHW98" s="41"/>
      <c r="AHX98" s="41"/>
      <c r="AHY98" s="41"/>
      <c r="AHZ98" s="41"/>
      <c r="AIA98" s="41"/>
      <c r="AIB98" s="41"/>
      <c r="AIC98" s="41"/>
      <c r="AID98" s="41"/>
      <c r="AIE98" s="41"/>
      <c r="AIF98" s="41"/>
      <c r="AIG98" s="41"/>
      <c r="AIH98" s="41"/>
      <c r="AII98" s="41"/>
      <c r="AIJ98" s="41"/>
      <c r="AIK98" s="41"/>
      <c r="AIL98" s="41"/>
      <c r="AIM98" s="41"/>
      <c r="AIN98" s="41"/>
      <c r="AIO98" s="41"/>
      <c r="AIP98" s="41"/>
      <c r="AIQ98" s="41"/>
      <c r="AIR98" s="41"/>
      <c r="AIS98" s="41"/>
      <c r="AIT98" s="41"/>
      <c r="AIU98" s="41"/>
      <c r="AIV98" s="41"/>
      <c r="AIW98" s="41"/>
      <c r="AIX98" s="41"/>
      <c r="AIY98" s="41"/>
      <c r="AIZ98" s="41"/>
      <c r="AJA98" s="41"/>
      <c r="AJB98" s="41"/>
      <c r="AJC98" s="41"/>
      <c r="AJD98" s="41"/>
      <c r="AJE98" s="41"/>
      <c r="AJF98" s="41"/>
      <c r="AJG98" s="41"/>
      <c r="AJH98" s="41"/>
      <c r="AJI98" s="41"/>
      <c r="AJJ98" s="41"/>
      <c r="AJK98" s="41"/>
      <c r="AJL98" s="41"/>
      <c r="AJM98" s="41"/>
      <c r="AJN98" s="41"/>
      <c r="AJO98" s="41"/>
      <c r="AJP98" s="41"/>
      <c r="AJQ98" s="41"/>
      <c r="AJR98" s="41"/>
      <c r="AJS98" s="41"/>
      <c r="AJT98" s="41"/>
      <c r="AJU98" s="41"/>
      <c r="AJV98" s="41"/>
      <c r="AJW98" s="41"/>
      <c r="AJX98" s="41"/>
      <c r="AJY98" s="41"/>
      <c r="AJZ98" s="41"/>
      <c r="AKA98" s="41"/>
      <c r="AKB98" s="41"/>
      <c r="AKC98" s="41"/>
      <c r="AKD98" s="41"/>
      <c r="AKE98" s="41"/>
      <c r="AKF98" s="41"/>
      <c r="AKG98" s="41"/>
      <c r="AKH98" s="41"/>
      <c r="AKI98" s="41"/>
      <c r="AKJ98" s="41"/>
      <c r="AKK98" s="41"/>
      <c r="AKL98" s="41"/>
      <c r="AKM98" s="41"/>
      <c r="AKN98" s="41"/>
      <c r="AKO98" s="41"/>
      <c r="AKP98" s="41"/>
      <c r="AKQ98" s="41"/>
      <c r="AKR98" s="41"/>
      <c r="AKS98" s="41"/>
      <c r="AKT98" s="41"/>
      <c r="AKU98" s="41"/>
      <c r="AKV98" s="41"/>
      <c r="AKW98" s="41"/>
      <c r="AKX98" s="41"/>
      <c r="AKY98" s="41"/>
      <c r="AKZ98" s="41"/>
      <c r="ALA98" s="41"/>
      <c r="ALB98" s="41"/>
      <c r="ALC98" s="41"/>
      <c r="ALD98" s="41"/>
      <c r="ALE98" s="41"/>
      <c r="ALF98" s="41"/>
      <c r="ALG98" s="41"/>
      <c r="ALH98" s="41"/>
      <c r="ALI98" s="41"/>
      <c r="ALJ98" s="41"/>
      <c r="ALK98" s="41"/>
      <c r="ALL98" s="41"/>
      <c r="ALM98" s="41"/>
      <c r="ALN98" s="41"/>
      <c r="ALO98" s="41"/>
      <c r="ALP98" s="41"/>
      <c r="ALQ98" s="41"/>
      <c r="ALR98" s="41"/>
      <c r="ALS98" s="41"/>
      <c r="ALT98" s="41"/>
      <c r="ALU98" s="41"/>
      <c r="ALV98" s="41"/>
      <c r="ALW98" s="41"/>
      <c r="ALX98" s="41"/>
      <c r="ALY98" s="41"/>
      <c r="ALZ98" s="41"/>
      <c r="AMA98" s="41"/>
      <c r="AMB98" s="41"/>
      <c r="AMC98" s="41"/>
      <c r="AMD98" s="41"/>
      <c r="AME98" s="41"/>
      <c r="AMF98" s="41"/>
      <c r="AMG98" s="41"/>
      <c r="AMH98" s="41"/>
      <c r="AMI98" s="41"/>
      <c r="AMJ98" s="41"/>
      <c r="AMK98" s="41"/>
      <c r="AML98" s="41"/>
      <c r="AMM98" s="41"/>
      <c r="AMN98" s="41"/>
      <c r="AMO98" s="41"/>
      <c r="AMP98" s="41"/>
      <c r="AMQ98" s="41"/>
      <c r="AMR98" s="41"/>
      <c r="AMS98" s="41"/>
      <c r="AMT98" s="41"/>
      <c r="AMU98" s="41"/>
      <c r="AMV98" s="41"/>
      <c r="AMW98" s="41"/>
      <c r="AMX98" s="41"/>
      <c r="AMY98" s="41"/>
      <c r="AMZ98" s="41"/>
      <c r="ANA98" s="41"/>
      <c r="ANB98" s="41"/>
      <c r="ANC98" s="41"/>
      <c r="AND98" s="41"/>
      <c r="ANE98" s="41"/>
      <c r="ANF98" s="41"/>
      <c r="ANG98" s="41"/>
      <c r="ANH98" s="41"/>
      <c r="ANI98" s="41"/>
      <c r="ANJ98" s="41"/>
      <c r="ANK98" s="41"/>
      <c r="ANL98" s="41"/>
      <c r="ANM98" s="41"/>
      <c r="ANN98" s="41"/>
      <c r="ANO98" s="41"/>
      <c r="ANP98" s="41"/>
      <c r="ANQ98" s="41"/>
      <c r="ANR98" s="41"/>
      <c r="ANS98" s="41"/>
      <c r="ANT98" s="41"/>
      <c r="ANU98" s="41"/>
      <c r="ANV98" s="41"/>
      <c r="ANW98" s="41"/>
      <c r="ANX98" s="41"/>
      <c r="ANY98" s="41"/>
      <c r="ANZ98" s="41"/>
      <c r="AOA98" s="41"/>
      <c r="AOB98" s="41"/>
      <c r="AOC98" s="41"/>
      <c r="AOD98" s="41"/>
      <c r="AOE98" s="41"/>
      <c r="AOF98" s="41"/>
      <c r="AOG98" s="41"/>
      <c r="AOH98" s="41"/>
      <c r="AOI98" s="41"/>
      <c r="AOJ98" s="41"/>
      <c r="AOK98" s="41"/>
      <c r="AOL98" s="41"/>
      <c r="AOM98" s="41"/>
      <c r="AON98" s="41"/>
      <c r="AOO98" s="41"/>
      <c r="AOP98" s="41"/>
      <c r="AOQ98" s="41"/>
      <c r="AOR98" s="41"/>
      <c r="AOS98" s="41"/>
      <c r="AOT98" s="41"/>
      <c r="AOU98" s="41"/>
      <c r="AOV98" s="41"/>
      <c r="AOW98" s="41"/>
      <c r="AOX98" s="41"/>
      <c r="AOY98" s="41"/>
      <c r="AOZ98" s="41"/>
      <c r="APA98" s="41"/>
      <c r="APB98" s="41"/>
      <c r="APC98" s="41"/>
      <c r="APD98" s="41"/>
      <c r="APE98" s="41"/>
      <c r="APF98" s="41"/>
      <c r="APG98" s="41"/>
      <c r="APH98" s="41"/>
      <c r="API98" s="41"/>
    </row>
    <row r="99" spans="2:1101" x14ac:dyDescent="0.25">
      <c r="B99" s="43" t="s">
        <v>377</v>
      </c>
      <c r="C99" s="41">
        <v>12441</v>
      </c>
      <c r="D99" s="130">
        <v>0</v>
      </c>
      <c r="E99" s="130">
        <v>0</v>
      </c>
      <c r="F99" s="130">
        <v>8500366.8900000006</v>
      </c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1"/>
      <c r="CR99" s="41"/>
      <c r="CS99" s="41"/>
      <c r="CT99" s="41"/>
      <c r="CU99" s="41"/>
      <c r="CV99" s="41"/>
      <c r="CW99" s="41"/>
      <c r="CX99" s="41"/>
      <c r="CY99" s="41"/>
      <c r="CZ99" s="41"/>
      <c r="DA99" s="41"/>
      <c r="DB99" s="41"/>
      <c r="DC99" s="41"/>
      <c r="DD99" s="41"/>
      <c r="DE99" s="41"/>
      <c r="DF99" s="41"/>
      <c r="DG99" s="41"/>
      <c r="DH99" s="41"/>
      <c r="DI99" s="41"/>
      <c r="DJ99" s="41"/>
      <c r="DK99" s="41"/>
      <c r="DL99" s="41"/>
      <c r="DM99" s="41"/>
      <c r="DN99" s="41"/>
      <c r="DO99" s="41"/>
      <c r="DP99" s="41"/>
      <c r="DQ99" s="41"/>
      <c r="DR99" s="41"/>
      <c r="DS99" s="41"/>
      <c r="DT99" s="41"/>
      <c r="DU99" s="41"/>
      <c r="DV99" s="41"/>
      <c r="DW99" s="41"/>
      <c r="DX99" s="41"/>
      <c r="DY99" s="41"/>
      <c r="DZ99" s="41"/>
      <c r="EA99" s="41"/>
      <c r="EB99" s="41"/>
      <c r="EC99" s="41"/>
      <c r="ED99" s="41"/>
      <c r="EE99" s="41"/>
      <c r="EF99" s="41"/>
      <c r="EG99" s="41"/>
      <c r="EH99" s="41"/>
      <c r="EI99" s="41"/>
      <c r="EJ99" s="41"/>
      <c r="EK99" s="41"/>
      <c r="EL99" s="41"/>
      <c r="EM99" s="41"/>
      <c r="EN99" s="41"/>
      <c r="EO99" s="41"/>
      <c r="EP99" s="41"/>
      <c r="EQ99" s="41"/>
      <c r="ER99" s="41"/>
      <c r="ES99" s="41"/>
      <c r="ET99" s="41"/>
      <c r="EU99" s="41"/>
      <c r="EV99" s="41"/>
      <c r="EW99" s="41"/>
      <c r="EX99" s="41"/>
      <c r="EY99" s="41"/>
      <c r="EZ99" s="41"/>
      <c r="FA99" s="41"/>
      <c r="FB99" s="41"/>
      <c r="FC99" s="41"/>
      <c r="FD99" s="41"/>
      <c r="FE99" s="41"/>
      <c r="FF99" s="41"/>
      <c r="FG99" s="41"/>
      <c r="FH99" s="41"/>
      <c r="FI99" s="41"/>
      <c r="FJ99" s="41"/>
      <c r="FK99" s="41"/>
      <c r="FL99" s="41"/>
      <c r="FM99" s="41"/>
      <c r="FN99" s="41"/>
      <c r="FO99" s="41"/>
      <c r="FP99" s="41"/>
      <c r="FQ99" s="41"/>
      <c r="FR99" s="41"/>
      <c r="FS99" s="41"/>
      <c r="FT99" s="41"/>
      <c r="FU99" s="41"/>
      <c r="FV99" s="41"/>
      <c r="FW99" s="41"/>
      <c r="FX99" s="41"/>
      <c r="FY99" s="41"/>
      <c r="FZ99" s="41"/>
      <c r="GA99" s="41"/>
      <c r="GB99" s="41"/>
      <c r="GC99" s="41"/>
      <c r="GD99" s="41"/>
      <c r="GE99" s="41"/>
      <c r="GF99" s="41"/>
      <c r="GG99" s="41"/>
      <c r="GH99" s="41"/>
      <c r="GI99" s="41"/>
      <c r="GJ99" s="41"/>
      <c r="GK99" s="41"/>
      <c r="GL99" s="41"/>
      <c r="GM99" s="41"/>
      <c r="GN99" s="41"/>
      <c r="GO99" s="41"/>
      <c r="GP99" s="41"/>
      <c r="GQ99" s="41"/>
      <c r="GR99" s="41"/>
      <c r="GS99" s="41"/>
      <c r="GT99" s="41"/>
      <c r="GU99" s="41"/>
      <c r="GV99" s="41"/>
      <c r="GW99" s="41"/>
      <c r="GX99" s="41"/>
      <c r="GY99" s="41"/>
      <c r="GZ99" s="41"/>
      <c r="HA99" s="41"/>
      <c r="HB99" s="41"/>
      <c r="HC99" s="41"/>
      <c r="HD99" s="41"/>
      <c r="HE99" s="41"/>
      <c r="HF99" s="41"/>
      <c r="HG99" s="41"/>
      <c r="HH99" s="41"/>
      <c r="HI99" s="41"/>
      <c r="HJ99" s="41"/>
      <c r="HK99" s="41"/>
      <c r="HL99" s="41"/>
      <c r="HM99" s="41"/>
      <c r="HN99" s="41"/>
      <c r="HO99" s="41"/>
      <c r="HP99" s="41"/>
      <c r="HQ99" s="41"/>
      <c r="HR99" s="41"/>
      <c r="HS99" s="41"/>
      <c r="HT99" s="41"/>
      <c r="HU99" s="41"/>
      <c r="HV99" s="41"/>
      <c r="HW99" s="41"/>
      <c r="HX99" s="41"/>
      <c r="HY99" s="41"/>
      <c r="HZ99" s="41"/>
      <c r="IA99" s="41"/>
      <c r="IB99" s="41"/>
      <c r="IC99" s="41"/>
      <c r="ID99" s="41"/>
      <c r="IE99" s="41"/>
      <c r="IF99" s="41"/>
      <c r="IG99" s="41"/>
      <c r="IH99" s="41"/>
      <c r="II99" s="41"/>
      <c r="IJ99" s="41"/>
      <c r="IK99" s="41"/>
      <c r="IL99" s="41"/>
      <c r="IM99" s="41"/>
      <c r="IN99" s="41"/>
      <c r="IO99" s="41"/>
      <c r="IP99" s="41"/>
      <c r="IQ99" s="41"/>
      <c r="IR99" s="41"/>
      <c r="IS99" s="41"/>
      <c r="IT99" s="41"/>
      <c r="IU99" s="41"/>
      <c r="IV99" s="41"/>
      <c r="IW99" s="41"/>
      <c r="IX99" s="41"/>
      <c r="IY99" s="41"/>
      <c r="IZ99" s="41"/>
      <c r="JA99" s="41"/>
      <c r="JB99" s="41"/>
      <c r="JC99" s="41"/>
      <c r="JD99" s="41"/>
      <c r="JE99" s="41"/>
      <c r="JF99" s="41"/>
      <c r="JG99" s="41"/>
      <c r="JH99" s="41"/>
      <c r="JI99" s="41"/>
      <c r="JJ99" s="41"/>
      <c r="JK99" s="41"/>
      <c r="JL99" s="41"/>
      <c r="JM99" s="41"/>
      <c r="JN99" s="41"/>
      <c r="JO99" s="41"/>
      <c r="JP99" s="41"/>
      <c r="JQ99" s="41"/>
      <c r="JR99" s="41"/>
      <c r="JS99" s="41"/>
      <c r="JT99" s="41"/>
      <c r="JU99" s="41"/>
      <c r="JV99" s="41"/>
      <c r="JW99" s="41"/>
      <c r="JX99" s="41"/>
      <c r="JY99" s="41"/>
      <c r="JZ99" s="41"/>
      <c r="KA99" s="41"/>
      <c r="KB99" s="41"/>
      <c r="KC99" s="41"/>
      <c r="KD99" s="41"/>
      <c r="KE99" s="41"/>
      <c r="KF99" s="41"/>
      <c r="KG99" s="41"/>
      <c r="KH99" s="41"/>
      <c r="KI99" s="41"/>
      <c r="KJ99" s="41"/>
      <c r="KK99" s="41"/>
      <c r="KL99" s="41"/>
      <c r="KM99" s="41"/>
      <c r="KN99" s="41"/>
      <c r="KO99" s="41"/>
      <c r="KP99" s="41"/>
      <c r="KQ99" s="41"/>
      <c r="KR99" s="41"/>
      <c r="KS99" s="41"/>
      <c r="KT99" s="41"/>
      <c r="KU99" s="41"/>
      <c r="KV99" s="41"/>
      <c r="KW99" s="41"/>
      <c r="KX99" s="41"/>
      <c r="KY99" s="41"/>
      <c r="KZ99" s="41"/>
      <c r="LA99" s="41"/>
      <c r="LB99" s="41"/>
      <c r="LC99" s="41"/>
      <c r="LD99" s="41"/>
      <c r="LE99" s="41"/>
      <c r="LF99" s="41"/>
      <c r="LG99" s="41"/>
      <c r="LH99" s="41"/>
      <c r="LI99" s="41"/>
      <c r="LJ99" s="41"/>
      <c r="LK99" s="41"/>
      <c r="LL99" s="41"/>
      <c r="LM99" s="41"/>
      <c r="LN99" s="41"/>
      <c r="LO99" s="41"/>
      <c r="LP99" s="41"/>
      <c r="LQ99" s="41"/>
      <c r="LR99" s="41"/>
      <c r="LS99" s="41"/>
      <c r="LT99" s="41"/>
      <c r="LU99" s="41"/>
      <c r="LV99" s="41"/>
      <c r="LW99" s="41"/>
      <c r="LX99" s="41"/>
      <c r="LY99" s="41"/>
      <c r="LZ99" s="41"/>
      <c r="MA99" s="41"/>
      <c r="MB99" s="41"/>
      <c r="MC99" s="41"/>
      <c r="MD99" s="41"/>
      <c r="ME99" s="41"/>
      <c r="MF99" s="41"/>
      <c r="MG99" s="41"/>
      <c r="MH99" s="41"/>
      <c r="MI99" s="41"/>
      <c r="MJ99" s="41"/>
      <c r="MK99" s="41"/>
      <c r="ML99" s="41"/>
      <c r="MM99" s="41"/>
      <c r="MN99" s="41"/>
      <c r="MO99" s="41"/>
      <c r="MP99" s="41"/>
      <c r="MQ99" s="41"/>
      <c r="MR99" s="41"/>
      <c r="MS99" s="41"/>
      <c r="MT99" s="41"/>
      <c r="MU99" s="41"/>
      <c r="MV99" s="41"/>
      <c r="MW99" s="41"/>
      <c r="MX99" s="41"/>
      <c r="MY99" s="41"/>
      <c r="MZ99" s="41"/>
      <c r="NA99" s="41"/>
      <c r="NB99" s="41"/>
      <c r="NC99" s="41"/>
      <c r="ND99" s="41"/>
      <c r="NE99" s="41"/>
      <c r="NF99" s="41"/>
      <c r="NG99" s="41"/>
      <c r="NH99" s="41"/>
      <c r="NI99" s="41"/>
      <c r="NJ99" s="41"/>
      <c r="NK99" s="41"/>
      <c r="NL99" s="41"/>
      <c r="NM99" s="41"/>
      <c r="NN99" s="41"/>
      <c r="NO99" s="41"/>
      <c r="NP99" s="41"/>
      <c r="NQ99" s="41"/>
      <c r="NR99" s="41"/>
      <c r="NS99" s="41"/>
      <c r="NT99" s="41"/>
      <c r="NU99" s="41"/>
      <c r="NV99" s="41"/>
      <c r="NW99" s="41"/>
      <c r="NX99" s="41"/>
      <c r="NY99" s="41"/>
      <c r="NZ99" s="41"/>
      <c r="OA99" s="41"/>
      <c r="OB99" s="41"/>
      <c r="OC99" s="41"/>
      <c r="OD99" s="41"/>
      <c r="OE99" s="41"/>
      <c r="OF99" s="41"/>
      <c r="OG99" s="41"/>
      <c r="OH99" s="41"/>
      <c r="OI99" s="41"/>
      <c r="OJ99" s="41"/>
      <c r="OK99" s="41"/>
      <c r="OL99" s="41"/>
      <c r="OM99" s="41"/>
      <c r="ON99" s="41"/>
      <c r="OO99" s="41"/>
      <c r="OP99" s="41"/>
      <c r="OQ99" s="41"/>
      <c r="OR99" s="41"/>
      <c r="OS99" s="41"/>
      <c r="OT99" s="41"/>
      <c r="OU99" s="41"/>
      <c r="OV99" s="41"/>
      <c r="OW99" s="41"/>
      <c r="OX99" s="41"/>
      <c r="OY99" s="41"/>
      <c r="OZ99" s="41"/>
      <c r="PA99" s="41"/>
      <c r="PB99" s="41"/>
      <c r="PC99" s="41"/>
      <c r="PD99" s="41"/>
      <c r="PE99" s="41"/>
      <c r="PF99" s="41"/>
      <c r="PG99" s="41"/>
      <c r="PH99" s="41"/>
      <c r="PI99" s="41"/>
      <c r="PJ99" s="41"/>
      <c r="PK99" s="41"/>
      <c r="PL99" s="41"/>
      <c r="PM99" s="41"/>
      <c r="PN99" s="41"/>
      <c r="PO99" s="41"/>
      <c r="PP99" s="41"/>
      <c r="PQ99" s="41"/>
      <c r="PR99" s="41"/>
      <c r="PS99" s="41"/>
      <c r="PT99" s="41"/>
      <c r="PU99" s="41"/>
      <c r="PV99" s="41"/>
      <c r="PW99" s="41"/>
      <c r="PX99" s="41"/>
      <c r="PY99" s="41"/>
      <c r="PZ99" s="41"/>
      <c r="QA99" s="41"/>
      <c r="QB99" s="41"/>
      <c r="QC99" s="41"/>
      <c r="QD99" s="41"/>
      <c r="QE99" s="41"/>
      <c r="QF99" s="41"/>
      <c r="QG99" s="41"/>
      <c r="QH99" s="41"/>
      <c r="QI99" s="41"/>
      <c r="QJ99" s="41"/>
      <c r="QK99" s="41"/>
      <c r="QL99" s="41"/>
      <c r="QM99" s="41"/>
      <c r="QN99" s="41"/>
      <c r="QO99" s="41"/>
      <c r="QP99" s="41"/>
      <c r="QQ99" s="41"/>
      <c r="QR99" s="41"/>
      <c r="QS99" s="41"/>
      <c r="QT99" s="41"/>
      <c r="QU99" s="41"/>
      <c r="QV99" s="41"/>
      <c r="QW99" s="41"/>
      <c r="QX99" s="41"/>
      <c r="QY99" s="41"/>
      <c r="QZ99" s="41"/>
      <c r="RA99" s="41"/>
      <c r="RB99" s="41"/>
      <c r="RC99" s="41"/>
      <c r="RD99" s="41"/>
      <c r="RE99" s="41"/>
      <c r="RF99" s="41"/>
      <c r="RG99" s="41"/>
      <c r="RH99" s="41"/>
      <c r="RI99" s="41"/>
      <c r="RJ99" s="41"/>
      <c r="RK99" s="41"/>
      <c r="RL99" s="41"/>
      <c r="RM99" s="41"/>
      <c r="RN99" s="41"/>
      <c r="RO99" s="41"/>
      <c r="RP99" s="41"/>
      <c r="RQ99" s="41"/>
      <c r="RR99" s="41"/>
      <c r="RS99" s="41"/>
      <c r="RT99" s="41"/>
      <c r="RU99" s="41"/>
      <c r="RV99" s="41"/>
      <c r="RW99" s="41"/>
      <c r="RX99" s="41"/>
      <c r="RY99" s="41"/>
      <c r="RZ99" s="41"/>
      <c r="SA99" s="41"/>
      <c r="SB99" s="41"/>
      <c r="SC99" s="41"/>
      <c r="SD99" s="41"/>
      <c r="SE99" s="41"/>
      <c r="SF99" s="41"/>
      <c r="SG99" s="41"/>
      <c r="SH99" s="41"/>
      <c r="SI99" s="41"/>
      <c r="SJ99" s="41"/>
      <c r="SK99" s="41"/>
      <c r="SL99" s="41"/>
      <c r="SM99" s="41"/>
      <c r="SN99" s="41"/>
      <c r="SO99" s="41"/>
      <c r="SP99" s="41"/>
      <c r="SQ99" s="41"/>
      <c r="SR99" s="41"/>
      <c r="SS99" s="41"/>
      <c r="ST99" s="41"/>
      <c r="SU99" s="41"/>
      <c r="SV99" s="41"/>
      <c r="SW99" s="41"/>
      <c r="SX99" s="41"/>
      <c r="SY99" s="41"/>
      <c r="SZ99" s="41"/>
      <c r="TA99" s="41"/>
      <c r="TB99" s="41"/>
      <c r="TC99" s="41"/>
      <c r="TD99" s="41"/>
      <c r="TE99" s="41"/>
      <c r="TF99" s="41"/>
      <c r="TG99" s="41"/>
      <c r="TH99" s="41"/>
      <c r="TI99" s="41"/>
      <c r="TJ99" s="41"/>
      <c r="TK99" s="41"/>
      <c r="TL99" s="41"/>
      <c r="TM99" s="41"/>
      <c r="TN99" s="41"/>
      <c r="TO99" s="41"/>
      <c r="TP99" s="41"/>
      <c r="TQ99" s="41"/>
      <c r="TR99" s="41"/>
      <c r="TS99" s="41"/>
      <c r="TT99" s="41"/>
      <c r="TU99" s="41"/>
      <c r="TV99" s="41"/>
      <c r="TW99" s="41"/>
      <c r="TX99" s="41"/>
      <c r="TY99" s="41"/>
      <c r="TZ99" s="41"/>
      <c r="UA99" s="41"/>
      <c r="UB99" s="41"/>
      <c r="UC99" s="41"/>
      <c r="UD99" s="41"/>
      <c r="UE99" s="41"/>
      <c r="UF99" s="41"/>
      <c r="UG99" s="41"/>
      <c r="UH99" s="41"/>
      <c r="UI99" s="41"/>
      <c r="UJ99" s="41"/>
      <c r="UK99" s="41"/>
      <c r="UL99" s="41"/>
      <c r="UM99" s="41"/>
      <c r="UN99" s="41"/>
      <c r="UO99" s="41"/>
      <c r="UP99" s="41"/>
      <c r="UQ99" s="41"/>
      <c r="UR99" s="41"/>
      <c r="US99" s="41"/>
      <c r="UT99" s="41"/>
      <c r="UU99" s="41"/>
      <c r="UV99" s="41"/>
      <c r="UW99" s="41"/>
      <c r="UX99" s="41"/>
      <c r="UY99" s="41"/>
      <c r="UZ99" s="41"/>
      <c r="VA99" s="41"/>
      <c r="VB99" s="41"/>
      <c r="VC99" s="41"/>
      <c r="VD99" s="41"/>
      <c r="VE99" s="41"/>
      <c r="VF99" s="41"/>
      <c r="VG99" s="41"/>
      <c r="VH99" s="41"/>
      <c r="VI99" s="41"/>
      <c r="VJ99" s="41"/>
      <c r="VK99" s="41"/>
      <c r="VL99" s="41"/>
      <c r="VM99" s="41"/>
      <c r="VN99" s="41"/>
      <c r="VO99" s="41"/>
      <c r="VP99" s="41"/>
      <c r="VQ99" s="41"/>
      <c r="VR99" s="41"/>
      <c r="VS99" s="41"/>
      <c r="VT99" s="41"/>
      <c r="VU99" s="41"/>
      <c r="VV99" s="41"/>
      <c r="VW99" s="41"/>
      <c r="VX99" s="41"/>
      <c r="VY99" s="41"/>
      <c r="VZ99" s="41"/>
      <c r="WA99" s="41"/>
      <c r="WB99" s="41"/>
      <c r="WC99" s="41"/>
      <c r="WD99" s="41"/>
      <c r="WE99" s="41"/>
      <c r="WF99" s="41"/>
      <c r="WG99" s="41"/>
      <c r="WH99" s="41"/>
      <c r="WI99" s="41"/>
      <c r="WJ99" s="41"/>
      <c r="WK99" s="41"/>
      <c r="WL99" s="41"/>
      <c r="WM99" s="41"/>
      <c r="WN99" s="41"/>
      <c r="WO99" s="41"/>
      <c r="WP99" s="41"/>
      <c r="WQ99" s="41"/>
      <c r="WR99" s="41"/>
      <c r="WS99" s="41"/>
      <c r="WT99" s="41"/>
      <c r="WU99" s="41"/>
      <c r="WV99" s="41"/>
      <c r="WW99" s="41"/>
      <c r="WX99" s="41"/>
      <c r="WY99" s="41"/>
      <c r="WZ99" s="41"/>
      <c r="XA99" s="41"/>
      <c r="XB99" s="41"/>
      <c r="XC99" s="41"/>
      <c r="XD99" s="41"/>
      <c r="XE99" s="41"/>
      <c r="XF99" s="41"/>
      <c r="XG99" s="41"/>
      <c r="XH99" s="41"/>
      <c r="XI99" s="41"/>
      <c r="XJ99" s="41"/>
      <c r="XK99" s="41"/>
      <c r="XL99" s="41"/>
      <c r="XM99" s="41"/>
      <c r="XN99" s="41"/>
      <c r="XO99" s="41"/>
      <c r="XP99" s="41"/>
      <c r="XQ99" s="41"/>
      <c r="XR99" s="41"/>
      <c r="XS99" s="41"/>
      <c r="XT99" s="41"/>
      <c r="XU99" s="41"/>
      <c r="XV99" s="41"/>
      <c r="XW99" s="41"/>
      <c r="XX99" s="41"/>
      <c r="XY99" s="41"/>
      <c r="XZ99" s="41"/>
      <c r="YA99" s="41"/>
      <c r="YB99" s="41"/>
      <c r="YC99" s="41"/>
      <c r="YD99" s="41"/>
      <c r="YE99" s="41"/>
      <c r="YF99" s="41"/>
      <c r="YG99" s="41"/>
      <c r="YH99" s="41"/>
      <c r="YI99" s="41"/>
      <c r="YJ99" s="41"/>
      <c r="YK99" s="41"/>
      <c r="YL99" s="41"/>
      <c r="YM99" s="41"/>
      <c r="YN99" s="41"/>
      <c r="YO99" s="41"/>
      <c r="YP99" s="41"/>
      <c r="YQ99" s="41"/>
      <c r="YR99" s="41"/>
      <c r="YS99" s="41"/>
      <c r="YT99" s="41"/>
      <c r="YU99" s="41"/>
      <c r="YV99" s="41"/>
      <c r="YW99" s="41"/>
      <c r="YX99" s="41"/>
      <c r="YY99" s="41"/>
      <c r="YZ99" s="41"/>
      <c r="ZA99" s="41"/>
      <c r="ZB99" s="41"/>
      <c r="ZC99" s="41"/>
      <c r="ZD99" s="41"/>
      <c r="ZE99" s="41"/>
      <c r="ZF99" s="41"/>
      <c r="ZG99" s="41"/>
      <c r="ZH99" s="41"/>
      <c r="ZI99" s="41"/>
      <c r="ZJ99" s="41"/>
      <c r="ZK99" s="41"/>
      <c r="ZL99" s="41"/>
      <c r="ZM99" s="41"/>
      <c r="ZN99" s="41"/>
      <c r="ZO99" s="41"/>
      <c r="ZP99" s="41"/>
      <c r="ZQ99" s="41"/>
      <c r="ZR99" s="41"/>
      <c r="ZS99" s="41"/>
      <c r="ZT99" s="41"/>
      <c r="ZU99" s="41"/>
      <c r="ZV99" s="41"/>
      <c r="ZW99" s="41"/>
      <c r="ZX99" s="41"/>
      <c r="ZY99" s="41"/>
      <c r="ZZ99" s="41"/>
      <c r="AAA99" s="41"/>
      <c r="AAB99" s="41"/>
      <c r="AAC99" s="41"/>
      <c r="AAD99" s="41"/>
      <c r="AAE99" s="41"/>
      <c r="AAF99" s="41"/>
      <c r="AAG99" s="41"/>
      <c r="AAH99" s="41"/>
      <c r="AAI99" s="41"/>
      <c r="AAJ99" s="41"/>
      <c r="AAK99" s="41"/>
      <c r="AAL99" s="41"/>
      <c r="AAM99" s="41"/>
      <c r="AAN99" s="41"/>
      <c r="AAO99" s="41"/>
      <c r="AAP99" s="41"/>
      <c r="AAQ99" s="41"/>
      <c r="AAR99" s="41"/>
      <c r="AAS99" s="41"/>
      <c r="AAT99" s="41"/>
      <c r="AAU99" s="41"/>
      <c r="AAV99" s="41"/>
      <c r="AAW99" s="41"/>
      <c r="AAX99" s="41"/>
      <c r="AAY99" s="41"/>
      <c r="AAZ99" s="41"/>
      <c r="ABA99" s="41"/>
      <c r="ABB99" s="41"/>
      <c r="ABC99" s="41"/>
      <c r="ABD99" s="41"/>
      <c r="ABE99" s="41"/>
      <c r="ABF99" s="41"/>
      <c r="ABG99" s="41"/>
      <c r="ABH99" s="41"/>
      <c r="ABI99" s="41"/>
      <c r="ABJ99" s="41"/>
      <c r="ABK99" s="41"/>
      <c r="ABL99" s="41"/>
      <c r="ABM99" s="41"/>
      <c r="ABN99" s="41"/>
      <c r="ABO99" s="41"/>
      <c r="ABP99" s="41"/>
      <c r="ABQ99" s="41"/>
      <c r="ABR99" s="41"/>
      <c r="ABS99" s="41"/>
      <c r="ABT99" s="41"/>
      <c r="ABU99" s="41"/>
      <c r="ABV99" s="41"/>
      <c r="ABW99" s="41"/>
      <c r="ABX99" s="41"/>
      <c r="ABY99" s="41"/>
      <c r="ABZ99" s="41"/>
      <c r="ACA99" s="41"/>
      <c r="ACB99" s="41"/>
      <c r="ACC99" s="41"/>
      <c r="ACD99" s="41"/>
      <c r="ACE99" s="41"/>
      <c r="ACF99" s="41"/>
      <c r="ACG99" s="41"/>
      <c r="ACH99" s="41"/>
      <c r="ACI99" s="41"/>
      <c r="ACJ99" s="41"/>
      <c r="ACK99" s="41"/>
      <c r="ACL99" s="41"/>
      <c r="ACM99" s="41"/>
      <c r="ACN99" s="41"/>
      <c r="ACO99" s="41"/>
      <c r="ACP99" s="41"/>
      <c r="ACQ99" s="41"/>
      <c r="ACR99" s="41"/>
      <c r="ACS99" s="41"/>
      <c r="ACT99" s="41"/>
      <c r="ACU99" s="41"/>
      <c r="ACV99" s="41"/>
      <c r="ACW99" s="41"/>
      <c r="ACX99" s="41"/>
      <c r="ACY99" s="41"/>
      <c r="ACZ99" s="41"/>
      <c r="ADA99" s="41"/>
      <c r="ADB99" s="41"/>
      <c r="ADC99" s="41"/>
      <c r="ADD99" s="41"/>
      <c r="ADE99" s="41"/>
      <c r="ADF99" s="41"/>
      <c r="ADG99" s="41"/>
      <c r="ADH99" s="41"/>
      <c r="ADI99" s="41"/>
      <c r="ADJ99" s="41"/>
      <c r="ADK99" s="41"/>
      <c r="ADL99" s="41"/>
      <c r="ADM99" s="41"/>
      <c r="ADN99" s="41"/>
      <c r="ADO99" s="41"/>
      <c r="ADP99" s="41"/>
      <c r="ADQ99" s="41"/>
      <c r="ADR99" s="41"/>
      <c r="ADS99" s="41"/>
      <c r="ADT99" s="41"/>
      <c r="ADU99" s="41"/>
      <c r="ADV99" s="41"/>
      <c r="ADW99" s="41"/>
      <c r="ADX99" s="41"/>
      <c r="ADY99" s="41"/>
      <c r="ADZ99" s="41"/>
      <c r="AEA99" s="41"/>
      <c r="AEB99" s="41"/>
      <c r="AEC99" s="41"/>
      <c r="AED99" s="41"/>
      <c r="AEE99" s="41"/>
      <c r="AEF99" s="41"/>
      <c r="AEG99" s="41"/>
      <c r="AEH99" s="41"/>
      <c r="AEI99" s="41"/>
      <c r="AEJ99" s="41"/>
      <c r="AEK99" s="41"/>
      <c r="AEL99" s="41"/>
      <c r="AEM99" s="41"/>
      <c r="AEN99" s="41"/>
      <c r="AEO99" s="41"/>
      <c r="AEP99" s="41"/>
      <c r="AEQ99" s="41"/>
      <c r="AER99" s="41"/>
      <c r="AES99" s="41"/>
      <c r="AET99" s="41"/>
      <c r="AEU99" s="41"/>
      <c r="AEV99" s="41"/>
      <c r="AEW99" s="41"/>
      <c r="AEX99" s="41"/>
      <c r="AEY99" s="41"/>
      <c r="AEZ99" s="41"/>
      <c r="AFA99" s="41"/>
      <c r="AFB99" s="41"/>
      <c r="AFC99" s="41"/>
      <c r="AFD99" s="41"/>
      <c r="AFE99" s="41"/>
      <c r="AFF99" s="41"/>
      <c r="AFG99" s="41"/>
      <c r="AFH99" s="41"/>
      <c r="AFI99" s="41"/>
      <c r="AFJ99" s="41"/>
      <c r="AFK99" s="41"/>
      <c r="AFL99" s="41"/>
      <c r="AFM99" s="41"/>
      <c r="AFN99" s="41"/>
      <c r="AFO99" s="41"/>
      <c r="AFP99" s="41"/>
      <c r="AFQ99" s="41"/>
      <c r="AFR99" s="41"/>
      <c r="AFS99" s="41"/>
      <c r="AFT99" s="41"/>
      <c r="AFU99" s="41"/>
      <c r="AFV99" s="41"/>
      <c r="AFW99" s="41"/>
      <c r="AFX99" s="41"/>
      <c r="AFY99" s="41"/>
      <c r="AFZ99" s="41"/>
      <c r="AGA99" s="41"/>
      <c r="AGB99" s="41"/>
      <c r="AGC99" s="41"/>
      <c r="AGD99" s="41"/>
      <c r="AGE99" s="41"/>
      <c r="AGF99" s="41"/>
      <c r="AGG99" s="41"/>
      <c r="AGH99" s="41"/>
      <c r="AGI99" s="41"/>
      <c r="AGJ99" s="41"/>
      <c r="AGK99" s="41"/>
      <c r="AGL99" s="41"/>
      <c r="AGM99" s="41"/>
      <c r="AGN99" s="41"/>
      <c r="AGO99" s="41"/>
      <c r="AGP99" s="41"/>
      <c r="AGQ99" s="41"/>
      <c r="AGR99" s="41"/>
      <c r="AGS99" s="41"/>
      <c r="AGT99" s="41"/>
      <c r="AGU99" s="41"/>
      <c r="AGV99" s="41"/>
      <c r="AGW99" s="41"/>
      <c r="AGX99" s="41"/>
      <c r="AGY99" s="41"/>
      <c r="AGZ99" s="41"/>
      <c r="AHA99" s="41"/>
      <c r="AHB99" s="41"/>
      <c r="AHC99" s="41"/>
      <c r="AHD99" s="41"/>
      <c r="AHE99" s="41"/>
      <c r="AHF99" s="41"/>
      <c r="AHG99" s="41"/>
      <c r="AHH99" s="41"/>
      <c r="AHI99" s="41"/>
      <c r="AHJ99" s="41"/>
      <c r="AHK99" s="41"/>
      <c r="AHL99" s="41"/>
      <c r="AHM99" s="41"/>
      <c r="AHN99" s="41"/>
      <c r="AHO99" s="41"/>
      <c r="AHP99" s="41"/>
      <c r="AHQ99" s="41"/>
      <c r="AHR99" s="41"/>
      <c r="AHS99" s="41"/>
      <c r="AHT99" s="41"/>
      <c r="AHU99" s="41"/>
      <c r="AHV99" s="41"/>
      <c r="AHW99" s="41"/>
      <c r="AHX99" s="41"/>
      <c r="AHY99" s="41"/>
      <c r="AHZ99" s="41"/>
      <c r="AIA99" s="41"/>
      <c r="AIB99" s="41"/>
      <c r="AIC99" s="41"/>
      <c r="AID99" s="41"/>
      <c r="AIE99" s="41"/>
      <c r="AIF99" s="41"/>
      <c r="AIG99" s="41"/>
      <c r="AIH99" s="41"/>
      <c r="AII99" s="41"/>
      <c r="AIJ99" s="41"/>
      <c r="AIK99" s="41"/>
      <c r="AIL99" s="41"/>
      <c r="AIM99" s="41"/>
      <c r="AIN99" s="41"/>
      <c r="AIO99" s="41"/>
      <c r="AIP99" s="41"/>
      <c r="AIQ99" s="41"/>
      <c r="AIR99" s="41"/>
      <c r="AIS99" s="41"/>
      <c r="AIT99" s="41"/>
      <c r="AIU99" s="41"/>
      <c r="AIV99" s="41"/>
      <c r="AIW99" s="41"/>
      <c r="AIX99" s="41"/>
      <c r="AIY99" s="41"/>
      <c r="AIZ99" s="41"/>
      <c r="AJA99" s="41"/>
      <c r="AJB99" s="41"/>
      <c r="AJC99" s="41"/>
      <c r="AJD99" s="41"/>
      <c r="AJE99" s="41"/>
      <c r="AJF99" s="41"/>
      <c r="AJG99" s="41"/>
      <c r="AJH99" s="41"/>
      <c r="AJI99" s="41"/>
      <c r="AJJ99" s="41"/>
      <c r="AJK99" s="41"/>
      <c r="AJL99" s="41"/>
      <c r="AJM99" s="41"/>
      <c r="AJN99" s="41"/>
      <c r="AJO99" s="41"/>
      <c r="AJP99" s="41"/>
      <c r="AJQ99" s="41"/>
      <c r="AJR99" s="41"/>
      <c r="AJS99" s="41"/>
      <c r="AJT99" s="41"/>
      <c r="AJU99" s="41"/>
      <c r="AJV99" s="41"/>
      <c r="AJW99" s="41"/>
      <c r="AJX99" s="41"/>
      <c r="AJY99" s="41"/>
      <c r="AJZ99" s="41"/>
      <c r="AKA99" s="41"/>
      <c r="AKB99" s="41"/>
      <c r="AKC99" s="41"/>
      <c r="AKD99" s="41"/>
      <c r="AKE99" s="41"/>
      <c r="AKF99" s="41"/>
      <c r="AKG99" s="41"/>
      <c r="AKH99" s="41"/>
      <c r="AKI99" s="41"/>
      <c r="AKJ99" s="41"/>
      <c r="AKK99" s="41"/>
      <c r="AKL99" s="41"/>
      <c r="AKM99" s="41"/>
      <c r="AKN99" s="41"/>
      <c r="AKO99" s="41"/>
      <c r="AKP99" s="41"/>
      <c r="AKQ99" s="41"/>
      <c r="AKR99" s="41"/>
      <c r="AKS99" s="41"/>
      <c r="AKT99" s="41"/>
      <c r="AKU99" s="41"/>
      <c r="AKV99" s="41"/>
      <c r="AKW99" s="41"/>
      <c r="AKX99" s="41"/>
      <c r="AKY99" s="41"/>
      <c r="AKZ99" s="41"/>
      <c r="ALA99" s="41"/>
      <c r="ALB99" s="41"/>
      <c r="ALC99" s="41"/>
      <c r="ALD99" s="41"/>
      <c r="ALE99" s="41"/>
      <c r="ALF99" s="41"/>
      <c r="ALG99" s="41"/>
      <c r="ALH99" s="41"/>
      <c r="ALI99" s="41"/>
      <c r="ALJ99" s="41"/>
      <c r="ALK99" s="41"/>
      <c r="ALL99" s="41"/>
      <c r="ALM99" s="41"/>
      <c r="ALN99" s="41"/>
      <c r="ALO99" s="41"/>
      <c r="ALP99" s="41"/>
      <c r="ALQ99" s="41"/>
      <c r="ALR99" s="41"/>
      <c r="ALS99" s="41"/>
      <c r="ALT99" s="41"/>
      <c r="ALU99" s="41"/>
      <c r="ALV99" s="41"/>
      <c r="ALW99" s="41"/>
      <c r="ALX99" s="41"/>
      <c r="ALY99" s="41"/>
      <c r="ALZ99" s="41"/>
      <c r="AMA99" s="41"/>
      <c r="AMB99" s="41"/>
      <c r="AMC99" s="41"/>
      <c r="AMD99" s="41"/>
      <c r="AME99" s="41"/>
      <c r="AMF99" s="41"/>
      <c r="AMG99" s="41"/>
      <c r="AMH99" s="41"/>
      <c r="AMI99" s="41"/>
      <c r="AMJ99" s="41"/>
      <c r="AMK99" s="41"/>
      <c r="AML99" s="41"/>
      <c r="AMM99" s="41"/>
      <c r="AMN99" s="41"/>
      <c r="AMO99" s="41"/>
      <c r="AMP99" s="41"/>
      <c r="AMQ99" s="41"/>
      <c r="AMR99" s="41"/>
      <c r="AMS99" s="41"/>
      <c r="AMT99" s="41"/>
      <c r="AMU99" s="41"/>
      <c r="AMV99" s="41"/>
      <c r="AMW99" s="41"/>
      <c r="AMX99" s="41"/>
      <c r="AMY99" s="41"/>
      <c r="AMZ99" s="41"/>
      <c r="ANA99" s="41"/>
      <c r="ANB99" s="41"/>
      <c r="ANC99" s="41"/>
      <c r="AND99" s="41"/>
      <c r="ANE99" s="41"/>
      <c r="ANF99" s="41"/>
      <c r="ANG99" s="41"/>
      <c r="ANH99" s="41"/>
      <c r="ANI99" s="41"/>
      <c r="ANJ99" s="41"/>
      <c r="ANK99" s="41"/>
      <c r="ANL99" s="41"/>
      <c r="ANM99" s="41"/>
      <c r="ANN99" s="41"/>
      <c r="ANO99" s="41"/>
      <c r="ANP99" s="41"/>
      <c r="ANQ99" s="41"/>
      <c r="ANR99" s="41"/>
      <c r="ANS99" s="41"/>
      <c r="ANT99" s="41"/>
      <c r="ANU99" s="41"/>
      <c r="ANV99" s="41"/>
      <c r="ANW99" s="41"/>
      <c r="ANX99" s="41"/>
      <c r="ANY99" s="41"/>
      <c r="ANZ99" s="41"/>
      <c r="AOA99" s="41"/>
      <c r="AOB99" s="41"/>
      <c r="AOC99" s="41"/>
      <c r="AOD99" s="41"/>
      <c r="AOE99" s="41"/>
      <c r="AOF99" s="41"/>
      <c r="AOG99" s="41"/>
      <c r="AOH99" s="41"/>
      <c r="AOI99" s="41"/>
      <c r="AOJ99" s="41"/>
      <c r="AOK99" s="41"/>
      <c r="AOL99" s="41"/>
      <c r="AOM99" s="41"/>
      <c r="AON99" s="41"/>
      <c r="AOO99" s="41"/>
      <c r="AOP99" s="41"/>
      <c r="AOQ99" s="41"/>
      <c r="AOR99" s="41"/>
      <c r="AOS99" s="41"/>
      <c r="AOT99" s="41"/>
      <c r="AOU99" s="41"/>
      <c r="AOV99" s="41"/>
      <c r="AOW99" s="41"/>
      <c r="AOX99" s="41"/>
      <c r="AOY99" s="41"/>
      <c r="AOZ99" s="41"/>
      <c r="APA99" s="41"/>
      <c r="APB99" s="41"/>
      <c r="APC99" s="41"/>
      <c r="APD99" s="41"/>
      <c r="APE99" s="41"/>
      <c r="APF99" s="41"/>
      <c r="APG99" s="41"/>
      <c r="APH99" s="41"/>
      <c r="API99" s="41"/>
    </row>
    <row r="100" spans="2:1101" x14ac:dyDescent="0.25">
      <c r="B100" s="43" t="s">
        <v>324</v>
      </c>
      <c r="C100" s="41">
        <v>12457</v>
      </c>
      <c r="D100" s="130">
        <v>0</v>
      </c>
      <c r="E100" s="130">
        <v>-94557454.519999996</v>
      </c>
      <c r="F100" s="130">
        <v>0</v>
      </c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1"/>
      <c r="CR100" s="41"/>
      <c r="CS100" s="41"/>
      <c r="CT100" s="41"/>
      <c r="CU100" s="41"/>
      <c r="CV100" s="41"/>
      <c r="CW100" s="41"/>
      <c r="CX100" s="41"/>
      <c r="CY100" s="41"/>
      <c r="CZ100" s="41"/>
      <c r="DA100" s="41"/>
      <c r="DB100" s="41"/>
      <c r="DC100" s="41"/>
      <c r="DD100" s="41"/>
      <c r="DE100" s="41"/>
      <c r="DF100" s="41"/>
      <c r="DG100" s="41"/>
      <c r="DH100" s="41"/>
      <c r="DI100" s="41"/>
      <c r="DJ100" s="41"/>
      <c r="DK100" s="41"/>
      <c r="DL100" s="41"/>
      <c r="DM100" s="41"/>
      <c r="DN100" s="41"/>
      <c r="DO100" s="41"/>
      <c r="DP100" s="41"/>
      <c r="DQ100" s="41"/>
      <c r="DR100" s="41"/>
      <c r="DS100" s="41"/>
      <c r="DT100" s="41"/>
      <c r="DU100" s="41"/>
      <c r="DV100" s="41"/>
      <c r="DW100" s="41"/>
      <c r="DX100" s="41"/>
      <c r="DY100" s="41"/>
      <c r="DZ100" s="41"/>
      <c r="EA100" s="41"/>
      <c r="EB100" s="41"/>
      <c r="EC100" s="41"/>
      <c r="ED100" s="41"/>
      <c r="EE100" s="41"/>
      <c r="EF100" s="41"/>
      <c r="EG100" s="41"/>
      <c r="EH100" s="41"/>
      <c r="EI100" s="41"/>
      <c r="EJ100" s="41"/>
      <c r="EK100" s="41"/>
      <c r="EL100" s="41"/>
      <c r="EM100" s="41"/>
      <c r="EN100" s="41"/>
      <c r="EO100" s="41"/>
      <c r="EP100" s="41"/>
      <c r="EQ100" s="41"/>
      <c r="ER100" s="41"/>
      <c r="ES100" s="41"/>
      <c r="ET100" s="41"/>
      <c r="EU100" s="41"/>
      <c r="EV100" s="41"/>
      <c r="EW100" s="41"/>
      <c r="EX100" s="41"/>
      <c r="EY100" s="41"/>
      <c r="EZ100" s="41"/>
      <c r="FA100" s="41"/>
      <c r="FB100" s="41"/>
      <c r="FC100" s="41"/>
      <c r="FD100" s="41"/>
      <c r="FE100" s="41"/>
      <c r="FF100" s="41"/>
      <c r="FG100" s="41"/>
      <c r="FH100" s="41"/>
      <c r="FI100" s="41"/>
      <c r="FJ100" s="41"/>
      <c r="FK100" s="41"/>
      <c r="FL100" s="41"/>
      <c r="FM100" s="41"/>
      <c r="FN100" s="41"/>
      <c r="FO100" s="41"/>
      <c r="FP100" s="41"/>
      <c r="FQ100" s="41"/>
      <c r="FR100" s="41"/>
      <c r="FS100" s="41"/>
      <c r="FT100" s="41"/>
      <c r="FU100" s="41"/>
      <c r="FV100" s="41"/>
      <c r="FW100" s="41"/>
      <c r="FX100" s="41"/>
      <c r="FY100" s="41"/>
      <c r="FZ100" s="41"/>
      <c r="GA100" s="41"/>
      <c r="GB100" s="41"/>
      <c r="GC100" s="41"/>
      <c r="GD100" s="41"/>
      <c r="GE100" s="41"/>
      <c r="GF100" s="41"/>
      <c r="GG100" s="41"/>
      <c r="GH100" s="41"/>
      <c r="GI100" s="41"/>
      <c r="GJ100" s="41"/>
      <c r="GK100" s="41"/>
      <c r="GL100" s="41"/>
      <c r="GM100" s="41"/>
      <c r="GN100" s="41"/>
      <c r="GO100" s="41"/>
      <c r="GP100" s="41"/>
      <c r="GQ100" s="41"/>
      <c r="GR100" s="41"/>
      <c r="GS100" s="41"/>
      <c r="GT100" s="41"/>
      <c r="GU100" s="41"/>
      <c r="GV100" s="41"/>
      <c r="GW100" s="41"/>
      <c r="GX100" s="41"/>
      <c r="GY100" s="41"/>
      <c r="GZ100" s="41"/>
      <c r="HA100" s="41"/>
      <c r="HB100" s="41"/>
      <c r="HC100" s="41"/>
      <c r="HD100" s="41"/>
      <c r="HE100" s="41"/>
      <c r="HF100" s="41"/>
      <c r="HG100" s="41"/>
      <c r="HH100" s="41"/>
      <c r="HI100" s="41"/>
      <c r="HJ100" s="41"/>
      <c r="HK100" s="41"/>
      <c r="HL100" s="41"/>
      <c r="HM100" s="41"/>
      <c r="HN100" s="41"/>
      <c r="HO100" s="41"/>
      <c r="HP100" s="41"/>
      <c r="HQ100" s="41"/>
      <c r="HR100" s="41"/>
      <c r="HS100" s="41"/>
      <c r="HT100" s="41"/>
      <c r="HU100" s="41"/>
      <c r="HV100" s="41"/>
      <c r="HW100" s="41"/>
      <c r="HX100" s="41"/>
      <c r="HY100" s="41"/>
      <c r="HZ100" s="41"/>
      <c r="IA100" s="41"/>
      <c r="IB100" s="41"/>
      <c r="IC100" s="41"/>
      <c r="ID100" s="41"/>
      <c r="IE100" s="41"/>
      <c r="IF100" s="41"/>
      <c r="IG100" s="41"/>
      <c r="IH100" s="41"/>
      <c r="II100" s="41"/>
      <c r="IJ100" s="41"/>
      <c r="IK100" s="41"/>
      <c r="IL100" s="41"/>
      <c r="IM100" s="41"/>
      <c r="IN100" s="41"/>
      <c r="IO100" s="41"/>
      <c r="IP100" s="41"/>
      <c r="IQ100" s="41"/>
      <c r="IR100" s="41"/>
      <c r="IS100" s="41"/>
      <c r="IT100" s="41"/>
      <c r="IU100" s="41"/>
      <c r="IV100" s="41"/>
      <c r="IW100" s="41"/>
      <c r="IX100" s="41"/>
      <c r="IY100" s="41"/>
      <c r="IZ100" s="41"/>
      <c r="JA100" s="41"/>
      <c r="JB100" s="41"/>
      <c r="JC100" s="41"/>
      <c r="JD100" s="41"/>
      <c r="JE100" s="41"/>
      <c r="JF100" s="41"/>
      <c r="JG100" s="41"/>
      <c r="JH100" s="41"/>
      <c r="JI100" s="41"/>
      <c r="JJ100" s="41"/>
      <c r="JK100" s="41"/>
      <c r="JL100" s="41"/>
      <c r="JM100" s="41"/>
      <c r="JN100" s="41"/>
      <c r="JO100" s="41"/>
      <c r="JP100" s="41"/>
      <c r="JQ100" s="41"/>
      <c r="JR100" s="41"/>
      <c r="JS100" s="41"/>
      <c r="JT100" s="41"/>
      <c r="JU100" s="41"/>
      <c r="JV100" s="41"/>
      <c r="JW100" s="41"/>
      <c r="JX100" s="41"/>
      <c r="JY100" s="41"/>
      <c r="JZ100" s="41"/>
      <c r="KA100" s="41"/>
      <c r="KB100" s="41"/>
      <c r="KC100" s="41"/>
      <c r="KD100" s="41"/>
      <c r="KE100" s="41"/>
      <c r="KF100" s="41"/>
      <c r="KG100" s="41"/>
      <c r="KH100" s="41"/>
      <c r="KI100" s="41"/>
      <c r="KJ100" s="41"/>
      <c r="KK100" s="41"/>
      <c r="KL100" s="41"/>
      <c r="KM100" s="41"/>
      <c r="KN100" s="41"/>
      <c r="KO100" s="41"/>
      <c r="KP100" s="41"/>
      <c r="KQ100" s="41"/>
      <c r="KR100" s="41"/>
      <c r="KS100" s="41"/>
      <c r="KT100" s="41"/>
      <c r="KU100" s="41"/>
      <c r="KV100" s="41"/>
      <c r="KW100" s="41"/>
      <c r="KX100" s="41"/>
      <c r="KY100" s="41"/>
      <c r="KZ100" s="41"/>
      <c r="LA100" s="41"/>
      <c r="LB100" s="41"/>
      <c r="LC100" s="41"/>
      <c r="LD100" s="41"/>
      <c r="LE100" s="41"/>
      <c r="LF100" s="41"/>
      <c r="LG100" s="41"/>
      <c r="LH100" s="41"/>
      <c r="LI100" s="41"/>
      <c r="LJ100" s="41"/>
      <c r="LK100" s="41"/>
      <c r="LL100" s="41"/>
      <c r="LM100" s="41"/>
      <c r="LN100" s="41"/>
      <c r="LO100" s="41"/>
      <c r="LP100" s="41"/>
      <c r="LQ100" s="41"/>
      <c r="LR100" s="41"/>
      <c r="LS100" s="41"/>
      <c r="LT100" s="41"/>
      <c r="LU100" s="41"/>
      <c r="LV100" s="41"/>
      <c r="LW100" s="41"/>
      <c r="LX100" s="41"/>
      <c r="LY100" s="41"/>
      <c r="LZ100" s="41"/>
      <c r="MA100" s="41"/>
      <c r="MB100" s="41"/>
      <c r="MC100" s="41"/>
      <c r="MD100" s="41"/>
      <c r="ME100" s="41"/>
      <c r="MF100" s="41"/>
      <c r="MG100" s="41"/>
      <c r="MH100" s="41"/>
      <c r="MI100" s="41"/>
      <c r="MJ100" s="41"/>
      <c r="MK100" s="41"/>
      <c r="ML100" s="41"/>
      <c r="MM100" s="41"/>
      <c r="MN100" s="41"/>
      <c r="MO100" s="41"/>
      <c r="MP100" s="41"/>
      <c r="MQ100" s="41"/>
      <c r="MR100" s="41"/>
      <c r="MS100" s="41"/>
      <c r="MT100" s="41"/>
      <c r="MU100" s="41"/>
      <c r="MV100" s="41"/>
      <c r="MW100" s="41"/>
      <c r="MX100" s="41"/>
      <c r="MY100" s="41"/>
      <c r="MZ100" s="41"/>
      <c r="NA100" s="41"/>
      <c r="NB100" s="41"/>
      <c r="NC100" s="41"/>
      <c r="ND100" s="41"/>
      <c r="NE100" s="41"/>
      <c r="NF100" s="41"/>
      <c r="NG100" s="41"/>
      <c r="NH100" s="41"/>
      <c r="NI100" s="41"/>
      <c r="NJ100" s="41"/>
      <c r="NK100" s="41"/>
      <c r="NL100" s="41"/>
      <c r="NM100" s="41"/>
      <c r="NN100" s="41"/>
      <c r="NO100" s="41"/>
      <c r="NP100" s="41"/>
      <c r="NQ100" s="41"/>
      <c r="NR100" s="41"/>
      <c r="NS100" s="41"/>
      <c r="NT100" s="41"/>
      <c r="NU100" s="41"/>
      <c r="NV100" s="41"/>
      <c r="NW100" s="41"/>
      <c r="NX100" s="41"/>
      <c r="NY100" s="41"/>
      <c r="NZ100" s="41"/>
      <c r="OA100" s="41"/>
      <c r="OB100" s="41"/>
      <c r="OC100" s="41"/>
      <c r="OD100" s="41"/>
      <c r="OE100" s="41"/>
      <c r="OF100" s="41"/>
      <c r="OG100" s="41"/>
      <c r="OH100" s="41"/>
      <c r="OI100" s="41"/>
      <c r="OJ100" s="41"/>
      <c r="OK100" s="41"/>
      <c r="OL100" s="41"/>
      <c r="OM100" s="41"/>
      <c r="ON100" s="41"/>
      <c r="OO100" s="41"/>
      <c r="OP100" s="41"/>
      <c r="OQ100" s="41"/>
      <c r="OR100" s="41"/>
      <c r="OS100" s="41"/>
      <c r="OT100" s="41"/>
      <c r="OU100" s="41"/>
      <c r="OV100" s="41"/>
      <c r="OW100" s="41"/>
      <c r="OX100" s="41"/>
      <c r="OY100" s="41"/>
      <c r="OZ100" s="41"/>
      <c r="PA100" s="41"/>
      <c r="PB100" s="41"/>
      <c r="PC100" s="41"/>
      <c r="PD100" s="41"/>
      <c r="PE100" s="41"/>
      <c r="PF100" s="41"/>
      <c r="PG100" s="41"/>
      <c r="PH100" s="41"/>
      <c r="PI100" s="41"/>
      <c r="PJ100" s="41"/>
      <c r="PK100" s="41"/>
      <c r="PL100" s="41"/>
      <c r="PM100" s="41"/>
      <c r="PN100" s="41"/>
      <c r="PO100" s="41"/>
      <c r="PP100" s="41"/>
      <c r="PQ100" s="41"/>
      <c r="PR100" s="41"/>
      <c r="PS100" s="41"/>
      <c r="PT100" s="41"/>
      <c r="PU100" s="41"/>
      <c r="PV100" s="41"/>
      <c r="PW100" s="41"/>
      <c r="PX100" s="41"/>
      <c r="PY100" s="41"/>
      <c r="PZ100" s="41"/>
      <c r="QA100" s="41"/>
      <c r="QB100" s="41"/>
      <c r="QC100" s="41"/>
      <c r="QD100" s="41"/>
      <c r="QE100" s="41"/>
      <c r="QF100" s="41"/>
      <c r="QG100" s="41"/>
      <c r="QH100" s="41"/>
      <c r="QI100" s="41"/>
      <c r="QJ100" s="41"/>
      <c r="QK100" s="41"/>
      <c r="QL100" s="41"/>
      <c r="QM100" s="41"/>
      <c r="QN100" s="41"/>
      <c r="QO100" s="41"/>
      <c r="QP100" s="41"/>
      <c r="QQ100" s="41"/>
      <c r="QR100" s="41"/>
      <c r="QS100" s="41"/>
      <c r="QT100" s="41"/>
      <c r="QU100" s="41"/>
      <c r="QV100" s="41"/>
      <c r="QW100" s="41"/>
      <c r="QX100" s="41"/>
      <c r="QY100" s="41"/>
      <c r="QZ100" s="41"/>
      <c r="RA100" s="41"/>
      <c r="RB100" s="41"/>
      <c r="RC100" s="41"/>
      <c r="RD100" s="41"/>
      <c r="RE100" s="41"/>
      <c r="RF100" s="41"/>
      <c r="RG100" s="41"/>
      <c r="RH100" s="41"/>
      <c r="RI100" s="41"/>
      <c r="RJ100" s="41"/>
      <c r="RK100" s="41"/>
      <c r="RL100" s="41"/>
      <c r="RM100" s="41"/>
      <c r="RN100" s="41"/>
      <c r="RO100" s="41"/>
      <c r="RP100" s="41"/>
      <c r="RQ100" s="41"/>
      <c r="RR100" s="41"/>
      <c r="RS100" s="41"/>
      <c r="RT100" s="41"/>
      <c r="RU100" s="41"/>
      <c r="RV100" s="41"/>
      <c r="RW100" s="41"/>
      <c r="RX100" s="41"/>
      <c r="RY100" s="41"/>
      <c r="RZ100" s="41"/>
      <c r="SA100" s="41"/>
      <c r="SB100" s="41"/>
      <c r="SC100" s="41"/>
      <c r="SD100" s="41"/>
      <c r="SE100" s="41"/>
      <c r="SF100" s="41"/>
      <c r="SG100" s="41"/>
      <c r="SH100" s="41"/>
      <c r="SI100" s="41"/>
      <c r="SJ100" s="41"/>
      <c r="SK100" s="41"/>
      <c r="SL100" s="41"/>
      <c r="SM100" s="41"/>
      <c r="SN100" s="41"/>
      <c r="SO100" s="41"/>
      <c r="SP100" s="41"/>
      <c r="SQ100" s="41"/>
      <c r="SR100" s="41"/>
      <c r="SS100" s="41"/>
      <c r="ST100" s="41"/>
      <c r="SU100" s="41"/>
      <c r="SV100" s="41"/>
      <c r="SW100" s="41"/>
      <c r="SX100" s="41"/>
      <c r="SY100" s="41"/>
      <c r="SZ100" s="41"/>
      <c r="TA100" s="41"/>
      <c r="TB100" s="41"/>
      <c r="TC100" s="41"/>
      <c r="TD100" s="41"/>
      <c r="TE100" s="41"/>
      <c r="TF100" s="41"/>
      <c r="TG100" s="41"/>
      <c r="TH100" s="41"/>
      <c r="TI100" s="41"/>
      <c r="TJ100" s="41"/>
      <c r="TK100" s="41"/>
      <c r="TL100" s="41"/>
      <c r="TM100" s="41"/>
      <c r="TN100" s="41"/>
      <c r="TO100" s="41"/>
      <c r="TP100" s="41"/>
      <c r="TQ100" s="41"/>
      <c r="TR100" s="41"/>
      <c r="TS100" s="41"/>
      <c r="TT100" s="41"/>
      <c r="TU100" s="41"/>
      <c r="TV100" s="41"/>
      <c r="TW100" s="41"/>
      <c r="TX100" s="41"/>
      <c r="TY100" s="41"/>
      <c r="TZ100" s="41"/>
      <c r="UA100" s="41"/>
      <c r="UB100" s="41"/>
      <c r="UC100" s="41"/>
      <c r="UD100" s="41"/>
      <c r="UE100" s="41"/>
      <c r="UF100" s="41"/>
      <c r="UG100" s="41"/>
      <c r="UH100" s="41"/>
      <c r="UI100" s="41"/>
      <c r="UJ100" s="41"/>
      <c r="UK100" s="41"/>
      <c r="UL100" s="41"/>
      <c r="UM100" s="41"/>
      <c r="UN100" s="41"/>
      <c r="UO100" s="41"/>
      <c r="UP100" s="41"/>
      <c r="UQ100" s="41"/>
      <c r="UR100" s="41"/>
      <c r="US100" s="41"/>
      <c r="UT100" s="41"/>
      <c r="UU100" s="41"/>
      <c r="UV100" s="41"/>
      <c r="UW100" s="41"/>
      <c r="UX100" s="41"/>
      <c r="UY100" s="41"/>
      <c r="UZ100" s="41"/>
      <c r="VA100" s="41"/>
      <c r="VB100" s="41"/>
      <c r="VC100" s="41"/>
      <c r="VD100" s="41"/>
      <c r="VE100" s="41"/>
      <c r="VF100" s="41"/>
      <c r="VG100" s="41"/>
      <c r="VH100" s="41"/>
      <c r="VI100" s="41"/>
      <c r="VJ100" s="41"/>
      <c r="VK100" s="41"/>
      <c r="VL100" s="41"/>
      <c r="VM100" s="41"/>
      <c r="VN100" s="41"/>
      <c r="VO100" s="41"/>
      <c r="VP100" s="41"/>
      <c r="VQ100" s="41"/>
      <c r="VR100" s="41"/>
      <c r="VS100" s="41"/>
      <c r="VT100" s="41"/>
      <c r="VU100" s="41"/>
      <c r="VV100" s="41"/>
      <c r="VW100" s="41"/>
      <c r="VX100" s="41"/>
      <c r="VY100" s="41"/>
      <c r="VZ100" s="41"/>
      <c r="WA100" s="41"/>
      <c r="WB100" s="41"/>
      <c r="WC100" s="41"/>
      <c r="WD100" s="41"/>
      <c r="WE100" s="41"/>
      <c r="WF100" s="41"/>
      <c r="WG100" s="41"/>
      <c r="WH100" s="41"/>
      <c r="WI100" s="41"/>
      <c r="WJ100" s="41"/>
      <c r="WK100" s="41"/>
      <c r="WL100" s="41"/>
      <c r="WM100" s="41"/>
      <c r="WN100" s="41"/>
      <c r="WO100" s="41"/>
      <c r="WP100" s="41"/>
      <c r="WQ100" s="41"/>
      <c r="WR100" s="41"/>
      <c r="WS100" s="41"/>
      <c r="WT100" s="41"/>
      <c r="WU100" s="41"/>
      <c r="WV100" s="41"/>
      <c r="WW100" s="41"/>
      <c r="WX100" s="41"/>
      <c r="WY100" s="41"/>
      <c r="WZ100" s="41"/>
      <c r="XA100" s="41"/>
      <c r="XB100" s="41"/>
      <c r="XC100" s="41"/>
      <c r="XD100" s="41"/>
      <c r="XE100" s="41"/>
      <c r="XF100" s="41"/>
      <c r="XG100" s="41"/>
      <c r="XH100" s="41"/>
      <c r="XI100" s="41"/>
      <c r="XJ100" s="41"/>
      <c r="XK100" s="41"/>
      <c r="XL100" s="41"/>
      <c r="XM100" s="41"/>
      <c r="XN100" s="41"/>
      <c r="XO100" s="41"/>
      <c r="XP100" s="41"/>
      <c r="XQ100" s="41"/>
      <c r="XR100" s="41"/>
      <c r="XS100" s="41"/>
      <c r="XT100" s="41"/>
      <c r="XU100" s="41"/>
      <c r="XV100" s="41"/>
      <c r="XW100" s="41"/>
      <c r="XX100" s="41"/>
      <c r="XY100" s="41"/>
      <c r="XZ100" s="41"/>
      <c r="YA100" s="41"/>
      <c r="YB100" s="41"/>
      <c r="YC100" s="41"/>
      <c r="YD100" s="41"/>
      <c r="YE100" s="41"/>
      <c r="YF100" s="41"/>
      <c r="YG100" s="41"/>
      <c r="YH100" s="41"/>
      <c r="YI100" s="41"/>
      <c r="YJ100" s="41"/>
      <c r="YK100" s="41"/>
      <c r="YL100" s="41"/>
      <c r="YM100" s="41"/>
      <c r="YN100" s="41"/>
      <c r="YO100" s="41"/>
      <c r="YP100" s="41"/>
      <c r="YQ100" s="41"/>
      <c r="YR100" s="41"/>
      <c r="YS100" s="41"/>
      <c r="YT100" s="41"/>
      <c r="YU100" s="41"/>
      <c r="YV100" s="41"/>
      <c r="YW100" s="41"/>
      <c r="YX100" s="41"/>
      <c r="YY100" s="41"/>
      <c r="YZ100" s="41"/>
      <c r="ZA100" s="41"/>
      <c r="ZB100" s="41"/>
      <c r="ZC100" s="41"/>
      <c r="ZD100" s="41"/>
      <c r="ZE100" s="41"/>
      <c r="ZF100" s="41"/>
      <c r="ZG100" s="41"/>
      <c r="ZH100" s="41"/>
      <c r="ZI100" s="41"/>
      <c r="ZJ100" s="41"/>
      <c r="ZK100" s="41"/>
      <c r="ZL100" s="41"/>
      <c r="ZM100" s="41"/>
      <c r="ZN100" s="41"/>
      <c r="ZO100" s="41"/>
      <c r="ZP100" s="41"/>
      <c r="ZQ100" s="41"/>
      <c r="ZR100" s="41"/>
      <c r="ZS100" s="41"/>
      <c r="ZT100" s="41"/>
      <c r="ZU100" s="41"/>
      <c r="ZV100" s="41"/>
      <c r="ZW100" s="41"/>
      <c r="ZX100" s="41"/>
      <c r="ZY100" s="41"/>
      <c r="ZZ100" s="41"/>
      <c r="AAA100" s="41"/>
      <c r="AAB100" s="41"/>
      <c r="AAC100" s="41"/>
      <c r="AAD100" s="41"/>
      <c r="AAE100" s="41"/>
      <c r="AAF100" s="41"/>
      <c r="AAG100" s="41"/>
      <c r="AAH100" s="41"/>
      <c r="AAI100" s="41"/>
      <c r="AAJ100" s="41"/>
      <c r="AAK100" s="41"/>
      <c r="AAL100" s="41"/>
      <c r="AAM100" s="41"/>
      <c r="AAN100" s="41"/>
      <c r="AAO100" s="41"/>
      <c r="AAP100" s="41"/>
      <c r="AAQ100" s="41"/>
      <c r="AAR100" s="41"/>
      <c r="AAS100" s="41"/>
      <c r="AAT100" s="41"/>
      <c r="AAU100" s="41"/>
      <c r="AAV100" s="41"/>
      <c r="AAW100" s="41"/>
      <c r="AAX100" s="41"/>
      <c r="AAY100" s="41"/>
      <c r="AAZ100" s="41"/>
      <c r="ABA100" s="41"/>
      <c r="ABB100" s="41"/>
      <c r="ABC100" s="41"/>
      <c r="ABD100" s="41"/>
      <c r="ABE100" s="41"/>
      <c r="ABF100" s="41"/>
      <c r="ABG100" s="41"/>
      <c r="ABH100" s="41"/>
      <c r="ABI100" s="41"/>
      <c r="ABJ100" s="41"/>
      <c r="ABK100" s="41"/>
      <c r="ABL100" s="41"/>
      <c r="ABM100" s="41"/>
      <c r="ABN100" s="41"/>
      <c r="ABO100" s="41"/>
      <c r="ABP100" s="41"/>
      <c r="ABQ100" s="41"/>
      <c r="ABR100" s="41"/>
      <c r="ABS100" s="41"/>
      <c r="ABT100" s="41"/>
      <c r="ABU100" s="41"/>
      <c r="ABV100" s="41"/>
      <c r="ABW100" s="41"/>
      <c r="ABX100" s="41"/>
      <c r="ABY100" s="41"/>
      <c r="ABZ100" s="41"/>
      <c r="ACA100" s="41"/>
      <c r="ACB100" s="41"/>
      <c r="ACC100" s="41"/>
      <c r="ACD100" s="41"/>
      <c r="ACE100" s="41"/>
      <c r="ACF100" s="41"/>
      <c r="ACG100" s="41"/>
      <c r="ACH100" s="41"/>
      <c r="ACI100" s="41"/>
      <c r="ACJ100" s="41"/>
      <c r="ACK100" s="41"/>
      <c r="ACL100" s="41"/>
      <c r="ACM100" s="41"/>
      <c r="ACN100" s="41"/>
      <c r="ACO100" s="41"/>
      <c r="ACP100" s="41"/>
      <c r="ACQ100" s="41"/>
      <c r="ACR100" s="41"/>
      <c r="ACS100" s="41"/>
      <c r="ACT100" s="41"/>
      <c r="ACU100" s="41"/>
      <c r="ACV100" s="41"/>
      <c r="ACW100" s="41"/>
      <c r="ACX100" s="41"/>
      <c r="ACY100" s="41"/>
      <c r="ACZ100" s="41"/>
      <c r="ADA100" s="41"/>
      <c r="ADB100" s="41"/>
      <c r="ADC100" s="41"/>
      <c r="ADD100" s="41"/>
      <c r="ADE100" s="41"/>
      <c r="ADF100" s="41"/>
      <c r="ADG100" s="41"/>
      <c r="ADH100" s="41"/>
      <c r="ADI100" s="41"/>
      <c r="ADJ100" s="41"/>
      <c r="ADK100" s="41"/>
      <c r="ADL100" s="41"/>
      <c r="ADM100" s="41"/>
      <c r="ADN100" s="41"/>
      <c r="ADO100" s="41"/>
      <c r="ADP100" s="41"/>
      <c r="ADQ100" s="41"/>
      <c r="ADR100" s="41"/>
      <c r="ADS100" s="41"/>
      <c r="ADT100" s="41"/>
      <c r="ADU100" s="41"/>
      <c r="ADV100" s="41"/>
      <c r="ADW100" s="41"/>
      <c r="ADX100" s="41"/>
      <c r="ADY100" s="41"/>
      <c r="ADZ100" s="41"/>
      <c r="AEA100" s="41"/>
      <c r="AEB100" s="41"/>
      <c r="AEC100" s="41"/>
      <c r="AED100" s="41"/>
      <c r="AEE100" s="41"/>
      <c r="AEF100" s="41"/>
      <c r="AEG100" s="41"/>
      <c r="AEH100" s="41"/>
      <c r="AEI100" s="41"/>
      <c r="AEJ100" s="41"/>
      <c r="AEK100" s="41"/>
      <c r="AEL100" s="41"/>
      <c r="AEM100" s="41"/>
      <c r="AEN100" s="41"/>
      <c r="AEO100" s="41"/>
      <c r="AEP100" s="41"/>
      <c r="AEQ100" s="41"/>
      <c r="AER100" s="41"/>
      <c r="AES100" s="41"/>
      <c r="AET100" s="41"/>
      <c r="AEU100" s="41"/>
      <c r="AEV100" s="41"/>
      <c r="AEW100" s="41"/>
      <c r="AEX100" s="41"/>
      <c r="AEY100" s="41"/>
      <c r="AEZ100" s="41"/>
      <c r="AFA100" s="41"/>
      <c r="AFB100" s="41"/>
      <c r="AFC100" s="41"/>
      <c r="AFD100" s="41"/>
      <c r="AFE100" s="41"/>
      <c r="AFF100" s="41"/>
      <c r="AFG100" s="41"/>
      <c r="AFH100" s="41"/>
      <c r="AFI100" s="41"/>
      <c r="AFJ100" s="41"/>
      <c r="AFK100" s="41"/>
      <c r="AFL100" s="41"/>
      <c r="AFM100" s="41"/>
      <c r="AFN100" s="41"/>
      <c r="AFO100" s="41"/>
      <c r="AFP100" s="41"/>
      <c r="AFQ100" s="41"/>
      <c r="AFR100" s="41"/>
      <c r="AFS100" s="41"/>
      <c r="AFT100" s="41"/>
      <c r="AFU100" s="41"/>
      <c r="AFV100" s="41"/>
      <c r="AFW100" s="41"/>
      <c r="AFX100" s="41"/>
      <c r="AFY100" s="41"/>
      <c r="AFZ100" s="41"/>
      <c r="AGA100" s="41"/>
      <c r="AGB100" s="41"/>
      <c r="AGC100" s="41"/>
      <c r="AGD100" s="41"/>
      <c r="AGE100" s="41"/>
      <c r="AGF100" s="41"/>
      <c r="AGG100" s="41"/>
      <c r="AGH100" s="41"/>
      <c r="AGI100" s="41"/>
      <c r="AGJ100" s="41"/>
      <c r="AGK100" s="41"/>
      <c r="AGL100" s="41"/>
      <c r="AGM100" s="41"/>
      <c r="AGN100" s="41"/>
      <c r="AGO100" s="41"/>
      <c r="AGP100" s="41"/>
      <c r="AGQ100" s="41"/>
      <c r="AGR100" s="41"/>
      <c r="AGS100" s="41"/>
      <c r="AGT100" s="41"/>
      <c r="AGU100" s="41"/>
      <c r="AGV100" s="41"/>
      <c r="AGW100" s="41"/>
      <c r="AGX100" s="41"/>
      <c r="AGY100" s="41"/>
      <c r="AGZ100" s="41"/>
      <c r="AHA100" s="41"/>
      <c r="AHB100" s="41"/>
      <c r="AHC100" s="41"/>
      <c r="AHD100" s="41"/>
      <c r="AHE100" s="41"/>
      <c r="AHF100" s="41"/>
      <c r="AHG100" s="41"/>
      <c r="AHH100" s="41"/>
      <c r="AHI100" s="41"/>
      <c r="AHJ100" s="41"/>
      <c r="AHK100" s="41"/>
      <c r="AHL100" s="41"/>
      <c r="AHM100" s="41"/>
      <c r="AHN100" s="41"/>
      <c r="AHO100" s="41"/>
      <c r="AHP100" s="41"/>
      <c r="AHQ100" s="41"/>
      <c r="AHR100" s="41"/>
      <c r="AHS100" s="41"/>
      <c r="AHT100" s="41"/>
      <c r="AHU100" s="41"/>
      <c r="AHV100" s="41"/>
      <c r="AHW100" s="41"/>
      <c r="AHX100" s="41"/>
      <c r="AHY100" s="41"/>
      <c r="AHZ100" s="41"/>
      <c r="AIA100" s="41"/>
      <c r="AIB100" s="41"/>
      <c r="AIC100" s="41"/>
      <c r="AID100" s="41"/>
      <c r="AIE100" s="41"/>
      <c r="AIF100" s="41"/>
      <c r="AIG100" s="41"/>
      <c r="AIH100" s="41"/>
      <c r="AII100" s="41"/>
      <c r="AIJ100" s="41"/>
      <c r="AIK100" s="41"/>
      <c r="AIL100" s="41"/>
      <c r="AIM100" s="41"/>
      <c r="AIN100" s="41"/>
      <c r="AIO100" s="41"/>
      <c r="AIP100" s="41"/>
      <c r="AIQ100" s="41"/>
      <c r="AIR100" s="41"/>
      <c r="AIS100" s="41"/>
      <c r="AIT100" s="41"/>
      <c r="AIU100" s="41"/>
      <c r="AIV100" s="41"/>
      <c r="AIW100" s="41"/>
      <c r="AIX100" s="41"/>
      <c r="AIY100" s="41"/>
      <c r="AIZ100" s="41"/>
      <c r="AJA100" s="41"/>
      <c r="AJB100" s="41"/>
      <c r="AJC100" s="41"/>
      <c r="AJD100" s="41"/>
      <c r="AJE100" s="41"/>
      <c r="AJF100" s="41"/>
      <c r="AJG100" s="41"/>
      <c r="AJH100" s="41"/>
      <c r="AJI100" s="41"/>
      <c r="AJJ100" s="41"/>
      <c r="AJK100" s="41"/>
      <c r="AJL100" s="41"/>
      <c r="AJM100" s="41"/>
      <c r="AJN100" s="41"/>
      <c r="AJO100" s="41"/>
      <c r="AJP100" s="41"/>
      <c r="AJQ100" s="41"/>
      <c r="AJR100" s="41"/>
      <c r="AJS100" s="41"/>
      <c r="AJT100" s="41"/>
      <c r="AJU100" s="41"/>
      <c r="AJV100" s="41"/>
      <c r="AJW100" s="41"/>
      <c r="AJX100" s="41"/>
      <c r="AJY100" s="41"/>
      <c r="AJZ100" s="41"/>
      <c r="AKA100" s="41"/>
      <c r="AKB100" s="41"/>
      <c r="AKC100" s="41"/>
      <c r="AKD100" s="41"/>
      <c r="AKE100" s="41"/>
      <c r="AKF100" s="41"/>
      <c r="AKG100" s="41"/>
      <c r="AKH100" s="41"/>
      <c r="AKI100" s="41"/>
      <c r="AKJ100" s="41"/>
      <c r="AKK100" s="41"/>
      <c r="AKL100" s="41"/>
      <c r="AKM100" s="41"/>
      <c r="AKN100" s="41"/>
      <c r="AKO100" s="41"/>
      <c r="AKP100" s="41"/>
      <c r="AKQ100" s="41"/>
      <c r="AKR100" s="41"/>
      <c r="AKS100" s="41"/>
      <c r="AKT100" s="41"/>
      <c r="AKU100" s="41"/>
      <c r="AKV100" s="41"/>
      <c r="AKW100" s="41"/>
      <c r="AKX100" s="41"/>
      <c r="AKY100" s="41"/>
      <c r="AKZ100" s="41"/>
      <c r="ALA100" s="41"/>
      <c r="ALB100" s="41"/>
      <c r="ALC100" s="41"/>
      <c r="ALD100" s="41"/>
      <c r="ALE100" s="41"/>
      <c r="ALF100" s="41"/>
      <c r="ALG100" s="41"/>
      <c r="ALH100" s="41"/>
      <c r="ALI100" s="41"/>
      <c r="ALJ100" s="41"/>
      <c r="ALK100" s="41"/>
      <c r="ALL100" s="41"/>
      <c r="ALM100" s="41"/>
      <c r="ALN100" s="41"/>
      <c r="ALO100" s="41"/>
      <c r="ALP100" s="41"/>
      <c r="ALQ100" s="41"/>
      <c r="ALR100" s="41"/>
      <c r="ALS100" s="41"/>
      <c r="ALT100" s="41"/>
      <c r="ALU100" s="41"/>
      <c r="ALV100" s="41"/>
      <c r="ALW100" s="41"/>
      <c r="ALX100" s="41"/>
      <c r="ALY100" s="41"/>
      <c r="ALZ100" s="41"/>
      <c r="AMA100" s="41"/>
      <c r="AMB100" s="41"/>
      <c r="AMC100" s="41"/>
      <c r="AMD100" s="41"/>
      <c r="AME100" s="41"/>
      <c r="AMF100" s="41"/>
      <c r="AMG100" s="41"/>
      <c r="AMH100" s="41"/>
      <c r="AMI100" s="41"/>
      <c r="AMJ100" s="41"/>
      <c r="AMK100" s="41"/>
      <c r="AML100" s="41"/>
      <c r="AMM100" s="41"/>
      <c r="AMN100" s="41"/>
      <c r="AMO100" s="41"/>
      <c r="AMP100" s="41"/>
      <c r="AMQ100" s="41"/>
      <c r="AMR100" s="41"/>
      <c r="AMS100" s="41"/>
      <c r="AMT100" s="41"/>
      <c r="AMU100" s="41"/>
      <c r="AMV100" s="41"/>
      <c r="AMW100" s="41"/>
      <c r="AMX100" s="41"/>
      <c r="AMY100" s="41"/>
      <c r="AMZ100" s="41"/>
      <c r="ANA100" s="41"/>
      <c r="ANB100" s="41"/>
      <c r="ANC100" s="41"/>
      <c r="AND100" s="41"/>
      <c r="ANE100" s="41"/>
      <c r="ANF100" s="41"/>
      <c r="ANG100" s="41"/>
      <c r="ANH100" s="41"/>
      <c r="ANI100" s="41"/>
      <c r="ANJ100" s="41"/>
      <c r="ANK100" s="41"/>
      <c r="ANL100" s="41"/>
      <c r="ANM100" s="41"/>
      <c r="ANN100" s="41"/>
      <c r="ANO100" s="41"/>
      <c r="ANP100" s="41"/>
      <c r="ANQ100" s="41"/>
      <c r="ANR100" s="41"/>
      <c r="ANS100" s="41"/>
      <c r="ANT100" s="41"/>
      <c r="ANU100" s="41"/>
      <c r="ANV100" s="41"/>
      <c r="ANW100" s="41"/>
      <c r="ANX100" s="41"/>
      <c r="ANY100" s="41"/>
      <c r="ANZ100" s="41"/>
      <c r="AOA100" s="41"/>
      <c r="AOB100" s="41"/>
      <c r="AOC100" s="41"/>
      <c r="AOD100" s="41"/>
      <c r="AOE100" s="41"/>
      <c r="AOF100" s="41"/>
      <c r="AOG100" s="41"/>
      <c r="AOH100" s="41"/>
      <c r="AOI100" s="41"/>
      <c r="AOJ100" s="41"/>
      <c r="AOK100" s="41"/>
      <c r="AOL100" s="41"/>
      <c r="AOM100" s="41"/>
      <c r="AON100" s="41"/>
      <c r="AOO100" s="41"/>
      <c r="AOP100" s="41"/>
      <c r="AOQ100" s="41"/>
      <c r="AOR100" s="41"/>
      <c r="AOS100" s="41"/>
      <c r="AOT100" s="41"/>
      <c r="AOU100" s="41"/>
      <c r="AOV100" s="41"/>
      <c r="AOW100" s="41"/>
      <c r="AOX100" s="41"/>
      <c r="AOY100" s="41"/>
      <c r="AOZ100" s="41"/>
      <c r="APA100" s="41"/>
      <c r="APB100" s="41"/>
      <c r="APC100" s="41"/>
      <c r="APD100" s="41"/>
      <c r="APE100" s="41"/>
      <c r="APF100" s="41"/>
      <c r="APG100" s="41"/>
      <c r="APH100" s="41"/>
      <c r="API100" s="41"/>
    </row>
    <row r="101" spans="2:1101" x14ac:dyDescent="0.25">
      <c r="B101" s="43" t="s">
        <v>125</v>
      </c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41"/>
      <c r="CP101" s="41"/>
      <c r="CQ101" s="41"/>
      <c r="CR101" s="41"/>
      <c r="CS101" s="41"/>
      <c r="CT101" s="41"/>
      <c r="CU101" s="41"/>
      <c r="CV101" s="41"/>
      <c r="CW101" s="41"/>
      <c r="CX101" s="41"/>
      <c r="CY101" s="41"/>
      <c r="CZ101" s="41"/>
      <c r="DA101" s="41"/>
      <c r="DB101" s="41"/>
      <c r="DC101" s="41"/>
      <c r="DD101" s="41"/>
      <c r="DE101" s="41"/>
      <c r="DF101" s="41"/>
      <c r="DG101" s="41"/>
      <c r="DH101" s="41"/>
      <c r="DI101" s="41"/>
      <c r="DJ101" s="41"/>
      <c r="DK101" s="41"/>
      <c r="DL101" s="41"/>
      <c r="DM101" s="41"/>
      <c r="DN101" s="41"/>
      <c r="DO101" s="41"/>
      <c r="DP101" s="41"/>
      <c r="DQ101" s="41"/>
      <c r="DR101" s="41"/>
      <c r="DS101" s="41"/>
      <c r="DT101" s="41"/>
      <c r="DU101" s="41"/>
      <c r="DV101" s="41"/>
      <c r="DW101" s="41"/>
      <c r="DX101" s="41"/>
      <c r="DY101" s="41"/>
      <c r="DZ101" s="41"/>
      <c r="EA101" s="41"/>
      <c r="EB101" s="41"/>
      <c r="EC101" s="41"/>
      <c r="ED101" s="41"/>
      <c r="EE101" s="41"/>
      <c r="EF101" s="41"/>
      <c r="EG101" s="41"/>
      <c r="EH101" s="41"/>
      <c r="EI101" s="41"/>
      <c r="EJ101" s="41"/>
      <c r="EK101" s="41"/>
      <c r="EL101" s="41"/>
      <c r="EM101" s="41"/>
      <c r="EN101" s="41"/>
      <c r="EO101" s="41"/>
      <c r="EP101" s="41"/>
      <c r="EQ101" s="41"/>
      <c r="ER101" s="41"/>
      <c r="ES101" s="41"/>
      <c r="ET101" s="41"/>
      <c r="EU101" s="41"/>
      <c r="EV101" s="41"/>
      <c r="EW101" s="41"/>
      <c r="EX101" s="41"/>
      <c r="EY101" s="41"/>
      <c r="EZ101" s="41"/>
      <c r="FA101" s="41"/>
      <c r="FB101" s="41"/>
      <c r="FC101" s="41"/>
      <c r="FD101" s="41"/>
      <c r="FE101" s="41"/>
      <c r="FF101" s="41"/>
      <c r="FG101" s="41"/>
      <c r="FH101" s="41"/>
      <c r="FI101" s="41"/>
      <c r="FJ101" s="41"/>
      <c r="FK101" s="41"/>
      <c r="FL101" s="41"/>
      <c r="FM101" s="41"/>
      <c r="FN101" s="41"/>
      <c r="FO101" s="41"/>
      <c r="FP101" s="41"/>
      <c r="FQ101" s="41"/>
      <c r="FR101" s="41"/>
      <c r="FS101" s="41"/>
      <c r="FT101" s="41"/>
      <c r="FU101" s="41"/>
      <c r="FV101" s="41"/>
      <c r="FW101" s="41"/>
      <c r="FX101" s="41"/>
      <c r="FY101" s="41"/>
      <c r="FZ101" s="41"/>
      <c r="GA101" s="41"/>
      <c r="GB101" s="41"/>
      <c r="GC101" s="41"/>
      <c r="GD101" s="41"/>
      <c r="GE101" s="41"/>
      <c r="GF101" s="41"/>
      <c r="GG101" s="41"/>
      <c r="GH101" s="41"/>
      <c r="GI101" s="41"/>
      <c r="GJ101" s="41"/>
      <c r="GK101" s="41"/>
      <c r="GL101" s="41"/>
      <c r="GM101" s="41"/>
      <c r="GN101" s="41"/>
      <c r="GO101" s="41"/>
      <c r="GP101" s="41"/>
      <c r="GQ101" s="41"/>
      <c r="GR101" s="41"/>
      <c r="GS101" s="41"/>
      <c r="GT101" s="41"/>
      <c r="GU101" s="41"/>
      <c r="GV101" s="41"/>
      <c r="GW101" s="41"/>
      <c r="GX101" s="41"/>
      <c r="GY101" s="41"/>
      <c r="GZ101" s="41"/>
      <c r="HA101" s="41"/>
      <c r="HB101" s="41"/>
      <c r="HC101" s="41"/>
      <c r="HD101" s="41"/>
      <c r="HE101" s="41"/>
      <c r="HF101" s="41"/>
      <c r="HG101" s="41"/>
      <c r="HH101" s="41"/>
      <c r="HI101" s="41"/>
      <c r="HJ101" s="41"/>
      <c r="HK101" s="41"/>
      <c r="HL101" s="41"/>
      <c r="HM101" s="41"/>
      <c r="HN101" s="41"/>
      <c r="HO101" s="41"/>
      <c r="HP101" s="41"/>
      <c r="HQ101" s="41"/>
      <c r="HR101" s="41"/>
      <c r="HS101" s="41"/>
      <c r="HT101" s="41"/>
      <c r="HU101" s="41"/>
      <c r="HV101" s="41"/>
      <c r="HW101" s="41"/>
      <c r="HX101" s="41"/>
      <c r="HY101" s="41"/>
      <c r="HZ101" s="41"/>
      <c r="IA101" s="41"/>
      <c r="IB101" s="41"/>
      <c r="IC101" s="41"/>
      <c r="ID101" s="41"/>
      <c r="IE101" s="41"/>
      <c r="IF101" s="41"/>
      <c r="IG101" s="41"/>
      <c r="IH101" s="41"/>
      <c r="II101" s="41"/>
      <c r="IJ101" s="41"/>
      <c r="IK101" s="41"/>
      <c r="IL101" s="41"/>
      <c r="IM101" s="41"/>
      <c r="IN101" s="41"/>
      <c r="IO101" s="41"/>
      <c r="IP101" s="41"/>
      <c r="IQ101" s="41"/>
      <c r="IR101" s="41"/>
      <c r="IS101" s="41"/>
      <c r="IT101" s="41"/>
      <c r="IU101" s="41"/>
      <c r="IV101" s="41"/>
      <c r="IW101" s="41"/>
      <c r="IX101" s="41"/>
      <c r="IY101" s="41"/>
      <c r="IZ101" s="41"/>
      <c r="JA101" s="41"/>
      <c r="JB101" s="41"/>
      <c r="JC101" s="41"/>
      <c r="JD101" s="41"/>
      <c r="JE101" s="41"/>
      <c r="JF101" s="41"/>
      <c r="JG101" s="41"/>
      <c r="JH101" s="41"/>
      <c r="JI101" s="41"/>
      <c r="JJ101" s="41"/>
      <c r="JK101" s="41"/>
      <c r="JL101" s="41"/>
      <c r="JM101" s="41"/>
      <c r="JN101" s="41"/>
      <c r="JO101" s="41"/>
      <c r="JP101" s="41"/>
      <c r="JQ101" s="41"/>
      <c r="JR101" s="41"/>
      <c r="JS101" s="41"/>
      <c r="JT101" s="41"/>
      <c r="JU101" s="41"/>
      <c r="JV101" s="41"/>
      <c r="JW101" s="41"/>
      <c r="JX101" s="41"/>
      <c r="JY101" s="41"/>
      <c r="JZ101" s="41"/>
      <c r="KA101" s="41"/>
      <c r="KB101" s="41"/>
      <c r="KC101" s="41"/>
      <c r="KD101" s="41"/>
      <c r="KE101" s="41"/>
      <c r="KF101" s="41"/>
      <c r="KG101" s="41"/>
      <c r="KH101" s="41"/>
      <c r="KI101" s="41"/>
      <c r="KJ101" s="41"/>
      <c r="KK101" s="41"/>
      <c r="KL101" s="41"/>
      <c r="KM101" s="41"/>
      <c r="KN101" s="41"/>
      <c r="KO101" s="41"/>
      <c r="KP101" s="41"/>
      <c r="KQ101" s="41"/>
      <c r="KR101" s="41"/>
      <c r="KS101" s="41"/>
      <c r="KT101" s="41"/>
      <c r="KU101" s="41"/>
      <c r="KV101" s="41"/>
      <c r="KW101" s="41"/>
      <c r="KX101" s="41"/>
      <c r="KY101" s="41"/>
      <c r="KZ101" s="41"/>
      <c r="LA101" s="41"/>
      <c r="LB101" s="41"/>
      <c r="LC101" s="41"/>
      <c r="LD101" s="41"/>
      <c r="LE101" s="41"/>
      <c r="LF101" s="41"/>
      <c r="LG101" s="41"/>
      <c r="LH101" s="41"/>
      <c r="LI101" s="41"/>
      <c r="LJ101" s="41"/>
      <c r="LK101" s="41"/>
      <c r="LL101" s="41"/>
      <c r="LM101" s="41"/>
      <c r="LN101" s="41"/>
      <c r="LO101" s="41"/>
      <c r="LP101" s="41"/>
      <c r="LQ101" s="41"/>
      <c r="LR101" s="41"/>
      <c r="LS101" s="41"/>
      <c r="LT101" s="41"/>
      <c r="LU101" s="41"/>
      <c r="LV101" s="41"/>
      <c r="LW101" s="41"/>
      <c r="LX101" s="41"/>
      <c r="LY101" s="41"/>
      <c r="LZ101" s="41"/>
      <c r="MA101" s="41"/>
      <c r="MB101" s="41"/>
      <c r="MC101" s="41"/>
      <c r="MD101" s="41"/>
      <c r="ME101" s="41"/>
      <c r="MF101" s="41"/>
      <c r="MG101" s="41"/>
      <c r="MH101" s="41"/>
      <c r="MI101" s="41"/>
      <c r="MJ101" s="41"/>
      <c r="MK101" s="41"/>
      <c r="ML101" s="41"/>
      <c r="MM101" s="41"/>
      <c r="MN101" s="41"/>
      <c r="MO101" s="41"/>
      <c r="MP101" s="41"/>
      <c r="MQ101" s="41"/>
      <c r="MR101" s="41"/>
      <c r="MS101" s="41"/>
      <c r="MT101" s="41"/>
      <c r="MU101" s="41"/>
      <c r="MV101" s="41"/>
      <c r="MW101" s="41"/>
      <c r="MX101" s="41"/>
      <c r="MY101" s="41"/>
      <c r="MZ101" s="41"/>
      <c r="NA101" s="41"/>
      <c r="NB101" s="41"/>
      <c r="NC101" s="41"/>
      <c r="ND101" s="41"/>
      <c r="NE101" s="41"/>
      <c r="NF101" s="41"/>
      <c r="NG101" s="41"/>
      <c r="NH101" s="41"/>
      <c r="NI101" s="41"/>
      <c r="NJ101" s="41"/>
      <c r="NK101" s="41"/>
      <c r="NL101" s="41"/>
      <c r="NM101" s="41"/>
      <c r="NN101" s="41"/>
      <c r="NO101" s="41"/>
      <c r="NP101" s="41"/>
      <c r="NQ101" s="41"/>
      <c r="NR101" s="41"/>
      <c r="NS101" s="41"/>
      <c r="NT101" s="41"/>
      <c r="NU101" s="41"/>
      <c r="NV101" s="41"/>
      <c r="NW101" s="41"/>
      <c r="NX101" s="41"/>
      <c r="NY101" s="41"/>
      <c r="NZ101" s="41"/>
      <c r="OA101" s="41"/>
      <c r="OB101" s="41"/>
      <c r="OC101" s="41"/>
      <c r="OD101" s="41"/>
      <c r="OE101" s="41"/>
      <c r="OF101" s="41"/>
      <c r="OG101" s="41"/>
      <c r="OH101" s="41"/>
      <c r="OI101" s="41"/>
      <c r="OJ101" s="41"/>
      <c r="OK101" s="41"/>
      <c r="OL101" s="41"/>
      <c r="OM101" s="41"/>
      <c r="ON101" s="41"/>
      <c r="OO101" s="41"/>
      <c r="OP101" s="41"/>
      <c r="OQ101" s="41"/>
      <c r="OR101" s="41"/>
      <c r="OS101" s="41"/>
      <c r="OT101" s="41"/>
      <c r="OU101" s="41"/>
      <c r="OV101" s="41"/>
      <c r="OW101" s="41"/>
      <c r="OX101" s="41"/>
      <c r="OY101" s="41"/>
      <c r="OZ101" s="41"/>
      <c r="PA101" s="41"/>
      <c r="PB101" s="41"/>
      <c r="PC101" s="41"/>
      <c r="PD101" s="41"/>
      <c r="PE101" s="41"/>
      <c r="PF101" s="41"/>
      <c r="PG101" s="41"/>
      <c r="PH101" s="41"/>
      <c r="PI101" s="41"/>
      <c r="PJ101" s="41"/>
      <c r="PK101" s="41"/>
      <c r="PL101" s="41"/>
      <c r="PM101" s="41"/>
      <c r="PN101" s="41"/>
      <c r="PO101" s="41"/>
      <c r="PP101" s="41"/>
      <c r="PQ101" s="41"/>
      <c r="PR101" s="41"/>
      <c r="PS101" s="41"/>
      <c r="PT101" s="41"/>
      <c r="PU101" s="41"/>
      <c r="PV101" s="41"/>
      <c r="PW101" s="41"/>
      <c r="PX101" s="41"/>
      <c r="PY101" s="41"/>
      <c r="PZ101" s="41"/>
      <c r="QA101" s="41"/>
      <c r="QB101" s="41"/>
      <c r="QC101" s="41"/>
      <c r="QD101" s="41"/>
      <c r="QE101" s="41"/>
      <c r="QF101" s="41"/>
      <c r="QG101" s="41"/>
      <c r="QH101" s="41"/>
      <c r="QI101" s="41"/>
      <c r="QJ101" s="41"/>
      <c r="QK101" s="41"/>
      <c r="QL101" s="41"/>
      <c r="QM101" s="41"/>
      <c r="QN101" s="41"/>
      <c r="QO101" s="41"/>
      <c r="QP101" s="41"/>
      <c r="QQ101" s="41"/>
      <c r="QR101" s="41"/>
      <c r="QS101" s="41"/>
      <c r="QT101" s="41"/>
      <c r="QU101" s="41"/>
      <c r="QV101" s="41"/>
      <c r="QW101" s="41"/>
      <c r="QX101" s="41"/>
      <c r="QY101" s="41"/>
      <c r="QZ101" s="41"/>
      <c r="RA101" s="41"/>
      <c r="RB101" s="41"/>
      <c r="RC101" s="41"/>
      <c r="RD101" s="41"/>
      <c r="RE101" s="41"/>
      <c r="RF101" s="41"/>
      <c r="RG101" s="41"/>
      <c r="RH101" s="41"/>
      <c r="RI101" s="41"/>
      <c r="RJ101" s="41"/>
      <c r="RK101" s="41"/>
      <c r="RL101" s="41"/>
      <c r="RM101" s="41"/>
      <c r="RN101" s="41"/>
      <c r="RO101" s="41"/>
      <c r="RP101" s="41"/>
      <c r="RQ101" s="41"/>
      <c r="RR101" s="41"/>
      <c r="RS101" s="41"/>
      <c r="RT101" s="41"/>
      <c r="RU101" s="41"/>
      <c r="RV101" s="41"/>
      <c r="RW101" s="41"/>
      <c r="RX101" s="41"/>
      <c r="RY101" s="41"/>
      <c r="RZ101" s="41"/>
      <c r="SA101" s="41"/>
      <c r="SB101" s="41"/>
      <c r="SC101" s="41"/>
      <c r="SD101" s="41"/>
      <c r="SE101" s="41"/>
      <c r="SF101" s="41"/>
      <c r="SG101" s="41"/>
      <c r="SH101" s="41"/>
      <c r="SI101" s="41"/>
      <c r="SJ101" s="41"/>
      <c r="SK101" s="41"/>
      <c r="SL101" s="41"/>
      <c r="SM101" s="41"/>
      <c r="SN101" s="41"/>
      <c r="SO101" s="41"/>
      <c r="SP101" s="41"/>
      <c r="SQ101" s="41"/>
      <c r="SR101" s="41"/>
      <c r="SS101" s="41"/>
      <c r="ST101" s="41"/>
      <c r="SU101" s="41"/>
      <c r="SV101" s="41"/>
      <c r="SW101" s="41"/>
      <c r="SX101" s="41"/>
      <c r="SY101" s="41"/>
      <c r="SZ101" s="41"/>
      <c r="TA101" s="41"/>
      <c r="TB101" s="41"/>
      <c r="TC101" s="41"/>
      <c r="TD101" s="41"/>
      <c r="TE101" s="41"/>
      <c r="TF101" s="41"/>
      <c r="TG101" s="41"/>
      <c r="TH101" s="41"/>
      <c r="TI101" s="41"/>
      <c r="TJ101" s="41"/>
      <c r="TK101" s="41"/>
      <c r="TL101" s="41"/>
      <c r="TM101" s="41"/>
      <c r="TN101" s="41"/>
      <c r="TO101" s="41"/>
      <c r="TP101" s="41"/>
      <c r="TQ101" s="41"/>
      <c r="TR101" s="41"/>
      <c r="TS101" s="41"/>
      <c r="TT101" s="41"/>
      <c r="TU101" s="41"/>
      <c r="TV101" s="41"/>
      <c r="TW101" s="41"/>
      <c r="TX101" s="41"/>
      <c r="TY101" s="41"/>
      <c r="TZ101" s="41"/>
      <c r="UA101" s="41"/>
      <c r="UB101" s="41"/>
      <c r="UC101" s="41"/>
      <c r="UD101" s="41"/>
      <c r="UE101" s="41"/>
      <c r="UF101" s="41"/>
      <c r="UG101" s="41"/>
      <c r="UH101" s="41"/>
      <c r="UI101" s="41"/>
      <c r="UJ101" s="41"/>
      <c r="UK101" s="41"/>
      <c r="UL101" s="41"/>
      <c r="UM101" s="41"/>
      <c r="UN101" s="41"/>
      <c r="UO101" s="41"/>
      <c r="UP101" s="41"/>
      <c r="UQ101" s="41"/>
      <c r="UR101" s="41"/>
      <c r="US101" s="41"/>
      <c r="UT101" s="41"/>
      <c r="UU101" s="41"/>
      <c r="UV101" s="41"/>
      <c r="UW101" s="41"/>
      <c r="UX101" s="41"/>
      <c r="UY101" s="41"/>
      <c r="UZ101" s="41"/>
      <c r="VA101" s="41"/>
      <c r="VB101" s="41"/>
      <c r="VC101" s="41"/>
      <c r="VD101" s="41"/>
      <c r="VE101" s="41"/>
      <c r="VF101" s="41"/>
      <c r="VG101" s="41"/>
      <c r="VH101" s="41"/>
      <c r="VI101" s="41"/>
      <c r="VJ101" s="41"/>
      <c r="VK101" s="41"/>
      <c r="VL101" s="41"/>
      <c r="VM101" s="41"/>
      <c r="VN101" s="41"/>
      <c r="VO101" s="41"/>
      <c r="VP101" s="41"/>
      <c r="VQ101" s="41"/>
      <c r="VR101" s="41"/>
      <c r="VS101" s="41"/>
      <c r="VT101" s="41"/>
      <c r="VU101" s="41"/>
      <c r="VV101" s="41"/>
      <c r="VW101" s="41"/>
      <c r="VX101" s="41"/>
      <c r="VY101" s="41"/>
      <c r="VZ101" s="41"/>
      <c r="WA101" s="41"/>
      <c r="WB101" s="41"/>
      <c r="WC101" s="41"/>
      <c r="WD101" s="41"/>
      <c r="WE101" s="41"/>
      <c r="WF101" s="41"/>
      <c r="WG101" s="41"/>
      <c r="WH101" s="41"/>
      <c r="WI101" s="41"/>
      <c r="WJ101" s="41"/>
      <c r="WK101" s="41"/>
      <c r="WL101" s="41"/>
      <c r="WM101" s="41"/>
      <c r="WN101" s="41"/>
      <c r="WO101" s="41"/>
      <c r="WP101" s="41"/>
      <c r="WQ101" s="41"/>
      <c r="WR101" s="41"/>
      <c r="WS101" s="41"/>
      <c r="WT101" s="41"/>
      <c r="WU101" s="41"/>
      <c r="WV101" s="41"/>
      <c r="WW101" s="41"/>
      <c r="WX101" s="41"/>
      <c r="WY101" s="41"/>
      <c r="WZ101" s="41"/>
      <c r="XA101" s="41"/>
      <c r="XB101" s="41"/>
      <c r="XC101" s="41"/>
      <c r="XD101" s="41"/>
      <c r="XE101" s="41"/>
      <c r="XF101" s="41"/>
      <c r="XG101" s="41"/>
      <c r="XH101" s="41"/>
      <c r="XI101" s="41"/>
      <c r="XJ101" s="41"/>
      <c r="XK101" s="41"/>
      <c r="XL101" s="41"/>
      <c r="XM101" s="41"/>
      <c r="XN101" s="41"/>
      <c r="XO101" s="41"/>
      <c r="XP101" s="41"/>
      <c r="XQ101" s="41"/>
      <c r="XR101" s="41"/>
      <c r="XS101" s="41"/>
      <c r="XT101" s="41"/>
      <c r="XU101" s="41"/>
      <c r="XV101" s="41"/>
      <c r="XW101" s="41"/>
      <c r="XX101" s="41"/>
      <c r="XY101" s="41"/>
      <c r="XZ101" s="41"/>
      <c r="YA101" s="41"/>
      <c r="YB101" s="41"/>
      <c r="YC101" s="41"/>
      <c r="YD101" s="41"/>
      <c r="YE101" s="41"/>
      <c r="YF101" s="41"/>
      <c r="YG101" s="41"/>
      <c r="YH101" s="41"/>
      <c r="YI101" s="41"/>
      <c r="YJ101" s="41"/>
      <c r="YK101" s="41"/>
      <c r="YL101" s="41"/>
      <c r="YM101" s="41"/>
      <c r="YN101" s="41"/>
      <c r="YO101" s="41"/>
      <c r="YP101" s="41"/>
      <c r="YQ101" s="41"/>
      <c r="YR101" s="41"/>
      <c r="YS101" s="41"/>
      <c r="YT101" s="41"/>
      <c r="YU101" s="41"/>
      <c r="YV101" s="41"/>
      <c r="YW101" s="41"/>
      <c r="YX101" s="41"/>
      <c r="YY101" s="41"/>
      <c r="YZ101" s="41"/>
      <c r="ZA101" s="41"/>
      <c r="ZB101" s="41"/>
      <c r="ZC101" s="41"/>
      <c r="ZD101" s="41"/>
      <c r="ZE101" s="41"/>
      <c r="ZF101" s="41"/>
      <c r="ZG101" s="41"/>
      <c r="ZH101" s="41"/>
      <c r="ZI101" s="41"/>
      <c r="ZJ101" s="41"/>
      <c r="ZK101" s="41"/>
      <c r="ZL101" s="41"/>
      <c r="ZM101" s="41"/>
      <c r="ZN101" s="41"/>
      <c r="ZO101" s="41"/>
      <c r="ZP101" s="41"/>
      <c r="ZQ101" s="41"/>
      <c r="ZR101" s="41"/>
      <c r="ZS101" s="41"/>
      <c r="ZT101" s="41"/>
      <c r="ZU101" s="41"/>
      <c r="ZV101" s="41"/>
      <c r="ZW101" s="41"/>
      <c r="ZX101" s="41"/>
      <c r="ZY101" s="41"/>
      <c r="ZZ101" s="41"/>
      <c r="AAA101" s="41"/>
      <c r="AAB101" s="41"/>
      <c r="AAC101" s="41"/>
      <c r="AAD101" s="41"/>
      <c r="AAE101" s="41"/>
      <c r="AAF101" s="41"/>
      <c r="AAG101" s="41"/>
      <c r="AAH101" s="41"/>
      <c r="AAI101" s="41"/>
      <c r="AAJ101" s="41"/>
      <c r="AAK101" s="41"/>
      <c r="AAL101" s="41"/>
      <c r="AAM101" s="41"/>
      <c r="AAN101" s="41"/>
      <c r="AAO101" s="41"/>
      <c r="AAP101" s="41"/>
      <c r="AAQ101" s="41"/>
      <c r="AAR101" s="41"/>
      <c r="AAS101" s="41"/>
      <c r="AAT101" s="41"/>
      <c r="AAU101" s="41"/>
      <c r="AAV101" s="41"/>
      <c r="AAW101" s="41"/>
      <c r="AAX101" s="41"/>
      <c r="AAY101" s="41"/>
      <c r="AAZ101" s="41"/>
      <c r="ABA101" s="41"/>
      <c r="ABB101" s="41"/>
      <c r="ABC101" s="41"/>
      <c r="ABD101" s="41"/>
      <c r="ABE101" s="41"/>
      <c r="ABF101" s="41"/>
      <c r="ABG101" s="41"/>
      <c r="ABH101" s="41"/>
      <c r="ABI101" s="41"/>
      <c r="ABJ101" s="41"/>
      <c r="ABK101" s="41"/>
      <c r="ABL101" s="41"/>
      <c r="ABM101" s="41"/>
      <c r="ABN101" s="41"/>
      <c r="ABO101" s="41"/>
      <c r="ABP101" s="41"/>
      <c r="ABQ101" s="41"/>
      <c r="ABR101" s="41"/>
      <c r="ABS101" s="41"/>
      <c r="ABT101" s="41"/>
      <c r="ABU101" s="41"/>
      <c r="ABV101" s="41"/>
      <c r="ABW101" s="41"/>
      <c r="ABX101" s="41"/>
      <c r="ABY101" s="41"/>
      <c r="ABZ101" s="41"/>
      <c r="ACA101" s="41"/>
      <c r="ACB101" s="41"/>
      <c r="ACC101" s="41"/>
      <c r="ACD101" s="41"/>
      <c r="ACE101" s="41"/>
      <c r="ACF101" s="41"/>
      <c r="ACG101" s="41"/>
      <c r="ACH101" s="41"/>
      <c r="ACI101" s="41"/>
      <c r="ACJ101" s="41"/>
      <c r="ACK101" s="41"/>
      <c r="ACL101" s="41"/>
      <c r="ACM101" s="41"/>
      <c r="ACN101" s="41"/>
      <c r="ACO101" s="41"/>
      <c r="ACP101" s="41"/>
      <c r="ACQ101" s="41"/>
      <c r="ACR101" s="41"/>
      <c r="ACS101" s="41"/>
      <c r="ACT101" s="41"/>
      <c r="ACU101" s="41"/>
      <c r="ACV101" s="41"/>
      <c r="ACW101" s="41"/>
      <c r="ACX101" s="41"/>
      <c r="ACY101" s="41"/>
      <c r="ACZ101" s="41"/>
      <c r="ADA101" s="41"/>
      <c r="ADB101" s="41"/>
      <c r="ADC101" s="41"/>
      <c r="ADD101" s="41"/>
      <c r="ADE101" s="41"/>
      <c r="ADF101" s="41"/>
      <c r="ADG101" s="41"/>
      <c r="ADH101" s="41"/>
      <c r="ADI101" s="41"/>
      <c r="ADJ101" s="41"/>
      <c r="ADK101" s="41"/>
      <c r="ADL101" s="41"/>
      <c r="ADM101" s="41"/>
      <c r="ADN101" s="41"/>
      <c r="ADO101" s="41"/>
      <c r="ADP101" s="41"/>
      <c r="ADQ101" s="41"/>
      <c r="ADR101" s="41"/>
      <c r="ADS101" s="41"/>
      <c r="ADT101" s="41"/>
      <c r="ADU101" s="41"/>
      <c r="ADV101" s="41"/>
      <c r="ADW101" s="41"/>
      <c r="ADX101" s="41"/>
      <c r="ADY101" s="41"/>
      <c r="ADZ101" s="41"/>
      <c r="AEA101" s="41"/>
      <c r="AEB101" s="41"/>
      <c r="AEC101" s="41"/>
      <c r="AED101" s="41"/>
      <c r="AEE101" s="41"/>
      <c r="AEF101" s="41"/>
      <c r="AEG101" s="41"/>
      <c r="AEH101" s="41"/>
      <c r="AEI101" s="41"/>
      <c r="AEJ101" s="41"/>
      <c r="AEK101" s="41"/>
      <c r="AEL101" s="41"/>
      <c r="AEM101" s="41"/>
      <c r="AEN101" s="41"/>
      <c r="AEO101" s="41"/>
      <c r="AEP101" s="41"/>
      <c r="AEQ101" s="41"/>
      <c r="AER101" s="41"/>
      <c r="AES101" s="41"/>
      <c r="AET101" s="41"/>
      <c r="AEU101" s="41"/>
      <c r="AEV101" s="41"/>
      <c r="AEW101" s="41"/>
      <c r="AEX101" s="41"/>
      <c r="AEY101" s="41"/>
      <c r="AEZ101" s="41"/>
      <c r="AFA101" s="41"/>
      <c r="AFB101" s="41"/>
      <c r="AFC101" s="41"/>
      <c r="AFD101" s="41"/>
      <c r="AFE101" s="41"/>
      <c r="AFF101" s="41"/>
      <c r="AFG101" s="41"/>
      <c r="AFH101" s="41"/>
      <c r="AFI101" s="41"/>
      <c r="AFJ101" s="41"/>
      <c r="AFK101" s="41"/>
      <c r="AFL101" s="41"/>
      <c r="AFM101" s="41"/>
      <c r="AFN101" s="41"/>
      <c r="AFO101" s="41"/>
      <c r="AFP101" s="41"/>
      <c r="AFQ101" s="41"/>
      <c r="AFR101" s="41"/>
      <c r="AFS101" s="41"/>
      <c r="AFT101" s="41"/>
      <c r="AFU101" s="41"/>
      <c r="AFV101" s="41"/>
      <c r="AFW101" s="41"/>
      <c r="AFX101" s="41"/>
      <c r="AFY101" s="41"/>
      <c r="AFZ101" s="41"/>
      <c r="AGA101" s="41"/>
      <c r="AGB101" s="41"/>
      <c r="AGC101" s="41"/>
      <c r="AGD101" s="41"/>
      <c r="AGE101" s="41"/>
      <c r="AGF101" s="41"/>
      <c r="AGG101" s="41"/>
      <c r="AGH101" s="41"/>
      <c r="AGI101" s="41"/>
      <c r="AGJ101" s="41"/>
      <c r="AGK101" s="41"/>
      <c r="AGL101" s="41"/>
      <c r="AGM101" s="41"/>
      <c r="AGN101" s="41"/>
      <c r="AGO101" s="41"/>
      <c r="AGP101" s="41"/>
      <c r="AGQ101" s="41"/>
      <c r="AGR101" s="41"/>
      <c r="AGS101" s="41"/>
      <c r="AGT101" s="41"/>
      <c r="AGU101" s="41"/>
      <c r="AGV101" s="41"/>
      <c r="AGW101" s="41"/>
      <c r="AGX101" s="41"/>
      <c r="AGY101" s="41"/>
      <c r="AGZ101" s="41"/>
      <c r="AHA101" s="41"/>
      <c r="AHB101" s="41"/>
      <c r="AHC101" s="41"/>
      <c r="AHD101" s="41"/>
      <c r="AHE101" s="41"/>
      <c r="AHF101" s="41"/>
      <c r="AHG101" s="41"/>
      <c r="AHH101" s="41"/>
      <c r="AHI101" s="41"/>
      <c r="AHJ101" s="41"/>
      <c r="AHK101" s="41"/>
      <c r="AHL101" s="41"/>
      <c r="AHM101" s="41"/>
      <c r="AHN101" s="41"/>
      <c r="AHO101" s="41"/>
      <c r="AHP101" s="41"/>
      <c r="AHQ101" s="41"/>
      <c r="AHR101" s="41"/>
      <c r="AHS101" s="41"/>
      <c r="AHT101" s="41"/>
      <c r="AHU101" s="41"/>
      <c r="AHV101" s="41"/>
      <c r="AHW101" s="41"/>
      <c r="AHX101" s="41"/>
      <c r="AHY101" s="41"/>
      <c r="AHZ101" s="41"/>
      <c r="AIA101" s="41"/>
      <c r="AIB101" s="41"/>
      <c r="AIC101" s="41"/>
      <c r="AID101" s="41"/>
      <c r="AIE101" s="41"/>
      <c r="AIF101" s="41"/>
      <c r="AIG101" s="41"/>
      <c r="AIH101" s="41"/>
      <c r="AII101" s="41"/>
      <c r="AIJ101" s="41"/>
      <c r="AIK101" s="41"/>
      <c r="AIL101" s="41"/>
      <c r="AIM101" s="41"/>
      <c r="AIN101" s="41"/>
      <c r="AIO101" s="41"/>
      <c r="AIP101" s="41"/>
      <c r="AIQ101" s="41"/>
      <c r="AIR101" s="41"/>
      <c r="AIS101" s="41"/>
      <c r="AIT101" s="41"/>
      <c r="AIU101" s="41"/>
      <c r="AIV101" s="41"/>
      <c r="AIW101" s="41"/>
      <c r="AIX101" s="41"/>
      <c r="AIY101" s="41"/>
      <c r="AIZ101" s="41"/>
      <c r="AJA101" s="41"/>
      <c r="AJB101" s="41"/>
      <c r="AJC101" s="41"/>
      <c r="AJD101" s="41"/>
      <c r="AJE101" s="41"/>
      <c r="AJF101" s="41"/>
      <c r="AJG101" s="41"/>
      <c r="AJH101" s="41"/>
      <c r="AJI101" s="41"/>
      <c r="AJJ101" s="41"/>
      <c r="AJK101" s="41"/>
      <c r="AJL101" s="41"/>
      <c r="AJM101" s="41"/>
      <c r="AJN101" s="41"/>
      <c r="AJO101" s="41"/>
      <c r="AJP101" s="41"/>
      <c r="AJQ101" s="41"/>
      <c r="AJR101" s="41"/>
      <c r="AJS101" s="41"/>
      <c r="AJT101" s="41"/>
      <c r="AJU101" s="41"/>
      <c r="AJV101" s="41"/>
      <c r="AJW101" s="41"/>
      <c r="AJX101" s="41"/>
      <c r="AJY101" s="41"/>
      <c r="AJZ101" s="41"/>
      <c r="AKA101" s="41"/>
      <c r="AKB101" s="41"/>
      <c r="AKC101" s="41"/>
      <c r="AKD101" s="41"/>
      <c r="AKE101" s="41"/>
      <c r="AKF101" s="41"/>
      <c r="AKG101" s="41"/>
      <c r="AKH101" s="41"/>
      <c r="AKI101" s="41"/>
      <c r="AKJ101" s="41"/>
      <c r="AKK101" s="41"/>
      <c r="AKL101" s="41"/>
      <c r="AKM101" s="41"/>
      <c r="AKN101" s="41"/>
      <c r="AKO101" s="41"/>
      <c r="AKP101" s="41"/>
      <c r="AKQ101" s="41"/>
      <c r="AKR101" s="41"/>
      <c r="AKS101" s="41"/>
      <c r="AKT101" s="41"/>
      <c r="AKU101" s="41"/>
      <c r="AKV101" s="41"/>
      <c r="AKW101" s="41"/>
      <c r="AKX101" s="41"/>
      <c r="AKY101" s="41"/>
      <c r="AKZ101" s="41"/>
      <c r="ALA101" s="41"/>
      <c r="ALB101" s="41"/>
      <c r="ALC101" s="41"/>
      <c r="ALD101" s="41"/>
      <c r="ALE101" s="41"/>
      <c r="ALF101" s="41"/>
      <c r="ALG101" s="41"/>
      <c r="ALH101" s="41"/>
      <c r="ALI101" s="41"/>
      <c r="ALJ101" s="41"/>
      <c r="ALK101" s="41"/>
      <c r="ALL101" s="41"/>
      <c r="ALM101" s="41"/>
      <c r="ALN101" s="41"/>
      <c r="ALO101" s="41"/>
      <c r="ALP101" s="41"/>
      <c r="ALQ101" s="41"/>
      <c r="ALR101" s="41"/>
      <c r="ALS101" s="41"/>
      <c r="ALT101" s="41"/>
      <c r="ALU101" s="41"/>
      <c r="ALV101" s="41"/>
      <c r="ALW101" s="41"/>
      <c r="ALX101" s="41"/>
      <c r="ALY101" s="41"/>
      <c r="ALZ101" s="41"/>
      <c r="AMA101" s="41"/>
      <c r="AMB101" s="41"/>
      <c r="AMC101" s="41"/>
      <c r="AMD101" s="41"/>
      <c r="AME101" s="41"/>
      <c r="AMF101" s="41"/>
      <c r="AMG101" s="41"/>
      <c r="AMH101" s="41"/>
      <c r="AMI101" s="41"/>
      <c r="AMJ101" s="41"/>
      <c r="AMK101" s="41"/>
      <c r="AML101" s="41"/>
      <c r="AMM101" s="41"/>
      <c r="AMN101" s="41"/>
      <c r="AMO101" s="41"/>
      <c r="AMP101" s="41"/>
      <c r="AMQ101" s="41"/>
      <c r="AMR101" s="41"/>
      <c r="AMS101" s="41"/>
      <c r="AMT101" s="41"/>
      <c r="AMU101" s="41"/>
      <c r="AMV101" s="41"/>
      <c r="AMW101" s="41"/>
      <c r="AMX101" s="41"/>
      <c r="AMY101" s="41"/>
      <c r="AMZ101" s="41"/>
      <c r="ANA101" s="41"/>
      <c r="ANB101" s="41"/>
      <c r="ANC101" s="41"/>
      <c r="AND101" s="41"/>
      <c r="ANE101" s="41"/>
      <c r="ANF101" s="41"/>
      <c r="ANG101" s="41"/>
      <c r="ANH101" s="41"/>
      <c r="ANI101" s="41"/>
      <c r="ANJ101" s="41"/>
      <c r="ANK101" s="41"/>
      <c r="ANL101" s="41"/>
      <c r="ANM101" s="41"/>
      <c r="ANN101" s="41"/>
      <c r="ANO101" s="41"/>
      <c r="ANP101" s="41"/>
      <c r="ANQ101" s="41"/>
      <c r="ANR101" s="41"/>
      <c r="ANS101" s="41"/>
      <c r="ANT101" s="41"/>
      <c r="ANU101" s="41"/>
      <c r="ANV101" s="41"/>
      <c r="ANW101" s="41"/>
      <c r="ANX101" s="41"/>
      <c r="ANY101" s="41"/>
      <c r="ANZ101" s="41"/>
      <c r="AOA101" s="41"/>
      <c r="AOB101" s="41"/>
      <c r="AOC101" s="41"/>
      <c r="AOD101" s="41"/>
      <c r="AOE101" s="41"/>
      <c r="AOF101" s="41"/>
      <c r="AOG101" s="41"/>
      <c r="AOH101" s="41"/>
      <c r="AOI101" s="41"/>
      <c r="AOJ101" s="41"/>
      <c r="AOK101" s="41"/>
      <c r="AOL101" s="41"/>
      <c r="AOM101" s="41"/>
      <c r="AON101" s="41"/>
      <c r="AOO101" s="41"/>
      <c r="AOP101" s="41"/>
      <c r="AOQ101" s="41"/>
      <c r="AOR101" s="41"/>
      <c r="AOS101" s="41"/>
      <c r="AOT101" s="41"/>
      <c r="AOU101" s="41"/>
      <c r="AOV101" s="41"/>
      <c r="AOW101" s="41"/>
      <c r="AOX101" s="41"/>
      <c r="AOY101" s="41"/>
      <c r="AOZ101" s="41"/>
      <c r="APA101" s="41"/>
      <c r="APB101" s="41"/>
      <c r="APC101" s="41"/>
      <c r="APD101" s="41"/>
      <c r="APE101" s="41"/>
      <c r="APF101" s="41"/>
      <c r="APG101" s="41"/>
      <c r="APH101" s="41"/>
      <c r="API101" s="41"/>
    </row>
    <row r="102" spans="2:1101" x14ac:dyDescent="0.25">
      <c r="B102" s="43" t="s">
        <v>178</v>
      </c>
      <c r="C102" s="41"/>
      <c r="D102" s="41">
        <v>-534011468.97000003</v>
      </c>
      <c r="E102" s="41">
        <v>-727906814.51999998</v>
      </c>
      <c r="F102" s="41">
        <v>289781510.79000002</v>
      </c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  <c r="EQ102" s="41"/>
      <c r="ER102" s="41"/>
      <c r="ES102" s="41"/>
      <c r="ET102" s="41"/>
      <c r="EU102" s="41"/>
      <c r="EV102" s="41"/>
      <c r="EW102" s="41"/>
      <c r="EX102" s="41"/>
      <c r="EY102" s="41"/>
      <c r="EZ102" s="41"/>
      <c r="FA102" s="41"/>
      <c r="FB102" s="41"/>
      <c r="FC102" s="41"/>
      <c r="FD102" s="41"/>
      <c r="FE102" s="41"/>
      <c r="FF102" s="41"/>
      <c r="FG102" s="41"/>
      <c r="FH102" s="41"/>
      <c r="FI102" s="41"/>
      <c r="FJ102" s="41"/>
      <c r="FK102" s="41"/>
      <c r="FL102" s="41"/>
      <c r="FM102" s="41"/>
      <c r="FN102" s="41"/>
      <c r="FO102" s="41"/>
      <c r="FP102" s="41"/>
      <c r="FQ102" s="41"/>
      <c r="FR102" s="41"/>
      <c r="FS102" s="41"/>
      <c r="FT102" s="41"/>
      <c r="FU102" s="41"/>
      <c r="FV102" s="41"/>
      <c r="FW102" s="41"/>
      <c r="FX102" s="41"/>
      <c r="FY102" s="41"/>
      <c r="FZ102" s="41"/>
      <c r="GA102" s="41"/>
      <c r="GB102" s="41"/>
      <c r="GC102" s="41"/>
      <c r="GD102" s="41"/>
      <c r="GE102" s="41"/>
      <c r="GF102" s="41"/>
      <c r="GG102" s="41"/>
      <c r="GH102" s="41"/>
      <c r="GI102" s="41"/>
      <c r="GJ102" s="41"/>
      <c r="GK102" s="41"/>
      <c r="GL102" s="41"/>
      <c r="GM102" s="41"/>
      <c r="GN102" s="41"/>
      <c r="GO102" s="41"/>
      <c r="GP102" s="41"/>
      <c r="GQ102" s="41"/>
      <c r="GR102" s="41"/>
      <c r="GS102" s="41"/>
      <c r="GT102" s="41"/>
      <c r="GU102" s="41"/>
      <c r="GV102" s="41"/>
      <c r="GW102" s="41"/>
      <c r="GX102" s="41"/>
      <c r="GY102" s="41"/>
      <c r="GZ102" s="41"/>
      <c r="HA102" s="41"/>
      <c r="HB102" s="41"/>
      <c r="HC102" s="41"/>
      <c r="HD102" s="41"/>
      <c r="HE102" s="41"/>
      <c r="HF102" s="41"/>
      <c r="HG102" s="41"/>
      <c r="HH102" s="41"/>
      <c r="HI102" s="41"/>
      <c r="HJ102" s="41"/>
      <c r="HK102" s="41"/>
      <c r="HL102" s="41"/>
      <c r="HM102" s="41"/>
      <c r="HN102" s="41"/>
      <c r="HO102" s="41"/>
      <c r="HP102" s="41"/>
      <c r="HQ102" s="41"/>
      <c r="HR102" s="41"/>
      <c r="HS102" s="41"/>
      <c r="HT102" s="41"/>
      <c r="HU102" s="41"/>
      <c r="HV102" s="41"/>
      <c r="HW102" s="41"/>
      <c r="HX102" s="41"/>
      <c r="HY102" s="41"/>
      <c r="HZ102" s="41"/>
      <c r="IA102" s="41"/>
      <c r="IB102" s="41"/>
      <c r="IC102" s="41"/>
      <c r="ID102" s="41"/>
      <c r="IE102" s="41"/>
      <c r="IF102" s="41"/>
      <c r="IG102" s="41"/>
      <c r="IH102" s="41"/>
      <c r="II102" s="41"/>
      <c r="IJ102" s="41"/>
      <c r="IK102" s="41"/>
      <c r="IL102" s="41"/>
      <c r="IM102" s="41"/>
      <c r="IN102" s="41"/>
      <c r="IO102" s="41"/>
      <c r="IP102" s="41"/>
      <c r="IQ102" s="41"/>
      <c r="IR102" s="41"/>
      <c r="IS102" s="41"/>
      <c r="IT102" s="41"/>
      <c r="IU102" s="41"/>
      <c r="IV102" s="41"/>
      <c r="IW102" s="41"/>
      <c r="IX102" s="41"/>
      <c r="IY102" s="41"/>
      <c r="IZ102" s="41"/>
      <c r="JA102" s="41"/>
      <c r="JB102" s="41"/>
      <c r="JC102" s="41"/>
      <c r="JD102" s="41"/>
      <c r="JE102" s="41"/>
      <c r="JF102" s="41"/>
      <c r="JG102" s="41"/>
      <c r="JH102" s="41"/>
      <c r="JI102" s="41"/>
      <c r="JJ102" s="41"/>
      <c r="JK102" s="41"/>
      <c r="JL102" s="41"/>
      <c r="JM102" s="41"/>
      <c r="JN102" s="41"/>
      <c r="JO102" s="41"/>
      <c r="JP102" s="41"/>
      <c r="JQ102" s="41"/>
      <c r="JR102" s="41"/>
      <c r="JS102" s="41"/>
      <c r="JT102" s="41"/>
      <c r="JU102" s="41"/>
      <c r="JV102" s="41"/>
      <c r="JW102" s="41"/>
      <c r="JX102" s="41"/>
      <c r="JY102" s="41"/>
      <c r="JZ102" s="41"/>
      <c r="KA102" s="41"/>
      <c r="KB102" s="41"/>
      <c r="KC102" s="41"/>
      <c r="KD102" s="41"/>
      <c r="KE102" s="41"/>
      <c r="KF102" s="41"/>
      <c r="KG102" s="41"/>
      <c r="KH102" s="41"/>
      <c r="KI102" s="41"/>
      <c r="KJ102" s="41"/>
      <c r="KK102" s="41"/>
      <c r="KL102" s="41"/>
      <c r="KM102" s="41"/>
      <c r="KN102" s="41"/>
      <c r="KO102" s="41"/>
      <c r="KP102" s="41"/>
      <c r="KQ102" s="41"/>
      <c r="KR102" s="41"/>
      <c r="KS102" s="41"/>
      <c r="KT102" s="41"/>
      <c r="KU102" s="41"/>
      <c r="KV102" s="41"/>
      <c r="KW102" s="41"/>
      <c r="KX102" s="41"/>
      <c r="KY102" s="41"/>
      <c r="KZ102" s="41"/>
      <c r="LA102" s="41"/>
      <c r="LB102" s="41"/>
      <c r="LC102" s="41"/>
      <c r="LD102" s="41"/>
      <c r="LE102" s="41"/>
      <c r="LF102" s="41"/>
      <c r="LG102" s="41"/>
      <c r="LH102" s="41"/>
      <c r="LI102" s="41"/>
      <c r="LJ102" s="41"/>
      <c r="LK102" s="41"/>
      <c r="LL102" s="41"/>
      <c r="LM102" s="41"/>
      <c r="LN102" s="41"/>
      <c r="LO102" s="41"/>
      <c r="LP102" s="41"/>
      <c r="LQ102" s="41"/>
      <c r="LR102" s="41"/>
      <c r="LS102" s="41"/>
      <c r="LT102" s="41"/>
      <c r="LU102" s="41"/>
      <c r="LV102" s="41"/>
      <c r="LW102" s="41"/>
      <c r="LX102" s="41"/>
      <c r="LY102" s="41"/>
      <c r="LZ102" s="41"/>
      <c r="MA102" s="41"/>
      <c r="MB102" s="41"/>
      <c r="MC102" s="41"/>
      <c r="MD102" s="41"/>
      <c r="ME102" s="41"/>
      <c r="MF102" s="41"/>
      <c r="MG102" s="41"/>
      <c r="MH102" s="41"/>
      <c r="MI102" s="41"/>
      <c r="MJ102" s="41"/>
      <c r="MK102" s="41"/>
      <c r="ML102" s="41"/>
      <c r="MM102" s="41"/>
      <c r="MN102" s="41"/>
      <c r="MO102" s="41"/>
      <c r="MP102" s="41"/>
      <c r="MQ102" s="41"/>
      <c r="MR102" s="41"/>
      <c r="MS102" s="41"/>
      <c r="MT102" s="41"/>
      <c r="MU102" s="41"/>
      <c r="MV102" s="41"/>
      <c r="MW102" s="41"/>
      <c r="MX102" s="41"/>
      <c r="MY102" s="41"/>
      <c r="MZ102" s="41"/>
      <c r="NA102" s="41"/>
      <c r="NB102" s="41"/>
      <c r="NC102" s="41"/>
      <c r="ND102" s="41"/>
      <c r="NE102" s="41"/>
      <c r="NF102" s="41"/>
      <c r="NG102" s="41"/>
      <c r="NH102" s="41"/>
      <c r="NI102" s="41"/>
      <c r="NJ102" s="41"/>
      <c r="NK102" s="41"/>
      <c r="NL102" s="41"/>
      <c r="NM102" s="41"/>
      <c r="NN102" s="41"/>
      <c r="NO102" s="41"/>
      <c r="NP102" s="41"/>
      <c r="NQ102" s="41"/>
      <c r="NR102" s="41"/>
      <c r="NS102" s="41"/>
      <c r="NT102" s="41"/>
      <c r="NU102" s="41"/>
      <c r="NV102" s="41"/>
      <c r="NW102" s="41"/>
      <c r="NX102" s="41"/>
      <c r="NY102" s="41"/>
      <c r="NZ102" s="41"/>
      <c r="OA102" s="41"/>
      <c r="OB102" s="41"/>
      <c r="OC102" s="41"/>
      <c r="OD102" s="41"/>
      <c r="OE102" s="41"/>
      <c r="OF102" s="41"/>
      <c r="OG102" s="41"/>
      <c r="OH102" s="41"/>
      <c r="OI102" s="41"/>
      <c r="OJ102" s="41"/>
      <c r="OK102" s="41"/>
      <c r="OL102" s="41"/>
      <c r="OM102" s="41"/>
      <c r="ON102" s="41"/>
      <c r="OO102" s="41"/>
      <c r="OP102" s="41"/>
      <c r="OQ102" s="41"/>
      <c r="OR102" s="41"/>
      <c r="OS102" s="41"/>
      <c r="OT102" s="41"/>
      <c r="OU102" s="41"/>
      <c r="OV102" s="41"/>
      <c r="OW102" s="41"/>
      <c r="OX102" s="41"/>
      <c r="OY102" s="41"/>
      <c r="OZ102" s="41"/>
      <c r="PA102" s="41"/>
      <c r="PB102" s="41"/>
      <c r="PC102" s="41"/>
      <c r="PD102" s="41"/>
      <c r="PE102" s="41"/>
      <c r="PF102" s="41"/>
      <c r="PG102" s="41"/>
      <c r="PH102" s="41"/>
      <c r="PI102" s="41"/>
      <c r="PJ102" s="41"/>
      <c r="PK102" s="41"/>
      <c r="PL102" s="41"/>
      <c r="PM102" s="41"/>
      <c r="PN102" s="41"/>
      <c r="PO102" s="41"/>
      <c r="PP102" s="41"/>
      <c r="PQ102" s="41"/>
      <c r="PR102" s="41"/>
      <c r="PS102" s="41"/>
      <c r="PT102" s="41"/>
      <c r="PU102" s="41"/>
      <c r="PV102" s="41"/>
      <c r="PW102" s="41"/>
      <c r="PX102" s="41"/>
      <c r="PY102" s="41"/>
      <c r="PZ102" s="41"/>
      <c r="QA102" s="41"/>
      <c r="QB102" s="41"/>
      <c r="QC102" s="41"/>
      <c r="QD102" s="41"/>
      <c r="QE102" s="41"/>
      <c r="QF102" s="41"/>
      <c r="QG102" s="41"/>
      <c r="QH102" s="41"/>
      <c r="QI102" s="41"/>
      <c r="QJ102" s="41"/>
      <c r="QK102" s="41"/>
      <c r="QL102" s="41"/>
      <c r="QM102" s="41"/>
      <c r="QN102" s="41"/>
      <c r="QO102" s="41"/>
      <c r="QP102" s="41"/>
      <c r="QQ102" s="41"/>
      <c r="QR102" s="41"/>
      <c r="QS102" s="41"/>
      <c r="QT102" s="41"/>
      <c r="QU102" s="41"/>
      <c r="QV102" s="41"/>
      <c r="QW102" s="41"/>
      <c r="QX102" s="41"/>
      <c r="QY102" s="41"/>
      <c r="QZ102" s="41"/>
      <c r="RA102" s="41"/>
      <c r="RB102" s="41"/>
      <c r="RC102" s="41"/>
      <c r="RD102" s="41"/>
      <c r="RE102" s="41"/>
      <c r="RF102" s="41"/>
      <c r="RG102" s="41"/>
      <c r="RH102" s="41"/>
      <c r="RI102" s="41"/>
      <c r="RJ102" s="41"/>
      <c r="RK102" s="41"/>
      <c r="RL102" s="41"/>
      <c r="RM102" s="41"/>
      <c r="RN102" s="41"/>
      <c r="RO102" s="41"/>
      <c r="RP102" s="41"/>
      <c r="RQ102" s="41"/>
      <c r="RR102" s="41"/>
      <c r="RS102" s="41"/>
      <c r="RT102" s="41"/>
      <c r="RU102" s="41"/>
      <c r="RV102" s="41"/>
      <c r="RW102" s="41"/>
      <c r="RX102" s="41"/>
      <c r="RY102" s="41"/>
      <c r="RZ102" s="41"/>
      <c r="SA102" s="41"/>
      <c r="SB102" s="41"/>
      <c r="SC102" s="41"/>
      <c r="SD102" s="41"/>
      <c r="SE102" s="41"/>
      <c r="SF102" s="41"/>
      <c r="SG102" s="41"/>
      <c r="SH102" s="41"/>
      <c r="SI102" s="41"/>
      <c r="SJ102" s="41"/>
      <c r="SK102" s="41"/>
      <c r="SL102" s="41"/>
      <c r="SM102" s="41"/>
      <c r="SN102" s="41"/>
      <c r="SO102" s="41"/>
      <c r="SP102" s="41"/>
      <c r="SQ102" s="41"/>
      <c r="SR102" s="41"/>
      <c r="SS102" s="41"/>
      <c r="ST102" s="41"/>
      <c r="SU102" s="41"/>
      <c r="SV102" s="41"/>
      <c r="SW102" s="41"/>
      <c r="SX102" s="41"/>
      <c r="SY102" s="41"/>
      <c r="SZ102" s="41"/>
      <c r="TA102" s="41"/>
      <c r="TB102" s="41"/>
      <c r="TC102" s="41"/>
      <c r="TD102" s="41"/>
      <c r="TE102" s="41"/>
      <c r="TF102" s="41"/>
      <c r="TG102" s="41"/>
      <c r="TH102" s="41"/>
      <c r="TI102" s="41"/>
      <c r="TJ102" s="41"/>
      <c r="TK102" s="41"/>
      <c r="TL102" s="41"/>
      <c r="TM102" s="41"/>
      <c r="TN102" s="41"/>
      <c r="TO102" s="41"/>
      <c r="TP102" s="41"/>
      <c r="TQ102" s="41"/>
      <c r="TR102" s="41"/>
      <c r="TS102" s="41"/>
      <c r="TT102" s="41"/>
      <c r="TU102" s="41"/>
      <c r="TV102" s="41"/>
      <c r="TW102" s="41"/>
      <c r="TX102" s="41"/>
      <c r="TY102" s="41"/>
      <c r="TZ102" s="41"/>
      <c r="UA102" s="41"/>
      <c r="UB102" s="41"/>
      <c r="UC102" s="41"/>
      <c r="UD102" s="41"/>
      <c r="UE102" s="41"/>
      <c r="UF102" s="41"/>
      <c r="UG102" s="41"/>
      <c r="UH102" s="41"/>
      <c r="UI102" s="41"/>
      <c r="UJ102" s="41"/>
      <c r="UK102" s="41"/>
      <c r="UL102" s="41"/>
      <c r="UM102" s="41"/>
      <c r="UN102" s="41"/>
      <c r="UO102" s="41"/>
      <c r="UP102" s="41"/>
      <c r="UQ102" s="41"/>
      <c r="UR102" s="41"/>
      <c r="US102" s="41"/>
      <c r="UT102" s="41"/>
      <c r="UU102" s="41"/>
      <c r="UV102" s="41"/>
      <c r="UW102" s="41"/>
      <c r="UX102" s="41"/>
      <c r="UY102" s="41"/>
      <c r="UZ102" s="41"/>
      <c r="VA102" s="41"/>
      <c r="VB102" s="41"/>
      <c r="VC102" s="41"/>
      <c r="VD102" s="41"/>
      <c r="VE102" s="41"/>
      <c r="VF102" s="41"/>
      <c r="VG102" s="41"/>
      <c r="VH102" s="41"/>
      <c r="VI102" s="41"/>
      <c r="VJ102" s="41"/>
      <c r="VK102" s="41"/>
      <c r="VL102" s="41"/>
      <c r="VM102" s="41"/>
      <c r="VN102" s="41"/>
      <c r="VO102" s="41"/>
      <c r="VP102" s="41"/>
      <c r="VQ102" s="41"/>
      <c r="VR102" s="41"/>
      <c r="VS102" s="41"/>
      <c r="VT102" s="41"/>
      <c r="VU102" s="41"/>
      <c r="VV102" s="41"/>
      <c r="VW102" s="41"/>
      <c r="VX102" s="41"/>
      <c r="VY102" s="41"/>
      <c r="VZ102" s="41"/>
      <c r="WA102" s="41"/>
      <c r="WB102" s="41"/>
      <c r="WC102" s="41"/>
      <c r="WD102" s="41"/>
      <c r="WE102" s="41"/>
      <c r="WF102" s="41"/>
      <c r="WG102" s="41"/>
      <c r="WH102" s="41"/>
      <c r="WI102" s="41"/>
      <c r="WJ102" s="41"/>
      <c r="WK102" s="41"/>
      <c r="WL102" s="41"/>
      <c r="WM102" s="41"/>
      <c r="WN102" s="41"/>
      <c r="WO102" s="41"/>
      <c r="WP102" s="41"/>
      <c r="WQ102" s="41"/>
      <c r="WR102" s="41"/>
      <c r="WS102" s="41"/>
      <c r="WT102" s="41"/>
      <c r="WU102" s="41"/>
      <c r="WV102" s="41"/>
      <c r="WW102" s="41"/>
      <c r="WX102" s="41"/>
      <c r="WY102" s="41"/>
      <c r="WZ102" s="41"/>
      <c r="XA102" s="41"/>
      <c r="XB102" s="41"/>
      <c r="XC102" s="41"/>
      <c r="XD102" s="41"/>
      <c r="XE102" s="41"/>
      <c r="XF102" s="41"/>
      <c r="XG102" s="41"/>
      <c r="XH102" s="41"/>
      <c r="XI102" s="41"/>
      <c r="XJ102" s="41"/>
      <c r="XK102" s="41"/>
      <c r="XL102" s="41"/>
      <c r="XM102" s="41"/>
      <c r="XN102" s="41"/>
      <c r="XO102" s="41"/>
      <c r="XP102" s="41"/>
      <c r="XQ102" s="41"/>
      <c r="XR102" s="41"/>
      <c r="XS102" s="41"/>
      <c r="XT102" s="41"/>
      <c r="XU102" s="41"/>
      <c r="XV102" s="41"/>
      <c r="XW102" s="41"/>
      <c r="XX102" s="41"/>
      <c r="XY102" s="41"/>
      <c r="XZ102" s="41"/>
      <c r="YA102" s="41"/>
      <c r="YB102" s="41"/>
      <c r="YC102" s="41"/>
      <c r="YD102" s="41"/>
      <c r="YE102" s="41"/>
      <c r="YF102" s="41"/>
      <c r="YG102" s="41"/>
      <c r="YH102" s="41"/>
      <c r="YI102" s="41"/>
      <c r="YJ102" s="41"/>
      <c r="YK102" s="41"/>
      <c r="YL102" s="41"/>
      <c r="YM102" s="41"/>
      <c r="YN102" s="41"/>
      <c r="YO102" s="41"/>
      <c r="YP102" s="41"/>
      <c r="YQ102" s="41"/>
      <c r="YR102" s="41"/>
      <c r="YS102" s="41"/>
      <c r="YT102" s="41"/>
      <c r="YU102" s="41"/>
      <c r="YV102" s="41"/>
      <c r="YW102" s="41"/>
      <c r="YX102" s="41"/>
      <c r="YY102" s="41"/>
      <c r="YZ102" s="41"/>
      <c r="ZA102" s="41"/>
      <c r="ZB102" s="41"/>
      <c r="ZC102" s="41"/>
      <c r="ZD102" s="41"/>
      <c r="ZE102" s="41"/>
      <c r="ZF102" s="41"/>
      <c r="ZG102" s="41"/>
      <c r="ZH102" s="41"/>
      <c r="ZI102" s="41"/>
      <c r="ZJ102" s="41"/>
      <c r="ZK102" s="41"/>
      <c r="ZL102" s="41"/>
      <c r="ZM102" s="41"/>
      <c r="ZN102" s="41"/>
      <c r="ZO102" s="41"/>
      <c r="ZP102" s="41"/>
      <c r="ZQ102" s="41"/>
      <c r="ZR102" s="41"/>
      <c r="ZS102" s="41"/>
      <c r="ZT102" s="41"/>
      <c r="ZU102" s="41"/>
      <c r="ZV102" s="41"/>
      <c r="ZW102" s="41"/>
      <c r="ZX102" s="41"/>
      <c r="ZY102" s="41"/>
      <c r="ZZ102" s="41"/>
      <c r="AAA102" s="41"/>
      <c r="AAB102" s="41"/>
      <c r="AAC102" s="41"/>
      <c r="AAD102" s="41"/>
      <c r="AAE102" s="41"/>
      <c r="AAF102" s="41"/>
      <c r="AAG102" s="41"/>
      <c r="AAH102" s="41"/>
      <c r="AAI102" s="41"/>
      <c r="AAJ102" s="41"/>
      <c r="AAK102" s="41"/>
      <c r="AAL102" s="41"/>
      <c r="AAM102" s="41"/>
      <c r="AAN102" s="41"/>
      <c r="AAO102" s="41"/>
      <c r="AAP102" s="41"/>
      <c r="AAQ102" s="41"/>
      <c r="AAR102" s="41"/>
      <c r="AAS102" s="41"/>
      <c r="AAT102" s="41"/>
      <c r="AAU102" s="41"/>
      <c r="AAV102" s="41"/>
      <c r="AAW102" s="41"/>
      <c r="AAX102" s="41"/>
      <c r="AAY102" s="41"/>
      <c r="AAZ102" s="41"/>
      <c r="ABA102" s="41"/>
      <c r="ABB102" s="41"/>
      <c r="ABC102" s="41"/>
      <c r="ABD102" s="41"/>
      <c r="ABE102" s="41"/>
      <c r="ABF102" s="41"/>
      <c r="ABG102" s="41"/>
      <c r="ABH102" s="41"/>
      <c r="ABI102" s="41"/>
      <c r="ABJ102" s="41"/>
      <c r="ABK102" s="41"/>
      <c r="ABL102" s="41"/>
      <c r="ABM102" s="41"/>
      <c r="ABN102" s="41"/>
      <c r="ABO102" s="41"/>
      <c r="ABP102" s="41"/>
      <c r="ABQ102" s="41"/>
      <c r="ABR102" s="41"/>
      <c r="ABS102" s="41"/>
      <c r="ABT102" s="41"/>
      <c r="ABU102" s="41"/>
      <c r="ABV102" s="41"/>
      <c r="ABW102" s="41"/>
      <c r="ABX102" s="41"/>
      <c r="ABY102" s="41"/>
      <c r="ABZ102" s="41"/>
      <c r="ACA102" s="41"/>
      <c r="ACB102" s="41"/>
      <c r="ACC102" s="41"/>
      <c r="ACD102" s="41"/>
      <c r="ACE102" s="41"/>
      <c r="ACF102" s="41"/>
      <c r="ACG102" s="41"/>
      <c r="ACH102" s="41"/>
      <c r="ACI102" s="41"/>
      <c r="ACJ102" s="41"/>
      <c r="ACK102" s="41"/>
      <c r="ACL102" s="41"/>
      <c r="ACM102" s="41"/>
      <c r="ACN102" s="41"/>
      <c r="ACO102" s="41"/>
      <c r="ACP102" s="41"/>
      <c r="ACQ102" s="41"/>
      <c r="ACR102" s="41"/>
      <c r="ACS102" s="41"/>
      <c r="ACT102" s="41"/>
      <c r="ACU102" s="41"/>
      <c r="ACV102" s="41"/>
      <c r="ACW102" s="41"/>
      <c r="ACX102" s="41"/>
      <c r="ACY102" s="41"/>
      <c r="ACZ102" s="41"/>
      <c r="ADA102" s="41"/>
      <c r="ADB102" s="41"/>
      <c r="ADC102" s="41"/>
      <c r="ADD102" s="41"/>
      <c r="ADE102" s="41"/>
      <c r="ADF102" s="41"/>
      <c r="ADG102" s="41"/>
      <c r="ADH102" s="41"/>
      <c r="ADI102" s="41"/>
      <c r="ADJ102" s="41"/>
      <c r="ADK102" s="41"/>
      <c r="ADL102" s="41"/>
      <c r="ADM102" s="41"/>
      <c r="ADN102" s="41"/>
      <c r="ADO102" s="41"/>
      <c r="ADP102" s="41"/>
      <c r="ADQ102" s="41"/>
      <c r="ADR102" s="41"/>
      <c r="ADS102" s="41"/>
      <c r="ADT102" s="41"/>
      <c r="ADU102" s="41"/>
      <c r="ADV102" s="41"/>
      <c r="ADW102" s="41"/>
      <c r="ADX102" s="41"/>
      <c r="ADY102" s="41"/>
      <c r="ADZ102" s="41"/>
      <c r="AEA102" s="41"/>
      <c r="AEB102" s="41"/>
      <c r="AEC102" s="41"/>
      <c r="AED102" s="41"/>
      <c r="AEE102" s="41"/>
      <c r="AEF102" s="41"/>
      <c r="AEG102" s="41"/>
      <c r="AEH102" s="41"/>
      <c r="AEI102" s="41"/>
      <c r="AEJ102" s="41"/>
      <c r="AEK102" s="41"/>
      <c r="AEL102" s="41"/>
      <c r="AEM102" s="41"/>
      <c r="AEN102" s="41"/>
      <c r="AEO102" s="41"/>
      <c r="AEP102" s="41"/>
      <c r="AEQ102" s="41"/>
      <c r="AER102" s="41"/>
      <c r="AES102" s="41"/>
      <c r="AET102" s="41"/>
      <c r="AEU102" s="41"/>
      <c r="AEV102" s="41"/>
      <c r="AEW102" s="41"/>
      <c r="AEX102" s="41"/>
      <c r="AEY102" s="41"/>
      <c r="AEZ102" s="41"/>
      <c r="AFA102" s="41"/>
      <c r="AFB102" s="41"/>
      <c r="AFC102" s="41"/>
      <c r="AFD102" s="41"/>
      <c r="AFE102" s="41"/>
      <c r="AFF102" s="41"/>
      <c r="AFG102" s="41"/>
      <c r="AFH102" s="41"/>
      <c r="AFI102" s="41"/>
      <c r="AFJ102" s="41"/>
      <c r="AFK102" s="41"/>
      <c r="AFL102" s="41"/>
      <c r="AFM102" s="41"/>
      <c r="AFN102" s="41"/>
      <c r="AFO102" s="41"/>
      <c r="AFP102" s="41"/>
      <c r="AFQ102" s="41"/>
      <c r="AFR102" s="41"/>
      <c r="AFS102" s="41"/>
      <c r="AFT102" s="41"/>
      <c r="AFU102" s="41"/>
      <c r="AFV102" s="41"/>
      <c r="AFW102" s="41"/>
      <c r="AFX102" s="41"/>
      <c r="AFY102" s="41"/>
      <c r="AFZ102" s="41"/>
      <c r="AGA102" s="41"/>
      <c r="AGB102" s="41"/>
      <c r="AGC102" s="41"/>
      <c r="AGD102" s="41"/>
      <c r="AGE102" s="41"/>
      <c r="AGF102" s="41"/>
      <c r="AGG102" s="41"/>
      <c r="AGH102" s="41"/>
      <c r="AGI102" s="41"/>
      <c r="AGJ102" s="41"/>
      <c r="AGK102" s="41"/>
      <c r="AGL102" s="41"/>
      <c r="AGM102" s="41"/>
      <c r="AGN102" s="41"/>
      <c r="AGO102" s="41"/>
      <c r="AGP102" s="41"/>
      <c r="AGQ102" s="41"/>
      <c r="AGR102" s="41"/>
      <c r="AGS102" s="41"/>
      <c r="AGT102" s="41"/>
      <c r="AGU102" s="41"/>
      <c r="AGV102" s="41"/>
      <c r="AGW102" s="41"/>
      <c r="AGX102" s="41"/>
      <c r="AGY102" s="41"/>
      <c r="AGZ102" s="41"/>
      <c r="AHA102" s="41"/>
      <c r="AHB102" s="41"/>
      <c r="AHC102" s="41"/>
      <c r="AHD102" s="41"/>
      <c r="AHE102" s="41"/>
      <c r="AHF102" s="41"/>
      <c r="AHG102" s="41"/>
      <c r="AHH102" s="41"/>
      <c r="AHI102" s="41"/>
      <c r="AHJ102" s="41"/>
      <c r="AHK102" s="41"/>
      <c r="AHL102" s="41"/>
      <c r="AHM102" s="41"/>
      <c r="AHN102" s="41"/>
      <c r="AHO102" s="41"/>
      <c r="AHP102" s="41"/>
      <c r="AHQ102" s="41"/>
      <c r="AHR102" s="41"/>
      <c r="AHS102" s="41"/>
      <c r="AHT102" s="41"/>
      <c r="AHU102" s="41"/>
      <c r="AHV102" s="41"/>
      <c r="AHW102" s="41"/>
      <c r="AHX102" s="41"/>
      <c r="AHY102" s="41"/>
      <c r="AHZ102" s="41"/>
      <c r="AIA102" s="41"/>
      <c r="AIB102" s="41"/>
      <c r="AIC102" s="41"/>
      <c r="AID102" s="41"/>
      <c r="AIE102" s="41"/>
      <c r="AIF102" s="41"/>
      <c r="AIG102" s="41"/>
      <c r="AIH102" s="41"/>
      <c r="AII102" s="41"/>
      <c r="AIJ102" s="41"/>
      <c r="AIK102" s="41"/>
      <c r="AIL102" s="41"/>
      <c r="AIM102" s="41"/>
      <c r="AIN102" s="41"/>
      <c r="AIO102" s="41"/>
      <c r="AIP102" s="41"/>
      <c r="AIQ102" s="41"/>
      <c r="AIR102" s="41"/>
      <c r="AIS102" s="41"/>
      <c r="AIT102" s="41"/>
      <c r="AIU102" s="41"/>
      <c r="AIV102" s="41"/>
      <c r="AIW102" s="41"/>
      <c r="AIX102" s="41"/>
      <c r="AIY102" s="41"/>
      <c r="AIZ102" s="41"/>
      <c r="AJA102" s="41"/>
      <c r="AJB102" s="41"/>
      <c r="AJC102" s="41"/>
      <c r="AJD102" s="41"/>
      <c r="AJE102" s="41"/>
      <c r="AJF102" s="41"/>
      <c r="AJG102" s="41"/>
      <c r="AJH102" s="41"/>
      <c r="AJI102" s="41"/>
      <c r="AJJ102" s="41"/>
      <c r="AJK102" s="41"/>
      <c r="AJL102" s="41"/>
      <c r="AJM102" s="41"/>
      <c r="AJN102" s="41"/>
      <c r="AJO102" s="41"/>
      <c r="AJP102" s="41"/>
      <c r="AJQ102" s="41"/>
      <c r="AJR102" s="41"/>
      <c r="AJS102" s="41"/>
      <c r="AJT102" s="41"/>
      <c r="AJU102" s="41"/>
      <c r="AJV102" s="41"/>
      <c r="AJW102" s="41"/>
      <c r="AJX102" s="41"/>
      <c r="AJY102" s="41"/>
      <c r="AJZ102" s="41"/>
      <c r="AKA102" s="41"/>
      <c r="AKB102" s="41"/>
      <c r="AKC102" s="41"/>
      <c r="AKD102" s="41"/>
      <c r="AKE102" s="41"/>
      <c r="AKF102" s="41"/>
      <c r="AKG102" s="41"/>
      <c r="AKH102" s="41"/>
      <c r="AKI102" s="41"/>
      <c r="AKJ102" s="41"/>
      <c r="AKK102" s="41"/>
      <c r="AKL102" s="41"/>
      <c r="AKM102" s="41"/>
      <c r="AKN102" s="41"/>
      <c r="AKO102" s="41"/>
      <c r="AKP102" s="41"/>
      <c r="AKQ102" s="41"/>
      <c r="AKR102" s="41"/>
      <c r="AKS102" s="41"/>
      <c r="AKT102" s="41"/>
      <c r="AKU102" s="41"/>
      <c r="AKV102" s="41"/>
      <c r="AKW102" s="41"/>
      <c r="AKX102" s="41"/>
      <c r="AKY102" s="41"/>
      <c r="AKZ102" s="41"/>
      <c r="ALA102" s="41"/>
      <c r="ALB102" s="41"/>
      <c r="ALC102" s="41"/>
      <c r="ALD102" s="41"/>
      <c r="ALE102" s="41"/>
      <c r="ALF102" s="41"/>
      <c r="ALG102" s="41"/>
      <c r="ALH102" s="41"/>
      <c r="ALI102" s="41"/>
      <c r="ALJ102" s="41"/>
      <c r="ALK102" s="41"/>
      <c r="ALL102" s="41"/>
      <c r="ALM102" s="41"/>
      <c r="ALN102" s="41"/>
      <c r="ALO102" s="41"/>
      <c r="ALP102" s="41"/>
      <c r="ALQ102" s="41"/>
      <c r="ALR102" s="41"/>
      <c r="ALS102" s="41"/>
      <c r="ALT102" s="41"/>
      <c r="ALU102" s="41"/>
      <c r="ALV102" s="41"/>
      <c r="ALW102" s="41"/>
      <c r="ALX102" s="41"/>
      <c r="ALY102" s="41"/>
      <c r="ALZ102" s="41"/>
      <c r="AMA102" s="41"/>
      <c r="AMB102" s="41"/>
      <c r="AMC102" s="41"/>
      <c r="AMD102" s="41"/>
      <c r="AME102" s="41"/>
      <c r="AMF102" s="41"/>
      <c r="AMG102" s="41"/>
      <c r="AMH102" s="41"/>
      <c r="AMI102" s="41"/>
      <c r="AMJ102" s="41"/>
      <c r="AMK102" s="41"/>
      <c r="AML102" s="41"/>
      <c r="AMM102" s="41"/>
      <c r="AMN102" s="41"/>
      <c r="AMO102" s="41"/>
      <c r="AMP102" s="41"/>
      <c r="AMQ102" s="41"/>
      <c r="AMR102" s="41"/>
      <c r="AMS102" s="41"/>
      <c r="AMT102" s="41"/>
      <c r="AMU102" s="41"/>
      <c r="AMV102" s="41"/>
      <c r="AMW102" s="41"/>
      <c r="AMX102" s="41"/>
      <c r="AMY102" s="41"/>
      <c r="AMZ102" s="41"/>
      <c r="ANA102" s="41"/>
      <c r="ANB102" s="41"/>
      <c r="ANC102" s="41"/>
      <c r="AND102" s="41"/>
      <c r="ANE102" s="41"/>
      <c r="ANF102" s="41"/>
      <c r="ANG102" s="41"/>
      <c r="ANH102" s="41"/>
      <c r="ANI102" s="41"/>
      <c r="ANJ102" s="41"/>
      <c r="ANK102" s="41"/>
      <c r="ANL102" s="41"/>
      <c r="ANM102" s="41"/>
      <c r="ANN102" s="41"/>
      <c r="ANO102" s="41"/>
      <c r="ANP102" s="41"/>
      <c r="ANQ102" s="41"/>
      <c r="ANR102" s="41"/>
      <c r="ANS102" s="41"/>
      <c r="ANT102" s="41"/>
      <c r="ANU102" s="41"/>
      <c r="ANV102" s="41"/>
      <c r="ANW102" s="41"/>
      <c r="ANX102" s="41"/>
      <c r="ANY102" s="41"/>
      <c r="ANZ102" s="41"/>
      <c r="AOA102" s="41"/>
      <c r="AOB102" s="41"/>
      <c r="AOC102" s="41"/>
      <c r="AOD102" s="41"/>
      <c r="AOE102" s="41"/>
      <c r="AOF102" s="41"/>
      <c r="AOG102" s="41"/>
      <c r="AOH102" s="41"/>
      <c r="AOI102" s="41"/>
      <c r="AOJ102" s="41"/>
      <c r="AOK102" s="41"/>
      <c r="AOL102" s="41"/>
      <c r="AOM102" s="41"/>
      <c r="AON102" s="41"/>
      <c r="AOO102" s="41"/>
      <c r="AOP102" s="41"/>
      <c r="AOQ102" s="41"/>
      <c r="AOR102" s="41"/>
      <c r="AOS102" s="41"/>
      <c r="AOT102" s="41"/>
      <c r="AOU102" s="41"/>
      <c r="AOV102" s="41"/>
      <c r="AOW102" s="41"/>
      <c r="AOX102" s="41"/>
      <c r="AOY102" s="41"/>
      <c r="AOZ102" s="41"/>
      <c r="APA102" s="41"/>
      <c r="APB102" s="41"/>
      <c r="APC102" s="41"/>
      <c r="APD102" s="41"/>
      <c r="APE102" s="41"/>
      <c r="APF102" s="41"/>
      <c r="APG102" s="41"/>
      <c r="APH102" s="41"/>
      <c r="API102" s="4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PN102"/>
  <sheetViews>
    <sheetView workbookViewId="0">
      <selection activeCell="R12" sqref="R12:R14"/>
    </sheetView>
  </sheetViews>
  <sheetFormatPr defaultRowHeight="15" x14ac:dyDescent="0.25"/>
  <cols>
    <col min="2" max="2" width="1.42578125" bestFit="1" customWidth="1"/>
    <col min="3" max="3" width="32.140625" bestFit="1" customWidth="1"/>
    <col min="4" max="4" width="6" bestFit="1" customWidth="1"/>
    <col min="5" max="6" width="12.7109375" bestFit="1" customWidth="1"/>
    <col min="7" max="7" width="12.7109375" style="77" bestFit="1" customWidth="1"/>
    <col min="8" max="8" width="12.7109375" bestFit="1" customWidth="1"/>
    <col min="9" max="10" width="10.140625" bestFit="1" customWidth="1"/>
    <col min="11" max="11" width="13.42578125" customWidth="1"/>
    <col min="12" max="12" width="12.7109375" bestFit="1" customWidth="1"/>
    <col min="13" max="13" width="10.140625" bestFit="1" customWidth="1"/>
    <col min="14" max="14" width="12.7109375" bestFit="1" customWidth="1"/>
    <col min="15" max="16" width="10.140625" style="96" customWidth="1"/>
    <col min="17" max="17" width="11" bestFit="1" customWidth="1"/>
    <col min="18" max="18" width="12" bestFit="1" customWidth="1"/>
    <col min="19" max="21" width="10.140625" bestFit="1" customWidth="1"/>
    <col min="22" max="22" width="12.85546875" customWidth="1"/>
    <col min="23" max="23" width="10.140625" bestFit="1" customWidth="1"/>
    <col min="24" max="24" width="14.7109375" customWidth="1"/>
    <col min="25" max="1105" width="10.140625" bestFit="1" customWidth="1"/>
    <col min="1106" max="1106" width="1.42578125" bestFit="1" customWidth="1"/>
  </cols>
  <sheetData>
    <row r="2" spans="2:1106" x14ac:dyDescent="0.25">
      <c r="K2" s="22" t="s">
        <v>519</v>
      </c>
      <c r="L2" s="22"/>
      <c r="M2" s="22"/>
      <c r="N2" s="22"/>
      <c r="O2" s="22"/>
      <c r="P2" s="22"/>
      <c r="Q2" s="22"/>
      <c r="R2" s="22"/>
      <c r="S2" s="68"/>
      <c r="T2" s="68"/>
      <c r="U2" s="68"/>
      <c r="V2" s="68"/>
      <c r="W2" s="68"/>
      <c r="X2" s="68"/>
    </row>
    <row r="3" spans="2:1106" x14ac:dyDescent="0.25">
      <c r="K3" s="68"/>
      <c r="L3" s="68"/>
      <c r="M3" s="68"/>
      <c r="N3" s="68"/>
      <c r="Q3" s="68"/>
      <c r="R3" s="68"/>
      <c r="S3" s="68"/>
      <c r="T3" s="68"/>
      <c r="U3" s="68"/>
      <c r="V3" s="68"/>
      <c r="W3" s="68"/>
      <c r="X3" s="68"/>
    </row>
    <row r="4" spans="2:1106" x14ac:dyDescent="0.25">
      <c r="B4" s="45" t="s">
        <v>182</v>
      </c>
      <c r="C4" s="45" t="s">
        <v>140</v>
      </c>
      <c r="D4" s="45" t="s">
        <v>0</v>
      </c>
      <c r="E4" s="120">
        <v>40544</v>
      </c>
      <c r="F4" s="120">
        <v>40848</v>
      </c>
      <c r="G4" s="120">
        <v>40849</v>
      </c>
      <c r="H4" s="120">
        <v>40909</v>
      </c>
      <c r="I4" s="45"/>
      <c r="J4" s="45"/>
      <c r="K4" s="66">
        <v>40544</v>
      </c>
      <c r="L4" s="66"/>
      <c r="M4" s="66">
        <v>40848</v>
      </c>
      <c r="N4" s="66"/>
      <c r="O4" s="66">
        <v>40849</v>
      </c>
      <c r="P4" s="66"/>
      <c r="Q4" s="66">
        <v>40909</v>
      </c>
      <c r="R4" s="68"/>
      <c r="S4" s="22" t="s">
        <v>518</v>
      </c>
      <c r="T4" s="22"/>
      <c r="U4" s="22"/>
      <c r="V4" s="22"/>
      <c r="W4" s="22"/>
      <c r="X4" s="22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  <c r="EK4" s="45"/>
      <c r="EL4" s="45"/>
      <c r="EM4" s="45"/>
      <c r="EN4" s="45"/>
      <c r="EO4" s="45"/>
      <c r="EP4" s="45"/>
      <c r="EQ4" s="45"/>
      <c r="ER4" s="45"/>
      <c r="ES4" s="45"/>
      <c r="ET4" s="45"/>
      <c r="EU4" s="45"/>
      <c r="EV4" s="45"/>
      <c r="EW4" s="45"/>
      <c r="EX4" s="45"/>
      <c r="EY4" s="45"/>
      <c r="EZ4" s="45"/>
      <c r="FA4" s="45"/>
      <c r="FB4" s="45"/>
      <c r="FC4" s="45"/>
      <c r="FD4" s="45"/>
      <c r="FE4" s="45"/>
      <c r="FF4" s="45"/>
      <c r="FG4" s="45"/>
      <c r="FH4" s="45"/>
      <c r="FI4" s="45"/>
      <c r="FJ4" s="45"/>
      <c r="FK4" s="45"/>
      <c r="FL4" s="45"/>
      <c r="FM4" s="45"/>
      <c r="FN4" s="45"/>
      <c r="FO4" s="45"/>
      <c r="FP4" s="45"/>
      <c r="FQ4" s="45"/>
      <c r="FR4" s="45"/>
      <c r="FS4" s="45"/>
      <c r="FT4" s="45"/>
      <c r="FU4" s="45"/>
      <c r="FV4" s="45"/>
      <c r="FW4" s="45"/>
      <c r="FX4" s="45"/>
      <c r="FY4" s="45"/>
      <c r="FZ4" s="45"/>
      <c r="GA4" s="45"/>
      <c r="GB4" s="45"/>
      <c r="GC4" s="45"/>
      <c r="GD4" s="45"/>
      <c r="GE4" s="45"/>
      <c r="GF4" s="45"/>
      <c r="GG4" s="45"/>
      <c r="GH4" s="45"/>
      <c r="GI4" s="45"/>
      <c r="GJ4" s="45"/>
      <c r="GK4" s="45"/>
      <c r="GL4" s="45"/>
      <c r="GM4" s="45"/>
      <c r="GN4" s="45"/>
      <c r="GO4" s="45"/>
      <c r="GP4" s="45"/>
      <c r="GQ4" s="45"/>
      <c r="GR4" s="45"/>
      <c r="GS4" s="45"/>
      <c r="GT4" s="45"/>
      <c r="GU4" s="45"/>
      <c r="GV4" s="45"/>
      <c r="GW4" s="45"/>
      <c r="GX4" s="45"/>
      <c r="GY4" s="45"/>
      <c r="GZ4" s="45"/>
      <c r="HA4" s="45"/>
      <c r="HB4" s="45"/>
      <c r="HC4" s="45"/>
      <c r="HD4" s="45"/>
      <c r="HE4" s="45"/>
      <c r="HF4" s="45"/>
      <c r="HG4" s="45"/>
      <c r="HH4" s="45"/>
      <c r="HI4" s="45"/>
      <c r="HJ4" s="45"/>
      <c r="HK4" s="45"/>
      <c r="HL4" s="45"/>
      <c r="HM4" s="45"/>
      <c r="HN4" s="45"/>
      <c r="HO4" s="45"/>
      <c r="HP4" s="45"/>
      <c r="HQ4" s="45"/>
      <c r="HR4" s="45"/>
      <c r="HS4" s="45"/>
      <c r="HT4" s="45"/>
      <c r="HU4" s="45"/>
      <c r="HV4" s="45"/>
      <c r="HW4" s="45"/>
      <c r="HX4" s="45"/>
      <c r="HY4" s="45"/>
      <c r="HZ4" s="45"/>
      <c r="IA4" s="45"/>
      <c r="IB4" s="45"/>
      <c r="IC4" s="45"/>
      <c r="ID4" s="45"/>
      <c r="IE4" s="45"/>
      <c r="IF4" s="45"/>
      <c r="IG4" s="45"/>
      <c r="IH4" s="45"/>
      <c r="II4" s="45"/>
      <c r="IJ4" s="45"/>
      <c r="IK4" s="45"/>
      <c r="IL4" s="45"/>
      <c r="IM4" s="45"/>
      <c r="IN4" s="45"/>
      <c r="IO4" s="45"/>
      <c r="IP4" s="45"/>
      <c r="IQ4" s="45"/>
      <c r="IR4" s="45"/>
      <c r="IS4" s="45"/>
      <c r="IT4" s="45"/>
      <c r="IU4" s="45"/>
      <c r="IV4" s="45"/>
      <c r="IW4" s="45"/>
      <c r="IX4" s="45"/>
      <c r="IY4" s="45"/>
      <c r="IZ4" s="45"/>
      <c r="JA4" s="45"/>
      <c r="JB4" s="45"/>
      <c r="JC4" s="45"/>
      <c r="JD4" s="45"/>
      <c r="JE4" s="45"/>
      <c r="JF4" s="45"/>
      <c r="JG4" s="45"/>
      <c r="JH4" s="45"/>
      <c r="JI4" s="45"/>
      <c r="JJ4" s="45"/>
      <c r="JK4" s="45"/>
      <c r="JL4" s="45"/>
      <c r="JM4" s="45"/>
      <c r="JN4" s="45"/>
      <c r="JO4" s="45"/>
      <c r="JP4" s="45"/>
      <c r="JQ4" s="45"/>
      <c r="JR4" s="45"/>
      <c r="JS4" s="45"/>
      <c r="JT4" s="45"/>
      <c r="JU4" s="45"/>
      <c r="JV4" s="45"/>
      <c r="JW4" s="45"/>
      <c r="JX4" s="45"/>
      <c r="JY4" s="45"/>
      <c r="JZ4" s="45"/>
      <c r="KA4" s="45"/>
      <c r="KB4" s="45"/>
      <c r="KC4" s="45"/>
      <c r="KD4" s="45"/>
      <c r="KE4" s="45"/>
      <c r="KF4" s="45"/>
      <c r="KG4" s="45"/>
      <c r="KH4" s="45"/>
      <c r="KI4" s="45"/>
      <c r="KJ4" s="45"/>
      <c r="KK4" s="45"/>
      <c r="KL4" s="45"/>
      <c r="KM4" s="45"/>
      <c r="KN4" s="45"/>
      <c r="KO4" s="45"/>
      <c r="KP4" s="45"/>
      <c r="KQ4" s="45"/>
      <c r="KR4" s="45"/>
      <c r="KS4" s="45"/>
      <c r="KT4" s="45"/>
      <c r="KU4" s="45"/>
      <c r="KV4" s="45"/>
      <c r="KW4" s="45"/>
      <c r="KX4" s="45"/>
      <c r="KY4" s="45"/>
      <c r="KZ4" s="45"/>
      <c r="LA4" s="45"/>
      <c r="LB4" s="45"/>
      <c r="LC4" s="45"/>
      <c r="LD4" s="45"/>
      <c r="LE4" s="45"/>
      <c r="LF4" s="45"/>
      <c r="LG4" s="45"/>
      <c r="LH4" s="45"/>
      <c r="LI4" s="45"/>
      <c r="LJ4" s="45"/>
      <c r="LK4" s="45"/>
      <c r="LL4" s="45"/>
      <c r="LM4" s="45"/>
      <c r="LN4" s="45"/>
      <c r="LO4" s="45"/>
      <c r="LP4" s="45"/>
      <c r="LQ4" s="45"/>
      <c r="LR4" s="45"/>
      <c r="LS4" s="45"/>
      <c r="LT4" s="45"/>
      <c r="LU4" s="45"/>
      <c r="LV4" s="45"/>
      <c r="LW4" s="45"/>
      <c r="LX4" s="45"/>
      <c r="LY4" s="45"/>
      <c r="LZ4" s="45"/>
      <c r="MA4" s="45"/>
      <c r="MB4" s="45"/>
      <c r="MC4" s="45"/>
      <c r="MD4" s="45"/>
      <c r="ME4" s="45"/>
      <c r="MF4" s="45"/>
      <c r="MG4" s="45"/>
      <c r="MH4" s="45"/>
      <c r="MI4" s="45"/>
      <c r="MJ4" s="45"/>
      <c r="MK4" s="45"/>
      <c r="ML4" s="45"/>
      <c r="MM4" s="45"/>
      <c r="MN4" s="45"/>
      <c r="MO4" s="45"/>
      <c r="MP4" s="45"/>
      <c r="MQ4" s="45"/>
      <c r="MR4" s="45"/>
      <c r="MS4" s="45"/>
      <c r="MT4" s="45"/>
      <c r="MU4" s="45"/>
      <c r="MV4" s="45"/>
      <c r="MW4" s="45"/>
      <c r="MX4" s="45"/>
      <c r="MY4" s="45"/>
      <c r="MZ4" s="45"/>
      <c r="NA4" s="45"/>
      <c r="NB4" s="45"/>
      <c r="NC4" s="45"/>
      <c r="ND4" s="45"/>
      <c r="NE4" s="45"/>
      <c r="NF4" s="45"/>
      <c r="NG4" s="45"/>
      <c r="NH4" s="45"/>
      <c r="NI4" s="45"/>
      <c r="NJ4" s="45"/>
      <c r="NK4" s="45"/>
      <c r="NL4" s="45"/>
      <c r="NM4" s="45"/>
      <c r="NN4" s="45"/>
      <c r="NO4" s="45"/>
      <c r="NP4" s="45"/>
      <c r="NQ4" s="45"/>
      <c r="NR4" s="45"/>
      <c r="NS4" s="45"/>
      <c r="NT4" s="45"/>
      <c r="NU4" s="45"/>
      <c r="NV4" s="45"/>
      <c r="NW4" s="45"/>
      <c r="NX4" s="45"/>
      <c r="NY4" s="45"/>
      <c r="NZ4" s="45"/>
      <c r="OA4" s="45"/>
      <c r="OB4" s="45"/>
      <c r="OC4" s="45"/>
      <c r="OD4" s="45"/>
      <c r="OE4" s="45"/>
      <c r="OF4" s="45"/>
      <c r="OG4" s="45"/>
      <c r="OH4" s="45"/>
      <c r="OI4" s="45"/>
      <c r="OJ4" s="45"/>
      <c r="OK4" s="45"/>
      <c r="OL4" s="45"/>
      <c r="OM4" s="45"/>
      <c r="ON4" s="45"/>
      <c r="OO4" s="45"/>
      <c r="OP4" s="45"/>
      <c r="OQ4" s="45"/>
      <c r="OR4" s="45"/>
      <c r="OS4" s="45"/>
      <c r="OT4" s="45"/>
      <c r="OU4" s="45"/>
      <c r="OV4" s="45"/>
      <c r="OW4" s="45"/>
      <c r="OX4" s="45"/>
      <c r="OY4" s="45"/>
      <c r="OZ4" s="45"/>
      <c r="PA4" s="45"/>
      <c r="PB4" s="45"/>
      <c r="PC4" s="45"/>
      <c r="PD4" s="45"/>
      <c r="PE4" s="45"/>
      <c r="PF4" s="45"/>
      <c r="PG4" s="45"/>
      <c r="PH4" s="45"/>
      <c r="PI4" s="45"/>
      <c r="PJ4" s="45"/>
      <c r="PK4" s="45"/>
      <c r="PL4" s="45"/>
      <c r="PM4" s="45"/>
      <c r="PN4" s="45"/>
      <c r="PO4" s="45"/>
      <c r="PP4" s="45"/>
      <c r="PQ4" s="45"/>
      <c r="PR4" s="45"/>
      <c r="PS4" s="45"/>
      <c r="PT4" s="45"/>
      <c r="PU4" s="45"/>
      <c r="PV4" s="45"/>
      <c r="PW4" s="45"/>
      <c r="PX4" s="45"/>
      <c r="PY4" s="45"/>
      <c r="PZ4" s="45"/>
      <c r="QA4" s="45"/>
      <c r="QB4" s="45"/>
      <c r="QC4" s="45"/>
      <c r="QD4" s="45"/>
      <c r="QE4" s="45"/>
      <c r="QF4" s="45"/>
      <c r="QG4" s="45"/>
      <c r="QH4" s="45"/>
      <c r="QI4" s="45"/>
      <c r="QJ4" s="45"/>
      <c r="QK4" s="45"/>
      <c r="QL4" s="45"/>
      <c r="QM4" s="45"/>
      <c r="QN4" s="45"/>
      <c r="QO4" s="45"/>
      <c r="QP4" s="45"/>
      <c r="QQ4" s="45"/>
      <c r="QR4" s="45"/>
      <c r="QS4" s="45"/>
      <c r="QT4" s="45"/>
      <c r="QU4" s="45"/>
      <c r="QV4" s="45"/>
      <c r="QW4" s="45"/>
      <c r="QX4" s="45"/>
      <c r="QY4" s="45"/>
      <c r="QZ4" s="45"/>
      <c r="RA4" s="45"/>
      <c r="RB4" s="45"/>
      <c r="RC4" s="45"/>
      <c r="RD4" s="45"/>
      <c r="RE4" s="45"/>
      <c r="RF4" s="45"/>
      <c r="RG4" s="45"/>
      <c r="RH4" s="45"/>
      <c r="RI4" s="45"/>
      <c r="RJ4" s="45"/>
      <c r="RK4" s="45"/>
      <c r="RL4" s="45"/>
      <c r="RM4" s="45"/>
      <c r="RN4" s="45"/>
      <c r="RO4" s="45"/>
      <c r="RP4" s="45"/>
      <c r="RQ4" s="45"/>
      <c r="RR4" s="45"/>
      <c r="RS4" s="45"/>
      <c r="RT4" s="45"/>
      <c r="RU4" s="45"/>
      <c r="RV4" s="45"/>
      <c r="RW4" s="45"/>
      <c r="RX4" s="45"/>
      <c r="RY4" s="45"/>
      <c r="RZ4" s="45"/>
      <c r="SA4" s="45"/>
      <c r="SB4" s="45"/>
      <c r="SC4" s="45"/>
      <c r="SD4" s="45"/>
      <c r="SE4" s="45"/>
      <c r="SF4" s="45"/>
      <c r="SG4" s="45"/>
      <c r="SH4" s="45"/>
      <c r="SI4" s="45"/>
      <c r="SJ4" s="45"/>
      <c r="SK4" s="45"/>
      <c r="SL4" s="45"/>
      <c r="SM4" s="45"/>
      <c r="SN4" s="45"/>
      <c r="SO4" s="45"/>
      <c r="SP4" s="45"/>
      <c r="SQ4" s="45"/>
      <c r="SR4" s="45"/>
      <c r="SS4" s="45"/>
      <c r="ST4" s="45"/>
      <c r="SU4" s="45"/>
      <c r="SV4" s="45"/>
      <c r="SW4" s="45"/>
      <c r="SX4" s="45"/>
      <c r="SY4" s="45"/>
      <c r="SZ4" s="45"/>
      <c r="TA4" s="45"/>
      <c r="TB4" s="45"/>
      <c r="TC4" s="45"/>
      <c r="TD4" s="45"/>
      <c r="TE4" s="45"/>
      <c r="TF4" s="45"/>
      <c r="TG4" s="45"/>
      <c r="TH4" s="45"/>
      <c r="TI4" s="45"/>
      <c r="TJ4" s="45"/>
      <c r="TK4" s="45"/>
      <c r="TL4" s="45"/>
      <c r="TM4" s="45"/>
      <c r="TN4" s="45"/>
      <c r="TO4" s="45"/>
      <c r="TP4" s="45"/>
      <c r="TQ4" s="45"/>
      <c r="TR4" s="45"/>
      <c r="TS4" s="45"/>
      <c r="TT4" s="45"/>
      <c r="TU4" s="45"/>
      <c r="TV4" s="45"/>
      <c r="TW4" s="45"/>
      <c r="TX4" s="45"/>
      <c r="TY4" s="45"/>
      <c r="TZ4" s="45"/>
      <c r="UA4" s="45"/>
      <c r="UB4" s="45"/>
      <c r="UC4" s="45"/>
      <c r="UD4" s="45"/>
      <c r="UE4" s="45"/>
      <c r="UF4" s="45"/>
      <c r="UG4" s="45"/>
      <c r="UH4" s="45"/>
      <c r="UI4" s="45"/>
      <c r="UJ4" s="45"/>
      <c r="UK4" s="45"/>
      <c r="UL4" s="45"/>
      <c r="UM4" s="45"/>
      <c r="UN4" s="45"/>
      <c r="UO4" s="45"/>
      <c r="UP4" s="45"/>
      <c r="UQ4" s="45"/>
      <c r="UR4" s="45"/>
      <c r="US4" s="45"/>
      <c r="UT4" s="45"/>
      <c r="UU4" s="45"/>
      <c r="UV4" s="45"/>
      <c r="UW4" s="45"/>
      <c r="UX4" s="45"/>
      <c r="UY4" s="45"/>
      <c r="UZ4" s="45"/>
      <c r="VA4" s="45"/>
      <c r="VB4" s="45"/>
      <c r="VC4" s="45"/>
      <c r="VD4" s="45"/>
      <c r="VE4" s="45"/>
      <c r="VF4" s="45"/>
      <c r="VG4" s="45"/>
      <c r="VH4" s="45"/>
      <c r="VI4" s="45"/>
      <c r="VJ4" s="45"/>
      <c r="VK4" s="45"/>
      <c r="VL4" s="45"/>
      <c r="VM4" s="45"/>
      <c r="VN4" s="45"/>
      <c r="VO4" s="45"/>
      <c r="VP4" s="45"/>
      <c r="VQ4" s="45"/>
      <c r="VR4" s="45"/>
      <c r="VS4" s="45"/>
      <c r="VT4" s="45"/>
      <c r="VU4" s="45"/>
      <c r="VV4" s="45"/>
      <c r="VW4" s="45"/>
      <c r="VX4" s="45"/>
      <c r="VY4" s="45"/>
      <c r="VZ4" s="45"/>
      <c r="WA4" s="45"/>
      <c r="WB4" s="45"/>
      <c r="WC4" s="45"/>
      <c r="WD4" s="45"/>
      <c r="WE4" s="45"/>
      <c r="WF4" s="45"/>
      <c r="WG4" s="45"/>
      <c r="WH4" s="45"/>
      <c r="WI4" s="45"/>
      <c r="WJ4" s="45"/>
      <c r="WK4" s="45"/>
      <c r="WL4" s="45"/>
      <c r="WM4" s="45"/>
      <c r="WN4" s="45"/>
      <c r="WO4" s="45"/>
      <c r="WP4" s="45"/>
      <c r="WQ4" s="45"/>
      <c r="WR4" s="45"/>
      <c r="WS4" s="45"/>
      <c r="WT4" s="45"/>
      <c r="WU4" s="45"/>
      <c r="WV4" s="45"/>
      <c r="WW4" s="45"/>
      <c r="WX4" s="45"/>
      <c r="WY4" s="45"/>
      <c r="WZ4" s="45"/>
      <c r="XA4" s="45"/>
      <c r="XB4" s="45"/>
      <c r="XC4" s="45"/>
      <c r="XD4" s="45"/>
      <c r="XE4" s="45"/>
      <c r="XF4" s="45"/>
      <c r="XG4" s="45"/>
      <c r="XH4" s="45"/>
      <c r="XI4" s="45"/>
      <c r="XJ4" s="45"/>
      <c r="XK4" s="45"/>
      <c r="XL4" s="45"/>
      <c r="XM4" s="45"/>
      <c r="XN4" s="45"/>
      <c r="XO4" s="45"/>
      <c r="XP4" s="45"/>
      <c r="XQ4" s="45"/>
      <c r="XR4" s="45"/>
      <c r="XS4" s="45"/>
      <c r="XT4" s="45"/>
      <c r="XU4" s="45"/>
      <c r="XV4" s="45"/>
      <c r="XW4" s="45"/>
      <c r="XX4" s="45"/>
      <c r="XY4" s="45"/>
      <c r="XZ4" s="45"/>
      <c r="YA4" s="45"/>
      <c r="YB4" s="45"/>
      <c r="YC4" s="45"/>
      <c r="YD4" s="45"/>
      <c r="YE4" s="45"/>
      <c r="YF4" s="45"/>
      <c r="YG4" s="45"/>
      <c r="YH4" s="45"/>
      <c r="YI4" s="45"/>
      <c r="YJ4" s="45"/>
      <c r="YK4" s="45"/>
      <c r="YL4" s="45"/>
      <c r="YM4" s="45"/>
      <c r="YN4" s="45"/>
      <c r="YO4" s="45"/>
      <c r="YP4" s="45"/>
      <c r="YQ4" s="45"/>
      <c r="YR4" s="45"/>
      <c r="YS4" s="45"/>
      <c r="YT4" s="45"/>
      <c r="YU4" s="45"/>
      <c r="YV4" s="45"/>
      <c r="YW4" s="45"/>
      <c r="YX4" s="45"/>
      <c r="YY4" s="45"/>
      <c r="YZ4" s="45"/>
      <c r="ZA4" s="45"/>
      <c r="ZB4" s="45"/>
      <c r="ZC4" s="45"/>
      <c r="ZD4" s="45"/>
      <c r="ZE4" s="45"/>
      <c r="ZF4" s="45"/>
      <c r="ZG4" s="45"/>
      <c r="ZH4" s="45"/>
      <c r="ZI4" s="45"/>
      <c r="ZJ4" s="45"/>
      <c r="ZK4" s="45"/>
      <c r="ZL4" s="45"/>
      <c r="ZM4" s="45"/>
      <c r="ZN4" s="45"/>
      <c r="ZO4" s="45"/>
      <c r="ZP4" s="45"/>
      <c r="ZQ4" s="45"/>
      <c r="ZR4" s="45"/>
      <c r="ZS4" s="45"/>
      <c r="ZT4" s="45"/>
      <c r="ZU4" s="45"/>
      <c r="ZV4" s="45"/>
      <c r="ZW4" s="45"/>
      <c r="ZX4" s="45"/>
      <c r="ZY4" s="45"/>
      <c r="ZZ4" s="45"/>
      <c r="AAA4" s="45"/>
      <c r="AAB4" s="45"/>
      <c r="AAC4" s="45"/>
      <c r="AAD4" s="45"/>
      <c r="AAE4" s="45"/>
      <c r="AAF4" s="45"/>
      <c r="AAG4" s="45"/>
      <c r="AAH4" s="45"/>
      <c r="AAI4" s="45"/>
      <c r="AAJ4" s="45"/>
      <c r="AAK4" s="45"/>
      <c r="AAL4" s="45"/>
      <c r="AAM4" s="45"/>
      <c r="AAN4" s="45"/>
      <c r="AAO4" s="45"/>
      <c r="AAP4" s="45"/>
      <c r="AAQ4" s="45"/>
      <c r="AAR4" s="45"/>
      <c r="AAS4" s="45"/>
      <c r="AAT4" s="45"/>
      <c r="AAU4" s="45"/>
      <c r="AAV4" s="45"/>
      <c r="AAW4" s="45"/>
      <c r="AAX4" s="45"/>
      <c r="AAY4" s="45"/>
      <c r="AAZ4" s="45"/>
      <c r="ABA4" s="45"/>
      <c r="ABB4" s="45"/>
      <c r="ABC4" s="45"/>
      <c r="ABD4" s="45"/>
      <c r="ABE4" s="45"/>
      <c r="ABF4" s="45"/>
      <c r="ABG4" s="45"/>
      <c r="ABH4" s="45"/>
      <c r="ABI4" s="45"/>
      <c r="ABJ4" s="45"/>
      <c r="ABK4" s="45"/>
      <c r="ABL4" s="45"/>
      <c r="ABM4" s="45"/>
      <c r="ABN4" s="45"/>
      <c r="ABO4" s="45"/>
      <c r="ABP4" s="45"/>
      <c r="ABQ4" s="45"/>
      <c r="ABR4" s="45"/>
      <c r="ABS4" s="45"/>
      <c r="ABT4" s="45"/>
      <c r="ABU4" s="45"/>
      <c r="ABV4" s="45"/>
      <c r="ABW4" s="45"/>
      <c r="ABX4" s="45"/>
      <c r="ABY4" s="45"/>
      <c r="ABZ4" s="45"/>
      <c r="ACA4" s="45"/>
      <c r="ACB4" s="45"/>
      <c r="ACC4" s="45"/>
      <c r="ACD4" s="45"/>
      <c r="ACE4" s="45"/>
      <c r="ACF4" s="45"/>
      <c r="ACG4" s="45"/>
      <c r="ACH4" s="45"/>
      <c r="ACI4" s="45"/>
      <c r="ACJ4" s="45"/>
      <c r="ACK4" s="45"/>
      <c r="ACL4" s="45"/>
      <c r="ACM4" s="45"/>
      <c r="ACN4" s="45"/>
      <c r="ACO4" s="45"/>
      <c r="ACP4" s="45"/>
      <c r="ACQ4" s="45"/>
      <c r="ACR4" s="45"/>
      <c r="ACS4" s="45"/>
      <c r="ACT4" s="45"/>
      <c r="ACU4" s="45"/>
      <c r="ACV4" s="45"/>
      <c r="ACW4" s="45"/>
      <c r="ACX4" s="45"/>
      <c r="ACY4" s="45"/>
      <c r="ACZ4" s="45"/>
      <c r="ADA4" s="45"/>
      <c r="ADB4" s="45"/>
      <c r="ADC4" s="45"/>
      <c r="ADD4" s="45"/>
      <c r="ADE4" s="45"/>
      <c r="ADF4" s="45"/>
      <c r="ADG4" s="45"/>
      <c r="ADH4" s="45"/>
      <c r="ADI4" s="45"/>
      <c r="ADJ4" s="45"/>
      <c r="ADK4" s="45"/>
      <c r="ADL4" s="45"/>
      <c r="ADM4" s="45"/>
      <c r="ADN4" s="45"/>
      <c r="ADO4" s="45"/>
      <c r="ADP4" s="45"/>
      <c r="ADQ4" s="45"/>
      <c r="ADR4" s="45"/>
      <c r="ADS4" s="45"/>
      <c r="ADT4" s="45"/>
      <c r="ADU4" s="45"/>
      <c r="ADV4" s="45"/>
      <c r="ADW4" s="45"/>
      <c r="ADX4" s="45"/>
      <c r="ADY4" s="45"/>
      <c r="ADZ4" s="45"/>
      <c r="AEA4" s="45"/>
      <c r="AEB4" s="45"/>
      <c r="AEC4" s="45"/>
      <c r="AED4" s="45"/>
      <c r="AEE4" s="45"/>
      <c r="AEF4" s="45"/>
      <c r="AEG4" s="45"/>
      <c r="AEH4" s="45"/>
      <c r="AEI4" s="45"/>
      <c r="AEJ4" s="45"/>
      <c r="AEK4" s="45"/>
      <c r="AEL4" s="45"/>
      <c r="AEM4" s="45"/>
      <c r="AEN4" s="45"/>
      <c r="AEO4" s="45"/>
      <c r="AEP4" s="45"/>
      <c r="AEQ4" s="45"/>
      <c r="AER4" s="45"/>
      <c r="AES4" s="45"/>
      <c r="AET4" s="45"/>
      <c r="AEU4" s="45"/>
      <c r="AEV4" s="45"/>
      <c r="AEW4" s="45"/>
      <c r="AEX4" s="45"/>
      <c r="AEY4" s="45"/>
      <c r="AEZ4" s="45"/>
      <c r="AFA4" s="45"/>
      <c r="AFB4" s="45"/>
      <c r="AFC4" s="45"/>
      <c r="AFD4" s="45"/>
      <c r="AFE4" s="45"/>
      <c r="AFF4" s="45"/>
      <c r="AFG4" s="45"/>
      <c r="AFH4" s="45"/>
      <c r="AFI4" s="45"/>
      <c r="AFJ4" s="45"/>
      <c r="AFK4" s="45"/>
      <c r="AFL4" s="45"/>
      <c r="AFM4" s="45"/>
      <c r="AFN4" s="45"/>
      <c r="AFO4" s="45"/>
      <c r="AFP4" s="45"/>
      <c r="AFQ4" s="45"/>
      <c r="AFR4" s="45"/>
      <c r="AFS4" s="45"/>
      <c r="AFT4" s="45"/>
      <c r="AFU4" s="45"/>
      <c r="AFV4" s="45"/>
      <c r="AFW4" s="45"/>
      <c r="AFX4" s="45"/>
      <c r="AFY4" s="45"/>
      <c r="AFZ4" s="45"/>
      <c r="AGA4" s="45"/>
      <c r="AGB4" s="45"/>
      <c r="AGC4" s="45"/>
      <c r="AGD4" s="45"/>
      <c r="AGE4" s="45"/>
      <c r="AGF4" s="45"/>
      <c r="AGG4" s="45"/>
      <c r="AGH4" s="45"/>
      <c r="AGI4" s="45"/>
      <c r="AGJ4" s="45"/>
      <c r="AGK4" s="45"/>
      <c r="AGL4" s="45"/>
      <c r="AGM4" s="45"/>
      <c r="AGN4" s="45"/>
      <c r="AGO4" s="45"/>
      <c r="AGP4" s="45"/>
      <c r="AGQ4" s="45"/>
      <c r="AGR4" s="45"/>
      <c r="AGS4" s="45"/>
      <c r="AGT4" s="45"/>
      <c r="AGU4" s="45"/>
      <c r="AGV4" s="45"/>
      <c r="AGW4" s="45"/>
      <c r="AGX4" s="45"/>
      <c r="AGY4" s="45"/>
      <c r="AGZ4" s="45"/>
      <c r="AHA4" s="45"/>
      <c r="AHB4" s="45"/>
      <c r="AHC4" s="45"/>
      <c r="AHD4" s="45"/>
      <c r="AHE4" s="45"/>
      <c r="AHF4" s="45"/>
      <c r="AHG4" s="45"/>
      <c r="AHH4" s="45"/>
      <c r="AHI4" s="45"/>
      <c r="AHJ4" s="45"/>
      <c r="AHK4" s="45"/>
      <c r="AHL4" s="45"/>
      <c r="AHM4" s="45"/>
      <c r="AHN4" s="45"/>
      <c r="AHO4" s="45"/>
      <c r="AHP4" s="45"/>
      <c r="AHQ4" s="45"/>
      <c r="AHR4" s="45"/>
      <c r="AHS4" s="45"/>
      <c r="AHT4" s="45"/>
      <c r="AHU4" s="45"/>
      <c r="AHV4" s="45"/>
      <c r="AHW4" s="45"/>
      <c r="AHX4" s="45"/>
      <c r="AHY4" s="45"/>
      <c r="AHZ4" s="45"/>
      <c r="AIA4" s="45"/>
      <c r="AIB4" s="45"/>
      <c r="AIC4" s="45"/>
      <c r="AID4" s="45"/>
      <c r="AIE4" s="45"/>
      <c r="AIF4" s="45"/>
      <c r="AIG4" s="45"/>
      <c r="AIH4" s="45"/>
      <c r="AII4" s="45"/>
      <c r="AIJ4" s="45"/>
      <c r="AIK4" s="45"/>
      <c r="AIL4" s="45"/>
      <c r="AIM4" s="45"/>
      <c r="AIN4" s="45"/>
      <c r="AIO4" s="45"/>
      <c r="AIP4" s="45"/>
      <c r="AIQ4" s="45"/>
      <c r="AIR4" s="45"/>
      <c r="AIS4" s="45"/>
      <c r="AIT4" s="45"/>
      <c r="AIU4" s="45"/>
      <c r="AIV4" s="45"/>
      <c r="AIW4" s="45"/>
      <c r="AIX4" s="45"/>
      <c r="AIY4" s="45"/>
      <c r="AIZ4" s="45"/>
      <c r="AJA4" s="45"/>
      <c r="AJB4" s="45"/>
      <c r="AJC4" s="45"/>
      <c r="AJD4" s="45"/>
      <c r="AJE4" s="45"/>
      <c r="AJF4" s="45"/>
      <c r="AJG4" s="45"/>
      <c r="AJH4" s="45"/>
      <c r="AJI4" s="45"/>
      <c r="AJJ4" s="45"/>
      <c r="AJK4" s="45"/>
      <c r="AJL4" s="45"/>
      <c r="AJM4" s="45"/>
      <c r="AJN4" s="45"/>
      <c r="AJO4" s="45"/>
      <c r="AJP4" s="45"/>
      <c r="AJQ4" s="45"/>
      <c r="AJR4" s="45"/>
      <c r="AJS4" s="45"/>
      <c r="AJT4" s="45"/>
      <c r="AJU4" s="45"/>
      <c r="AJV4" s="45"/>
      <c r="AJW4" s="45"/>
      <c r="AJX4" s="45"/>
      <c r="AJY4" s="45"/>
      <c r="AJZ4" s="45"/>
      <c r="AKA4" s="45"/>
      <c r="AKB4" s="45"/>
      <c r="AKC4" s="45"/>
      <c r="AKD4" s="45"/>
      <c r="AKE4" s="45"/>
      <c r="AKF4" s="45"/>
      <c r="AKG4" s="45"/>
      <c r="AKH4" s="45"/>
      <c r="AKI4" s="45"/>
      <c r="AKJ4" s="45"/>
      <c r="AKK4" s="45"/>
      <c r="AKL4" s="45"/>
      <c r="AKM4" s="45"/>
      <c r="AKN4" s="45"/>
      <c r="AKO4" s="45"/>
      <c r="AKP4" s="45"/>
      <c r="AKQ4" s="45"/>
      <c r="AKR4" s="45"/>
      <c r="AKS4" s="45"/>
      <c r="AKT4" s="45"/>
      <c r="AKU4" s="45"/>
      <c r="AKV4" s="45"/>
      <c r="AKW4" s="45"/>
      <c r="AKX4" s="45"/>
      <c r="AKY4" s="45"/>
      <c r="AKZ4" s="45"/>
      <c r="ALA4" s="45"/>
      <c r="ALB4" s="45"/>
      <c r="ALC4" s="45"/>
      <c r="ALD4" s="45"/>
      <c r="ALE4" s="45"/>
      <c r="ALF4" s="45"/>
      <c r="ALG4" s="45"/>
      <c r="ALH4" s="45"/>
      <c r="ALI4" s="45"/>
      <c r="ALJ4" s="45"/>
      <c r="ALK4" s="45"/>
      <c r="ALL4" s="45"/>
      <c r="ALM4" s="45"/>
      <c r="ALN4" s="45"/>
      <c r="ALO4" s="45"/>
      <c r="ALP4" s="45"/>
      <c r="ALQ4" s="45"/>
      <c r="ALR4" s="45"/>
      <c r="ALS4" s="45"/>
      <c r="ALT4" s="45"/>
      <c r="ALU4" s="45"/>
      <c r="ALV4" s="45"/>
      <c r="ALW4" s="45"/>
      <c r="ALX4" s="45"/>
      <c r="ALY4" s="45"/>
      <c r="ALZ4" s="45"/>
      <c r="AMA4" s="45"/>
      <c r="AMB4" s="45"/>
      <c r="AMC4" s="45"/>
      <c r="AMD4" s="45"/>
      <c r="AME4" s="45"/>
      <c r="AMF4" s="45"/>
      <c r="AMG4" s="45"/>
      <c r="AMH4" s="45"/>
      <c r="AMI4" s="45"/>
      <c r="AMJ4" s="45"/>
      <c r="AMK4" s="45"/>
      <c r="AML4" s="45"/>
      <c r="AMM4" s="45"/>
      <c r="AMN4" s="45"/>
      <c r="AMO4" s="45"/>
      <c r="AMP4" s="45"/>
      <c r="AMQ4" s="45"/>
      <c r="AMR4" s="45"/>
      <c r="AMS4" s="45"/>
      <c r="AMT4" s="45"/>
      <c r="AMU4" s="45"/>
      <c r="AMV4" s="45"/>
      <c r="AMW4" s="45"/>
      <c r="AMX4" s="45"/>
      <c r="AMY4" s="45"/>
      <c r="AMZ4" s="45"/>
      <c r="ANA4" s="45"/>
      <c r="ANB4" s="45"/>
      <c r="ANC4" s="45"/>
      <c r="AND4" s="45"/>
      <c r="ANE4" s="45"/>
      <c r="ANF4" s="45"/>
      <c r="ANG4" s="45"/>
      <c r="ANH4" s="45"/>
      <c r="ANI4" s="45"/>
      <c r="ANJ4" s="45"/>
      <c r="ANK4" s="45"/>
      <c r="ANL4" s="45"/>
      <c r="ANM4" s="45"/>
      <c r="ANN4" s="45"/>
      <c r="ANO4" s="45"/>
      <c r="ANP4" s="45"/>
      <c r="ANQ4" s="45"/>
      <c r="ANR4" s="45"/>
      <c r="ANS4" s="45"/>
      <c r="ANT4" s="45"/>
      <c r="ANU4" s="45"/>
      <c r="ANV4" s="45"/>
      <c r="ANW4" s="45"/>
      <c r="ANX4" s="45"/>
      <c r="ANY4" s="45"/>
      <c r="ANZ4" s="45"/>
      <c r="AOA4" s="45"/>
      <c r="AOB4" s="45"/>
      <c r="AOC4" s="45"/>
      <c r="AOD4" s="45"/>
      <c r="AOE4" s="45"/>
      <c r="AOF4" s="45"/>
      <c r="AOG4" s="45"/>
      <c r="AOH4" s="45"/>
      <c r="AOI4" s="45"/>
      <c r="AOJ4" s="45"/>
      <c r="AOK4" s="45"/>
      <c r="AOL4" s="45"/>
      <c r="AOM4" s="45"/>
      <c r="AON4" s="45"/>
      <c r="AOO4" s="45"/>
      <c r="AOP4" s="45"/>
      <c r="AOQ4" s="45"/>
      <c r="AOR4" s="45"/>
      <c r="AOS4" s="45"/>
      <c r="AOT4" s="45"/>
      <c r="AOU4" s="45"/>
      <c r="AOV4" s="45"/>
      <c r="AOW4" s="45"/>
      <c r="AOX4" s="45"/>
      <c r="AOY4" s="45"/>
      <c r="AOZ4" s="45"/>
      <c r="APA4" s="45"/>
      <c r="APB4" s="45"/>
      <c r="APC4" s="45"/>
      <c r="APD4" s="45"/>
      <c r="APE4" s="45"/>
      <c r="APF4" s="45"/>
      <c r="APG4" s="45"/>
      <c r="APH4" s="45"/>
      <c r="API4" s="45"/>
      <c r="APJ4" s="45"/>
      <c r="APK4" s="45"/>
      <c r="APL4" s="45"/>
      <c r="APM4" s="45"/>
      <c r="APN4" s="45"/>
    </row>
    <row r="5" spans="2:1106" x14ac:dyDescent="0.25">
      <c r="B5" s="44"/>
      <c r="C5" s="46" t="s">
        <v>504</v>
      </c>
      <c r="D5" s="44"/>
      <c r="E5" s="119">
        <v>-334930240.24000001</v>
      </c>
      <c r="F5" s="119">
        <v>-527045858.06999999</v>
      </c>
      <c r="G5" s="119">
        <v>332211386.31999999</v>
      </c>
      <c r="H5" s="119">
        <v>331685620.76999998</v>
      </c>
      <c r="I5" s="44"/>
      <c r="J5" s="44"/>
      <c r="K5" s="68"/>
      <c r="L5" s="68"/>
      <c r="M5" s="68"/>
      <c r="N5" s="68"/>
      <c r="Q5" s="68"/>
      <c r="R5" s="68"/>
      <c r="S5" s="68"/>
      <c r="T5" s="68"/>
      <c r="U5" s="68"/>
      <c r="V5" s="68"/>
      <c r="W5" s="68"/>
      <c r="X5" s="68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  <c r="AJ5" s="44"/>
      <c r="AK5" s="44"/>
      <c r="AL5" s="44"/>
      <c r="AM5" s="44"/>
      <c r="AN5" s="44"/>
      <c r="AO5" s="44"/>
      <c r="AP5" s="44"/>
      <c r="AQ5" s="44"/>
      <c r="AR5" s="44"/>
      <c r="AS5" s="44"/>
      <c r="AT5" s="44"/>
      <c r="AU5" s="44"/>
      <c r="AV5" s="44"/>
      <c r="AW5" s="44"/>
      <c r="AX5" s="44"/>
      <c r="AY5" s="44"/>
      <c r="AZ5" s="44"/>
      <c r="BA5" s="44"/>
      <c r="BB5" s="44"/>
      <c r="BC5" s="44"/>
      <c r="BD5" s="44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44"/>
      <c r="BQ5" s="44"/>
      <c r="BR5" s="44"/>
      <c r="BS5" s="44"/>
      <c r="BT5" s="44"/>
      <c r="BU5" s="44"/>
      <c r="BV5" s="44"/>
      <c r="BW5" s="44"/>
      <c r="BX5" s="44"/>
      <c r="BY5" s="44"/>
      <c r="BZ5" s="44"/>
      <c r="CA5" s="44"/>
      <c r="CB5" s="44"/>
      <c r="CC5" s="44"/>
      <c r="CD5" s="44"/>
      <c r="CE5" s="44"/>
      <c r="CF5" s="44"/>
      <c r="CG5" s="44"/>
      <c r="CH5" s="44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/>
      <c r="DI5" s="44"/>
      <c r="DJ5" s="44"/>
      <c r="DK5" s="44"/>
      <c r="DL5" s="44"/>
      <c r="DM5" s="44"/>
      <c r="DN5" s="44"/>
      <c r="DO5" s="44"/>
      <c r="DP5" s="44"/>
      <c r="DQ5" s="44"/>
      <c r="DR5" s="44"/>
      <c r="DS5" s="44"/>
      <c r="DT5" s="44"/>
      <c r="DU5" s="44"/>
      <c r="DV5" s="44"/>
      <c r="DW5" s="44"/>
      <c r="DX5" s="44"/>
      <c r="DY5" s="44"/>
      <c r="DZ5" s="44"/>
      <c r="EA5" s="44"/>
      <c r="EB5" s="44"/>
      <c r="EC5" s="44"/>
      <c r="ED5" s="44"/>
      <c r="EE5" s="44"/>
      <c r="EF5" s="44"/>
      <c r="EG5" s="44"/>
      <c r="EH5" s="44"/>
      <c r="EI5" s="44"/>
      <c r="EJ5" s="44"/>
      <c r="EK5" s="44"/>
      <c r="EL5" s="44"/>
      <c r="EM5" s="44"/>
      <c r="EN5" s="44"/>
      <c r="EO5" s="44"/>
      <c r="EP5" s="44"/>
      <c r="EQ5" s="44"/>
      <c r="ER5" s="44"/>
      <c r="ES5" s="44"/>
      <c r="ET5" s="44"/>
      <c r="EU5" s="44"/>
      <c r="EV5" s="44"/>
      <c r="EW5" s="44"/>
      <c r="EX5" s="44"/>
      <c r="EY5" s="44"/>
      <c r="EZ5" s="44"/>
      <c r="FA5" s="44"/>
      <c r="FB5" s="44"/>
      <c r="FC5" s="44"/>
      <c r="FD5" s="44"/>
      <c r="FE5" s="44"/>
      <c r="FF5" s="44"/>
      <c r="FG5" s="44"/>
      <c r="FH5" s="44"/>
      <c r="FI5" s="44"/>
      <c r="FJ5" s="44"/>
      <c r="FK5" s="44"/>
      <c r="FL5" s="44"/>
      <c r="FM5" s="44"/>
      <c r="FN5" s="44"/>
      <c r="FO5" s="44"/>
      <c r="FP5" s="44"/>
      <c r="FQ5" s="44"/>
      <c r="FR5" s="44"/>
      <c r="FS5" s="44"/>
      <c r="FT5" s="44"/>
      <c r="FU5" s="44"/>
      <c r="FV5" s="44"/>
      <c r="FW5" s="44"/>
      <c r="FX5" s="44"/>
      <c r="FY5" s="44"/>
      <c r="FZ5" s="44"/>
      <c r="GA5" s="44"/>
      <c r="GB5" s="44"/>
      <c r="GC5" s="44"/>
      <c r="GD5" s="44"/>
      <c r="GE5" s="44"/>
      <c r="GF5" s="44"/>
      <c r="GG5" s="44"/>
      <c r="GH5" s="44"/>
      <c r="GI5" s="44"/>
      <c r="GJ5" s="44"/>
      <c r="GK5" s="44"/>
      <c r="GL5" s="44"/>
      <c r="GM5" s="44"/>
      <c r="GN5" s="44"/>
      <c r="GO5" s="44"/>
      <c r="GP5" s="44"/>
      <c r="GQ5" s="44"/>
      <c r="GR5" s="44"/>
      <c r="GS5" s="44"/>
      <c r="GT5" s="44"/>
      <c r="GU5" s="44"/>
      <c r="GV5" s="44"/>
      <c r="GW5" s="44"/>
      <c r="GX5" s="44"/>
      <c r="GY5" s="44"/>
      <c r="GZ5" s="44"/>
      <c r="HA5" s="44"/>
      <c r="HB5" s="44"/>
      <c r="HC5" s="44"/>
      <c r="HD5" s="44"/>
      <c r="HE5" s="44"/>
      <c r="HF5" s="44"/>
      <c r="HG5" s="44"/>
      <c r="HH5" s="44"/>
      <c r="HI5" s="44"/>
      <c r="HJ5" s="44"/>
      <c r="HK5" s="44"/>
      <c r="HL5" s="44"/>
      <c r="HM5" s="44"/>
      <c r="HN5" s="44"/>
      <c r="HO5" s="44"/>
      <c r="HP5" s="44"/>
      <c r="HQ5" s="44"/>
      <c r="HR5" s="44"/>
      <c r="HS5" s="44"/>
      <c r="HT5" s="44"/>
      <c r="HU5" s="44"/>
      <c r="HV5" s="44"/>
      <c r="HW5" s="44"/>
      <c r="HX5" s="44"/>
      <c r="HY5" s="44"/>
      <c r="HZ5" s="44"/>
      <c r="IA5" s="44"/>
      <c r="IB5" s="44"/>
      <c r="IC5" s="44"/>
      <c r="ID5" s="44"/>
      <c r="IE5" s="44"/>
      <c r="IF5" s="44"/>
      <c r="IG5" s="44"/>
      <c r="IH5" s="44"/>
      <c r="II5" s="44"/>
      <c r="IJ5" s="44"/>
      <c r="IK5" s="44"/>
      <c r="IL5" s="44"/>
      <c r="IM5" s="44"/>
      <c r="IN5" s="44"/>
      <c r="IO5" s="44"/>
      <c r="IP5" s="44"/>
      <c r="IQ5" s="44"/>
      <c r="IR5" s="44"/>
      <c r="IS5" s="44"/>
      <c r="IT5" s="44"/>
      <c r="IU5" s="44"/>
      <c r="IV5" s="44"/>
      <c r="IW5" s="44"/>
      <c r="IX5" s="44"/>
      <c r="IY5" s="44"/>
      <c r="IZ5" s="44"/>
      <c r="JA5" s="44"/>
      <c r="JB5" s="44"/>
      <c r="JC5" s="44"/>
      <c r="JD5" s="44"/>
      <c r="JE5" s="44"/>
      <c r="JF5" s="44"/>
      <c r="JG5" s="44"/>
      <c r="JH5" s="44"/>
      <c r="JI5" s="44"/>
      <c r="JJ5" s="44"/>
      <c r="JK5" s="44"/>
      <c r="JL5" s="44"/>
      <c r="JM5" s="44"/>
      <c r="JN5" s="44"/>
      <c r="JO5" s="44"/>
      <c r="JP5" s="44"/>
      <c r="JQ5" s="44"/>
      <c r="JR5" s="44"/>
      <c r="JS5" s="44"/>
      <c r="JT5" s="44"/>
      <c r="JU5" s="44"/>
      <c r="JV5" s="44"/>
      <c r="JW5" s="44"/>
      <c r="JX5" s="44"/>
      <c r="JY5" s="44"/>
      <c r="JZ5" s="44"/>
      <c r="KA5" s="44"/>
      <c r="KB5" s="44"/>
      <c r="KC5" s="44"/>
      <c r="KD5" s="44"/>
      <c r="KE5" s="44"/>
      <c r="KF5" s="44"/>
      <c r="KG5" s="44"/>
      <c r="KH5" s="44"/>
      <c r="KI5" s="44"/>
      <c r="KJ5" s="44"/>
      <c r="KK5" s="44"/>
      <c r="KL5" s="44"/>
      <c r="KM5" s="44"/>
      <c r="KN5" s="44"/>
      <c r="KO5" s="44"/>
      <c r="KP5" s="44"/>
      <c r="KQ5" s="44"/>
      <c r="KR5" s="44"/>
      <c r="KS5" s="44"/>
      <c r="KT5" s="44"/>
      <c r="KU5" s="44"/>
      <c r="KV5" s="44"/>
      <c r="KW5" s="44"/>
      <c r="KX5" s="44"/>
      <c r="KY5" s="44"/>
      <c r="KZ5" s="44"/>
      <c r="LA5" s="44"/>
      <c r="LB5" s="44"/>
      <c r="LC5" s="44"/>
      <c r="LD5" s="44"/>
      <c r="LE5" s="44"/>
      <c r="LF5" s="44"/>
      <c r="LG5" s="44"/>
      <c r="LH5" s="44"/>
      <c r="LI5" s="44"/>
      <c r="LJ5" s="44"/>
      <c r="LK5" s="44"/>
      <c r="LL5" s="44"/>
      <c r="LM5" s="44"/>
      <c r="LN5" s="44"/>
      <c r="LO5" s="44"/>
      <c r="LP5" s="44"/>
      <c r="LQ5" s="44"/>
      <c r="LR5" s="44"/>
      <c r="LS5" s="44"/>
      <c r="LT5" s="44"/>
      <c r="LU5" s="44"/>
      <c r="LV5" s="44"/>
      <c r="LW5" s="44"/>
      <c r="LX5" s="44"/>
      <c r="LY5" s="44"/>
      <c r="LZ5" s="44"/>
      <c r="MA5" s="44"/>
      <c r="MB5" s="44"/>
      <c r="MC5" s="44"/>
      <c r="MD5" s="44"/>
      <c r="ME5" s="44"/>
      <c r="MF5" s="44"/>
      <c r="MG5" s="44"/>
      <c r="MH5" s="44"/>
      <c r="MI5" s="44"/>
      <c r="MJ5" s="44"/>
      <c r="MK5" s="44"/>
      <c r="ML5" s="44"/>
      <c r="MM5" s="44"/>
      <c r="MN5" s="44"/>
      <c r="MO5" s="44"/>
      <c r="MP5" s="44"/>
      <c r="MQ5" s="44"/>
      <c r="MR5" s="44"/>
      <c r="MS5" s="44"/>
      <c r="MT5" s="44"/>
      <c r="MU5" s="44"/>
      <c r="MV5" s="44"/>
      <c r="MW5" s="44"/>
      <c r="MX5" s="44"/>
      <c r="MY5" s="44"/>
      <c r="MZ5" s="44"/>
      <c r="NA5" s="44"/>
      <c r="NB5" s="44"/>
      <c r="NC5" s="44"/>
      <c r="ND5" s="44"/>
      <c r="NE5" s="44"/>
      <c r="NF5" s="44"/>
      <c r="NG5" s="44"/>
      <c r="NH5" s="44"/>
      <c r="NI5" s="44"/>
      <c r="NJ5" s="44"/>
      <c r="NK5" s="44"/>
      <c r="NL5" s="44"/>
      <c r="NM5" s="44"/>
      <c r="NN5" s="44"/>
      <c r="NO5" s="44"/>
      <c r="NP5" s="44"/>
      <c r="NQ5" s="44"/>
      <c r="NR5" s="44"/>
      <c r="NS5" s="44"/>
      <c r="NT5" s="44"/>
      <c r="NU5" s="44"/>
      <c r="NV5" s="44"/>
      <c r="NW5" s="44"/>
      <c r="NX5" s="44"/>
      <c r="NY5" s="44"/>
      <c r="NZ5" s="44"/>
      <c r="OA5" s="44"/>
      <c r="OB5" s="44"/>
      <c r="OC5" s="44"/>
      <c r="OD5" s="44"/>
      <c r="OE5" s="44"/>
      <c r="OF5" s="44"/>
      <c r="OG5" s="44"/>
      <c r="OH5" s="44"/>
      <c r="OI5" s="44"/>
      <c r="OJ5" s="44"/>
      <c r="OK5" s="44"/>
      <c r="OL5" s="44"/>
      <c r="OM5" s="44"/>
      <c r="ON5" s="44"/>
      <c r="OO5" s="44"/>
      <c r="OP5" s="44"/>
      <c r="OQ5" s="44"/>
      <c r="OR5" s="44"/>
      <c r="OS5" s="44"/>
      <c r="OT5" s="44"/>
      <c r="OU5" s="44"/>
      <c r="OV5" s="44"/>
      <c r="OW5" s="44"/>
      <c r="OX5" s="44"/>
      <c r="OY5" s="44"/>
      <c r="OZ5" s="44"/>
      <c r="PA5" s="44"/>
      <c r="PB5" s="44"/>
      <c r="PC5" s="44"/>
      <c r="PD5" s="44"/>
      <c r="PE5" s="44"/>
      <c r="PF5" s="44"/>
      <c r="PG5" s="44"/>
      <c r="PH5" s="44"/>
      <c r="PI5" s="44"/>
      <c r="PJ5" s="44"/>
      <c r="PK5" s="44"/>
      <c r="PL5" s="44"/>
      <c r="PM5" s="44"/>
      <c r="PN5" s="44"/>
      <c r="PO5" s="44"/>
      <c r="PP5" s="44"/>
      <c r="PQ5" s="44"/>
      <c r="PR5" s="44"/>
      <c r="PS5" s="44"/>
      <c r="PT5" s="44"/>
      <c r="PU5" s="44"/>
      <c r="PV5" s="44"/>
      <c r="PW5" s="44"/>
      <c r="PX5" s="44"/>
      <c r="PY5" s="44"/>
      <c r="PZ5" s="44"/>
      <c r="QA5" s="44"/>
      <c r="QB5" s="44"/>
      <c r="QC5" s="44"/>
      <c r="QD5" s="44"/>
      <c r="QE5" s="44"/>
      <c r="QF5" s="44"/>
      <c r="QG5" s="44"/>
      <c r="QH5" s="44"/>
      <c r="QI5" s="44"/>
      <c r="QJ5" s="44"/>
      <c r="QK5" s="44"/>
      <c r="QL5" s="44"/>
      <c r="QM5" s="44"/>
      <c r="QN5" s="44"/>
      <c r="QO5" s="44"/>
      <c r="QP5" s="44"/>
      <c r="QQ5" s="44"/>
      <c r="QR5" s="44"/>
      <c r="QS5" s="44"/>
      <c r="QT5" s="44"/>
      <c r="QU5" s="44"/>
      <c r="QV5" s="44"/>
      <c r="QW5" s="44"/>
      <c r="QX5" s="44"/>
      <c r="QY5" s="44"/>
      <c r="QZ5" s="44"/>
      <c r="RA5" s="44"/>
      <c r="RB5" s="44"/>
      <c r="RC5" s="44"/>
      <c r="RD5" s="44"/>
      <c r="RE5" s="44"/>
      <c r="RF5" s="44"/>
      <c r="RG5" s="44"/>
      <c r="RH5" s="44"/>
      <c r="RI5" s="44"/>
      <c r="RJ5" s="44"/>
      <c r="RK5" s="44"/>
      <c r="RL5" s="44"/>
      <c r="RM5" s="44"/>
      <c r="RN5" s="44"/>
      <c r="RO5" s="44"/>
      <c r="RP5" s="44"/>
      <c r="RQ5" s="44"/>
      <c r="RR5" s="44"/>
      <c r="RS5" s="44"/>
      <c r="RT5" s="44"/>
      <c r="RU5" s="44"/>
      <c r="RV5" s="44"/>
      <c r="RW5" s="44"/>
      <c r="RX5" s="44"/>
      <c r="RY5" s="44"/>
      <c r="RZ5" s="44"/>
      <c r="SA5" s="44"/>
      <c r="SB5" s="44"/>
      <c r="SC5" s="44"/>
      <c r="SD5" s="44"/>
      <c r="SE5" s="44"/>
      <c r="SF5" s="44"/>
      <c r="SG5" s="44"/>
      <c r="SH5" s="44"/>
      <c r="SI5" s="44"/>
      <c r="SJ5" s="44"/>
      <c r="SK5" s="44"/>
      <c r="SL5" s="44"/>
      <c r="SM5" s="44"/>
      <c r="SN5" s="44"/>
      <c r="SO5" s="44"/>
      <c r="SP5" s="44"/>
      <c r="SQ5" s="44"/>
      <c r="SR5" s="44"/>
      <c r="SS5" s="44"/>
      <c r="ST5" s="44"/>
      <c r="SU5" s="44"/>
      <c r="SV5" s="44"/>
      <c r="SW5" s="44"/>
      <c r="SX5" s="44"/>
      <c r="SY5" s="44"/>
      <c r="SZ5" s="44"/>
      <c r="TA5" s="44"/>
      <c r="TB5" s="44"/>
      <c r="TC5" s="44"/>
      <c r="TD5" s="44"/>
      <c r="TE5" s="44"/>
      <c r="TF5" s="44"/>
      <c r="TG5" s="44"/>
      <c r="TH5" s="44"/>
      <c r="TI5" s="44"/>
      <c r="TJ5" s="44"/>
      <c r="TK5" s="44"/>
      <c r="TL5" s="44"/>
      <c r="TM5" s="44"/>
      <c r="TN5" s="44"/>
      <c r="TO5" s="44"/>
      <c r="TP5" s="44"/>
      <c r="TQ5" s="44"/>
      <c r="TR5" s="44"/>
      <c r="TS5" s="44"/>
      <c r="TT5" s="44"/>
      <c r="TU5" s="44"/>
      <c r="TV5" s="44"/>
      <c r="TW5" s="44"/>
      <c r="TX5" s="44"/>
      <c r="TY5" s="44"/>
      <c r="TZ5" s="44"/>
      <c r="UA5" s="44"/>
      <c r="UB5" s="44"/>
      <c r="UC5" s="44"/>
      <c r="UD5" s="44"/>
      <c r="UE5" s="44"/>
      <c r="UF5" s="44"/>
      <c r="UG5" s="44"/>
      <c r="UH5" s="44"/>
      <c r="UI5" s="44"/>
      <c r="UJ5" s="44"/>
      <c r="UK5" s="44"/>
      <c r="UL5" s="44"/>
      <c r="UM5" s="44"/>
      <c r="UN5" s="44"/>
      <c r="UO5" s="44"/>
      <c r="UP5" s="44"/>
      <c r="UQ5" s="44"/>
      <c r="UR5" s="44"/>
      <c r="US5" s="44"/>
      <c r="UT5" s="44"/>
      <c r="UU5" s="44"/>
      <c r="UV5" s="44"/>
      <c r="UW5" s="44"/>
      <c r="UX5" s="44"/>
      <c r="UY5" s="44"/>
      <c r="UZ5" s="44"/>
      <c r="VA5" s="44"/>
      <c r="VB5" s="44"/>
      <c r="VC5" s="44"/>
      <c r="VD5" s="44"/>
      <c r="VE5" s="44"/>
      <c r="VF5" s="44"/>
      <c r="VG5" s="44"/>
      <c r="VH5" s="44"/>
      <c r="VI5" s="44"/>
      <c r="VJ5" s="44"/>
      <c r="VK5" s="44"/>
      <c r="VL5" s="44"/>
      <c r="VM5" s="44"/>
      <c r="VN5" s="44"/>
      <c r="VO5" s="44"/>
      <c r="VP5" s="44"/>
      <c r="VQ5" s="44"/>
      <c r="VR5" s="44"/>
      <c r="VS5" s="44"/>
      <c r="VT5" s="44"/>
      <c r="VU5" s="44"/>
      <c r="VV5" s="44"/>
      <c r="VW5" s="44"/>
      <c r="VX5" s="44"/>
      <c r="VY5" s="44"/>
      <c r="VZ5" s="44"/>
      <c r="WA5" s="44"/>
      <c r="WB5" s="44"/>
      <c r="WC5" s="44"/>
      <c r="WD5" s="44"/>
      <c r="WE5" s="44"/>
      <c r="WF5" s="44"/>
      <c r="WG5" s="44"/>
      <c r="WH5" s="44"/>
      <c r="WI5" s="44"/>
      <c r="WJ5" s="44"/>
      <c r="WK5" s="44"/>
      <c r="WL5" s="44"/>
      <c r="WM5" s="44"/>
      <c r="WN5" s="44"/>
      <c r="WO5" s="44"/>
      <c r="WP5" s="44"/>
      <c r="WQ5" s="44"/>
      <c r="WR5" s="44"/>
      <c r="WS5" s="44"/>
      <c r="WT5" s="44"/>
      <c r="WU5" s="44"/>
      <c r="WV5" s="44"/>
      <c r="WW5" s="44"/>
      <c r="WX5" s="44"/>
      <c r="WY5" s="44"/>
      <c r="WZ5" s="44"/>
      <c r="XA5" s="44"/>
      <c r="XB5" s="44"/>
      <c r="XC5" s="44"/>
      <c r="XD5" s="44"/>
      <c r="XE5" s="44"/>
      <c r="XF5" s="44"/>
      <c r="XG5" s="44"/>
      <c r="XH5" s="44"/>
      <c r="XI5" s="44"/>
      <c r="XJ5" s="44"/>
      <c r="XK5" s="44"/>
      <c r="XL5" s="44"/>
      <c r="XM5" s="44"/>
      <c r="XN5" s="44"/>
      <c r="XO5" s="44"/>
      <c r="XP5" s="44"/>
      <c r="XQ5" s="44"/>
      <c r="XR5" s="44"/>
      <c r="XS5" s="44"/>
      <c r="XT5" s="44"/>
      <c r="XU5" s="44"/>
      <c r="XV5" s="44"/>
      <c r="XW5" s="44"/>
      <c r="XX5" s="44"/>
      <c r="XY5" s="44"/>
      <c r="XZ5" s="44"/>
      <c r="YA5" s="44"/>
      <c r="YB5" s="44"/>
      <c r="YC5" s="44"/>
      <c r="YD5" s="44"/>
      <c r="YE5" s="44"/>
      <c r="YF5" s="44"/>
      <c r="YG5" s="44"/>
      <c r="YH5" s="44"/>
      <c r="YI5" s="44"/>
      <c r="YJ5" s="44"/>
      <c r="YK5" s="44"/>
      <c r="YL5" s="44"/>
      <c r="YM5" s="44"/>
      <c r="YN5" s="44"/>
      <c r="YO5" s="44"/>
      <c r="YP5" s="44"/>
      <c r="YQ5" s="44"/>
      <c r="YR5" s="44"/>
      <c r="YS5" s="44"/>
      <c r="YT5" s="44"/>
      <c r="YU5" s="44"/>
      <c r="YV5" s="44"/>
      <c r="YW5" s="44"/>
      <c r="YX5" s="44"/>
      <c r="YY5" s="44"/>
      <c r="YZ5" s="44"/>
      <c r="ZA5" s="44"/>
      <c r="ZB5" s="44"/>
      <c r="ZC5" s="44"/>
      <c r="ZD5" s="44"/>
      <c r="ZE5" s="44"/>
      <c r="ZF5" s="44"/>
      <c r="ZG5" s="44"/>
      <c r="ZH5" s="44"/>
      <c r="ZI5" s="44"/>
      <c r="ZJ5" s="44"/>
      <c r="ZK5" s="44"/>
      <c r="ZL5" s="44"/>
      <c r="ZM5" s="44"/>
      <c r="ZN5" s="44"/>
      <c r="ZO5" s="44"/>
      <c r="ZP5" s="44"/>
      <c r="ZQ5" s="44"/>
      <c r="ZR5" s="44"/>
      <c r="ZS5" s="44"/>
      <c r="ZT5" s="44"/>
      <c r="ZU5" s="44"/>
      <c r="ZV5" s="44"/>
      <c r="ZW5" s="44"/>
      <c r="ZX5" s="44"/>
      <c r="ZY5" s="44"/>
      <c r="ZZ5" s="44"/>
      <c r="AAA5" s="44"/>
      <c r="AAB5" s="44"/>
      <c r="AAC5" s="44"/>
      <c r="AAD5" s="44"/>
      <c r="AAE5" s="44"/>
      <c r="AAF5" s="44"/>
      <c r="AAG5" s="44"/>
      <c r="AAH5" s="44"/>
      <c r="AAI5" s="44"/>
      <c r="AAJ5" s="44"/>
      <c r="AAK5" s="44"/>
      <c r="AAL5" s="44"/>
      <c r="AAM5" s="44"/>
      <c r="AAN5" s="44"/>
      <c r="AAO5" s="44"/>
      <c r="AAP5" s="44"/>
      <c r="AAQ5" s="44"/>
      <c r="AAR5" s="44"/>
      <c r="AAS5" s="44"/>
      <c r="AAT5" s="44"/>
      <c r="AAU5" s="44"/>
      <c r="AAV5" s="44"/>
      <c r="AAW5" s="44"/>
      <c r="AAX5" s="44"/>
      <c r="AAY5" s="44"/>
      <c r="AAZ5" s="44"/>
      <c r="ABA5" s="44"/>
      <c r="ABB5" s="44"/>
      <c r="ABC5" s="44"/>
      <c r="ABD5" s="44"/>
      <c r="ABE5" s="44"/>
      <c r="ABF5" s="44"/>
      <c r="ABG5" s="44"/>
      <c r="ABH5" s="44"/>
      <c r="ABI5" s="44"/>
      <c r="ABJ5" s="44"/>
      <c r="ABK5" s="44"/>
      <c r="ABL5" s="44"/>
      <c r="ABM5" s="44"/>
      <c r="ABN5" s="44"/>
      <c r="ABO5" s="44"/>
      <c r="ABP5" s="44"/>
      <c r="ABQ5" s="44"/>
      <c r="ABR5" s="44"/>
      <c r="ABS5" s="44"/>
      <c r="ABT5" s="44"/>
      <c r="ABU5" s="44"/>
      <c r="ABV5" s="44"/>
      <c r="ABW5" s="44"/>
      <c r="ABX5" s="44"/>
      <c r="ABY5" s="44"/>
      <c r="ABZ5" s="44"/>
      <c r="ACA5" s="44"/>
      <c r="ACB5" s="44"/>
      <c r="ACC5" s="44"/>
      <c r="ACD5" s="44"/>
      <c r="ACE5" s="44"/>
      <c r="ACF5" s="44"/>
      <c r="ACG5" s="44"/>
      <c r="ACH5" s="44"/>
      <c r="ACI5" s="44"/>
      <c r="ACJ5" s="44"/>
      <c r="ACK5" s="44"/>
      <c r="ACL5" s="44"/>
      <c r="ACM5" s="44"/>
      <c r="ACN5" s="44"/>
      <c r="ACO5" s="44"/>
      <c r="ACP5" s="44"/>
      <c r="ACQ5" s="44"/>
      <c r="ACR5" s="44"/>
      <c r="ACS5" s="44"/>
      <c r="ACT5" s="44"/>
      <c r="ACU5" s="44"/>
      <c r="ACV5" s="44"/>
      <c r="ACW5" s="44"/>
      <c r="ACX5" s="44"/>
      <c r="ACY5" s="44"/>
      <c r="ACZ5" s="44"/>
      <c r="ADA5" s="44"/>
      <c r="ADB5" s="44"/>
      <c r="ADC5" s="44"/>
      <c r="ADD5" s="44"/>
      <c r="ADE5" s="44"/>
      <c r="ADF5" s="44"/>
      <c r="ADG5" s="44"/>
      <c r="ADH5" s="44"/>
      <c r="ADI5" s="44"/>
      <c r="ADJ5" s="44"/>
      <c r="ADK5" s="44"/>
      <c r="ADL5" s="44"/>
      <c r="ADM5" s="44"/>
      <c r="ADN5" s="44"/>
      <c r="ADO5" s="44"/>
      <c r="ADP5" s="44"/>
      <c r="ADQ5" s="44"/>
      <c r="ADR5" s="44"/>
      <c r="ADS5" s="44"/>
      <c r="ADT5" s="44"/>
      <c r="ADU5" s="44"/>
      <c r="ADV5" s="44"/>
      <c r="ADW5" s="44"/>
      <c r="ADX5" s="44"/>
      <c r="ADY5" s="44"/>
      <c r="ADZ5" s="44"/>
      <c r="AEA5" s="44"/>
      <c r="AEB5" s="44"/>
      <c r="AEC5" s="44"/>
      <c r="AED5" s="44"/>
      <c r="AEE5" s="44"/>
      <c r="AEF5" s="44"/>
      <c r="AEG5" s="44"/>
      <c r="AEH5" s="44"/>
      <c r="AEI5" s="44"/>
      <c r="AEJ5" s="44"/>
      <c r="AEK5" s="44"/>
      <c r="AEL5" s="44"/>
      <c r="AEM5" s="44"/>
      <c r="AEN5" s="44"/>
      <c r="AEO5" s="44"/>
      <c r="AEP5" s="44"/>
      <c r="AEQ5" s="44"/>
      <c r="AER5" s="44"/>
      <c r="AES5" s="44"/>
      <c r="AET5" s="44"/>
      <c r="AEU5" s="44"/>
      <c r="AEV5" s="44"/>
      <c r="AEW5" s="44"/>
      <c r="AEX5" s="44"/>
      <c r="AEY5" s="44"/>
      <c r="AEZ5" s="44"/>
      <c r="AFA5" s="44"/>
      <c r="AFB5" s="44"/>
      <c r="AFC5" s="44"/>
      <c r="AFD5" s="44"/>
      <c r="AFE5" s="44"/>
      <c r="AFF5" s="44"/>
      <c r="AFG5" s="44"/>
      <c r="AFH5" s="44"/>
      <c r="AFI5" s="44"/>
      <c r="AFJ5" s="44"/>
      <c r="AFK5" s="44"/>
      <c r="AFL5" s="44"/>
      <c r="AFM5" s="44"/>
      <c r="AFN5" s="44"/>
      <c r="AFO5" s="44"/>
      <c r="AFP5" s="44"/>
      <c r="AFQ5" s="44"/>
      <c r="AFR5" s="44"/>
      <c r="AFS5" s="44"/>
      <c r="AFT5" s="44"/>
      <c r="AFU5" s="44"/>
      <c r="AFV5" s="44"/>
      <c r="AFW5" s="44"/>
      <c r="AFX5" s="44"/>
      <c r="AFY5" s="44"/>
      <c r="AFZ5" s="44"/>
      <c r="AGA5" s="44"/>
      <c r="AGB5" s="44"/>
      <c r="AGC5" s="44"/>
      <c r="AGD5" s="44"/>
      <c r="AGE5" s="44"/>
      <c r="AGF5" s="44"/>
      <c r="AGG5" s="44"/>
      <c r="AGH5" s="44"/>
      <c r="AGI5" s="44"/>
      <c r="AGJ5" s="44"/>
      <c r="AGK5" s="44"/>
      <c r="AGL5" s="44"/>
      <c r="AGM5" s="44"/>
      <c r="AGN5" s="44"/>
      <c r="AGO5" s="44"/>
      <c r="AGP5" s="44"/>
      <c r="AGQ5" s="44"/>
      <c r="AGR5" s="44"/>
      <c r="AGS5" s="44"/>
      <c r="AGT5" s="44"/>
      <c r="AGU5" s="44"/>
      <c r="AGV5" s="44"/>
      <c r="AGW5" s="44"/>
      <c r="AGX5" s="44"/>
      <c r="AGY5" s="44"/>
      <c r="AGZ5" s="44"/>
      <c r="AHA5" s="44"/>
      <c r="AHB5" s="44"/>
      <c r="AHC5" s="44"/>
      <c r="AHD5" s="44"/>
      <c r="AHE5" s="44"/>
      <c r="AHF5" s="44"/>
      <c r="AHG5" s="44"/>
      <c r="AHH5" s="44"/>
      <c r="AHI5" s="44"/>
      <c r="AHJ5" s="44"/>
      <c r="AHK5" s="44"/>
      <c r="AHL5" s="44"/>
      <c r="AHM5" s="44"/>
      <c r="AHN5" s="44"/>
      <c r="AHO5" s="44"/>
      <c r="AHP5" s="44"/>
      <c r="AHQ5" s="44"/>
      <c r="AHR5" s="44"/>
      <c r="AHS5" s="44"/>
      <c r="AHT5" s="44"/>
      <c r="AHU5" s="44"/>
      <c r="AHV5" s="44"/>
      <c r="AHW5" s="44"/>
      <c r="AHX5" s="44"/>
      <c r="AHY5" s="44"/>
      <c r="AHZ5" s="44"/>
      <c r="AIA5" s="44"/>
      <c r="AIB5" s="44"/>
      <c r="AIC5" s="44"/>
      <c r="AID5" s="44"/>
      <c r="AIE5" s="44"/>
      <c r="AIF5" s="44"/>
      <c r="AIG5" s="44"/>
      <c r="AIH5" s="44"/>
      <c r="AII5" s="44"/>
      <c r="AIJ5" s="44"/>
      <c r="AIK5" s="44"/>
      <c r="AIL5" s="44"/>
      <c r="AIM5" s="44"/>
      <c r="AIN5" s="44"/>
      <c r="AIO5" s="44"/>
      <c r="AIP5" s="44"/>
      <c r="AIQ5" s="44"/>
      <c r="AIR5" s="44"/>
      <c r="AIS5" s="44"/>
      <c r="AIT5" s="44"/>
      <c r="AIU5" s="44"/>
      <c r="AIV5" s="44"/>
      <c r="AIW5" s="44"/>
      <c r="AIX5" s="44"/>
      <c r="AIY5" s="44"/>
      <c r="AIZ5" s="44"/>
      <c r="AJA5" s="44"/>
      <c r="AJB5" s="44"/>
      <c r="AJC5" s="44"/>
      <c r="AJD5" s="44"/>
      <c r="AJE5" s="44"/>
      <c r="AJF5" s="44"/>
      <c r="AJG5" s="44"/>
      <c r="AJH5" s="44"/>
      <c r="AJI5" s="44"/>
      <c r="AJJ5" s="44"/>
      <c r="AJK5" s="44"/>
      <c r="AJL5" s="44"/>
      <c r="AJM5" s="44"/>
      <c r="AJN5" s="44"/>
      <c r="AJO5" s="44"/>
      <c r="AJP5" s="44"/>
      <c r="AJQ5" s="44"/>
      <c r="AJR5" s="44"/>
      <c r="AJS5" s="44"/>
      <c r="AJT5" s="44"/>
      <c r="AJU5" s="44"/>
      <c r="AJV5" s="44"/>
      <c r="AJW5" s="44"/>
      <c r="AJX5" s="44"/>
      <c r="AJY5" s="44"/>
      <c r="AJZ5" s="44"/>
      <c r="AKA5" s="44"/>
      <c r="AKB5" s="44"/>
      <c r="AKC5" s="44"/>
      <c r="AKD5" s="44"/>
      <c r="AKE5" s="44"/>
      <c r="AKF5" s="44"/>
      <c r="AKG5" s="44"/>
      <c r="AKH5" s="44"/>
      <c r="AKI5" s="44"/>
      <c r="AKJ5" s="44"/>
      <c r="AKK5" s="44"/>
      <c r="AKL5" s="44"/>
      <c r="AKM5" s="44"/>
      <c r="AKN5" s="44"/>
      <c r="AKO5" s="44"/>
      <c r="AKP5" s="44"/>
      <c r="AKQ5" s="44"/>
      <c r="AKR5" s="44"/>
      <c r="AKS5" s="44"/>
      <c r="AKT5" s="44"/>
      <c r="AKU5" s="44"/>
      <c r="AKV5" s="44"/>
      <c r="AKW5" s="44"/>
      <c r="AKX5" s="44"/>
      <c r="AKY5" s="44"/>
      <c r="AKZ5" s="44"/>
      <c r="ALA5" s="44"/>
      <c r="ALB5" s="44"/>
      <c r="ALC5" s="44"/>
      <c r="ALD5" s="44"/>
      <c r="ALE5" s="44"/>
      <c r="ALF5" s="44"/>
      <c r="ALG5" s="44"/>
      <c r="ALH5" s="44"/>
      <c r="ALI5" s="44"/>
      <c r="ALJ5" s="44"/>
      <c r="ALK5" s="44"/>
      <c r="ALL5" s="44"/>
      <c r="ALM5" s="44"/>
      <c r="ALN5" s="44"/>
      <c r="ALO5" s="44"/>
      <c r="ALP5" s="44"/>
      <c r="ALQ5" s="44"/>
      <c r="ALR5" s="44"/>
      <c r="ALS5" s="44"/>
      <c r="ALT5" s="44"/>
      <c r="ALU5" s="44"/>
      <c r="ALV5" s="44"/>
      <c r="ALW5" s="44"/>
      <c r="ALX5" s="44"/>
      <c r="ALY5" s="44"/>
      <c r="ALZ5" s="44"/>
      <c r="AMA5" s="44"/>
      <c r="AMB5" s="44"/>
      <c r="AMC5" s="44"/>
      <c r="AMD5" s="44"/>
      <c r="AME5" s="44"/>
      <c r="AMF5" s="44"/>
      <c r="AMG5" s="44"/>
      <c r="AMH5" s="44"/>
      <c r="AMI5" s="44"/>
      <c r="AMJ5" s="44"/>
      <c r="AMK5" s="44"/>
      <c r="AML5" s="44"/>
      <c r="AMM5" s="44"/>
      <c r="AMN5" s="44"/>
      <c r="AMO5" s="44"/>
      <c r="AMP5" s="44"/>
      <c r="AMQ5" s="44"/>
      <c r="AMR5" s="44"/>
      <c r="AMS5" s="44"/>
      <c r="AMT5" s="44"/>
      <c r="AMU5" s="44"/>
      <c r="AMV5" s="44"/>
      <c r="AMW5" s="44"/>
      <c r="AMX5" s="44"/>
      <c r="AMY5" s="44"/>
      <c r="AMZ5" s="44"/>
      <c r="ANA5" s="44"/>
      <c r="ANB5" s="44"/>
      <c r="ANC5" s="44"/>
      <c r="AND5" s="44"/>
      <c r="ANE5" s="44"/>
      <c r="ANF5" s="44"/>
      <c r="ANG5" s="44"/>
      <c r="ANH5" s="44"/>
      <c r="ANI5" s="44"/>
      <c r="ANJ5" s="44"/>
      <c r="ANK5" s="44"/>
      <c r="ANL5" s="44"/>
      <c r="ANM5" s="44"/>
      <c r="ANN5" s="44"/>
      <c r="ANO5" s="44"/>
      <c r="ANP5" s="44"/>
      <c r="ANQ5" s="44"/>
      <c r="ANR5" s="44"/>
      <c r="ANS5" s="44"/>
      <c r="ANT5" s="44"/>
      <c r="ANU5" s="44"/>
      <c r="ANV5" s="44"/>
      <c r="ANW5" s="44"/>
      <c r="ANX5" s="44"/>
      <c r="ANY5" s="44"/>
      <c r="ANZ5" s="44"/>
      <c r="AOA5" s="44"/>
      <c r="AOB5" s="44"/>
      <c r="AOC5" s="44"/>
      <c r="AOD5" s="44"/>
      <c r="AOE5" s="44"/>
      <c r="AOF5" s="44"/>
      <c r="AOG5" s="44"/>
      <c r="AOH5" s="44"/>
      <c r="AOI5" s="44"/>
      <c r="AOJ5" s="44"/>
      <c r="AOK5" s="44"/>
      <c r="AOL5" s="44"/>
      <c r="AOM5" s="44"/>
      <c r="AON5" s="44"/>
      <c r="AOO5" s="44"/>
      <c r="AOP5" s="44"/>
      <c r="AOQ5" s="44"/>
      <c r="AOR5" s="44"/>
      <c r="AOS5" s="44"/>
      <c r="AOT5" s="44"/>
      <c r="AOU5" s="44"/>
      <c r="AOV5" s="44"/>
      <c r="AOW5" s="44"/>
      <c r="AOX5" s="44"/>
      <c r="AOY5" s="44"/>
      <c r="AOZ5" s="44"/>
      <c r="APA5" s="44"/>
      <c r="APB5" s="44"/>
      <c r="APC5" s="44"/>
      <c r="APD5" s="44"/>
      <c r="APE5" s="44"/>
      <c r="APF5" s="44"/>
      <c r="APG5" s="44"/>
      <c r="APH5" s="44"/>
      <c r="API5" s="44"/>
      <c r="APJ5" s="44"/>
      <c r="APK5" s="44"/>
      <c r="APL5" s="44"/>
      <c r="APM5" s="44"/>
      <c r="APN5" s="44"/>
    </row>
    <row r="6" spans="2:1106" x14ac:dyDescent="0.25">
      <c r="B6" s="44"/>
      <c r="C6" s="46" t="s">
        <v>505</v>
      </c>
      <c r="D6" s="44"/>
      <c r="E6" s="119">
        <v>-334930240.24000001</v>
      </c>
      <c r="F6" s="119">
        <v>-527045858.06999999</v>
      </c>
      <c r="G6" s="119">
        <v>332211386.31999999</v>
      </c>
      <c r="H6" s="119">
        <v>331685620.76999998</v>
      </c>
      <c r="I6" s="44"/>
      <c r="J6" s="44"/>
      <c r="K6" s="68"/>
      <c r="L6" s="68"/>
      <c r="M6" s="68"/>
      <c r="N6" s="68"/>
      <c r="Q6" s="68"/>
      <c r="R6" s="68"/>
      <c r="S6" s="68"/>
      <c r="T6" s="68"/>
      <c r="U6" s="68"/>
      <c r="V6" s="68"/>
      <c r="W6" s="68"/>
      <c r="X6" s="68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4"/>
      <c r="AW6" s="44"/>
      <c r="AX6" s="44"/>
      <c r="AY6" s="44"/>
      <c r="AZ6" s="44"/>
      <c r="BA6" s="44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44"/>
      <c r="DY6" s="44"/>
      <c r="DZ6" s="44"/>
      <c r="EA6" s="44"/>
      <c r="EB6" s="44"/>
      <c r="EC6" s="44"/>
      <c r="ED6" s="44"/>
      <c r="EE6" s="44"/>
      <c r="EF6" s="44"/>
      <c r="EG6" s="44"/>
      <c r="EH6" s="44"/>
      <c r="EI6" s="44"/>
      <c r="EJ6" s="44"/>
      <c r="EK6" s="44"/>
      <c r="EL6" s="44"/>
      <c r="EM6" s="44"/>
      <c r="EN6" s="44"/>
      <c r="EO6" s="44"/>
      <c r="EP6" s="44"/>
      <c r="EQ6" s="44"/>
      <c r="ER6" s="44"/>
      <c r="ES6" s="44"/>
      <c r="ET6" s="44"/>
      <c r="EU6" s="44"/>
      <c r="EV6" s="44"/>
      <c r="EW6" s="44"/>
      <c r="EX6" s="44"/>
      <c r="EY6" s="44"/>
      <c r="EZ6" s="44"/>
      <c r="FA6" s="44"/>
      <c r="FB6" s="44"/>
      <c r="FC6" s="44"/>
      <c r="FD6" s="44"/>
      <c r="FE6" s="44"/>
      <c r="FF6" s="44"/>
      <c r="FG6" s="44"/>
      <c r="FH6" s="44"/>
      <c r="FI6" s="44"/>
      <c r="FJ6" s="44"/>
      <c r="FK6" s="44"/>
      <c r="FL6" s="44"/>
      <c r="FM6" s="44"/>
      <c r="FN6" s="44"/>
      <c r="FO6" s="44"/>
      <c r="FP6" s="44"/>
      <c r="FQ6" s="44"/>
      <c r="FR6" s="44"/>
      <c r="FS6" s="44"/>
      <c r="FT6" s="44"/>
      <c r="FU6" s="44"/>
      <c r="FV6" s="44"/>
      <c r="FW6" s="44"/>
      <c r="FX6" s="44"/>
      <c r="FY6" s="44"/>
      <c r="FZ6" s="44"/>
      <c r="GA6" s="44"/>
      <c r="GB6" s="44"/>
      <c r="GC6" s="44"/>
      <c r="GD6" s="44"/>
      <c r="GE6" s="44"/>
      <c r="GF6" s="44"/>
      <c r="GG6" s="44"/>
      <c r="GH6" s="44"/>
      <c r="GI6" s="44"/>
      <c r="GJ6" s="44"/>
      <c r="GK6" s="44"/>
      <c r="GL6" s="44"/>
      <c r="GM6" s="44"/>
      <c r="GN6" s="44"/>
      <c r="GO6" s="44"/>
      <c r="GP6" s="44"/>
      <c r="GQ6" s="44"/>
      <c r="GR6" s="44"/>
      <c r="GS6" s="44"/>
      <c r="GT6" s="44"/>
      <c r="GU6" s="44"/>
      <c r="GV6" s="44"/>
      <c r="GW6" s="44"/>
      <c r="GX6" s="44"/>
      <c r="GY6" s="44"/>
      <c r="GZ6" s="44"/>
      <c r="HA6" s="44"/>
      <c r="HB6" s="44"/>
      <c r="HC6" s="44"/>
      <c r="HD6" s="44"/>
      <c r="HE6" s="44"/>
      <c r="HF6" s="44"/>
      <c r="HG6" s="44"/>
      <c r="HH6" s="44"/>
      <c r="HI6" s="44"/>
      <c r="HJ6" s="44"/>
      <c r="HK6" s="44"/>
      <c r="HL6" s="44"/>
      <c r="HM6" s="44"/>
      <c r="HN6" s="44"/>
      <c r="HO6" s="44"/>
      <c r="HP6" s="44"/>
      <c r="HQ6" s="44"/>
      <c r="HR6" s="44"/>
      <c r="HS6" s="44"/>
      <c r="HT6" s="44"/>
      <c r="HU6" s="44"/>
      <c r="HV6" s="44"/>
      <c r="HW6" s="44"/>
      <c r="HX6" s="44"/>
      <c r="HY6" s="44"/>
      <c r="HZ6" s="44"/>
      <c r="IA6" s="44"/>
      <c r="IB6" s="44"/>
      <c r="IC6" s="44"/>
      <c r="ID6" s="44"/>
      <c r="IE6" s="44"/>
      <c r="IF6" s="44"/>
      <c r="IG6" s="44"/>
      <c r="IH6" s="44"/>
      <c r="II6" s="44"/>
      <c r="IJ6" s="44"/>
      <c r="IK6" s="44"/>
      <c r="IL6" s="44"/>
      <c r="IM6" s="44"/>
      <c r="IN6" s="44"/>
      <c r="IO6" s="44"/>
      <c r="IP6" s="44"/>
      <c r="IQ6" s="44"/>
      <c r="IR6" s="44"/>
      <c r="IS6" s="44"/>
      <c r="IT6" s="44"/>
      <c r="IU6" s="44"/>
      <c r="IV6" s="44"/>
      <c r="IW6" s="44"/>
      <c r="IX6" s="44"/>
      <c r="IY6" s="44"/>
      <c r="IZ6" s="44"/>
      <c r="JA6" s="44"/>
      <c r="JB6" s="44"/>
      <c r="JC6" s="44"/>
      <c r="JD6" s="44"/>
      <c r="JE6" s="44"/>
      <c r="JF6" s="44"/>
      <c r="JG6" s="44"/>
      <c r="JH6" s="44"/>
      <c r="JI6" s="44"/>
      <c r="JJ6" s="44"/>
      <c r="JK6" s="44"/>
      <c r="JL6" s="44"/>
      <c r="JM6" s="44"/>
      <c r="JN6" s="44"/>
      <c r="JO6" s="44"/>
      <c r="JP6" s="44"/>
      <c r="JQ6" s="44"/>
      <c r="JR6" s="44"/>
      <c r="JS6" s="44"/>
      <c r="JT6" s="44"/>
      <c r="JU6" s="44"/>
      <c r="JV6" s="44"/>
      <c r="JW6" s="44"/>
      <c r="JX6" s="44"/>
      <c r="JY6" s="44"/>
      <c r="JZ6" s="44"/>
      <c r="KA6" s="44"/>
      <c r="KB6" s="44"/>
      <c r="KC6" s="44"/>
      <c r="KD6" s="44"/>
      <c r="KE6" s="44"/>
      <c r="KF6" s="44"/>
      <c r="KG6" s="44"/>
      <c r="KH6" s="44"/>
      <c r="KI6" s="44"/>
      <c r="KJ6" s="44"/>
      <c r="KK6" s="44"/>
      <c r="KL6" s="44"/>
      <c r="KM6" s="44"/>
      <c r="KN6" s="44"/>
      <c r="KO6" s="44"/>
      <c r="KP6" s="44"/>
      <c r="KQ6" s="44"/>
      <c r="KR6" s="44"/>
      <c r="KS6" s="44"/>
      <c r="KT6" s="44"/>
      <c r="KU6" s="44"/>
      <c r="KV6" s="44"/>
      <c r="KW6" s="44"/>
      <c r="KX6" s="44"/>
      <c r="KY6" s="44"/>
      <c r="KZ6" s="44"/>
      <c r="LA6" s="44"/>
      <c r="LB6" s="44"/>
      <c r="LC6" s="44"/>
      <c r="LD6" s="44"/>
      <c r="LE6" s="44"/>
      <c r="LF6" s="44"/>
      <c r="LG6" s="44"/>
      <c r="LH6" s="44"/>
      <c r="LI6" s="44"/>
      <c r="LJ6" s="44"/>
      <c r="LK6" s="44"/>
      <c r="LL6" s="44"/>
      <c r="LM6" s="44"/>
      <c r="LN6" s="44"/>
      <c r="LO6" s="44"/>
      <c r="LP6" s="44"/>
      <c r="LQ6" s="44"/>
      <c r="LR6" s="44"/>
      <c r="LS6" s="44"/>
      <c r="LT6" s="44"/>
      <c r="LU6" s="44"/>
      <c r="LV6" s="44"/>
      <c r="LW6" s="44"/>
      <c r="LX6" s="44"/>
      <c r="LY6" s="44"/>
      <c r="LZ6" s="44"/>
      <c r="MA6" s="44"/>
      <c r="MB6" s="44"/>
      <c r="MC6" s="44"/>
      <c r="MD6" s="44"/>
      <c r="ME6" s="44"/>
      <c r="MF6" s="44"/>
      <c r="MG6" s="44"/>
      <c r="MH6" s="44"/>
      <c r="MI6" s="44"/>
      <c r="MJ6" s="44"/>
      <c r="MK6" s="44"/>
      <c r="ML6" s="44"/>
      <c r="MM6" s="44"/>
      <c r="MN6" s="44"/>
      <c r="MO6" s="44"/>
      <c r="MP6" s="44"/>
      <c r="MQ6" s="44"/>
      <c r="MR6" s="44"/>
      <c r="MS6" s="44"/>
      <c r="MT6" s="44"/>
      <c r="MU6" s="44"/>
      <c r="MV6" s="44"/>
      <c r="MW6" s="44"/>
      <c r="MX6" s="44"/>
      <c r="MY6" s="44"/>
      <c r="MZ6" s="44"/>
      <c r="NA6" s="44"/>
      <c r="NB6" s="44"/>
      <c r="NC6" s="44"/>
      <c r="ND6" s="44"/>
      <c r="NE6" s="44"/>
      <c r="NF6" s="44"/>
      <c r="NG6" s="44"/>
      <c r="NH6" s="44"/>
      <c r="NI6" s="44"/>
      <c r="NJ6" s="44"/>
      <c r="NK6" s="44"/>
      <c r="NL6" s="44"/>
      <c r="NM6" s="44"/>
      <c r="NN6" s="44"/>
      <c r="NO6" s="44"/>
      <c r="NP6" s="44"/>
      <c r="NQ6" s="44"/>
      <c r="NR6" s="44"/>
      <c r="NS6" s="44"/>
      <c r="NT6" s="44"/>
      <c r="NU6" s="44"/>
      <c r="NV6" s="44"/>
      <c r="NW6" s="44"/>
      <c r="NX6" s="44"/>
      <c r="NY6" s="44"/>
      <c r="NZ6" s="44"/>
      <c r="OA6" s="44"/>
      <c r="OB6" s="44"/>
      <c r="OC6" s="44"/>
      <c r="OD6" s="44"/>
      <c r="OE6" s="44"/>
      <c r="OF6" s="44"/>
      <c r="OG6" s="44"/>
      <c r="OH6" s="44"/>
      <c r="OI6" s="44"/>
      <c r="OJ6" s="44"/>
      <c r="OK6" s="44"/>
      <c r="OL6" s="44"/>
      <c r="OM6" s="44"/>
      <c r="ON6" s="44"/>
      <c r="OO6" s="44"/>
      <c r="OP6" s="44"/>
      <c r="OQ6" s="44"/>
      <c r="OR6" s="44"/>
      <c r="OS6" s="44"/>
      <c r="OT6" s="44"/>
      <c r="OU6" s="44"/>
      <c r="OV6" s="44"/>
      <c r="OW6" s="44"/>
      <c r="OX6" s="44"/>
      <c r="OY6" s="44"/>
      <c r="OZ6" s="44"/>
      <c r="PA6" s="44"/>
      <c r="PB6" s="44"/>
      <c r="PC6" s="44"/>
      <c r="PD6" s="44"/>
      <c r="PE6" s="44"/>
      <c r="PF6" s="44"/>
      <c r="PG6" s="44"/>
      <c r="PH6" s="44"/>
      <c r="PI6" s="44"/>
      <c r="PJ6" s="44"/>
      <c r="PK6" s="44"/>
      <c r="PL6" s="44"/>
      <c r="PM6" s="44"/>
      <c r="PN6" s="44"/>
      <c r="PO6" s="44"/>
      <c r="PP6" s="44"/>
      <c r="PQ6" s="44"/>
      <c r="PR6" s="44"/>
      <c r="PS6" s="44"/>
      <c r="PT6" s="44"/>
      <c r="PU6" s="44"/>
      <c r="PV6" s="44"/>
      <c r="PW6" s="44"/>
      <c r="PX6" s="44"/>
      <c r="PY6" s="44"/>
      <c r="PZ6" s="44"/>
      <c r="QA6" s="44"/>
      <c r="QB6" s="44"/>
      <c r="QC6" s="44"/>
      <c r="QD6" s="44"/>
      <c r="QE6" s="44"/>
      <c r="QF6" s="44"/>
      <c r="QG6" s="44"/>
      <c r="QH6" s="44"/>
      <c r="QI6" s="44"/>
      <c r="QJ6" s="44"/>
      <c r="QK6" s="44"/>
      <c r="QL6" s="44"/>
      <c r="QM6" s="44"/>
      <c r="QN6" s="44"/>
      <c r="QO6" s="44"/>
      <c r="QP6" s="44"/>
      <c r="QQ6" s="44"/>
      <c r="QR6" s="44"/>
      <c r="QS6" s="44"/>
      <c r="QT6" s="44"/>
      <c r="QU6" s="44"/>
      <c r="QV6" s="44"/>
      <c r="QW6" s="44"/>
      <c r="QX6" s="44"/>
      <c r="QY6" s="44"/>
      <c r="QZ6" s="44"/>
      <c r="RA6" s="44"/>
      <c r="RB6" s="44"/>
      <c r="RC6" s="44"/>
      <c r="RD6" s="44"/>
      <c r="RE6" s="44"/>
      <c r="RF6" s="44"/>
      <c r="RG6" s="44"/>
      <c r="RH6" s="44"/>
      <c r="RI6" s="44"/>
      <c r="RJ6" s="44"/>
      <c r="RK6" s="44"/>
      <c r="RL6" s="44"/>
      <c r="RM6" s="44"/>
      <c r="RN6" s="44"/>
      <c r="RO6" s="44"/>
      <c r="RP6" s="44"/>
      <c r="RQ6" s="44"/>
      <c r="RR6" s="44"/>
      <c r="RS6" s="44"/>
      <c r="RT6" s="44"/>
      <c r="RU6" s="44"/>
      <c r="RV6" s="44"/>
      <c r="RW6" s="44"/>
      <c r="RX6" s="44"/>
      <c r="RY6" s="44"/>
      <c r="RZ6" s="44"/>
      <c r="SA6" s="44"/>
      <c r="SB6" s="44"/>
      <c r="SC6" s="44"/>
      <c r="SD6" s="44"/>
      <c r="SE6" s="44"/>
      <c r="SF6" s="44"/>
      <c r="SG6" s="44"/>
      <c r="SH6" s="44"/>
      <c r="SI6" s="44"/>
      <c r="SJ6" s="44"/>
      <c r="SK6" s="44"/>
      <c r="SL6" s="44"/>
      <c r="SM6" s="44"/>
      <c r="SN6" s="44"/>
      <c r="SO6" s="44"/>
      <c r="SP6" s="44"/>
      <c r="SQ6" s="44"/>
      <c r="SR6" s="44"/>
      <c r="SS6" s="44"/>
      <c r="ST6" s="44"/>
      <c r="SU6" s="44"/>
      <c r="SV6" s="44"/>
      <c r="SW6" s="44"/>
      <c r="SX6" s="44"/>
      <c r="SY6" s="44"/>
      <c r="SZ6" s="44"/>
      <c r="TA6" s="44"/>
      <c r="TB6" s="44"/>
      <c r="TC6" s="44"/>
      <c r="TD6" s="44"/>
      <c r="TE6" s="44"/>
      <c r="TF6" s="44"/>
      <c r="TG6" s="44"/>
      <c r="TH6" s="44"/>
      <c r="TI6" s="44"/>
      <c r="TJ6" s="44"/>
      <c r="TK6" s="44"/>
      <c r="TL6" s="44"/>
      <c r="TM6" s="44"/>
      <c r="TN6" s="44"/>
      <c r="TO6" s="44"/>
      <c r="TP6" s="44"/>
      <c r="TQ6" s="44"/>
      <c r="TR6" s="44"/>
      <c r="TS6" s="44"/>
      <c r="TT6" s="44"/>
      <c r="TU6" s="44"/>
      <c r="TV6" s="44"/>
      <c r="TW6" s="44"/>
      <c r="TX6" s="44"/>
      <c r="TY6" s="44"/>
      <c r="TZ6" s="44"/>
      <c r="UA6" s="44"/>
      <c r="UB6" s="44"/>
      <c r="UC6" s="44"/>
      <c r="UD6" s="44"/>
      <c r="UE6" s="44"/>
      <c r="UF6" s="44"/>
      <c r="UG6" s="44"/>
      <c r="UH6" s="44"/>
      <c r="UI6" s="44"/>
      <c r="UJ6" s="44"/>
      <c r="UK6" s="44"/>
      <c r="UL6" s="44"/>
      <c r="UM6" s="44"/>
      <c r="UN6" s="44"/>
      <c r="UO6" s="44"/>
      <c r="UP6" s="44"/>
      <c r="UQ6" s="44"/>
      <c r="UR6" s="44"/>
      <c r="US6" s="44"/>
      <c r="UT6" s="44"/>
      <c r="UU6" s="44"/>
      <c r="UV6" s="44"/>
      <c r="UW6" s="44"/>
      <c r="UX6" s="44"/>
      <c r="UY6" s="44"/>
      <c r="UZ6" s="44"/>
      <c r="VA6" s="44"/>
      <c r="VB6" s="44"/>
      <c r="VC6" s="44"/>
      <c r="VD6" s="44"/>
      <c r="VE6" s="44"/>
      <c r="VF6" s="44"/>
      <c r="VG6" s="44"/>
      <c r="VH6" s="44"/>
      <c r="VI6" s="44"/>
      <c r="VJ6" s="44"/>
      <c r="VK6" s="44"/>
      <c r="VL6" s="44"/>
      <c r="VM6" s="44"/>
      <c r="VN6" s="44"/>
      <c r="VO6" s="44"/>
      <c r="VP6" s="44"/>
      <c r="VQ6" s="44"/>
      <c r="VR6" s="44"/>
      <c r="VS6" s="44"/>
      <c r="VT6" s="44"/>
      <c r="VU6" s="44"/>
      <c r="VV6" s="44"/>
      <c r="VW6" s="44"/>
      <c r="VX6" s="44"/>
      <c r="VY6" s="44"/>
      <c r="VZ6" s="44"/>
      <c r="WA6" s="44"/>
      <c r="WB6" s="44"/>
      <c r="WC6" s="44"/>
      <c r="WD6" s="44"/>
      <c r="WE6" s="44"/>
      <c r="WF6" s="44"/>
      <c r="WG6" s="44"/>
      <c r="WH6" s="44"/>
      <c r="WI6" s="44"/>
      <c r="WJ6" s="44"/>
      <c r="WK6" s="44"/>
      <c r="WL6" s="44"/>
      <c r="WM6" s="44"/>
      <c r="WN6" s="44"/>
      <c r="WO6" s="44"/>
      <c r="WP6" s="44"/>
      <c r="WQ6" s="44"/>
      <c r="WR6" s="44"/>
      <c r="WS6" s="44"/>
      <c r="WT6" s="44"/>
      <c r="WU6" s="44"/>
      <c r="WV6" s="44"/>
      <c r="WW6" s="44"/>
      <c r="WX6" s="44"/>
      <c r="WY6" s="44"/>
      <c r="WZ6" s="44"/>
      <c r="XA6" s="44"/>
      <c r="XB6" s="44"/>
      <c r="XC6" s="44"/>
      <c r="XD6" s="44"/>
      <c r="XE6" s="44"/>
      <c r="XF6" s="44"/>
      <c r="XG6" s="44"/>
      <c r="XH6" s="44"/>
      <c r="XI6" s="44"/>
      <c r="XJ6" s="44"/>
      <c r="XK6" s="44"/>
      <c r="XL6" s="44"/>
      <c r="XM6" s="44"/>
      <c r="XN6" s="44"/>
      <c r="XO6" s="44"/>
      <c r="XP6" s="44"/>
      <c r="XQ6" s="44"/>
      <c r="XR6" s="44"/>
      <c r="XS6" s="44"/>
      <c r="XT6" s="44"/>
      <c r="XU6" s="44"/>
      <c r="XV6" s="44"/>
      <c r="XW6" s="44"/>
      <c r="XX6" s="44"/>
      <c r="XY6" s="44"/>
      <c r="XZ6" s="44"/>
      <c r="YA6" s="44"/>
      <c r="YB6" s="44"/>
      <c r="YC6" s="44"/>
      <c r="YD6" s="44"/>
      <c r="YE6" s="44"/>
      <c r="YF6" s="44"/>
      <c r="YG6" s="44"/>
      <c r="YH6" s="44"/>
      <c r="YI6" s="44"/>
      <c r="YJ6" s="44"/>
      <c r="YK6" s="44"/>
      <c r="YL6" s="44"/>
      <c r="YM6" s="44"/>
      <c r="YN6" s="44"/>
      <c r="YO6" s="44"/>
      <c r="YP6" s="44"/>
      <c r="YQ6" s="44"/>
      <c r="YR6" s="44"/>
      <c r="YS6" s="44"/>
      <c r="YT6" s="44"/>
      <c r="YU6" s="44"/>
      <c r="YV6" s="44"/>
      <c r="YW6" s="44"/>
      <c r="YX6" s="44"/>
      <c r="YY6" s="44"/>
      <c r="YZ6" s="44"/>
      <c r="ZA6" s="44"/>
      <c r="ZB6" s="44"/>
      <c r="ZC6" s="44"/>
      <c r="ZD6" s="44"/>
      <c r="ZE6" s="44"/>
      <c r="ZF6" s="44"/>
      <c r="ZG6" s="44"/>
      <c r="ZH6" s="44"/>
      <c r="ZI6" s="44"/>
      <c r="ZJ6" s="44"/>
      <c r="ZK6" s="44"/>
      <c r="ZL6" s="44"/>
      <c r="ZM6" s="44"/>
      <c r="ZN6" s="44"/>
      <c r="ZO6" s="44"/>
      <c r="ZP6" s="44"/>
      <c r="ZQ6" s="44"/>
      <c r="ZR6" s="44"/>
      <c r="ZS6" s="44"/>
      <c r="ZT6" s="44"/>
      <c r="ZU6" s="44"/>
      <c r="ZV6" s="44"/>
      <c r="ZW6" s="44"/>
      <c r="ZX6" s="44"/>
      <c r="ZY6" s="44"/>
      <c r="ZZ6" s="44"/>
      <c r="AAA6" s="44"/>
      <c r="AAB6" s="44"/>
      <c r="AAC6" s="44"/>
      <c r="AAD6" s="44"/>
      <c r="AAE6" s="44"/>
      <c r="AAF6" s="44"/>
      <c r="AAG6" s="44"/>
      <c r="AAH6" s="44"/>
      <c r="AAI6" s="44"/>
      <c r="AAJ6" s="44"/>
      <c r="AAK6" s="44"/>
      <c r="AAL6" s="44"/>
      <c r="AAM6" s="44"/>
      <c r="AAN6" s="44"/>
      <c r="AAO6" s="44"/>
      <c r="AAP6" s="44"/>
      <c r="AAQ6" s="44"/>
      <c r="AAR6" s="44"/>
      <c r="AAS6" s="44"/>
      <c r="AAT6" s="44"/>
      <c r="AAU6" s="44"/>
      <c r="AAV6" s="44"/>
      <c r="AAW6" s="44"/>
      <c r="AAX6" s="44"/>
      <c r="AAY6" s="44"/>
      <c r="AAZ6" s="44"/>
      <c r="ABA6" s="44"/>
      <c r="ABB6" s="44"/>
      <c r="ABC6" s="44"/>
      <c r="ABD6" s="44"/>
      <c r="ABE6" s="44"/>
      <c r="ABF6" s="44"/>
      <c r="ABG6" s="44"/>
      <c r="ABH6" s="44"/>
      <c r="ABI6" s="44"/>
      <c r="ABJ6" s="44"/>
      <c r="ABK6" s="44"/>
      <c r="ABL6" s="44"/>
      <c r="ABM6" s="44"/>
      <c r="ABN6" s="44"/>
      <c r="ABO6" s="44"/>
      <c r="ABP6" s="44"/>
      <c r="ABQ6" s="44"/>
      <c r="ABR6" s="44"/>
      <c r="ABS6" s="44"/>
      <c r="ABT6" s="44"/>
      <c r="ABU6" s="44"/>
      <c r="ABV6" s="44"/>
      <c r="ABW6" s="44"/>
      <c r="ABX6" s="44"/>
      <c r="ABY6" s="44"/>
      <c r="ABZ6" s="44"/>
      <c r="ACA6" s="44"/>
      <c r="ACB6" s="44"/>
      <c r="ACC6" s="44"/>
      <c r="ACD6" s="44"/>
      <c r="ACE6" s="44"/>
      <c r="ACF6" s="44"/>
      <c r="ACG6" s="44"/>
      <c r="ACH6" s="44"/>
      <c r="ACI6" s="44"/>
      <c r="ACJ6" s="44"/>
      <c r="ACK6" s="44"/>
      <c r="ACL6" s="44"/>
      <c r="ACM6" s="44"/>
      <c r="ACN6" s="44"/>
      <c r="ACO6" s="44"/>
      <c r="ACP6" s="44"/>
      <c r="ACQ6" s="44"/>
      <c r="ACR6" s="44"/>
      <c r="ACS6" s="44"/>
      <c r="ACT6" s="44"/>
      <c r="ACU6" s="44"/>
      <c r="ACV6" s="44"/>
      <c r="ACW6" s="44"/>
      <c r="ACX6" s="44"/>
      <c r="ACY6" s="44"/>
      <c r="ACZ6" s="44"/>
      <c r="ADA6" s="44"/>
      <c r="ADB6" s="44"/>
      <c r="ADC6" s="44"/>
      <c r="ADD6" s="44"/>
      <c r="ADE6" s="44"/>
      <c r="ADF6" s="44"/>
      <c r="ADG6" s="44"/>
      <c r="ADH6" s="44"/>
      <c r="ADI6" s="44"/>
      <c r="ADJ6" s="44"/>
      <c r="ADK6" s="44"/>
      <c r="ADL6" s="44"/>
      <c r="ADM6" s="44"/>
      <c r="ADN6" s="44"/>
      <c r="ADO6" s="44"/>
      <c r="ADP6" s="44"/>
      <c r="ADQ6" s="44"/>
      <c r="ADR6" s="44"/>
      <c r="ADS6" s="44"/>
      <c r="ADT6" s="44"/>
      <c r="ADU6" s="44"/>
      <c r="ADV6" s="44"/>
      <c r="ADW6" s="44"/>
      <c r="ADX6" s="44"/>
      <c r="ADY6" s="44"/>
      <c r="ADZ6" s="44"/>
      <c r="AEA6" s="44"/>
      <c r="AEB6" s="44"/>
      <c r="AEC6" s="44"/>
      <c r="AED6" s="44"/>
      <c r="AEE6" s="44"/>
      <c r="AEF6" s="44"/>
      <c r="AEG6" s="44"/>
      <c r="AEH6" s="44"/>
      <c r="AEI6" s="44"/>
      <c r="AEJ6" s="44"/>
      <c r="AEK6" s="44"/>
      <c r="AEL6" s="44"/>
      <c r="AEM6" s="44"/>
      <c r="AEN6" s="44"/>
      <c r="AEO6" s="44"/>
      <c r="AEP6" s="44"/>
      <c r="AEQ6" s="44"/>
      <c r="AER6" s="44"/>
      <c r="AES6" s="44"/>
      <c r="AET6" s="44"/>
      <c r="AEU6" s="44"/>
      <c r="AEV6" s="44"/>
      <c r="AEW6" s="44"/>
      <c r="AEX6" s="44"/>
      <c r="AEY6" s="44"/>
      <c r="AEZ6" s="44"/>
      <c r="AFA6" s="44"/>
      <c r="AFB6" s="44"/>
      <c r="AFC6" s="44"/>
      <c r="AFD6" s="44"/>
      <c r="AFE6" s="44"/>
      <c r="AFF6" s="44"/>
      <c r="AFG6" s="44"/>
      <c r="AFH6" s="44"/>
      <c r="AFI6" s="44"/>
      <c r="AFJ6" s="44"/>
      <c r="AFK6" s="44"/>
      <c r="AFL6" s="44"/>
      <c r="AFM6" s="44"/>
      <c r="AFN6" s="44"/>
      <c r="AFO6" s="44"/>
      <c r="AFP6" s="44"/>
      <c r="AFQ6" s="44"/>
      <c r="AFR6" s="44"/>
      <c r="AFS6" s="44"/>
      <c r="AFT6" s="44"/>
      <c r="AFU6" s="44"/>
      <c r="AFV6" s="44"/>
      <c r="AFW6" s="44"/>
      <c r="AFX6" s="44"/>
      <c r="AFY6" s="44"/>
      <c r="AFZ6" s="44"/>
      <c r="AGA6" s="44"/>
      <c r="AGB6" s="44"/>
      <c r="AGC6" s="44"/>
      <c r="AGD6" s="44"/>
      <c r="AGE6" s="44"/>
      <c r="AGF6" s="44"/>
      <c r="AGG6" s="44"/>
      <c r="AGH6" s="44"/>
      <c r="AGI6" s="44"/>
      <c r="AGJ6" s="44"/>
      <c r="AGK6" s="44"/>
      <c r="AGL6" s="44"/>
      <c r="AGM6" s="44"/>
      <c r="AGN6" s="44"/>
      <c r="AGO6" s="44"/>
      <c r="AGP6" s="44"/>
      <c r="AGQ6" s="44"/>
      <c r="AGR6" s="44"/>
      <c r="AGS6" s="44"/>
      <c r="AGT6" s="44"/>
      <c r="AGU6" s="44"/>
      <c r="AGV6" s="44"/>
      <c r="AGW6" s="44"/>
      <c r="AGX6" s="44"/>
      <c r="AGY6" s="44"/>
      <c r="AGZ6" s="44"/>
      <c r="AHA6" s="44"/>
      <c r="AHB6" s="44"/>
      <c r="AHC6" s="44"/>
      <c r="AHD6" s="44"/>
      <c r="AHE6" s="44"/>
      <c r="AHF6" s="44"/>
      <c r="AHG6" s="44"/>
      <c r="AHH6" s="44"/>
      <c r="AHI6" s="44"/>
      <c r="AHJ6" s="44"/>
      <c r="AHK6" s="44"/>
      <c r="AHL6" s="44"/>
      <c r="AHM6" s="44"/>
      <c r="AHN6" s="44"/>
      <c r="AHO6" s="44"/>
      <c r="AHP6" s="44"/>
      <c r="AHQ6" s="44"/>
      <c r="AHR6" s="44"/>
      <c r="AHS6" s="44"/>
      <c r="AHT6" s="44"/>
      <c r="AHU6" s="44"/>
      <c r="AHV6" s="44"/>
      <c r="AHW6" s="44"/>
      <c r="AHX6" s="44"/>
      <c r="AHY6" s="44"/>
      <c r="AHZ6" s="44"/>
      <c r="AIA6" s="44"/>
      <c r="AIB6" s="44"/>
      <c r="AIC6" s="44"/>
      <c r="AID6" s="44"/>
      <c r="AIE6" s="44"/>
      <c r="AIF6" s="44"/>
      <c r="AIG6" s="44"/>
      <c r="AIH6" s="44"/>
      <c r="AII6" s="44"/>
      <c r="AIJ6" s="44"/>
      <c r="AIK6" s="44"/>
      <c r="AIL6" s="44"/>
      <c r="AIM6" s="44"/>
      <c r="AIN6" s="44"/>
      <c r="AIO6" s="44"/>
      <c r="AIP6" s="44"/>
      <c r="AIQ6" s="44"/>
      <c r="AIR6" s="44"/>
      <c r="AIS6" s="44"/>
      <c r="AIT6" s="44"/>
      <c r="AIU6" s="44"/>
      <c r="AIV6" s="44"/>
      <c r="AIW6" s="44"/>
      <c r="AIX6" s="44"/>
      <c r="AIY6" s="44"/>
      <c r="AIZ6" s="44"/>
      <c r="AJA6" s="44"/>
      <c r="AJB6" s="44"/>
      <c r="AJC6" s="44"/>
      <c r="AJD6" s="44"/>
      <c r="AJE6" s="44"/>
      <c r="AJF6" s="44"/>
      <c r="AJG6" s="44"/>
      <c r="AJH6" s="44"/>
      <c r="AJI6" s="44"/>
      <c r="AJJ6" s="44"/>
      <c r="AJK6" s="44"/>
      <c r="AJL6" s="44"/>
      <c r="AJM6" s="44"/>
      <c r="AJN6" s="44"/>
      <c r="AJO6" s="44"/>
      <c r="AJP6" s="44"/>
      <c r="AJQ6" s="44"/>
      <c r="AJR6" s="44"/>
      <c r="AJS6" s="44"/>
      <c r="AJT6" s="44"/>
      <c r="AJU6" s="44"/>
      <c r="AJV6" s="44"/>
      <c r="AJW6" s="44"/>
      <c r="AJX6" s="44"/>
      <c r="AJY6" s="44"/>
      <c r="AJZ6" s="44"/>
      <c r="AKA6" s="44"/>
      <c r="AKB6" s="44"/>
      <c r="AKC6" s="44"/>
      <c r="AKD6" s="44"/>
      <c r="AKE6" s="44"/>
      <c r="AKF6" s="44"/>
      <c r="AKG6" s="44"/>
      <c r="AKH6" s="44"/>
      <c r="AKI6" s="44"/>
      <c r="AKJ6" s="44"/>
      <c r="AKK6" s="44"/>
      <c r="AKL6" s="44"/>
      <c r="AKM6" s="44"/>
      <c r="AKN6" s="44"/>
      <c r="AKO6" s="44"/>
      <c r="AKP6" s="44"/>
      <c r="AKQ6" s="44"/>
      <c r="AKR6" s="44"/>
      <c r="AKS6" s="44"/>
      <c r="AKT6" s="44"/>
      <c r="AKU6" s="44"/>
      <c r="AKV6" s="44"/>
      <c r="AKW6" s="44"/>
      <c r="AKX6" s="44"/>
      <c r="AKY6" s="44"/>
      <c r="AKZ6" s="44"/>
      <c r="ALA6" s="44"/>
      <c r="ALB6" s="44"/>
      <c r="ALC6" s="44"/>
      <c r="ALD6" s="44"/>
      <c r="ALE6" s="44"/>
      <c r="ALF6" s="44"/>
      <c r="ALG6" s="44"/>
      <c r="ALH6" s="44"/>
      <c r="ALI6" s="44"/>
      <c r="ALJ6" s="44"/>
      <c r="ALK6" s="44"/>
      <c r="ALL6" s="44"/>
      <c r="ALM6" s="44"/>
      <c r="ALN6" s="44"/>
      <c r="ALO6" s="44"/>
      <c r="ALP6" s="44"/>
      <c r="ALQ6" s="44"/>
      <c r="ALR6" s="44"/>
      <c r="ALS6" s="44"/>
      <c r="ALT6" s="44"/>
      <c r="ALU6" s="44"/>
      <c r="ALV6" s="44"/>
      <c r="ALW6" s="44"/>
      <c r="ALX6" s="44"/>
      <c r="ALY6" s="44"/>
      <c r="ALZ6" s="44"/>
      <c r="AMA6" s="44"/>
      <c r="AMB6" s="44"/>
      <c r="AMC6" s="44"/>
      <c r="AMD6" s="44"/>
      <c r="AME6" s="44"/>
      <c r="AMF6" s="44"/>
      <c r="AMG6" s="44"/>
      <c r="AMH6" s="44"/>
      <c r="AMI6" s="44"/>
      <c r="AMJ6" s="44"/>
      <c r="AMK6" s="44"/>
      <c r="AML6" s="44"/>
      <c r="AMM6" s="44"/>
      <c r="AMN6" s="44"/>
      <c r="AMO6" s="44"/>
      <c r="AMP6" s="44"/>
      <c r="AMQ6" s="44"/>
      <c r="AMR6" s="44"/>
      <c r="AMS6" s="44"/>
      <c r="AMT6" s="44"/>
      <c r="AMU6" s="44"/>
      <c r="AMV6" s="44"/>
      <c r="AMW6" s="44"/>
      <c r="AMX6" s="44"/>
      <c r="AMY6" s="44"/>
      <c r="AMZ6" s="44"/>
      <c r="ANA6" s="44"/>
      <c r="ANB6" s="44"/>
      <c r="ANC6" s="44"/>
      <c r="AND6" s="44"/>
      <c r="ANE6" s="44"/>
      <c r="ANF6" s="44"/>
      <c r="ANG6" s="44"/>
      <c r="ANH6" s="44"/>
      <c r="ANI6" s="44"/>
      <c r="ANJ6" s="44"/>
      <c r="ANK6" s="44"/>
      <c r="ANL6" s="44"/>
      <c r="ANM6" s="44"/>
      <c r="ANN6" s="44"/>
      <c r="ANO6" s="44"/>
      <c r="ANP6" s="44"/>
      <c r="ANQ6" s="44"/>
      <c r="ANR6" s="44"/>
      <c r="ANS6" s="44"/>
      <c r="ANT6" s="44"/>
      <c r="ANU6" s="44"/>
      <c r="ANV6" s="44"/>
      <c r="ANW6" s="44"/>
      <c r="ANX6" s="44"/>
      <c r="ANY6" s="44"/>
      <c r="ANZ6" s="44"/>
      <c r="AOA6" s="44"/>
      <c r="AOB6" s="44"/>
      <c r="AOC6" s="44"/>
      <c r="AOD6" s="44"/>
      <c r="AOE6" s="44"/>
      <c r="AOF6" s="44"/>
      <c r="AOG6" s="44"/>
      <c r="AOH6" s="44"/>
      <c r="AOI6" s="44"/>
      <c r="AOJ6" s="44"/>
      <c r="AOK6" s="44"/>
      <c r="AOL6" s="44"/>
      <c r="AOM6" s="44"/>
      <c r="AON6" s="44"/>
      <c r="AOO6" s="44"/>
      <c r="AOP6" s="44"/>
      <c r="AOQ6" s="44"/>
      <c r="AOR6" s="44"/>
      <c r="AOS6" s="44"/>
      <c r="AOT6" s="44"/>
      <c r="AOU6" s="44"/>
      <c r="AOV6" s="44"/>
      <c r="AOW6" s="44"/>
      <c r="AOX6" s="44"/>
      <c r="AOY6" s="44"/>
      <c r="AOZ6" s="44"/>
      <c r="APA6" s="44"/>
      <c r="APB6" s="44"/>
      <c r="APC6" s="44"/>
      <c r="APD6" s="44"/>
      <c r="APE6" s="44"/>
      <c r="APF6" s="44"/>
      <c r="APG6" s="44"/>
      <c r="APH6" s="44"/>
      <c r="API6" s="44"/>
      <c r="APJ6" s="44"/>
      <c r="APK6" s="44"/>
      <c r="APL6" s="44"/>
      <c r="APM6" s="44"/>
      <c r="APN6" s="44"/>
    </row>
    <row r="7" spans="2:1106" x14ac:dyDescent="0.25">
      <c r="B7" s="44"/>
      <c r="C7" s="46" t="s">
        <v>304</v>
      </c>
      <c r="D7" s="44">
        <v>12539</v>
      </c>
      <c r="E7" s="119">
        <v>0</v>
      </c>
      <c r="F7" s="119">
        <v>0</v>
      </c>
      <c r="G7" s="119">
        <v>0</v>
      </c>
      <c r="H7" s="119">
        <v>0</v>
      </c>
      <c r="I7" s="44"/>
      <c r="J7" s="44"/>
      <c r="K7" s="69">
        <v>0</v>
      </c>
      <c r="L7" s="22" t="s">
        <v>529</v>
      </c>
      <c r="M7" s="68"/>
      <c r="N7" s="68"/>
      <c r="Q7" s="68"/>
      <c r="R7" s="68"/>
      <c r="S7" s="6" t="s">
        <v>123</v>
      </c>
      <c r="T7" s="10">
        <v>40</v>
      </c>
      <c r="U7" s="6" t="s">
        <v>306</v>
      </c>
      <c r="V7" s="10">
        <v>350400</v>
      </c>
      <c r="W7" s="11">
        <v>28</v>
      </c>
      <c r="X7" s="6" t="s">
        <v>407</v>
      </c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44"/>
      <c r="DY7" s="44"/>
      <c r="DZ7" s="44"/>
      <c r="EA7" s="44"/>
      <c r="EB7" s="44"/>
      <c r="EC7" s="44"/>
      <c r="ED7" s="44"/>
      <c r="EE7" s="44"/>
      <c r="EF7" s="44"/>
      <c r="EG7" s="44"/>
      <c r="EH7" s="44"/>
      <c r="EI7" s="44"/>
      <c r="EJ7" s="44"/>
      <c r="EK7" s="44"/>
      <c r="EL7" s="44"/>
      <c r="EM7" s="44"/>
      <c r="EN7" s="44"/>
      <c r="EO7" s="44"/>
      <c r="EP7" s="44"/>
      <c r="EQ7" s="44"/>
      <c r="ER7" s="44"/>
      <c r="ES7" s="44"/>
      <c r="ET7" s="44"/>
      <c r="EU7" s="44"/>
      <c r="EV7" s="44"/>
      <c r="EW7" s="44"/>
      <c r="EX7" s="44"/>
      <c r="EY7" s="44"/>
      <c r="EZ7" s="44"/>
      <c r="FA7" s="44"/>
      <c r="FB7" s="44"/>
      <c r="FC7" s="44"/>
      <c r="FD7" s="44"/>
      <c r="FE7" s="44"/>
      <c r="FF7" s="44"/>
      <c r="FG7" s="44"/>
      <c r="FH7" s="44"/>
      <c r="FI7" s="44"/>
      <c r="FJ7" s="44"/>
      <c r="FK7" s="44"/>
      <c r="FL7" s="44"/>
      <c r="FM7" s="44"/>
      <c r="FN7" s="44"/>
      <c r="FO7" s="44"/>
      <c r="FP7" s="44"/>
      <c r="FQ7" s="44"/>
      <c r="FR7" s="44"/>
      <c r="FS7" s="44"/>
      <c r="FT7" s="44"/>
      <c r="FU7" s="44"/>
      <c r="FV7" s="44"/>
      <c r="FW7" s="44"/>
      <c r="FX7" s="44"/>
      <c r="FY7" s="44"/>
      <c r="FZ7" s="44"/>
      <c r="GA7" s="44"/>
      <c r="GB7" s="44"/>
      <c r="GC7" s="44"/>
      <c r="GD7" s="44"/>
      <c r="GE7" s="44"/>
      <c r="GF7" s="44"/>
      <c r="GG7" s="44"/>
      <c r="GH7" s="44"/>
      <c r="GI7" s="44"/>
      <c r="GJ7" s="44"/>
      <c r="GK7" s="44"/>
      <c r="GL7" s="44"/>
      <c r="GM7" s="44"/>
      <c r="GN7" s="44"/>
      <c r="GO7" s="44"/>
      <c r="GP7" s="44"/>
      <c r="GQ7" s="44"/>
      <c r="GR7" s="44"/>
      <c r="GS7" s="44"/>
      <c r="GT7" s="44"/>
      <c r="GU7" s="44"/>
      <c r="GV7" s="44"/>
      <c r="GW7" s="44"/>
      <c r="GX7" s="44"/>
      <c r="GY7" s="44"/>
      <c r="GZ7" s="44"/>
      <c r="HA7" s="44"/>
      <c r="HB7" s="44"/>
      <c r="HC7" s="44"/>
      <c r="HD7" s="44"/>
      <c r="HE7" s="44"/>
      <c r="HF7" s="44"/>
      <c r="HG7" s="44"/>
      <c r="HH7" s="44"/>
      <c r="HI7" s="44"/>
      <c r="HJ7" s="44"/>
      <c r="HK7" s="44"/>
      <c r="HL7" s="44"/>
      <c r="HM7" s="44"/>
      <c r="HN7" s="44"/>
      <c r="HO7" s="44"/>
      <c r="HP7" s="44"/>
      <c r="HQ7" s="44"/>
      <c r="HR7" s="44"/>
      <c r="HS7" s="44"/>
      <c r="HT7" s="44"/>
      <c r="HU7" s="44"/>
      <c r="HV7" s="44"/>
      <c r="HW7" s="44"/>
      <c r="HX7" s="44"/>
      <c r="HY7" s="44"/>
      <c r="HZ7" s="44"/>
      <c r="IA7" s="44"/>
      <c r="IB7" s="44"/>
      <c r="IC7" s="44"/>
      <c r="ID7" s="44"/>
      <c r="IE7" s="44"/>
      <c r="IF7" s="44"/>
      <c r="IG7" s="44"/>
      <c r="IH7" s="44"/>
      <c r="II7" s="44"/>
      <c r="IJ7" s="44"/>
      <c r="IK7" s="44"/>
      <c r="IL7" s="44"/>
      <c r="IM7" s="44"/>
      <c r="IN7" s="44"/>
      <c r="IO7" s="44"/>
      <c r="IP7" s="44"/>
      <c r="IQ7" s="44"/>
      <c r="IR7" s="44"/>
      <c r="IS7" s="44"/>
      <c r="IT7" s="44"/>
      <c r="IU7" s="44"/>
      <c r="IV7" s="44"/>
      <c r="IW7" s="44"/>
      <c r="IX7" s="44"/>
      <c r="IY7" s="44"/>
      <c r="IZ7" s="44"/>
      <c r="JA7" s="44"/>
      <c r="JB7" s="44"/>
      <c r="JC7" s="44"/>
      <c r="JD7" s="44"/>
      <c r="JE7" s="44"/>
      <c r="JF7" s="44"/>
      <c r="JG7" s="44"/>
      <c r="JH7" s="44"/>
      <c r="JI7" s="44"/>
      <c r="JJ7" s="44"/>
      <c r="JK7" s="44"/>
      <c r="JL7" s="44"/>
      <c r="JM7" s="44"/>
      <c r="JN7" s="44"/>
      <c r="JO7" s="44"/>
      <c r="JP7" s="44"/>
      <c r="JQ7" s="44"/>
      <c r="JR7" s="44"/>
      <c r="JS7" s="44"/>
      <c r="JT7" s="44"/>
      <c r="JU7" s="44"/>
      <c r="JV7" s="44"/>
      <c r="JW7" s="44"/>
      <c r="JX7" s="44"/>
      <c r="JY7" s="44"/>
      <c r="JZ7" s="44"/>
      <c r="KA7" s="44"/>
      <c r="KB7" s="44"/>
      <c r="KC7" s="44"/>
      <c r="KD7" s="44"/>
      <c r="KE7" s="44"/>
      <c r="KF7" s="44"/>
      <c r="KG7" s="44"/>
      <c r="KH7" s="44"/>
      <c r="KI7" s="44"/>
      <c r="KJ7" s="44"/>
      <c r="KK7" s="44"/>
      <c r="KL7" s="44"/>
      <c r="KM7" s="44"/>
      <c r="KN7" s="44"/>
      <c r="KO7" s="44"/>
      <c r="KP7" s="44"/>
      <c r="KQ7" s="44"/>
      <c r="KR7" s="44"/>
      <c r="KS7" s="44"/>
      <c r="KT7" s="44"/>
      <c r="KU7" s="44"/>
      <c r="KV7" s="44"/>
      <c r="KW7" s="44"/>
      <c r="KX7" s="44"/>
      <c r="KY7" s="44"/>
      <c r="KZ7" s="44"/>
      <c r="LA7" s="44"/>
      <c r="LB7" s="44"/>
      <c r="LC7" s="44"/>
      <c r="LD7" s="44"/>
      <c r="LE7" s="44"/>
      <c r="LF7" s="44"/>
      <c r="LG7" s="44"/>
      <c r="LH7" s="44"/>
      <c r="LI7" s="44"/>
      <c r="LJ7" s="44"/>
      <c r="LK7" s="44"/>
      <c r="LL7" s="44"/>
      <c r="LM7" s="44"/>
      <c r="LN7" s="44"/>
      <c r="LO7" s="44"/>
      <c r="LP7" s="44"/>
      <c r="LQ7" s="44"/>
      <c r="LR7" s="44"/>
      <c r="LS7" s="44"/>
      <c r="LT7" s="44"/>
      <c r="LU7" s="44"/>
      <c r="LV7" s="44"/>
      <c r="LW7" s="44"/>
      <c r="LX7" s="44"/>
      <c r="LY7" s="44"/>
      <c r="LZ7" s="44"/>
      <c r="MA7" s="44"/>
      <c r="MB7" s="44"/>
      <c r="MC7" s="44"/>
      <c r="MD7" s="44"/>
      <c r="ME7" s="44"/>
      <c r="MF7" s="44"/>
      <c r="MG7" s="44"/>
      <c r="MH7" s="44"/>
      <c r="MI7" s="44"/>
      <c r="MJ7" s="44"/>
      <c r="MK7" s="44"/>
      <c r="ML7" s="44"/>
      <c r="MM7" s="44"/>
      <c r="MN7" s="44"/>
      <c r="MO7" s="44"/>
      <c r="MP7" s="44"/>
      <c r="MQ7" s="44"/>
      <c r="MR7" s="44"/>
      <c r="MS7" s="44"/>
      <c r="MT7" s="44"/>
      <c r="MU7" s="44"/>
      <c r="MV7" s="44"/>
      <c r="MW7" s="44"/>
      <c r="MX7" s="44"/>
      <c r="MY7" s="44"/>
      <c r="MZ7" s="44"/>
      <c r="NA7" s="44"/>
      <c r="NB7" s="44"/>
      <c r="NC7" s="44"/>
      <c r="ND7" s="44"/>
      <c r="NE7" s="44"/>
      <c r="NF7" s="44"/>
      <c r="NG7" s="44"/>
      <c r="NH7" s="44"/>
      <c r="NI7" s="44"/>
      <c r="NJ7" s="44"/>
      <c r="NK7" s="44"/>
      <c r="NL7" s="44"/>
      <c r="NM7" s="44"/>
      <c r="NN7" s="44"/>
      <c r="NO7" s="44"/>
      <c r="NP7" s="44"/>
      <c r="NQ7" s="44"/>
      <c r="NR7" s="44"/>
      <c r="NS7" s="44"/>
      <c r="NT7" s="44"/>
      <c r="NU7" s="44"/>
      <c r="NV7" s="44"/>
      <c r="NW7" s="44"/>
      <c r="NX7" s="44"/>
      <c r="NY7" s="44"/>
      <c r="NZ7" s="44"/>
      <c r="OA7" s="44"/>
      <c r="OB7" s="44"/>
      <c r="OC7" s="44"/>
      <c r="OD7" s="44"/>
      <c r="OE7" s="44"/>
      <c r="OF7" s="44"/>
      <c r="OG7" s="44"/>
      <c r="OH7" s="44"/>
      <c r="OI7" s="44"/>
      <c r="OJ7" s="44"/>
      <c r="OK7" s="44"/>
      <c r="OL7" s="44"/>
      <c r="OM7" s="44"/>
      <c r="ON7" s="44"/>
      <c r="OO7" s="44"/>
      <c r="OP7" s="44"/>
      <c r="OQ7" s="44"/>
      <c r="OR7" s="44"/>
      <c r="OS7" s="44"/>
      <c r="OT7" s="44"/>
      <c r="OU7" s="44"/>
      <c r="OV7" s="44"/>
      <c r="OW7" s="44"/>
      <c r="OX7" s="44"/>
      <c r="OY7" s="44"/>
      <c r="OZ7" s="44"/>
      <c r="PA7" s="44"/>
      <c r="PB7" s="44"/>
      <c r="PC7" s="44"/>
      <c r="PD7" s="44"/>
      <c r="PE7" s="44"/>
      <c r="PF7" s="44"/>
      <c r="PG7" s="44"/>
      <c r="PH7" s="44"/>
      <c r="PI7" s="44"/>
      <c r="PJ7" s="44"/>
      <c r="PK7" s="44"/>
      <c r="PL7" s="44"/>
      <c r="PM7" s="44"/>
      <c r="PN7" s="44"/>
      <c r="PO7" s="44"/>
      <c r="PP7" s="44"/>
      <c r="PQ7" s="44"/>
      <c r="PR7" s="44"/>
      <c r="PS7" s="44"/>
      <c r="PT7" s="44"/>
      <c r="PU7" s="44"/>
      <c r="PV7" s="44"/>
      <c r="PW7" s="44"/>
      <c r="PX7" s="44"/>
      <c r="PY7" s="44"/>
      <c r="PZ7" s="44"/>
      <c r="QA7" s="44"/>
      <c r="QB7" s="44"/>
      <c r="QC7" s="44"/>
      <c r="QD7" s="44"/>
      <c r="QE7" s="44"/>
      <c r="QF7" s="44"/>
      <c r="QG7" s="44"/>
      <c r="QH7" s="44"/>
      <c r="QI7" s="44"/>
      <c r="QJ7" s="44"/>
      <c r="QK7" s="44"/>
      <c r="QL7" s="44"/>
      <c r="QM7" s="44"/>
      <c r="QN7" s="44"/>
      <c r="QO7" s="44"/>
      <c r="QP7" s="44"/>
      <c r="QQ7" s="44"/>
      <c r="QR7" s="44"/>
      <c r="QS7" s="44"/>
      <c r="QT7" s="44"/>
      <c r="QU7" s="44"/>
      <c r="QV7" s="44"/>
      <c r="QW7" s="44"/>
      <c r="QX7" s="44"/>
      <c r="QY7" s="44"/>
      <c r="QZ7" s="44"/>
      <c r="RA7" s="44"/>
      <c r="RB7" s="44"/>
      <c r="RC7" s="44"/>
      <c r="RD7" s="44"/>
      <c r="RE7" s="44"/>
      <c r="RF7" s="44"/>
      <c r="RG7" s="44"/>
      <c r="RH7" s="44"/>
      <c r="RI7" s="44"/>
      <c r="RJ7" s="44"/>
      <c r="RK7" s="44"/>
      <c r="RL7" s="44"/>
      <c r="RM7" s="44"/>
      <c r="RN7" s="44"/>
      <c r="RO7" s="44"/>
      <c r="RP7" s="44"/>
      <c r="RQ7" s="44"/>
      <c r="RR7" s="44"/>
      <c r="RS7" s="44"/>
      <c r="RT7" s="44"/>
      <c r="RU7" s="44"/>
      <c r="RV7" s="44"/>
      <c r="RW7" s="44"/>
      <c r="RX7" s="44"/>
      <c r="RY7" s="44"/>
      <c r="RZ7" s="44"/>
      <c r="SA7" s="44"/>
      <c r="SB7" s="44"/>
      <c r="SC7" s="44"/>
      <c r="SD7" s="44"/>
      <c r="SE7" s="44"/>
      <c r="SF7" s="44"/>
      <c r="SG7" s="44"/>
      <c r="SH7" s="44"/>
      <c r="SI7" s="44"/>
      <c r="SJ7" s="44"/>
      <c r="SK7" s="44"/>
      <c r="SL7" s="44"/>
      <c r="SM7" s="44"/>
      <c r="SN7" s="44"/>
      <c r="SO7" s="44"/>
      <c r="SP7" s="44"/>
      <c r="SQ7" s="44"/>
      <c r="SR7" s="44"/>
      <c r="SS7" s="44"/>
      <c r="ST7" s="44"/>
      <c r="SU7" s="44"/>
      <c r="SV7" s="44"/>
      <c r="SW7" s="44"/>
      <c r="SX7" s="44"/>
      <c r="SY7" s="44"/>
      <c r="SZ7" s="44"/>
      <c r="TA7" s="44"/>
      <c r="TB7" s="44"/>
      <c r="TC7" s="44"/>
      <c r="TD7" s="44"/>
      <c r="TE7" s="44"/>
      <c r="TF7" s="44"/>
      <c r="TG7" s="44"/>
      <c r="TH7" s="44"/>
      <c r="TI7" s="44"/>
      <c r="TJ7" s="44"/>
      <c r="TK7" s="44"/>
      <c r="TL7" s="44"/>
      <c r="TM7" s="44"/>
      <c r="TN7" s="44"/>
      <c r="TO7" s="44"/>
      <c r="TP7" s="44"/>
      <c r="TQ7" s="44"/>
      <c r="TR7" s="44"/>
      <c r="TS7" s="44"/>
      <c r="TT7" s="44"/>
      <c r="TU7" s="44"/>
      <c r="TV7" s="44"/>
      <c r="TW7" s="44"/>
      <c r="TX7" s="44"/>
      <c r="TY7" s="44"/>
      <c r="TZ7" s="44"/>
      <c r="UA7" s="44"/>
      <c r="UB7" s="44"/>
      <c r="UC7" s="44"/>
      <c r="UD7" s="44"/>
      <c r="UE7" s="44"/>
      <c r="UF7" s="44"/>
      <c r="UG7" s="44"/>
      <c r="UH7" s="44"/>
      <c r="UI7" s="44"/>
      <c r="UJ7" s="44"/>
      <c r="UK7" s="44"/>
      <c r="UL7" s="44"/>
      <c r="UM7" s="44"/>
      <c r="UN7" s="44"/>
      <c r="UO7" s="44"/>
      <c r="UP7" s="44"/>
      <c r="UQ7" s="44"/>
      <c r="UR7" s="44"/>
      <c r="US7" s="44"/>
      <c r="UT7" s="44"/>
      <c r="UU7" s="44"/>
      <c r="UV7" s="44"/>
      <c r="UW7" s="44"/>
      <c r="UX7" s="44"/>
      <c r="UY7" s="44"/>
      <c r="UZ7" s="44"/>
      <c r="VA7" s="44"/>
      <c r="VB7" s="44"/>
      <c r="VC7" s="44"/>
      <c r="VD7" s="44"/>
      <c r="VE7" s="44"/>
      <c r="VF7" s="44"/>
      <c r="VG7" s="44"/>
      <c r="VH7" s="44"/>
      <c r="VI7" s="44"/>
      <c r="VJ7" s="44"/>
      <c r="VK7" s="44"/>
      <c r="VL7" s="44"/>
      <c r="VM7" s="44"/>
      <c r="VN7" s="44"/>
      <c r="VO7" s="44"/>
      <c r="VP7" s="44"/>
      <c r="VQ7" s="44"/>
      <c r="VR7" s="44"/>
      <c r="VS7" s="44"/>
      <c r="VT7" s="44"/>
      <c r="VU7" s="44"/>
      <c r="VV7" s="44"/>
      <c r="VW7" s="44"/>
      <c r="VX7" s="44"/>
      <c r="VY7" s="44"/>
      <c r="VZ7" s="44"/>
      <c r="WA7" s="44"/>
      <c r="WB7" s="44"/>
      <c r="WC7" s="44"/>
      <c r="WD7" s="44"/>
      <c r="WE7" s="44"/>
      <c r="WF7" s="44"/>
      <c r="WG7" s="44"/>
      <c r="WH7" s="44"/>
      <c r="WI7" s="44"/>
      <c r="WJ7" s="44"/>
      <c r="WK7" s="44"/>
      <c r="WL7" s="44"/>
      <c r="WM7" s="44"/>
      <c r="WN7" s="44"/>
      <c r="WO7" s="44"/>
      <c r="WP7" s="44"/>
      <c r="WQ7" s="44"/>
      <c r="WR7" s="44"/>
      <c r="WS7" s="44"/>
      <c r="WT7" s="44"/>
      <c r="WU7" s="44"/>
      <c r="WV7" s="44"/>
      <c r="WW7" s="44"/>
      <c r="WX7" s="44"/>
      <c r="WY7" s="44"/>
      <c r="WZ7" s="44"/>
      <c r="XA7" s="44"/>
      <c r="XB7" s="44"/>
      <c r="XC7" s="44"/>
      <c r="XD7" s="44"/>
      <c r="XE7" s="44"/>
      <c r="XF7" s="44"/>
      <c r="XG7" s="44"/>
      <c r="XH7" s="44"/>
      <c r="XI7" s="44"/>
      <c r="XJ7" s="44"/>
      <c r="XK7" s="44"/>
      <c r="XL7" s="44"/>
      <c r="XM7" s="44"/>
      <c r="XN7" s="44"/>
      <c r="XO7" s="44"/>
      <c r="XP7" s="44"/>
      <c r="XQ7" s="44"/>
      <c r="XR7" s="44"/>
      <c r="XS7" s="44"/>
      <c r="XT7" s="44"/>
      <c r="XU7" s="44"/>
      <c r="XV7" s="44"/>
      <c r="XW7" s="44"/>
      <c r="XX7" s="44"/>
      <c r="XY7" s="44"/>
      <c r="XZ7" s="44"/>
      <c r="YA7" s="44"/>
      <c r="YB7" s="44"/>
      <c r="YC7" s="44"/>
      <c r="YD7" s="44"/>
      <c r="YE7" s="44"/>
      <c r="YF7" s="44"/>
      <c r="YG7" s="44"/>
      <c r="YH7" s="44"/>
      <c r="YI7" s="44"/>
      <c r="YJ7" s="44"/>
      <c r="YK7" s="44"/>
      <c r="YL7" s="44"/>
      <c r="YM7" s="44"/>
      <c r="YN7" s="44"/>
      <c r="YO7" s="44"/>
      <c r="YP7" s="44"/>
      <c r="YQ7" s="44"/>
      <c r="YR7" s="44"/>
      <c r="YS7" s="44"/>
      <c r="YT7" s="44"/>
      <c r="YU7" s="44"/>
      <c r="YV7" s="44"/>
      <c r="YW7" s="44"/>
      <c r="YX7" s="44"/>
      <c r="YY7" s="44"/>
      <c r="YZ7" s="44"/>
      <c r="ZA7" s="44"/>
      <c r="ZB7" s="44"/>
      <c r="ZC7" s="44"/>
      <c r="ZD7" s="44"/>
      <c r="ZE7" s="44"/>
      <c r="ZF7" s="44"/>
      <c r="ZG7" s="44"/>
      <c r="ZH7" s="44"/>
      <c r="ZI7" s="44"/>
      <c r="ZJ7" s="44"/>
      <c r="ZK7" s="44"/>
      <c r="ZL7" s="44"/>
      <c r="ZM7" s="44"/>
      <c r="ZN7" s="44"/>
      <c r="ZO7" s="44"/>
      <c r="ZP7" s="44"/>
      <c r="ZQ7" s="44"/>
      <c r="ZR7" s="44"/>
      <c r="ZS7" s="44"/>
      <c r="ZT7" s="44"/>
      <c r="ZU7" s="44"/>
      <c r="ZV7" s="44"/>
      <c r="ZW7" s="44"/>
      <c r="ZX7" s="44"/>
      <c r="ZY7" s="44"/>
      <c r="ZZ7" s="44"/>
      <c r="AAA7" s="44"/>
      <c r="AAB7" s="44"/>
      <c r="AAC7" s="44"/>
      <c r="AAD7" s="44"/>
      <c r="AAE7" s="44"/>
      <c r="AAF7" s="44"/>
      <c r="AAG7" s="44"/>
      <c r="AAH7" s="44"/>
      <c r="AAI7" s="44"/>
      <c r="AAJ7" s="44"/>
      <c r="AAK7" s="44"/>
      <c r="AAL7" s="44"/>
      <c r="AAM7" s="44"/>
      <c r="AAN7" s="44"/>
      <c r="AAO7" s="44"/>
      <c r="AAP7" s="44"/>
      <c r="AAQ7" s="44"/>
      <c r="AAR7" s="44"/>
      <c r="AAS7" s="44"/>
      <c r="AAT7" s="44"/>
      <c r="AAU7" s="44"/>
      <c r="AAV7" s="44"/>
      <c r="AAW7" s="44"/>
      <c r="AAX7" s="44"/>
      <c r="AAY7" s="44"/>
      <c r="AAZ7" s="44"/>
      <c r="ABA7" s="44"/>
      <c r="ABB7" s="44"/>
      <c r="ABC7" s="44"/>
      <c r="ABD7" s="44"/>
      <c r="ABE7" s="44"/>
      <c r="ABF7" s="44"/>
      <c r="ABG7" s="44"/>
      <c r="ABH7" s="44"/>
      <c r="ABI7" s="44"/>
      <c r="ABJ7" s="44"/>
      <c r="ABK7" s="44"/>
      <c r="ABL7" s="44"/>
      <c r="ABM7" s="44"/>
      <c r="ABN7" s="44"/>
      <c r="ABO7" s="44"/>
      <c r="ABP7" s="44"/>
      <c r="ABQ7" s="44"/>
      <c r="ABR7" s="44"/>
      <c r="ABS7" s="44"/>
      <c r="ABT7" s="44"/>
      <c r="ABU7" s="44"/>
      <c r="ABV7" s="44"/>
      <c r="ABW7" s="44"/>
      <c r="ABX7" s="44"/>
      <c r="ABY7" s="44"/>
      <c r="ABZ7" s="44"/>
      <c r="ACA7" s="44"/>
      <c r="ACB7" s="44"/>
      <c r="ACC7" s="44"/>
      <c r="ACD7" s="44"/>
      <c r="ACE7" s="44"/>
      <c r="ACF7" s="44"/>
      <c r="ACG7" s="44"/>
      <c r="ACH7" s="44"/>
      <c r="ACI7" s="44"/>
      <c r="ACJ7" s="44"/>
      <c r="ACK7" s="44"/>
      <c r="ACL7" s="44"/>
      <c r="ACM7" s="44"/>
      <c r="ACN7" s="44"/>
      <c r="ACO7" s="44"/>
      <c r="ACP7" s="44"/>
      <c r="ACQ7" s="44"/>
      <c r="ACR7" s="44"/>
      <c r="ACS7" s="44"/>
      <c r="ACT7" s="44"/>
      <c r="ACU7" s="44"/>
      <c r="ACV7" s="44"/>
      <c r="ACW7" s="44"/>
      <c r="ACX7" s="44"/>
      <c r="ACY7" s="44"/>
      <c r="ACZ7" s="44"/>
      <c r="ADA7" s="44"/>
      <c r="ADB7" s="44"/>
      <c r="ADC7" s="44"/>
      <c r="ADD7" s="44"/>
      <c r="ADE7" s="44"/>
      <c r="ADF7" s="44"/>
      <c r="ADG7" s="44"/>
      <c r="ADH7" s="44"/>
      <c r="ADI7" s="44"/>
      <c r="ADJ7" s="44"/>
      <c r="ADK7" s="44"/>
      <c r="ADL7" s="44"/>
      <c r="ADM7" s="44"/>
      <c r="ADN7" s="44"/>
      <c r="ADO7" s="44"/>
      <c r="ADP7" s="44"/>
      <c r="ADQ7" s="44"/>
      <c r="ADR7" s="44"/>
      <c r="ADS7" s="44"/>
      <c r="ADT7" s="44"/>
      <c r="ADU7" s="44"/>
      <c r="ADV7" s="44"/>
      <c r="ADW7" s="44"/>
      <c r="ADX7" s="44"/>
      <c r="ADY7" s="44"/>
      <c r="ADZ7" s="44"/>
      <c r="AEA7" s="44"/>
      <c r="AEB7" s="44"/>
      <c r="AEC7" s="44"/>
      <c r="AED7" s="44"/>
      <c r="AEE7" s="44"/>
      <c r="AEF7" s="44"/>
      <c r="AEG7" s="44"/>
      <c r="AEH7" s="44"/>
      <c r="AEI7" s="44"/>
      <c r="AEJ7" s="44"/>
      <c r="AEK7" s="44"/>
      <c r="AEL7" s="44"/>
      <c r="AEM7" s="44"/>
      <c r="AEN7" s="44"/>
      <c r="AEO7" s="44"/>
      <c r="AEP7" s="44"/>
      <c r="AEQ7" s="44"/>
      <c r="AER7" s="44"/>
      <c r="AES7" s="44"/>
      <c r="AET7" s="44"/>
      <c r="AEU7" s="44"/>
      <c r="AEV7" s="44"/>
      <c r="AEW7" s="44"/>
      <c r="AEX7" s="44"/>
      <c r="AEY7" s="44"/>
      <c r="AEZ7" s="44"/>
      <c r="AFA7" s="44"/>
      <c r="AFB7" s="44"/>
      <c r="AFC7" s="44"/>
      <c r="AFD7" s="44"/>
      <c r="AFE7" s="44"/>
      <c r="AFF7" s="44"/>
      <c r="AFG7" s="44"/>
      <c r="AFH7" s="44"/>
      <c r="AFI7" s="44"/>
      <c r="AFJ7" s="44"/>
      <c r="AFK7" s="44"/>
      <c r="AFL7" s="44"/>
      <c r="AFM7" s="44"/>
      <c r="AFN7" s="44"/>
      <c r="AFO7" s="44"/>
      <c r="AFP7" s="44"/>
      <c r="AFQ7" s="44"/>
      <c r="AFR7" s="44"/>
      <c r="AFS7" s="44"/>
      <c r="AFT7" s="44"/>
      <c r="AFU7" s="44"/>
      <c r="AFV7" s="44"/>
      <c r="AFW7" s="44"/>
      <c r="AFX7" s="44"/>
      <c r="AFY7" s="44"/>
      <c r="AFZ7" s="44"/>
      <c r="AGA7" s="44"/>
      <c r="AGB7" s="44"/>
      <c r="AGC7" s="44"/>
      <c r="AGD7" s="44"/>
      <c r="AGE7" s="44"/>
      <c r="AGF7" s="44"/>
      <c r="AGG7" s="44"/>
      <c r="AGH7" s="44"/>
      <c r="AGI7" s="44"/>
      <c r="AGJ7" s="44"/>
      <c r="AGK7" s="44"/>
      <c r="AGL7" s="44"/>
      <c r="AGM7" s="44"/>
      <c r="AGN7" s="44"/>
      <c r="AGO7" s="44"/>
      <c r="AGP7" s="44"/>
      <c r="AGQ7" s="44"/>
      <c r="AGR7" s="44"/>
      <c r="AGS7" s="44"/>
      <c r="AGT7" s="44"/>
      <c r="AGU7" s="44"/>
      <c r="AGV7" s="44"/>
      <c r="AGW7" s="44"/>
      <c r="AGX7" s="44"/>
      <c r="AGY7" s="44"/>
      <c r="AGZ7" s="44"/>
      <c r="AHA7" s="44"/>
      <c r="AHB7" s="44"/>
      <c r="AHC7" s="44"/>
      <c r="AHD7" s="44"/>
      <c r="AHE7" s="44"/>
      <c r="AHF7" s="44"/>
      <c r="AHG7" s="44"/>
      <c r="AHH7" s="44"/>
      <c r="AHI7" s="44"/>
      <c r="AHJ7" s="44"/>
      <c r="AHK7" s="44"/>
      <c r="AHL7" s="44"/>
      <c r="AHM7" s="44"/>
      <c r="AHN7" s="44"/>
      <c r="AHO7" s="44"/>
      <c r="AHP7" s="44"/>
      <c r="AHQ7" s="44"/>
      <c r="AHR7" s="44"/>
      <c r="AHS7" s="44"/>
      <c r="AHT7" s="44"/>
      <c r="AHU7" s="44"/>
      <c r="AHV7" s="44"/>
      <c r="AHW7" s="44"/>
      <c r="AHX7" s="44"/>
      <c r="AHY7" s="44"/>
      <c r="AHZ7" s="44"/>
      <c r="AIA7" s="44"/>
      <c r="AIB7" s="44"/>
      <c r="AIC7" s="44"/>
      <c r="AID7" s="44"/>
      <c r="AIE7" s="44"/>
      <c r="AIF7" s="44"/>
      <c r="AIG7" s="44"/>
      <c r="AIH7" s="44"/>
      <c r="AII7" s="44"/>
      <c r="AIJ7" s="44"/>
      <c r="AIK7" s="44"/>
      <c r="AIL7" s="44"/>
      <c r="AIM7" s="44"/>
      <c r="AIN7" s="44"/>
      <c r="AIO7" s="44"/>
      <c r="AIP7" s="44"/>
      <c r="AIQ7" s="44"/>
      <c r="AIR7" s="44"/>
      <c r="AIS7" s="44"/>
      <c r="AIT7" s="44"/>
      <c r="AIU7" s="44"/>
      <c r="AIV7" s="44"/>
      <c r="AIW7" s="44"/>
      <c r="AIX7" s="44"/>
      <c r="AIY7" s="44"/>
      <c r="AIZ7" s="44"/>
      <c r="AJA7" s="44"/>
      <c r="AJB7" s="44"/>
      <c r="AJC7" s="44"/>
      <c r="AJD7" s="44"/>
      <c r="AJE7" s="44"/>
      <c r="AJF7" s="44"/>
      <c r="AJG7" s="44"/>
      <c r="AJH7" s="44"/>
      <c r="AJI7" s="44"/>
      <c r="AJJ7" s="44"/>
      <c r="AJK7" s="44"/>
      <c r="AJL7" s="44"/>
      <c r="AJM7" s="44"/>
      <c r="AJN7" s="44"/>
      <c r="AJO7" s="44"/>
      <c r="AJP7" s="44"/>
      <c r="AJQ7" s="44"/>
      <c r="AJR7" s="44"/>
      <c r="AJS7" s="44"/>
      <c r="AJT7" s="44"/>
      <c r="AJU7" s="44"/>
      <c r="AJV7" s="44"/>
      <c r="AJW7" s="44"/>
      <c r="AJX7" s="44"/>
      <c r="AJY7" s="44"/>
      <c r="AJZ7" s="44"/>
      <c r="AKA7" s="44"/>
      <c r="AKB7" s="44"/>
      <c r="AKC7" s="44"/>
      <c r="AKD7" s="44"/>
      <c r="AKE7" s="44"/>
      <c r="AKF7" s="44"/>
      <c r="AKG7" s="44"/>
      <c r="AKH7" s="44"/>
      <c r="AKI7" s="44"/>
      <c r="AKJ7" s="44"/>
      <c r="AKK7" s="44"/>
      <c r="AKL7" s="44"/>
      <c r="AKM7" s="44"/>
      <c r="AKN7" s="44"/>
      <c r="AKO7" s="44"/>
      <c r="AKP7" s="44"/>
      <c r="AKQ7" s="44"/>
      <c r="AKR7" s="44"/>
      <c r="AKS7" s="44"/>
      <c r="AKT7" s="44"/>
      <c r="AKU7" s="44"/>
      <c r="AKV7" s="44"/>
      <c r="AKW7" s="44"/>
      <c r="AKX7" s="44"/>
      <c r="AKY7" s="44"/>
      <c r="AKZ7" s="44"/>
      <c r="ALA7" s="44"/>
      <c r="ALB7" s="44"/>
      <c r="ALC7" s="44"/>
      <c r="ALD7" s="44"/>
      <c r="ALE7" s="44"/>
      <c r="ALF7" s="44"/>
      <c r="ALG7" s="44"/>
      <c r="ALH7" s="44"/>
      <c r="ALI7" s="44"/>
      <c r="ALJ7" s="44"/>
      <c r="ALK7" s="44"/>
      <c r="ALL7" s="44"/>
      <c r="ALM7" s="44"/>
      <c r="ALN7" s="44"/>
      <c r="ALO7" s="44"/>
      <c r="ALP7" s="44"/>
      <c r="ALQ7" s="44"/>
      <c r="ALR7" s="44"/>
      <c r="ALS7" s="44"/>
      <c r="ALT7" s="44"/>
      <c r="ALU7" s="44"/>
      <c r="ALV7" s="44"/>
      <c r="ALW7" s="44"/>
      <c r="ALX7" s="44"/>
      <c r="ALY7" s="44"/>
      <c r="ALZ7" s="44"/>
      <c r="AMA7" s="44"/>
      <c r="AMB7" s="44"/>
      <c r="AMC7" s="44"/>
      <c r="AMD7" s="44"/>
      <c r="AME7" s="44"/>
      <c r="AMF7" s="44"/>
      <c r="AMG7" s="44"/>
      <c r="AMH7" s="44"/>
      <c r="AMI7" s="44"/>
      <c r="AMJ7" s="44"/>
      <c r="AMK7" s="44"/>
      <c r="AML7" s="44"/>
      <c r="AMM7" s="44"/>
      <c r="AMN7" s="44"/>
      <c r="AMO7" s="44"/>
      <c r="AMP7" s="44"/>
      <c r="AMQ7" s="44"/>
      <c r="AMR7" s="44"/>
      <c r="AMS7" s="44"/>
      <c r="AMT7" s="44"/>
      <c r="AMU7" s="44"/>
      <c r="AMV7" s="44"/>
      <c r="AMW7" s="44"/>
      <c r="AMX7" s="44"/>
      <c r="AMY7" s="44"/>
      <c r="AMZ7" s="44"/>
      <c r="ANA7" s="44"/>
      <c r="ANB7" s="44"/>
      <c r="ANC7" s="44"/>
      <c r="AND7" s="44"/>
      <c r="ANE7" s="44"/>
      <c r="ANF7" s="44"/>
      <c r="ANG7" s="44"/>
      <c r="ANH7" s="44"/>
      <c r="ANI7" s="44"/>
      <c r="ANJ7" s="44"/>
      <c r="ANK7" s="44"/>
      <c r="ANL7" s="44"/>
      <c r="ANM7" s="44"/>
      <c r="ANN7" s="44"/>
      <c r="ANO7" s="44"/>
      <c r="ANP7" s="44"/>
      <c r="ANQ7" s="44"/>
      <c r="ANR7" s="44"/>
      <c r="ANS7" s="44"/>
      <c r="ANT7" s="44"/>
      <c r="ANU7" s="44"/>
      <c r="ANV7" s="44"/>
      <c r="ANW7" s="44"/>
      <c r="ANX7" s="44"/>
      <c r="ANY7" s="44"/>
      <c r="ANZ7" s="44"/>
      <c r="AOA7" s="44"/>
      <c r="AOB7" s="44"/>
      <c r="AOC7" s="44"/>
      <c r="AOD7" s="44"/>
      <c r="AOE7" s="44"/>
      <c r="AOF7" s="44"/>
      <c r="AOG7" s="44"/>
      <c r="AOH7" s="44"/>
      <c r="AOI7" s="44"/>
      <c r="AOJ7" s="44"/>
      <c r="AOK7" s="44"/>
      <c r="AOL7" s="44"/>
      <c r="AOM7" s="44"/>
      <c r="AON7" s="44"/>
      <c r="AOO7" s="44"/>
      <c r="AOP7" s="44"/>
      <c r="AOQ7" s="44"/>
      <c r="AOR7" s="44"/>
      <c r="AOS7" s="44"/>
      <c r="AOT7" s="44"/>
      <c r="AOU7" s="44"/>
      <c r="AOV7" s="44"/>
      <c r="AOW7" s="44"/>
      <c r="AOX7" s="44"/>
      <c r="AOY7" s="44"/>
      <c r="AOZ7" s="44"/>
      <c r="APA7" s="44"/>
      <c r="APB7" s="44"/>
      <c r="APC7" s="44"/>
      <c r="APD7" s="44"/>
      <c r="APE7" s="44"/>
      <c r="APF7" s="44"/>
      <c r="APG7" s="44"/>
      <c r="APH7" s="44"/>
      <c r="API7" s="44"/>
      <c r="APJ7" s="44"/>
      <c r="APK7" s="44"/>
      <c r="APL7" s="44"/>
      <c r="APM7" s="44"/>
      <c r="APN7" s="44"/>
    </row>
    <row r="8" spans="2:1106" x14ac:dyDescent="0.25">
      <c r="B8" s="44"/>
      <c r="C8" s="46" t="s">
        <v>304</v>
      </c>
      <c r="D8" s="44">
        <v>12443</v>
      </c>
      <c r="E8" s="119">
        <v>0</v>
      </c>
      <c r="F8" s="119">
        <v>0</v>
      </c>
      <c r="G8" s="119">
        <v>0</v>
      </c>
      <c r="H8" s="119">
        <v>0</v>
      </c>
      <c r="I8" s="44"/>
      <c r="J8" s="44"/>
      <c r="K8" s="69">
        <v>0</v>
      </c>
      <c r="L8" s="22" t="s">
        <v>529</v>
      </c>
      <c r="M8" s="68"/>
      <c r="N8" s="68"/>
      <c r="Q8" s="68"/>
      <c r="R8" s="68"/>
      <c r="S8" s="6" t="s">
        <v>123</v>
      </c>
      <c r="T8" s="10">
        <v>40</v>
      </c>
      <c r="U8" s="6" t="s">
        <v>306</v>
      </c>
      <c r="V8" s="10">
        <v>350400</v>
      </c>
      <c r="W8" s="11">
        <v>28</v>
      </c>
      <c r="X8" s="6" t="s">
        <v>307</v>
      </c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44"/>
      <c r="DY8" s="44"/>
      <c r="DZ8" s="44"/>
      <c r="EA8" s="44"/>
      <c r="EB8" s="44"/>
      <c r="EC8" s="44"/>
      <c r="ED8" s="44"/>
      <c r="EE8" s="44"/>
      <c r="EF8" s="44"/>
      <c r="EG8" s="44"/>
      <c r="EH8" s="44"/>
      <c r="EI8" s="44"/>
      <c r="EJ8" s="44"/>
      <c r="EK8" s="44"/>
      <c r="EL8" s="44"/>
      <c r="EM8" s="44"/>
      <c r="EN8" s="44"/>
      <c r="EO8" s="44"/>
      <c r="EP8" s="44"/>
      <c r="EQ8" s="44"/>
      <c r="ER8" s="44"/>
      <c r="ES8" s="44"/>
      <c r="ET8" s="44"/>
      <c r="EU8" s="44"/>
      <c r="EV8" s="44"/>
      <c r="EW8" s="44"/>
      <c r="EX8" s="44"/>
      <c r="EY8" s="44"/>
      <c r="EZ8" s="44"/>
      <c r="FA8" s="44"/>
      <c r="FB8" s="44"/>
      <c r="FC8" s="44"/>
      <c r="FD8" s="44"/>
      <c r="FE8" s="44"/>
      <c r="FF8" s="44"/>
      <c r="FG8" s="44"/>
      <c r="FH8" s="44"/>
      <c r="FI8" s="44"/>
      <c r="FJ8" s="44"/>
      <c r="FK8" s="44"/>
      <c r="FL8" s="44"/>
      <c r="FM8" s="44"/>
      <c r="FN8" s="44"/>
      <c r="FO8" s="44"/>
      <c r="FP8" s="44"/>
      <c r="FQ8" s="44"/>
      <c r="FR8" s="44"/>
      <c r="FS8" s="44"/>
      <c r="FT8" s="44"/>
      <c r="FU8" s="44"/>
      <c r="FV8" s="44"/>
      <c r="FW8" s="44"/>
      <c r="FX8" s="44"/>
      <c r="FY8" s="44"/>
      <c r="FZ8" s="44"/>
      <c r="GA8" s="44"/>
      <c r="GB8" s="44"/>
      <c r="GC8" s="44"/>
      <c r="GD8" s="44"/>
      <c r="GE8" s="44"/>
      <c r="GF8" s="44"/>
      <c r="GG8" s="44"/>
      <c r="GH8" s="44"/>
      <c r="GI8" s="44"/>
      <c r="GJ8" s="44"/>
      <c r="GK8" s="44"/>
      <c r="GL8" s="44"/>
      <c r="GM8" s="44"/>
      <c r="GN8" s="44"/>
      <c r="GO8" s="44"/>
      <c r="GP8" s="44"/>
      <c r="GQ8" s="44"/>
      <c r="GR8" s="44"/>
      <c r="GS8" s="44"/>
      <c r="GT8" s="44"/>
      <c r="GU8" s="44"/>
      <c r="GV8" s="44"/>
      <c r="GW8" s="44"/>
      <c r="GX8" s="44"/>
      <c r="GY8" s="44"/>
      <c r="GZ8" s="44"/>
      <c r="HA8" s="44"/>
      <c r="HB8" s="44"/>
      <c r="HC8" s="44"/>
      <c r="HD8" s="44"/>
      <c r="HE8" s="44"/>
      <c r="HF8" s="44"/>
      <c r="HG8" s="44"/>
      <c r="HH8" s="44"/>
      <c r="HI8" s="44"/>
      <c r="HJ8" s="44"/>
      <c r="HK8" s="44"/>
      <c r="HL8" s="44"/>
      <c r="HM8" s="44"/>
      <c r="HN8" s="44"/>
      <c r="HO8" s="44"/>
      <c r="HP8" s="44"/>
      <c r="HQ8" s="44"/>
      <c r="HR8" s="44"/>
      <c r="HS8" s="44"/>
      <c r="HT8" s="44"/>
      <c r="HU8" s="44"/>
      <c r="HV8" s="44"/>
      <c r="HW8" s="44"/>
      <c r="HX8" s="44"/>
      <c r="HY8" s="44"/>
      <c r="HZ8" s="44"/>
      <c r="IA8" s="44"/>
      <c r="IB8" s="44"/>
      <c r="IC8" s="44"/>
      <c r="ID8" s="44"/>
      <c r="IE8" s="44"/>
      <c r="IF8" s="44"/>
      <c r="IG8" s="44"/>
      <c r="IH8" s="44"/>
      <c r="II8" s="44"/>
      <c r="IJ8" s="44"/>
      <c r="IK8" s="44"/>
      <c r="IL8" s="44"/>
      <c r="IM8" s="44"/>
      <c r="IN8" s="44"/>
      <c r="IO8" s="44"/>
      <c r="IP8" s="44"/>
      <c r="IQ8" s="44"/>
      <c r="IR8" s="44"/>
      <c r="IS8" s="44"/>
      <c r="IT8" s="44"/>
      <c r="IU8" s="44"/>
      <c r="IV8" s="44"/>
      <c r="IW8" s="44"/>
      <c r="IX8" s="44"/>
      <c r="IY8" s="44"/>
      <c r="IZ8" s="44"/>
      <c r="JA8" s="44"/>
      <c r="JB8" s="44"/>
      <c r="JC8" s="44"/>
      <c r="JD8" s="44"/>
      <c r="JE8" s="44"/>
      <c r="JF8" s="44"/>
      <c r="JG8" s="44"/>
      <c r="JH8" s="44"/>
      <c r="JI8" s="44"/>
      <c r="JJ8" s="44"/>
      <c r="JK8" s="44"/>
      <c r="JL8" s="44"/>
      <c r="JM8" s="44"/>
      <c r="JN8" s="44"/>
      <c r="JO8" s="44"/>
      <c r="JP8" s="44"/>
      <c r="JQ8" s="44"/>
      <c r="JR8" s="44"/>
      <c r="JS8" s="44"/>
      <c r="JT8" s="44"/>
      <c r="JU8" s="44"/>
      <c r="JV8" s="44"/>
      <c r="JW8" s="44"/>
      <c r="JX8" s="44"/>
      <c r="JY8" s="44"/>
      <c r="JZ8" s="44"/>
      <c r="KA8" s="44"/>
      <c r="KB8" s="44"/>
      <c r="KC8" s="44"/>
      <c r="KD8" s="44"/>
      <c r="KE8" s="44"/>
      <c r="KF8" s="44"/>
      <c r="KG8" s="44"/>
      <c r="KH8" s="44"/>
      <c r="KI8" s="44"/>
      <c r="KJ8" s="44"/>
      <c r="KK8" s="44"/>
      <c r="KL8" s="44"/>
      <c r="KM8" s="44"/>
      <c r="KN8" s="44"/>
      <c r="KO8" s="44"/>
      <c r="KP8" s="44"/>
      <c r="KQ8" s="44"/>
      <c r="KR8" s="44"/>
      <c r="KS8" s="44"/>
      <c r="KT8" s="44"/>
      <c r="KU8" s="44"/>
      <c r="KV8" s="44"/>
      <c r="KW8" s="44"/>
      <c r="KX8" s="44"/>
      <c r="KY8" s="44"/>
      <c r="KZ8" s="44"/>
      <c r="LA8" s="44"/>
      <c r="LB8" s="44"/>
      <c r="LC8" s="44"/>
      <c r="LD8" s="44"/>
      <c r="LE8" s="44"/>
      <c r="LF8" s="44"/>
      <c r="LG8" s="44"/>
      <c r="LH8" s="44"/>
      <c r="LI8" s="44"/>
      <c r="LJ8" s="44"/>
      <c r="LK8" s="44"/>
      <c r="LL8" s="44"/>
      <c r="LM8" s="44"/>
      <c r="LN8" s="44"/>
      <c r="LO8" s="44"/>
      <c r="LP8" s="44"/>
      <c r="LQ8" s="44"/>
      <c r="LR8" s="44"/>
      <c r="LS8" s="44"/>
      <c r="LT8" s="44"/>
      <c r="LU8" s="44"/>
      <c r="LV8" s="44"/>
      <c r="LW8" s="44"/>
      <c r="LX8" s="44"/>
      <c r="LY8" s="44"/>
      <c r="LZ8" s="44"/>
      <c r="MA8" s="44"/>
      <c r="MB8" s="44"/>
      <c r="MC8" s="44"/>
      <c r="MD8" s="44"/>
      <c r="ME8" s="44"/>
      <c r="MF8" s="44"/>
      <c r="MG8" s="44"/>
      <c r="MH8" s="44"/>
      <c r="MI8" s="44"/>
      <c r="MJ8" s="44"/>
      <c r="MK8" s="44"/>
      <c r="ML8" s="44"/>
      <c r="MM8" s="44"/>
      <c r="MN8" s="44"/>
      <c r="MO8" s="44"/>
      <c r="MP8" s="44"/>
      <c r="MQ8" s="44"/>
      <c r="MR8" s="44"/>
      <c r="MS8" s="44"/>
      <c r="MT8" s="44"/>
      <c r="MU8" s="44"/>
      <c r="MV8" s="44"/>
      <c r="MW8" s="44"/>
      <c r="MX8" s="44"/>
      <c r="MY8" s="44"/>
      <c r="MZ8" s="44"/>
      <c r="NA8" s="44"/>
      <c r="NB8" s="44"/>
      <c r="NC8" s="44"/>
      <c r="ND8" s="44"/>
      <c r="NE8" s="44"/>
      <c r="NF8" s="44"/>
      <c r="NG8" s="44"/>
      <c r="NH8" s="44"/>
      <c r="NI8" s="44"/>
      <c r="NJ8" s="44"/>
      <c r="NK8" s="44"/>
      <c r="NL8" s="44"/>
      <c r="NM8" s="44"/>
      <c r="NN8" s="44"/>
      <c r="NO8" s="44"/>
      <c r="NP8" s="44"/>
      <c r="NQ8" s="44"/>
      <c r="NR8" s="44"/>
      <c r="NS8" s="44"/>
      <c r="NT8" s="44"/>
      <c r="NU8" s="44"/>
      <c r="NV8" s="44"/>
      <c r="NW8" s="44"/>
      <c r="NX8" s="44"/>
      <c r="NY8" s="44"/>
      <c r="NZ8" s="44"/>
      <c r="OA8" s="44"/>
      <c r="OB8" s="44"/>
      <c r="OC8" s="44"/>
      <c r="OD8" s="44"/>
      <c r="OE8" s="44"/>
      <c r="OF8" s="44"/>
      <c r="OG8" s="44"/>
      <c r="OH8" s="44"/>
      <c r="OI8" s="44"/>
      <c r="OJ8" s="44"/>
      <c r="OK8" s="44"/>
      <c r="OL8" s="44"/>
      <c r="OM8" s="44"/>
      <c r="ON8" s="44"/>
      <c r="OO8" s="44"/>
      <c r="OP8" s="44"/>
      <c r="OQ8" s="44"/>
      <c r="OR8" s="44"/>
      <c r="OS8" s="44"/>
      <c r="OT8" s="44"/>
      <c r="OU8" s="44"/>
      <c r="OV8" s="44"/>
      <c r="OW8" s="44"/>
      <c r="OX8" s="44"/>
      <c r="OY8" s="44"/>
      <c r="OZ8" s="44"/>
      <c r="PA8" s="44"/>
      <c r="PB8" s="44"/>
      <c r="PC8" s="44"/>
      <c r="PD8" s="44"/>
      <c r="PE8" s="44"/>
      <c r="PF8" s="44"/>
      <c r="PG8" s="44"/>
      <c r="PH8" s="44"/>
      <c r="PI8" s="44"/>
      <c r="PJ8" s="44"/>
      <c r="PK8" s="44"/>
      <c r="PL8" s="44"/>
      <c r="PM8" s="44"/>
      <c r="PN8" s="44"/>
      <c r="PO8" s="44"/>
      <c r="PP8" s="44"/>
      <c r="PQ8" s="44"/>
      <c r="PR8" s="44"/>
      <c r="PS8" s="44"/>
      <c r="PT8" s="44"/>
      <c r="PU8" s="44"/>
      <c r="PV8" s="44"/>
      <c r="PW8" s="44"/>
      <c r="PX8" s="44"/>
      <c r="PY8" s="44"/>
      <c r="PZ8" s="44"/>
      <c r="QA8" s="44"/>
      <c r="QB8" s="44"/>
      <c r="QC8" s="44"/>
      <c r="QD8" s="44"/>
      <c r="QE8" s="44"/>
      <c r="QF8" s="44"/>
      <c r="QG8" s="44"/>
      <c r="QH8" s="44"/>
      <c r="QI8" s="44"/>
      <c r="QJ8" s="44"/>
      <c r="QK8" s="44"/>
      <c r="QL8" s="44"/>
      <c r="QM8" s="44"/>
      <c r="QN8" s="44"/>
      <c r="QO8" s="44"/>
      <c r="QP8" s="44"/>
      <c r="QQ8" s="44"/>
      <c r="QR8" s="44"/>
      <c r="QS8" s="44"/>
      <c r="QT8" s="44"/>
      <c r="QU8" s="44"/>
      <c r="QV8" s="44"/>
      <c r="QW8" s="44"/>
      <c r="QX8" s="44"/>
      <c r="QY8" s="44"/>
      <c r="QZ8" s="44"/>
      <c r="RA8" s="44"/>
      <c r="RB8" s="44"/>
      <c r="RC8" s="44"/>
      <c r="RD8" s="44"/>
      <c r="RE8" s="44"/>
      <c r="RF8" s="44"/>
      <c r="RG8" s="44"/>
      <c r="RH8" s="44"/>
      <c r="RI8" s="44"/>
      <c r="RJ8" s="44"/>
      <c r="RK8" s="44"/>
      <c r="RL8" s="44"/>
      <c r="RM8" s="44"/>
      <c r="RN8" s="44"/>
      <c r="RO8" s="44"/>
      <c r="RP8" s="44"/>
      <c r="RQ8" s="44"/>
      <c r="RR8" s="44"/>
      <c r="RS8" s="44"/>
      <c r="RT8" s="44"/>
      <c r="RU8" s="44"/>
      <c r="RV8" s="44"/>
      <c r="RW8" s="44"/>
      <c r="RX8" s="44"/>
      <c r="RY8" s="44"/>
      <c r="RZ8" s="44"/>
      <c r="SA8" s="44"/>
      <c r="SB8" s="44"/>
      <c r="SC8" s="44"/>
      <c r="SD8" s="44"/>
      <c r="SE8" s="44"/>
      <c r="SF8" s="44"/>
      <c r="SG8" s="44"/>
      <c r="SH8" s="44"/>
      <c r="SI8" s="44"/>
      <c r="SJ8" s="44"/>
      <c r="SK8" s="44"/>
      <c r="SL8" s="44"/>
      <c r="SM8" s="44"/>
      <c r="SN8" s="44"/>
      <c r="SO8" s="44"/>
      <c r="SP8" s="44"/>
      <c r="SQ8" s="44"/>
      <c r="SR8" s="44"/>
      <c r="SS8" s="44"/>
      <c r="ST8" s="44"/>
      <c r="SU8" s="44"/>
      <c r="SV8" s="44"/>
      <c r="SW8" s="44"/>
      <c r="SX8" s="44"/>
      <c r="SY8" s="44"/>
      <c r="SZ8" s="44"/>
      <c r="TA8" s="44"/>
      <c r="TB8" s="44"/>
      <c r="TC8" s="44"/>
      <c r="TD8" s="44"/>
      <c r="TE8" s="44"/>
      <c r="TF8" s="44"/>
      <c r="TG8" s="44"/>
      <c r="TH8" s="44"/>
      <c r="TI8" s="44"/>
      <c r="TJ8" s="44"/>
      <c r="TK8" s="44"/>
      <c r="TL8" s="44"/>
      <c r="TM8" s="44"/>
      <c r="TN8" s="44"/>
      <c r="TO8" s="44"/>
      <c r="TP8" s="44"/>
      <c r="TQ8" s="44"/>
      <c r="TR8" s="44"/>
      <c r="TS8" s="44"/>
      <c r="TT8" s="44"/>
      <c r="TU8" s="44"/>
      <c r="TV8" s="44"/>
      <c r="TW8" s="44"/>
      <c r="TX8" s="44"/>
      <c r="TY8" s="44"/>
      <c r="TZ8" s="44"/>
      <c r="UA8" s="44"/>
      <c r="UB8" s="44"/>
      <c r="UC8" s="44"/>
      <c r="UD8" s="44"/>
      <c r="UE8" s="44"/>
      <c r="UF8" s="44"/>
      <c r="UG8" s="44"/>
      <c r="UH8" s="44"/>
      <c r="UI8" s="44"/>
      <c r="UJ8" s="44"/>
      <c r="UK8" s="44"/>
      <c r="UL8" s="44"/>
      <c r="UM8" s="44"/>
      <c r="UN8" s="44"/>
      <c r="UO8" s="44"/>
      <c r="UP8" s="44"/>
      <c r="UQ8" s="44"/>
      <c r="UR8" s="44"/>
      <c r="US8" s="44"/>
      <c r="UT8" s="44"/>
      <c r="UU8" s="44"/>
      <c r="UV8" s="44"/>
      <c r="UW8" s="44"/>
      <c r="UX8" s="44"/>
      <c r="UY8" s="44"/>
      <c r="UZ8" s="44"/>
      <c r="VA8" s="44"/>
      <c r="VB8" s="44"/>
      <c r="VC8" s="44"/>
      <c r="VD8" s="44"/>
      <c r="VE8" s="44"/>
      <c r="VF8" s="44"/>
      <c r="VG8" s="44"/>
      <c r="VH8" s="44"/>
      <c r="VI8" s="44"/>
      <c r="VJ8" s="44"/>
      <c r="VK8" s="44"/>
      <c r="VL8" s="44"/>
      <c r="VM8" s="44"/>
      <c r="VN8" s="44"/>
      <c r="VO8" s="44"/>
      <c r="VP8" s="44"/>
      <c r="VQ8" s="44"/>
      <c r="VR8" s="44"/>
      <c r="VS8" s="44"/>
      <c r="VT8" s="44"/>
      <c r="VU8" s="44"/>
      <c r="VV8" s="44"/>
      <c r="VW8" s="44"/>
      <c r="VX8" s="44"/>
      <c r="VY8" s="44"/>
      <c r="VZ8" s="44"/>
      <c r="WA8" s="44"/>
      <c r="WB8" s="44"/>
      <c r="WC8" s="44"/>
      <c r="WD8" s="44"/>
      <c r="WE8" s="44"/>
      <c r="WF8" s="44"/>
      <c r="WG8" s="44"/>
      <c r="WH8" s="44"/>
      <c r="WI8" s="44"/>
      <c r="WJ8" s="44"/>
      <c r="WK8" s="44"/>
      <c r="WL8" s="44"/>
      <c r="WM8" s="44"/>
      <c r="WN8" s="44"/>
      <c r="WO8" s="44"/>
      <c r="WP8" s="44"/>
      <c r="WQ8" s="44"/>
      <c r="WR8" s="44"/>
      <c r="WS8" s="44"/>
      <c r="WT8" s="44"/>
      <c r="WU8" s="44"/>
      <c r="WV8" s="44"/>
      <c r="WW8" s="44"/>
      <c r="WX8" s="44"/>
      <c r="WY8" s="44"/>
      <c r="WZ8" s="44"/>
      <c r="XA8" s="44"/>
      <c r="XB8" s="44"/>
      <c r="XC8" s="44"/>
      <c r="XD8" s="44"/>
      <c r="XE8" s="44"/>
      <c r="XF8" s="44"/>
      <c r="XG8" s="44"/>
      <c r="XH8" s="44"/>
      <c r="XI8" s="44"/>
      <c r="XJ8" s="44"/>
      <c r="XK8" s="44"/>
      <c r="XL8" s="44"/>
      <c r="XM8" s="44"/>
      <c r="XN8" s="44"/>
      <c r="XO8" s="44"/>
      <c r="XP8" s="44"/>
      <c r="XQ8" s="44"/>
      <c r="XR8" s="44"/>
      <c r="XS8" s="44"/>
      <c r="XT8" s="44"/>
      <c r="XU8" s="44"/>
      <c r="XV8" s="44"/>
      <c r="XW8" s="44"/>
      <c r="XX8" s="44"/>
      <c r="XY8" s="44"/>
      <c r="XZ8" s="44"/>
      <c r="YA8" s="44"/>
      <c r="YB8" s="44"/>
      <c r="YC8" s="44"/>
      <c r="YD8" s="44"/>
      <c r="YE8" s="44"/>
      <c r="YF8" s="44"/>
      <c r="YG8" s="44"/>
      <c r="YH8" s="44"/>
      <c r="YI8" s="44"/>
      <c r="YJ8" s="44"/>
      <c r="YK8" s="44"/>
      <c r="YL8" s="44"/>
      <c r="YM8" s="44"/>
      <c r="YN8" s="44"/>
      <c r="YO8" s="44"/>
      <c r="YP8" s="44"/>
      <c r="YQ8" s="44"/>
      <c r="YR8" s="44"/>
      <c r="YS8" s="44"/>
      <c r="YT8" s="44"/>
      <c r="YU8" s="44"/>
      <c r="YV8" s="44"/>
      <c r="YW8" s="44"/>
      <c r="YX8" s="44"/>
      <c r="YY8" s="44"/>
      <c r="YZ8" s="44"/>
      <c r="ZA8" s="44"/>
      <c r="ZB8" s="44"/>
      <c r="ZC8" s="44"/>
      <c r="ZD8" s="44"/>
      <c r="ZE8" s="44"/>
      <c r="ZF8" s="44"/>
      <c r="ZG8" s="44"/>
      <c r="ZH8" s="44"/>
      <c r="ZI8" s="44"/>
      <c r="ZJ8" s="44"/>
      <c r="ZK8" s="44"/>
      <c r="ZL8" s="44"/>
      <c r="ZM8" s="44"/>
      <c r="ZN8" s="44"/>
      <c r="ZO8" s="44"/>
      <c r="ZP8" s="44"/>
      <c r="ZQ8" s="44"/>
      <c r="ZR8" s="44"/>
      <c r="ZS8" s="44"/>
      <c r="ZT8" s="44"/>
      <c r="ZU8" s="44"/>
      <c r="ZV8" s="44"/>
      <c r="ZW8" s="44"/>
      <c r="ZX8" s="44"/>
      <c r="ZY8" s="44"/>
      <c r="ZZ8" s="44"/>
      <c r="AAA8" s="44"/>
      <c r="AAB8" s="44"/>
      <c r="AAC8" s="44"/>
      <c r="AAD8" s="44"/>
      <c r="AAE8" s="44"/>
      <c r="AAF8" s="44"/>
      <c r="AAG8" s="44"/>
      <c r="AAH8" s="44"/>
      <c r="AAI8" s="44"/>
      <c r="AAJ8" s="44"/>
      <c r="AAK8" s="44"/>
      <c r="AAL8" s="44"/>
      <c r="AAM8" s="44"/>
      <c r="AAN8" s="44"/>
      <c r="AAO8" s="44"/>
      <c r="AAP8" s="44"/>
      <c r="AAQ8" s="44"/>
      <c r="AAR8" s="44"/>
      <c r="AAS8" s="44"/>
      <c r="AAT8" s="44"/>
      <c r="AAU8" s="44"/>
      <c r="AAV8" s="44"/>
      <c r="AAW8" s="44"/>
      <c r="AAX8" s="44"/>
      <c r="AAY8" s="44"/>
      <c r="AAZ8" s="44"/>
      <c r="ABA8" s="44"/>
      <c r="ABB8" s="44"/>
      <c r="ABC8" s="44"/>
      <c r="ABD8" s="44"/>
      <c r="ABE8" s="44"/>
      <c r="ABF8" s="44"/>
      <c r="ABG8" s="44"/>
      <c r="ABH8" s="44"/>
      <c r="ABI8" s="44"/>
      <c r="ABJ8" s="44"/>
      <c r="ABK8" s="44"/>
      <c r="ABL8" s="44"/>
      <c r="ABM8" s="44"/>
      <c r="ABN8" s="44"/>
      <c r="ABO8" s="44"/>
      <c r="ABP8" s="44"/>
      <c r="ABQ8" s="44"/>
      <c r="ABR8" s="44"/>
      <c r="ABS8" s="44"/>
      <c r="ABT8" s="44"/>
      <c r="ABU8" s="44"/>
      <c r="ABV8" s="44"/>
      <c r="ABW8" s="44"/>
      <c r="ABX8" s="44"/>
      <c r="ABY8" s="44"/>
      <c r="ABZ8" s="44"/>
      <c r="ACA8" s="44"/>
      <c r="ACB8" s="44"/>
      <c r="ACC8" s="44"/>
      <c r="ACD8" s="44"/>
      <c r="ACE8" s="44"/>
      <c r="ACF8" s="44"/>
      <c r="ACG8" s="44"/>
      <c r="ACH8" s="44"/>
      <c r="ACI8" s="44"/>
      <c r="ACJ8" s="44"/>
      <c r="ACK8" s="44"/>
      <c r="ACL8" s="44"/>
      <c r="ACM8" s="44"/>
      <c r="ACN8" s="44"/>
      <c r="ACO8" s="44"/>
      <c r="ACP8" s="44"/>
      <c r="ACQ8" s="44"/>
      <c r="ACR8" s="44"/>
      <c r="ACS8" s="44"/>
      <c r="ACT8" s="44"/>
      <c r="ACU8" s="44"/>
      <c r="ACV8" s="44"/>
      <c r="ACW8" s="44"/>
      <c r="ACX8" s="44"/>
      <c r="ACY8" s="44"/>
      <c r="ACZ8" s="44"/>
      <c r="ADA8" s="44"/>
      <c r="ADB8" s="44"/>
      <c r="ADC8" s="44"/>
      <c r="ADD8" s="44"/>
      <c r="ADE8" s="44"/>
      <c r="ADF8" s="44"/>
      <c r="ADG8" s="44"/>
      <c r="ADH8" s="44"/>
      <c r="ADI8" s="44"/>
      <c r="ADJ8" s="44"/>
      <c r="ADK8" s="44"/>
      <c r="ADL8" s="44"/>
      <c r="ADM8" s="44"/>
      <c r="ADN8" s="44"/>
      <c r="ADO8" s="44"/>
      <c r="ADP8" s="44"/>
      <c r="ADQ8" s="44"/>
      <c r="ADR8" s="44"/>
      <c r="ADS8" s="44"/>
      <c r="ADT8" s="44"/>
      <c r="ADU8" s="44"/>
      <c r="ADV8" s="44"/>
      <c r="ADW8" s="44"/>
      <c r="ADX8" s="44"/>
      <c r="ADY8" s="44"/>
      <c r="ADZ8" s="44"/>
      <c r="AEA8" s="44"/>
      <c r="AEB8" s="44"/>
      <c r="AEC8" s="44"/>
      <c r="AED8" s="44"/>
      <c r="AEE8" s="44"/>
      <c r="AEF8" s="44"/>
      <c r="AEG8" s="44"/>
      <c r="AEH8" s="44"/>
      <c r="AEI8" s="44"/>
      <c r="AEJ8" s="44"/>
      <c r="AEK8" s="44"/>
      <c r="AEL8" s="44"/>
      <c r="AEM8" s="44"/>
      <c r="AEN8" s="44"/>
      <c r="AEO8" s="44"/>
      <c r="AEP8" s="44"/>
      <c r="AEQ8" s="44"/>
      <c r="AER8" s="44"/>
      <c r="AES8" s="44"/>
      <c r="AET8" s="44"/>
      <c r="AEU8" s="44"/>
      <c r="AEV8" s="44"/>
      <c r="AEW8" s="44"/>
      <c r="AEX8" s="44"/>
      <c r="AEY8" s="44"/>
      <c r="AEZ8" s="44"/>
      <c r="AFA8" s="44"/>
      <c r="AFB8" s="44"/>
      <c r="AFC8" s="44"/>
      <c r="AFD8" s="44"/>
      <c r="AFE8" s="44"/>
      <c r="AFF8" s="44"/>
      <c r="AFG8" s="44"/>
      <c r="AFH8" s="44"/>
      <c r="AFI8" s="44"/>
      <c r="AFJ8" s="44"/>
      <c r="AFK8" s="44"/>
      <c r="AFL8" s="44"/>
      <c r="AFM8" s="44"/>
      <c r="AFN8" s="44"/>
      <c r="AFO8" s="44"/>
      <c r="AFP8" s="44"/>
      <c r="AFQ8" s="44"/>
      <c r="AFR8" s="44"/>
      <c r="AFS8" s="44"/>
      <c r="AFT8" s="44"/>
      <c r="AFU8" s="44"/>
      <c r="AFV8" s="44"/>
      <c r="AFW8" s="44"/>
      <c r="AFX8" s="44"/>
      <c r="AFY8" s="44"/>
      <c r="AFZ8" s="44"/>
      <c r="AGA8" s="44"/>
      <c r="AGB8" s="44"/>
      <c r="AGC8" s="44"/>
      <c r="AGD8" s="44"/>
      <c r="AGE8" s="44"/>
      <c r="AGF8" s="44"/>
      <c r="AGG8" s="44"/>
      <c r="AGH8" s="44"/>
      <c r="AGI8" s="44"/>
      <c r="AGJ8" s="44"/>
      <c r="AGK8" s="44"/>
      <c r="AGL8" s="44"/>
      <c r="AGM8" s="44"/>
      <c r="AGN8" s="44"/>
      <c r="AGO8" s="44"/>
      <c r="AGP8" s="44"/>
      <c r="AGQ8" s="44"/>
      <c r="AGR8" s="44"/>
      <c r="AGS8" s="44"/>
      <c r="AGT8" s="44"/>
      <c r="AGU8" s="44"/>
      <c r="AGV8" s="44"/>
      <c r="AGW8" s="44"/>
      <c r="AGX8" s="44"/>
      <c r="AGY8" s="44"/>
      <c r="AGZ8" s="44"/>
      <c r="AHA8" s="44"/>
      <c r="AHB8" s="44"/>
      <c r="AHC8" s="44"/>
      <c r="AHD8" s="44"/>
      <c r="AHE8" s="44"/>
      <c r="AHF8" s="44"/>
      <c r="AHG8" s="44"/>
      <c r="AHH8" s="44"/>
      <c r="AHI8" s="44"/>
      <c r="AHJ8" s="44"/>
      <c r="AHK8" s="44"/>
      <c r="AHL8" s="44"/>
      <c r="AHM8" s="44"/>
      <c r="AHN8" s="44"/>
      <c r="AHO8" s="44"/>
      <c r="AHP8" s="44"/>
      <c r="AHQ8" s="44"/>
      <c r="AHR8" s="44"/>
      <c r="AHS8" s="44"/>
      <c r="AHT8" s="44"/>
      <c r="AHU8" s="44"/>
      <c r="AHV8" s="44"/>
      <c r="AHW8" s="44"/>
      <c r="AHX8" s="44"/>
      <c r="AHY8" s="44"/>
      <c r="AHZ8" s="44"/>
      <c r="AIA8" s="44"/>
      <c r="AIB8" s="44"/>
      <c r="AIC8" s="44"/>
      <c r="AID8" s="44"/>
      <c r="AIE8" s="44"/>
      <c r="AIF8" s="44"/>
      <c r="AIG8" s="44"/>
      <c r="AIH8" s="44"/>
      <c r="AII8" s="44"/>
      <c r="AIJ8" s="44"/>
      <c r="AIK8" s="44"/>
      <c r="AIL8" s="44"/>
      <c r="AIM8" s="44"/>
      <c r="AIN8" s="44"/>
      <c r="AIO8" s="44"/>
      <c r="AIP8" s="44"/>
      <c r="AIQ8" s="44"/>
      <c r="AIR8" s="44"/>
      <c r="AIS8" s="44"/>
      <c r="AIT8" s="44"/>
      <c r="AIU8" s="44"/>
      <c r="AIV8" s="44"/>
      <c r="AIW8" s="44"/>
      <c r="AIX8" s="44"/>
      <c r="AIY8" s="44"/>
      <c r="AIZ8" s="44"/>
      <c r="AJA8" s="44"/>
      <c r="AJB8" s="44"/>
      <c r="AJC8" s="44"/>
      <c r="AJD8" s="44"/>
      <c r="AJE8" s="44"/>
      <c r="AJF8" s="44"/>
      <c r="AJG8" s="44"/>
      <c r="AJH8" s="44"/>
      <c r="AJI8" s="44"/>
      <c r="AJJ8" s="44"/>
      <c r="AJK8" s="44"/>
      <c r="AJL8" s="44"/>
      <c r="AJM8" s="44"/>
      <c r="AJN8" s="44"/>
      <c r="AJO8" s="44"/>
      <c r="AJP8" s="44"/>
      <c r="AJQ8" s="44"/>
      <c r="AJR8" s="44"/>
      <c r="AJS8" s="44"/>
      <c r="AJT8" s="44"/>
      <c r="AJU8" s="44"/>
      <c r="AJV8" s="44"/>
      <c r="AJW8" s="44"/>
      <c r="AJX8" s="44"/>
      <c r="AJY8" s="44"/>
      <c r="AJZ8" s="44"/>
      <c r="AKA8" s="44"/>
      <c r="AKB8" s="44"/>
      <c r="AKC8" s="44"/>
      <c r="AKD8" s="44"/>
      <c r="AKE8" s="44"/>
      <c r="AKF8" s="44"/>
      <c r="AKG8" s="44"/>
      <c r="AKH8" s="44"/>
      <c r="AKI8" s="44"/>
      <c r="AKJ8" s="44"/>
      <c r="AKK8" s="44"/>
      <c r="AKL8" s="44"/>
      <c r="AKM8" s="44"/>
      <c r="AKN8" s="44"/>
      <c r="AKO8" s="44"/>
      <c r="AKP8" s="44"/>
      <c r="AKQ8" s="44"/>
      <c r="AKR8" s="44"/>
      <c r="AKS8" s="44"/>
      <c r="AKT8" s="44"/>
      <c r="AKU8" s="44"/>
      <c r="AKV8" s="44"/>
      <c r="AKW8" s="44"/>
      <c r="AKX8" s="44"/>
      <c r="AKY8" s="44"/>
      <c r="AKZ8" s="44"/>
      <c r="ALA8" s="44"/>
      <c r="ALB8" s="44"/>
      <c r="ALC8" s="44"/>
      <c r="ALD8" s="44"/>
      <c r="ALE8" s="44"/>
      <c r="ALF8" s="44"/>
      <c r="ALG8" s="44"/>
      <c r="ALH8" s="44"/>
      <c r="ALI8" s="44"/>
      <c r="ALJ8" s="44"/>
      <c r="ALK8" s="44"/>
      <c r="ALL8" s="44"/>
      <c r="ALM8" s="44"/>
      <c r="ALN8" s="44"/>
      <c r="ALO8" s="44"/>
      <c r="ALP8" s="44"/>
      <c r="ALQ8" s="44"/>
      <c r="ALR8" s="44"/>
      <c r="ALS8" s="44"/>
      <c r="ALT8" s="44"/>
      <c r="ALU8" s="44"/>
      <c r="ALV8" s="44"/>
      <c r="ALW8" s="44"/>
      <c r="ALX8" s="44"/>
      <c r="ALY8" s="44"/>
      <c r="ALZ8" s="44"/>
      <c r="AMA8" s="44"/>
      <c r="AMB8" s="44"/>
      <c r="AMC8" s="44"/>
      <c r="AMD8" s="44"/>
      <c r="AME8" s="44"/>
      <c r="AMF8" s="44"/>
      <c r="AMG8" s="44"/>
      <c r="AMH8" s="44"/>
      <c r="AMI8" s="44"/>
      <c r="AMJ8" s="44"/>
      <c r="AMK8" s="44"/>
      <c r="AML8" s="44"/>
      <c r="AMM8" s="44"/>
      <c r="AMN8" s="44"/>
      <c r="AMO8" s="44"/>
      <c r="AMP8" s="44"/>
      <c r="AMQ8" s="44"/>
      <c r="AMR8" s="44"/>
      <c r="AMS8" s="44"/>
      <c r="AMT8" s="44"/>
      <c r="AMU8" s="44"/>
      <c r="AMV8" s="44"/>
      <c r="AMW8" s="44"/>
      <c r="AMX8" s="44"/>
      <c r="AMY8" s="44"/>
      <c r="AMZ8" s="44"/>
      <c r="ANA8" s="44"/>
      <c r="ANB8" s="44"/>
      <c r="ANC8" s="44"/>
      <c r="AND8" s="44"/>
      <c r="ANE8" s="44"/>
      <c r="ANF8" s="44"/>
      <c r="ANG8" s="44"/>
      <c r="ANH8" s="44"/>
      <c r="ANI8" s="44"/>
      <c r="ANJ8" s="44"/>
      <c r="ANK8" s="44"/>
      <c r="ANL8" s="44"/>
      <c r="ANM8" s="44"/>
      <c r="ANN8" s="44"/>
      <c r="ANO8" s="44"/>
      <c r="ANP8" s="44"/>
      <c r="ANQ8" s="44"/>
      <c r="ANR8" s="44"/>
      <c r="ANS8" s="44"/>
      <c r="ANT8" s="44"/>
      <c r="ANU8" s="44"/>
      <c r="ANV8" s="44"/>
      <c r="ANW8" s="44"/>
      <c r="ANX8" s="44"/>
      <c r="ANY8" s="44"/>
      <c r="ANZ8" s="44"/>
      <c r="AOA8" s="44"/>
      <c r="AOB8" s="44"/>
      <c r="AOC8" s="44"/>
      <c r="AOD8" s="44"/>
      <c r="AOE8" s="44"/>
      <c r="AOF8" s="44"/>
      <c r="AOG8" s="44"/>
      <c r="AOH8" s="44"/>
      <c r="AOI8" s="44"/>
      <c r="AOJ8" s="44"/>
      <c r="AOK8" s="44"/>
      <c r="AOL8" s="44"/>
      <c r="AOM8" s="44"/>
      <c r="AON8" s="44"/>
      <c r="AOO8" s="44"/>
      <c r="AOP8" s="44"/>
      <c r="AOQ8" s="44"/>
      <c r="AOR8" s="44"/>
      <c r="AOS8" s="44"/>
      <c r="AOT8" s="44"/>
      <c r="AOU8" s="44"/>
      <c r="AOV8" s="44"/>
      <c r="AOW8" s="44"/>
      <c r="AOX8" s="44"/>
      <c r="AOY8" s="44"/>
      <c r="AOZ8" s="44"/>
      <c r="APA8" s="44"/>
      <c r="APB8" s="44"/>
      <c r="APC8" s="44"/>
      <c r="APD8" s="44"/>
      <c r="APE8" s="44"/>
      <c r="APF8" s="44"/>
      <c r="APG8" s="44"/>
      <c r="APH8" s="44"/>
      <c r="API8" s="44"/>
      <c r="APJ8" s="44"/>
      <c r="APK8" s="44"/>
      <c r="APL8" s="44"/>
      <c r="APM8" s="44"/>
      <c r="APN8" s="44"/>
    </row>
    <row r="9" spans="2:1106" x14ac:dyDescent="0.25">
      <c r="B9" s="44"/>
      <c r="C9" s="46" t="s">
        <v>304</v>
      </c>
      <c r="D9" s="44">
        <v>12459</v>
      </c>
      <c r="E9" s="119">
        <v>-11272046.529999999</v>
      </c>
      <c r="F9" s="119">
        <v>0</v>
      </c>
      <c r="G9" s="119">
        <v>9516517.4000000004</v>
      </c>
      <c r="H9" s="119">
        <v>0</v>
      </c>
      <c r="I9" s="44"/>
      <c r="J9" s="44"/>
      <c r="K9" s="69">
        <f>-1*V9*(W9*'Exchange Rates Hist'!$I$3)</f>
        <v>-11272046.532636331</v>
      </c>
      <c r="L9" s="22">
        <f>(E9-K9)/E9</f>
        <v>-2.3388229083783065E-10</v>
      </c>
      <c r="M9" s="68"/>
      <c r="N9" s="68"/>
      <c r="O9" s="96">
        <f>V9*((Y9*'Exchange Rates FWD'!$R$10))</f>
        <v>9516853.7089797612</v>
      </c>
      <c r="P9" s="99">
        <f t="shared" ref="P9:P14" si="0">($G9-O9)/$G9</f>
        <v>-3.5339501376927594E-5</v>
      </c>
      <c r="Q9" s="68"/>
      <c r="R9" s="68"/>
      <c r="S9" s="6" t="s">
        <v>123</v>
      </c>
      <c r="T9" s="10">
        <v>40</v>
      </c>
      <c r="U9" s="6" t="s">
        <v>306</v>
      </c>
      <c r="V9" s="10">
        <v>350400</v>
      </c>
      <c r="W9" s="11">
        <v>28</v>
      </c>
      <c r="X9" s="6" t="s">
        <v>407</v>
      </c>
      <c r="Y9" s="44">
        <v>3</v>
      </c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4"/>
      <c r="BR9" s="44"/>
      <c r="BS9" s="44"/>
      <c r="BT9" s="44"/>
      <c r="BU9" s="44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44"/>
      <c r="DY9" s="44"/>
      <c r="DZ9" s="44"/>
      <c r="EA9" s="44"/>
      <c r="EB9" s="44"/>
      <c r="EC9" s="44"/>
      <c r="ED9" s="44"/>
      <c r="EE9" s="44"/>
      <c r="EF9" s="44"/>
      <c r="EG9" s="44"/>
      <c r="EH9" s="44"/>
      <c r="EI9" s="44"/>
      <c r="EJ9" s="44"/>
      <c r="EK9" s="44"/>
      <c r="EL9" s="44"/>
      <c r="EM9" s="44"/>
      <c r="EN9" s="44"/>
      <c r="EO9" s="44"/>
      <c r="EP9" s="44"/>
      <c r="EQ9" s="44"/>
      <c r="ER9" s="44"/>
      <c r="ES9" s="44"/>
      <c r="ET9" s="44"/>
      <c r="EU9" s="44"/>
      <c r="EV9" s="44"/>
      <c r="EW9" s="44"/>
      <c r="EX9" s="44"/>
      <c r="EY9" s="44"/>
      <c r="EZ9" s="44"/>
      <c r="FA9" s="44"/>
      <c r="FB9" s="44"/>
      <c r="FC9" s="44"/>
      <c r="FD9" s="44"/>
      <c r="FE9" s="44"/>
      <c r="FF9" s="44"/>
      <c r="FG9" s="44"/>
      <c r="FH9" s="44"/>
      <c r="FI9" s="44"/>
      <c r="FJ9" s="44"/>
      <c r="FK9" s="44"/>
      <c r="FL9" s="44"/>
      <c r="FM9" s="44"/>
      <c r="FN9" s="44"/>
      <c r="FO9" s="44"/>
      <c r="FP9" s="44"/>
      <c r="FQ9" s="44"/>
      <c r="FR9" s="44"/>
      <c r="FS9" s="44"/>
      <c r="FT9" s="44"/>
      <c r="FU9" s="44"/>
      <c r="FV9" s="44"/>
      <c r="FW9" s="44"/>
      <c r="FX9" s="44"/>
      <c r="FY9" s="44"/>
      <c r="FZ9" s="44"/>
      <c r="GA9" s="44"/>
      <c r="GB9" s="44"/>
      <c r="GC9" s="44"/>
      <c r="GD9" s="44"/>
      <c r="GE9" s="44"/>
      <c r="GF9" s="44"/>
      <c r="GG9" s="44"/>
      <c r="GH9" s="44"/>
      <c r="GI9" s="44"/>
      <c r="GJ9" s="44"/>
      <c r="GK9" s="44"/>
      <c r="GL9" s="44"/>
      <c r="GM9" s="44"/>
      <c r="GN9" s="44"/>
      <c r="GO9" s="44"/>
      <c r="GP9" s="44"/>
      <c r="GQ9" s="44"/>
      <c r="GR9" s="44"/>
      <c r="GS9" s="44"/>
      <c r="GT9" s="44"/>
      <c r="GU9" s="44"/>
      <c r="GV9" s="44"/>
      <c r="GW9" s="44"/>
      <c r="GX9" s="44"/>
      <c r="GY9" s="44"/>
      <c r="GZ9" s="44"/>
      <c r="HA9" s="44"/>
      <c r="HB9" s="44"/>
      <c r="HC9" s="44"/>
      <c r="HD9" s="44"/>
      <c r="HE9" s="44"/>
      <c r="HF9" s="44"/>
      <c r="HG9" s="44"/>
      <c r="HH9" s="44"/>
      <c r="HI9" s="44"/>
      <c r="HJ9" s="44"/>
      <c r="HK9" s="44"/>
      <c r="HL9" s="44"/>
      <c r="HM9" s="44"/>
      <c r="HN9" s="44"/>
      <c r="HO9" s="44"/>
      <c r="HP9" s="44"/>
      <c r="HQ9" s="44"/>
      <c r="HR9" s="44"/>
      <c r="HS9" s="44"/>
      <c r="HT9" s="44"/>
      <c r="HU9" s="44"/>
      <c r="HV9" s="44"/>
      <c r="HW9" s="44"/>
      <c r="HX9" s="44"/>
      <c r="HY9" s="44"/>
      <c r="HZ9" s="44"/>
      <c r="IA9" s="44"/>
      <c r="IB9" s="44"/>
      <c r="IC9" s="44"/>
      <c r="ID9" s="44"/>
      <c r="IE9" s="44"/>
      <c r="IF9" s="44"/>
      <c r="IG9" s="44"/>
      <c r="IH9" s="44"/>
      <c r="II9" s="44"/>
      <c r="IJ9" s="44"/>
      <c r="IK9" s="44"/>
      <c r="IL9" s="44"/>
      <c r="IM9" s="44"/>
      <c r="IN9" s="44"/>
      <c r="IO9" s="44"/>
      <c r="IP9" s="44"/>
      <c r="IQ9" s="44"/>
      <c r="IR9" s="44"/>
      <c r="IS9" s="44"/>
      <c r="IT9" s="44"/>
      <c r="IU9" s="44"/>
      <c r="IV9" s="44"/>
      <c r="IW9" s="44"/>
      <c r="IX9" s="44"/>
      <c r="IY9" s="44"/>
      <c r="IZ9" s="44"/>
      <c r="JA9" s="44"/>
      <c r="JB9" s="44"/>
      <c r="JC9" s="44"/>
      <c r="JD9" s="44"/>
      <c r="JE9" s="44"/>
      <c r="JF9" s="44"/>
      <c r="JG9" s="44"/>
      <c r="JH9" s="44"/>
      <c r="JI9" s="44"/>
      <c r="JJ9" s="44"/>
      <c r="JK9" s="44"/>
      <c r="JL9" s="44"/>
      <c r="JM9" s="44"/>
      <c r="JN9" s="44"/>
      <c r="JO9" s="44"/>
      <c r="JP9" s="44"/>
      <c r="JQ9" s="44"/>
      <c r="JR9" s="44"/>
      <c r="JS9" s="44"/>
      <c r="JT9" s="44"/>
      <c r="JU9" s="44"/>
      <c r="JV9" s="44"/>
      <c r="JW9" s="44"/>
      <c r="JX9" s="44"/>
      <c r="JY9" s="44"/>
      <c r="JZ9" s="44"/>
      <c r="KA9" s="44"/>
      <c r="KB9" s="44"/>
      <c r="KC9" s="44"/>
      <c r="KD9" s="44"/>
      <c r="KE9" s="44"/>
      <c r="KF9" s="44"/>
      <c r="KG9" s="44"/>
      <c r="KH9" s="44"/>
      <c r="KI9" s="44"/>
      <c r="KJ9" s="44"/>
      <c r="KK9" s="44"/>
      <c r="KL9" s="44"/>
      <c r="KM9" s="44"/>
      <c r="KN9" s="44"/>
      <c r="KO9" s="44"/>
      <c r="KP9" s="44"/>
      <c r="KQ9" s="44"/>
      <c r="KR9" s="44"/>
      <c r="KS9" s="44"/>
      <c r="KT9" s="44"/>
      <c r="KU9" s="44"/>
      <c r="KV9" s="44"/>
      <c r="KW9" s="44"/>
      <c r="KX9" s="44"/>
      <c r="KY9" s="44"/>
      <c r="KZ9" s="44"/>
      <c r="LA9" s="44"/>
      <c r="LB9" s="44"/>
      <c r="LC9" s="44"/>
      <c r="LD9" s="44"/>
      <c r="LE9" s="44"/>
      <c r="LF9" s="44"/>
      <c r="LG9" s="44"/>
      <c r="LH9" s="44"/>
      <c r="LI9" s="44"/>
      <c r="LJ9" s="44"/>
      <c r="LK9" s="44"/>
      <c r="LL9" s="44"/>
      <c r="LM9" s="44"/>
      <c r="LN9" s="44"/>
      <c r="LO9" s="44"/>
      <c r="LP9" s="44"/>
      <c r="LQ9" s="44"/>
      <c r="LR9" s="44"/>
      <c r="LS9" s="44"/>
      <c r="LT9" s="44"/>
      <c r="LU9" s="44"/>
      <c r="LV9" s="44"/>
      <c r="LW9" s="44"/>
      <c r="LX9" s="44"/>
      <c r="LY9" s="44"/>
      <c r="LZ9" s="44"/>
      <c r="MA9" s="44"/>
      <c r="MB9" s="44"/>
      <c r="MC9" s="44"/>
      <c r="MD9" s="44"/>
      <c r="ME9" s="44"/>
      <c r="MF9" s="44"/>
      <c r="MG9" s="44"/>
      <c r="MH9" s="44"/>
      <c r="MI9" s="44"/>
      <c r="MJ9" s="44"/>
      <c r="MK9" s="44"/>
      <c r="ML9" s="44"/>
      <c r="MM9" s="44"/>
      <c r="MN9" s="44"/>
      <c r="MO9" s="44"/>
      <c r="MP9" s="44"/>
      <c r="MQ9" s="44"/>
      <c r="MR9" s="44"/>
      <c r="MS9" s="44"/>
      <c r="MT9" s="44"/>
      <c r="MU9" s="44"/>
      <c r="MV9" s="44"/>
      <c r="MW9" s="44"/>
      <c r="MX9" s="44"/>
      <c r="MY9" s="44"/>
      <c r="MZ9" s="44"/>
      <c r="NA9" s="44"/>
      <c r="NB9" s="44"/>
      <c r="NC9" s="44"/>
      <c r="ND9" s="44"/>
      <c r="NE9" s="44"/>
      <c r="NF9" s="44"/>
      <c r="NG9" s="44"/>
      <c r="NH9" s="44"/>
      <c r="NI9" s="44"/>
      <c r="NJ9" s="44"/>
      <c r="NK9" s="44"/>
      <c r="NL9" s="44"/>
      <c r="NM9" s="44"/>
      <c r="NN9" s="44"/>
      <c r="NO9" s="44"/>
      <c r="NP9" s="44"/>
      <c r="NQ9" s="44"/>
      <c r="NR9" s="44"/>
      <c r="NS9" s="44"/>
      <c r="NT9" s="44"/>
      <c r="NU9" s="44"/>
      <c r="NV9" s="44"/>
      <c r="NW9" s="44"/>
      <c r="NX9" s="44"/>
      <c r="NY9" s="44"/>
      <c r="NZ9" s="44"/>
      <c r="OA9" s="44"/>
      <c r="OB9" s="44"/>
      <c r="OC9" s="44"/>
      <c r="OD9" s="44"/>
      <c r="OE9" s="44"/>
      <c r="OF9" s="44"/>
      <c r="OG9" s="44"/>
      <c r="OH9" s="44"/>
      <c r="OI9" s="44"/>
      <c r="OJ9" s="44"/>
      <c r="OK9" s="44"/>
      <c r="OL9" s="44"/>
      <c r="OM9" s="44"/>
      <c r="ON9" s="44"/>
      <c r="OO9" s="44"/>
      <c r="OP9" s="44"/>
      <c r="OQ9" s="44"/>
      <c r="OR9" s="44"/>
      <c r="OS9" s="44"/>
      <c r="OT9" s="44"/>
      <c r="OU9" s="44"/>
      <c r="OV9" s="44"/>
      <c r="OW9" s="44"/>
      <c r="OX9" s="44"/>
      <c r="OY9" s="44"/>
      <c r="OZ9" s="44"/>
      <c r="PA9" s="44"/>
      <c r="PB9" s="44"/>
      <c r="PC9" s="44"/>
      <c r="PD9" s="44"/>
      <c r="PE9" s="44"/>
      <c r="PF9" s="44"/>
      <c r="PG9" s="44"/>
      <c r="PH9" s="44"/>
      <c r="PI9" s="44"/>
      <c r="PJ9" s="44"/>
      <c r="PK9" s="44"/>
      <c r="PL9" s="44"/>
      <c r="PM9" s="44"/>
      <c r="PN9" s="44"/>
      <c r="PO9" s="44"/>
      <c r="PP9" s="44"/>
      <c r="PQ9" s="44"/>
      <c r="PR9" s="44"/>
      <c r="PS9" s="44"/>
      <c r="PT9" s="44"/>
      <c r="PU9" s="44"/>
      <c r="PV9" s="44"/>
      <c r="PW9" s="44"/>
      <c r="PX9" s="44"/>
      <c r="PY9" s="44"/>
      <c r="PZ9" s="44"/>
      <c r="QA9" s="44"/>
      <c r="QB9" s="44"/>
      <c r="QC9" s="44"/>
      <c r="QD9" s="44"/>
      <c r="QE9" s="44"/>
      <c r="QF9" s="44"/>
      <c r="QG9" s="44"/>
      <c r="QH9" s="44"/>
      <c r="QI9" s="44"/>
      <c r="QJ9" s="44"/>
      <c r="QK9" s="44"/>
      <c r="QL9" s="44"/>
      <c r="QM9" s="44"/>
      <c r="QN9" s="44"/>
      <c r="QO9" s="44"/>
      <c r="QP9" s="44"/>
      <c r="QQ9" s="44"/>
      <c r="QR9" s="44"/>
      <c r="QS9" s="44"/>
      <c r="QT9" s="44"/>
      <c r="QU9" s="44"/>
      <c r="QV9" s="44"/>
      <c r="QW9" s="44"/>
      <c r="QX9" s="44"/>
      <c r="QY9" s="44"/>
      <c r="QZ9" s="44"/>
      <c r="RA9" s="44"/>
      <c r="RB9" s="44"/>
      <c r="RC9" s="44"/>
      <c r="RD9" s="44"/>
      <c r="RE9" s="44"/>
      <c r="RF9" s="44"/>
      <c r="RG9" s="44"/>
      <c r="RH9" s="44"/>
      <c r="RI9" s="44"/>
      <c r="RJ9" s="44"/>
      <c r="RK9" s="44"/>
      <c r="RL9" s="44"/>
      <c r="RM9" s="44"/>
      <c r="RN9" s="44"/>
      <c r="RO9" s="44"/>
      <c r="RP9" s="44"/>
      <c r="RQ9" s="44"/>
      <c r="RR9" s="44"/>
      <c r="RS9" s="44"/>
      <c r="RT9" s="44"/>
      <c r="RU9" s="44"/>
      <c r="RV9" s="44"/>
      <c r="RW9" s="44"/>
      <c r="RX9" s="44"/>
      <c r="RY9" s="44"/>
      <c r="RZ9" s="44"/>
      <c r="SA9" s="44"/>
      <c r="SB9" s="44"/>
      <c r="SC9" s="44"/>
      <c r="SD9" s="44"/>
      <c r="SE9" s="44"/>
      <c r="SF9" s="44"/>
      <c r="SG9" s="44"/>
      <c r="SH9" s="44"/>
      <c r="SI9" s="44"/>
      <c r="SJ9" s="44"/>
      <c r="SK9" s="44"/>
      <c r="SL9" s="44"/>
      <c r="SM9" s="44"/>
      <c r="SN9" s="44"/>
      <c r="SO9" s="44"/>
      <c r="SP9" s="44"/>
      <c r="SQ9" s="44"/>
      <c r="SR9" s="44"/>
      <c r="SS9" s="44"/>
      <c r="ST9" s="44"/>
      <c r="SU9" s="44"/>
      <c r="SV9" s="44"/>
      <c r="SW9" s="44"/>
      <c r="SX9" s="44"/>
      <c r="SY9" s="44"/>
      <c r="SZ9" s="44"/>
      <c r="TA9" s="44"/>
      <c r="TB9" s="44"/>
      <c r="TC9" s="44"/>
      <c r="TD9" s="44"/>
      <c r="TE9" s="44"/>
      <c r="TF9" s="44"/>
      <c r="TG9" s="44"/>
      <c r="TH9" s="44"/>
      <c r="TI9" s="44"/>
      <c r="TJ9" s="44"/>
      <c r="TK9" s="44"/>
      <c r="TL9" s="44"/>
      <c r="TM9" s="44"/>
      <c r="TN9" s="44"/>
      <c r="TO9" s="44"/>
      <c r="TP9" s="44"/>
      <c r="TQ9" s="44"/>
      <c r="TR9" s="44"/>
      <c r="TS9" s="44"/>
      <c r="TT9" s="44"/>
      <c r="TU9" s="44"/>
      <c r="TV9" s="44"/>
      <c r="TW9" s="44"/>
      <c r="TX9" s="44"/>
      <c r="TY9" s="44"/>
      <c r="TZ9" s="44"/>
      <c r="UA9" s="44"/>
      <c r="UB9" s="44"/>
      <c r="UC9" s="44"/>
      <c r="UD9" s="44"/>
      <c r="UE9" s="44"/>
      <c r="UF9" s="44"/>
      <c r="UG9" s="44"/>
      <c r="UH9" s="44"/>
      <c r="UI9" s="44"/>
      <c r="UJ9" s="44"/>
      <c r="UK9" s="44"/>
      <c r="UL9" s="44"/>
      <c r="UM9" s="44"/>
      <c r="UN9" s="44"/>
      <c r="UO9" s="44"/>
      <c r="UP9" s="44"/>
      <c r="UQ9" s="44"/>
      <c r="UR9" s="44"/>
      <c r="US9" s="44"/>
      <c r="UT9" s="44"/>
      <c r="UU9" s="44"/>
      <c r="UV9" s="44"/>
      <c r="UW9" s="44"/>
      <c r="UX9" s="44"/>
      <c r="UY9" s="44"/>
      <c r="UZ9" s="44"/>
      <c r="VA9" s="44"/>
      <c r="VB9" s="44"/>
      <c r="VC9" s="44"/>
      <c r="VD9" s="44"/>
      <c r="VE9" s="44"/>
      <c r="VF9" s="44"/>
      <c r="VG9" s="44"/>
      <c r="VH9" s="44"/>
      <c r="VI9" s="44"/>
      <c r="VJ9" s="44"/>
      <c r="VK9" s="44"/>
      <c r="VL9" s="44"/>
      <c r="VM9" s="44"/>
      <c r="VN9" s="44"/>
      <c r="VO9" s="44"/>
      <c r="VP9" s="44"/>
      <c r="VQ9" s="44"/>
      <c r="VR9" s="44"/>
      <c r="VS9" s="44"/>
      <c r="VT9" s="44"/>
      <c r="VU9" s="44"/>
      <c r="VV9" s="44"/>
      <c r="VW9" s="44"/>
      <c r="VX9" s="44"/>
      <c r="VY9" s="44"/>
      <c r="VZ9" s="44"/>
      <c r="WA9" s="44"/>
      <c r="WB9" s="44"/>
      <c r="WC9" s="44"/>
      <c r="WD9" s="44"/>
      <c r="WE9" s="44"/>
      <c r="WF9" s="44"/>
      <c r="WG9" s="44"/>
      <c r="WH9" s="44"/>
      <c r="WI9" s="44"/>
      <c r="WJ9" s="44"/>
      <c r="WK9" s="44"/>
      <c r="WL9" s="44"/>
      <c r="WM9" s="44"/>
      <c r="WN9" s="44"/>
      <c r="WO9" s="44"/>
      <c r="WP9" s="44"/>
      <c r="WQ9" s="44"/>
      <c r="WR9" s="44"/>
      <c r="WS9" s="44"/>
      <c r="WT9" s="44"/>
      <c r="WU9" s="44"/>
      <c r="WV9" s="44"/>
      <c r="WW9" s="44"/>
      <c r="WX9" s="44"/>
      <c r="WY9" s="44"/>
      <c r="WZ9" s="44"/>
      <c r="XA9" s="44"/>
      <c r="XB9" s="44"/>
      <c r="XC9" s="44"/>
      <c r="XD9" s="44"/>
      <c r="XE9" s="44"/>
      <c r="XF9" s="44"/>
      <c r="XG9" s="44"/>
      <c r="XH9" s="44"/>
      <c r="XI9" s="44"/>
      <c r="XJ9" s="44"/>
      <c r="XK9" s="44"/>
      <c r="XL9" s="44"/>
      <c r="XM9" s="44"/>
      <c r="XN9" s="44"/>
      <c r="XO9" s="44"/>
      <c r="XP9" s="44"/>
      <c r="XQ9" s="44"/>
      <c r="XR9" s="44"/>
      <c r="XS9" s="44"/>
      <c r="XT9" s="44"/>
      <c r="XU9" s="44"/>
      <c r="XV9" s="44"/>
      <c r="XW9" s="44"/>
      <c r="XX9" s="44"/>
      <c r="XY9" s="44"/>
      <c r="XZ9" s="44"/>
      <c r="YA9" s="44"/>
      <c r="YB9" s="44"/>
      <c r="YC9" s="44"/>
      <c r="YD9" s="44"/>
      <c r="YE9" s="44"/>
      <c r="YF9" s="44"/>
      <c r="YG9" s="44"/>
      <c r="YH9" s="44"/>
      <c r="YI9" s="44"/>
      <c r="YJ9" s="44"/>
      <c r="YK9" s="44"/>
      <c r="YL9" s="44"/>
      <c r="YM9" s="44"/>
      <c r="YN9" s="44"/>
      <c r="YO9" s="44"/>
      <c r="YP9" s="44"/>
      <c r="YQ9" s="44"/>
      <c r="YR9" s="44"/>
      <c r="YS9" s="44"/>
      <c r="YT9" s="44"/>
      <c r="YU9" s="44"/>
      <c r="YV9" s="44"/>
      <c r="YW9" s="44"/>
      <c r="YX9" s="44"/>
      <c r="YY9" s="44"/>
      <c r="YZ9" s="44"/>
      <c r="ZA9" s="44"/>
      <c r="ZB9" s="44"/>
      <c r="ZC9" s="44"/>
      <c r="ZD9" s="44"/>
      <c r="ZE9" s="44"/>
      <c r="ZF9" s="44"/>
      <c r="ZG9" s="44"/>
      <c r="ZH9" s="44"/>
      <c r="ZI9" s="44"/>
      <c r="ZJ9" s="44"/>
      <c r="ZK9" s="44"/>
      <c r="ZL9" s="44"/>
      <c r="ZM9" s="44"/>
      <c r="ZN9" s="44"/>
      <c r="ZO9" s="44"/>
      <c r="ZP9" s="44"/>
      <c r="ZQ9" s="44"/>
      <c r="ZR9" s="44"/>
      <c r="ZS9" s="44"/>
      <c r="ZT9" s="44"/>
      <c r="ZU9" s="44"/>
      <c r="ZV9" s="44"/>
      <c r="ZW9" s="44"/>
      <c r="ZX9" s="44"/>
      <c r="ZY9" s="44"/>
      <c r="ZZ9" s="44"/>
      <c r="AAA9" s="44"/>
      <c r="AAB9" s="44"/>
      <c r="AAC9" s="44"/>
      <c r="AAD9" s="44"/>
      <c r="AAE9" s="44"/>
      <c r="AAF9" s="44"/>
      <c r="AAG9" s="44"/>
      <c r="AAH9" s="44"/>
      <c r="AAI9" s="44"/>
      <c r="AAJ9" s="44"/>
      <c r="AAK9" s="44"/>
      <c r="AAL9" s="44"/>
      <c r="AAM9" s="44"/>
      <c r="AAN9" s="44"/>
      <c r="AAO9" s="44"/>
      <c r="AAP9" s="44"/>
      <c r="AAQ9" s="44"/>
      <c r="AAR9" s="44"/>
      <c r="AAS9" s="44"/>
      <c r="AAT9" s="44"/>
      <c r="AAU9" s="44"/>
      <c r="AAV9" s="44"/>
      <c r="AAW9" s="44"/>
      <c r="AAX9" s="44"/>
      <c r="AAY9" s="44"/>
      <c r="AAZ9" s="44"/>
      <c r="ABA9" s="44"/>
      <c r="ABB9" s="44"/>
      <c r="ABC9" s="44"/>
      <c r="ABD9" s="44"/>
      <c r="ABE9" s="44"/>
      <c r="ABF9" s="44"/>
      <c r="ABG9" s="44"/>
      <c r="ABH9" s="44"/>
      <c r="ABI9" s="44"/>
      <c r="ABJ9" s="44"/>
      <c r="ABK9" s="44"/>
      <c r="ABL9" s="44"/>
      <c r="ABM9" s="44"/>
      <c r="ABN9" s="44"/>
      <c r="ABO9" s="44"/>
      <c r="ABP9" s="44"/>
      <c r="ABQ9" s="44"/>
      <c r="ABR9" s="44"/>
      <c r="ABS9" s="44"/>
      <c r="ABT9" s="44"/>
      <c r="ABU9" s="44"/>
      <c r="ABV9" s="44"/>
      <c r="ABW9" s="44"/>
      <c r="ABX9" s="44"/>
      <c r="ABY9" s="44"/>
      <c r="ABZ9" s="44"/>
      <c r="ACA9" s="44"/>
      <c r="ACB9" s="44"/>
      <c r="ACC9" s="44"/>
      <c r="ACD9" s="44"/>
      <c r="ACE9" s="44"/>
      <c r="ACF9" s="44"/>
      <c r="ACG9" s="44"/>
      <c r="ACH9" s="44"/>
      <c r="ACI9" s="44"/>
      <c r="ACJ9" s="44"/>
      <c r="ACK9" s="44"/>
      <c r="ACL9" s="44"/>
      <c r="ACM9" s="44"/>
      <c r="ACN9" s="44"/>
      <c r="ACO9" s="44"/>
      <c r="ACP9" s="44"/>
      <c r="ACQ9" s="44"/>
      <c r="ACR9" s="44"/>
      <c r="ACS9" s="44"/>
      <c r="ACT9" s="44"/>
      <c r="ACU9" s="44"/>
      <c r="ACV9" s="44"/>
      <c r="ACW9" s="44"/>
      <c r="ACX9" s="44"/>
      <c r="ACY9" s="44"/>
      <c r="ACZ9" s="44"/>
      <c r="ADA9" s="44"/>
      <c r="ADB9" s="44"/>
      <c r="ADC9" s="44"/>
      <c r="ADD9" s="44"/>
      <c r="ADE9" s="44"/>
      <c r="ADF9" s="44"/>
      <c r="ADG9" s="44"/>
      <c r="ADH9" s="44"/>
      <c r="ADI9" s="44"/>
      <c r="ADJ9" s="44"/>
      <c r="ADK9" s="44"/>
      <c r="ADL9" s="44"/>
      <c r="ADM9" s="44"/>
      <c r="ADN9" s="44"/>
      <c r="ADO9" s="44"/>
      <c r="ADP9" s="44"/>
      <c r="ADQ9" s="44"/>
      <c r="ADR9" s="44"/>
      <c r="ADS9" s="44"/>
      <c r="ADT9" s="44"/>
      <c r="ADU9" s="44"/>
      <c r="ADV9" s="44"/>
      <c r="ADW9" s="44"/>
      <c r="ADX9" s="44"/>
      <c r="ADY9" s="44"/>
      <c r="ADZ9" s="44"/>
      <c r="AEA9" s="44"/>
      <c r="AEB9" s="44"/>
      <c r="AEC9" s="44"/>
      <c r="AED9" s="44"/>
      <c r="AEE9" s="44"/>
      <c r="AEF9" s="44"/>
      <c r="AEG9" s="44"/>
      <c r="AEH9" s="44"/>
      <c r="AEI9" s="44"/>
      <c r="AEJ9" s="44"/>
      <c r="AEK9" s="44"/>
      <c r="AEL9" s="44"/>
      <c r="AEM9" s="44"/>
      <c r="AEN9" s="44"/>
      <c r="AEO9" s="44"/>
      <c r="AEP9" s="44"/>
      <c r="AEQ9" s="44"/>
      <c r="AER9" s="44"/>
      <c r="AES9" s="44"/>
      <c r="AET9" s="44"/>
      <c r="AEU9" s="44"/>
      <c r="AEV9" s="44"/>
      <c r="AEW9" s="44"/>
      <c r="AEX9" s="44"/>
      <c r="AEY9" s="44"/>
      <c r="AEZ9" s="44"/>
      <c r="AFA9" s="44"/>
      <c r="AFB9" s="44"/>
      <c r="AFC9" s="44"/>
      <c r="AFD9" s="44"/>
      <c r="AFE9" s="44"/>
      <c r="AFF9" s="44"/>
      <c r="AFG9" s="44"/>
      <c r="AFH9" s="44"/>
      <c r="AFI9" s="44"/>
      <c r="AFJ9" s="44"/>
      <c r="AFK9" s="44"/>
      <c r="AFL9" s="44"/>
      <c r="AFM9" s="44"/>
      <c r="AFN9" s="44"/>
      <c r="AFO9" s="44"/>
      <c r="AFP9" s="44"/>
      <c r="AFQ9" s="44"/>
      <c r="AFR9" s="44"/>
      <c r="AFS9" s="44"/>
      <c r="AFT9" s="44"/>
      <c r="AFU9" s="44"/>
      <c r="AFV9" s="44"/>
      <c r="AFW9" s="44"/>
      <c r="AFX9" s="44"/>
      <c r="AFY9" s="44"/>
      <c r="AFZ9" s="44"/>
      <c r="AGA9" s="44"/>
      <c r="AGB9" s="44"/>
      <c r="AGC9" s="44"/>
      <c r="AGD9" s="44"/>
      <c r="AGE9" s="44"/>
      <c r="AGF9" s="44"/>
      <c r="AGG9" s="44"/>
      <c r="AGH9" s="44"/>
      <c r="AGI9" s="44"/>
      <c r="AGJ9" s="44"/>
      <c r="AGK9" s="44"/>
      <c r="AGL9" s="44"/>
      <c r="AGM9" s="44"/>
      <c r="AGN9" s="44"/>
      <c r="AGO9" s="44"/>
      <c r="AGP9" s="44"/>
      <c r="AGQ9" s="44"/>
      <c r="AGR9" s="44"/>
      <c r="AGS9" s="44"/>
      <c r="AGT9" s="44"/>
      <c r="AGU9" s="44"/>
      <c r="AGV9" s="44"/>
      <c r="AGW9" s="44"/>
      <c r="AGX9" s="44"/>
      <c r="AGY9" s="44"/>
      <c r="AGZ9" s="44"/>
      <c r="AHA9" s="44"/>
      <c r="AHB9" s="44"/>
      <c r="AHC9" s="44"/>
      <c r="AHD9" s="44"/>
      <c r="AHE9" s="44"/>
      <c r="AHF9" s="44"/>
      <c r="AHG9" s="44"/>
      <c r="AHH9" s="44"/>
      <c r="AHI9" s="44"/>
      <c r="AHJ9" s="44"/>
      <c r="AHK9" s="44"/>
      <c r="AHL9" s="44"/>
      <c r="AHM9" s="44"/>
      <c r="AHN9" s="44"/>
      <c r="AHO9" s="44"/>
      <c r="AHP9" s="44"/>
      <c r="AHQ9" s="44"/>
      <c r="AHR9" s="44"/>
      <c r="AHS9" s="44"/>
      <c r="AHT9" s="44"/>
      <c r="AHU9" s="44"/>
      <c r="AHV9" s="44"/>
      <c r="AHW9" s="44"/>
      <c r="AHX9" s="44"/>
      <c r="AHY9" s="44"/>
      <c r="AHZ9" s="44"/>
      <c r="AIA9" s="44"/>
      <c r="AIB9" s="44"/>
      <c r="AIC9" s="44"/>
      <c r="AID9" s="44"/>
      <c r="AIE9" s="44"/>
      <c r="AIF9" s="44"/>
      <c r="AIG9" s="44"/>
      <c r="AIH9" s="44"/>
      <c r="AII9" s="44"/>
      <c r="AIJ9" s="44"/>
      <c r="AIK9" s="44"/>
      <c r="AIL9" s="44"/>
      <c r="AIM9" s="44"/>
      <c r="AIN9" s="44"/>
      <c r="AIO9" s="44"/>
      <c r="AIP9" s="44"/>
      <c r="AIQ9" s="44"/>
      <c r="AIR9" s="44"/>
      <c r="AIS9" s="44"/>
      <c r="AIT9" s="44"/>
      <c r="AIU9" s="44"/>
      <c r="AIV9" s="44"/>
      <c r="AIW9" s="44"/>
      <c r="AIX9" s="44"/>
      <c r="AIY9" s="44"/>
      <c r="AIZ9" s="44"/>
      <c r="AJA9" s="44"/>
      <c r="AJB9" s="44"/>
      <c r="AJC9" s="44"/>
      <c r="AJD9" s="44"/>
      <c r="AJE9" s="44"/>
      <c r="AJF9" s="44"/>
      <c r="AJG9" s="44"/>
      <c r="AJH9" s="44"/>
      <c r="AJI9" s="44"/>
      <c r="AJJ9" s="44"/>
      <c r="AJK9" s="44"/>
      <c r="AJL9" s="44"/>
      <c r="AJM9" s="44"/>
      <c r="AJN9" s="44"/>
      <c r="AJO9" s="44"/>
      <c r="AJP9" s="44"/>
      <c r="AJQ9" s="44"/>
      <c r="AJR9" s="44"/>
      <c r="AJS9" s="44"/>
      <c r="AJT9" s="44"/>
      <c r="AJU9" s="44"/>
      <c r="AJV9" s="44"/>
      <c r="AJW9" s="44"/>
      <c r="AJX9" s="44"/>
      <c r="AJY9" s="44"/>
      <c r="AJZ9" s="44"/>
      <c r="AKA9" s="44"/>
      <c r="AKB9" s="44"/>
      <c r="AKC9" s="44"/>
      <c r="AKD9" s="44"/>
      <c r="AKE9" s="44"/>
      <c r="AKF9" s="44"/>
      <c r="AKG9" s="44"/>
      <c r="AKH9" s="44"/>
      <c r="AKI9" s="44"/>
      <c r="AKJ9" s="44"/>
      <c r="AKK9" s="44"/>
      <c r="AKL9" s="44"/>
      <c r="AKM9" s="44"/>
      <c r="AKN9" s="44"/>
      <c r="AKO9" s="44"/>
      <c r="AKP9" s="44"/>
      <c r="AKQ9" s="44"/>
      <c r="AKR9" s="44"/>
      <c r="AKS9" s="44"/>
      <c r="AKT9" s="44"/>
      <c r="AKU9" s="44"/>
      <c r="AKV9" s="44"/>
      <c r="AKW9" s="44"/>
      <c r="AKX9" s="44"/>
      <c r="AKY9" s="44"/>
      <c r="AKZ9" s="44"/>
      <c r="ALA9" s="44"/>
      <c r="ALB9" s="44"/>
      <c r="ALC9" s="44"/>
      <c r="ALD9" s="44"/>
      <c r="ALE9" s="44"/>
      <c r="ALF9" s="44"/>
      <c r="ALG9" s="44"/>
      <c r="ALH9" s="44"/>
      <c r="ALI9" s="44"/>
      <c r="ALJ9" s="44"/>
      <c r="ALK9" s="44"/>
      <c r="ALL9" s="44"/>
      <c r="ALM9" s="44"/>
      <c r="ALN9" s="44"/>
      <c r="ALO9" s="44"/>
      <c r="ALP9" s="44"/>
      <c r="ALQ9" s="44"/>
      <c r="ALR9" s="44"/>
      <c r="ALS9" s="44"/>
      <c r="ALT9" s="44"/>
      <c r="ALU9" s="44"/>
      <c r="ALV9" s="44"/>
      <c r="ALW9" s="44"/>
      <c r="ALX9" s="44"/>
      <c r="ALY9" s="44"/>
      <c r="ALZ9" s="44"/>
      <c r="AMA9" s="44"/>
      <c r="AMB9" s="44"/>
      <c r="AMC9" s="44"/>
      <c r="AMD9" s="44"/>
      <c r="AME9" s="44"/>
      <c r="AMF9" s="44"/>
      <c r="AMG9" s="44"/>
      <c r="AMH9" s="44"/>
      <c r="AMI9" s="44"/>
      <c r="AMJ9" s="44"/>
      <c r="AMK9" s="44"/>
      <c r="AML9" s="44"/>
      <c r="AMM9" s="44"/>
      <c r="AMN9" s="44"/>
      <c r="AMO9" s="44"/>
      <c r="AMP9" s="44"/>
      <c r="AMQ9" s="44"/>
      <c r="AMR9" s="44"/>
      <c r="AMS9" s="44"/>
      <c r="AMT9" s="44"/>
      <c r="AMU9" s="44"/>
      <c r="AMV9" s="44"/>
      <c r="AMW9" s="44"/>
      <c r="AMX9" s="44"/>
      <c r="AMY9" s="44"/>
      <c r="AMZ9" s="44"/>
      <c r="ANA9" s="44"/>
      <c r="ANB9" s="44"/>
      <c r="ANC9" s="44"/>
      <c r="AND9" s="44"/>
      <c r="ANE9" s="44"/>
      <c r="ANF9" s="44"/>
      <c r="ANG9" s="44"/>
      <c r="ANH9" s="44"/>
      <c r="ANI9" s="44"/>
      <c r="ANJ9" s="44"/>
      <c r="ANK9" s="44"/>
      <c r="ANL9" s="44"/>
      <c r="ANM9" s="44"/>
      <c r="ANN9" s="44"/>
      <c r="ANO9" s="44"/>
      <c r="ANP9" s="44"/>
      <c r="ANQ9" s="44"/>
      <c r="ANR9" s="44"/>
      <c r="ANS9" s="44"/>
      <c r="ANT9" s="44"/>
      <c r="ANU9" s="44"/>
      <c r="ANV9" s="44"/>
      <c r="ANW9" s="44"/>
      <c r="ANX9" s="44"/>
      <c r="ANY9" s="44"/>
      <c r="ANZ9" s="44"/>
      <c r="AOA9" s="44"/>
      <c r="AOB9" s="44"/>
      <c r="AOC9" s="44"/>
      <c r="AOD9" s="44"/>
      <c r="AOE9" s="44"/>
      <c r="AOF9" s="44"/>
      <c r="AOG9" s="44"/>
      <c r="AOH9" s="44"/>
      <c r="AOI9" s="44"/>
      <c r="AOJ9" s="44"/>
      <c r="AOK9" s="44"/>
      <c r="AOL9" s="44"/>
      <c r="AOM9" s="44"/>
      <c r="AON9" s="44"/>
      <c r="AOO9" s="44"/>
      <c r="AOP9" s="44"/>
      <c r="AOQ9" s="44"/>
      <c r="AOR9" s="44"/>
      <c r="AOS9" s="44"/>
      <c r="AOT9" s="44"/>
      <c r="AOU9" s="44"/>
      <c r="AOV9" s="44"/>
      <c r="AOW9" s="44"/>
      <c r="AOX9" s="44"/>
      <c r="AOY9" s="44"/>
      <c r="AOZ9" s="44"/>
      <c r="APA9" s="44"/>
      <c r="APB9" s="44"/>
      <c r="APC9" s="44"/>
      <c r="APD9" s="44"/>
      <c r="APE9" s="44"/>
      <c r="APF9" s="44"/>
      <c r="APG9" s="44"/>
      <c r="APH9" s="44"/>
      <c r="API9" s="44"/>
      <c r="APJ9" s="44"/>
      <c r="APK9" s="44"/>
      <c r="APL9" s="44"/>
      <c r="APM9" s="44"/>
      <c r="APN9" s="44"/>
    </row>
    <row r="10" spans="2:1106" x14ac:dyDescent="0.25">
      <c r="B10" s="44"/>
      <c r="C10" s="46" t="s">
        <v>304</v>
      </c>
      <c r="D10" s="44">
        <v>12461</v>
      </c>
      <c r="E10" s="119">
        <v>-11966485.109999999</v>
      </c>
      <c r="F10" s="119">
        <v>0</v>
      </c>
      <c r="G10" s="119">
        <v>9754430.3399999999</v>
      </c>
      <c r="H10" s="119">
        <v>0</v>
      </c>
      <c r="I10" s="44"/>
      <c r="J10" s="44"/>
      <c r="K10" s="69">
        <f>-1*V10*(W10*'Exchange Rates Hist'!$I$3)</f>
        <v>-11966485.113664821</v>
      </c>
      <c r="L10" s="22">
        <f>(E10-K10)/E10</f>
        <v>-3.0625713003016311E-10</v>
      </c>
      <c r="M10" s="68"/>
      <c r="N10" s="68"/>
      <c r="O10" s="96">
        <f>V10*(Y10*'Exchange Rates FWD'!$R$10)</f>
        <v>9754775.051704254</v>
      </c>
      <c r="P10" s="99">
        <f t="shared" si="0"/>
        <v>-3.5338988771142362E-5</v>
      </c>
      <c r="Q10" s="68"/>
      <c r="R10" s="68"/>
      <c r="S10" s="6" t="s">
        <v>123</v>
      </c>
      <c r="T10" s="10">
        <v>41</v>
      </c>
      <c r="U10" s="6" t="s">
        <v>306</v>
      </c>
      <c r="V10" s="10">
        <v>359160</v>
      </c>
      <c r="W10" s="11">
        <v>29</v>
      </c>
      <c r="X10" s="6" t="s">
        <v>407</v>
      </c>
      <c r="Y10" s="44">
        <v>3</v>
      </c>
      <c r="Z10" s="44"/>
      <c r="AA10" s="44"/>
      <c r="AB10" s="44"/>
      <c r="AC10" s="44"/>
      <c r="AD10" s="44"/>
      <c r="AE10" s="44"/>
      <c r="AF10" s="44"/>
      <c r="AG10" s="44"/>
      <c r="AH10" s="44"/>
      <c r="AI10" s="44"/>
      <c r="AJ10" s="44"/>
      <c r="AK10" s="44"/>
      <c r="AL10" s="44"/>
      <c r="AM10" s="44"/>
      <c r="AN10" s="44"/>
      <c r="AO10" s="44"/>
      <c r="AP10" s="44"/>
      <c r="AQ10" s="44"/>
      <c r="AR10" s="44"/>
      <c r="AS10" s="44"/>
      <c r="AT10" s="44"/>
      <c r="AU10" s="44"/>
      <c r="AV10" s="44"/>
      <c r="AW10" s="44"/>
      <c r="AX10" s="44"/>
      <c r="AY10" s="44"/>
      <c r="AZ10" s="44"/>
      <c r="BA10" s="44"/>
      <c r="BB10" s="44"/>
      <c r="BC10" s="44"/>
      <c r="BD10" s="4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44"/>
      <c r="BQ10" s="44"/>
      <c r="BR10" s="44"/>
      <c r="BS10" s="44"/>
      <c r="BT10" s="44"/>
      <c r="BU10" s="44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44"/>
      <c r="DY10" s="44"/>
      <c r="DZ10" s="44"/>
      <c r="EA10" s="44"/>
      <c r="EB10" s="44"/>
      <c r="EC10" s="44"/>
      <c r="ED10" s="44"/>
      <c r="EE10" s="44"/>
      <c r="EF10" s="44"/>
      <c r="EG10" s="44"/>
      <c r="EH10" s="44"/>
      <c r="EI10" s="44"/>
      <c r="EJ10" s="44"/>
      <c r="EK10" s="44"/>
      <c r="EL10" s="44"/>
      <c r="EM10" s="44"/>
      <c r="EN10" s="44"/>
      <c r="EO10" s="44"/>
      <c r="EP10" s="44"/>
      <c r="EQ10" s="44"/>
      <c r="ER10" s="44"/>
      <c r="ES10" s="44"/>
      <c r="ET10" s="44"/>
      <c r="EU10" s="44"/>
      <c r="EV10" s="44"/>
      <c r="EW10" s="44"/>
      <c r="EX10" s="44"/>
      <c r="EY10" s="44"/>
      <c r="EZ10" s="44"/>
      <c r="FA10" s="44"/>
      <c r="FB10" s="44"/>
      <c r="FC10" s="44"/>
      <c r="FD10" s="44"/>
      <c r="FE10" s="44"/>
      <c r="FF10" s="44"/>
      <c r="FG10" s="44"/>
      <c r="FH10" s="44"/>
      <c r="FI10" s="44"/>
      <c r="FJ10" s="44"/>
      <c r="FK10" s="44"/>
      <c r="FL10" s="44"/>
      <c r="FM10" s="44"/>
      <c r="FN10" s="44"/>
      <c r="FO10" s="44"/>
      <c r="FP10" s="44"/>
      <c r="FQ10" s="44"/>
      <c r="FR10" s="44"/>
      <c r="FS10" s="44"/>
      <c r="FT10" s="44"/>
      <c r="FU10" s="44"/>
      <c r="FV10" s="44"/>
      <c r="FW10" s="44"/>
      <c r="FX10" s="44"/>
      <c r="FY10" s="44"/>
      <c r="FZ10" s="44"/>
      <c r="GA10" s="44"/>
      <c r="GB10" s="44"/>
      <c r="GC10" s="44"/>
      <c r="GD10" s="44"/>
      <c r="GE10" s="44"/>
      <c r="GF10" s="44"/>
      <c r="GG10" s="44"/>
      <c r="GH10" s="44"/>
      <c r="GI10" s="44"/>
      <c r="GJ10" s="44"/>
      <c r="GK10" s="44"/>
      <c r="GL10" s="44"/>
      <c r="GM10" s="44"/>
      <c r="GN10" s="44"/>
      <c r="GO10" s="44"/>
      <c r="GP10" s="44"/>
      <c r="GQ10" s="44"/>
      <c r="GR10" s="44"/>
      <c r="GS10" s="44"/>
      <c r="GT10" s="44"/>
      <c r="GU10" s="44"/>
      <c r="GV10" s="44"/>
      <c r="GW10" s="44"/>
      <c r="GX10" s="44"/>
      <c r="GY10" s="44"/>
      <c r="GZ10" s="44"/>
      <c r="HA10" s="44"/>
      <c r="HB10" s="44"/>
      <c r="HC10" s="44"/>
      <c r="HD10" s="44"/>
      <c r="HE10" s="44"/>
      <c r="HF10" s="44"/>
      <c r="HG10" s="44"/>
      <c r="HH10" s="44"/>
      <c r="HI10" s="44"/>
      <c r="HJ10" s="44"/>
      <c r="HK10" s="44"/>
      <c r="HL10" s="44"/>
      <c r="HM10" s="44"/>
      <c r="HN10" s="44"/>
      <c r="HO10" s="44"/>
      <c r="HP10" s="44"/>
      <c r="HQ10" s="44"/>
      <c r="HR10" s="44"/>
      <c r="HS10" s="44"/>
      <c r="HT10" s="44"/>
      <c r="HU10" s="44"/>
      <c r="HV10" s="44"/>
      <c r="HW10" s="44"/>
      <c r="HX10" s="44"/>
      <c r="HY10" s="44"/>
      <c r="HZ10" s="44"/>
      <c r="IA10" s="44"/>
      <c r="IB10" s="44"/>
      <c r="IC10" s="44"/>
      <c r="ID10" s="44"/>
      <c r="IE10" s="44"/>
      <c r="IF10" s="44"/>
      <c r="IG10" s="44"/>
      <c r="IH10" s="44"/>
      <c r="II10" s="44"/>
      <c r="IJ10" s="44"/>
      <c r="IK10" s="44"/>
      <c r="IL10" s="44"/>
      <c r="IM10" s="44"/>
      <c r="IN10" s="44"/>
      <c r="IO10" s="44"/>
      <c r="IP10" s="44"/>
      <c r="IQ10" s="44"/>
      <c r="IR10" s="44"/>
      <c r="IS10" s="44"/>
      <c r="IT10" s="44"/>
      <c r="IU10" s="44"/>
      <c r="IV10" s="44"/>
      <c r="IW10" s="44"/>
      <c r="IX10" s="44"/>
      <c r="IY10" s="44"/>
      <c r="IZ10" s="44"/>
      <c r="JA10" s="44"/>
      <c r="JB10" s="44"/>
      <c r="JC10" s="44"/>
      <c r="JD10" s="44"/>
      <c r="JE10" s="44"/>
      <c r="JF10" s="44"/>
      <c r="JG10" s="44"/>
      <c r="JH10" s="44"/>
      <c r="JI10" s="44"/>
      <c r="JJ10" s="44"/>
      <c r="JK10" s="44"/>
      <c r="JL10" s="44"/>
      <c r="JM10" s="44"/>
      <c r="JN10" s="44"/>
      <c r="JO10" s="44"/>
      <c r="JP10" s="44"/>
      <c r="JQ10" s="44"/>
      <c r="JR10" s="44"/>
      <c r="JS10" s="44"/>
      <c r="JT10" s="44"/>
      <c r="JU10" s="44"/>
      <c r="JV10" s="44"/>
      <c r="JW10" s="44"/>
      <c r="JX10" s="44"/>
      <c r="JY10" s="44"/>
      <c r="JZ10" s="44"/>
      <c r="KA10" s="44"/>
      <c r="KB10" s="44"/>
      <c r="KC10" s="44"/>
      <c r="KD10" s="44"/>
      <c r="KE10" s="44"/>
      <c r="KF10" s="44"/>
      <c r="KG10" s="44"/>
      <c r="KH10" s="44"/>
      <c r="KI10" s="44"/>
      <c r="KJ10" s="44"/>
      <c r="KK10" s="44"/>
      <c r="KL10" s="44"/>
      <c r="KM10" s="44"/>
      <c r="KN10" s="44"/>
      <c r="KO10" s="44"/>
      <c r="KP10" s="44"/>
      <c r="KQ10" s="44"/>
      <c r="KR10" s="44"/>
      <c r="KS10" s="44"/>
      <c r="KT10" s="44"/>
      <c r="KU10" s="44"/>
      <c r="KV10" s="44"/>
      <c r="KW10" s="44"/>
      <c r="KX10" s="44"/>
      <c r="KY10" s="44"/>
      <c r="KZ10" s="44"/>
      <c r="LA10" s="44"/>
      <c r="LB10" s="44"/>
      <c r="LC10" s="44"/>
      <c r="LD10" s="44"/>
      <c r="LE10" s="44"/>
      <c r="LF10" s="44"/>
      <c r="LG10" s="44"/>
      <c r="LH10" s="44"/>
      <c r="LI10" s="44"/>
      <c r="LJ10" s="44"/>
      <c r="LK10" s="44"/>
      <c r="LL10" s="44"/>
      <c r="LM10" s="44"/>
      <c r="LN10" s="44"/>
      <c r="LO10" s="44"/>
      <c r="LP10" s="44"/>
      <c r="LQ10" s="44"/>
      <c r="LR10" s="44"/>
      <c r="LS10" s="44"/>
      <c r="LT10" s="44"/>
      <c r="LU10" s="44"/>
      <c r="LV10" s="44"/>
      <c r="LW10" s="44"/>
      <c r="LX10" s="44"/>
      <c r="LY10" s="44"/>
      <c r="LZ10" s="44"/>
      <c r="MA10" s="44"/>
      <c r="MB10" s="44"/>
      <c r="MC10" s="44"/>
      <c r="MD10" s="44"/>
      <c r="ME10" s="44"/>
      <c r="MF10" s="44"/>
      <c r="MG10" s="44"/>
      <c r="MH10" s="44"/>
      <c r="MI10" s="44"/>
      <c r="MJ10" s="44"/>
      <c r="MK10" s="44"/>
      <c r="ML10" s="44"/>
      <c r="MM10" s="44"/>
      <c r="MN10" s="44"/>
      <c r="MO10" s="44"/>
      <c r="MP10" s="44"/>
      <c r="MQ10" s="44"/>
      <c r="MR10" s="44"/>
      <c r="MS10" s="44"/>
      <c r="MT10" s="44"/>
      <c r="MU10" s="44"/>
      <c r="MV10" s="44"/>
      <c r="MW10" s="44"/>
      <c r="MX10" s="44"/>
      <c r="MY10" s="44"/>
      <c r="MZ10" s="44"/>
      <c r="NA10" s="44"/>
      <c r="NB10" s="44"/>
      <c r="NC10" s="44"/>
      <c r="ND10" s="44"/>
      <c r="NE10" s="44"/>
      <c r="NF10" s="44"/>
      <c r="NG10" s="44"/>
      <c r="NH10" s="44"/>
      <c r="NI10" s="44"/>
      <c r="NJ10" s="44"/>
      <c r="NK10" s="44"/>
      <c r="NL10" s="44"/>
      <c r="NM10" s="44"/>
      <c r="NN10" s="44"/>
      <c r="NO10" s="44"/>
      <c r="NP10" s="44"/>
      <c r="NQ10" s="44"/>
      <c r="NR10" s="44"/>
      <c r="NS10" s="44"/>
      <c r="NT10" s="44"/>
      <c r="NU10" s="44"/>
      <c r="NV10" s="44"/>
      <c r="NW10" s="44"/>
      <c r="NX10" s="44"/>
      <c r="NY10" s="44"/>
      <c r="NZ10" s="44"/>
      <c r="OA10" s="44"/>
      <c r="OB10" s="44"/>
      <c r="OC10" s="44"/>
      <c r="OD10" s="44"/>
      <c r="OE10" s="44"/>
      <c r="OF10" s="44"/>
      <c r="OG10" s="44"/>
      <c r="OH10" s="44"/>
      <c r="OI10" s="44"/>
      <c r="OJ10" s="44"/>
      <c r="OK10" s="44"/>
      <c r="OL10" s="44"/>
      <c r="OM10" s="44"/>
      <c r="ON10" s="44"/>
      <c r="OO10" s="44"/>
      <c r="OP10" s="44"/>
      <c r="OQ10" s="44"/>
      <c r="OR10" s="44"/>
      <c r="OS10" s="44"/>
      <c r="OT10" s="44"/>
      <c r="OU10" s="44"/>
      <c r="OV10" s="44"/>
      <c r="OW10" s="44"/>
      <c r="OX10" s="44"/>
      <c r="OY10" s="44"/>
      <c r="OZ10" s="44"/>
      <c r="PA10" s="44"/>
      <c r="PB10" s="44"/>
      <c r="PC10" s="44"/>
      <c r="PD10" s="44"/>
      <c r="PE10" s="44"/>
      <c r="PF10" s="44"/>
      <c r="PG10" s="44"/>
      <c r="PH10" s="44"/>
      <c r="PI10" s="44"/>
      <c r="PJ10" s="44"/>
      <c r="PK10" s="44"/>
      <c r="PL10" s="44"/>
      <c r="PM10" s="44"/>
      <c r="PN10" s="44"/>
      <c r="PO10" s="44"/>
      <c r="PP10" s="44"/>
      <c r="PQ10" s="44"/>
      <c r="PR10" s="44"/>
      <c r="PS10" s="44"/>
      <c r="PT10" s="44"/>
      <c r="PU10" s="44"/>
      <c r="PV10" s="44"/>
      <c r="PW10" s="44"/>
      <c r="PX10" s="44"/>
      <c r="PY10" s="44"/>
      <c r="PZ10" s="44"/>
      <c r="QA10" s="44"/>
      <c r="QB10" s="44"/>
      <c r="QC10" s="44"/>
      <c r="QD10" s="44"/>
      <c r="QE10" s="44"/>
      <c r="QF10" s="44"/>
      <c r="QG10" s="44"/>
      <c r="QH10" s="44"/>
      <c r="QI10" s="44"/>
      <c r="QJ10" s="44"/>
      <c r="QK10" s="44"/>
      <c r="QL10" s="44"/>
      <c r="QM10" s="44"/>
      <c r="QN10" s="44"/>
      <c r="QO10" s="44"/>
      <c r="QP10" s="44"/>
      <c r="QQ10" s="44"/>
      <c r="QR10" s="44"/>
      <c r="QS10" s="44"/>
      <c r="QT10" s="44"/>
      <c r="QU10" s="44"/>
      <c r="QV10" s="44"/>
      <c r="QW10" s="44"/>
      <c r="QX10" s="44"/>
      <c r="QY10" s="44"/>
      <c r="QZ10" s="44"/>
      <c r="RA10" s="44"/>
      <c r="RB10" s="44"/>
      <c r="RC10" s="44"/>
      <c r="RD10" s="44"/>
      <c r="RE10" s="44"/>
      <c r="RF10" s="44"/>
      <c r="RG10" s="44"/>
      <c r="RH10" s="44"/>
      <c r="RI10" s="44"/>
      <c r="RJ10" s="44"/>
      <c r="RK10" s="44"/>
      <c r="RL10" s="44"/>
      <c r="RM10" s="44"/>
      <c r="RN10" s="44"/>
      <c r="RO10" s="44"/>
      <c r="RP10" s="44"/>
      <c r="RQ10" s="44"/>
      <c r="RR10" s="44"/>
      <c r="RS10" s="44"/>
      <c r="RT10" s="44"/>
      <c r="RU10" s="44"/>
      <c r="RV10" s="44"/>
      <c r="RW10" s="44"/>
      <c r="RX10" s="44"/>
      <c r="RY10" s="44"/>
      <c r="RZ10" s="44"/>
      <c r="SA10" s="44"/>
      <c r="SB10" s="44"/>
      <c r="SC10" s="44"/>
      <c r="SD10" s="44"/>
      <c r="SE10" s="44"/>
      <c r="SF10" s="44"/>
      <c r="SG10" s="44"/>
      <c r="SH10" s="44"/>
      <c r="SI10" s="44"/>
      <c r="SJ10" s="44"/>
      <c r="SK10" s="44"/>
      <c r="SL10" s="44"/>
      <c r="SM10" s="44"/>
      <c r="SN10" s="44"/>
      <c r="SO10" s="44"/>
      <c r="SP10" s="44"/>
      <c r="SQ10" s="44"/>
      <c r="SR10" s="44"/>
      <c r="SS10" s="44"/>
      <c r="ST10" s="44"/>
      <c r="SU10" s="44"/>
      <c r="SV10" s="44"/>
      <c r="SW10" s="44"/>
      <c r="SX10" s="44"/>
      <c r="SY10" s="44"/>
      <c r="SZ10" s="44"/>
      <c r="TA10" s="44"/>
      <c r="TB10" s="44"/>
      <c r="TC10" s="44"/>
      <c r="TD10" s="44"/>
      <c r="TE10" s="44"/>
      <c r="TF10" s="44"/>
      <c r="TG10" s="44"/>
      <c r="TH10" s="44"/>
      <c r="TI10" s="44"/>
      <c r="TJ10" s="44"/>
      <c r="TK10" s="44"/>
      <c r="TL10" s="44"/>
      <c r="TM10" s="44"/>
      <c r="TN10" s="44"/>
      <c r="TO10" s="44"/>
      <c r="TP10" s="44"/>
      <c r="TQ10" s="44"/>
      <c r="TR10" s="44"/>
      <c r="TS10" s="44"/>
      <c r="TT10" s="44"/>
      <c r="TU10" s="44"/>
      <c r="TV10" s="44"/>
      <c r="TW10" s="44"/>
      <c r="TX10" s="44"/>
      <c r="TY10" s="44"/>
      <c r="TZ10" s="44"/>
      <c r="UA10" s="44"/>
      <c r="UB10" s="44"/>
      <c r="UC10" s="44"/>
      <c r="UD10" s="44"/>
      <c r="UE10" s="44"/>
      <c r="UF10" s="44"/>
      <c r="UG10" s="44"/>
      <c r="UH10" s="44"/>
      <c r="UI10" s="44"/>
      <c r="UJ10" s="44"/>
      <c r="UK10" s="44"/>
      <c r="UL10" s="44"/>
      <c r="UM10" s="44"/>
      <c r="UN10" s="44"/>
      <c r="UO10" s="44"/>
      <c r="UP10" s="44"/>
      <c r="UQ10" s="44"/>
      <c r="UR10" s="44"/>
      <c r="US10" s="44"/>
      <c r="UT10" s="44"/>
      <c r="UU10" s="44"/>
      <c r="UV10" s="44"/>
      <c r="UW10" s="44"/>
      <c r="UX10" s="44"/>
      <c r="UY10" s="44"/>
      <c r="UZ10" s="44"/>
      <c r="VA10" s="44"/>
      <c r="VB10" s="44"/>
      <c r="VC10" s="44"/>
      <c r="VD10" s="44"/>
      <c r="VE10" s="44"/>
      <c r="VF10" s="44"/>
      <c r="VG10" s="44"/>
      <c r="VH10" s="44"/>
      <c r="VI10" s="44"/>
      <c r="VJ10" s="44"/>
      <c r="VK10" s="44"/>
      <c r="VL10" s="44"/>
      <c r="VM10" s="44"/>
      <c r="VN10" s="44"/>
      <c r="VO10" s="44"/>
      <c r="VP10" s="44"/>
      <c r="VQ10" s="44"/>
      <c r="VR10" s="44"/>
      <c r="VS10" s="44"/>
      <c r="VT10" s="44"/>
      <c r="VU10" s="44"/>
      <c r="VV10" s="44"/>
      <c r="VW10" s="44"/>
      <c r="VX10" s="44"/>
      <c r="VY10" s="44"/>
      <c r="VZ10" s="44"/>
      <c r="WA10" s="44"/>
      <c r="WB10" s="44"/>
      <c r="WC10" s="44"/>
      <c r="WD10" s="44"/>
      <c r="WE10" s="44"/>
      <c r="WF10" s="44"/>
      <c r="WG10" s="44"/>
      <c r="WH10" s="44"/>
      <c r="WI10" s="44"/>
      <c r="WJ10" s="44"/>
      <c r="WK10" s="44"/>
      <c r="WL10" s="44"/>
      <c r="WM10" s="44"/>
      <c r="WN10" s="44"/>
      <c r="WO10" s="44"/>
      <c r="WP10" s="44"/>
      <c r="WQ10" s="44"/>
      <c r="WR10" s="44"/>
      <c r="WS10" s="44"/>
      <c r="WT10" s="44"/>
      <c r="WU10" s="44"/>
      <c r="WV10" s="44"/>
      <c r="WW10" s="44"/>
      <c r="WX10" s="44"/>
      <c r="WY10" s="44"/>
      <c r="WZ10" s="44"/>
      <c r="XA10" s="44"/>
      <c r="XB10" s="44"/>
      <c r="XC10" s="44"/>
      <c r="XD10" s="44"/>
      <c r="XE10" s="44"/>
      <c r="XF10" s="44"/>
      <c r="XG10" s="44"/>
      <c r="XH10" s="44"/>
      <c r="XI10" s="44"/>
      <c r="XJ10" s="44"/>
      <c r="XK10" s="44"/>
      <c r="XL10" s="44"/>
      <c r="XM10" s="44"/>
      <c r="XN10" s="44"/>
      <c r="XO10" s="44"/>
      <c r="XP10" s="44"/>
      <c r="XQ10" s="44"/>
      <c r="XR10" s="44"/>
      <c r="XS10" s="44"/>
      <c r="XT10" s="44"/>
      <c r="XU10" s="44"/>
      <c r="XV10" s="44"/>
      <c r="XW10" s="44"/>
      <c r="XX10" s="44"/>
      <c r="XY10" s="44"/>
      <c r="XZ10" s="44"/>
      <c r="YA10" s="44"/>
      <c r="YB10" s="44"/>
      <c r="YC10" s="44"/>
      <c r="YD10" s="44"/>
      <c r="YE10" s="44"/>
      <c r="YF10" s="44"/>
      <c r="YG10" s="44"/>
      <c r="YH10" s="44"/>
      <c r="YI10" s="44"/>
      <c r="YJ10" s="44"/>
      <c r="YK10" s="44"/>
      <c r="YL10" s="44"/>
      <c r="YM10" s="44"/>
      <c r="YN10" s="44"/>
      <c r="YO10" s="44"/>
      <c r="YP10" s="44"/>
      <c r="YQ10" s="44"/>
      <c r="YR10" s="44"/>
      <c r="YS10" s="44"/>
      <c r="YT10" s="44"/>
      <c r="YU10" s="44"/>
      <c r="YV10" s="44"/>
      <c r="YW10" s="44"/>
      <c r="YX10" s="44"/>
      <c r="YY10" s="44"/>
      <c r="YZ10" s="44"/>
      <c r="ZA10" s="44"/>
      <c r="ZB10" s="44"/>
      <c r="ZC10" s="44"/>
      <c r="ZD10" s="44"/>
      <c r="ZE10" s="44"/>
      <c r="ZF10" s="44"/>
      <c r="ZG10" s="44"/>
      <c r="ZH10" s="44"/>
      <c r="ZI10" s="44"/>
      <c r="ZJ10" s="44"/>
      <c r="ZK10" s="44"/>
      <c r="ZL10" s="44"/>
      <c r="ZM10" s="44"/>
      <c r="ZN10" s="44"/>
      <c r="ZO10" s="44"/>
      <c r="ZP10" s="44"/>
      <c r="ZQ10" s="44"/>
      <c r="ZR10" s="44"/>
      <c r="ZS10" s="44"/>
      <c r="ZT10" s="44"/>
      <c r="ZU10" s="44"/>
      <c r="ZV10" s="44"/>
      <c r="ZW10" s="44"/>
      <c r="ZX10" s="44"/>
      <c r="ZY10" s="44"/>
      <c r="ZZ10" s="44"/>
      <c r="AAA10" s="44"/>
      <c r="AAB10" s="44"/>
      <c r="AAC10" s="44"/>
      <c r="AAD10" s="44"/>
      <c r="AAE10" s="44"/>
      <c r="AAF10" s="44"/>
      <c r="AAG10" s="44"/>
      <c r="AAH10" s="44"/>
      <c r="AAI10" s="44"/>
      <c r="AAJ10" s="44"/>
      <c r="AAK10" s="44"/>
      <c r="AAL10" s="44"/>
      <c r="AAM10" s="44"/>
      <c r="AAN10" s="44"/>
      <c r="AAO10" s="44"/>
      <c r="AAP10" s="44"/>
      <c r="AAQ10" s="44"/>
      <c r="AAR10" s="44"/>
      <c r="AAS10" s="44"/>
      <c r="AAT10" s="44"/>
      <c r="AAU10" s="44"/>
      <c r="AAV10" s="44"/>
      <c r="AAW10" s="44"/>
      <c r="AAX10" s="44"/>
      <c r="AAY10" s="44"/>
      <c r="AAZ10" s="44"/>
      <c r="ABA10" s="44"/>
      <c r="ABB10" s="44"/>
      <c r="ABC10" s="44"/>
      <c r="ABD10" s="44"/>
      <c r="ABE10" s="44"/>
      <c r="ABF10" s="44"/>
      <c r="ABG10" s="44"/>
      <c r="ABH10" s="44"/>
      <c r="ABI10" s="44"/>
      <c r="ABJ10" s="44"/>
      <c r="ABK10" s="44"/>
      <c r="ABL10" s="44"/>
      <c r="ABM10" s="44"/>
      <c r="ABN10" s="44"/>
      <c r="ABO10" s="44"/>
      <c r="ABP10" s="44"/>
      <c r="ABQ10" s="44"/>
      <c r="ABR10" s="44"/>
      <c r="ABS10" s="44"/>
      <c r="ABT10" s="44"/>
      <c r="ABU10" s="44"/>
      <c r="ABV10" s="44"/>
      <c r="ABW10" s="44"/>
      <c r="ABX10" s="44"/>
      <c r="ABY10" s="44"/>
      <c r="ABZ10" s="44"/>
      <c r="ACA10" s="44"/>
      <c r="ACB10" s="44"/>
      <c r="ACC10" s="44"/>
      <c r="ACD10" s="44"/>
      <c r="ACE10" s="44"/>
      <c r="ACF10" s="44"/>
      <c r="ACG10" s="44"/>
      <c r="ACH10" s="44"/>
      <c r="ACI10" s="44"/>
      <c r="ACJ10" s="44"/>
      <c r="ACK10" s="44"/>
      <c r="ACL10" s="44"/>
      <c r="ACM10" s="44"/>
      <c r="ACN10" s="44"/>
      <c r="ACO10" s="44"/>
      <c r="ACP10" s="44"/>
      <c r="ACQ10" s="44"/>
      <c r="ACR10" s="44"/>
      <c r="ACS10" s="44"/>
      <c r="ACT10" s="44"/>
      <c r="ACU10" s="44"/>
      <c r="ACV10" s="44"/>
      <c r="ACW10" s="44"/>
      <c r="ACX10" s="44"/>
      <c r="ACY10" s="44"/>
      <c r="ACZ10" s="44"/>
      <c r="ADA10" s="44"/>
      <c r="ADB10" s="44"/>
      <c r="ADC10" s="44"/>
      <c r="ADD10" s="44"/>
      <c r="ADE10" s="44"/>
      <c r="ADF10" s="44"/>
      <c r="ADG10" s="44"/>
      <c r="ADH10" s="44"/>
      <c r="ADI10" s="44"/>
      <c r="ADJ10" s="44"/>
      <c r="ADK10" s="44"/>
      <c r="ADL10" s="44"/>
      <c r="ADM10" s="44"/>
      <c r="ADN10" s="44"/>
      <c r="ADO10" s="44"/>
      <c r="ADP10" s="44"/>
      <c r="ADQ10" s="44"/>
      <c r="ADR10" s="44"/>
      <c r="ADS10" s="44"/>
      <c r="ADT10" s="44"/>
      <c r="ADU10" s="44"/>
      <c r="ADV10" s="44"/>
      <c r="ADW10" s="44"/>
      <c r="ADX10" s="44"/>
      <c r="ADY10" s="44"/>
      <c r="ADZ10" s="44"/>
      <c r="AEA10" s="44"/>
      <c r="AEB10" s="44"/>
      <c r="AEC10" s="44"/>
      <c r="AED10" s="44"/>
      <c r="AEE10" s="44"/>
      <c r="AEF10" s="44"/>
      <c r="AEG10" s="44"/>
      <c r="AEH10" s="44"/>
      <c r="AEI10" s="44"/>
      <c r="AEJ10" s="44"/>
      <c r="AEK10" s="44"/>
      <c r="AEL10" s="44"/>
      <c r="AEM10" s="44"/>
      <c r="AEN10" s="44"/>
      <c r="AEO10" s="44"/>
      <c r="AEP10" s="44"/>
      <c r="AEQ10" s="44"/>
      <c r="AER10" s="44"/>
      <c r="AES10" s="44"/>
      <c r="AET10" s="44"/>
      <c r="AEU10" s="44"/>
      <c r="AEV10" s="44"/>
      <c r="AEW10" s="44"/>
      <c r="AEX10" s="44"/>
      <c r="AEY10" s="44"/>
      <c r="AEZ10" s="44"/>
      <c r="AFA10" s="44"/>
      <c r="AFB10" s="44"/>
      <c r="AFC10" s="44"/>
      <c r="AFD10" s="44"/>
      <c r="AFE10" s="44"/>
      <c r="AFF10" s="44"/>
      <c r="AFG10" s="44"/>
      <c r="AFH10" s="44"/>
      <c r="AFI10" s="44"/>
      <c r="AFJ10" s="44"/>
      <c r="AFK10" s="44"/>
      <c r="AFL10" s="44"/>
      <c r="AFM10" s="44"/>
      <c r="AFN10" s="44"/>
      <c r="AFO10" s="44"/>
      <c r="AFP10" s="44"/>
      <c r="AFQ10" s="44"/>
      <c r="AFR10" s="44"/>
      <c r="AFS10" s="44"/>
      <c r="AFT10" s="44"/>
      <c r="AFU10" s="44"/>
      <c r="AFV10" s="44"/>
      <c r="AFW10" s="44"/>
      <c r="AFX10" s="44"/>
      <c r="AFY10" s="44"/>
      <c r="AFZ10" s="44"/>
      <c r="AGA10" s="44"/>
      <c r="AGB10" s="44"/>
      <c r="AGC10" s="44"/>
      <c r="AGD10" s="44"/>
      <c r="AGE10" s="44"/>
      <c r="AGF10" s="44"/>
      <c r="AGG10" s="44"/>
      <c r="AGH10" s="44"/>
      <c r="AGI10" s="44"/>
      <c r="AGJ10" s="44"/>
      <c r="AGK10" s="44"/>
      <c r="AGL10" s="44"/>
      <c r="AGM10" s="44"/>
      <c r="AGN10" s="44"/>
      <c r="AGO10" s="44"/>
      <c r="AGP10" s="44"/>
      <c r="AGQ10" s="44"/>
      <c r="AGR10" s="44"/>
      <c r="AGS10" s="44"/>
      <c r="AGT10" s="44"/>
      <c r="AGU10" s="44"/>
      <c r="AGV10" s="44"/>
      <c r="AGW10" s="44"/>
      <c r="AGX10" s="44"/>
      <c r="AGY10" s="44"/>
      <c r="AGZ10" s="44"/>
      <c r="AHA10" s="44"/>
      <c r="AHB10" s="44"/>
      <c r="AHC10" s="44"/>
      <c r="AHD10" s="44"/>
      <c r="AHE10" s="44"/>
      <c r="AHF10" s="44"/>
      <c r="AHG10" s="44"/>
      <c r="AHH10" s="44"/>
      <c r="AHI10" s="44"/>
      <c r="AHJ10" s="44"/>
      <c r="AHK10" s="44"/>
      <c r="AHL10" s="44"/>
      <c r="AHM10" s="44"/>
      <c r="AHN10" s="44"/>
      <c r="AHO10" s="44"/>
      <c r="AHP10" s="44"/>
      <c r="AHQ10" s="44"/>
      <c r="AHR10" s="44"/>
      <c r="AHS10" s="44"/>
      <c r="AHT10" s="44"/>
      <c r="AHU10" s="44"/>
      <c r="AHV10" s="44"/>
      <c r="AHW10" s="44"/>
      <c r="AHX10" s="44"/>
      <c r="AHY10" s="44"/>
      <c r="AHZ10" s="44"/>
      <c r="AIA10" s="44"/>
      <c r="AIB10" s="44"/>
      <c r="AIC10" s="44"/>
      <c r="AID10" s="44"/>
      <c r="AIE10" s="44"/>
      <c r="AIF10" s="44"/>
      <c r="AIG10" s="44"/>
      <c r="AIH10" s="44"/>
      <c r="AII10" s="44"/>
      <c r="AIJ10" s="44"/>
      <c r="AIK10" s="44"/>
      <c r="AIL10" s="44"/>
      <c r="AIM10" s="44"/>
      <c r="AIN10" s="44"/>
      <c r="AIO10" s="44"/>
      <c r="AIP10" s="44"/>
      <c r="AIQ10" s="44"/>
      <c r="AIR10" s="44"/>
      <c r="AIS10" s="44"/>
      <c r="AIT10" s="44"/>
      <c r="AIU10" s="44"/>
      <c r="AIV10" s="44"/>
      <c r="AIW10" s="44"/>
      <c r="AIX10" s="44"/>
      <c r="AIY10" s="44"/>
      <c r="AIZ10" s="44"/>
      <c r="AJA10" s="44"/>
      <c r="AJB10" s="44"/>
      <c r="AJC10" s="44"/>
      <c r="AJD10" s="44"/>
      <c r="AJE10" s="44"/>
      <c r="AJF10" s="44"/>
      <c r="AJG10" s="44"/>
      <c r="AJH10" s="44"/>
      <c r="AJI10" s="44"/>
      <c r="AJJ10" s="44"/>
      <c r="AJK10" s="44"/>
      <c r="AJL10" s="44"/>
      <c r="AJM10" s="44"/>
      <c r="AJN10" s="44"/>
      <c r="AJO10" s="44"/>
      <c r="AJP10" s="44"/>
      <c r="AJQ10" s="44"/>
      <c r="AJR10" s="44"/>
      <c r="AJS10" s="44"/>
      <c r="AJT10" s="44"/>
      <c r="AJU10" s="44"/>
      <c r="AJV10" s="44"/>
      <c r="AJW10" s="44"/>
      <c r="AJX10" s="44"/>
      <c r="AJY10" s="44"/>
      <c r="AJZ10" s="44"/>
      <c r="AKA10" s="44"/>
      <c r="AKB10" s="44"/>
      <c r="AKC10" s="44"/>
      <c r="AKD10" s="44"/>
      <c r="AKE10" s="44"/>
      <c r="AKF10" s="44"/>
      <c r="AKG10" s="44"/>
      <c r="AKH10" s="44"/>
      <c r="AKI10" s="44"/>
      <c r="AKJ10" s="44"/>
      <c r="AKK10" s="44"/>
      <c r="AKL10" s="44"/>
      <c r="AKM10" s="44"/>
      <c r="AKN10" s="44"/>
      <c r="AKO10" s="44"/>
      <c r="AKP10" s="44"/>
      <c r="AKQ10" s="44"/>
      <c r="AKR10" s="44"/>
      <c r="AKS10" s="44"/>
      <c r="AKT10" s="44"/>
      <c r="AKU10" s="44"/>
      <c r="AKV10" s="44"/>
      <c r="AKW10" s="44"/>
      <c r="AKX10" s="44"/>
      <c r="AKY10" s="44"/>
      <c r="AKZ10" s="44"/>
      <c r="ALA10" s="44"/>
      <c r="ALB10" s="44"/>
      <c r="ALC10" s="44"/>
      <c r="ALD10" s="44"/>
      <c r="ALE10" s="44"/>
      <c r="ALF10" s="44"/>
      <c r="ALG10" s="44"/>
      <c r="ALH10" s="44"/>
      <c r="ALI10" s="44"/>
      <c r="ALJ10" s="44"/>
      <c r="ALK10" s="44"/>
      <c r="ALL10" s="44"/>
      <c r="ALM10" s="44"/>
      <c r="ALN10" s="44"/>
      <c r="ALO10" s="44"/>
      <c r="ALP10" s="44"/>
      <c r="ALQ10" s="44"/>
      <c r="ALR10" s="44"/>
      <c r="ALS10" s="44"/>
      <c r="ALT10" s="44"/>
      <c r="ALU10" s="44"/>
      <c r="ALV10" s="44"/>
      <c r="ALW10" s="44"/>
      <c r="ALX10" s="44"/>
      <c r="ALY10" s="44"/>
      <c r="ALZ10" s="44"/>
      <c r="AMA10" s="44"/>
      <c r="AMB10" s="44"/>
      <c r="AMC10" s="44"/>
      <c r="AMD10" s="44"/>
      <c r="AME10" s="44"/>
      <c r="AMF10" s="44"/>
      <c r="AMG10" s="44"/>
      <c r="AMH10" s="44"/>
      <c r="AMI10" s="44"/>
      <c r="AMJ10" s="44"/>
      <c r="AMK10" s="44"/>
      <c r="AML10" s="44"/>
      <c r="AMM10" s="44"/>
      <c r="AMN10" s="44"/>
      <c r="AMO10" s="44"/>
      <c r="AMP10" s="44"/>
      <c r="AMQ10" s="44"/>
      <c r="AMR10" s="44"/>
      <c r="AMS10" s="44"/>
      <c r="AMT10" s="44"/>
      <c r="AMU10" s="44"/>
      <c r="AMV10" s="44"/>
      <c r="AMW10" s="44"/>
      <c r="AMX10" s="44"/>
      <c r="AMY10" s="44"/>
      <c r="AMZ10" s="44"/>
      <c r="ANA10" s="44"/>
      <c r="ANB10" s="44"/>
      <c r="ANC10" s="44"/>
      <c r="AND10" s="44"/>
      <c r="ANE10" s="44"/>
      <c r="ANF10" s="44"/>
      <c r="ANG10" s="44"/>
      <c r="ANH10" s="44"/>
      <c r="ANI10" s="44"/>
      <c r="ANJ10" s="44"/>
      <c r="ANK10" s="44"/>
      <c r="ANL10" s="44"/>
      <c r="ANM10" s="44"/>
      <c r="ANN10" s="44"/>
      <c r="ANO10" s="44"/>
      <c r="ANP10" s="44"/>
      <c r="ANQ10" s="44"/>
      <c r="ANR10" s="44"/>
      <c r="ANS10" s="44"/>
      <c r="ANT10" s="44"/>
      <c r="ANU10" s="44"/>
      <c r="ANV10" s="44"/>
      <c r="ANW10" s="44"/>
      <c r="ANX10" s="44"/>
      <c r="ANY10" s="44"/>
      <c r="ANZ10" s="44"/>
      <c r="AOA10" s="44"/>
      <c r="AOB10" s="44"/>
      <c r="AOC10" s="44"/>
      <c r="AOD10" s="44"/>
      <c r="AOE10" s="44"/>
      <c r="AOF10" s="44"/>
      <c r="AOG10" s="44"/>
      <c r="AOH10" s="44"/>
      <c r="AOI10" s="44"/>
      <c r="AOJ10" s="44"/>
      <c r="AOK10" s="44"/>
      <c r="AOL10" s="44"/>
      <c r="AOM10" s="44"/>
      <c r="AON10" s="44"/>
      <c r="AOO10" s="44"/>
      <c r="AOP10" s="44"/>
      <c r="AOQ10" s="44"/>
      <c r="AOR10" s="44"/>
      <c r="AOS10" s="44"/>
      <c r="AOT10" s="44"/>
      <c r="AOU10" s="44"/>
      <c r="AOV10" s="44"/>
      <c r="AOW10" s="44"/>
      <c r="AOX10" s="44"/>
      <c r="AOY10" s="44"/>
      <c r="AOZ10" s="44"/>
      <c r="APA10" s="44"/>
      <c r="APB10" s="44"/>
      <c r="APC10" s="44"/>
      <c r="APD10" s="44"/>
      <c r="APE10" s="44"/>
      <c r="APF10" s="44"/>
      <c r="APG10" s="44"/>
      <c r="APH10" s="44"/>
      <c r="API10" s="44"/>
      <c r="APJ10" s="44"/>
      <c r="APK10" s="44"/>
      <c r="APL10" s="44"/>
      <c r="APM10" s="44"/>
      <c r="APN10" s="44"/>
    </row>
    <row r="11" spans="2:1106" x14ac:dyDescent="0.25">
      <c r="B11" s="44"/>
      <c r="C11" s="46" t="s">
        <v>304</v>
      </c>
      <c r="D11" s="44">
        <v>12463</v>
      </c>
      <c r="E11" s="119">
        <v>12681052.35</v>
      </c>
      <c r="F11" s="119">
        <v>0</v>
      </c>
      <c r="G11" s="119">
        <v>-9992343.2699999996</v>
      </c>
      <c r="H11" s="119">
        <v>0</v>
      </c>
      <c r="I11" s="44"/>
      <c r="J11" s="44"/>
      <c r="K11" s="69">
        <f>-1*V11*(W11*'Exchange Rates Hist'!$I$3)</f>
        <v>12681052.349215871</v>
      </c>
      <c r="L11" s="22">
        <f>(E11-K11)/E11</f>
        <v>6.1834687114327016E-11</v>
      </c>
      <c r="M11" s="68"/>
      <c r="N11" s="68"/>
      <c r="O11" s="96">
        <f>V11*(Y11*'Exchange Rates FWD'!$R$10)</f>
        <v>-9992696.3944287486</v>
      </c>
      <c r="P11" s="99">
        <f t="shared" si="0"/>
        <v>-3.5339501376946242E-5</v>
      </c>
      <c r="Q11" s="68"/>
      <c r="R11" s="68"/>
      <c r="S11" s="6" t="s">
        <v>133</v>
      </c>
      <c r="T11" s="10">
        <v>-42</v>
      </c>
      <c r="U11" s="6" t="s">
        <v>306</v>
      </c>
      <c r="V11" s="10">
        <v>-367920</v>
      </c>
      <c r="W11" s="11">
        <v>30</v>
      </c>
      <c r="X11" s="6" t="s">
        <v>407</v>
      </c>
      <c r="Y11" s="44">
        <v>3</v>
      </c>
      <c r="Z11" s="44"/>
      <c r="AA11" s="44"/>
      <c r="AB11" s="44"/>
      <c r="AC11" s="44"/>
      <c r="AD11" s="44"/>
      <c r="AE11" s="44"/>
      <c r="AF11" s="44"/>
      <c r="AG11" s="44"/>
      <c r="AH11" s="44"/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44"/>
      <c r="AT11" s="44"/>
      <c r="AU11" s="44"/>
      <c r="AV11" s="44"/>
      <c r="AW11" s="44"/>
      <c r="AX11" s="44"/>
      <c r="AY11" s="44"/>
      <c r="AZ11" s="44"/>
      <c r="BA11" s="44"/>
      <c r="BB11" s="44"/>
      <c r="BC11" s="44"/>
      <c r="BD11" s="44"/>
      <c r="BE11" s="44"/>
      <c r="BF11" s="44"/>
      <c r="BG11" s="44"/>
      <c r="BH11" s="44"/>
      <c r="BI11" s="44"/>
      <c r="BJ11" s="44"/>
      <c r="BK11" s="44"/>
      <c r="BL11" s="44"/>
      <c r="BM11" s="44"/>
      <c r="BN11" s="44"/>
      <c r="BO11" s="44"/>
      <c r="BP11" s="44"/>
      <c r="BQ11" s="44"/>
      <c r="BR11" s="44"/>
      <c r="BS11" s="44"/>
      <c r="BT11" s="44"/>
      <c r="BU11" s="44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/>
      <c r="DX11" s="44"/>
      <c r="DY11" s="44"/>
      <c r="DZ11" s="44"/>
      <c r="EA11" s="44"/>
      <c r="EB11" s="44"/>
      <c r="EC11" s="44"/>
      <c r="ED11" s="44"/>
      <c r="EE11" s="44"/>
      <c r="EF11" s="44"/>
      <c r="EG11" s="44"/>
      <c r="EH11" s="44"/>
      <c r="EI11" s="44"/>
      <c r="EJ11" s="44"/>
      <c r="EK11" s="44"/>
      <c r="EL11" s="44"/>
      <c r="EM11" s="44"/>
      <c r="EN11" s="44"/>
      <c r="EO11" s="44"/>
      <c r="EP11" s="44"/>
      <c r="EQ11" s="44"/>
      <c r="ER11" s="44"/>
      <c r="ES11" s="44"/>
      <c r="ET11" s="44"/>
      <c r="EU11" s="44"/>
      <c r="EV11" s="44"/>
      <c r="EW11" s="44"/>
      <c r="EX11" s="44"/>
      <c r="EY11" s="44"/>
      <c r="EZ11" s="44"/>
      <c r="FA11" s="44"/>
      <c r="FB11" s="44"/>
      <c r="FC11" s="44"/>
      <c r="FD11" s="44"/>
      <c r="FE11" s="44"/>
      <c r="FF11" s="44"/>
      <c r="FG11" s="44"/>
      <c r="FH11" s="44"/>
      <c r="FI11" s="44"/>
      <c r="FJ11" s="44"/>
      <c r="FK11" s="44"/>
      <c r="FL11" s="44"/>
      <c r="FM11" s="44"/>
      <c r="FN11" s="44"/>
      <c r="FO11" s="44"/>
      <c r="FP11" s="44"/>
      <c r="FQ11" s="44"/>
      <c r="FR11" s="44"/>
      <c r="FS11" s="44"/>
      <c r="FT11" s="44"/>
      <c r="FU11" s="44"/>
      <c r="FV11" s="44"/>
      <c r="FW11" s="44"/>
      <c r="FX11" s="44"/>
      <c r="FY11" s="44"/>
      <c r="FZ11" s="44"/>
      <c r="GA11" s="44"/>
      <c r="GB11" s="44"/>
      <c r="GC11" s="44"/>
      <c r="GD11" s="44"/>
      <c r="GE11" s="44"/>
      <c r="GF11" s="44"/>
      <c r="GG11" s="44"/>
      <c r="GH11" s="44"/>
      <c r="GI11" s="44"/>
      <c r="GJ11" s="44"/>
      <c r="GK11" s="44"/>
      <c r="GL11" s="44"/>
      <c r="GM11" s="44"/>
      <c r="GN11" s="44"/>
      <c r="GO11" s="44"/>
      <c r="GP11" s="44"/>
      <c r="GQ11" s="44"/>
      <c r="GR11" s="44"/>
      <c r="GS11" s="44"/>
      <c r="GT11" s="44"/>
      <c r="GU11" s="44"/>
      <c r="GV11" s="44"/>
      <c r="GW11" s="44"/>
      <c r="GX11" s="44"/>
      <c r="GY11" s="44"/>
      <c r="GZ11" s="44"/>
      <c r="HA11" s="44"/>
      <c r="HB11" s="44"/>
      <c r="HC11" s="44"/>
      <c r="HD11" s="44"/>
      <c r="HE11" s="44"/>
      <c r="HF11" s="44"/>
      <c r="HG11" s="44"/>
      <c r="HH11" s="44"/>
      <c r="HI11" s="44"/>
      <c r="HJ11" s="44"/>
      <c r="HK11" s="44"/>
      <c r="HL11" s="44"/>
      <c r="HM11" s="44"/>
      <c r="HN11" s="44"/>
      <c r="HO11" s="44"/>
      <c r="HP11" s="44"/>
      <c r="HQ11" s="44"/>
      <c r="HR11" s="44"/>
      <c r="HS11" s="44"/>
      <c r="HT11" s="44"/>
      <c r="HU11" s="44"/>
      <c r="HV11" s="44"/>
      <c r="HW11" s="44"/>
      <c r="HX11" s="44"/>
      <c r="HY11" s="44"/>
      <c r="HZ11" s="44"/>
      <c r="IA11" s="44"/>
      <c r="IB11" s="44"/>
      <c r="IC11" s="44"/>
      <c r="ID11" s="44"/>
      <c r="IE11" s="44"/>
      <c r="IF11" s="44"/>
      <c r="IG11" s="44"/>
      <c r="IH11" s="44"/>
      <c r="II11" s="44"/>
      <c r="IJ11" s="44"/>
      <c r="IK11" s="44"/>
      <c r="IL11" s="44"/>
      <c r="IM11" s="44"/>
      <c r="IN11" s="44"/>
      <c r="IO11" s="44"/>
      <c r="IP11" s="44"/>
      <c r="IQ11" s="44"/>
      <c r="IR11" s="44"/>
      <c r="IS11" s="44"/>
      <c r="IT11" s="44"/>
      <c r="IU11" s="44"/>
      <c r="IV11" s="44"/>
      <c r="IW11" s="44"/>
      <c r="IX11" s="44"/>
      <c r="IY11" s="44"/>
      <c r="IZ11" s="44"/>
      <c r="JA11" s="44"/>
      <c r="JB11" s="44"/>
      <c r="JC11" s="44"/>
      <c r="JD11" s="44"/>
      <c r="JE11" s="44"/>
      <c r="JF11" s="44"/>
      <c r="JG11" s="44"/>
      <c r="JH11" s="44"/>
      <c r="JI11" s="44"/>
      <c r="JJ11" s="44"/>
      <c r="JK11" s="44"/>
      <c r="JL11" s="44"/>
      <c r="JM11" s="44"/>
      <c r="JN11" s="44"/>
      <c r="JO11" s="44"/>
      <c r="JP11" s="44"/>
      <c r="JQ11" s="44"/>
      <c r="JR11" s="44"/>
      <c r="JS11" s="44"/>
      <c r="JT11" s="44"/>
      <c r="JU11" s="44"/>
      <c r="JV11" s="44"/>
      <c r="JW11" s="44"/>
      <c r="JX11" s="44"/>
      <c r="JY11" s="44"/>
      <c r="JZ11" s="44"/>
      <c r="KA11" s="44"/>
      <c r="KB11" s="44"/>
      <c r="KC11" s="44"/>
      <c r="KD11" s="44"/>
      <c r="KE11" s="44"/>
      <c r="KF11" s="44"/>
      <c r="KG11" s="44"/>
      <c r="KH11" s="44"/>
      <c r="KI11" s="44"/>
      <c r="KJ11" s="44"/>
      <c r="KK11" s="44"/>
      <c r="KL11" s="44"/>
      <c r="KM11" s="44"/>
      <c r="KN11" s="44"/>
      <c r="KO11" s="44"/>
      <c r="KP11" s="44"/>
      <c r="KQ11" s="44"/>
      <c r="KR11" s="44"/>
      <c r="KS11" s="44"/>
      <c r="KT11" s="44"/>
      <c r="KU11" s="44"/>
      <c r="KV11" s="44"/>
      <c r="KW11" s="44"/>
      <c r="KX11" s="44"/>
      <c r="KY11" s="44"/>
      <c r="KZ11" s="44"/>
      <c r="LA11" s="44"/>
      <c r="LB11" s="44"/>
      <c r="LC11" s="44"/>
      <c r="LD11" s="44"/>
      <c r="LE11" s="44"/>
      <c r="LF11" s="44"/>
      <c r="LG11" s="44"/>
      <c r="LH11" s="44"/>
      <c r="LI11" s="44"/>
      <c r="LJ11" s="44"/>
      <c r="LK11" s="44"/>
      <c r="LL11" s="44"/>
      <c r="LM11" s="44"/>
      <c r="LN11" s="44"/>
      <c r="LO11" s="44"/>
      <c r="LP11" s="44"/>
      <c r="LQ11" s="44"/>
      <c r="LR11" s="44"/>
      <c r="LS11" s="44"/>
      <c r="LT11" s="44"/>
      <c r="LU11" s="44"/>
      <c r="LV11" s="44"/>
      <c r="LW11" s="44"/>
      <c r="LX11" s="44"/>
      <c r="LY11" s="44"/>
      <c r="LZ11" s="44"/>
      <c r="MA11" s="44"/>
      <c r="MB11" s="44"/>
      <c r="MC11" s="44"/>
      <c r="MD11" s="44"/>
      <c r="ME11" s="44"/>
      <c r="MF11" s="44"/>
      <c r="MG11" s="44"/>
      <c r="MH11" s="44"/>
      <c r="MI11" s="44"/>
      <c r="MJ11" s="44"/>
      <c r="MK11" s="44"/>
      <c r="ML11" s="44"/>
      <c r="MM11" s="44"/>
      <c r="MN11" s="44"/>
      <c r="MO11" s="44"/>
      <c r="MP11" s="44"/>
      <c r="MQ11" s="44"/>
      <c r="MR11" s="44"/>
      <c r="MS11" s="44"/>
      <c r="MT11" s="44"/>
      <c r="MU11" s="44"/>
      <c r="MV11" s="44"/>
      <c r="MW11" s="44"/>
      <c r="MX11" s="44"/>
      <c r="MY11" s="44"/>
      <c r="MZ11" s="44"/>
      <c r="NA11" s="44"/>
      <c r="NB11" s="44"/>
      <c r="NC11" s="44"/>
      <c r="ND11" s="44"/>
      <c r="NE11" s="44"/>
      <c r="NF11" s="44"/>
      <c r="NG11" s="44"/>
      <c r="NH11" s="44"/>
      <c r="NI11" s="44"/>
      <c r="NJ11" s="44"/>
      <c r="NK11" s="44"/>
      <c r="NL11" s="44"/>
      <c r="NM11" s="44"/>
      <c r="NN11" s="44"/>
      <c r="NO11" s="44"/>
      <c r="NP11" s="44"/>
      <c r="NQ11" s="44"/>
      <c r="NR11" s="44"/>
      <c r="NS11" s="44"/>
      <c r="NT11" s="44"/>
      <c r="NU11" s="44"/>
      <c r="NV11" s="44"/>
      <c r="NW11" s="44"/>
      <c r="NX11" s="44"/>
      <c r="NY11" s="44"/>
      <c r="NZ11" s="44"/>
      <c r="OA11" s="44"/>
      <c r="OB11" s="44"/>
      <c r="OC11" s="44"/>
      <c r="OD11" s="44"/>
      <c r="OE11" s="44"/>
      <c r="OF11" s="44"/>
      <c r="OG11" s="44"/>
      <c r="OH11" s="44"/>
      <c r="OI11" s="44"/>
      <c r="OJ11" s="44"/>
      <c r="OK11" s="44"/>
      <c r="OL11" s="44"/>
      <c r="OM11" s="44"/>
      <c r="ON11" s="44"/>
      <c r="OO11" s="44"/>
      <c r="OP11" s="44"/>
      <c r="OQ11" s="44"/>
      <c r="OR11" s="44"/>
      <c r="OS11" s="44"/>
      <c r="OT11" s="44"/>
      <c r="OU11" s="44"/>
      <c r="OV11" s="44"/>
      <c r="OW11" s="44"/>
      <c r="OX11" s="44"/>
      <c r="OY11" s="44"/>
      <c r="OZ11" s="44"/>
      <c r="PA11" s="44"/>
      <c r="PB11" s="44"/>
      <c r="PC11" s="44"/>
      <c r="PD11" s="44"/>
      <c r="PE11" s="44"/>
      <c r="PF11" s="44"/>
      <c r="PG11" s="44"/>
      <c r="PH11" s="44"/>
      <c r="PI11" s="44"/>
      <c r="PJ11" s="44"/>
      <c r="PK11" s="44"/>
      <c r="PL11" s="44"/>
      <c r="PM11" s="44"/>
      <c r="PN11" s="44"/>
      <c r="PO11" s="44"/>
      <c r="PP11" s="44"/>
      <c r="PQ11" s="44"/>
      <c r="PR11" s="44"/>
      <c r="PS11" s="44"/>
      <c r="PT11" s="44"/>
      <c r="PU11" s="44"/>
      <c r="PV11" s="44"/>
      <c r="PW11" s="44"/>
      <c r="PX11" s="44"/>
      <c r="PY11" s="44"/>
      <c r="PZ11" s="44"/>
      <c r="QA11" s="44"/>
      <c r="QB11" s="44"/>
      <c r="QC11" s="44"/>
      <c r="QD11" s="44"/>
      <c r="QE11" s="44"/>
      <c r="QF11" s="44"/>
      <c r="QG11" s="44"/>
      <c r="QH11" s="44"/>
      <c r="QI11" s="44"/>
      <c r="QJ11" s="44"/>
      <c r="QK11" s="44"/>
      <c r="QL11" s="44"/>
      <c r="QM11" s="44"/>
      <c r="QN11" s="44"/>
      <c r="QO11" s="44"/>
      <c r="QP11" s="44"/>
      <c r="QQ11" s="44"/>
      <c r="QR11" s="44"/>
      <c r="QS11" s="44"/>
      <c r="QT11" s="44"/>
      <c r="QU11" s="44"/>
      <c r="QV11" s="44"/>
      <c r="QW11" s="44"/>
      <c r="QX11" s="44"/>
      <c r="QY11" s="44"/>
      <c r="QZ11" s="44"/>
      <c r="RA11" s="44"/>
      <c r="RB11" s="44"/>
      <c r="RC11" s="44"/>
      <c r="RD11" s="44"/>
      <c r="RE11" s="44"/>
      <c r="RF11" s="44"/>
      <c r="RG11" s="44"/>
      <c r="RH11" s="44"/>
      <c r="RI11" s="44"/>
      <c r="RJ11" s="44"/>
      <c r="RK11" s="44"/>
      <c r="RL11" s="44"/>
      <c r="RM11" s="44"/>
      <c r="RN11" s="44"/>
      <c r="RO11" s="44"/>
      <c r="RP11" s="44"/>
      <c r="RQ11" s="44"/>
      <c r="RR11" s="44"/>
      <c r="RS11" s="44"/>
      <c r="RT11" s="44"/>
      <c r="RU11" s="44"/>
      <c r="RV11" s="44"/>
      <c r="RW11" s="44"/>
      <c r="RX11" s="44"/>
      <c r="RY11" s="44"/>
      <c r="RZ11" s="44"/>
      <c r="SA11" s="44"/>
      <c r="SB11" s="44"/>
      <c r="SC11" s="44"/>
      <c r="SD11" s="44"/>
      <c r="SE11" s="44"/>
      <c r="SF11" s="44"/>
      <c r="SG11" s="44"/>
      <c r="SH11" s="44"/>
      <c r="SI11" s="44"/>
      <c r="SJ11" s="44"/>
      <c r="SK11" s="44"/>
      <c r="SL11" s="44"/>
      <c r="SM11" s="44"/>
      <c r="SN11" s="44"/>
      <c r="SO11" s="44"/>
      <c r="SP11" s="44"/>
      <c r="SQ11" s="44"/>
      <c r="SR11" s="44"/>
      <c r="SS11" s="44"/>
      <c r="ST11" s="44"/>
      <c r="SU11" s="44"/>
      <c r="SV11" s="44"/>
      <c r="SW11" s="44"/>
      <c r="SX11" s="44"/>
      <c r="SY11" s="44"/>
      <c r="SZ11" s="44"/>
      <c r="TA11" s="44"/>
      <c r="TB11" s="44"/>
      <c r="TC11" s="44"/>
      <c r="TD11" s="44"/>
      <c r="TE11" s="44"/>
      <c r="TF11" s="44"/>
      <c r="TG11" s="44"/>
      <c r="TH11" s="44"/>
      <c r="TI11" s="44"/>
      <c r="TJ11" s="44"/>
      <c r="TK11" s="44"/>
      <c r="TL11" s="44"/>
      <c r="TM11" s="44"/>
      <c r="TN11" s="44"/>
      <c r="TO11" s="44"/>
      <c r="TP11" s="44"/>
      <c r="TQ11" s="44"/>
      <c r="TR11" s="44"/>
      <c r="TS11" s="44"/>
      <c r="TT11" s="44"/>
      <c r="TU11" s="44"/>
      <c r="TV11" s="44"/>
      <c r="TW11" s="44"/>
      <c r="TX11" s="44"/>
      <c r="TY11" s="44"/>
      <c r="TZ11" s="44"/>
      <c r="UA11" s="44"/>
      <c r="UB11" s="44"/>
      <c r="UC11" s="44"/>
      <c r="UD11" s="44"/>
      <c r="UE11" s="44"/>
      <c r="UF11" s="44"/>
      <c r="UG11" s="44"/>
      <c r="UH11" s="44"/>
      <c r="UI11" s="44"/>
      <c r="UJ11" s="44"/>
      <c r="UK11" s="44"/>
      <c r="UL11" s="44"/>
      <c r="UM11" s="44"/>
      <c r="UN11" s="44"/>
      <c r="UO11" s="44"/>
      <c r="UP11" s="44"/>
      <c r="UQ11" s="44"/>
      <c r="UR11" s="44"/>
      <c r="US11" s="44"/>
      <c r="UT11" s="44"/>
      <c r="UU11" s="44"/>
      <c r="UV11" s="44"/>
      <c r="UW11" s="44"/>
      <c r="UX11" s="44"/>
      <c r="UY11" s="44"/>
      <c r="UZ11" s="44"/>
      <c r="VA11" s="44"/>
      <c r="VB11" s="44"/>
      <c r="VC11" s="44"/>
      <c r="VD11" s="44"/>
      <c r="VE11" s="44"/>
      <c r="VF11" s="44"/>
      <c r="VG11" s="44"/>
      <c r="VH11" s="44"/>
      <c r="VI11" s="44"/>
      <c r="VJ11" s="44"/>
      <c r="VK11" s="44"/>
      <c r="VL11" s="44"/>
      <c r="VM11" s="44"/>
      <c r="VN11" s="44"/>
      <c r="VO11" s="44"/>
      <c r="VP11" s="44"/>
      <c r="VQ11" s="44"/>
      <c r="VR11" s="44"/>
      <c r="VS11" s="44"/>
      <c r="VT11" s="44"/>
      <c r="VU11" s="44"/>
      <c r="VV11" s="44"/>
      <c r="VW11" s="44"/>
      <c r="VX11" s="44"/>
      <c r="VY11" s="44"/>
      <c r="VZ11" s="44"/>
      <c r="WA11" s="44"/>
      <c r="WB11" s="44"/>
      <c r="WC11" s="44"/>
      <c r="WD11" s="44"/>
      <c r="WE11" s="44"/>
      <c r="WF11" s="44"/>
      <c r="WG11" s="44"/>
      <c r="WH11" s="44"/>
      <c r="WI11" s="44"/>
      <c r="WJ11" s="44"/>
      <c r="WK11" s="44"/>
      <c r="WL11" s="44"/>
      <c r="WM11" s="44"/>
      <c r="WN11" s="44"/>
      <c r="WO11" s="44"/>
      <c r="WP11" s="44"/>
      <c r="WQ11" s="44"/>
      <c r="WR11" s="44"/>
      <c r="WS11" s="44"/>
      <c r="WT11" s="44"/>
      <c r="WU11" s="44"/>
      <c r="WV11" s="44"/>
      <c r="WW11" s="44"/>
      <c r="WX11" s="44"/>
      <c r="WY11" s="44"/>
      <c r="WZ11" s="44"/>
      <c r="XA11" s="44"/>
      <c r="XB11" s="44"/>
      <c r="XC11" s="44"/>
      <c r="XD11" s="44"/>
      <c r="XE11" s="44"/>
      <c r="XF11" s="44"/>
      <c r="XG11" s="44"/>
      <c r="XH11" s="44"/>
      <c r="XI11" s="44"/>
      <c r="XJ11" s="44"/>
      <c r="XK11" s="44"/>
      <c r="XL11" s="44"/>
      <c r="XM11" s="44"/>
      <c r="XN11" s="44"/>
      <c r="XO11" s="44"/>
      <c r="XP11" s="44"/>
      <c r="XQ11" s="44"/>
      <c r="XR11" s="44"/>
      <c r="XS11" s="44"/>
      <c r="XT11" s="44"/>
      <c r="XU11" s="44"/>
      <c r="XV11" s="44"/>
      <c r="XW11" s="44"/>
      <c r="XX11" s="44"/>
      <c r="XY11" s="44"/>
      <c r="XZ11" s="44"/>
      <c r="YA11" s="44"/>
      <c r="YB11" s="44"/>
      <c r="YC11" s="44"/>
      <c r="YD11" s="44"/>
      <c r="YE11" s="44"/>
      <c r="YF11" s="44"/>
      <c r="YG11" s="44"/>
      <c r="YH11" s="44"/>
      <c r="YI11" s="44"/>
      <c r="YJ11" s="44"/>
      <c r="YK11" s="44"/>
      <c r="YL11" s="44"/>
      <c r="YM11" s="44"/>
      <c r="YN11" s="44"/>
      <c r="YO11" s="44"/>
      <c r="YP11" s="44"/>
      <c r="YQ11" s="44"/>
      <c r="YR11" s="44"/>
      <c r="YS11" s="44"/>
      <c r="YT11" s="44"/>
      <c r="YU11" s="44"/>
      <c r="YV11" s="44"/>
      <c r="YW11" s="44"/>
      <c r="YX11" s="44"/>
      <c r="YY11" s="44"/>
      <c r="YZ11" s="44"/>
      <c r="ZA11" s="44"/>
      <c r="ZB11" s="44"/>
      <c r="ZC11" s="44"/>
      <c r="ZD11" s="44"/>
      <c r="ZE11" s="44"/>
      <c r="ZF11" s="44"/>
      <c r="ZG11" s="44"/>
      <c r="ZH11" s="44"/>
      <c r="ZI11" s="44"/>
      <c r="ZJ11" s="44"/>
      <c r="ZK11" s="44"/>
      <c r="ZL11" s="44"/>
      <c r="ZM11" s="44"/>
      <c r="ZN11" s="44"/>
      <c r="ZO11" s="44"/>
      <c r="ZP11" s="44"/>
      <c r="ZQ11" s="44"/>
      <c r="ZR11" s="44"/>
      <c r="ZS11" s="44"/>
      <c r="ZT11" s="44"/>
      <c r="ZU11" s="44"/>
      <c r="ZV11" s="44"/>
      <c r="ZW11" s="44"/>
      <c r="ZX11" s="44"/>
      <c r="ZY11" s="44"/>
      <c r="ZZ11" s="44"/>
      <c r="AAA11" s="44"/>
      <c r="AAB11" s="44"/>
      <c r="AAC11" s="44"/>
      <c r="AAD11" s="44"/>
      <c r="AAE11" s="44"/>
      <c r="AAF11" s="44"/>
      <c r="AAG11" s="44"/>
      <c r="AAH11" s="44"/>
      <c r="AAI11" s="44"/>
      <c r="AAJ11" s="44"/>
      <c r="AAK11" s="44"/>
      <c r="AAL11" s="44"/>
      <c r="AAM11" s="44"/>
      <c r="AAN11" s="44"/>
      <c r="AAO11" s="44"/>
      <c r="AAP11" s="44"/>
      <c r="AAQ11" s="44"/>
      <c r="AAR11" s="44"/>
      <c r="AAS11" s="44"/>
      <c r="AAT11" s="44"/>
      <c r="AAU11" s="44"/>
      <c r="AAV11" s="44"/>
      <c r="AAW11" s="44"/>
      <c r="AAX11" s="44"/>
      <c r="AAY11" s="44"/>
      <c r="AAZ11" s="44"/>
      <c r="ABA11" s="44"/>
      <c r="ABB11" s="44"/>
      <c r="ABC11" s="44"/>
      <c r="ABD11" s="44"/>
      <c r="ABE11" s="44"/>
      <c r="ABF11" s="44"/>
      <c r="ABG11" s="44"/>
      <c r="ABH11" s="44"/>
      <c r="ABI11" s="44"/>
      <c r="ABJ11" s="44"/>
      <c r="ABK11" s="44"/>
      <c r="ABL11" s="44"/>
      <c r="ABM11" s="44"/>
      <c r="ABN11" s="44"/>
      <c r="ABO11" s="44"/>
      <c r="ABP11" s="44"/>
      <c r="ABQ11" s="44"/>
      <c r="ABR11" s="44"/>
      <c r="ABS11" s="44"/>
      <c r="ABT11" s="44"/>
      <c r="ABU11" s="44"/>
      <c r="ABV11" s="44"/>
      <c r="ABW11" s="44"/>
      <c r="ABX11" s="44"/>
      <c r="ABY11" s="44"/>
      <c r="ABZ11" s="44"/>
      <c r="ACA11" s="44"/>
      <c r="ACB11" s="44"/>
      <c r="ACC11" s="44"/>
      <c r="ACD11" s="44"/>
      <c r="ACE11" s="44"/>
      <c r="ACF11" s="44"/>
      <c r="ACG11" s="44"/>
      <c r="ACH11" s="44"/>
      <c r="ACI11" s="44"/>
      <c r="ACJ11" s="44"/>
      <c r="ACK11" s="44"/>
      <c r="ACL11" s="44"/>
      <c r="ACM11" s="44"/>
      <c r="ACN11" s="44"/>
      <c r="ACO11" s="44"/>
      <c r="ACP11" s="44"/>
      <c r="ACQ11" s="44"/>
      <c r="ACR11" s="44"/>
      <c r="ACS11" s="44"/>
      <c r="ACT11" s="44"/>
      <c r="ACU11" s="44"/>
      <c r="ACV11" s="44"/>
      <c r="ACW11" s="44"/>
      <c r="ACX11" s="44"/>
      <c r="ACY11" s="44"/>
      <c r="ACZ11" s="44"/>
      <c r="ADA11" s="44"/>
      <c r="ADB11" s="44"/>
      <c r="ADC11" s="44"/>
      <c r="ADD11" s="44"/>
      <c r="ADE11" s="44"/>
      <c r="ADF11" s="44"/>
      <c r="ADG11" s="44"/>
      <c r="ADH11" s="44"/>
      <c r="ADI11" s="44"/>
      <c r="ADJ11" s="44"/>
      <c r="ADK11" s="44"/>
      <c r="ADL11" s="44"/>
      <c r="ADM11" s="44"/>
      <c r="ADN11" s="44"/>
      <c r="ADO11" s="44"/>
      <c r="ADP11" s="44"/>
      <c r="ADQ11" s="44"/>
      <c r="ADR11" s="44"/>
      <c r="ADS11" s="44"/>
      <c r="ADT11" s="44"/>
      <c r="ADU11" s="44"/>
      <c r="ADV11" s="44"/>
      <c r="ADW11" s="44"/>
      <c r="ADX11" s="44"/>
      <c r="ADY11" s="44"/>
      <c r="ADZ11" s="44"/>
      <c r="AEA11" s="44"/>
      <c r="AEB11" s="44"/>
      <c r="AEC11" s="44"/>
      <c r="AED11" s="44"/>
      <c r="AEE11" s="44"/>
      <c r="AEF11" s="44"/>
      <c r="AEG11" s="44"/>
      <c r="AEH11" s="44"/>
      <c r="AEI11" s="44"/>
      <c r="AEJ11" s="44"/>
      <c r="AEK11" s="44"/>
      <c r="AEL11" s="44"/>
      <c r="AEM11" s="44"/>
      <c r="AEN11" s="44"/>
      <c r="AEO11" s="44"/>
      <c r="AEP11" s="44"/>
      <c r="AEQ11" s="44"/>
      <c r="AER11" s="44"/>
      <c r="AES11" s="44"/>
      <c r="AET11" s="44"/>
      <c r="AEU11" s="44"/>
      <c r="AEV11" s="44"/>
      <c r="AEW11" s="44"/>
      <c r="AEX11" s="44"/>
      <c r="AEY11" s="44"/>
      <c r="AEZ11" s="44"/>
      <c r="AFA11" s="44"/>
      <c r="AFB11" s="44"/>
      <c r="AFC11" s="44"/>
      <c r="AFD11" s="44"/>
      <c r="AFE11" s="44"/>
      <c r="AFF11" s="44"/>
      <c r="AFG11" s="44"/>
      <c r="AFH11" s="44"/>
      <c r="AFI11" s="44"/>
      <c r="AFJ11" s="44"/>
      <c r="AFK11" s="44"/>
      <c r="AFL11" s="44"/>
      <c r="AFM11" s="44"/>
      <c r="AFN11" s="44"/>
      <c r="AFO11" s="44"/>
      <c r="AFP11" s="44"/>
      <c r="AFQ11" s="44"/>
      <c r="AFR11" s="44"/>
      <c r="AFS11" s="44"/>
      <c r="AFT11" s="44"/>
      <c r="AFU11" s="44"/>
      <c r="AFV11" s="44"/>
      <c r="AFW11" s="44"/>
      <c r="AFX11" s="44"/>
      <c r="AFY11" s="44"/>
      <c r="AFZ11" s="44"/>
      <c r="AGA11" s="44"/>
      <c r="AGB11" s="44"/>
      <c r="AGC11" s="44"/>
      <c r="AGD11" s="44"/>
      <c r="AGE11" s="44"/>
      <c r="AGF11" s="44"/>
      <c r="AGG11" s="44"/>
      <c r="AGH11" s="44"/>
      <c r="AGI11" s="44"/>
      <c r="AGJ11" s="44"/>
      <c r="AGK11" s="44"/>
      <c r="AGL11" s="44"/>
      <c r="AGM11" s="44"/>
      <c r="AGN11" s="44"/>
      <c r="AGO11" s="44"/>
      <c r="AGP11" s="44"/>
      <c r="AGQ11" s="44"/>
      <c r="AGR11" s="44"/>
      <c r="AGS11" s="44"/>
      <c r="AGT11" s="44"/>
      <c r="AGU11" s="44"/>
      <c r="AGV11" s="44"/>
      <c r="AGW11" s="44"/>
      <c r="AGX11" s="44"/>
      <c r="AGY11" s="44"/>
      <c r="AGZ11" s="44"/>
      <c r="AHA11" s="44"/>
      <c r="AHB11" s="44"/>
      <c r="AHC11" s="44"/>
      <c r="AHD11" s="44"/>
      <c r="AHE11" s="44"/>
      <c r="AHF11" s="44"/>
      <c r="AHG11" s="44"/>
      <c r="AHH11" s="44"/>
      <c r="AHI11" s="44"/>
      <c r="AHJ11" s="44"/>
      <c r="AHK11" s="44"/>
      <c r="AHL11" s="44"/>
      <c r="AHM11" s="44"/>
      <c r="AHN11" s="44"/>
      <c r="AHO11" s="44"/>
      <c r="AHP11" s="44"/>
      <c r="AHQ11" s="44"/>
      <c r="AHR11" s="44"/>
      <c r="AHS11" s="44"/>
      <c r="AHT11" s="44"/>
      <c r="AHU11" s="44"/>
      <c r="AHV11" s="44"/>
      <c r="AHW11" s="44"/>
      <c r="AHX11" s="44"/>
      <c r="AHY11" s="44"/>
      <c r="AHZ11" s="44"/>
      <c r="AIA11" s="44"/>
      <c r="AIB11" s="44"/>
      <c r="AIC11" s="44"/>
      <c r="AID11" s="44"/>
      <c r="AIE11" s="44"/>
      <c r="AIF11" s="44"/>
      <c r="AIG11" s="44"/>
      <c r="AIH11" s="44"/>
      <c r="AII11" s="44"/>
      <c r="AIJ11" s="44"/>
      <c r="AIK11" s="44"/>
      <c r="AIL11" s="44"/>
      <c r="AIM11" s="44"/>
      <c r="AIN11" s="44"/>
      <c r="AIO11" s="44"/>
      <c r="AIP11" s="44"/>
      <c r="AIQ11" s="44"/>
      <c r="AIR11" s="44"/>
      <c r="AIS11" s="44"/>
      <c r="AIT11" s="44"/>
      <c r="AIU11" s="44"/>
      <c r="AIV11" s="44"/>
      <c r="AIW11" s="44"/>
      <c r="AIX11" s="44"/>
      <c r="AIY11" s="44"/>
      <c r="AIZ11" s="44"/>
      <c r="AJA11" s="44"/>
      <c r="AJB11" s="44"/>
      <c r="AJC11" s="44"/>
      <c r="AJD11" s="44"/>
      <c r="AJE11" s="44"/>
      <c r="AJF11" s="44"/>
      <c r="AJG11" s="44"/>
      <c r="AJH11" s="44"/>
      <c r="AJI11" s="44"/>
      <c r="AJJ11" s="44"/>
      <c r="AJK11" s="44"/>
      <c r="AJL11" s="44"/>
      <c r="AJM11" s="44"/>
      <c r="AJN11" s="44"/>
      <c r="AJO11" s="44"/>
      <c r="AJP11" s="44"/>
      <c r="AJQ11" s="44"/>
      <c r="AJR11" s="44"/>
      <c r="AJS11" s="44"/>
      <c r="AJT11" s="44"/>
      <c r="AJU11" s="44"/>
      <c r="AJV11" s="44"/>
      <c r="AJW11" s="44"/>
      <c r="AJX11" s="44"/>
      <c r="AJY11" s="44"/>
      <c r="AJZ11" s="44"/>
      <c r="AKA11" s="44"/>
      <c r="AKB11" s="44"/>
      <c r="AKC11" s="44"/>
      <c r="AKD11" s="44"/>
      <c r="AKE11" s="44"/>
      <c r="AKF11" s="44"/>
      <c r="AKG11" s="44"/>
      <c r="AKH11" s="44"/>
      <c r="AKI11" s="44"/>
      <c r="AKJ11" s="44"/>
      <c r="AKK11" s="44"/>
      <c r="AKL11" s="44"/>
      <c r="AKM11" s="44"/>
      <c r="AKN11" s="44"/>
      <c r="AKO11" s="44"/>
      <c r="AKP11" s="44"/>
      <c r="AKQ11" s="44"/>
      <c r="AKR11" s="44"/>
      <c r="AKS11" s="44"/>
      <c r="AKT11" s="44"/>
      <c r="AKU11" s="44"/>
      <c r="AKV11" s="44"/>
      <c r="AKW11" s="44"/>
      <c r="AKX11" s="44"/>
      <c r="AKY11" s="44"/>
      <c r="AKZ11" s="44"/>
      <c r="ALA11" s="44"/>
      <c r="ALB11" s="44"/>
      <c r="ALC11" s="44"/>
      <c r="ALD11" s="44"/>
      <c r="ALE11" s="44"/>
      <c r="ALF11" s="44"/>
      <c r="ALG11" s="44"/>
      <c r="ALH11" s="44"/>
      <c r="ALI11" s="44"/>
      <c r="ALJ11" s="44"/>
      <c r="ALK11" s="44"/>
      <c r="ALL11" s="44"/>
      <c r="ALM11" s="44"/>
      <c r="ALN11" s="44"/>
      <c r="ALO11" s="44"/>
      <c r="ALP11" s="44"/>
      <c r="ALQ11" s="44"/>
      <c r="ALR11" s="44"/>
      <c r="ALS11" s="44"/>
      <c r="ALT11" s="44"/>
      <c r="ALU11" s="44"/>
      <c r="ALV11" s="44"/>
      <c r="ALW11" s="44"/>
      <c r="ALX11" s="44"/>
      <c r="ALY11" s="44"/>
      <c r="ALZ11" s="44"/>
      <c r="AMA11" s="44"/>
      <c r="AMB11" s="44"/>
      <c r="AMC11" s="44"/>
      <c r="AMD11" s="44"/>
      <c r="AME11" s="44"/>
      <c r="AMF11" s="44"/>
      <c r="AMG11" s="44"/>
      <c r="AMH11" s="44"/>
      <c r="AMI11" s="44"/>
      <c r="AMJ11" s="44"/>
      <c r="AMK11" s="44"/>
      <c r="AML11" s="44"/>
      <c r="AMM11" s="44"/>
      <c r="AMN11" s="44"/>
      <c r="AMO11" s="44"/>
      <c r="AMP11" s="44"/>
      <c r="AMQ11" s="44"/>
      <c r="AMR11" s="44"/>
      <c r="AMS11" s="44"/>
      <c r="AMT11" s="44"/>
      <c r="AMU11" s="44"/>
      <c r="AMV11" s="44"/>
      <c r="AMW11" s="44"/>
      <c r="AMX11" s="44"/>
      <c r="AMY11" s="44"/>
      <c r="AMZ11" s="44"/>
      <c r="ANA11" s="44"/>
      <c r="ANB11" s="44"/>
      <c r="ANC11" s="44"/>
      <c r="AND11" s="44"/>
      <c r="ANE11" s="44"/>
      <c r="ANF11" s="44"/>
      <c r="ANG11" s="44"/>
      <c r="ANH11" s="44"/>
      <c r="ANI11" s="44"/>
      <c r="ANJ11" s="44"/>
      <c r="ANK11" s="44"/>
      <c r="ANL11" s="44"/>
      <c r="ANM11" s="44"/>
      <c r="ANN11" s="44"/>
      <c r="ANO11" s="44"/>
      <c r="ANP11" s="44"/>
      <c r="ANQ11" s="44"/>
      <c r="ANR11" s="44"/>
      <c r="ANS11" s="44"/>
      <c r="ANT11" s="44"/>
      <c r="ANU11" s="44"/>
      <c r="ANV11" s="44"/>
      <c r="ANW11" s="44"/>
      <c r="ANX11" s="44"/>
      <c r="ANY11" s="44"/>
      <c r="ANZ11" s="44"/>
      <c r="AOA11" s="44"/>
      <c r="AOB11" s="44"/>
      <c r="AOC11" s="44"/>
      <c r="AOD11" s="44"/>
      <c r="AOE11" s="44"/>
      <c r="AOF11" s="44"/>
      <c r="AOG11" s="44"/>
      <c r="AOH11" s="44"/>
      <c r="AOI11" s="44"/>
      <c r="AOJ11" s="44"/>
      <c r="AOK11" s="44"/>
      <c r="AOL11" s="44"/>
      <c r="AOM11" s="44"/>
      <c r="AON11" s="44"/>
      <c r="AOO11" s="44"/>
      <c r="AOP11" s="44"/>
      <c r="AOQ11" s="44"/>
      <c r="AOR11" s="44"/>
      <c r="AOS11" s="44"/>
      <c r="AOT11" s="44"/>
      <c r="AOU11" s="44"/>
      <c r="AOV11" s="44"/>
      <c r="AOW11" s="44"/>
      <c r="AOX11" s="44"/>
      <c r="AOY11" s="44"/>
      <c r="AOZ11" s="44"/>
      <c r="APA11" s="44"/>
      <c r="APB11" s="44"/>
      <c r="APC11" s="44"/>
      <c r="APD11" s="44"/>
      <c r="APE11" s="44"/>
      <c r="APF11" s="44"/>
      <c r="APG11" s="44"/>
      <c r="APH11" s="44"/>
      <c r="API11" s="44"/>
      <c r="APJ11" s="44"/>
      <c r="APK11" s="44"/>
      <c r="APL11" s="44"/>
      <c r="APM11" s="44"/>
      <c r="APN11" s="44"/>
    </row>
    <row r="12" spans="2:1106" x14ac:dyDescent="0.25">
      <c r="B12" s="44"/>
      <c r="C12" s="46" t="s">
        <v>304</v>
      </c>
      <c r="D12" s="44">
        <v>12363</v>
      </c>
      <c r="E12" s="119">
        <v>-88132397.359999999</v>
      </c>
      <c r="F12" s="119">
        <v>0</v>
      </c>
      <c r="G12" s="119">
        <v>9516853.7100000009</v>
      </c>
      <c r="H12" s="119">
        <v>0</v>
      </c>
      <c r="I12" s="44"/>
      <c r="J12" s="44"/>
      <c r="K12" s="69">
        <f>-1*(V12*W12*'Exchange Rates Hist'!$N$3)</f>
        <v>-88132397.360226616</v>
      </c>
      <c r="L12" s="22">
        <f t="shared" ref="L12:L14" si="1">(E12-K12)/E12</f>
        <v>-2.5713229893243332E-12</v>
      </c>
      <c r="M12" s="68"/>
      <c r="N12" s="68"/>
      <c r="O12" s="96">
        <f>V12*(Y12*'Exchange Rates FWD'!$R$10)</f>
        <v>9516853.7089797612</v>
      </c>
      <c r="P12" s="22">
        <f t="shared" si="0"/>
        <v>1.072034621097813E-10</v>
      </c>
      <c r="Q12" s="68"/>
      <c r="R12" s="68"/>
      <c r="S12" s="6" t="s">
        <v>123</v>
      </c>
      <c r="T12" s="10">
        <v>40</v>
      </c>
      <c r="U12" s="6" t="s">
        <v>306</v>
      </c>
      <c r="V12" s="10">
        <v>350400</v>
      </c>
      <c r="W12" s="11">
        <v>28</v>
      </c>
      <c r="X12" s="6" t="s">
        <v>307</v>
      </c>
      <c r="Y12" s="44">
        <v>3</v>
      </c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44"/>
      <c r="AU12" s="44"/>
      <c r="AV12" s="44"/>
      <c r="AW12" s="44"/>
      <c r="AX12" s="44"/>
      <c r="AY12" s="44"/>
      <c r="AZ12" s="44"/>
      <c r="BA12" s="44"/>
      <c r="BB12" s="44"/>
      <c r="BC12" s="44"/>
      <c r="BD12" s="4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44"/>
      <c r="BQ12" s="44"/>
      <c r="BR12" s="44"/>
      <c r="BS12" s="44"/>
      <c r="BT12" s="44"/>
      <c r="BU12" s="44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44"/>
      <c r="DY12" s="44"/>
      <c r="DZ12" s="44"/>
      <c r="EA12" s="44"/>
      <c r="EB12" s="44"/>
      <c r="EC12" s="44"/>
      <c r="ED12" s="44"/>
      <c r="EE12" s="44"/>
      <c r="EF12" s="44"/>
      <c r="EG12" s="44"/>
      <c r="EH12" s="44"/>
      <c r="EI12" s="44"/>
      <c r="EJ12" s="44"/>
      <c r="EK12" s="44"/>
      <c r="EL12" s="44"/>
      <c r="EM12" s="44"/>
      <c r="EN12" s="44"/>
      <c r="EO12" s="44"/>
      <c r="EP12" s="44"/>
      <c r="EQ12" s="44"/>
      <c r="ER12" s="44"/>
      <c r="ES12" s="44"/>
      <c r="ET12" s="44"/>
      <c r="EU12" s="44"/>
      <c r="EV12" s="44"/>
      <c r="EW12" s="44"/>
      <c r="EX12" s="44"/>
      <c r="EY12" s="44"/>
      <c r="EZ12" s="44"/>
      <c r="FA12" s="44"/>
      <c r="FB12" s="44"/>
      <c r="FC12" s="44"/>
      <c r="FD12" s="44"/>
      <c r="FE12" s="44"/>
      <c r="FF12" s="44"/>
      <c r="FG12" s="44"/>
      <c r="FH12" s="44"/>
      <c r="FI12" s="44"/>
      <c r="FJ12" s="44"/>
      <c r="FK12" s="44"/>
      <c r="FL12" s="44"/>
      <c r="FM12" s="44"/>
      <c r="FN12" s="44"/>
      <c r="FO12" s="44"/>
      <c r="FP12" s="44"/>
      <c r="FQ12" s="44"/>
      <c r="FR12" s="44"/>
      <c r="FS12" s="44"/>
      <c r="FT12" s="44"/>
      <c r="FU12" s="44"/>
      <c r="FV12" s="44"/>
      <c r="FW12" s="44"/>
      <c r="FX12" s="44"/>
      <c r="FY12" s="44"/>
      <c r="FZ12" s="44"/>
      <c r="GA12" s="44"/>
      <c r="GB12" s="44"/>
      <c r="GC12" s="44"/>
      <c r="GD12" s="44"/>
      <c r="GE12" s="44"/>
      <c r="GF12" s="44"/>
      <c r="GG12" s="44"/>
      <c r="GH12" s="44"/>
      <c r="GI12" s="44"/>
      <c r="GJ12" s="44"/>
      <c r="GK12" s="44"/>
      <c r="GL12" s="44"/>
      <c r="GM12" s="44"/>
      <c r="GN12" s="44"/>
      <c r="GO12" s="44"/>
      <c r="GP12" s="44"/>
      <c r="GQ12" s="44"/>
      <c r="GR12" s="44"/>
      <c r="GS12" s="44"/>
      <c r="GT12" s="44"/>
      <c r="GU12" s="44"/>
      <c r="GV12" s="44"/>
      <c r="GW12" s="44"/>
      <c r="GX12" s="44"/>
      <c r="GY12" s="44"/>
      <c r="GZ12" s="44"/>
      <c r="HA12" s="44"/>
      <c r="HB12" s="44"/>
      <c r="HC12" s="44"/>
      <c r="HD12" s="44"/>
      <c r="HE12" s="44"/>
      <c r="HF12" s="44"/>
      <c r="HG12" s="44"/>
      <c r="HH12" s="44"/>
      <c r="HI12" s="44"/>
      <c r="HJ12" s="44"/>
      <c r="HK12" s="44"/>
      <c r="HL12" s="44"/>
      <c r="HM12" s="44"/>
      <c r="HN12" s="44"/>
      <c r="HO12" s="44"/>
      <c r="HP12" s="44"/>
      <c r="HQ12" s="44"/>
      <c r="HR12" s="44"/>
      <c r="HS12" s="44"/>
      <c r="HT12" s="44"/>
      <c r="HU12" s="44"/>
      <c r="HV12" s="44"/>
      <c r="HW12" s="44"/>
      <c r="HX12" s="44"/>
      <c r="HY12" s="44"/>
      <c r="HZ12" s="44"/>
      <c r="IA12" s="44"/>
      <c r="IB12" s="44"/>
      <c r="IC12" s="44"/>
      <c r="ID12" s="44"/>
      <c r="IE12" s="44"/>
      <c r="IF12" s="44"/>
      <c r="IG12" s="44"/>
      <c r="IH12" s="44"/>
      <c r="II12" s="44"/>
      <c r="IJ12" s="44"/>
      <c r="IK12" s="44"/>
      <c r="IL12" s="44"/>
      <c r="IM12" s="44"/>
      <c r="IN12" s="44"/>
      <c r="IO12" s="44"/>
      <c r="IP12" s="44"/>
      <c r="IQ12" s="44"/>
      <c r="IR12" s="44"/>
      <c r="IS12" s="44"/>
      <c r="IT12" s="44"/>
      <c r="IU12" s="44"/>
      <c r="IV12" s="44"/>
      <c r="IW12" s="44"/>
      <c r="IX12" s="44"/>
      <c r="IY12" s="44"/>
      <c r="IZ12" s="44"/>
      <c r="JA12" s="44"/>
      <c r="JB12" s="44"/>
      <c r="JC12" s="44"/>
      <c r="JD12" s="44"/>
      <c r="JE12" s="44"/>
      <c r="JF12" s="44"/>
      <c r="JG12" s="44"/>
      <c r="JH12" s="44"/>
      <c r="JI12" s="44"/>
      <c r="JJ12" s="44"/>
      <c r="JK12" s="44"/>
      <c r="JL12" s="44"/>
      <c r="JM12" s="44"/>
      <c r="JN12" s="44"/>
      <c r="JO12" s="44"/>
      <c r="JP12" s="44"/>
      <c r="JQ12" s="44"/>
      <c r="JR12" s="44"/>
      <c r="JS12" s="44"/>
      <c r="JT12" s="44"/>
      <c r="JU12" s="44"/>
      <c r="JV12" s="44"/>
      <c r="JW12" s="44"/>
      <c r="JX12" s="44"/>
      <c r="JY12" s="44"/>
      <c r="JZ12" s="44"/>
      <c r="KA12" s="44"/>
      <c r="KB12" s="44"/>
      <c r="KC12" s="44"/>
      <c r="KD12" s="44"/>
      <c r="KE12" s="44"/>
      <c r="KF12" s="44"/>
      <c r="KG12" s="44"/>
      <c r="KH12" s="44"/>
      <c r="KI12" s="44"/>
      <c r="KJ12" s="44"/>
      <c r="KK12" s="44"/>
      <c r="KL12" s="44"/>
      <c r="KM12" s="44"/>
      <c r="KN12" s="44"/>
      <c r="KO12" s="44"/>
      <c r="KP12" s="44"/>
      <c r="KQ12" s="44"/>
      <c r="KR12" s="44"/>
      <c r="KS12" s="44"/>
      <c r="KT12" s="44"/>
      <c r="KU12" s="44"/>
      <c r="KV12" s="44"/>
      <c r="KW12" s="44"/>
      <c r="KX12" s="44"/>
      <c r="KY12" s="44"/>
      <c r="KZ12" s="44"/>
      <c r="LA12" s="44"/>
      <c r="LB12" s="44"/>
      <c r="LC12" s="44"/>
      <c r="LD12" s="44"/>
      <c r="LE12" s="44"/>
      <c r="LF12" s="44"/>
      <c r="LG12" s="44"/>
      <c r="LH12" s="44"/>
      <c r="LI12" s="44"/>
      <c r="LJ12" s="44"/>
      <c r="LK12" s="44"/>
      <c r="LL12" s="44"/>
      <c r="LM12" s="44"/>
      <c r="LN12" s="44"/>
      <c r="LO12" s="44"/>
      <c r="LP12" s="44"/>
      <c r="LQ12" s="44"/>
      <c r="LR12" s="44"/>
      <c r="LS12" s="44"/>
      <c r="LT12" s="44"/>
      <c r="LU12" s="44"/>
      <c r="LV12" s="44"/>
      <c r="LW12" s="44"/>
      <c r="LX12" s="44"/>
      <c r="LY12" s="44"/>
      <c r="LZ12" s="44"/>
      <c r="MA12" s="44"/>
      <c r="MB12" s="44"/>
      <c r="MC12" s="44"/>
      <c r="MD12" s="44"/>
      <c r="ME12" s="44"/>
      <c r="MF12" s="44"/>
      <c r="MG12" s="44"/>
      <c r="MH12" s="44"/>
      <c r="MI12" s="44"/>
      <c r="MJ12" s="44"/>
      <c r="MK12" s="44"/>
      <c r="ML12" s="44"/>
      <c r="MM12" s="44"/>
      <c r="MN12" s="44"/>
      <c r="MO12" s="44"/>
      <c r="MP12" s="44"/>
      <c r="MQ12" s="44"/>
      <c r="MR12" s="44"/>
      <c r="MS12" s="44"/>
      <c r="MT12" s="44"/>
      <c r="MU12" s="44"/>
      <c r="MV12" s="44"/>
      <c r="MW12" s="44"/>
      <c r="MX12" s="44"/>
      <c r="MY12" s="44"/>
      <c r="MZ12" s="44"/>
      <c r="NA12" s="44"/>
      <c r="NB12" s="44"/>
      <c r="NC12" s="44"/>
      <c r="ND12" s="44"/>
      <c r="NE12" s="44"/>
      <c r="NF12" s="44"/>
      <c r="NG12" s="44"/>
      <c r="NH12" s="44"/>
      <c r="NI12" s="44"/>
      <c r="NJ12" s="44"/>
      <c r="NK12" s="44"/>
      <c r="NL12" s="44"/>
      <c r="NM12" s="44"/>
      <c r="NN12" s="44"/>
      <c r="NO12" s="44"/>
      <c r="NP12" s="44"/>
      <c r="NQ12" s="44"/>
      <c r="NR12" s="44"/>
      <c r="NS12" s="44"/>
      <c r="NT12" s="44"/>
      <c r="NU12" s="44"/>
      <c r="NV12" s="44"/>
      <c r="NW12" s="44"/>
      <c r="NX12" s="44"/>
      <c r="NY12" s="44"/>
      <c r="NZ12" s="44"/>
      <c r="OA12" s="44"/>
      <c r="OB12" s="44"/>
      <c r="OC12" s="44"/>
      <c r="OD12" s="44"/>
      <c r="OE12" s="44"/>
      <c r="OF12" s="44"/>
      <c r="OG12" s="44"/>
      <c r="OH12" s="44"/>
      <c r="OI12" s="44"/>
      <c r="OJ12" s="44"/>
      <c r="OK12" s="44"/>
      <c r="OL12" s="44"/>
      <c r="OM12" s="44"/>
      <c r="ON12" s="44"/>
      <c r="OO12" s="44"/>
      <c r="OP12" s="44"/>
      <c r="OQ12" s="44"/>
      <c r="OR12" s="44"/>
      <c r="OS12" s="44"/>
      <c r="OT12" s="44"/>
      <c r="OU12" s="44"/>
      <c r="OV12" s="44"/>
      <c r="OW12" s="44"/>
      <c r="OX12" s="44"/>
      <c r="OY12" s="44"/>
      <c r="OZ12" s="44"/>
      <c r="PA12" s="44"/>
      <c r="PB12" s="44"/>
      <c r="PC12" s="44"/>
      <c r="PD12" s="44"/>
      <c r="PE12" s="44"/>
      <c r="PF12" s="44"/>
      <c r="PG12" s="44"/>
      <c r="PH12" s="44"/>
      <c r="PI12" s="44"/>
      <c r="PJ12" s="44"/>
      <c r="PK12" s="44"/>
      <c r="PL12" s="44"/>
      <c r="PM12" s="44"/>
      <c r="PN12" s="44"/>
      <c r="PO12" s="44"/>
      <c r="PP12" s="44"/>
      <c r="PQ12" s="44"/>
      <c r="PR12" s="44"/>
      <c r="PS12" s="44"/>
      <c r="PT12" s="44"/>
      <c r="PU12" s="44"/>
      <c r="PV12" s="44"/>
      <c r="PW12" s="44"/>
      <c r="PX12" s="44"/>
      <c r="PY12" s="44"/>
      <c r="PZ12" s="44"/>
      <c r="QA12" s="44"/>
      <c r="QB12" s="44"/>
      <c r="QC12" s="44"/>
      <c r="QD12" s="44"/>
      <c r="QE12" s="44"/>
      <c r="QF12" s="44"/>
      <c r="QG12" s="44"/>
      <c r="QH12" s="44"/>
      <c r="QI12" s="44"/>
      <c r="QJ12" s="44"/>
      <c r="QK12" s="44"/>
      <c r="QL12" s="44"/>
      <c r="QM12" s="44"/>
      <c r="QN12" s="44"/>
      <c r="QO12" s="44"/>
      <c r="QP12" s="44"/>
      <c r="QQ12" s="44"/>
      <c r="QR12" s="44"/>
      <c r="QS12" s="44"/>
      <c r="QT12" s="44"/>
      <c r="QU12" s="44"/>
      <c r="QV12" s="44"/>
      <c r="QW12" s="44"/>
      <c r="QX12" s="44"/>
      <c r="QY12" s="44"/>
      <c r="QZ12" s="44"/>
      <c r="RA12" s="44"/>
      <c r="RB12" s="44"/>
      <c r="RC12" s="44"/>
      <c r="RD12" s="44"/>
      <c r="RE12" s="44"/>
      <c r="RF12" s="44"/>
      <c r="RG12" s="44"/>
      <c r="RH12" s="44"/>
      <c r="RI12" s="44"/>
      <c r="RJ12" s="44"/>
      <c r="RK12" s="44"/>
      <c r="RL12" s="44"/>
      <c r="RM12" s="44"/>
      <c r="RN12" s="44"/>
      <c r="RO12" s="44"/>
      <c r="RP12" s="44"/>
      <c r="RQ12" s="44"/>
      <c r="RR12" s="44"/>
      <c r="RS12" s="44"/>
      <c r="RT12" s="44"/>
      <c r="RU12" s="44"/>
      <c r="RV12" s="44"/>
      <c r="RW12" s="44"/>
      <c r="RX12" s="44"/>
      <c r="RY12" s="44"/>
      <c r="RZ12" s="44"/>
      <c r="SA12" s="44"/>
      <c r="SB12" s="44"/>
      <c r="SC12" s="44"/>
      <c r="SD12" s="44"/>
      <c r="SE12" s="44"/>
      <c r="SF12" s="44"/>
      <c r="SG12" s="44"/>
      <c r="SH12" s="44"/>
      <c r="SI12" s="44"/>
      <c r="SJ12" s="44"/>
      <c r="SK12" s="44"/>
      <c r="SL12" s="44"/>
      <c r="SM12" s="44"/>
      <c r="SN12" s="44"/>
      <c r="SO12" s="44"/>
      <c r="SP12" s="44"/>
      <c r="SQ12" s="44"/>
      <c r="SR12" s="44"/>
      <c r="SS12" s="44"/>
      <c r="ST12" s="44"/>
      <c r="SU12" s="44"/>
      <c r="SV12" s="44"/>
      <c r="SW12" s="44"/>
      <c r="SX12" s="44"/>
      <c r="SY12" s="44"/>
      <c r="SZ12" s="44"/>
      <c r="TA12" s="44"/>
      <c r="TB12" s="44"/>
      <c r="TC12" s="44"/>
      <c r="TD12" s="44"/>
      <c r="TE12" s="44"/>
      <c r="TF12" s="44"/>
      <c r="TG12" s="44"/>
      <c r="TH12" s="44"/>
      <c r="TI12" s="44"/>
      <c r="TJ12" s="44"/>
      <c r="TK12" s="44"/>
      <c r="TL12" s="44"/>
      <c r="TM12" s="44"/>
      <c r="TN12" s="44"/>
      <c r="TO12" s="44"/>
      <c r="TP12" s="44"/>
      <c r="TQ12" s="44"/>
      <c r="TR12" s="44"/>
      <c r="TS12" s="44"/>
      <c r="TT12" s="44"/>
      <c r="TU12" s="44"/>
      <c r="TV12" s="44"/>
      <c r="TW12" s="44"/>
      <c r="TX12" s="44"/>
      <c r="TY12" s="44"/>
      <c r="TZ12" s="44"/>
      <c r="UA12" s="44"/>
      <c r="UB12" s="44"/>
      <c r="UC12" s="44"/>
      <c r="UD12" s="44"/>
      <c r="UE12" s="44"/>
      <c r="UF12" s="44"/>
      <c r="UG12" s="44"/>
      <c r="UH12" s="44"/>
      <c r="UI12" s="44"/>
      <c r="UJ12" s="44"/>
      <c r="UK12" s="44"/>
      <c r="UL12" s="44"/>
      <c r="UM12" s="44"/>
      <c r="UN12" s="44"/>
      <c r="UO12" s="44"/>
      <c r="UP12" s="44"/>
      <c r="UQ12" s="44"/>
      <c r="UR12" s="44"/>
      <c r="US12" s="44"/>
      <c r="UT12" s="44"/>
      <c r="UU12" s="44"/>
      <c r="UV12" s="44"/>
      <c r="UW12" s="44"/>
      <c r="UX12" s="44"/>
      <c r="UY12" s="44"/>
      <c r="UZ12" s="44"/>
      <c r="VA12" s="44"/>
      <c r="VB12" s="44"/>
      <c r="VC12" s="44"/>
      <c r="VD12" s="44"/>
      <c r="VE12" s="44"/>
      <c r="VF12" s="44"/>
      <c r="VG12" s="44"/>
      <c r="VH12" s="44"/>
      <c r="VI12" s="44"/>
      <c r="VJ12" s="44"/>
      <c r="VK12" s="44"/>
      <c r="VL12" s="44"/>
      <c r="VM12" s="44"/>
      <c r="VN12" s="44"/>
      <c r="VO12" s="44"/>
      <c r="VP12" s="44"/>
      <c r="VQ12" s="44"/>
      <c r="VR12" s="44"/>
      <c r="VS12" s="44"/>
      <c r="VT12" s="44"/>
      <c r="VU12" s="44"/>
      <c r="VV12" s="44"/>
      <c r="VW12" s="44"/>
      <c r="VX12" s="44"/>
      <c r="VY12" s="44"/>
      <c r="VZ12" s="44"/>
      <c r="WA12" s="44"/>
      <c r="WB12" s="44"/>
      <c r="WC12" s="44"/>
      <c r="WD12" s="44"/>
      <c r="WE12" s="44"/>
      <c r="WF12" s="44"/>
      <c r="WG12" s="44"/>
      <c r="WH12" s="44"/>
      <c r="WI12" s="44"/>
      <c r="WJ12" s="44"/>
      <c r="WK12" s="44"/>
      <c r="WL12" s="44"/>
      <c r="WM12" s="44"/>
      <c r="WN12" s="44"/>
      <c r="WO12" s="44"/>
      <c r="WP12" s="44"/>
      <c r="WQ12" s="44"/>
      <c r="WR12" s="44"/>
      <c r="WS12" s="44"/>
      <c r="WT12" s="44"/>
      <c r="WU12" s="44"/>
      <c r="WV12" s="44"/>
      <c r="WW12" s="44"/>
      <c r="WX12" s="44"/>
      <c r="WY12" s="44"/>
      <c r="WZ12" s="44"/>
      <c r="XA12" s="44"/>
      <c r="XB12" s="44"/>
      <c r="XC12" s="44"/>
      <c r="XD12" s="44"/>
      <c r="XE12" s="44"/>
      <c r="XF12" s="44"/>
      <c r="XG12" s="44"/>
      <c r="XH12" s="44"/>
      <c r="XI12" s="44"/>
      <c r="XJ12" s="44"/>
      <c r="XK12" s="44"/>
      <c r="XL12" s="44"/>
      <c r="XM12" s="44"/>
      <c r="XN12" s="44"/>
      <c r="XO12" s="44"/>
      <c r="XP12" s="44"/>
      <c r="XQ12" s="44"/>
      <c r="XR12" s="44"/>
      <c r="XS12" s="44"/>
      <c r="XT12" s="44"/>
      <c r="XU12" s="44"/>
      <c r="XV12" s="44"/>
      <c r="XW12" s="44"/>
      <c r="XX12" s="44"/>
      <c r="XY12" s="44"/>
      <c r="XZ12" s="44"/>
      <c r="YA12" s="44"/>
      <c r="YB12" s="44"/>
      <c r="YC12" s="44"/>
      <c r="YD12" s="44"/>
      <c r="YE12" s="44"/>
      <c r="YF12" s="44"/>
      <c r="YG12" s="44"/>
      <c r="YH12" s="44"/>
      <c r="YI12" s="44"/>
      <c r="YJ12" s="44"/>
      <c r="YK12" s="44"/>
      <c r="YL12" s="44"/>
      <c r="YM12" s="44"/>
      <c r="YN12" s="44"/>
      <c r="YO12" s="44"/>
      <c r="YP12" s="44"/>
      <c r="YQ12" s="44"/>
      <c r="YR12" s="44"/>
      <c r="YS12" s="44"/>
      <c r="YT12" s="44"/>
      <c r="YU12" s="44"/>
      <c r="YV12" s="44"/>
      <c r="YW12" s="44"/>
      <c r="YX12" s="44"/>
      <c r="YY12" s="44"/>
      <c r="YZ12" s="44"/>
      <c r="ZA12" s="44"/>
      <c r="ZB12" s="44"/>
      <c r="ZC12" s="44"/>
      <c r="ZD12" s="44"/>
      <c r="ZE12" s="44"/>
      <c r="ZF12" s="44"/>
      <c r="ZG12" s="44"/>
      <c r="ZH12" s="44"/>
      <c r="ZI12" s="44"/>
      <c r="ZJ12" s="44"/>
      <c r="ZK12" s="44"/>
      <c r="ZL12" s="44"/>
      <c r="ZM12" s="44"/>
      <c r="ZN12" s="44"/>
      <c r="ZO12" s="44"/>
      <c r="ZP12" s="44"/>
      <c r="ZQ12" s="44"/>
      <c r="ZR12" s="44"/>
      <c r="ZS12" s="44"/>
      <c r="ZT12" s="44"/>
      <c r="ZU12" s="44"/>
      <c r="ZV12" s="44"/>
      <c r="ZW12" s="44"/>
      <c r="ZX12" s="44"/>
      <c r="ZY12" s="44"/>
      <c r="ZZ12" s="44"/>
      <c r="AAA12" s="44"/>
      <c r="AAB12" s="44"/>
      <c r="AAC12" s="44"/>
      <c r="AAD12" s="44"/>
      <c r="AAE12" s="44"/>
      <c r="AAF12" s="44"/>
      <c r="AAG12" s="44"/>
      <c r="AAH12" s="44"/>
      <c r="AAI12" s="44"/>
      <c r="AAJ12" s="44"/>
      <c r="AAK12" s="44"/>
      <c r="AAL12" s="44"/>
      <c r="AAM12" s="44"/>
      <c r="AAN12" s="44"/>
      <c r="AAO12" s="44"/>
      <c r="AAP12" s="44"/>
      <c r="AAQ12" s="44"/>
      <c r="AAR12" s="44"/>
      <c r="AAS12" s="44"/>
      <c r="AAT12" s="44"/>
      <c r="AAU12" s="44"/>
      <c r="AAV12" s="44"/>
      <c r="AAW12" s="44"/>
      <c r="AAX12" s="44"/>
      <c r="AAY12" s="44"/>
      <c r="AAZ12" s="44"/>
      <c r="ABA12" s="44"/>
      <c r="ABB12" s="44"/>
      <c r="ABC12" s="44"/>
      <c r="ABD12" s="44"/>
      <c r="ABE12" s="44"/>
      <c r="ABF12" s="44"/>
      <c r="ABG12" s="44"/>
      <c r="ABH12" s="44"/>
      <c r="ABI12" s="44"/>
      <c r="ABJ12" s="44"/>
      <c r="ABK12" s="44"/>
      <c r="ABL12" s="44"/>
      <c r="ABM12" s="44"/>
      <c r="ABN12" s="44"/>
      <c r="ABO12" s="44"/>
      <c r="ABP12" s="44"/>
      <c r="ABQ12" s="44"/>
      <c r="ABR12" s="44"/>
      <c r="ABS12" s="44"/>
      <c r="ABT12" s="44"/>
      <c r="ABU12" s="44"/>
      <c r="ABV12" s="44"/>
      <c r="ABW12" s="44"/>
      <c r="ABX12" s="44"/>
      <c r="ABY12" s="44"/>
      <c r="ABZ12" s="44"/>
      <c r="ACA12" s="44"/>
      <c r="ACB12" s="44"/>
      <c r="ACC12" s="44"/>
      <c r="ACD12" s="44"/>
      <c r="ACE12" s="44"/>
      <c r="ACF12" s="44"/>
      <c r="ACG12" s="44"/>
      <c r="ACH12" s="44"/>
      <c r="ACI12" s="44"/>
      <c r="ACJ12" s="44"/>
      <c r="ACK12" s="44"/>
      <c r="ACL12" s="44"/>
      <c r="ACM12" s="44"/>
      <c r="ACN12" s="44"/>
      <c r="ACO12" s="44"/>
      <c r="ACP12" s="44"/>
      <c r="ACQ12" s="44"/>
      <c r="ACR12" s="44"/>
      <c r="ACS12" s="44"/>
      <c r="ACT12" s="44"/>
      <c r="ACU12" s="44"/>
      <c r="ACV12" s="44"/>
      <c r="ACW12" s="44"/>
      <c r="ACX12" s="44"/>
      <c r="ACY12" s="44"/>
      <c r="ACZ12" s="44"/>
      <c r="ADA12" s="44"/>
      <c r="ADB12" s="44"/>
      <c r="ADC12" s="44"/>
      <c r="ADD12" s="44"/>
      <c r="ADE12" s="44"/>
      <c r="ADF12" s="44"/>
      <c r="ADG12" s="44"/>
      <c r="ADH12" s="44"/>
      <c r="ADI12" s="44"/>
      <c r="ADJ12" s="44"/>
      <c r="ADK12" s="44"/>
      <c r="ADL12" s="44"/>
      <c r="ADM12" s="44"/>
      <c r="ADN12" s="44"/>
      <c r="ADO12" s="44"/>
      <c r="ADP12" s="44"/>
      <c r="ADQ12" s="44"/>
      <c r="ADR12" s="44"/>
      <c r="ADS12" s="44"/>
      <c r="ADT12" s="44"/>
      <c r="ADU12" s="44"/>
      <c r="ADV12" s="44"/>
      <c r="ADW12" s="44"/>
      <c r="ADX12" s="44"/>
      <c r="ADY12" s="44"/>
      <c r="ADZ12" s="44"/>
      <c r="AEA12" s="44"/>
      <c r="AEB12" s="44"/>
      <c r="AEC12" s="44"/>
      <c r="AED12" s="44"/>
      <c r="AEE12" s="44"/>
      <c r="AEF12" s="44"/>
      <c r="AEG12" s="44"/>
      <c r="AEH12" s="44"/>
      <c r="AEI12" s="44"/>
      <c r="AEJ12" s="44"/>
      <c r="AEK12" s="44"/>
      <c r="AEL12" s="44"/>
      <c r="AEM12" s="44"/>
      <c r="AEN12" s="44"/>
      <c r="AEO12" s="44"/>
      <c r="AEP12" s="44"/>
      <c r="AEQ12" s="44"/>
      <c r="AER12" s="44"/>
      <c r="AES12" s="44"/>
      <c r="AET12" s="44"/>
      <c r="AEU12" s="44"/>
      <c r="AEV12" s="44"/>
      <c r="AEW12" s="44"/>
      <c r="AEX12" s="44"/>
      <c r="AEY12" s="44"/>
      <c r="AEZ12" s="44"/>
      <c r="AFA12" s="44"/>
      <c r="AFB12" s="44"/>
      <c r="AFC12" s="44"/>
      <c r="AFD12" s="44"/>
      <c r="AFE12" s="44"/>
      <c r="AFF12" s="44"/>
      <c r="AFG12" s="44"/>
      <c r="AFH12" s="44"/>
      <c r="AFI12" s="44"/>
      <c r="AFJ12" s="44"/>
      <c r="AFK12" s="44"/>
      <c r="AFL12" s="44"/>
      <c r="AFM12" s="44"/>
      <c r="AFN12" s="44"/>
      <c r="AFO12" s="44"/>
      <c r="AFP12" s="44"/>
      <c r="AFQ12" s="44"/>
      <c r="AFR12" s="44"/>
      <c r="AFS12" s="44"/>
      <c r="AFT12" s="44"/>
      <c r="AFU12" s="44"/>
      <c r="AFV12" s="44"/>
      <c r="AFW12" s="44"/>
      <c r="AFX12" s="44"/>
      <c r="AFY12" s="44"/>
      <c r="AFZ12" s="44"/>
      <c r="AGA12" s="44"/>
      <c r="AGB12" s="44"/>
      <c r="AGC12" s="44"/>
      <c r="AGD12" s="44"/>
      <c r="AGE12" s="44"/>
      <c r="AGF12" s="44"/>
      <c r="AGG12" s="44"/>
      <c r="AGH12" s="44"/>
      <c r="AGI12" s="44"/>
      <c r="AGJ12" s="44"/>
      <c r="AGK12" s="44"/>
      <c r="AGL12" s="44"/>
      <c r="AGM12" s="44"/>
      <c r="AGN12" s="44"/>
      <c r="AGO12" s="44"/>
      <c r="AGP12" s="44"/>
      <c r="AGQ12" s="44"/>
      <c r="AGR12" s="44"/>
      <c r="AGS12" s="44"/>
      <c r="AGT12" s="44"/>
      <c r="AGU12" s="44"/>
      <c r="AGV12" s="44"/>
      <c r="AGW12" s="44"/>
      <c r="AGX12" s="44"/>
      <c r="AGY12" s="44"/>
      <c r="AGZ12" s="44"/>
      <c r="AHA12" s="44"/>
      <c r="AHB12" s="44"/>
      <c r="AHC12" s="44"/>
      <c r="AHD12" s="44"/>
      <c r="AHE12" s="44"/>
      <c r="AHF12" s="44"/>
      <c r="AHG12" s="44"/>
      <c r="AHH12" s="44"/>
      <c r="AHI12" s="44"/>
      <c r="AHJ12" s="44"/>
      <c r="AHK12" s="44"/>
      <c r="AHL12" s="44"/>
      <c r="AHM12" s="44"/>
      <c r="AHN12" s="44"/>
      <c r="AHO12" s="44"/>
      <c r="AHP12" s="44"/>
      <c r="AHQ12" s="44"/>
      <c r="AHR12" s="44"/>
      <c r="AHS12" s="44"/>
      <c r="AHT12" s="44"/>
      <c r="AHU12" s="44"/>
      <c r="AHV12" s="44"/>
      <c r="AHW12" s="44"/>
      <c r="AHX12" s="44"/>
      <c r="AHY12" s="44"/>
      <c r="AHZ12" s="44"/>
      <c r="AIA12" s="44"/>
      <c r="AIB12" s="44"/>
      <c r="AIC12" s="44"/>
      <c r="AID12" s="44"/>
      <c r="AIE12" s="44"/>
      <c r="AIF12" s="44"/>
      <c r="AIG12" s="44"/>
      <c r="AIH12" s="44"/>
      <c r="AII12" s="44"/>
      <c r="AIJ12" s="44"/>
      <c r="AIK12" s="44"/>
      <c r="AIL12" s="44"/>
      <c r="AIM12" s="44"/>
      <c r="AIN12" s="44"/>
      <c r="AIO12" s="44"/>
      <c r="AIP12" s="44"/>
      <c r="AIQ12" s="44"/>
      <c r="AIR12" s="44"/>
      <c r="AIS12" s="44"/>
      <c r="AIT12" s="44"/>
      <c r="AIU12" s="44"/>
      <c r="AIV12" s="44"/>
      <c r="AIW12" s="44"/>
      <c r="AIX12" s="44"/>
      <c r="AIY12" s="44"/>
      <c r="AIZ12" s="44"/>
      <c r="AJA12" s="44"/>
      <c r="AJB12" s="44"/>
      <c r="AJC12" s="44"/>
      <c r="AJD12" s="44"/>
      <c r="AJE12" s="44"/>
      <c r="AJF12" s="44"/>
      <c r="AJG12" s="44"/>
      <c r="AJH12" s="44"/>
      <c r="AJI12" s="44"/>
      <c r="AJJ12" s="44"/>
      <c r="AJK12" s="44"/>
      <c r="AJL12" s="44"/>
      <c r="AJM12" s="44"/>
      <c r="AJN12" s="44"/>
      <c r="AJO12" s="44"/>
      <c r="AJP12" s="44"/>
      <c r="AJQ12" s="44"/>
      <c r="AJR12" s="44"/>
      <c r="AJS12" s="44"/>
      <c r="AJT12" s="44"/>
      <c r="AJU12" s="44"/>
      <c r="AJV12" s="44"/>
      <c r="AJW12" s="44"/>
      <c r="AJX12" s="44"/>
      <c r="AJY12" s="44"/>
      <c r="AJZ12" s="44"/>
      <c r="AKA12" s="44"/>
      <c r="AKB12" s="44"/>
      <c r="AKC12" s="44"/>
      <c r="AKD12" s="44"/>
      <c r="AKE12" s="44"/>
      <c r="AKF12" s="44"/>
      <c r="AKG12" s="44"/>
      <c r="AKH12" s="44"/>
      <c r="AKI12" s="44"/>
      <c r="AKJ12" s="44"/>
      <c r="AKK12" s="44"/>
      <c r="AKL12" s="44"/>
      <c r="AKM12" s="44"/>
      <c r="AKN12" s="44"/>
      <c r="AKO12" s="44"/>
      <c r="AKP12" s="44"/>
      <c r="AKQ12" s="44"/>
      <c r="AKR12" s="44"/>
      <c r="AKS12" s="44"/>
      <c r="AKT12" s="44"/>
      <c r="AKU12" s="44"/>
      <c r="AKV12" s="44"/>
      <c r="AKW12" s="44"/>
      <c r="AKX12" s="44"/>
      <c r="AKY12" s="44"/>
      <c r="AKZ12" s="44"/>
      <c r="ALA12" s="44"/>
      <c r="ALB12" s="44"/>
      <c r="ALC12" s="44"/>
      <c r="ALD12" s="44"/>
      <c r="ALE12" s="44"/>
      <c r="ALF12" s="44"/>
      <c r="ALG12" s="44"/>
      <c r="ALH12" s="44"/>
      <c r="ALI12" s="44"/>
      <c r="ALJ12" s="44"/>
      <c r="ALK12" s="44"/>
      <c r="ALL12" s="44"/>
      <c r="ALM12" s="44"/>
      <c r="ALN12" s="44"/>
      <c r="ALO12" s="44"/>
      <c r="ALP12" s="44"/>
      <c r="ALQ12" s="44"/>
      <c r="ALR12" s="44"/>
      <c r="ALS12" s="44"/>
      <c r="ALT12" s="44"/>
      <c r="ALU12" s="44"/>
      <c r="ALV12" s="44"/>
      <c r="ALW12" s="44"/>
      <c r="ALX12" s="44"/>
      <c r="ALY12" s="44"/>
      <c r="ALZ12" s="44"/>
      <c r="AMA12" s="44"/>
      <c r="AMB12" s="44"/>
      <c r="AMC12" s="44"/>
      <c r="AMD12" s="44"/>
      <c r="AME12" s="44"/>
      <c r="AMF12" s="44"/>
      <c r="AMG12" s="44"/>
      <c r="AMH12" s="44"/>
      <c r="AMI12" s="44"/>
      <c r="AMJ12" s="44"/>
      <c r="AMK12" s="44"/>
      <c r="AML12" s="44"/>
      <c r="AMM12" s="44"/>
      <c r="AMN12" s="44"/>
      <c r="AMO12" s="44"/>
      <c r="AMP12" s="44"/>
      <c r="AMQ12" s="44"/>
      <c r="AMR12" s="44"/>
      <c r="AMS12" s="44"/>
      <c r="AMT12" s="44"/>
      <c r="AMU12" s="44"/>
      <c r="AMV12" s="44"/>
      <c r="AMW12" s="44"/>
      <c r="AMX12" s="44"/>
      <c r="AMY12" s="44"/>
      <c r="AMZ12" s="44"/>
      <c r="ANA12" s="44"/>
      <c r="ANB12" s="44"/>
      <c r="ANC12" s="44"/>
      <c r="AND12" s="44"/>
      <c r="ANE12" s="44"/>
      <c r="ANF12" s="44"/>
      <c r="ANG12" s="44"/>
      <c r="ANH12" s="44"/>
      <c r="ANI12" s="44"/>
      <c r="ANJ12" s="44"/>
      <c r="ANK12" s="44"/>
      <c r="ANL12" s="44"/>
      <c r="ANM12" s="44"/>
      <c r="ANN12" s="44"/>
      <c r="ANO12" s="44"/>
      <c r="ANP12" s="44"/>
      <c r="ANQ12" s="44"/>
      <c r="ANR12" s="44"/>
      <c r="ANS12" s="44"/>
      <c r="ANT12" s="44"/>
      <c r="ANU12" s="44"/>
      <c r="ANV12" s="44"/>
      <c r="ANW12" s="44"/>
      <c r="ANX12" s="44"/>
      <c r="ANY12" s="44"/>
      <c r="ANZ12" s="44"/>
      <c r="AOA12" s="44"/>
      <c r="AOB12" s="44"/>
      <c r="AOC12" s="44"/>
      <c r="AOD12" s="44"/>
      <c r="AOE12" s="44"/>
      <c r="AOF12" s="44"/>
      <c r="AOG12" s="44"/>
      <c r="AOH12" s="44"/>
      <c r="AOI12" s="44"/>
      <c r="AOJ12" s="44"/>
      <c r="AOK12" s="44"/>
      <c r="AOL12" s="44"/>
      <c r="AOM12" s="44"/>
      <c r="AON12" s="44"/>
      <c r="AOO12" s="44"/>
      <c r="AOP12" s="44"/>
      <c r="AOQ12" s="44"/>
      <c r="AOR12" s="44"/>
      <c r="AOS12" s="44"/>
      <c r="AOT12" s="44"/>
      <c r="AOU12" s="44"/>
      <c r="AOV12" s="44"/>
      <c r="AOW12" s="44"/>
      <c r="AOX12" s="44"/>
      <c r="AOY12" s="44"/>
      <c r="AOZ12" s="44"/>
      <c r="APA12" s="44"/>
      <c r="APB12" s="44"/>
      <c r="APC12" s="44"/>
      <c r="APD12" s="44"/>
      <c r="APE12" s="44"/>
      <c r="APF12" s="44"/>
      <c r="APG12" s="44"/>
      <c r="APH12" s="44"/>
      <c r="API12" s="44"/>
      <c r="APJ12" s="44"/>
      <c r="APK12" s="44"/>
      <c r="APL12" s="44"/>
      <c r="APM12" s="44"/>
      <c r="APN12" s="44"/>
    </row>
    <row r="13" spans="2:1106" x14ac:dyDescent="0.25">
      <c r="B13" s="44"/>
      <c r="C13" s="46" t="s">
        <v>304</v>
      </c>
      <c r="D13" s="44">
        <v>12365</v>
      </c>
      <c r="E13" s="119">
        <v>-93561982.549999997</v>
      </c>
      <c r="F13" s="119">
        <v>0</v>
      </c>
      <c r="G13" s="119">
        <v>9754775.0500000007</v>
      </c>
      <c r="H13" s="119">
        <v>0</v>
      </c>
      <c r="I13" s="44"/>
      <c r="J13" s="44"/>
      <c r="K13" s="69">
        <f>-1*(V13*W13*'Exchange Rates Hist'!$N$3)</f>
        <v>-93561982.554740578</v>
      </c>
      <c r="L13" s="22">
        <f t="shared" si="1"/>
        <v>-5.066781172439707E-11</v>
      </c>
      <c r="M13" s="68"/>
      <c r="N13" s="68"/>
      <c r="O13" s="96">
        <f>V13*(Y13*'Exchange Rates FWD'!$R$10)</f>
        <v>9754775.051704254</v>
      </c>
      <c r="P13" s="22">
        <f t="shared" si="0"/>
        <v>-1.747096419533481E-10</v>
      </c>
      <c r="Q13" s="68"/>
      <c r="R13" s="68"/>
      <c r="S13" s="6" t="s">
        <v>123</v>
      </c>
      <c r="T13" s="10">
        <v>41</v>
      </c>
      <c r="U13" s="6" t="s">
        <v>306</v>
      </c>
      <c r="V13" s="10">
        <v>359160</v>
      </c>
      <c r="W13" s="11">
        <v>29</v>
      </c>
      <c r="X13" s="6" t="s">
        <v>307</v>
      </c>
      <c r="Y13" s="44">
        <v>3</v>
      </c>
      <c r="Z13" s="44"/>
      <c r="AA13" s="44"/>
      <c r="AB13" s="44"/>
      <c r="AC13" s="44"/>
      <c r="AD13" s="44"/>
      <c r="AE13" s="44"/>
      <c r="AF13" s="44"/>
      <c r="AG13" s="44"/>
      <c r="AH13" s="44"/>
      <c r="AI13" s="44"/>
      <c r="AJ13" s="44"/>
      <c r="AK13" s="44"/>
      <c r="AL13" s="44"/>
      <c r="AM13" s="44"/>
      <c r="AN13" s="44"/>
      <c r="AO13" s="44"/>
      <c r="AP13" s="44"/>
      <c r="AQ13" s="44"/>
      <c r="AR13" s="44"/>
      <c r="AS13" s="44"/>
      <c r="AT13" s="44"/>
      <c r="AU13" s="44"/>
      <c r="AV13" s="44"/>
      <c r="AW13" s="44"/>
      <c r="AX13" s="44"/>
      <c r="AY13" s="44"/>
      <c r="AZ13" s="44"/>
      <c r="BA13" s="44"/>
      <c r="BB13" s="44"/>
      <c r="BC13" s="44"/>
      <c r="BD13" s="44"/>
      <c r="BE13" s="44"/>
      <c r="BF13" s="44"/>
      <c r="BG13" s="44"/>
      <c r="BH13" s="44"/>
      <c r="BI13" s="44"/>
      <c r="BJ13" s="44"/>
      <c r="BK13" s="44"/>
      <c r="BL13" s="44"/>
      <c r="BM13" s="44"/>
      <c r="BN13" s="44"/>
      <c r="BO13" s="44"/>
      <c r="BP13" s="44"/>
      <c r="BQ13" s="44"/>
      <c r="BR13" s="44"/>
      <c r="BS13" s="44"/>
      <c r="BT13" s="44"/>
      <c r="BU13" s="44"/>
      <c r="BV13" s="44"/>
      <c r="BW13" s="44"/>
      <c r="BX13" s="44"/>
      <c r="BY13" s="44"/>
      <c r="BZ13" s="44"/>
      <c r="CA13" s="44"/>
      <c r="CB13" s="44"/>
      <c r="CC13" s="44"/>
      <c r="CD13" s="44"/>
      <c r="CE13" s="44"/>
      <c r="CF13" s="44"/>
      <c r="CG13" s="44"/>
      <c r="CH13" s="44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4"/>
      <c r="DY13" s="44"/>
      <c r="DZ13" s="44"/>
      <c r="EA13" s="44"/>
      <c r="EB13" s="44"/>
      <c r="EC13" s="44"/>
      <c r="ED13" s="44"/>
      <c r="EE13" s="44"/>
      <c r="EF13" s="44"/>
      <c r="EG13" s="44"/>
      <c r="EH13" s="44"/>
      <c r="EI13" s="44"/>
      <c r="EJ13" s="44"/>
      <c r="EK13" s="44"/>
      <c r="EL13" s="44"/>
      <c r="EM13" s="44"/>
      <c r="EN13" s="44"/>
      <c r="EO13" s="44"/>
      <c r="EP13" s="44"/>
      <c r="EQ13" s="44"/>
      <c r="ER13" s="44"/>
      <c r="ES13" s="44"/>
      <c r="ET13" s="44"/>
      <c r="EU13" s="44"/>
      <c r="EV13" s="44"/>
      <c r="EW13" s="44"/>
      <c r="EX13" s="44"/>
      <c r="EY13" s="44"/>
      <c r="EZ13" s="44"/>
      <c r="FA13" s="44"/>
      <c r="FB13" s="44"/>
      <c r="FC13" s="44"/>
      <c r="FD13" s="44"/>
      <c r="FE13" s="44"/>
      <c r="FF13" s="44"/>
      <c r="FG13" s="44"/>
      <c r="FH13" s="44"/>
      <c r="FI13" s="44"/>
      <c r="FJ13" s="44"/>
      <c r="FK13" s="44"/>
      <c r="FL13" s="44"/>
      <c r="FM13" s="44"/>
      <c r="FN13" s="44"/>
      <c r="FO13" s="44"/>
      <c r="FP13" s="44"/>
      <c r="FQ13" s="44"/>
      <c r="FR13" s="44"/>
      <c r="FS13" s="44"/>
      <c r="FT13" s="44"/>
      <c r="FU13" s="44"/>
      <c r="FV13" s="44"/>
      <c r="FW13" s="44"/>
      <c r="FX13" s="44"/>
      <c r="FY13" s="44"/>
      <c r="FZ13" s="44"/>
      <c r="GA13" s="44"/>
      <c r="GB13" s="44"/>
      <c r="GC13" s="44"/>
      <c r="GD13" s="44"/>
      <c r="GE13" s="44"/>
      <c r="GF13" s="44"/>
      <c r="GG13" s="44"/>
      <c r="GH13" s="44"/>
      <c r="GI13" s="44"/>
      <c r="GJ13" s="44"/>
      <c r="GK13" s="44"/>
      <c r="GL13" s="44"/>
      <c r="GM13" s="44"/>
      <c r="GN13" s="44"/>
      <c r="GO13" s="44"/>
      <c r="GP13" s="44"/>
      <c r="GQ13" s="44"/>
      <c r="GR13" s="44"/>
      <c r="GS13" s="44"/>
      <c r="GT13" s="44"/>
      <c r="GU13" s="44"/>
      <c r="GV13" s="44"/>
      <c r="GW13" s="44"/>
      <c r="GX13" s="44"/>
      <c r="GY13" s="44"/>
      <c r="GZ13" s="44"/>
      <c r="HA13" s="44"/>
      <c r="HB13" s="44"/>
      <c r="HC13" s="44"/>
      <c r="HD13" s="44"/>
      <c r="HE13" s="44"/>
      <c r="HF13" s="44"/>
      <c r="HG13" s="44"/>
      <c r="HH13" s="44"/>
      <c r="HI13" s="44"/>
      <c r="HJ13" s="44"/>
      <c r="HK13" s="44"/>
      <c r="HL13" s="44"/>
      <c r="HM13" s="44"/>
      <c r="HN13" s="44"/>
      <c r="HO13" s="44"/>
      <c r="HP13" s="44"/>
      <c r="HQ13" s="44"/>
      <c r="HR13" s="44"/>
      <c r="HS13" s="44"/>
      <c r="HT13" s="44"/>
      <c r="HU13" s="44"/>
      <c r="HV13" s="44"/>
      <c r="HW13" s="44"/>
      <c r="HX13" s="44"/>
      <c r="HY13" s="44"/>
      <c r="HZ13" s="44"/>
      <c r="IA13" s="44"/>
      <c r="IB13" s="44"/>
      <c r="IC13" s="44"/>
      <c r="ID13" s="44"/>
      <c r="IE13" s="44"/>
      <c r="IF13" s="44"/>
      <c r="IG13" s="44"/>
      <c r="IH13" s="44"/>
      <c r="II13" s="44"/>
      <c r="IJ13" s="44"/>
      <c r="IK13" s="44"/>
      <c r="IL13" s="44"/>
      <c r="IM13" s="44"/>
      <c r="IN13" s="44"/>
      <c r="IO13" s="44"/>
      <c r="IP13" s="44"/>
      <c r="IQ13" s="44"/>
      <c r="IR13" s="44"/>
      <c r="IS13" s="44"/>
      <c r="IT13" s="44"/>
      <c r="IU13" s="44"/>
      <c r="IV13" s="44"/>
      <c r="IW13" s="44"/>
      <c r="IX13" s="44"/>
      <c r="IY13" s="44"/>
      <c r="IZ13" s="44"/>
      <c r="JA13" s="44"/>
      <c r="JB13" s="44"/>
      <c r="JC13" s="44"/>
      <c r="JD13" s="44"/>
      <c r="JE13" s="44"/>
      <c r="JF13" s="44"/>
      <c r="JG13" s="44"/>
      <c r="JH13" s="44"/>
      <c r="JI13" s="44"/>
      <c r="JJ13" s="44"/>
      <c r="JK13" s="44"/>
      <c r="JL13" s="44"/>
      <c r="JM13" s="44"/>
      <c r="JN13" s="44"/>
      <c r="JO13" s="44"/>
      <c r="JP13" s="44"/>
      <c r="JQ13" s="44"/>
      <c r="JR13" s="44"/>
      <c r="JS13" s="44"/>
      <c r="JT13" s="44"/>
      <c r="JU13" s="44"/>
      <c r="JV13" s="44"/>
      <c r="JW13" s="44"/>
      <c r="JX13" s="44"/>
      <c r="JY13" s="44"/>
      <c r="JZ13" s="44"/>
      <c r="KA13" s="44"/>
      <c r="KB13" s="44"/>
      <c r="KC13" s="44"/>
      <c r="KD13" s="44"/>
      <c r="KE13" s="44"/>
      <c r="KF13" s="44"/>
      <c r="KG13" s="44"/>
      <c r="KH13" s="44"/>
      <c r="KI13" s="44"/>
      <c r="KJ13" s="44"/>
      <c r="KK13" s="44"/>
      <c r="KL13" s="44"/>
      <c r="KM13" s="44"/>
      <c r="KN13" s="44"/>
      <c r="KO13" s="44"/>
      <c r="KP13" s="44"/>
      <c r="KQ13" s="44"/>
      <c r="KR13" s="44"/>
      <c r="KS13" s="44"/>
      <c r="KT13" s="44"/>
      <c r="KU13" s="44"/>
      <c r="KV13" s="44"/>
      <c r="KW13" s="44"/>
      <c r="KX13" s="44"/>
      <c r="KY13" s="44"/>
      <c r="KZ13" s="44"/>
      <c r="LA13" s="44"/>
      <c r="LB13" s="44"/>
      <c r="LC13" s="44"/>
      <c r="LD13" s="44"/>
      <c r="LE13" s="44"/>
      <c r="LF13" s="44"/>
      <c r="LG13" s="44"/>
      <c r="LH13" s="44"/>
      <c r="LI13" s="44"/>
      <c r="LJ13" s="44"/>
      <c r="LK13" s="44"/>
      <c r="LL13" s="44"/>
      <c r="LM13" s="44"/>
      <c r="LN13" s="44"/>
      <c r="LO13" s="44"/>
      <c r="LP13" s="44"/>
      <c r="LQ13" s="44"/>
      <c r="LR13" s="44"/>
      <c r="LS13" s="44"/>
      <c r="LT13" s="44"/>
      <c r="LU13" s="44"/>
      <c r="LV13" s="44"/>
      <c r="LW13" s="44"/>
      <c r="LX13" s="44"/>
      <c r="LY13" s="44"/>
      <c r="LZ13" s="44"/>
      <c r="MA13" s="44"/>
      <c r="MB13" s="44"/>
      <c r="MC13" s="44"/>
      <c r="MD13" s="44"/>
      <c r="ME13" s="44"/>
      <c r="MF13" s="44"/>
      <c r="MG13" s="44"/>
      <c r="MH13" s="44"/>
      <c r="MI13" s="44"/>
      <c r="MJ13" s="44"/>
      <c r="MK13" s="44"/>
      <c r="ML13" s="44"/>
      <c r="MM13" s="44"/>
      <c r="MN13" s="44"/>
      <c r="MO13" s="44"/>
      <c r="MP13" s="44"/>
      <c r="MQ13" s="44"/>
      <c r="MR13" s="44"/>
      <c r="MS13" s="44"/>
      <c r="MT13" s="44"/>
      <c r="MU13" s="44"/>
      <c r="MV13" s="44"/>
      <c r="MW13" s="44"/>
      <c r="MX13" s="44"/>
      <c r="MY13" s="44"/>
      <c r="MZ13" s="44"/>
      <c r="NA13" s="44"/>
      <c r="NB13" s="44"/>
      <c r="NC13" s="44"/>
      <c r="ND13" s="44"/>
      <c r="NE13" s="44"/>
      <c r="NF13" s="44"/>
      <c r="NG13" s="44"/>
      <c r="NH13" s="44"/>
      <c r="NI13" s="44"/>
      <c r="NJ13" s="44"/>
      <c r="NK13" s="44"/>
      <c r="NL13" s="44"/>
      <c r="NM13" s="44"/>
      <c r="NN13" s="44"/>
      <c r="NO13" s="44"/>
      <c r="NP13" s="44"/>
      <c r="NQ13" s="44"/>
      <c r="NR13" s="44"/>
      <c r="NS13" s="44"/>
      <c r="NT13" s="44"/>
      <c r="NU13" s="44"/>
      <c r="NV13" s="44"/>
      <c r="NW13" s="44"/>
      <c r="NX13" s="44"/>
      <c r="NY13" s="44"/>
      <c r="NZ13" s="44"/>
      <c r="OA13" s="44"/>
      <c r="OB13" s="44"/>
      <c r="OC13" s="44"/>
      <c r="OD13" s="44"/>
      <c r="OE13" s="44"/>
      <c r="OF13" s="44"/>
      <c r="OG13" s="44"/>
      <c r="OH13" s="44"/>
      <c r="OI13" s="44"/>
      <c r="OJ13" s="44"/>
      <c r="OK13" s="44"/>
      <c r="OL13" s="44"/>
      <c r="OM13" s="44"/>
      <c r="ON13" s="44"/>
      <c r="OO13" s="44"/>
      <c r="OP13" s="44"/>
      <c r="OQ13" s="44"/>
      <c r="OR13" s="44"/>
      <c r="OS13" s="44"/>
      <c r="OT13" s="44"/>
      <c r="OU13" s="44"/>
      <c r="OV13" s="44"/>
      <c r="OW13" s="44"/>
      <c r="OX13" s="44"/>
      <c r="OY13" s="44"/>
      <c r="OZ13" s="44"/>
      <c r="PA13" s="44"/>
      <c r="PB13" s="44"/>
      <c r="PC13" s="44"/>
      <c r="PD13" s="44"/>
      <c r="PE13" s="44"/>
      <c r="PF13" s="44"/>
      <c r="PG13" s="44"/>
      <c r="PH13" s="44"/>
      <c r="PI13" s="44"/>
      <c r="PJ13" s="44"/>
      <c r="PK13" s="44"/>
      <c r="PL13" s="44"/>
      <c r="PM13" s="44"/>
      <c r="PN13" s="44"/>
      <c r="PO13" s="44"/>
      <c r="PP13" s="44"/>
      <c r="PQ13" s="44"/>
      <c r="PR13" s="44"/>
      <c r="PS13" s="44"/>
      <c r="PT13" s="44"/>
      <c r="PU13" s="44"/>
      <c r="PV13" s="44"/>
      <c r="PW13" s="44"/>
      <c r="PX13" s="44"/>
      <c r="PY13" s="44"/>
      <c r="PZ13" s="44"/>
      <c r="QA13" s="44"/>
      <c r="QB13" s="44"/>
      <c r="QC13" s="44"/>
      <c r="QD13" s="44"/>
      <c r="QE13" s="44"/>
      <c r="QF13" s="44"/>
      <c r="QG13" s="44"/>
      <c r="QH13" s="44"/>
      <c r="QI13" s="44"/>
      <c r="QJ13" s="44"/>
      <c r="QK13" s="44"/>
      <c r="QL13" s="44"/>
      <c r="QM13" s="44"/>
      <c r="QN13" s="44"/>
      <c r="QO13" s="44"/>
      <c r="QP13" s="44"/>
      <c r="QQ13" s="44"/>
      <c r="QR13" s="44"/>
      <c r="QS13" s="44"/>
      <c r="QT13" s="44"/>
      <c r="QU13" s="44"/>
      <c r="QV13" s="44"/>
      <c r="QW13" s="44"/>
      <c r="QX13" s="44"/>
      <c r="QY13" s="44"/>
      <c r="QZ13" s="44"/>
      <c r="RA13" s="44"/>
      <c r="RB13" s="44"/>
      <c r="RC13" s="44"/>
      <c r="RD13" s="44"/>
      <c r="RE13" s="44"/>
      <c r="RF13" s="44"/>
      <c r="RG13" s="44"/>
      <c r="RH13" s="44"/>
      <c r="RI13" s="44"/>
      <c r="RJ13" s="44"/>
      <c r="RK13" s="44"/>
      <c r="RL13" s="44"/>
      <c r="RM13" s="44"/>
      <c r="RN13" s="44"/>
      <c r="RO13" s="44"/>
      <c r="RP13" s="44"/>
      <c r="RQ13" s="44"/>
      <c r="RR13" s="44"/>
      <c r="RS13" s="44"/>
      <c r="RT13" s="44"/>
      <c r="RU13" s="44"/>
      <c r="RV13" s="44"/>
      <c r="RW13" s="44"/>
      <c r="RX13" s="44"/>
      <c r="RY13" s="44"/>
      <c r="RZ13" s="44"/>
      <c r="SA13" s="44"/>
      <c r="SB13" s="44"/>
      <c r="SC13" s="44"/>
      <c r="SD13" s="44"/>
      <c r="SE13" s="44"/>
      <c r="SF13" s="44"/>
      <c r="SG13" s="44"/>
      <c r="SH13" s="44"/>
      <c r="SI13" s="44"/>
      <c r="SJ13" s="44"/>
      <c r="SK13" s="44"/>
      <c r="SL13" s="44"/>
      <c r="SM13" s="44"/>
      <c r="SN13" s="44"/>
      <c r="SO13" s="44"/>
      <c r="SP13" s="44"/>
      <c r="SQ13" s="44"/>
      <c r="SR13" s="44"/>
      <c r="SS13" s="44"/>
      <c r="ST13" s="44"/>
      <c r="SU13" s="44"/>
      <c r="SV13" s="44"/>
      <c r="SW13" s="44"/>
      <c r="SX13" s="44"/>
      <c r="SY13" s="44"/>
      <c r="SZ13" s="44"/>
      <c r="TA13" s="44"/>
      <c r="TB13" s="44"/>
      <c r="TC13" s="44"/>
      <c r="TD13" s="44"/>
      <c r="TE13" s="44"/>
      <c r="TF13" s="44"/>
      <c r="TG13" s="44"/>
      <c r="TH13" s="44"/>
      <c r="TI13" s="44"/>
      <c r="TJ13" s="44"/>
      <c r="TK13" s="44"/>
      <c r="TL13" s="44"/>
      <c r="TM13" s="44"/>
      <c r="TN13" s="44"/>
      <c r="TO13" s="44"/>
      <c r="TP13" s="44"/>
      <c r="TQ13" s="44"/>
      <c r="TR13" s="44"/>
      <c r="TS13" s="44"/>
      <c r="TT13" s="44"/>
      <c r="TU13" s="44"/>
      <c r="TV13" s="44"/>
      <c r="TW13" s="44"/>
      <c r="TX13" s="44"/>
      <c r="TY13" s="44"/>
      <c r="TZ13" s="44"/>
      <c r="UA13" s="44"/>
      <c r="UB13" s="44"/>
      <c r="UC13" s="44"/>
      <c r="UD13" s="44"/>
      <c r="UE13" s="44"/>
      <c r="UF13" s="44"/>
      <c r="UG13" s="44"/>
      <c r="UH13" s="44"/>
      <c r="UI13" s="44"/>
      <c r="UJ13" s="44"/>
      <c r="UK13" s="44"/>
      <c r="UL13" s="44"/>
      <c r="UM13" s="44"/>
      <c r="UN13" s="44"/>
      <c r="UO13" s="44"/>
      <c r="UP13" s="44"/>
      <c r="UQ13" s="44"/>
      <c r="UR13" s="44"/>
      <c r="US13" s="44"/>
      <c r="UT13" s="44"/>
      <c r="UU13" s="44"/>
      <c r="UV13" s="44"/>
      <c r="UW13" s="44"/>
      <c r="UX13" s="44"/>
      <c r="UY13" s="44"/>
      <c r="UZ13" s="44"/>
      <c r="VA13" s="44"/>
      <c r="VB13" s="44"/>
      <c r="VC13" s="44"/>
      <c r="VD13" s="44"/>
      <c r="VE13" s="44"/>
      <c r="VF13" s="44"/>
      <c r="VG13" s="44"/>
      <c r="VH13" s="44"/>
      <c r="VI13" s="44"/>
      <c r="VJ13" s="44"/>
      <c r="VK13" s="44"/>
      <c r="VL13" s="44"/>
      <c r="VM13" s="44"/>
      <c r="VN13" s="44"/>
      <c r="VO13" s="44"/>
      <c r="VP13" s="44"/>
      <c r="VQ13" s="44"/>
      <c r="VR13" s="44"/>
      <c r="VS13" s="44"/>
      <c r="VT13" s="44"/>
      <c r="VU13" s="44"/>
      <c r="VV13" s="44"/>
      <c r="VW13" s="44"/>
      <c r="VX13" s="44"/>
      <c r="VY13" s="44"/>
      <c r="VZ13" s="44"/>
      <c r="WA13" s="44"/>
      <c r="WB13" s="44"/>
      <c r="WC13" s="44"/>
      <c r="WD13" s="44"/>
      <c r="WE13" s="44"/>
      <c r="WF13" s="44"/>
      <c r="WG13" s="44"/>
      <c r="WH13" s="44"/>
      <c r="WI13" s="44"/>
      <c r="WJ13" s="44"/>
      <c r="WK13" s="44"/>
      <c r="WL13" s="44"/>
      <c r="WM13" s="44"/>
      <c r="WN13" s="44"/>
      <c r="WO13" s="44"/>
      <c r="WP13" s="44"/>
      <c r="WQ13" s="44"/>
      <c r="WR13" s="44"/>
      <c r="WS13" s="44"/>
      <c r="WT13" s="44"/>
      <c r="WU13" s="44"/>
      <c r="WV13" s="44"/>
      <c r="WW13" s="44"/>
      <c r="WX13" s="44"/>
      <c r="WY13" s="44"/>
      <c r="WZ13" s="44"/>
      <c r="XA13" s="44"/>
      <c r="XB13" s="44"/>
      <c r="XC13" s="44"/>
      <c r="XD13" s="44"/>
      <c r="XE13" s="44"/>
      <c r="XF13" s="44"/>
      <c r="XG13" s="44"/>
      <c r="XH13" s="44"/>
      <c r="XI13" s="44"/>
      <c r="XJ13" s="44"/>
      <c r="XK13" s="44"/>
      <c r="XL13" s="44"/>
      <c r="XM13" s="44"/>
      <c r="XN13" s="44"/>
      <c r="XO13" s="44"/>
      <c r="XP13" s="44"/>
      <c r="XQ13" s="44"/>
      <c r="XR13" s="44"/>
      <c r="XS13" s="44"/>
      <c r="XT13" s="44"/>
      <c r="XU13" s="44"/>
      <c r="XV13" s="44"/>
      <c r="XW13" s="44"/>
      <c r="XX13" s="44"/>
      <c r="XY13" s="44"/>
      <c r="XZ13" s="44"/>
      <c r="YA13" s="44"/>
      <c r="YB13" s="44"/>
      <c r="YC13" s="44"/>
      <c r="YD13" s="44"/>
      <c r="YE13" s="44"/>
      <c r="YF13" s="44"/>
      <c r="YG13" s="44"/>
      <c r="YH13" s="44"/>
      <c r="YI13" s="44"/>
      <c r="YJ13" s="44"/>
      <c r="YK13" s="44"/>
      <c r="YL13" s="44"/>
      <c r="YM13" s="44"/>
      <c r="YN13" s="44"/>
      <c r="YO13" s="44"/>
      <c r="YP13" s="44"/>
      <c r="YQ13" s="44"/>
      <c r="YR13" s="44"/>
      <c r="YS13" s="44"/>
      <c r="YT13" s="44"/>
      <c r="YU13" s="44"/>
      <c r="YV13" s="44"/>
      <c r="YW13" s="44"/>
      <c r="YX13" s="44"/>
      <c r="YY13" s="44"/>
      <c r="YZ13" s="44"/>
      <c r="ZA13" s="44"/>
      <c r="ZB13" s="44"/>
      <c r="ZC13" s="44"/>
      <c r="ZD13" s="44"/>
      <c r="ZE13" s="44"/>
      <c r="ZF13" s="44"/>
      <c r="ZG13" s="44"/>
      <c r="ZH13" s="44"/>
      <c r="ZI13" s="44"/>
      <c r="ZJ13" s="44"/>
      <c r="ZK13" s="44"/>
      <c r="ZL13" s="44"/>
      <c r="ZM13" s="44"/>
      <c r="ZN13" s="44"/>
      <c r="ZO13" s="44"/>
      <c r="ZP13" s="44"/>
      <c r="ZQ13" s="44"/>
      <c r="ZR13" s="44"/>
      <c r="ZS13" s="44"/>
      <c r="ZT13" s="44"/>
      <c r="ZU13" s="44"/>
      <c r="ZV13" s="44"/>
      <c r="ZW13" s="44"/>
      <c r="ZX13" s="44"/>
      <c r="ZY13" s="44"/>
      <c r="ZZ13" s="44"/>
      <c r="AAA13" s="44"/>
      <c r="AAB13" s="44"/>
      <c r="AAC13" s="44"/>
      <c r="AAD13" s="44"/>
      <c r="AAE13" s="44"/>
      <c r="AAF13" s="44"/>
      <c r="AAG13" s="44"/>
      <c r="AAH13" s="44"/>
      <c r="AAI13" s="44"/>
      <c r="AAJ13" s="44"/>
      <c r="AAK13" s="44"/>
      <c r="AAL13" s="44"/>
      <c r="AAM13" s="44"/>
      <c r="AAN13" s="44"/>
      <c r="AAO13" s="44"/>
      <c r="AAP13" s="44"/>
      <c r="AAQ13" s="44"/>
      <c r="AAR13" s="44"/>
      <c r="AAS13" s="44"/>
      <c r="AAT13" s="44"/>
      <c r="AAU13" s="44"/>
      <c r="AAV13" s="44"/>
      <c r="AAW13" s="44"/>
      <c r="AAX13" s="44"/>
      <c r="AAY13" s="44"/>
      <c r="AAZ13" s="44"/>
      <c r="ABA13" s="44"/>
      <c r="ABB13" s="44"/>
      <c r="ABC13" s="44"/>
      <c r="ABD13" s="44"/>
      <c r="ABE13" s="44"/>
      <c r="ABF13" s="44"/>
      <c r="ABG13" s="44"/>
      <c r="ABH13" s="44"/>
      <c r="ABI13" s="44"/>
      <c r="ABJ13" s="44"/>
      <c r="ABK13" s="44"/>
      <c r="ABL13" s="44"/>
      <c r="ABM13" s="44"/>
      <c r="ABN13" s="44"/>
      <c r="ABO13" s="44"/>
      <c r="ABP13" s="44"/>
      <c r="ABQ13" s="44"/>
      <c r="ABR13" s="44"/>
      <c r="ABS13" s="44"/>
      <c r="ABT13" s="44"/>
      <c r="ABU13" s="44"/>
      <c r="ABV13" s="44"/>
      <c r="ABW13" s="44"/>
      <c r="ABX13" s="44"/>
      <c r="ABY13" s="44"/>
      <c r="ABZ13" s="44"/>
      <c r="ACA13" s="44"/>
      <c r="ACB13" s="44"/>
      <c r="ACC13" s="44"/>
      <c r="ACD13" s="44"/>
      <c r="ACE13" s="44"/>
      <c r="ACF13" s="44"/>
      <c r="ACG13" s="44"/>
      <c r="ACH13" s="44"/>
      <c r="ACI13" s="44"/>
      <c r="ACJ13" s="44"/>
      <c r="ACK13" s="44"/>
      <c r="ACL13" s="44"/>
      <c r="ACM13" s="44"/>
      <c r="ACN13" s="44"/>
      <c r="ACO13" s="44"/>
      <c r="ACP13" s="44"/>
      <c r="ACQ13" s="44"/>
      <c r="ACR13" s="44"/>
      <c r="ACS13" s="44"/>
      <c r="ACT13" s="44"/>
      <c r="ACU13" s="44"/>
      <c r="ACV13" s="44"/>
      <c r="ACW13" s="44"/>
      <c r="ACX13" s="44"/>
      <c r="ACY13" s="44"/>
      <c r="ACZ13" s="44"/>
      <c r="ADA13" s="44"/>
      <c r="ADB13" s="44"/>
      <c r="ADC13" s="44"/>
      <c r="ADD13" s="44"/>
      <c r="ADE13" s="44"/>
      <c r="ADF13" s="44"/>
      <c r="ADG13" s="44"/>
      <c r="ADH13" s="44"/>
      <c r="ADI13" s="44"/>
      <c r="ADJ13" s="44"/>
      <c r="ADK13" s="44"/>
      <c r="ADL13" s="44"/>
      <c r="ADM13" s="44"/>
      <c r="ADN13" s="44"/>
      <c r="ADO13" s="44"/>
      <c r="ADP13" s="44"/>
      <c r="ADQ13" s="44"/>
      <c r="ADR13" s="44"/>
      <c r="ADS13" s="44"/>
      <c r="ADT13" s="44"/>
      <c r="ADU13" s="44"/>
      <c r="ADV13" s="44"/>
      <c r="ADW13" s="44"/>
      <c r="ADX13" s="44"/>
      <c r="ADY13" s="44"/>
      <c r="ADZ13" s="44"/>
      <c r="AEA13" s="44"/>
      <c r="AEB13" s="44"/>
      <c r="AEC13" s="44"/>
      <c r="AED13" s="44"/>
      <c r="AEE13" s="44"/>
      <c r="AEF13" s="44"/>
      <c r="AEG13" s="44"/>
      <c r="AEH13" s="44"/>
      <c r="AEI13" s="44"/>
      <c r="AEJ13" s="44"/>
      <c r="AEK13" s="44"/>
      <c r="AEL13" s="44"/>
      <c r="AEM13" s="44"/>
      <c r="AEN13" s="44"/>
      <c r="AEO13" s="44"/>
      <c r="AEP13" s="44"/>
      <c r="AEQ13" s="44"/>
      <c r="AER13" s="44"/>
      <c r="AES13" s="44"/>
      <c r="AET13" s="44"/>
      <c r="AEU13" s="44"/>
      <c r="AEV13" s="44"/>
      <c r="AEW13" s="44"/>
      <c r="AEX13" s="44"/>
      <c r="AEY13" s="44"/>
      <c r="AEZ13" s="44"/>
      <c r="AFA13" s="44"/>
      <c r="AFB13" s="44"/>
      <c r="AFC13" s="44"/>
      <c r="AFD13" s="44"/>
      <c r="AFE13" s="44"/>
      <c r="AFF13" s="44"/>
      <c r="AFG13" s="44"/>
      <c r="AFH13" s="44"/>
      <c r="AFI13" s="44"/>
      <c r="AFJ13" s="44"/>
      <c r="AFK13" s="44"/>
      <c r="AFL13" s="44"/>
      <c r="AFM13" s="44"/>
      <c r="AFN13" s="44"/>
      <c r="AFO13" s="44"/>
      <c r="AFP13" s="44"/>
      <c r="AFQ13" s="44"/>
      <c r="AFR13" s="44"/>
      <c r="AFS13" s="44"/>
      <c r="AFT13" s="44"/>
      <c r="AFU13" s="44"/>
      <c r="AFV13" s="44"/>
      <c r="AFW13" s="44"/>
      <c r="AFX13" s="44"/>
      <c r="AFY13" s="44"/>
      <c r="AFZ13" s="44"/>
      <c r="AGA13" s="44"/>
      <c r="AGB13" s="44"/>
      <c r="AGC13" s="44"/>
      <c r="AGD13" s="44"/>
      <c r="AGE13" s="44"/>
      <c r="AGF13" s="44"/>
      <c r="AGG13" s="44"/>
      <c r="AGH13" s="44"/>
      <c r="AGI13" s="44"/>
      <c r="AGJ13" s="44"/>
      <c r="AGK13" s="44"/>
      <c r="AGL13" s="44"/>
      <c r="AGM13" s="44"/>
      <c r="AGN13" s="44"/>
      <c r="AGO13" s="44"/>
      <c r="AGP13" s="44"/>
      <c r="AGQ13" s="44"/>
      <c r="AGR13" s="44"/>
      <c r="AGS13" s="44"/>
      <c r="AGT13" s="44"/>
      <c r="AGU13" s="44"/>
      <c r="AGV13" s="44"/>
      <c r="AGW13" s="44"/>
      <c r="AGX13" s="44"/>
      <c r="AGY13" s="44"/>
      <c r="AGZ13" s="44"/>
      <c r="AHA13" s="44"/>
      <c r="AHB13" s="44"/>
      <c r="AHC13" s="44"/>
      <c r="AHD13" s="44"/>
      <c r="AHE13" s="44"/>
      <c r="AHF13" s="44"/>
      <c r="AHG13" s="44"/>
      <c r="AHH13" s="44"/>
      <c r="AHI13" s="44"/>
      <c r="AHJ13" s="44"/>
      <c r="AHK13" s="44"/>
      <c r="AHL13" s="44"/>
      <c r="AHM13" s="44"/>
      <c r="AHN13" s="44"/>
      <c r="AHO13" s="44"/>
      <c r="AHP13" s="44"/>
      <c r="AHQ13" s="44"/>
      <c r="AHR13" s="44"/>
      <c r="AHS13" s="44"/>
      <c r="AHT13" s="44"/>
      <c r="AHU13" s="44"/>
      <c r="AHV13" s="44"/>
      <c r="AHW13" s="44"/>
      <c r="AHX13" s="44"/>
      <c r="AHY13" s="44"/>
      <c r="AHZ13" s="44"/>
      <c r="AIA13" s="44"/>
      <c r="AIB13" s="44"/>
      <c r="AIC13" s="44"/>
      <c r="AID13" s="44"/>
      <c r="AIE13" s="44"/>
      <c r="AIF13" s="44"/>
      <c r="AIG13" s="44"/>
      <c r="AIH13" s="44"/>
      <c r="AII13" s="44"/>
      <c r="AIJ13" s="44"/>
      <c r="AIK13" s="44"/>
      <c r="AIL13" s="44"/>
      <c r="AIM13" s="44"/>
      <c r="AIN13" s="44"/>
      <c r="AIO13" s="44"/>
      <c r="AIP13" s="44"/>
      <c r="AIQ13" s="44"/>
      <c r="AIR13" s="44"/>
      <c r="AIS13" s="44"/>
      <c r="AIT13" s="44"/>
      <c r="AIU13" s="44"/>
      <c r="AIV13" s="44"/>
      <c r="AIW13" s="44"/>
      <c r="AIX13" s="44"/>
      <c r="AIY13" s="44"/>
      <c r="AIZ13" s="44"/>
      <c r="AJA13" s="44"/>
      <c r="AJB13" s="44"/>
      <c r="AJC13" s="44"/>
      <c r="AJD13" s="44"/>
      <c r="AJE13" s="44"/>
      <c r="AJF13" s="44"/>
      <c r="AJG13" s="44"/>
      <c r="AJH13" s="44"/>
      <c r="AJI13" s="44"/>
      <c r="AJJ13" s="44"/>
      <c r="AJK13" s="44"/>
      <c r="AJL13" s="44"/>
      <c r="AJM13" s="44"/>
      <c r="AJN13" s="44"/>
      <c r="AJO13" s="44"/>
      <c r="AJP13" s="44"/>
      <c r="AJQ13" s="44"/>
      <c r="AJR13" s="44"/>
      <c r="AJS13" s="44"/>
      <c r="AJT13" s="44"/>
      <c r="AJU13" s="44"/>
      <c r="AJV13" s="44"/>
      <c r="AJW13" s="44"/>
      <c r="AJX13" s="44"/>
      <c r="AJY13" s="44"/>
      <c r="AJZ13" s="44"/>
      <c r="AKA13" s="44"/>
      <c r="AKB13" s="44"/>
      <c r="AKC13" s="44"/>
      <c r="AKD13" s="44"/>
      <c r="AKE13" s="44"/>
      <c r="AKF13" s="44"/>
      <c r="AKG13" s="44"/>
      <c r="AKH13" s="44"/>
      <c r="AKI13" s="44"/>
      <c r="AKJ13" s="44"/>
      <c r="AKK13" s="44"/>
      <c r="AKL13" s="44"/>
      <c r="AKM13" s="44"/>
      <c r="AKN13" s="44"/>
      <c r="AKO13" s="44"/>
      <c r="AKP13" s="44"/>
      <c r="AKQ13" s="44"/>
      <c r="AKR13" s="44"/>
      <c r="AKS13" s="44"/>
      <c r="AKT13" s="44"/>
      <c r="AKU13" s="44"/>
      <c r="AKV13" s="44"/>
      <c r="AKW13" s="44"/>
      <c r="AKX13" s="44"/>
      <c r="AKY13" s="44"/>
      <c r="AKZ13" s="44"/>
      <c r="ALA13" s="44"/>
      <c r="ALB13" s="44"/>
      <c r="ALC13" s="44"/>
      <c r="ALD13" s="44"/>
      <c r="ALE13" s="44"/>
      <c r="ALF13" s="44"/>
      <c r="ALG13" s="44"/>
      <c r="ALH13" s="44"/>
      <c r="ALI13" s="44"/>
      <c r="ALJ13" s="44"/>
      <c r="ALK13" s="44"/>
      <c r="ALL13" s="44"/>
      <c r="ALM13" s="44"/>
      <c r="ALN13" s="44"/>
      <c r="ALO13" s="44"/>
      <c r="ALP13" s="44"/>
      <c r="ALQ13" s="44"/>
      <c r="ALR13" s="44"/>
      <c r="ALS13" s="44"/>
      <c r="ALT13" s="44"/>
      <c r="ALU13" s="44"/>
      <c r="ALV13" s="44"/>
      <c r="ALW13" s="44"/>
      <c r="ALX13" s="44"/>
      <c r="ALY13" s="44"/>
      <c r="ALZ13" s="44"/>
      <c r="AMA13" s="44"/>
      <c r="AMB13" s="44"/>
      <c r="AMC13" s="44"/>
      <c r="AMD13" s="44"/>
      <c r="AME13" s="44"/>
      <c r="AMF13" s="44"/>
      <c r="AMG13" s="44"/>
      <c r="AMH13" s="44"/>
      <c r="AMI13" s="44"/>
      <c r="AMJ13" s="44"/>
      <c r="AMK13" s="44"/>
      <c r="AML13" s="44"/>
      <c r="AMM13" s="44"/>
      <c r="AMN13" s="44"/>
      <c r="AMO13" s="44"/>
      <c r="AMP13" s="44"/>
      <c r="AMQ13" s="44"/>
      <c r="AMR13" s="44"/>
      <c r="AMS13" s="44"/>
      <c r="AMT13" s="44"/>
      <c r="AMU13" s="44"/>
      <c r="AMV13" s="44"/>
      <c r="AMW13" s="44"/>
      <c r="AMX13" s="44"/>
      <c r="AMY13" s="44"/>
      <c r="AMZ13" s="44"/>
      <c r="ANA13" s="44"/>
      <c r="ANB13" s="44"/>
      <c r="ANC13" s="44"/>
      <c r="AND13" s="44"/>
      <c r="ANE13" s="44"/>
      <c r="ANF13" s="44"/>
      <c r="ANG13" s="44"/>
      <c r="ANH13" s="44"/>
      <c r="ANI13" s="44"/>
      <c r="ANJ13" s="44"/>
      <c r="ANK13" s="44"/>
      <c r="ANL13" s="44"/>
      <c r="ANM13" s="44"/>
      <c r="ANN13" s="44"/>
      <c r="ANO13" s="44"/>
      <c r="ANP13" s="44"/>
      <c r="ANQ13" s="44"/>
      <c r="ANR13" s="44"/>
      <c r="ANS13" s="44"/>
      <c r="ANT13" s="44"/>
      <c r="ANU13" s="44"/>
      <c r="ANV13" s="44"/>
      <c r="ANW13" s="44"/>
      <c r="ANX13" s="44"/>
      <c r="ANY13" s="44"/>
      <c r="ANZ13" s="44"/>
      <c r="AOA13" s="44"/>
      <c r="AOB13" s="44"/>
      <c r="AOC13" s="44"/>
      <c r="AOD13" s="44"/>
      <c r="AOE13" s="44"/>
      <c r="AOF13" s="44"/>
      <c r="AOG13" s="44"/>
      <c r="AOH13" s="44"/>
      <c r="AOI13" s="44"/>
      <c r="AOJ13" s="44"/>
      <c r="AOK13" s="44"/>
      <c r="AOL13" s="44"/>
      <c r="AOM13" s="44"/>
      <c r="AON13" s="44"/>
      <c r="AOO13" s="44"/>
      <c r="AOP13" s="44"/>
      <c r="AOQ13" s="44"/>
      <c r="AOR13" s="44"/>
      <c r="AOS13" s="44"/>
      <c r="AOT13" s="44"/>
      <c r="AOU13" s="44"/>
      <c r="AOV13" s="44"/>
      <c r="AOW13" s="44"/>
      <c r="AOX13" s="44"/>
      <c r="AOY13" s="44"/>
      <c r="AOZ13" s="44"/>
      <c r="APA13" s="44"/>
      <c r="APB13" s="44"/>
      <c r="APC13" s="44"/>
      <c r="APD13" s="44"/>
      <c r="APE13" s="44"/>
      <c r="APF13" s="44"/>
      <c r="APG13" s="44"/>
      <c r="APH13" s="44"/>
      <c r="API13" s="44"/>
      <c r="APJ13" s="44"/>
      <c r="APK13" s="44"/>
      <c r="APL13" s="44"/>
      <c r="APM13" s="44"/>
      <c r="APN13" s="44"/>
    </row>
    <row r="14" spans="2:1106" x14ac:dyDescent="0.25">
      <c r="B14" s="44"/>
      <c r="C14" s="46" t="s">
        <v>304</v>
      </c>
      <c r="D14" s="44">
        <v>12367</v>
      </c>
      <c r="E14" s="119">
        <v>99148947.030000001</v>
      </c>
      <c r="F14" s="119">
        <v>0</v>
      </c>
      <c r="G14" s="119">
        <v>-9992696.3900000006</v>
      </c>
      <c r="H14" s="119">
        <v>0</v>
      </c>
      <c r="I14" s="44"/>
      <c r="J14" s="44"/>
      <c r="K14" s="69">
        <f>-1*(V14*W14*'Exchange Rates Hist'!$N$3)</f>
        <v>99148947.030254945</v>
      </c>
      <c r="L14" s="22">
        <f t="shared" si="1"/>
        <v>-2.5713229893243328E-12</v>
      </c>
      <c r="M14" s="68"/>
      <c r="N14" s="68"/>
      <c r="O14" s="96">
        <f>V14*(Y14*'Exchange Rates FWD'!$R$10)</f>
        <v>-9992696.3944287486</v>
      </c>
      <c r="P14" s="22">
        <f t="shared" si="0"/>
        <v>-4.4319849903809319E-10</v>
      </c>
      <c r="Q14" s="68"/>
      <c r="R14" s="68"/>
      <c r="S14" s="6" t="s">
        <v>133</v>
      </c>
      <c r="T14" s="10">
        <v>-42</v>
      </c>
      <c r="U14" s="6" t="s">
        <v>306</v>
      </c>
      <c r="V14" s="10">
        <v>-367920</v>
      </c>
      <c r="W14" s="11">
        <v>30</v>
      </c>
      <c r="X14" s="6" t="s">
        <v>307</v>
      </c>
      <c r="Y14" s="44">
        <v>3</v>
      </c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44"/>
      <c r="AK14" s="44"/>
      <c r="AL14" s="44"/>
      <c r="AM14" s="44"/>
      <c r="AN14" s="44"/>
      <c r="AO14" s="44"/>
      <c r="AP14" s="44"/>
      <c r="AQ14" s="44"/>
      <c r="AR14" s="44"/>
      <c r="AS14" s="44"/>
      <c r="AT14" s="44"/>
      <c r="AU14" s="44"/>
      <c r="AV14" s="44"/>
      <c r="AW14" s="44"/>
      <c r="AX14" s="44"/>
      <c r="AY14" s="44"/>
      <c r="AZ14" s="44"/>
      <c r="BA14" s="44"/>
      <c r="BB14" s="44"/>
      <c r="BC14" s="44"/>
      <c r="BD14" s="44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44"/>
      <c r="BQ14" s="44"/>
      <c r="BR14" s="44"/>
      <c r="BS14" s="44"/>
      <c r="BT14" s="44"/>
      <c r="BU14" s="44"/>
      <c r="BV14" s="44"/>
      <c r="BW14" s="44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44"/>
      <c r="CI14" s="44"/>
      <c r="CJ14" s="44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44"/>
      <c r="DY14" s="44"/>
      <c r="DZ14" s="44"/>
      <c r="EA14" s="44"/>
      <c r="EB14" s="44"/>
      <c r="EC14" s="44"/>
      <c r="ED14" s="44"/>
      <c r="EE14" s="44"/>
      <c r="EF14" s="44"/>
      <c r="EG14" s="44"/>
      <c r="EH14" s="44"/>
      <c r="EI14" s="44"/>
      <c r="EJ14" s="44"/>
      <c r="EK14" s="44"/>
      <c r="EL14" s="44"/>
      <c r="EM14" s="44"/>
      <c r="EN14" s="44"/>
      <c r="EO14" s="44"/>
      <c r="EP14" s="44"/>
      <c r="EQ14" s="44"/>
      <c r="ER14" s="44"/>
      <c r="ES14" s="44"/>
      <c r="ET14" s="44"/>
      <c r="EU14" s="44"/>
      <c r="EV14" s="44"/>
      <c r="EW14" s="44"/>
      <c r="EX14" s="44"/>
      <c r="EY14" s="44"/>
      <c r="EZ14" s="44"/>
      <c r="FA14" s="44"/>
      <c r="FB14" s="44"/>
      <c r="FC14" s="44"/>
      <c r="FD14" s="44"/>
      <c r="FE14" s="44"/>
      <c r="FF14" s="44"/>
      <c r="FG14" s="44"/>
      <c r="FH14" s="44"/>
      <c r="FI14" s="44"/>
      <c r="FJ14" s="44"/>
      <c r="FK14" s="44"/>
      <c r="FL14" s="44"/>
      <c r="FM14" s="44"/>
      <c r="FN14" s="44"/>
      <c r="FO14" s="44"/>
      <c r="FP14" s="44"/>
      <c r="FQ14" s="44"/>
      <c r="FR14" s="44"/>
      <c r="FS14" s="44"/>
      <c r="FT14" s="44"/>
      <c r="FU14" s="44"/>
      <c r="FV14" s="44"/>
      <c r="FW14" s="44"/>
      <c r="FX14" s="44"/>
      <c r="FY14" s="44"/>
      <c r="FZ14" s="44"/>
      <c r="GA14" s="44"/>
      <c r="GB14" s="44"/>
      <c r="GC14" s="44"/>
      <c r="GD14" s="44"/>
      <c r="GE14" s="44"/>
      <c r="GF14" s="44"/>
      <c r="GG14" s="44"/>
      <c r="GH14" s="44"/>
      <c r="GI14" s="44"/>
      <c r="GJ14" s="44"/>
      <c r="GK14" s="44"/>
      <c r="GL14" s="44"/>
      <c r="GM14" s="44"/>
      <c r="GN14" s="44"/>
      <c r="GO14" s="44"/>
      <c r="GP14" s="44"/>
      <c r="GQ14" s="44"/>
      <c r="GR14" s="44"/>
      <c r="GS14" s="44"/>
      <c r="GT14" s="44"/>
      <c r="GU14" s="44"/>
      <c r="GV14" s="44"/>
      <c r="GW14" s="44"/>
      <c r="GX14" s="44"/>
      <c r="GY14" s="44"/>
      <c r="GZ14" s="44"/>
      <c r="HA14" s="44"/>
      <c r="HB14" s="44"/>
      <c r="HC14" s="44"/>
      <c r="HD14" s="44"/>
      <c r="HE14" s="44"/>
      <c r="HF14" s="44"/>
      <c r="HG14" s="44"/>
      <c r="HH14" s="44"/>
      <c r="HI14" s="44"/>
      <c r="HJ14" s="44"/>
      <c r="HK14" s="44"/>
      <c r="HL14" s="44"/>
      <c r="HM14" s="44"/>
      <c r="HN14" s="44"/>
      <c r="HO14" s="44"/>
      <c r="HP14" s="44"/>
      <c r="HQ14" s="44"/>
      <c r="HR14" s="44"/>
      <c r="HS14" s="44"/>
      <c r="HT14" s="44"/>
      <c r="HU14" s="44"/>
      <c r="HV14" s="44"/>
      <c r="HW14" s="44"/>
      <c r="HX14" s="44"/>
      <c r="HY14" s="44"/>
      <c r="HZ14" s="44"/>
      <c r="IA14" s="44"/>
      <c r="IB14" s="44"/>
      <c r="IC14" s="44"/>
      <c r="ID14" s="44"/>
      <c r="IE14" s="44"/>
      <c r="IF14" s="44"/>
      <c r="IG14" s="44"/>
      <c r="IH14" s="44"/>
      <c r="II14" s="44"/>
      <c r="IJ14" s="44"/>
      <c r="IK14" s="44"/>
      <c r="IL14" s="44"/>
      <c r="IM14" s="44"/>
      <c r="IN14" s="44"/>
      <c r="IO14" s="44"/>
      <c r="IP14" s="44"/>
      <c r="IQ14" s="44"/>
      <c r="IR14" s="44"/>
      <c r="IS14" s="44"/>
      <c r="IT14" s="44"/>
      <c r="IU14" s="44"/>
      <c r="IV14" s="44"/>
      <c r="IW14" s="44"/>
      <c r="IX14" s="44"/>
      <c r="IY14" s="44"/>
      <c r="IZ14" s="44"/>
      <c r="JA14" s="44"/>
      <c r="JB14" s="44"/>
      <c r="JC14" s="44"/>
      <c r="JD14" s="44"/>
      <c r="JE14" s="44"/>
      <c r="JF14" s="44"/>
      <c r="JG14" s="44"/>
      <c r="JH14" s="44"/>
      <c r="JI14" s="44"/>
      <c r="JJ14" s="44"/>
      <c r="JK14" s="44"/>
      <c r="JL14" s="44"/>
      <c r="JM14" s="44"/>
      <c r="JN14" s="44"/>
      <c r="JO14" s="44"/>
      <c r="JP14" s="44"/>
      <c r="JQ14" s="44"/>
      <c r="JR14" s="44"/>
      <c r="JS14" s="44"/>
      <c r="JT14" s="44"/>
      <c r="JU14" s="44"/>
      <c r="JV14" s="44"/>
      <c r="JW14" s="44"/>
      <c r="JX14" s="44"/>
      <c r="JY14" s="44"/>
      <c r="JZ14" s="44"/>
      <c r="KA14" s="44"/>
      <c r="KB14" s="44"/>
      <c r="KC14" s="44"/>
      <c r="KD14" s="44"/>
      <c r="KE14" s="44"/>
      <c r="KF14" s="44"/>
      <c r="KG14" s="44"/>
      <c r="KH14" s="44"/>
      <c r="KI14" s="44"/>
      <c r="KJ14" s="44"/>
      <c r="KK14" s="44"/>
      <c r="KL14" s="44"/>
      <c r="KM14" s="44"/>
      <c r="KN14" s="44"/>
      <c r="KO14" s="44"/>
      <c r="KP14" s="44"/>
      <c r="KQ14" s="44"/>
      <c r="KR14" s="44"/>
      <c r="KS14" s="44"/>
      <c r="KT14" s="44"/>
      <c r="KU14" s="44"/>
      <c r="KV14" s="44"/>
      <c r="KW14" s="44"/>
      <c r="KX14" s="44"/>
      <c r="KY14" s="44"/>
      <c r="KZ14" s="44"/>
      <c r="LA14" s="44"/>
      <c r="LB14" s="44"/>
      <c r="LC14" s="44"/>
      <c r="LD14" s="44"/>
      <c r="LE14" s="44"/>
      <c r="LF14" s="44"/>
      <c r="LG14" s="44"/>
      <c r="LH14" s="44"/>
      <c r="LI14" s="44"/>
      <c r="LJ14" s="44"/>
      <c r="LK14" s="44"/>
      <c r="LL14" s="44"/>
      <c r="LM14" s="44"/>
      <c r="LN14" s="44"/>
      <c r="LO14" s="44"/>
      <c r="LP14" s="44"/>
      <c r="LQ14" s="44"/>
      <c r="LR14" s="44"/>
      <c r="LS14" s="44"/>
      <c r="LT14" s="44"/>
      <c r="LU14" s="44"/>
      <c r="LV14" s="44"/>
      <c r="LW14" s="44"/>
      <c r="LX14" s="44"/>
      <c r="LY14" s="44"/>
      <c r="LZ14" s="44"/>
      <c r="MA14" s="44"/>
      <c r="MB14" s="44"/>
      <c r="MC14" s="44"/>
      <c r="MD14" s="44"/>
      <c r="ME14" s="44"/>
      <c r="MF14" s="44"/>
      <c r="MG14" s="44"/>
      <c r="MH14" s="44"/>
      <c r="MI14" s="44"/>
      <c r="MJ14" s="44"/>
      <c r="MK14" s="44"/>
      <c r="ML14" s="44"/>
      <c r="MM14" s="44"/>
      <c r="MN14" s="44"/>
      <c r="MO14" s="44"/>
      <c r="MP14" s="44"/>
      <c r="MQ14" s="44"/>
      <c r="MR14" s="44"/>
      <c r="MS14" s="44"/>
      <c r="MT14" s="44"/>
      <c r="MU14" s="44"/>
      <c r="MV14" s="44"/>
      <c r="MW14" s="44"/>
      <c r="MX14" s="44"/>
      <c r="MY14" s="44"/>
      <c r="MZ14" s="44"/>
      <c r="NA14" s="44"/>
      <c r="NB14" s="44"/>
      <c r="NC14" s="44"/>
      <c r="ND14" s="44"/>
      <c r="NE14" s="44"/>
      <c r="NF14" s="44"/>
      <c r="NG14" s="44"/>
      <c r="NH14" s="44"/>
      <c r="NI14" s="44"/>
      <c r="NJ14" s="44"/>
      <c r="NK14" s="44"/>
      <c r="NL14" s="44"/>
      <c r="NM14" s="44"/>
      <c r="NN14" s="44"/>
      <c r="NO14" s="44"/>
      <c r="NP14" s="44"/>
      <c r="NQ14" s="44"/>
      <c r="NR14" s="44"/>
      <c r="NS14" s="44"/>
      <c r="NT14" s="44"/>
      <c r="NU14" s="44"/>
      <c r="NV14" s="44"/>
      <c r="NW14" s="44"/>
      <c r="NX14" s="44"/>
      <c r="NY14" s="44"/>
      <c r="NZ14" s="44"/>
      <c r="OA14" s="44"/>
      <c r="OB14" s="44"/>
      <c r="OC14" s="44"/>
      <c r="OD14" s="44"/>
      <c r="OE14" s="44"/>
      <c r="OF14" s="44"/>
      <c r="OG14" s="44"/>
      <c r="OH14" s="44"/>
      <c r="OI14" s="44"/>
      <c r="OJ14" s="44"/>
      <c r="OK14" s="44"/>
      <c r="OL14" s="44"/>
      <c r="OM14" s="44"/>
      <c r="ON14" s="44"/>
      <c r="OO14" s="44"/>
      <c r="OP14" s="44"/>
      <c r="OQ14" s="44"/>
      <c r="OR14" s="44"/>
      <c r="OS14" s="44"/>
      <c r="OT14" s="44"/>
      <c r="OU14" s="44"/>
      <c r="OV14" s="44"/>
      <c r="OW14" s="44"/>
      <c r="OX14" s="44"/>
      <c r="OY14" s="44"/>
      <c r="OZ14" s="44"/>
      <c r="PA14" s="44"/>
      <c r="PB14" s="44"/>
      <c r="PC14" s="44"/>
      <c r="PD14" s="44"/>
      <c r="PE14" s="44"/>
      <c r="PF14" s="44"/>
      <c r="PG14" s="44"/>
      <c r="PH14" s="44"/>
      <c r="PI14" s="44"/>
      <c r="PJ14" s="44"/>
      <c r="PK14" s="44"/>
      <c r="PL14" s="44"/>
      <c r="PM14" s="44"/>
      <c r="PN14" s="44"/>
      <c r="PO14" s="44"/>
      <c r="PP14" s="44"/>
      <c r="PQ14" s="44"/>
      <c r="PR14" s="44"/>
      <c r="PS14" s="44"/>
      <c r="PT14" s="44"/>
      <c r="PU14" s="44"/>
      <c r="PV14" s="44"/>
      <c r="PW14" s="44"/>
      <c r="PX14" s="44"/>
      <c r="PY14" s="44"/>
      <c r="PZ14" s="44"/>
      <c r="QA14" s="44"/>
      <c r="QB14" s="44"/>
      <c r="QC14" s="44"/>
      <c r="QD14" s="44"/>
      <c r="QE14" s="44"/>
      <c r="QF14" s="44"/>
      <c r="QG14" s="44"/>
      <c r="QH14" s="44"/>
      <c r="QI14" s="44"/>
      <c r="QJ14" s="44"/>
      <c r="QK14" s="44"/>
      <c r="QL14" s="44"/>
      <c r="QM14" s="44"/>
      <c r="QN14" s="44"/>
      <c r="QO14" s="44"/>
      <c r="QP14" s="44"/>
      <c r="QQ14" s="44"/>
      <c r="QR14" s="44"/>
      <c r="QS14" s="44"/>
      <c r="QT14" s="44"/>
      <c r="QU14" s="44"/>
      <c r="QV14" s="44"/>
      <c r="QW14" s="44"/>
      <c r="QX14" s="44"/>
      <c r="QY14" s="44"/>
      <c r="QZ14" s="44"/>
      <c r="RA14" s="44"/>
      <c r="RB14" s="44"/>
      <c r="RC14" s="44"/>
      <c r="RD14" s="44"/>
      <c r="RE14" s="44"/>
      <c r="RF14" s="44"/>
      <c r="RG14" s="44"/>
      <c r="RH14" s="44"/>
      <c r="RI14" s="44"/>
      <c r="RJ14" s="44"/>
      <c r="RK14" s="44"/>
      <c r="RL14" s="44"/>
      <c r="RM14" s="44"/>
      <c r="RN14" s="44"/>
      <c r="RO14" s="44"/>
      <c r="RP14" s="44"/>
      <c r="RQ14" s="44"/>
      <c r="RR14" s="44"/>
      <c r="RS14" s="44"/>
      <c r="RT14" s="44"/>
      <c r="RU14" s="44"/>
      <c r="RV14" s="44"/>
      <c r="RW14" s="44"/>
      <c r="RX14" s="44"/>
      <c r="RY14" s="44"/>
      <c r="RZ14" s="44"/>
      <c r="SA14" s="44"/>
      <c r="SB14" s="44"/>
      <c r="SC14" s="44"/>
      <c r="SD14" s="44"/>
      <c r="SE14" s="44"/>
      <c r="SF14" s="44"/>
      <c r="SG14" s="44"/>
      <c r="SH14" s="44"/>
      <c r="SI14" s="44"/>
      <c r="SJ14" s="44"/>
      <c r="SK14" s="44"/>
      <c r="SL14" s="44"/>
      <c r="SM14" s="44"/>
      <c r="SN14" s="44"/>
      <c r="SO14" s="44"/>
      <c r="SP14" s="44"/>
      <c r="SQ14" s="44"/>
      <c r="SR14" s="44"/>
      <c r="SS14" s="44"/>
      <c r="ST14" s="44"/>
      <c r="SU14" s="44"/>
      <c r="SV14" s="44"/>
      <c r="SW14" s="44"/>
      <c r="SX14" s="44"/>
      <c r="SY14" s="44"/>
      <c r="SZ14" s="44"/>
      <c r="TA14" s="44"/>
      <c r="TB14" s="44"/>
      <c r="TC14" s="44"/>
      <c r="TD14" s="44"/>
      <c r="TE14" s="44"/>
      <c r="TF14" s="44"/>
      <c r="TG14" s="44"/>
      <c r="TH14" s="44"/>
      <c r="TI14" s="44"/>
      <c r="TJ14" s="44"/>
      <c r="TK14" s="44"/>
      <c r="TL14" s="44"/>
      <c r="TM14" s="44"/>
      <c r="TN14" s="44"/>
      <c r="TO14" s="44"/>
      <c r="TP14" s="44"/>
      <c r="TQ14" s="44"/>
      <c r="TR14" s="44"/>
      <c r="TS14" s="44"/>
      <c r="TT14" s="44"/>
      <c r="TU14" s="44"/>
      <c r="TV14" s="44"/>
      <c r="TW14" s="44"/>
      <c r="TX14" s="44"/>
      <c r="TY14" s="44"/>
      <c r="TZ14" s="44"/>
      <c r="UA14" s="44"/>
      <c r="UB14" s="44"/>
      <c r="UC14" s="44"/>
      <c r="UD14" s="44"/>
      <c r="UE14" s="44"/>
      <c r="UF14" s="44"/>
      <c r="UG14" s="44"/>
      <c r="UH14" s="44"/>
      <c r="UI14" s="44"/>
      <c r="UJ14" s="44"/>
      <c r="UK14" s="44"/>
      <c r="UL14" s="44"/>
      <c r="UM14" s="44"/>
      <c r="UN14" s="44"/>
      <c r="UO14" s="44"/>
      <c r="UP14" s="44"/>
      <c r="UQ14" s="44"/>
      <c r="UR14" s="44"/>
      <c r="US14" s="44"/>
      <c r="UT14" s="44"/>
      <c r="UU14" s="44"/>
      <c r="UV14" s="44"/>
      <c r="UW14" s="44"/>
      <c r="UX14" s="44"/>
      <c r="UY14" s="44"/>
      <c r="UZ14" s="44"/>
      <c r="VA14" s="44"/>
      <c r="VB14" s="44"/>
      <c r="VC14" s="44"/>
      <c r="VD14" s="44"/>
      <c r="VE14" s="44"/>
      <c r="VF14" s="44"/>
      <c r="VG14" s="44"/>
      <c r="VH14" s="44"/>
      <c r="VI14" s="44"/>
      <c r="VJ14" s="44"/>
      <c r="VK14" s="44"/>
      <c r="VL14" s="44"/>
      <c r="VM14" s="44"/>
      <c r="VN14" s="44"/>
      <c r="VO14" s="44"/>
      <c r="VP14" s="44"/>
      <c r="VQ14" s="44"/>
      <c r="VR14" s="44"/>
      <c r="VS14" s="44"/>
      <c r="VT14" s="44"/>
      <c r="VU14" s="44"/>
      <c r="VV14" s="44"/>
      <c r="VW14" s="44"/>
      <c r="VX14" s="44"/>
      <c r="VY14" s="44"/>
      <c r="VZ14" s="44"/>
      <c r="WA14" s="44"/>
      <c r="WB14" s="44"/>
      <c r="WC14" s="44"/>
      <c r="WD14" s="44"/>
      <c r="WE14" s="44"/>
      <c r="WF14" s="44"/>
      <c r="WG14" s="44"/>
      <c r="WH14" s="44"/>
      <c r="WI14" s="44"/>
      <c r="WJ14" s="44"/>
      <c r="WK14" s="44"/>
      <c r="WL14" s="44"/>
      <c r="WM14" s="44"/>
      <c r="WN14" s="44"/>
      <c r="WO14" s="44"/>
      <c r="WP14" s="44"/>
      <c r="WQ14" s="44"/>
      <c r="WR14" s="44"/>
      <c r="WS14" s="44"/>
      <c r="WT14" s="44"/>
      <c r="WU14" s="44"/>
      <c r="WV14" s="44"/>
      <c r="WW14" s="44"/>
      <c r="WX14" s="44"/>
      <c r="WY14" s="44"/>
      <c r="WZ14" s="44"/>
      <c r="XA14" s="44"/>
      <c r="XB14" s="44"/>
      <c r="XC14" s="44"/>
      <c r="XD14" s="44"/>
      <c r="XE14" s="44"/>
      <c r="XF14" s="44"/>
      <c r="XG14" s="44"/>
      <c r="XH14" s="44"/>
      <c r="XI14" s="44"/>
      <c r="XJ14" s="44"/>
      <c r="XK14" s="44"/>
      <c r="XL14" s="44"/>
      <c r="XM14" s="44"/>
      <c r="XN14" s="44"/>
      <c r="XO14" s="44"/>
      <c r="XP14" s="44"/>
      <c r="XQ14" s="44"/>
      <c r="XR14" s="44"/>
      <c r="XS14" s="44"/>
      <c r="XT14" s="44"/>
      <c r="XU14" s="44"/>
      <c r="XV14" s="44"/>
      <c r="XW14" s="44"/>
      <c r="XX14" s="44"/>
      <c r="XY14" s="44"/>
      <c r="XZ14" s="44"/>
      <c r="YA14" s="44"/>
      <c r="YB14" s="44"/>
      <c r="YC14" s="44"/>
      <c r="YD14" s="44"/>
      <c r="YE14" s="44"/>
      <c r="YF14" s="44"/>
      <c r="YG14" s="44"/>
      <c r="YH14" s="44"/>
      <c r="YI14" s="44"/>
      <c r="YJ14" s="44"/>
      <c r="YK14" s="44"/>
      <c r="YL14" s="44"/>
      <c r="YM14" s="44"/>
      <c r="YN14" s="44"/>
      <c r="YO14" s="44"/>
      <c r="YP14" s="44"/>
      <c r="YQ14" s="44"/>
      <c r="YR14" s="44"/>
      <c r="YS14" s="44"/>
      <c r="YT14" s="44"/>
      <c r="YU14" s="44"/>
      <c r="YV14" s="44"/>
      <c r="YW14" s="44"/>
      <c r="YX14" s="44"/>
      <c r="YY14" s="44"/>
      <c r="YZ14" s="44"/>
      <c r="ZA14" s="44"/>
      <c r="ZB14" s="44"/>
      <c r="ZC14" s="44"/>
      <c r="ZD14" s="44"/>
      <c r="ZE14" s="44"/>
      <c r="ZF14" s="44"/>
      <c r="ZG14" s="44"/>
      <c r="ZH14" s="44"/>
      <c r="ZI14" s="44"/>
      <c r="ZJ14" s="44"/>
      <c r="ZK14" s="44"/>
      <c r="ZL14" s="44"/>
      <c r="ZM14" s="44"/>
      <c r="ZN14" s="44"/>
      <c r="ZO14" s="44"/>
      <c r="ZP14" s="44"/>
      <c r="ZQ14" s="44"/>
      <c r="ZR14" s="44"/>
      <c r="ZS14" s="44"/>
      <c r="ZT14" s="44"/>
      <c r="ZU14" s="44"/>
      <c r="ZV14" s="44"/>
      <c r="ZW14" s="44"/>
      <c r="ZX14" s="44"/>
      <c r="ZY14" s="44"/>
      <c r="ZZ14" s="44"/>
      <c r="AAA14" s="44"/>
      <c r="AAB14" s="44"/>
      <c r="AAC14" s="44"/>
      <c r="AAD14" s="44"/>
      <c r="AAE14" s="44"/>
      <c r="AAF14" s="44"/>
      <c r="AAG14" s="44"/>
      <c r="AAH14" s="44"/>
      <c r="AAI14" s="44"/>
      <c r="AAJ14" s="44"/>
      <c r="AAK14" s="44"/>
      <c r="AAL14" s="44"/>
      <c r="AAM14" s="44"/>
      <c r="AAN14" s="44"/>
      <c r="AAO14" s="44"/>
      <c r="AAP14" s="44"/>
      <c r="AAQ14" s="44"/>
      <c r="AAR14" s="44"/>
      <c r="AAS14" s="44"/>
      <c r="AAT14" s="44"/>
      <c r="AAU14" s="44"/>
      <c r="AAV14" s="44"/>
      <c r="AAW14" s="44"/>
      <c r="AAX14" s="44"/>
      <c r="AAY14" s="44"/>
      <c r="AAZ14" s="44"/>
      <c r="ABA14" s="44"/>
      <c r="ABB14" s="44"/>
      <c r="ABC14" s="44"/>
      <c r="ABD14" s="44"/>
      <c r="ABE14" s="44"/>
      <c r="ABF14" s="44"/>
      <c r="ABG14" s="44"/>
      <c r="ABH14" s="44"/>
      <c r="ABI14" s="44"/>
      <c r="ABJ14" s="44"/>
      <c r="ABK14" s="44"/>
      <c r="ABL14" s="44"/>
      <c r="ABM14" s="44"/>
      <c r="ABN14" s="44"/>
      <c r="ABO14" s="44"/>
      <c r="ABP14" s="44"/>
      <c r="ABQ14" s="44"/>
      <c r="ABR14" s="44"/>
      <c r="ABS14" s="44"/>
      <c r="ABT14" s="44"/>
      <c r="ABU14" s="44"/>
      <c r="ABV14" s="44"/>
      <c r="ABW14" s="44"/>
      <c r="ABX14" s="44"/>
      <c r="ABY14" s="44"/>
      <c r="ABZ14" s="44"/>
      <c r="ACA14" s="44"/>
      <c r="ACB14" s="44"/>
      <c r="ACC14" s="44"/>
      <c r="ACD14" s="44"/>
      <c r="ACE14" s="44"/>
      <c r="ACF14" s="44"/>
      <c r="ACG14" s="44"/>
      <c r="ACH14" s="44"/>
      <c r="ACI14" s="44"/>
      <c r="ACJ14" s="44"/>
      <c r="ACK14" s="44"/>
      <c r="ACL14" s="44"/>
      <c r="ACM14" s="44"/>
      <c r="ACN14" s="44"/>
      <c r="ACO14" s="44"/>
      <c r="ACP14" s="44"/>
      <c r="ACQ14" s="44"/>
      <c r="ACR14" s="44"/>
      <c r="ACS14" s="44"/>
      <c r="ACT14" s="44"/>
      <c r="ACU14" s="44"/>
      <c r="ACV14" s="44"/>
      <c r="ACW14" s="44"/>
      <c r="ACX14" s="44"/>
      <c r="ACY14" s="44"/>
      <c r="ACZ14" s="44"/>
      <c r="ADA14" s="44"/>
      <c r="ADB14" s="44"/>
      <c r="ADC14" s="44"/>
      <c r="ADD14" s="44"/>
      <c r="ADE14" s="44"/>
      <c r="ADF14" s="44"/>
      <c r="ADG14" s="44"/>
      <c r="ADH14" s="44"/>
      <c r="ADI14" s="44"/>
      <c r="ADJ14" s="44"/>
      <c r="ADK14" s="44"/>
      <c r="ADL14" s="44"/>
      <c r="ADM14" s="44"/>
      <c r="ADN14" s="44"/>
      <c r="ADO14" s="44"/>
      <c r="ADP14" s="44"/>
      <c r="ADQ14" s="44"/>
      <c r="ADR14" s="44"/>
      <c r="ADS14" s="44"/>
      <c r="ADT14" s="44"/>
      <c r="ADU14" s="44"/>
      <c r="ADV14" s="44"/>
      <c r="ADW14" s="44"/>
      <c r="ADX14" s="44"/>
      <c r="ADY14" s="44"/>
      <c r="ADZ14" s="44"/>
      <c r="AEA14" s="44"/>
      <c r="AEB14" s="44"/>
      <c r="AEC14" s="44"/>
      <c r="AED14" s="44"/>
      <c r="AEE14" s="44"/>
      <c r="AEF14" s="44"/>
      <c r="AEG14" s="44"/>
      <c r="AEH14" s="44"/>
      <c r="AEI14" s="44"/>
      <c r="AEJ14" s="44"/>
      <c r="AEK14" s="44"/>
      <c r="AEL14" s="44"/>
      <c r="AEM14" s="44"/>
      <c r="AEN14" s="44"/>
      <c r="AEO14" s="44"/>
      <c r="AEP14" s="44"/>
      <c r="AEQ14" s="44"/>
      <c r="AER14" s="44"/>
      <c r="AES14" s="44"/>
      <c r="AET14" s="44"/>
      <c r="AEU14" s="44"/>
      <c r="AEV14" s="44"/>
      <c r="AEW14" s="44"/>
      <c r="AEX14" s="44"/>
      <c r="AEY14" s="44"/>
      <c r="AEZ14" s="44"/>
      <c r="AFA14" s="44"/>
      <c r="AFB14" s="44"/>
      <c r="AFC14" s="44"/>
      <c r="AFD14" s="44"/>
      <c r="AFE14" s="44"/>
      <c r="AFF14" s="44"/>
      <c r="AFG14" s="44"/>
      <c r="AFH14" s="44"/>
      <c r="AFI14" s="44"/>
      <c r="AFJ14" s="44"/>
      <c r="AFK14" s="44"/>
      <c r="AFL14" s="44"/>
      <c r="AFM14" s="44"/>
      <c r="AFN14" s="44"/>
      <c r="AFO14" s="44"/>
      <c r="AFP14" s="44"/>
      <c r="AFQ14" s="44"/>
      <c r="AFR14" s="44"/>
      <c r="AFS14" s="44"/>
      <c r="AFT14" s="44"/>
      <c r="AFU14" s="44"/>
      <c r="AFV14" s="44"/>
      <c r="AFW14" s="44"/>
      <c r="AFX14" s="44"/>
      <c r="AFY14" s="44"/>
      <c r="AFZ14" s="44"/>
      <c r="AGA14" s="44"/>
      <c r="AGB14" s="44"/>
      <c r="AGC14" s="44"/>
      <c r="AGD14" s="44"/>
      <c r="AGE14" s="44"/>
      <c r="AGF14" s="44"/>
      <c r="AGG14" s="44"/>
      <c r="AGH14" s="44"/>
      <c r="AGI14" s="44"/>
      <c r="AGJ14" s="44"/>
      <c r="AGK14" s="44"/>
      <c r="AGL14" s="44"/>
      <c r="AGM14" s="44"/>
      <c r="AGN14" s="44"/>
      <c r="AGO14" s="44"/>
      <c r="AGP14" s="44"/>
      <c r="AGQ14" s="44"/>
      <c r="AGR14" s="44"/>
      <c r="AGS14" s="44"/>
      <c r="AGT14" s="44"/>
      <c r="AGU14" s="44"/>
      <c r="AGV14" s="44"/>
      <c r="AGW14" s="44"/>
      <c r="AGX14" s="44"/>
      <c r="AGY14" s="44"/>
      <c r="AGZ14" s="44"/>
      <c r="AHA14" s="44"/>
      <c r="AHB14" s="44"/>
      <c r="AHC14" s="44"/>
      <c r="AHD14" s="44"/>
      <c r="AHE14" s="44"/>
      <c r="AHF14" s="44"/>
      <c r="AHG14" s="44"/>
      <c r="AHH14" s="44"/>
      <c r="AHI14" s="44"/>
      <c r="AHJ14" s="44"/>
      <c r="AHK14" s="44"/>
      <c r="AHL14" s="44"/>
      <c r="AHM14" s="44"/>
      <c r="AHN14" s="44"/>
      <c r="AHO14" s="44"/>
      <c r="AHP14" s="44"/>
      <c r="AHQ14" s="44"/>
      <c r="AHR14" s="44"/>
      <c r="AHS14" s="44"/>
      <c r="AHT14" s="44"/>
      <c r="AHU14" s="44"/>
      <c r="AHV14" s="44"/>
      <c r="AHW14" s="44"/>
      <c r="AHX14" s="44"/>
      <c r="AHY14" s="44"/>
      <c r="AHZ14" s="44"/>
      <c r="AIA14" s="44"/>
      <c r="AIB14" s="44"/>
      <c r="AIC14" s="44"/>
      <c r="AID14" s="44"/>
      <c r="AIE14" s="44"/>
      <c r="AIF14" s="44"/>
      <c r="AIG14" s="44"/>
      <c r="AIH14" s="44"/>
      <c r="AII14" s="44"/>
      <c r="AIJ14" s="44"/>
      <c r="AIK14" s="44"/>
      <c r="AIL14" s="44"/>
      <c r="AIM14" s="44"/>
      <c r="AIN14" s="44"/>
      <c r="AIO14" s="44"/>
      <c r="AIP14" s="44"/>
      <c r="AIQ14" s="44"/>
      <c r="AIR14" s="44"/>
      <c r="AIS14" s="44"/>
      <c r="AIT14" s="44"/>
      <c r="AIU14" s="44"/>
      <c r="AIV14" s="44"/>
      <c r="AIW14" s="44"/>
      <c r="AIX14" s="44"/>
      <c r="AIY14" s="44"/>
      <c r="AIZ14" s="44"/>
      <c r="AJA14" s="44"/>
      <c r="AJB14" s="44"/>
      <c r="AJC14" s="44"/>
      <c r="AJD14" s="44"/>
      <c r="AJE14" s="44"/>
      <c r="AJF14" s="44"/>
      <c r="AJG14" s="44"/>
      <c r="AJH14" s="44"/>
      <c r="AJI14" s="44"/>
      <c r="AJJ14" s="44"/>
      <c r="AJK14" s="44"/>
      <c r="AJL14" s="44"/>
      <c r="AJM14" s="44"/>
      <c r="AJN14" s="44"/>
      <c r="AJO14" s="44"/>
      <c r="AJP14" s="44"/>
      <c r="AJQ14" s="44"/>
      <c r="AJR14" s="44"/>
      <c r="AJS14" s="44"/>
      <c r="AJT14" s="44"/>
      <c r="AJU14" s="44"/>
      <c r="AJV14" s="44"/>
      <c r="AJW14" s="44"/>
      <c r="AJX14" s="44"/>
      <c r="AJY14" s="44"/>
      <c r="AJZ14" s="44"/>
      <c r="AKA14" s="44"/>
      <c r="AKB14" s="44"/>
      <c r="AKC14" s="44"/>
      <c r="AKD14" s="44"/>
      <c r="AKE14" s="44"/>
      <c r="AKF14" s="44"/>
      <c r="AKG14" s="44"/>
      <c r="AKH14" s="44"/>
      <c r="AKI14" s="44"/>
      <c r="AKJ14" s="44"/>
      <c r="AKK14" s="44"/>
      <c r="AKL14" s="44"/>
      <c r="AKM14" s="44"/>
      <c r="AKN14" s="44"/>
      <c r="AKO14" s="44"/>
      <c r="AKP14" s="44"/>
      <c r="AKQ14" s="44"/>
      <c r="AKR14" s="44"/>
      <c r="AKS14" s="44"/>
      <c r="AKT14" s="44"/>
      <c r="AKU14" s="44"/>
      <c r="AKV14" s="44"/>
      <c r="AKW14" s="44"/>
      <c r="AKX14" s="44"/>
      <c r="AKY14" s="44"/>
      <c r="AKZ14" s="44"/>
      <c r="ALA14" s="44"/>
      <c r="ALB14" s="44"/>
      <c r="ALC14" s="44"/>
      <c r="ALD14" s="44"/>
      <c r="ALE14" s="44"/>
      <c r="ALF14" s="44"/>
      <c r="ALG14" s="44"/>
      <c r="ALH14" s="44"/>
      <c r="ALI14" s="44"/>
      <c r="ALJ14" s="44"/>
      <c r="ALK14" s="44"/>
      <c r="ALL14" s="44"/>
      <c r="ALM14" s="44"/>
      <c r="ALN14" s="44"/>
      <c r="ALO14" s="44"/>
      <c r="ALP14" s="44"/>
      <c r="ALQ14" s="44"/>
      <c r="ALR14" s="44"/>
      <c r="ALS14" s="44"/>
      <c r="ALT14" s="44"/>
      <c r="ALU14" s="44"/>
      <c r="ALV14" s="44"/>
      <c r="ALW14" s="44"/>
      <c r="ALX14" s="44"/>
      <c r="ALY14" s="44"/>
      <c r="ALZ14" s="44"/>
      <c r="AMA14" s="44"/>
      <c r="AMB14" s="44"/>
      <c r="AMC14" s="44"/>
      <c r="AMD14" s="44"/>
      <c r="AME14" s="44"/>
      <c r="AMF14" s="44"/>
      <c r="AMG14" s="44"/>
      <c r="AMH14" s="44"/>
      <c r="AMI14" s="44"/>
      <c r="AMJ14" s="44"/>
      <c r="AMK14" s="44"/>
      <c r="AML14" s="44"/>
      <c r="AMM14" s="44"/>
      <c r="AMN14" s="44"/>
      <c r="AMO14" s="44"/>
      <c r="AMP14" s="44"/>
      <c r="AMQ14" s="44"/>
      <c r="AMR14" s="44"/>
      <c r="AMS14" s="44"/>
      <c r="AMT14" s="44"/>
      <c r="AMU14" s="44"/>
      <c r="AMV14" s="44"/>
      <c r="AMW14" s="44"/>
      <c r="AMX14" s="44"/>
      <c r="AMY14" s="44"/>
      <c r="AMZ14" s="44"/>
      <c r="ANA14" s="44"/>
      <c r="ANB14" s="44"/>
      <c r="ANC14" s="44"/>
      <c r="AND14" s="44"/>
      <c r="ANE14" s="44"/>
      <c r="ANF14" s="44"/>
      <c r="ANG14" s="44"/>
      <c r="ANH14" s="44"/>
      <c r="ANI14" s="44"/>
      <c r="ANJ14" s="44"/>
      <c r="ANK14" s="44"/>
      <c r="ANL14" s="44"/>
      <c r="ANM14" s="44"/>
      <c r="ANN14" s="44"/>
      <c r="ANO14" s="44"/>
      <c r="ANP14" s="44"/>
      <c r="ANQ14" s="44"/>
      <c r="ANR14" s="44"/>
      <c r="ANS14" s="44"/>
      <c r="ANT14" s="44"/>
      <c r="ANU14" s="44"/>
      <c r="ANV14" s="44"/>
      <c r="ANW14" s="44"/>
      <c r="ANX14" s="44"/>
      <c r="ANY14" s="44"/>
      <c r="ANZ14" s="44"/>
      <c r="AOA14" s="44"/>
      <c r="AOB14" s="44"/>
      <c r="AOC14" s="44"/>
      <c r="AOD14" s="44"/>
      <c r="AOE14" s="44"/>
      <c r="AOF14" s="44"/>
      <c r="AOG14" s="44"/>
      <c r="AOH14" s="44"/>
      <c r="AOI14" s="44"/>
      <c r="AOJ14" s="44"/>
      <c r="AOK14" s="44"/>
      <c r="AOL14" s="44"/>
      <c r="AOM14" s="44"/>
      <c r="AON14" s="44"/>
      <c r="AOO14" s="44"/>
      <c r="AOP14" s="44"/>
      <c r="AOQ14" s="44"/>
      <c r="AOR14" s="44"/>
      <c r="AOS14" s="44"/>
      <c r="AOT14" s="44"/>
      <c r="AOU14" s="44"/>
      <c r="AOV14" s="44"/>
      <c r="AOW14" s="44"/>
      <c r="AOX14" s="44"/>
      <c r="AOY14" s="44"/>
      <c r="AOZ14" s="44"/>
      <c r="APA14" s="44"/>
      <c r="APB14" s="44"/>
      <c r="APC14" s="44"/>
      <c r="APD14" s="44"/>
      <c r="APE14" s="44"/>
      <c r="APF14" s="44"/>
      <c r="APG14" s="44"/>
      <c r="APH14" s="44"/>
      <c r="API14" s="44"/>
      <c r="APJ14" s="44"/>
      <c r="APK14" s="44"/>
      <c r="APL14" s="44"/>
      <c r="APM14" s="44"/>
      <c r="APN14" s="44"/>
    </row>
    <row r="15" spans="2:1106" x14ac:dyDescent="0.25">
      <c r="B15" s="44"/>
      <c r="C15" s="46" t="s">
        <v>304</v>
      </c>
      <c r="D15" s="44">
        <v>12543</v>
      </c>
      <c r="E15" s="119">
        <v>0</v>
      </c>
      <c r="F15" s="119">
        <v>0</v>
      </c>
      <c r="G15" s="119">
        <v>0</v>
      </c>
      <c r="H15" s="119">
        <v>0</v>
      </c>
      <c r="I15" s="44"/>
      <c r="J15" s="44"/>
      <c r="K15" s="68"/>
      <c r="L15" s="68"/>
      <c r="M15" s="69">
        <v>0</v>
      </c>
      <c r="N15" s="22" t="s">
        <v>530</v>
      </c>
      <c r="O15" s="77"/>
      <c r="P15" s="77"/>
      <c r="Q15" s="68"/>
      <c r="R15" s="68"/>
      <c r="S15" s="6" t="s">
        <v>123</v>
      </c>
      <c r="T15" s="10">
        <v>40</v>
      </c>
      <c r="U15" s="6" t="s">
        <v>306</v>
      </c>
      <c r="V15" s="10">
        <v>350400</v>
      </c>
      <c r="W15" s="11">
        <v>28</v>
      </c>
      <c r="X15" s="6" t="s">
        <v>407</v>
      </c>
      <c r="Y15" s="44"/>
      <c r="Z15" s="44"/>
      <c r="AA15" s="44"/>
      <c r="AB15" s="44"/>
      <c r="AC15" s="44"/>
      <c r="AD15" s="44"/>
      <c r="AE15" s="44"/>
      <c r="AF15" s="44"/>
      <c r="AG15" s="44"/>
      <c r="AH15" s="44"/>
      <c r="AI15" s="44"/>
      <c r="AJ15" s="44"/>
      <c r="AK15" s="44"/>
      <c r="AL15" s="44"/>
      <c r="AM15" s="44"/>
      <c r="AN15" s="44"/>
      <c r="AO15" s="44"/>
      <c r="AP15" s="44"/>
      <c r="AQ15" s="44"/>
      <c r="AR15" s="44"/>
      <c r="AS15" s="44"/>
      <c r="AT15" s="44"/>
      <c r="AU15" s="44"/>
      <c r="AV15" s="44"/>
      <c r="AW15" s="44"/>
      <c r="AX15" s="44"/>
      <c r="AY15" s="44"/>
      <c r="AZ15" s="44"/>
      <c r="BA15" s="44"/>
      <c r="BB15" s="44"/>
      <c r="BC15" s="44"/>
      <c r="BD15" s="44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44"/>
      <c r="BQ15" s="44"/>
      <c r="BR15" s="44"/>
      <c r="BS15" s="44"/>
      <c r="BT15" s="44"/>
      <c r="BU15" s="44"/>
      <c r="BV15" s="44"/>
      <c r="BW15" s="44"/>
      <c r="BX15" s="44"/>
      <c r="BY15" s="44"/>
      <c r="BZ15" s="44"/>
      <c r="CA15" s="44"/>
      <c r="CB15" s="44"/>
      <c r="CC15" s="44"/>
      <c r="CD15" s="44"/>
      <c r="CE15" s="44"/>
      <c r="CF15" s="44"/>
      <c r="CG15" s="44"/>
      <c r="CH15" s="44"/>
      <c r="CI15" s="44"/>
      <c r="CJ15" s="44"/>
      <c r="CK15" s="44"/>
      <c r="CL15" s="44"/>
      <c r="CM15" s="44"/>
      <c r="CN15" s="44"/>
      <c r="CO15" s="44"/>
      <c r="CP15" s="44"/>
      <c r="CQ15" s="44"/>
      <c r="CR15" s="44"/>
      <c r="CS15" s="44"/>
      <c r="CT15" s="44"/>
      <c r="CU15" s="44"/>
      <c r="CV15" s="44"/>
      <c r="CW15" s="44"/>
      <c r="CX15" s="44"/>
      <c r="CY15" s="44"/>
      <c r="CZ15" s="44"/>
      <c r="DA15" s="44"/>
      <c r="DB15" s="44"/>
      <c r="DC15" s="44"/>
      <c r="DD15" s="44"/>
      <c r="DE15" s="44"/>
      <c r="DF15" s="44"/>
      <c r="DG15" s="44"/>
      <c r="DH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/>
      <c r="DT15" s="44"/>
      <c r="DU15" s="44"/>
      <c r="DV15" s="44"/>
      <c r="DW15" s="44"/>
      <c r="DX15" s="44"/>
      <c r="DY15" s="44"/>
      <c r="DZ15" s="44"/>
      <c r="EA15" s="44"/>
      <c r="EB15" s="44"/>
      <c r="EC15" s="44"/>
      <c r="ED15" s="44"/>
      <c r="EE15" s="44"/>
      <c r="EF15" s="44"/>
      <c r="EG15" s="44"/>
      <c r="EH15" s="44"/>
      <c r="EI15" s="44"/>
      <c r="EJ15" s="44"/>
      <c r="EK15" s="44"/>
      <c r="EL15" s="44"/>
      <c r="EM15" s="44"/>
      <c r="EN15" s="44"/>
      <c r="EO15" s="44"/>
      <c r="EP15" s="44"/>
      <c r="EQ15" s="44"/>
      <c r="ER15" s="44"/>
      <c r="ES15" s="44"/>
      <c r="ET15" s="44"/>
      <c r="EU15" s="44"/>
      <c r="EV15" s="44"/>
      <c r="EW15" s="44"/>
      <c r="EX15" s="44"/>
      <c r="EY15" s="44"/>
      <c r="EZ15" s="44"/>
      <c r="FA15" s="44"/>
      <c r="FB15" s="44"/>
      <c r="FC15" s="44"/>
      <c r="FD15" s="44"/>
      <c r="FE15" s="44"/>
      <c r="FF15" s="44"/>
      <c r="FG15" s="44"/>
      <c r="FH15" s="44"/>
      <c r="FI15" s="44"/>
      <c r="FJ15" s="44"/>
      <c r="FK15" s="44"/>
      <c r="FL15" s="44"/>
      <c r="FM15" s="44"/>
      <c r="FN15" s="44"/>
      <c r="FO15" s="44"/>
      <c r="FP15" s="44"/>
      <c r="FQ15" s="44"/>
      <c r="FR15" s="44"/>
      <c r="FS15" s="44"/>
      <c r="FT15" s="44"/>
      <c r="FU15" s="44"/>
      <c r="FV15" s="44"/>
      <c r="FW15" s="44"/>
      <c r="FX15" s="44"/>
      <c r="FY15" s="44"/>
      <c r="FZ15" s="44"/>
      <c r="GA15" s="44"/>
      <c r="GB15" s="44"/>
      <c r="GC15" s="44"/>
      <c r="GD15" s="44"/>
      <c r="GE15" s="44"/>
      <c r="GF15" s="44"/>
      <c r="GG15" s="44"/>
      <c r="GH15" s="44"/>
      <c r="GI15" s="44"/>
      <c r="GJ15" s="44"/>
      <c r="GK15" s="44"/>
      <c r="GL15" s="44"/>
      <c r="GM15" s="44"/>
      <c r="GN15" s="44"/>
      <c r="GO15" s="44"/>
      <c r="GP15" s="44"/>
      <c r="GQ15" s="44"/>
      <c r="GR15" s="44"/>
      <c r="GS15" s="44"/>
      <c r="GT15" s="44"/>
      <c r="GU15" s="44"/>
      <c r="GV15" s="44"/>
      <c r="GW15" s="44"/>
      <c r="GX15" s="44"/>
      <c r="GY15" s="44"/>
      <c r="GZ15" s="44"/>
      <c r="HA15" s="44"/>
      <c r="HB15" s="44"/>
      <c r="HC15" s="44"/>
      <c r="HD15" s="44"/>
      <c r="HE15" s="44"/>
      <c r="HF15" s="44"/>
      <c r="HG15" s="44"/>
      <c r="HH15" s="44"/>
      <c r="HI15" s="44"/>
      <c r="HJ15" s="44"/>
      <c r="HK15" s="44"/>
      <c r="HL15" s="44"/>
      <c r="HM15" s="44"/>
      <c r="HN15" s="44"/>
      <c r="HO15" s="44"/>
      <c r="HP15" s="44"/>
      <c r="HQ15" s="44"/>
      <c r="HR15" s="44"/>
      <c r="HS15" s="44"/>
      <c r="HT15" s="44"/>
      <c r="HU15" s="44"/>
      <c r="HV15" s="44"/>
      <c r="HW15" s="44"/>
      <c r="HX15" s="44"/>
      <c r="HY15" s="44"/>
      <c r="HZ15" s="44"/>
      <c r="IA15" s="44"/>
      <c r="IB15" s="44"/>
      <c r="IC15" s="44"/>
      <c r="ID15" s="44"/>
      <c r="IE15" s="44"/>
      <c r="IF15" s="44"/>
      <c r="IG15" s="44"/>
      <c r="IH15" s="44"/>
      <c r="II15" s="44"/>
      <c r="IJ15" s="44"/>
      <c r="IK15" s="44"/>
      <c r="IL15" s="44"/>
      <c r="IM15" s="44"/>
      <c r="IN15" s="44"/>
      <c r="IO15" s="44"/>
      <c r="IP15" s="44"/>
      <c r="IQ15" s="44"/>
      <c r="IR15" s="44"/>
      <c r="IS15" s="44"/>
      <c r="IT15" s="44"/>
      <c r="IU15" s="44"/>
      <c r="IV15" s="44"/>
      <c r="IW15" s="44"/>
      <c r="IX15" s="44"/>
      <c r="IY15" s="44"/>
      <c r="IZ15" s="44"/>
      <c r="JA15" s="44"/>
      <c r="JB15" s="44"/>
      <c r="JC15" s="44"/>
      <c r="JD15" s="44"/>
      <c r="JE15" s="44"/>
      <c r="JF15" s="44"/>
      <c r="JG15" s="44"/>
      <c r="JH15" s="44"/>
      <c r="JI15" s="44"/>
      <c r="JJ15" s="44"/>
      <c r="JK15" s="44"/>
      <c r="JL15" s="44"/>
      <c r="JM15" s="44"/>
      <c r="JN15" s="44"/>
      <c r="JO15" s="44"/>
      <c r="JP15" s="44"/>
      <c r="JQ15" s="44"/>
      <c r="JR15" s="44"/>
      <c r="JS15" s="44"/>
      <c r="JT15" s="44"/>
      <c r="JU15" s="44"/>
      <c r="JV15" s="44"/>
      <c r="JW15" s="44"/>
      <c r="JX15" s="44"/>
      <c r="JY15" s="44"/>
      <c r="JZ15" s="44"/>
      <c r="KA15" s="44"/>
      <c r="KB15" s="44"/>
      <c r="KC15" s="44"/>
      <c r="KD15" s="44"/>
      <c r="KE15" s="44"/>
      <c r="KF15" s="44"/>
      <c r="KG15" s="44"/>
      <c r="KH15" s="44"/>
      <c r="KI15" s="44"/>
      <c r="KJ15" s="44"/>
      <c r="KK15" s="44"/>
      <c r="KL15" s="44"/>
      <c r="KM15" s="44"/>
      <c r="KN15" s="44"/>
      <c r="KO15" s="44"/>
      <c r="KP15" s="44"/>
      <c r="KQ15" s="44"/>
      <c r="KR15" s="44"/>
      <c r="KS15" s="44"/>
      <c r="KT15" s="44"/>
      <c r="KU15" s="44"/>
      <c r="KV15" s="44"/>
      <c r="KW15" s="44"/>
      <c r="KX15" s="44"/>
      <c r="KY15" s="44"/>
      <c r="KZ15" s="44"/>
      <c r="LA15" s="44"/>
      <c r="LB15" s="44"/>
      <c r="LC15" s="44"/>
      <c r="LD15" s="44"/>
      <c r="LE15" s="44"/>
      <c r="LF15" s="44"/>
      <c r="LG15" s="44"/>
      <c r="LH15" s="44"/>
      <c r="LI15" s="44"/>
      <c r="LJ15" s="44"/>
      <c r="LK15" s="44"/>
      <c r="LL15" s="44"/>
      <c r="LM15" s="44"/>
      <c r="LN15" s="44"/>
      <c r="LO15" s="44"/>
      <c r="LP15" s="44"/>
      <c r="LQ15" s="44"/>
      <c r="LR15" s="44"/>
      <c r="LS15" s="44"/>
      <c r="LT15" s="44"/>
      <c r="LU15" s="44"/>
      <c r="LV15" s="44"/>
      <c r="LW15" s="44"/>
      <c r="LX15" s="44"/>
      <c r="LY15" s="44"/>
      <c r="LZ15" s="44"/>
      <c r="MA15" s="44"/>
      <c r="MB15" s="44"/>
      <c r="MC15" s="44"/>
      <c r="MD15" s="44"/>
      <c r="ME15" s="44"/>
      <c r="MF15" s="44"/>
      <c r="MG15" s="44"/>
      <c r="MH15" s="44"/>
      <c r="MI15" s="44"/>
      <c r="MJ15" s="44"/>
      <c r="MK15" s="44"/>
      <c r="ML15" s="44"/>
      <c r="MM15" s="44"/>
      <c r="MN15" s="44"/>
      <c r="MO15" s="44"/>
      <c r="MP15" s="44"/>
      <c r="MQ15" s="44"/>
      <c r="MR15" s="44"/>
      <c r="MS15" s="44"/>
      <c r="MT15" s="44"/>
      <c r="MU15" s="44"/>
      <c r="MV15" s="44"/>
      <c r="MW15" s="44"/>
      <c r="MX15" s="44"/>
      <c r="MY15" s="44"/>
      <c r="MZ15" s="44"/>
      <c r="NA15" s="44"/>
      <c r="NB15" s="44"/>
      <c r="NC15" s="44"/>
      <c r="ND15" s="44"/>
      <c r="NE15" s="44"/>
      <c r="NF15" s="44"/>
      <c r="NG15" s="44"/>
      <c r="NH15" s="44"/>
      <c r="NI15" s="44"/>
      <c r="NJ15" s="44"/>
      <c r="NK15" s="44"/>
      <c r="NL15" s="44"/>
      <c r="NM15" s="44"/>
      <c r="NN15" s="44"/>
      <c r="NO15" s="44"/>
      <c r="NP15" s="44"/>
      <c r="NQ15" s="44"/>
      <c r="NR15" s="44"/>
      <c r="NS15" s="44"/>
      <c r="NT15" s="44"/>
      <c r="NU15" s="44"/>
      <c r="NV15" s="44"/>
      <c r="NW15" s="44"/>
      <c r="NX15" s="44"/>
      <c r="NY15" s="44"/>
      <c r="NZ15" s="44"/>
      <c r="OA15" s="44"/>
      <c r="OB15" s="44"/>
      <c r="OC15" s="44"/>
      <c r="OD15" s="44"/>
      <c r="OE15" s="44"/>
      <c r="OF15" s="44"/>
      <c r="OG15" s="44"/>
      <c r="OH15" s="44"/>
      <c r="OI15" s="44"/>
      <c r="OJ15" s="44"/>
      <c r="OK15" s="44"/>
      <c r="OL15" s="44"/>
      <c r="OM15" s="44"/>
      <c r="ON15" s="44"/>
      <c r="OO15" s="44"/>
      <c r="OP15" s="44"/>
      <c r="OQ15" s="44"/>
      <c r="OR15" s="44"/>
      <c r="OS15" s="44"/>
      <c r="OT15" s="44"/>
      <c r="OU15" s="44"/>
      <c r="OV15" s="44"/>
      <c r="OW15" s="44"/>
      <c r="OX15" s="44"/>
      <c r="OY15" s="44"/>
      <c r="OZ15" s="44"/>
      <c r="PA15" s="44"/>
      <c r="PB15" s="44"/>
      <c r="PC15" s="44"/>
      <c r="PD15" s="44"/>
      <c r="PE15" s="44"/>
      <c r="PF15" s="44"/>
      <c r="PG15" s="44"/>
      <c r="PH15" s="44"/>
      <c r="PI15" s="44"/>
      <c r="PJ15" s="44"/>
      <c r="PK15" s="44"/>
      <c r="PL15" s="44"/>
      <c r="PM15" s="44"/>
      <c r="PN15" s="44"/>
      <c r="PO15" s="44"/>
      <c r="PP15" s="44"/>
      <c r="PQ15" s="44"/>
      <c r="PR15" s="44"/>
      <c r="PS15" s="44"/>
      <c r="PT15" s="44"/>
      <c r="PU15" s="44"/>
      <c r="PV15" s="44"/>
      <c r="PW15" s="44"/>
      <c r="PX15" s="44"/>
      <c r="PY15" s="44"/>
      <c r="PZ15" s="44"/>
      <c r="QA15" s="44"/>
      <c r="QB15" s="44"/>
      <c r="QC15" s="44"/>
      <c r="QD15" s="44"/>
      <c r="QE15" s="44"/>
      <c r="QF15" s="44"/>
      <c r="QG15" s="44"/>
      <c r="QH15" s="44"/>
      <c r="QI15" s="44"/>
      <c r="QJ15" s="44"/>
      <c r="QK15" s="44"/>
      <c r="QL15" s="44"/>
      <c r="QM15" s="44"/>
      <c r="QN15" s="44"/>
      <c r="QO15" s="44"/>
      <c r="QP15" s="44"/>
      <c r="QQ15" s="44"/>
      <c r="QR15" s="44"/>
      <c r="QS15" s="44"/>
      <c r="QT15" s="44"/>
      <c r="QU15" s="44"/>
      <c r="QV15" s="44"/>
      <c r="QW15" s="44"/>
      <c r="QX15" s="44"/>
      <c r="QY15" s="44"/>
      <c r="QZ15" s="44"/>
      <c r="RA15" s="44"/>
      <c r="RB15" s="44"/>
      <c r="RC15" s="44"/>
      <c r="RD15" s="44"/>
      <c r="RE15" s="44"/>
      <c r="RF15" s="44"/>
      <c r="RG15" s="44"/>
      <c r="RH15" s="44"/>
      <c r="RI15" s="44"/>
      <c r="RJ15" s="44"/>
      <c r="RK15" s="44"/>
      <c r="RL15" s="44"/>
      <c r="RM15" s="44"/>
      <c r="RN15" s="44"/>
      <c r="RO15" s="44"/>
      <c r="RP15" s="44"/>
      <c r="RQ15" s="44"/>
      <c r="RR15" s="44"/>
      <c r="RS15" s="44"/>
      <c r="RT15" s="44"/>
      <c r="RU15" s="44"/>
      <c r="RV15" s="44"/>
      <c r="RW15" s="44"/>
      <c r="RX15" s="44"/>
      <c r="RY15" s="44"/>
      <c r="RZ15" s="44"/>
      <c r="SA15" s="44"/>
      <c r="SB15" s="44"/>
      <c r="SC15" s="44"/>
      <c r="SD15" s="44"/>
      <c r="SE15" s="44"/>
      <c r="SF15" s="44"/>
      <c r="SG15" s="44"/>
      <c r="SH15" s="44"/>
      <c r="SI15" s="44"/>
      <c r="SJ15" s="44"/>
      <c r="SK15" s="44"/>
      <c r="SL15" s="44"/>
      <c r="SM15" s="44"/>
      <c r="SN15" s="44"/>
      <c r="SO15" s="44"/>
      <c r="SP15" s="44"/>
      <c r="SQ15" s="44"/>
      <c r="SR15" s="44"/>
      <c r="SS15" s="44"/>
      <c r="ST15" s="44"/>
      <c r="SU15" s="44"/>
      <c r="SV15" s="44"/>
      <c r="SW15" s="44"/>
      <c r="SX15" s="44"/>
      <c r="SY15" s="44"/>
      <c r="SZ15" s="44"/>
      <c r="TA15" s="44"/>
      <c r="TB15" s="44"/>
      <c r="TC15" s="44"/>
      <c r="TD15" s="44"/>
      <c r="TE15" s="44"/>
      <c r="TF15" s="44"/>
      <c r="TG15" s="44"/>
      <c r="TH15" s="44"/>
      <c r="TI15" s="44"/>
      <c r="TJ15" s="44"/>
      <c r="TK15" s="44"/>
      <c r="TL15" s="44"/>
      <c r="TM15" s="44"/>
      <c r="TN15" s="44"/>
      <c r="TO15" s="44"/>
      <c r="TP15" s="44"/>
      <c r="TQ15" s="44"/>
      <c r="TR15" s="44"/>
      <c r="TS15" s="44"/>
      <c r="TT15" s="44"/>
      <c r="TU15" s="44"/>
      <c r="TV15" s="44"/>
      <c r="TW15" s="44"/>
      <c r="TX15" s="44"/>
      <c r="TY15" s="44"/>
      <c r="TZ15" s="44"/>
      <c r="UA15" s="44"/>
      <c r="UB15" s="44"/>
      <c r="UC15" s="44"/>
      <c r="UD15" s="44"/>
      <c r="UE15" s="44"/>
      <c r="UF15" s="44"/>
      <c r="UG15" s="44"/>
      <c r="UH15" s="44"/>
      <c r="UI15" s="44"/>
      <c r="UJ15" s="44"/>
      <c r="UK15" s="44"/>
      <c r="UL15" s="44"/>
      <c r="UM15" s="44"/>
      <c r="UN15" s="44"/>
      <c r="UO15" s="44"/>
      <c r="UP15" s="44"/>
      <c r="UQ15" s="44"/>
      <c r="UR15" s="44"/>
      <c r="US15" s="44"/>
      <c r="UT15" s="44"/>
      <c r="UU15" s="44"/>
      <c r="UV15" s="44"/>
      <c r="UW15" s="44"/>
      <c r="UX15" s="44"/>
      <c r="UY15" s="44"/>
      <c r="UZ15" s="44"/>
      <c r="VA15" s="44"/>
      <c r="VB15" s="44"/>
      <c r="VC15" s="44"/>
      <c r="VD15" s="44"/>
      <c r="VE15" s="44"/>
      <c r="VF15" s="44"/>
      <c r="VG15" s="44"/>
      <c r="VH15" s="44"/>
      <c r="VI15" s="44"/>
      <c r="VJ15" s="44"/>
      <c r="VK15" s="44"/>
      <c r="VL15" s="44"/>
      <c r="VM15" s="44"/>
      <c r="VN15" s="44"/>
      <c r="VO15" s="44"/>
      <c r="VP15" s="44"/>
      <c r="VQ15" s="44"/>
      <c r="VR15" s="44"/>
      <c r="VS15" s="44"/>
      <c r="VT15" s="44"/>
      <c r="VU15" s="44"/>
      <c r="VV15" s="44"/>
      <c r="VW15" s="44"/>
      <c r="VX15" s="44"/>
      <c r="VY15" s="44"/>
      <c r="VZ15" s="44"/>
      <c r="WA15" s="44"/>
      <c r="WB15" s="44"/>
      <c r="WC15" s="44"/>
      <c r="WD15" s="44"/>
      <c r="WE15" s="44"/>
      <c r="WF15" s="44"/>
      <c r="WG15" s="44"/>
      <c r="WH15" s="44"/>
      <c r="WI15" s="44"/>
      <c r="WJ15" s="44"/>
      <c r="WK15" s="44"/>
      <c r="WL15" s="44"/>
      <c r="WM15" s="44"/>
      <c r="WN15" s="44"/>
      <c r="WO15" s="44"/>
      <c r="WP15" s="44"/>
      <c r="WQ15" s="44"/>
      <c r="WR15" s="44"/>
      <c r="WS15" s="44"/>
      <c r="WT15" s="44"/>
      <c r="WU15" s="44"/>
      <c r="WV15" s="44"/>
      <c r="WW15" s="44"/>
      <c r="WX15" s="44"/>
      <c r="WY15" s="44"/>
      <c r="WZ15" s="44"/>
      <c r="XA15" s="44"/>
      <c r="XB15" s="44"/>
      <c r="XC15" s="44"/>
      <c r="XD15" s="44"/>
      <c r="XE15" s="44"/>
      <c r="XF15" s="44"/>
      <c r="XG15" s="44"/>
      <c r="XH15" s="44"/>
      <c r="XI15" s="44"/>
      <c r="XJ15" s="44"/>
      <c r="XK15" s="44"/>
      <c r="XL15" s="44"/>
      <c r="XM15" s="44"/>
      <c r="XN15" s="44"/>
      <c r="XO15" s="44"/>
      <c r="XP15" s="44"/>
      <c r="XQ15" s="44"/>
      <c r="XR15" s="44"/>
      <c r="XS15" s="44"/>
      <c r="XT15" s="44"/>
      <c r="XU15" s="44"/>
      <c r="XV15" s="44"/>
      <c r="XW15" s="44"/>
      <c r="XX15" s="44"/>
      <c r="XY15" s="44"/>
      <c r="XZ15" s="44"/>
      <c r="YA15" s="44"/>
      <c r="YB15" s="44"/>
      <c r="YC15" s="44"/>
      <c r="YD15" s="44"/>
      <c r="YE15" s="44"/>
      <c r="YF15" s="44"/>
      <c r="YG15" s="44"/>
      <c r="YH15" s="44"/>
      <c r="YI15" s="44"/>
      <c r="YJ15" s="44"/>
      <c r="YK15" s="44"/>
      <c r="YL15" s="44"/>
      <c r="YM15" s="44"/>
      <c r="YN15" s="44"/>
      <c r="YO15" s="44"/>
      <c r="YP15" s="44"/>
      <c r="YQ15" s="44"/>
      <c r="YR15" s="44"/>
      <c r="YS15" s="44"/>
      <c r="YT15" s="44"/>
      <c r="YU15" s="44"/>
      <c r="YV15" s="44"/>
      <c r="YW15" s="44"/>
      <c r="YX15" s="44"/>
      <c r="YY15" s="44"/>
      <c r="YZ15" s="44"/>
      <c r="ZA15" s="44"/>
      <c r="ZB15" s="44"/>
      <c r="ZC15" s="44"/>
      <c r="ZD15" s="44"/>
      <c r="ZE15" s="44"/>
      <c r="ZF15" s="44"/>
      <c r="ZG15" s="44"/>
      <c r="ZH15" s="44"/>
      <c r="ZI15" s="44"/>
      <c r="ZJ15" s="44"/>
      <c r="ZK15" s="44"/>
      <c r="ZL15" s="44"/>
      <c r="ZM15" s="44"/>
      <c r="ZN15" s="44"/>
      <c r="ZO15" s="44"/>
      <c r="ZP15" s="44"/>
      <c r="ZQ15" s="44"/>
      <c r="ZR15" s="44"/>
      <c r="ZS15" s="44"/>
      <c r="ZT15" s="44"/>
      <c r="ZU15" s="44"/>
      <c r="ZV15" s="44"/>
      <c r="ZW15" s="44"/>
      <c r="ZX15" s="44"/>
      <c r="ZY15" s="44"/>
      <c r="ZZ15" s="44"/>
      <c r="AAA15" s="44"/>
      <c r="AAB15" s="44"/>
      <c r="AAC15" s="44"/>
      <c r="AAD15" s="44"/>
      <c r="AAE15" s="44"/>
      <c r="AAF15" s="44"/>
      <c r="AAG15" s="44"/>
      <c r="AAH15" s="44"/>
      <c r="AAI15" s="44"/>
      <c r="AAJ15" s="44"/>
      <c r="AAK15" s="44"/>
      <c r="AAL15" s="44"/>
      <c r="AAM15" s="44"/>
      <c r="AAN15" s="44"/>
      <c r="AAO15" s="44"/>
      <c r="AAP15" s="44"/>
      <c r="AAQ15" s="44"/>
      <c r="AAR15" s="44"/>
      <c r="AAS15" s="44"/>
      <c r="AAT15" s="44"/>
      <c r="AAU15" s="44"/>
      <c r="AAV15" s="44"/>
      <c r="AAW15" s="44"/>
      <c r="AAX15" s="44"/>
      <c r="AAY15" s="44"/>
      <c r="AAZ15" s="44"/>
      <c r="ABA15" s="44"/>
      <c r="ABB15" s="44"/>
      <c r="ABC15" s="44"/>
      <c r="ABD15" s="44"/>
      <c r="ABE15" s="44"/>
      <c r="ABF15" s="44"/>
      <c r="ABG15" s="44"/>
      <c r="ABH15" s="44"/>
      <c r="ABI15" s="44"/>
      <c r="ABJ15" s="44"/>
      <c r="ABK15" s="44"/>
      <c r="ABL15" s="44"/>
      <c r="ABM15" s="44"/>
      <c r="ABN15" s="44"/>
      <c r="ABO15" s="44"/>
      <c r="ABP15" s="44"/>
      <c r="ABQ15" s="44"/>
      <c r="ABR15" s="44"/>
      <c r="ABS15" s="44"/>
      <c r="ABT15" s="44"/>
      <c r="ABU15" s="44"/>
      <c r="ABV15" s="44"/>
      <c r="ABW15" s="44"/>
      <c r="ABX15" s="44"/>
      <c r="ABY15" s="44"/>
      <c r="ABZ15" s="44"/>
      <c r="ACA15" s="44"/>
      <c r="ACB15" s="44"/>
      <c r="ACC15" s="44"/>
      <c r="ACD15" s="44"/>
      <c r="ACE15" s="44"/>
      <c r="ACF15" s="44"/>
      <c r="ACG15" s="44"/>
      <c r="ACH15" s="44"/>
      <c r="ACI15" s="44"/>
      <c r="ACJ15" s="44"/>
      <c r="ACK15" s="44"/>
      <c r="ACL15" s="44"/>
      <c r="ACM15" s="44"/>
      <c r="ACN15" s="44"/>
      <c r="ACO15" s="44"/>
      <c r="ACP15" s="44"/>
      <c r="ACQ15" s="44"/>
      <c r="ACR15" s="44"/>
      <c r="ACS15" s="44"/>
      <c r="ACT15" s="44"/>
      <c r="ACU15" s="44"/>
      <c r="ACV15" s="44"/>
      <c r="ACW15" s="44"/>
      <c r="ACX15" s="44"/>
      <c r="ACY15" s="44"/>
      <c r="ACZ15" s="44"/>
      <c r="ADA15" s="44"/>
      <c r="ADB15" s="44"/>
      <c r="ADC15" s="44"/>
      <c r="ADD15" s="44"/>
      <c r="ADE15" s="44"/>
      <c r="ADF15" s="44"/>
      <c r="ADG15" s="44"/>
      <c r="ADH15" s="44"/>
      <c r="ADI15" s="44"/>
      <c r="ADJ15" s="44"/>
      <c r="ADK15" s="44"/>
      <c r="ADL15" s="44"/>
      <c r="ADM15" s="44"/>
      <c r="ADN15" s="44"/>
      <c r="ADO15" s="44"/>
      <c r="ADP15" s="44"/>
      <c r="ADQ15" s="44"/>
      <c r="ADR15" s="44"/>
      <c r="ADS15" s="44"/>
      <c r="ADT15" s="44"/>
      <c r="ADU15" s="44"/>
      <c r="ADV15" s="44"/>
      <c r="ADW15" s="44"/>
      <c r="ADX15" s="44"/>
      <c r="ADY15" s="44"/>
      <c r="ADZ15" s="44"/>
      <c r="AEA15" s="44"/>
      <c r="AEB15" s="44"/>
      <c r="AEC15" s="44"/>
      <c r="AED15" s="44"/>
      <c r="AEE15" s="44"/>
      <c r="AEF15" s="44"/>
      <c r="AEG15" s="44"/>
      <c r="AEH15" s="44"/>
      <c r="AEI15" s="44"/>
      <c r="AEJ15" s="44"/>
      <c r="AEK15" s="44"/>
      <c r="AEL15" s="44"/>
      <c r="AEM15" s="44"/>
      <c r="AEN15" s="44"/>
      <c r="AEO15" s="44"/>
      <c r="AEP15" s="44"/>
      <c r="AEQ15" s="44"/>
      <c r="AER15" s="44"/>
      <c r="AES15" s="44"/>
      <c r="AET15" s="44"/>
      <c r="AEU15" s="44"/>
      <c r="AEV15" s="44"/>
      <c r="AEW15" s="44"/>
      <c r="AEX15" s="44"/>
      <c r="AEY15" s="44"/>
      <c r="AEZ15" s="44"/>
      <c r="AFA15" s="44"/>
      <c r="AFB15" s="44"/>
      <c r="AFC15" s="44"/>
      <c r="AFD15" s="44"/>
      <c r="AFE15" s="44"/>
      <c r="AFF15" s="44"/>
      <c r="AFG15" s="44"/>
      <c r="AFH15" s="44"/>
      <c r="AFI15" s="44"/>
      <c r="AFJ15" s="44"/>
      <c r="AFK15" s="44"/>
      <c r="AFL15" s="44"/>
      <c r="AFM15" s="44"/>
      <c r="AFN15" s="44"/>
      <c r="AFO15" s="44"/>
      <c r="AFP15" s="44"/>
      <c r="AFQ15" s="44"/>
      <c r="AFR15" s="44"/>
      <c r="AFS15" s="44"/>
      <c r="AFT15" s="44"/>
      <c r="AFU15" s="44"/>
      <c r="AFV15" s="44"/>
      <c r="AFW15" s="44"/>
      <c r="AFX15" s="44"/>
      <c r="AFY15" s="44"/>
      <c r="AFZ15" s="44"/>
      <c r="AGA15" s="44"/>
      <c r="AGB15" s="44"/>
      <c r="AGC15" s="44"/>
      <c r="AGD15" s="44"/>
      <c r="AGE15" s="44"/>
      <c r="AGF15" s="44"/>
      <c r="AGG15" s="44"/>
      <c r="AGH15" s="44"/>
      <c r="AGI15" s="44"/>
      <c r="AGJ15" s="44"/>
      <c r="AGK15" s="44"/>
      <c r="AGL15" s="44"/>
      <c r="AGM15" s="44"/>
      <c r="AGN15" s="44"/>
      <c r="AGO15" s="44"/>
      <c r="AGP15" s="44"/>
      <c r="AGQ15" s="44"/>
      <c r="AGR15" s="44"/>
      <c r="AGS15" s="44"/>
      <c r="AGT15" s="44"/>
      <c r="AGU15" s="44"/>
      <c r="AGV15" s="44"/>
      <c r="AGW15" s="44"/>
      <c r="AGX15" s="44"/>
      <c r="AGY15" s="44"/>
      <c r="AGZ15" s="44"/>
      <c r="AHA15" s="44"/>
      <c r="AHB15" s="44"/>
      <c r="AHC15" s="44"/>
      <c r="AHD15" s="44"/>
      <c r="AHE15" s="44"/>
      <c r="AHF15" s="44"/>
      <c r="AHG15" s="44"/>
      <c r="AHH15" s="44"/>
      <c r="AHI15" s="44"/>
      <c r="AHJ15" s="44"/>
      <c r="AHK15" s="44"/>
      <c r="AHL15" s="44"/>
      <c r="AHM15" s="44"/>
      <c r="AHN15" s="44"/>
      <c r="AHO15" s="44"/>
      <c r="AHP15" s="44"/>
      <c r="AHQ15" s="44"/>
      <c r="AHR15" s="44"/>
      <c r="AHS15" s="44"/>
      <c r="AHT15" s="44"/>
      <c r="AHU15" s="44"/>
      <c r="AHV15" s="44"/>
      <c r="AHW15" s="44"/>
      <c r="AHX15" s="44"/>
      <c r="AHY15" s="44"/>
      <c r="AHZ15" s="44"/>
      <c r="AIA15" s="44"/>
      <c r="AIB15" s="44"/>
      <c r="AIC15" s="44"/>
      <c r="AID15" s="44"/>
      <c r="AIE15" s="44"/>
      <c r="AIF15" s="44"/>
      <c r="AIG15" s="44"/>
      <c r="AIH15" s="44"/>
      <c r="AII15" s="44"/>
      <c r="AIJ15" s="44"/>
      <c r="AIK15" s="44"/>
      <c r="AIL15" s="44"/>
      <c r="AIM15" s="44"/>
      <c r="AIN15" s="44"/>
      <c r="AIO15" s="44"/>
      <c r="AIP15" s="44"/>
      <c r="AIQ15" s="44"/>
      <c r="AIR15" s="44"/>
      <c r="AIS15" s="44"/>
      <c r="AIT15" s="44"/>
      <c r="AIU15" s="44"/>
      <c r="AIV15" s="44"/>
      <c r="AIW15" s="44"/>
      <c r="AIX15" s="44"/>
      <c r="AIY15" s="44"/>
      <c r="AIZ15" s="44"/>
      <c r="AJA15" s="44"/>
      <c r="AJB15" s="44"/>
      <c r="AJC15" s="44"/>
      <c r="AJD15" s="44"/>
      <c r="AJE15" s="44"/>
      <c r="AJF15" s="44"/>
      <c r="AJG15" s="44"/>
      <c r="AJH15" s="44"/>
      <c r="AJI15" s="44"/>
      <c r="AJJ15" s="44"/>
      <c r="AJK15" s="44"/>
      <c r="AJL15" s="44"/>
      <c r="AJM15" s="44"/>
      <c r="AJN15" s="44"/>
      <c r="AJO15" s="44"/>
      <c r="AJP15" s="44"/>
      <c r="AJQ15" s="44"/>
      <c r="AJR15" s="44"/>
      <c r="AJS15" s="44"/>
      <c r="AJT15" s="44"/>
      <c r="AJU15" s="44"/>
      <c r="AJV15" s="44"/>
      <c r="AJW15" s="44"/>
      <c r="AJX15" s="44"/>
      <c r="AJY15" s="44"/>
      <c r="AJZ15" s="44"/>
      <c r="AKA15" s="44"/>
      <c r="AKB15" s="44"/>
      <c r="AKC15" s="44"/>
      <c r="AKD15" s="44"/>
      <c r="AKE15" s="44"/>
      <c r="AKF15" s="44"/>
      <c r="AKG15" s="44"/>
      <c r="AKH15" s="44"/>
      <c r="AKI15" s="44"/>
      <c r="AKJ15" s="44"/>
      <c r="AKK15" s="44"/>
      <c r="AKL15" s="44"/>
      <c r="AKM15" s="44"/>
      <c r="AKN15" s="44"/>
      <c r="AKO15" s="44"/>
      <c r="AKP15" s="44"/>
      <c r="AKQ15" s="44"/>
      <c r="AKR15" s="44"/>
      <c r="AKS15" s="44"/>
      <c r="AKT15" s="44"/>
      <c r="AKU15" s="44"/>
      <c r="AKV15" s="44"/>
      <c r="AKW15" s="44"/>
      <c r="AKX15" s="44"/>
      <c r="AKY15" s="44"/>
      <c r="AKZ15" s="44"/>
      <c r="ALA15" s="44"/>
      <c r="ALB15" s="44"/>
      <c r="ALC15" s="44"/>
      <c r="ALD15" s="44"/>
      <c r="ALE15" s="44"/>
      <c r="ALF15" s="44"/>
      <c r="ALG15" s="44"/>
      <c r="ALH15" s="44"/>
      <c r="ALI15" s="44"/>
      <c r="ALJ15" s="44"/>
      <c r="ALK15" s="44"/>
      <c r="ALL15" s="44"/>
      <c r="ALM15" s="44"/>
      <c r="ALN15" s="44"/>
      <c r="ALO15" s="44"/>
      <c r="ALP15" s="44"/>
      <c r="ALQ15" s="44"/>
      <c r="ALR15" s="44"/>
      <c r="ALS15" s="44"/>
      <c r="ALT15" s="44"/>
      <c r="ALU15" s="44"/>
      <c r="ALV15" s="44"/>
      <c r="ALW15" s="44"/>
      <c r="ALX15" s="44"/>
      <c r="ALY15" s="44"/>
      <c r="ALZ15" s="44"/>
      <c r="AMA15" s="44"/>
      <c r="AMB15" s="44"/>
      <c r="AMC15" s="44"/>
      <c r="AMD15" s="44"/>
      <c r="AME15" s="44"/>
      <c r="AMF15" s="44"/>
      <c r="AMG15" s="44"/>
      <c r="AMH15" s="44"/>
      <c r="AMI15" s="44"/>
      <c r="AMJ15" s="44"/>
      <c r="AMK15" s="44"/>
      <c r="AML15" s="44"/>
      <c r="AMM15" s="44"/>
      <c r="AMN15" s="44"/>
      <c r="AMO15" s="44"/>
      <c r="AMP15" s="44"/>
      <c r="AMQ15" s="44"/>
      <c r="AMR15" s="44"/>
      <c r="AMS15" s="44"/>
      <c r="AMT15" s="44"/>
      <c r="AMU15" s="44"/>
      <c r="AMV15" s="44"/>
      <c r="AMW15" s="44"/>
      <c r="AMX15" s="44"/>
      <c r="AMY15" s="44"/>
      <c r="AMZ15" s="44"/>
      <c r="ANA15" s="44"/>
      <c r="ANB15" s="44"/>
      <c r="ANC15" s="44"/>
      <c r="AND15" s="44"/>
      <c r="ANE15" s="44"/>
      <c r="ANF15" s="44"/>
      <c r="ANG15" s="44"/>
      <c r="ANH15" s="44"/>
      <c r="ANI15" s="44"/>
      <c r="ANJ15" s="44"/>
      <c r="ANK15" s="44"/>
      <c r="ANL15" s="44"/>
      <c r="ANM15" s="44"/>
      <c r="ANN15" s="44"/>
      <c r="ANO15" s="44"/>
      <c r="ANP15" s="44"/>
      <c r="ANQ15" s="44"/>
      <c r="ANR15" s="44"/>
      <c r="ANS15" s="44"/>
      <c r="ANT15" s="44"/>
      <c r="ANU15" s="44"/>
      <c r="ANV15" s="44"/>
      <c r="ANW15" s="44"/>
      <c r="ANX15" s="44"/>
      <c r="ANY15" s="44"/>
      <c r="ANZ15" s="44"/>
      <c r="AOA15" s="44"/>
      <c r="AOB15" s="44"/>
      <c r="AOC15" s="44"/>
      <c r="AOD15" s="44"/>
      <c r="AOE15" s="44"/>
      <c r="AOF15" s="44"/>
      <c r="AOG15" s="44"/>
      <c r="AOH15" s="44"/>
      <c r="AOI15" s="44"/>
      <c r="AOJ15" s="44"/>
      <c r="AOK15" s="44"/>
      <c r="AOL15" s="44"/>
      <c r="AOM15" s="44"/>
      <c r="AON15" s="44"/>
      <c r="AOO15" s="44"/>
      <c r="AOP15" s="44"/>
      <c r="AOQ15" s="44"/>
      <c r="AOR15" s="44"/>
      <c r="AOS15" s="44"/>
      <c r="AOT15" s="44"/>
      <c r="AOU15" s="44"/>
      <c r="AOV15" s="44"/>
      <c r="AOW15" s="44"/>
      <c r="AOX15" s="44"/>
      <c r="AOY15" s="44"/>
      <c r="AOZ15" s="44"/>
      <c r="APA15" s="44"/>
      <c r="APB15" s="44"/>
      <c r="APC15" s="44"/>
      <c r="APD15" s="44"/>
      <c r="APE15" s="44"/>
      <c r="APF15" s="44"/>
      <c r="APG15" s="44"/>
      <c r="APH15" s="44"/>
      <c r="API15" s="44"/>
      <c r="APJ15" s="44"/>
      <c r="APK15" s="44"/>
      <c r="APL15" s="44"/>
      <c r="APM15" s="44"/>
      <c r="APN15" s="44"/>
    </row>
    <row r="16" spans="2:1106" x14ac:dyDescent="0.25">
      <c r="B16" s="44"/>
      <c r="C16" s="46" t="s">
        <v>304</v>
      </c>
      <c r="D16" s="44">
        <v>12447</v>
      </c>
      <c r="E16" s="119">
        <v>0</v>
      </c>
      <c r="F16" s="119">
        <v>0</v>
      </c>
      <c r="G16" s="119">
        <v>0</v>
      </c>
      <c r="H16" s="119">
        <v>0</v>
      </c>
      <c r="I16" s="44"/>
      <c r="J16" s="44"/>
      <c r="K16" s="68"/>
      <c r="L16" s="68"/>
      <c r="M16" s="69">
        <v>0</v>
      </c>
      <c r="N16" s="22" t="s">
        <v>530</v>
      </c>
      <c r="O16" s="77"/>
      <c r="P16" s="77"/>
      <c r="Q16" s="68"/>
      <c r="R16" s="68"/>
      <c r="S16" s="6" t="s">
        <v>123</v>
      </c>
      <c r="T16" s="10">
        <v>40</v>
      </c>
      <c r="U16" s="6" t="s">
        <v>306</v>
      </c>
      <c r="V16" s="10">
        <v>350400</v>
      </c>
      <c r="W16" s="11">
        <v>28</v>
      </c>
      <c r="X16" s="6" t="s">
        <v>307</v>
      </c>
      <c r="Y16" s="44"/>
      <c r="Z16" s="44"/>
      <c r="AA16" s="44"/>
      <c r="AB16" s="44"/>
      <c r="AC16" s="44"/>
      <c r="AD16" s="44"/>
      <c r="AE16" s="44"/>
      <c r="AF16" s="44"/>
      <c r="AG16" s="44"/>
      <c r="AH16" s="44"/>
      <c r="AI16" s="44"/>
      <c r="AJ16" s="44"/>
      <c r="AK16" s="44"/>
      <c r="AL16" s="44"/>
      <c r="AM16" s="44"/>
      <c r="AN16" s="44"/>
      <c r="AO16" s="44"/>
      <c r="AP16" s="44"/>
      <c r="AQ16" s="44"/>
      <c r="AR16" s="44"/>
      <c r="AS16" s="44"/>
      <c r="AT16" s="44"/>
      <c r="AU16" s="44"/>
      <c r="AV16" s="44"/>
      <c r="AW16" s="44"/>
      <c r="AX16" s="44"/>
      <c r="AY16" s="44"/>
      <c r="AZ16" s="44"/>
      <c r="BA16" s="44"/>
      <c r="BB16" s="44"/>
      <c r="BC16" s="44"/>
      <c r="BD16" s="44"/>
      <c r="BE16" s="44"/>
      <c r="BF16" s="44"/>
      <c r="BG16" s="44"/>
      <c r="BH16" s="44"/>
      <c r="BI16" s="44"/>
      <c r="BJ16" s="44"/>
      <c r="BK16" s="44"/>
      <c r="BL16" s="44"/>
      <c r="BM16" s="44"/>
      <c r="BN16" s="44"/>
      <c r="BO16" s="44"/>
      <c r="BP16" s="44"/>
      <c r="BQ16" s="44"/>
      <c r="BR16" s="44"/>
      <c r="BS16" s="44"/>
      <c r="BT16" s="44"/>
      <c r="BU16" s="44"/>
      <c r="BV16" s="44"/>
      <c r="BW16" s="44"/>
      <c r="BX16" s="44"/>
      <c r="BY16" s="44"/>
      <c r="BZ16" s="44"/>
      <c r="CA16" s="44"/>
      <c r="CB16" s="44"/>
      <c r="CC16" s="44"/>
      <c r="CD16" s="44"/>
      <c r="CE16" s="44"/>
      <c r="CF16" s="44"/>
      <c r="CG16" s="44"/>
      <c r="CH16" s="44"/>
      <c r="CI16" s="44"/>
      <c r="CJ16" s="44"/>
      <c r="CK16" s="44"/>
      <c r="CL16" s="44"/>
      <c r="CM16" s="44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44"/>
      <c r="CY16" s="44"/>
      <c r="CZ16" s="44"/>
      <c r="DA16" s="44"/>
      <c r="DB16" s="44"/>
      <c r="DC16" s="44"/>
      <c r="DD16" s="44"/>
      <c r="DE16" s="44"/>
      <c r="DF16" s="44"/>
      <c r="DG16" s="44"/>
      <c r="DH16" s="44"/>
      <c r="DI16" s="44"/>
      <c r="DJ16" s="44"/>
      <c r="DK16" s="44"/>
      <c r="DL16" s="44"/>
      <c r="DM16" s="44"/>
      <c r="DN16" s="44"/>
      <c r="DO16" s="44"/>
      <c r="DP16" s="44"/>
      <c r="DQ16" s="44"/>
      <c r="DR16" s="44"/>
      <c r="DS16" s="44"/>
      <c r="DT16" s="44"/>
      <c r="DU16" s="44"/>
      <c r="DV16" s="44"/>
      <c r="DW16" s="44"/>
      <c r="DX16" s="44"/>
      <c r="DY16" s="44"/>
      <c r="DZ16" s="44"/>
      <c r="EA16" s="44"/>
      <c r="EB16" s="44"/>
      <c r="EC16" s="44"/>
      <c r="ED16" s="44"/>
      <c r="EE16" s="44"/>
      <c r="EF16" s="44"/>
      <c r="EG16" s="44"/>
      <c r="EH16" s="44"/>
      <c r="EI16" s="44"/>
      <c r="EJ16" s="44"/>
      <c r="EK16" s="44"/>
      <c r="EL16" s="44"/>
      <c r="EM16" s="44"/>
      <c r="EN16" s="44"/>
      <c r="EO16" s="44"/>
      <c r="EP16" s="44"/>
      <c r="EQ16" s="44"/>
      <c r="ER16" s="44"/>
      <c r="ES16" s="44"/>
      <c r="ET16" s="44"/>
      <c r="EU16" s="44"/>
      <c r="EV16" s="44"/>
      <c r="EW16" s="44"/>
      <c r="EX16" s="44"/>
      <c r="EY16" s="44"/>
      <c r="EZ16" s="44"/>
      <c r="FA16" s="44"/>
      <c r="FB16" s="44"/>
      <c r="FC16" s="44"/>
      <c r="FD16" s="44"/>
      <c r="FE16" s="44"/>
      <c r="FF16" s="44"/>
      <c r="FG16" s="44"/>
      <c r="FH16" s="44"/>
      <c r="FI16" s="44"/>
      <c r="FJ16" s="44"/>
      <c r="FK16" s="44"/>
      <c r="FL16" s="44"/>
      <c r="FM16" s="44"/>
      <c r="FN16" s="44"/>
      <c r="FO16" s="44"/>
      <c r="FP16" s="44"/>
      <c r="FQ16" s="44"/>
      <c r="FR16" s="44"/>
      <c r="FS16" s="44"/>
      <c r="FT16" s="44"/>
      <c r="FU16" s="44"/>
      <c r="FV16" s="44"/>
      <c r="FW16" s="44"/>
      <c r="FX16" s="44"/>
      <c r="FY16" s="44"/>
      <c r="FZ16" s="44"/>
      <c r="GA16" s="44"/>
      <c r="GB16" s="44"/>
      <c r="GC16" s="44"/>
      <c r="GD16" s="44"/>
      <c r="GE16" s="44"/>
      <c r="GF16" s="44"/>
      <c r="GG16" s="44"/>
      <c r="GH16" s="44"/>
      <c r="GI16" s="44"/>
      <c r="GJ16" s="44"/>
      <c r="GK16" s="44"/>
      <c r="GL16" s="44"/>
      <c r="GM16" s="44"/>
      <c r="GN16" s="44"/>
      <c r="GO16" s="44"/>
      <c r="GP16" s="44"/>
      <c r="GQ16" s="44"/>
      <c r="GR16" s="44"/>
      <c r="GS16" s="44"/>
      <c r="GT16" s="44"/>
      <c r="GU16" s="44"/>
      <c r="GV16" s="44"/>
      <c r="GW16" s="44"/>
      <c r="GX16" s="44"/>
      <c r="GY16" s="44"/>
      <c r="GZ16" s="44"/>
      <c r="HA16" s="44"/>
      <c r="HB16" s="44"/>
      <c r="HC16" s="44"/>
      <c r="HD16" s="44"/>
      <c r="HE16" s="44"/>
      <c r="HF16" s="44"/>
      <c r="HG16" s="44"/>
      <c r="HH16" s="44"/>
      <c r="HI16" s="44"/>
      <c r="HJ16" s="44"/>
      <c r="HK16" s="44"/>
      <c r="HL16" s="44"/>
      <c r="HM16" s="44"/>
      <c r="HN16" s="44"/>
      <c r="HO16" s="44"/>
      <c r="HP16" s="44"/>
      <c r="HQ16" s="44"/>
      <c r="HR16" s="44"/>
      <c r="HS16" s="44"/>
      <c r="HT16" s="44"/>
      <c r="HU16" s="44"/>
      <c r="HV16" s="44"/>
      <c r="HW16" s="44"/>
      <c r="HX16" s="44"/>
      <c r="HY16" s="44"/>
      <c r="HZ16" s="44"/>
      <c r="IA16" s="44"/>
      <c r="IB16" s="44"/>
      <c r="IC16" s="44"/>
      <c r="ID16" s="44"/>
      <c r="IE16" s="44"/>
      <c r="IF16" s="44"/>
      <c r="IG16" s="44"/>
      <c r="IH16" s="44"/>
      <c r="II16" s="44"/>
      <c r="IJ16" s="44"/>
      <c r="IK16" s="44"/>
      <c r="IL16" s="44"/>
      <c r="IM16" s="44"/>
      <c r="IN16" s="44"/>
      <c r="IO16" s="44"/>
      <c r="IP16" s="44"/>
      <c r="IQ16" s="44"/>
      <c r="IR16" s="44"/>
      <c r="IS16" s="44"/>
      <c r="IT16" s="44"/>
      <c r="IU16" s="44"/>
      <c r="IV16" s="44"/>
      <c r="IW16" s="44"/>
      <c r="IX16" s="44"/>
      <c r="IY16" s="44"/>
      <c r="IZ16" s="44"/>
      <c r="JA16" s="44"/>
      <c r="JB16" s="44"/>
      <c r="JC16" s="44"/>
      <c r="JD16" s="44"/>
      <c r="JE16" s="44"/>
      <c r="JF16" s="44"/>
      <c r="JG16" s="44"/>
      <c r="JH16" s="44"/>
      <c r="JI16" s="44"/>
      <c r="JJ16" s="44"/>
      <c r="JK16" s="44"/>
      <c r="JL16" s="44"/>
      <c r="JM16" s="44"/>
      <c r="JN16" s="44"/>
      <c r="JO16" s="44"/>
      <c r="JP16" s="44"/>
      <c r="JQ16" s="44"/>
      <c r="JR16" s="44"/>
      <c r="JS16" s="44"/>
      <c r="JT16" s="44"/>
      <c r="JU16" s="44"/>
      <c r="JV16" s="44"/>
      <c r="JW16" s="44"/>
      <c r="JX16" s="44"/>
      <c r="JY16" s="44"/>
      <c r="JZ16" s="44"/>
      <c r="KA16" s="44"/>
      <c r="KB16" s="44"/>
      <c r="KC16" s="44"/>
      <c r="KD16" s="44"/>
      <c r="KE16" s="44"/>
      <c r="KF16" s="44"/>
      <c r="KG16" s="44"/>
      <c r="KH16" s="44"/>
      <c r="KI16" s="44"/>
      <c r="KJ16" s="44"/>
      <c r="KK16" s="44"/>
      <c r="KL16" s="44"/>
      <c r="KM16" s="44"/>
      <c r="KN16" s="44"/>
      <c r="KO16" s="44"/>
      <c r="KP16" s="44"/>
      <c r="KQ16" s="44"/>
      <c r="KR16" s="44"/>
      <c r="KS16" s="44"/>
      <c r="KT16" s="44"/>
      <c r="KU16" s="44"/>
      <c r="KV16" s="44"/>
      <c r="KW16" s="44"/>
      <c r="KX16" s="44"/>
      <c r="KY16" s="44"/>
      <c r="KZ16" s="44"/>
      <c r="LA16" s="44"/>
      <c r="LB16" s="44"/>
      <c r="LC16" s="44"/>
      <c r="LD16" s="44"/>
      <c r="LE16" s="44"/>
      <c r="LF16" s="44"/>
      <c r="LG16" s="44"/>
      <c r="LH16" s="44"/>
      <c r="LI16" s="44"/>
      <c r="LJ16" s="44"/>
      <c r="LK16" s="44"/>
      <c r="LL16" s="44"/>
      <c r="LM16" s="44"/>
      <c r="LN16" s="44"/>
      <c r="LO16" s="44"/>
      <c r="LP16" s="44"/>
      <c r="LQ16" s="44"/>
      <c r="LR16" s="44"/>
      <c r="LS16" s="44"/>
      <c r="LT16" s="44"/>
      <c r="LU16" s="44"/>
      <c r="LV16" s="44"/>
      <c r="LW16" s="44"/>
      <c r="LX16" s="44"/>
      <c r="LY16" s="44"/>
      <c r="LZ16" s="44"/>
      <c r="MA16" s="44"/>
      <c r="MB16" s="44"/>
      <c r="MC16" s="44"/>
      <c r="MD16" s="44"/>
      <c r="ME16" s="44"/>
      <c r="MF16" s="44"/>
      <c r="MG16" s="44"/>
      <c r="MH16" s="44"/>
      <c r="MI16" s="44"/>
      <c r="MJ16" s="44"/>
      <c r="MK16" s="44"/>
      <c r="ML16" s="44"/>
      <c r="MM16" s="44"/>
      <c r="MN16" s="44"/>
      <c r="MO16" s="44"/>
      <c r="MP16" s="44"/>
      <c r="MQ16" s="44"/>
      <c r="MR16" s="44"/>
      <c r="MS16" s="44"/>
      <c r="MT16" s="44"/>
      <c r="MU16" s="44"/>
      <c r="MV16" s="44"/>
      <c r="MW16" s="44"/>
      <c r="MX16" s="44"/>
      <c r="MY16" s="44"/>
      <c r="MZ16" s="44"/>
      <c r="NA16" s="44"/>
      <c r="NB16" s="44"/>
      <c r="NC16" s="44"/>
      <c r="ND16" s="44"/>
      <c r="NE16" s="44"/>
      <c r="NF16" s="44"/>
      <c r="NG16" s="44"/>
      <c r="NH16" s="44"/>
      <c r="NI16" s="44"/>
      <c r="NJ16" s="44"/>
      <c r="NK16" s="44"/>
      <c r="NL16" s="44"/>
      <c r="NM16" s="44"/>
      <c r="NN16" s="44"/>
      <c r="NO16" s="44"/>
      <c r="NP16" s="44"/>
      <c r="NQ16" s="44"/>
      <c r="NR16" s="44"/>
      <c r="NS16" s="44"/>
      <c r="NT16" s="44"/>
      <c r="NU16" s="44"/>
      <c r="NV16" s="44"/>
      <c r="NW16" s="44"/>
      <c r="NX16" s="44"/>
      <c r="NY16" s="44"/>
      <c r="NZ16" s="44"/>
      <c r="OA16" s="44"/>
      <c r="OB16" s="44"/>
      <c r="OC16" s="44"/>
      <c r="OD16" s="44"/>
      <c r="OE16" s="44"/>
      <c r="OF16" s="44"/>
      <c r="OG16" s="44"/>
      <c r="OH16" s="44"/>
      <c r="OI16" s="44"/>
      <c r="OJ16" s="44"/>
      <c r="OK16" s="44"/>
      <c r="OL16" s="44"/>
      <c r="OM16" s="44"/>
      <c r="ON16" s="44"/>
      <c r="OO16" s="44"/>
      <c r="OP16" s="44"/>
      <c r="OQ16" s="44"/>
      <c r="OR16" s="44"/>
      <c r="OS16" s="44"/>
      <c r="OT16" s="44"/>
      <c r="OU16" s="44"/>
      <c r="OV16" s="44"/>
      <c r="OW16" s="44"/>
      <c r="OX16" s="44"/>
      <c r="OY16" s="44"/>
      <c r="OZ16" s="44"/>
      <c r="PA16" s="44"/>
      <c r="PB16" s="44"/>
      <c r="PC16" s="44"/>
      <c r="PD16" s="44"/>
      <c r="PE16" s="44"/>
      <c r="PF16" s="44"/>
      <c r="PG16" s="44"/>
      <c r="PH16" s="44"/>
      <c r="PI16" s="44"/>
      <c r="PJ16" s="44"/>
      <c r="PK16" s="44"/>
      <c r="PL16" s="44"/>
      <c r="PM16" s="44"/>
      <c r="PN16" s="44"/>
      <c r="PO16" s="44"/>
      <c r="PP16" s="44"/>
      <c r="PQ16" s="44"/>
      <c r="PR16" s="44"/>
      <c r="PS16" s="44"/>
      <c r="PT16" s="44"/>
      <c r="PU16" s="44"/>
      <c r="PV16" s="44"/>
      <c r="PW16" s="44"/>
      <c r="PX16" s="44"/>
      <c r="PY16" s="44"/>
      <c r="PZ16" s="44"/>
      <c r="QA16" s="44"/>
      <c r="QB16" s="44"/>
      <c r="QC16" s="44"/>
      <c r="QD16" s="44"/>
      <c r="QE16" s="44"/>
      <c r="QF16" s="44"/>
      <c r="QG16" s="44"/>
      <c r="QH16" s="44"/>
      <c r="QI16" s="44"/>
      <c r="QJ16" s="44"/>
      <c r="QK16" s="44"/>
      <c r="QL16" s="44"/>
      <c r="QM16" s="44"/>
      <c r="QN16" s="44"/>
      <c r="QO16" s="44"/>
      <c r="QP16" s="44"/>
      <c r="QQ16" s="44"/>
      <c r="QR16" s="44"/>
      <c r="QS16" s="44"/>
      <c r="QT16" s="44"/>
      <c r="QU16" s="44"/>
      <c r="QV16" s="44"/>
      <c r="QW16" s="44"/>
      <c r="QX16" s="44"/>
      <c r="QY16" s="44"/>
      <c r="QZ16" s="44"/>
      <c r="RA16" s="44"/>
      <c r="RB16" s="44"/>
      <c r="RC16" s="44"/>
      <c r="RD16" s="44"/>
      <c r="RE16" s="44"/>
      <c r="RF16" s="44"/>
      <c r="RG16" s="44"/>
      <c r="RH16" s="44"/>
      <c r="RI16" s="44"/>
      <c r="RJ16" s="44"/>
      <c r="RK16" s="44"/>
      <c r="RL16" s="44"/>
      <c r="RM16" s="44"/>
      <c r="RN16" s="44"/>
      <c r="RO16" s="44"/>
      <c r="RP16" s="44"/>
      <c r="RQ16" s="44"/>
      <c r="RR16" s="44"/>
      <c r="RS16" s="44"/>
      <c r="RT16" s="44"/>
      <c r="RU16" s="44"/>
      <c r="RV16" s="44"/>
      <c r="RW16" s="44"/>
      <c r="RX16" s="44"/>
      <c r="RY16" s="44"/>
      <c r="RZ16" s="44"/>
      <c r="SA16" s="44"/>
      <c r="SB16" s="44"/>
      <c r="SC16" s="44"/>
      <c r="SD16" s="44"/>
      <c r="SE16" s="44"/>
      <c r="SF16" s="44"/>
      <c r="SG16" s="44"/>
      <c r="SH16" s="44"/>
      <c r="SI16" s="44"/>
      <c r="SJ16" s="44"/>
      <c r="SK16" s="44"/>
      <c r="SL16" s="44"/>
      <c r="SM16" s="44"/>
      <c r="SN16" s="44"/>
      <c r="SO16" s="44"/>
      <c r="SP16" s="44"/>
      <c r="SQ16" s="44"/>
      <c r="SR16" s="44"/>
      <c r="SS16" s="44"/>
      <c r="ST16" s="44"/>
      <c r="SU16" s="44"/>
      <c r="SV16" s="44"/>
      <c r="SW16" s="44"/>
      <c r="SX16" s="44"/>
      <c r="SY16" s="44"/>
      <c r="SZ16" s="44"/>
      <c r="TA16" s="44"/>
      <c r="TB16" s="44"/>
      <c r="TC16" s="44"/>
      <c r="TD16" s="44"/>
      <c r="TE16" s="44"/>
      <c r="TF16" s="44"/>
      <c r="TG16" s="44"/>
      <c r="TH16" s="44"/>
      <c r="TI16" s="44"/>
      <c r="TJ16" s="44"/>
      <c r="TK16" s="44"/>
      <c r="TL16" s="44"/>
      <c r="TM16" s="44"/>
      <c r="TN16" s="44"/>
      <c r="TO16" s="44"/>
      <c r="TP16" s="44"/>
      <c r="TQ16" s="44"/>
      <c r="TR16" s="44"/>
      <c r="TS16" s="44"/>
      <c r="TT16" s="44"/>
      <c r="TU16" s="44"/>
      <c r="TV16" s="44"/>
      <c r="TW16" s="44"/>
      <c r="TX16" s="44"/>
      <c r="TY16" s="44"/>
      <c r="TZ16" s="44"/>
      <c r="UA16" s="44"/>
      <c r="UB16" s="44"/>
      <c r="UC16" s="44"/>
      <c r="UD16" s="44"/>
      <c r="UE16" s="44"/>
      <c r="UF16" s="44"/>
      <c r="UG16" s="44"/>
      <c r="UH16" s="44"/>
      <c r="UI16" s="44"/>
      <c r="UJ16" s="44"/>
      <c r="UK16" s="44"/>
      <c r="UL16" s="44"/>
      <c r="UM16" s="44"/>
      <c r="UN16" s="44"/>
      <c r="UO16" s="44"/>
      <c r="UP16" s="44"/>
      <c r="UQ16" s="44"/>
      <c r="UR16" s="44"/>
      <c r="US16" s="44"/>
      <c r="UT16" s="44"/>
      <c r="UU16" s="44"/>
      <c r="UV16" s="44"/>
      <c r="UW16" s="44"/>
      <c r="UX16" s="44"/>
      <c r="UY16" s="44"/>
      <c r="UZ16" s="44"/>
      <c r="VA16" s="44"/>
      <c r="VB16" s="44"/>
      <c r="VC16" s="44"/>
      <c r="VD16" s="44"/>
      <c r="VE16" s="44"/>
      <c r="VF16" s="44"/>
      <c r="VG16" s="44"/>
      <c r="VH16" s="44"/>
      <c r="VI16" s="44"/>
      <c r="VJ16" s="44"/>
      <c r="VK16" s="44"/>
      <c r="VL16" s="44"/>
      <c r="VM16" s="44"/>
      <c r="VN16" s="44"/>
      <c r="VO16" s="44"/>
      <c r="VP16" s="44"/>
      <c r="VQ16" s="44"/>
      <c r="VR16" s="44"/>
      <c r="VS16" s="44"/>
      <c r="VT16" s="44"/>
      <c r="VU16" s="44"/>
      <c r="VV16" s="44"/>
      <c r="VW16" s="44"/>
      <c r="VX16" s="44"/>
      <c r="VY16" s="44"/>
      <c r="VZ16" s="44"/>
      <c r="WA16" s="44"/>
      <c r="WB16" s="44"/>
      <c r="WC16" s="44"/>
      <c r="WD16" s="44"/>
      <c r="WE16" s="44"/>
      <c r="WF16" s="44"/>
      <c r="WG16" s="44"/>
      <c r="WH16" s="44"/>
      <c r="WI16" s="44"/>
      <c r="WJ16" s="44"/>
      <c r="WK16" s="44"/>
      <c r="WL16" s="44"/>
      <c r="WM16" s="44"/>
      <c r="WN16" s="44"/>
      <c r="WO16" s="44"/>
      <c r="WP16" s="44"/>
      <c r="WQ16" s="44"/>
      <c r="WR16" s="44"/>
      <c r="WS16" s="44"/>
      <c r="WT16" s="44"/>
      <c r="WU16" s="44"/>
      <c r="WV16" s="44"/>
      <c r="WW16" s="44"/>
      <c r="WX16" s="44"/>
      <c r="WY16" s="44"/>
      <c r="WZ16" s="44"/>
      <c r="XA16" s="44"/>
      <c r="XB16" s="44"/>
      <c r="XC16" s="44"/>
      <c r="XD16" s="44"/>
      <c r="XE16" s="44"/>
      <c r="XF16" s="44"/>
      <c r="XG16" s="44"/>
      <c r="XH16" s="44"/>
      <c r="XI16" s="44"/>
      <c r="XJ16" s="44"/>
      <c r="XK16" s="44"/>
      <c r="XL16" s="44"/>
      <c r="XM16" s="44"/>
      <c r="XN16" s="44"/>
      <c r="XO16" s="44"/>
      <c r="XP16" s="44"/>
      <c r="XQ16" s="44"/>
      <c r="XR16" s="44"/>
      <c r="XS16" s="44"/>
      <c r="XT16" s="44"/>
      <c r="XU16" s="44"/>
      <c r="XV16" s="44"/>
      <c r="XW16" s="44"/>
      <c r="XX16" s="44"/>
      <c r="XY16" s="44"/>
      <c r="XZ16" s="44"/>
      <c r="YA16" s="44"/>
      <c r="YB16" s="44"/>
      <c r="YC16" s="44"/>
      <c r="YD16" s="44"/>
      <c r="YE16" s="44"/>
      <c r="YF16" s="44"/>
      <c r="YG16" s="44"/>
      <c r="YH16" s="44"/>
      <c r="YI16" s="44"/>
      <c r="YJ16" s="44"/>
      <c r="YK16" s="44"/>
      <c r="YL16" s="44"/>
      <c r="YM16" s="44"/>
      <c r="YN16" s="44"/>
      <c r="YO16" s="44"/>
      <c r="YP16" s="44"/>
      <c r="YQ16" s="44"/>
      <c r="YR16" s="44"/>
      <c r="YS16" s="44"/>
      <c r="YT16" s="44"/>
      <c r="YU16" s="44"/>
      <c r="YV16" s="44"/>
      <c r="YW16" s="44"/>
      <c r="YX16" s="44"/>
      <c r="YY16" s="44"/>
      <c r="YZ16" s="44"/>
      <c r="ZA16" s="44"/>
      <c r="ZB16" s="44"/>
      <c r="ZC16" s="44"/>
      <c r="ZD16" s="44"/>
      <c r="ZE16" s="44"/>
      <c r="ZF16" s="44"/>
      <c r="ZG16" s="44"/>
      <c r="ZH16" s="44"/>
      <c r="ZI16" s="44"/>
      <c r="ZJ16" s="44"/>
      <c r="ZK16" s="44"/>
      <c r="ZL16" s="44"/>
      <c r="ZM16" s="44"/>
      <c r="ZN16" s="44"/>
      <c r="ZO16" s="44"/>
      <c r="ZP16" s="44"/>
      <c r="ZQ16" s="44"/>
      <c r="ZR16" s="44"/>
      <c r="ZS16" s="44"/>
      <c r="ZT16" s="44"/>
      <c r="ZU16" s="44"/>
      <c r="ZV16" s="44"/>
      <c r="ZW16" s="44"/>
      <c r="ZX16" s="44"/>
      <c r="ZY16" s="44"/>
      <c r="ZZ16" s="44"/>
      <c r="AAA16" s="44"/>
      <c r="AAB16" s="44"/>
      <c r="AAC16" s="44"/>
      <c r="AAD16" s="44"/>
      <c r="AAE16" s="44"/>
      <c r="AAF16" s="44"/>
      <c r="AAG16" s="44"/>
      <c r="AAH16" s="44"/>
      <c r="AAI16" s="44"/>
      <c r="AAJ16" s="44"/>
      <c r="AAK16" s="44"/>
      <c r="AAL16" s="44"/>
      <c r="AAM16" s="44"/>
      <c r="AAN16" s="44"/>
      <c r="AAO16" s="44"/>
      <c r="AAP16" s="44"/>
      <c r="AAQ16" s="44"/>
      <c r="AAR16" s="44"/>
      <c r="AAS16" s="44"/>
      <c r="AAT16" s="44"/>
      <c r="AAU16" s="44"/>
      <c r="AAV16" s="44"/>
      <c r="AAW16" s="44"/>
      <c r="AAX16" s="44"/>
      <c r="AAY16" s="44"/>
      <c r="AAZ16" s="44"/>
      <c r="ABA16" s="44"/>
      <c r="ABB16" s="44"/>
      <c r="ABC16" s="44"/>
      <c r="ABD16" s="44"/>
      <c r="ABE16" s="44"/>
      <c r="ABF16" s="44"/>
      <c r="ABG16" s="44"/>
      <c r="ABH16" s="44"/>
      <c r="ABI16" s="44"/>
      <c r="ABJ16" s="44"/>
      <c r="ABK16" s="44"/>
      <c r="ABL16" s="44"/>
      <c r="ABM16" s="44"/>
      <c r="ABN16" s="44"/>
      <c r="ABO16" s="44"/>
      <c r="ABP16" s="44"/>
      <c r="ABQ16" s="44"/>
      <c r="ABR16" s="44"/>
      <c r="ABS16" s="44"/>
      <c r="ABT16" s="44"/>
      <c r="ABU16" s="44"/>
      <c r="ABV16" s="44"/>
      <c r="ABW16" s="44"/>
      <c r="ABX16" s="44"/>
      <c r="ABY16" s="44"/>
      <c r="ABZ16" s="44"/>
      <c r="ACA16" s="44"/>
      <c r="ACB16" s="44"/>
      <c r="ACC16" s="44"/>
      <c r="ACD16" s="44"/>
      <c r="ACE16" s="44"/>
      <c r="ACF16" s="44"/>
      <c r="ACG16" s="44"/>
      <c r="ACH16" s="44"/>
      <c r="ACI16" s="44"/>
      <c r="ACJ16" s="44"/>
      <c r="ACK16" s="44"/>
      <c r="ACL16" s="44"/>
      <c r="ACM16" s="44"/>
      <c r="ACN16" s="44"/>
      <c r="ACO16" s="44"/>
      <c r="ACP16" s="44"/>
      <c r="ACQ16" s="44"/>
      <c r="ACR16" s="44"/>
      <c r="ACS16" s="44"/>
      <c r="ACT16" s="44"/>
      <c r="ACU16" s="44"/>
      <c r="ACV16" s="44"/>
      <c r="ACW16" s="44"/>
      <c r="ACX16" s="44"/>
      <c r="ACY16" s="44"/>
      <c r="ACZ16" s="44"/>
      <c r="ADA16" s="44"/>
      <c r="ADB16" s="44"/>
      <c r="ADC16" s="44"/>
      <c r="ADD16" s="44"/>
      <c r="ADE16" s="44"/>
      <c r="ADF16" s="44"/>
      <c r="ADG16" s="44"/>
      <c r="ADH16" s="44"/>
      <c r="ADI16" s="44"/>
      <c r="ADJ16" s="44"/>
      <c r="ADK16" s="44"/>
      <c r="ADL16" s="44"/>
      <c r="ADM16" s="44"/>
      <c r="ADN16" s="44"/>
      <c r="ADO16" s="44"/>
      <c r="ADP16" s="44"/>
      <c r="ADQ16" s="44"/>
      <c r="ADR16" s="44"/>
      <c r="ADS16" s="44"/>
      <c r="ADT16" s="44"/>
      <c r="ADU16" s="44"/>
      <c r="ADV16" s="44"/>
      <c r="ADW16" s="44"/>
      <c r="ADX16" s="44"/>
      <c r="ADY16" s="44"/>
      <c r="ADZ16" s="44"/>
      <c r="AEA16" s="44"/>
      <c r="AEB16" s="44"/>
      <c r="AEC16" s="44"/>
      <c r="AED16" s="44"/>
      <c r="AEE16" s="44"/>
      <c r="AEF16" s="44"/>
      <c r="AEG16" s="44"/>
      <c r="AEH16" s="44"/>
      <c r="AEI16" s="44"/>
      <c r="AEJ16" s="44"/>
      <c r="AEK16" s="44"/>
      <c r="AEL16" s="44"/>
      <c r="AEM16" s="44"/>
      <c r="AEN16" s="44"/>
      <c r="AEO16" s="44"/>
      <c r="AEP16" s="44"/>
      <c r="AEQ16" s="44"/>
      <c r="AER16" s="44"/>
      <c r="AES16" s="44"/>
      <c r="AET16" s="44"/>
      <c r="AEU16" s="44"/>
      <c r="AEV16" s="44"/>
      <c r="AEW16" s="44"/>
      <c r="AEX16" s="44"/>
      <c r="AEY16" s="44"/>
      <c r="AEZ16" s="44"/>
      <c r="AFA16" s="44"/>
      <c r="AFB16" s="44"/>
      <c r="AFC16" s="44"/>
      <c r="AFD16" s="44"/>
      <c r="AFE16" s="44"/>
      <c r="AFF16" s="44"/>
      <c r="AFG16" s="44"/>
      <c r="AFH16" s="44"/>
      <c r="AFI16" s="44"/>
      <c r="AFJ16" s="44"/>
      <c r="AFK16" s="44"/>
      <c r="AFL16" s="44"/>
      <c r="AFM16" s="44"/>
      <c r="AFN16" s="44"/>
      <c r="AFO16" s="44"/>
      <c r="AFP16" s="44"/>
      <c r="AFQ16" s="44"/>
      <c r="AFR16" s="44"/>
      <c r="AFS16" s="44"/>
      <c r="AFT16" s="44"/>
      <c r="AFU16" s="44"/>
      <c r="AFV16" s="44"/>
      <c r="AFW16" s="44"/>
      <c r="AFX16" s="44"/>
      <c r="AFY16" s="44"/>
      <c r="AFZ16" s="44"/>
      <c r="AGA16" s="44"/>
      <c r="AGB16" s="44"/>
      <c r="AGC16" s="44"/>
      <c r="AGD16" s="44"/>
      <c r="AGE16" s="44"/>
      <c r="AGF16" s="44"/>
      <c r="AGG16" s="44"/>
      <c r="AGH16" s="44"/>
      <c r="AGI16" s="44"/>
      <c r="AGJ16" s="44"/>
      <c r="AGK16" s="44"/>
      <c r="AGL16" s="44"/>
      <c r="AGM16" s="44"/>
      <c r="AGN16" s="44"/>
      <c r="AGO16" s="44"/>
      <c r="AGP16" s="44"/>
      <c r="AGQ16" s="44"/>
      <c r="AGR16" s="44"/>
      <c r="AGS16" s="44"/>
      <c r="AGT16" s="44"/>
      <c r="AGU16" s="44"/>
      <c r="AGV16" s="44"/>
      <c r="AGW16" s="44"/>
      <c r="AGX16" s="44"/>
      <c r="AGY16" s="44"/>
      <c r="AGZ16" s="44"/>
      <c r="AHA16" s="44"/>
      <c r="AHB16" s="44"/>
      <c r="AHC16" s="44"/>
      <c r="AHD16" s="44"/>
      <c r="AHE16" s="44"/>
      <c r="AHF16" s="44"/>
      <c r="AHG16" s="44"/>
      <c r="AHH16" s="44"/>
      <c r="AHI16" s="44"/>
      <c r="AHJ16" s="44"/>
      <c r="AHK16" s="44"/>
      <c r="AHL16" s="44"/>
      <c r="AHM16" s="44"/>
      <c r="AHN16" s="44"/>
      <c r="AHO16" s="44"/>
      <c r="AHP16" s="44"/>
      <c r="AHQ16" s="44"/>
      <c r="AHR16" s="44"/>
      <c r="AHS16" s="44"/>
      <c r="AHT16" s="44"/>
      <c r="AHU16" s="44"/>
      <c r="AHV16" s="44"/>
      <c r="AHW16" s="44"/>
      <c r="AHX16" s="44"/>
      <c r="AHY16" s="44"/>
      <c r="AHZ16" s="44"/>
      <c r="AIA16" s="44"/>
      <c r="AIB16" s="44"/>
      <c r="AIC16" s="44"/>
      <c r="AID16" s="44"/>
      <c r="AIE16" s="44"/>
      <c r="AIF16" s="44"/>
      <c r="AIG16" s="44"/>
      <c r="AIH16" s="44"/>
      <c r="AII16" s="44"/>
      <c r="AIJ16" s="44"/>
      <c r="AIK16" s="44"/>
      <c r="AIL16" s="44"/>
      <c r="AIM16" s="44"/>
      <c r="AIN16" s="44"/>
      <c r="AIO16" s="44"/>
      <c r="AIP16" s="44"/>
      <c r="AIQ16" s="44"/>
      <c r="AIR16" s="44"/>
      <c r="AIS16" s="44"/>
      <c r="AIT16" s="44"/>
      <c r="AIU16" s="44"/>
      <c r="AIV16" s="44"/>
      <c r="AIW16" s="44"/>
      <c r="AIX16" s="44"/>
      <c r="AIY16" s="44"/>
      <c r="AIZ16" s="44"/>
      <c r="AJA16" s="44"/>
      <c r="AJB16" s="44"/>
      <c r="AJC16" s="44"/>
      <c r="AJD16" s="44"/>
      <c r="AJE16" s="44"/>
      <c r="AJF16" s="44"/>
      <c r="AJG16" s="44"/>
      <c r="AJH16" s="44"/>
      <c r="AJI16" s="44"/>
      <c r="AJJ16" s="44"/>
      <c r="AJK16" s="44"/>
      <c r="AJL16" s="44"/>
      <c r="AJM16" s="44"/>
      <c r="AJN16" s="44"/>
      <c r="AJO16" s="44"/>
      <c r="AJP16" s="44"/>
      <c r="AJQ16" s="44"/>
      <c r="AJR16" s="44"/>
      <c r="AJS16" s="44"/>
      <c r="AJT16" s="44"/>
      <c r="AJU16" s="44"/>
      <c r="AJV16" s="44"/>
      <c r="AJW16" s="44"/>
      <c r="AJX16" s="44"/>
      <c r="AJY16" s="44"/>
      <c r="AJZ16" s="44"/>
      <c r="AKA16" s="44"/>
      <c r="AKB16" s="44"/>
      <c r="AKC16" s="44"/>
      <c r="AKD16" s="44"/>
      <c r="AKE16" s="44"/>
      <c r="AKF16" s="44"/>
      <c r="AKG16" s="44"/>
      <c r="AKH16" s="44"/>
      <c r="AKI16" s="44"/>
      <c r="AKJ16" s="44"/>
      <c r="AKK16" s="44"/>
      <c r="AKL16" s="44"/>
      <c r="AKM16" s="44"/>
      <c r="AKN16" s="44"/>
      <c r="AKO16" s="44"/>
      <c r="AKP16" s="44"/>
      <c r="AKQ16" s="44"/>
      <c r="AKR16" s="44"/>
      <c r="AKS16" s="44"/>
      <c r="AKT16" s="44"/>
      <c r="AKU16" s="44"/>
      <c r="AKV16" s="44"/>
      <c r="AKW16" s="44"/>
      <c r="AKX16" s="44"/>
      <c r="AKY16" s="44"/>
      <c r="AKZ16" s="44"/>
      <c r="ALA16" s="44"/>
      <c r="ALB16" s="44"/>
      <c r="ALC16" s="44"/>
      <c r="ALD16" s="44"/>
      <c r="ALE16" s="44"/>
      <c r="ALF16" s="44"/>
      <c r="ALG16" s="44"/>
      <c r="ALH16" s="44"/>
      <c r="ALI16" s="44"/>
      <c r="ALJ16" s="44"/>
      <c r="ALK16" s="44"/>
      <c r="ALL16" s="44"/>
      <c r="ALM16" s="44"/>
      <c r="ALN16" s="44"/>
      <c r="ALO16" s="44"/>
      <c r="ALP16" s="44"/>
      <c r="ALQ16" s="44"/>
      <c r="ALR16" s="44"/>
      <c r="ALS16" s="44"/>
      <c r="ALT16" s="44"/>
      <c r="ALU16" s="44"/>
      <c r="ALV16" s="44"/>
      <c r="ALW16" s="44"/>
      <c r="ALX16" s="44"/>
      <c r="ALY16" s="44"/>
      <c r="ALZ16" s="44"/>
      <c r="AMA16" s="44"/>
      <c r="AMB16" s="44"/>
      <c r="AMC16" s="44"/>
      <c r="AMD16" s="44"/>
      <c r="AME16" s="44"/>
      <c r="AMF16" s="44"/>
      <c r="AMG16" s="44"/>
      <c r="AMH16" s="44"/>
      <c r="AMI16" s="44"/>
      <c r="AMJ16" s="44"/>
      <c r="AMK16" s="44"/>
      <c r="AML16" s="44"/>
      <c r="AMM16" s="44"/>
      <c r="AMN16" s="44"/>
      <c r="AMO16" s="44"/>
      <c r="AMP16" s="44"/>
      <c r="AMQ16" s="44"/>
      <c r="AMR16" s="44"/>
      <c r="AMS16" s="44"/>
      <c r="AMT16" s="44"/>
      <c r="AMU16" s="44"/>
      <c r="AMV16" s="44"/>
      <c r="AMW16" s="44"/>
      <c r="AMX16" s="44"/>
      <c r="AMY16" s="44"/>
      <c r="AMZ16" s="44"/>
      <c r="ANA16" s="44"/>
      <c r="ANB16" s="44"/>
      <c r="ANC16" s="44"/>
      <c r="AND16" s="44"/>
      <c r="ANE16" s="44"/>
      <c r="ANF16" s="44"/>
      <c r="ANG16" s="44"/>
      <c r="ANH16" s="44"/>
      <c r="ANI16" s="44"/>
      <c r="ANJ16" s="44"/>
      <c r="ANK16" s="44"/>
      <c r="ANL16" s="44"/>
      <c r="ANM16" s="44"/>
      <c r="ANN16" s="44"/>
      <c r="ANO16" s="44"/>
      <c r="ANP16" s="44"/>
      <c r="ANQ16" s="44"/>
      <c r="ANR16" s="44"/>
      <c r="ANS16" s="44"/>
      <c r="ANT16" s="44"/>
      <c r="ANU16" s="44"/>
      <c r="ANV16" s="44"/>
      <c r="ANW16" s="44"/>
      <c r="ANX16" s="44"/>
      <c r="ANY16" s="44"/>
      <c r="ANZ16" s="44"/>
      <c r="AOA16" s="44"/>
      <c r="AOB16" s="44"/>
      <c r="AOC16" s="44"/>
      <c r="AOD16" s="44"/>
      <c r="AOE16" s="44"/>
      <c r="AOF16" s="44"/>
      <c r="AOG16" s="44"/>
      <c r="AOH16" s="44"/>
      <c r="AOI16" s="44"/>
      <c r="AOJ16" s="44"/>
      <c r="AOK16" s="44"/>
      <c r="AOL16" s="44"/>
      <c r="AOM16" s="44"/>
      <c r="AON16" s="44"/>
      <c r="AOO16" s="44"/>
      <c r="AOP16" s="44"/>
      <c r="AOQ16" s="44"/>
      <c r="AOR16" s="44"/>
      <c r="AOS16" s="44"/>
      <c r="AOT16" s="44"/>
      <c r="AOU16" s="44"/>
      <c r="AOV16" s="44"/>
      <c r="AOW16" s="44"/>
      <c r="AOX16" s="44"/>
      <c r="AOY16" s="44"/>
      <c r="AOZ16" s="44"/>
      <c r="APA16" s="44"/>
      <c r="APB16" s="44"/>
      <c r="APC16" s="44"/>
      <c r="APD16" s="44"/>
      <c r="APE16" s="44"/>
      <c r="APF16" s="44"/>
      <c r="APG16" s="44"/>
      <c r="APH16" s="44"/>
      <c r="API16" s="44"/>
      <c r="APJ16" s="44"/>
      <c r="APK16" s="44"/>
      <c r="APL16" s="44"/>
      <c r="APM16" s="44"/>
      <c r="APN16" s="44"/>
    </row>
    <row r="17" spans="3:1105" x14ac:dyDescent="0.25">
      <c r="C17" s="46" t="s">
        <v>304</v>
      </c>
      <c r="D17" s="44">
        <v>12465</v>
      </c>
      <c r="E17" s="119">
        <v>0</v>
      </c>
      <c r="F17" s="119">
        <v>-11468289.51</v>
      </c>
      <c r="G17" s="119">
        <v>9516517.4000000004</v>
      </c>
      <c r="H17" s="119">
        <v>0</v>
      </c>
      <c r="I17" s="44"/>
      <c r="J17" s="44"/>
      <c r="K17" s="68"/>
      <c r="L17" s="68"/>
      <c r="M17" s="69">
        <f>-1*($V17*$W17*'Exchange Rates Hist'!$I$4)</f>
        <v>-11468289.511043388</v>
      </c>
      <c r="N17" s="22">
        <f>($F17-$M17)/$F17</f>
        <v>-9.0980317431745681E-11</v>
      </c>
      <c r="O17" s="96">
        <f>V17*((Y17*'Exchange Rates FWD'!$R$10))</f>
        <v>9516853.7089797612</v>
      </c>
      <c r="P17" s="99">
        <f>($G17-O17)/$G17</f>
        <v>-3.5339501376927594E-5</v>
      </c>
      <c r="Q17" s="68"/>
      <c r="R17" s="68"/>
      <c r="S17" s="6" t="s">
        <v>123</v>
      </c>
      <c r="T17" s="10">
        <v>40</v>
      </c>
      <c r="U17" s="6" t="s">
        <v>306</v>
      </c>
      <c r="V17" s="10">
        <v>350400</v>
      </c>
      <c r="W17" s="11">
        <v>28</v>
      </c>
      <c r="X17" s="6" t="s">
        <v>407</v>
      </c>
      <c r="Y17" s="44">
        <v>3</v>
      </c>
      <c r="Z17" s="44"/>
      <c r="AA17" s="44"/>
      <c r="AB17" s="44"/>
      <c r="AC17" s="44"/>
      <c r="AD17" s="44"/>
      <c r="AE17" s="44"/>
      <c r="AF17" s="44"/>
      <c r="AG17" s="44"/>
      <c r="AH17" s="44"/>
      <c r="AI17" s="44"/>
      <c r="AJ17" s="44"/>
      <c r="AK17" s="44"/>
      <c r="AL17" s="44"/>
      <c r="AM17" s="44"/>
      <c r="AN17" s="44"/>
      <c r="AO17" s="44"/>
      <c r="AP17" s="44"/>
      <c r="AQ17" s="44"/>
      <c r="AR17" s="44"/>
      <c r="AS17" s="44"/>
      <c r="AT17" s="44"/>
      <c r="AU17" s="44"/>
      <c r="AV17" s="44"/>
      <c r="AW17" s="44"/>
      <c r="AX17" s="44"/>
      <c r="AY17" s="44"/>
      <c r="AZ17" s="44"/>
      <c r="BA17" s="44"/>
      <c r="BB17" s="44"/>
      <c r="BC17" s="44"/>
      <c r="BD17" s="44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44"/>
      <c r="BQ17" s="44"/>
      <c r="BR17" s="44"/>
      <c r="BS17" s="44"/>
      <c r="BT17" s="44"/>
      <c r="BU17" s="44"/>
      <c r="BV17" s="44"/>
      <c r="BW17" s="44"/>
      <c r="BX17" s="44"/>
      <c r="BY17" s="44"/>
      <c r="BZ17" s="44"/>
      <c r="CA17" s="44"/>
      <c r="CB17" s="44"/>
      <c r="CC17" s="44"/>
      <c r="CD17" s="44"/>
      <c r="CE17" s="44"/>
      <c r="CF17" s="44"/>
      <c r="CG17" s="44"/>
      <c r="CH17" s="44"/>
      <c r="CI17" s="44"/>
      <c r="CJ17" s="44"/>
      <c r="CK17" s="44"/>
      <c r="CL17" s="44"/>
      <c r="CM17" s="44"/>
      <c r="CN17" s="44"/>
      <c r="CO17" s="44"/>
      <c r="CP17" s="44"/>
      <c r="CQ17" s="44"/>
      <c r="CR17" s="44"/>
      <c r="CS17" s="44"/>
      <c r="CT17" s="44"/>
      <c r="CU17" s="44"/>
      <c r="CV17" s="44"/>
      <c r="CW17" s="44"/>
      <c r="CX17" s="44"/>
      <c r="CY17" s="44"/>
      <c r="CZ17" s="44"/>
      <c r="DA17" s="44"/>
      <c r="DB17" s="44"/>
      <c r="DC17" s="44"/>
      <c r="DD17" s="44"/>
      <c r="DE17" s="44"/>
      <c r="DF17" s="44"/>
      <c r="DG17" s="44"/>
      <c r="DH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/>
      <c r="DX17" s="44"/>
      <c r="DY17" s="44"/>
      <c r="DZ17" s="44"/>
      <c r="EA17" s="44"/>
      <c r="EB17" s="44"/>
      <c r="EC17" s="44"/>
      <c r="ED17" s="44"/>
      <c r="EE17" s="44"/>
      <c r="EF17" s="44"/>
      <c r="EG17" s="44"/>
      <c r="EH17" s="44"/>
      <c r="EI17" s="44"/>
      <c r="EJ17" s="44"/>
      <c r="EK17" s="44"/>
      <c r="EL17" s="44"/>
      <c r="EM17" s="44"/>
      <c r="EN17" s="44"/>
      <c r="EO17" s="44"/>
      <c r="EP17" s="44"/>
      <c r="EQ17" s="44"/>
      <c r="ER17" s="44"/>
      <c r="ES17" s="44"/>
      <c r="ET17" s="44"/>
      <c r="EU17" s="44"/>
      <c r="EV17" s="44"/>
      <c r="EW17" s="44"/>
      <c r="EX17" s="44"/>
      <c r="EY17" s="44"/>
      <c r="EZ17" s="44"/>
      <c r="FA17" s="44"/>
      <c r="FB17" s="44"/>
      <c r="FC17" s="44"/>
      <c r="FD17" s="44"/>
      <c r="FE17" s="44"/>
      <c r="FF17" s="44"/>
      <c r="FG17" s="44"/>
      <c r="FH17" s="44"/>
      <c r="FI17" s="44"/>
      <c r="FJ17" s="44"/>
      <c r="FK17" s="44"/>
      <c r="FL17" s="44"/>
      <c r="FM17" s="44"/>
      <c r="FN17" s="44"/>
      <c r="FO17" s="44"/>
      <c r="FP17" s="44"/>
      <c r="FQ17" s="44"/>
      <c r="FR17" s="44"/>
      <c r="FS17" s="44"/>
      <c r="FT17" s="44"/>
      <c r="FU17" s="44"/>
      <c r="FV17" s="44"/>
      <c r="FW17" s="44"/>
      <c r="FX17" s="44"/>
      <c r="FY17" s="44"/>
      <c r="FZ17" s="44"/>
      <c r="GA17" s="44"/>
      <c r="GB17" s="44"/>
      <c r="GC17" s="44"/>
      <c r="GD17" s="44"/>
      <c r="GE17" s="44"/>
      <c r="GF17" s="44"/>
      <c r="GG17" s="44"/>
      <c r="GH17" s="44"/>
      <c r="GI17" s="44"/>
      <c r="GJ17" s="44"/>
      <c r="GK17" s="44"/>
      <c r="GL17" s="44"/>
      <c r="GM17" s="44"/>
      <c r="GN17" s="44"/>
      <c r="GO17" s="44"/>
      <c r="GP17" s="44"/>
      <c r="GQ17" s="44"/>
      <c r="GR17" s="44"/>
      <c r="GS17" s="44"/>
      <c r="GT17" s="44"/>
      <c r="GU17" s="44"/>
      <c r="GV17" s="44"/>
      <c r="GW17" s="44"/>
      <c r="GX17" s="44"/>
      <c r="GY17" s="44"/>
      <c r="GZ17" s="44"/>
      <c r="HA17" s="44"/>
      <c r="HB17" s="44"/>
      <c r="HC17" s="44"/>
      <c r="HD17" s="44"/>
      <c r="HE17" s="44"/>
      <c r="HF17" s="44"/>
      <c r="HG17" s="44"/>
      <c r="HH17" s="44"/>
      <c r="HI17" s="44"/>
      <c r="HJ17" s="44"/>
      <c r="HK17" s="44"/>
      <c r="HL17" s="44"/>
      <c r="HM17" s="44"/>
      <c r="HN17" s="44"/>
      <c r="HO17" s="44"/>
      <c r="HP17" s="44"/>
      <c r="HQ17" s="44"/>
      <c r="HR17" s="44"/>
      <c r="HS17" s="44"/>
      <c r="HT17" s="44"/>
      <c r="HU17" s="44"/>
      <c r="HV17" s="44"/>
      <c r="HW17" s="44"/>
      <c r="HX17" s="44"/>
      <c r="HY17" s="44"/>
      <c r="HZ17" s="44"/>
      <c r="IA17" s="44"/>
      <c r="IB17" s="44"/>
      <c r="IC17" s="44"/>
      <c r="ID17" s="44"/>
      <c r="IE17" s="44"/>
      <c r="IF17" s="44"/>
      <c r="IG17" s="44"/>
      <c r="IH17" s="44"/>
      <c r="II17" s="44"/>
      <c r="IJ17" s="44"/>
      <c r="IK17" s="44"/>
      <c r="IL17" s="44"/>
      <c r="IM17" s="44"/>
      <c r="IN17" s="44"/>
      <c r="IO17" s="44"/>
      <c r="IP17" s="44"/>
      <c r="IQ17" s="44"/>
      <c r="IR17" s="44"/>
      <c r="IS17" s="44"/>
      <c r="IT17" s="44"/>
      <c r="IU17" s="44"/>
      <c r="IV17" s="44"/>
      <c r="IW17" s="44"/>
      <c r="IX17" s="44"/>
      <c r="IY17" s="44"/>
      <c r="IZ17" s="44"/>
      <c r="JA17" s="44"/>
      <c r="JB17" s="44"/>
      <c r="JC17" s="44"/>
      <c r="JD17" s="44"/>
      <c r="JE17" s="44"/>
      <c r="JF17" s="44"/>
      <c r="JG17" s="44"/>
      <c r="JH17" s="44"/>
      <c r="JI17" s="44"/>
      <c r="JJ17" s="44"/>
      <c r="JK17" s="44"/>
      <c r="JL17" s="44"/>
      <c r="JM17" s="44"/>
      <c r="JN17" s="44"/>
      <c r="JO17" s="44"/>
      <c r="JP17" s="44"/>
      <c r="JQ17" s="44"/>
      <c r="JR17" s="44"/>
      <c r="JS17" s="44"/>
      <c r="JT17" s="44"/>
      <c r="JU17" s="44"/>
      <c r="JV17" s="44"/>
      <c r="JW17" s="44"/>
      <c r="JX17" s="44"/>
      <c r="JY17" s="44"/>
      <c r="JZ17" s="44"/>
      <c r="KA17" s="44"/>
      <c r="KB17" s="44"/>
      <c r="KC17" s="44"/>
      <c r="KD17" s="44"/>
      <c r="KE17" s="44"/>
      <c r="KF17" s="44"/>
      <c r="KG17" s="44"/>
      <c r="KH17" s="44"/>
      <c r="KI17" s="44"/>
      <c r="KJ17" s="44"/>
      <c r="KK17" s="44"/>
      <c r="KL17" s="44"/>
      <c r="KM17" s="44"/>
      <c r="KN17" s="44"/>
      <c r="KO17" s="44"/>
      <c r="KP17" s="44"/>
      <c r="KQ17" s="44"/>
      <c r="KR17" s="44"/>
      <c r="KS17" s="44"/>
      <c r="KT17" s="44"/>
      <c r="KU17" s="44"/>
      <c r="KV17" s="44"/>
      <c r="KW17" s="44"/>
      <c r="KX17" s="44"/>
      <c r="KY17" s="44"/>
      <c r="KZ17" s="44"/>
      <c r="LA17" s="44"/>
      <c r="LB17" s="44"/>
      <c r="LC17" s="44"/>
      <c r="LD17" s="44"/>
      <c r="LE17" s="44"/>
      <c r="LF17" s="44"/>
      <c r="LG17" s="44"/>
      <c r="LH17" s="44"/>
      <c r="LI17" s="44"/>
      <c r="LJ17" s="44"/>
      <c r="LK17" s="44"/>
      <c r="LL17" s="44"/>
      <c r="LM17" s="44"/>
      <c r="LN17" s="44"/>
      <c r="LO17" s="44"/>
      <c r="LP17" s="44"/>
      <c r="LQ17" s="44"/>
      <c r="LR17" s="44"/>
      <c r="LS17" s="44"/>
      <c r="LT17" s="44"/>
      <c r="LU17" s="44"/>
      <c r="LV17" s="44"/>
      <c r="LW17" s="44"/>
      <c r="LX17" s="44"/>
      <c r="LY17" s="44"/>
      <c r="LZ17" s="44"/>
      <c r="MA17" s="44"/>
      <c r="MB17" s="44"/>
      <c r="MC17" s="44"/>
      <c r="MD17" s="44"/>
      <c r="ME17" s="44"/>
      <c r="MF17" s="44"/>
      <c r="MG17" s="44"/>
      <c r="MH17" s="44"/>
      <c r="MI17" s="44"/>
      <c r="MJ17" s="44"/>
      <c r="MK17" s="44"/>
      <c r="ML17" s="44"/>
      <c r="MM17" s="44"/>
      <c r="MN17" s="44"/>
      <c r="MO17" s="44"/>
      <c r="MP17" s="44"/>
      <c r="MQ17" s="44"/>
      <c r="MR17" s="44"/>
      <c r="MS17" s="44"/>
      <c r="MT17" s="44"/>
      <c r="MU17" s="44"/>
      <c r="MV17" s="44"/>
      <c r="MW17" s="44"/>
      <c r="MX17" s="44"/>
      <c r="MY17" s="44"/>
      <c r="MZ17" s="44"/>
      <c r="NA17" s="44"/>
      <c r="NB17" s="44"/>
      <c r="NC17" s="44"/>
      <c r="ND17" s="44"/>
      <c r="NE17" s="44"/>
      <c r="NF17" s="44"/>
      <c r="NG17" s="44"/>
      <c r="NH17" s="44"/>
      <c r="NI17" s="44"/>
      <c r="NJ17" s="44"/>
      <c r="NK17" s="44"/>
      <c r="NL17" s="44"/>
      <c r="NM17" s="44"/>
      <c r="NN17" s="44"/>
      <c r="NO17" s="44"/>
      <c r="NP17" s="44"/>
      <c r="NQ17" s="44"/>
      <c r="NR17" s="44"/>
      <c r="NS17" s="44"/>
      <c r="NT17" s="44"/>
      <c r="NU17" s="44"/>
      <c r="NV17" s="44"/>
      <c r="NW17" s="44"/>
      <c r="NX17" s="44"/>
      <c r="NY17" s="44"/>
      <c r="NZ17" s="44"/>
      <c r="OA17" s="44"/>
      <c r="OB17" s="44"/>
      <c r="OC17" s="44"/>
      <c r="OD17" s="44"/>
      <c r="OE17" s="44"/>
      <c r="OF17" s="44"/>
      <c r="OG17" s="44"/>
      <c r="OH17" s="44"/>
      <c r="OI17" s="44"/>
      <c r="OJ17" s="44"/>
      <c r="OK17" s="44"/>
      <c r="OL17" s="44"/>
      <c r="OM17" s="44"/>
      <c r="ON17" s="44"/>
      <c r="OO17" s="44"/>
      <c r="OP17" s="44"/>
      <c r="OQ17" s="44"/>
      <c r="OR17" s="44"/>
      <c r="OS17" s="44"/>
      <c r="OT17" s="44"/>
      <c r="OU17" s="44"/>
      <c r="OV17" s="44"/>
      <c r="OW17" s="44"/>
      <c r="OX17" s="44"/>
      <c r="OY17" s="44"/>
      <c r="OZ17" s="44"/>
      <c r="PA17" s="44"/>
      <c r="PB17" s="44"/>
      <c r="PC17" s="44"/>
      <c r="PD17" s="44"/>
      <c r="PE17" s="44"/>
      <c r="PF17" s="44"/>
      <c r="PG17" s="44"/>
      <c r="PH17" s="44"/>
      <c r="PI17" s="44"/>
      <c r="PJ17" s="44"/>
      <c r="PK17" s="44"/>
      <c r="PL17" s="44"/>
      <c r="PM17" s="44"/>
      <c r="PN17" s="44"/>
      <c r="PO17" s="44"/>
      <c r="PP17" s="44"/>
      <c r="PQ17" s="44"/>
      <c r="PR17" s="44"/>
      <c r="PS17" s="44"/>
      <c r="PT17" s="44"/>
      <c r="PU17" s="44"/>
      <c r="PV17" s="44"/>
      <c r="PW17" s="44"/>
      <c r="PX17" s="44"/>
      <c r="PY17" s="44"/>
      <c r="PZ17" s="44"/>
      <c r="QA17" s="44"/>
      <c r="QB17" s="44"/>
      <c r="QC17" s="44"/>
      <c r="QD17" s="44"/>
      <c r="QE17" s="44"/>
      <c r="QF17" s="44"/>
      <c r="QG17" s="44"/>
      <c r="QH17" s="44"/>
      <c r="QI17" s="44"/>
      <c r="QJ17" s="44"/>
      <c r="QK17" s="44"/>
      <c r="QL17" s="44"/>
      <c r="QM17" s="44"/>
      <c r="QN17" s="44"/>
      <c r="QO17" s="44"/>
      <c r="QP17" s="44"/>
      <c r="QQ17" s="44"/>
      <c r="QR17" s="44"/>
      <c r="QS17" s="44"/>
      <c r="QT17" s="44"/>
      <c r="QU17" s="44"/>
      <c r="QV17" s="44"/>
      <c r="QW17" s="44"/>
      <c r="QX17" s="44"/>
      <c r="QY17" s="44"/>
      <c r="QZ17" s="44"/>
      <c r="RA17" s="44"/>
      <c r="RB17" s="44"/>
      <c r="RC17" s="44"/>
      <c r="RD17" s="44"/>
      <c r="RE17" s="44"/>
      <c r="RF17" s="44"/>
      <c r="RG17" s="44"/>
      <c r="RH17" s="44"/>
      <c r="RI17" s="44"/>
      <c r="RJ17" s="44"/>
      <c r="RK17" s="44"/>
      <c r="RL17" s="44"/>
      <c r="RM17" s="44"/>
      <c r="RN17" s="44"/>
      <c r="RO17" s="44"/>
      <c r="RP17" s="44"/>
      <c r="RQ17" s="44"/>
      <c r="RR17" s="44"/>
      <c r="RS17" s="44"/>
      <c r="RT17" s="44"/>
      <c r="RU17" s="44"/>
      <c r="RV17" s="44"/>
      <c r="RW17" s="44"/>
      <c r="RX17" s="44"/>
      <c r="RY17" s="44"/>
      <c r="RZ17" s="44"/>
      <c r="SA17" s="44"/>
      <c r="SB17" s="44"/>
      <c r="SC17" s="44"/>
      <c r="SD17" s="44"/>
      <c r="SE17" s="44"/>
      <c r="SF17" s="44"/>
      <c r="SG17" s="44"/>
      <c r="SH17" s="44"/>
      <c r="SI17" s="44"/>
      <c r="SJ17" s="44"/>
      <c r="SK17" s="44"/>
      <c r="SL17" s="44"/>
      <c r="SM17" s="44"/>
      <c r="SN17" s="44"/>
      <c r="SO17" s="44"/>
      <c r="SP17" s="44"/>
      <c r="SQ17" s="44"/>
      <c r="SR17" s="44"/>
      <c r="SS17" s="44"/>
      <c r="ST17" s="44"/>
      <c r="SU17" s="44"/>
      <c r="SV17" s="44"/>
      <c r="SW17" s="44"/>
      <c r="SX17" s="44"/>
      <c r="SY17" s="44"/>
      <c r="SZ17" s="44"/>
      <c r="TA17" s="44"/>
      <c r="TB17" s="44"/>
      <c r="TC17" s="44"/>
      <c r="TD17" s="44"/>
      <c r="TE17" s="44"/>
      <c r="TF17" s="44"/>
      <c r="TG17" s="44"/>
      <c r="TH17" s="44"/>
      <c r="TI17" s="44"/>
      <c r="TJ17" s="44"/>
      <c r="TK17" s="44"/>
      <c r="TL17" s="44"/>
      <c r="TM17" s="44"/>
      <c r="TN17" s="44"/>
      <c r="TO17" s="44"/>
      <c r="TP17" s="44"/>
      <c r="TQ17" s="44"/>
      <c r="TR17" s="44"/>
      <c r="TS17" s="44"/>
      <c r="TT17" s="44"/>
      <c r="TU17" s="44"/>
      <c r="TV17" s="44"/>
      <c r="TW17" s="44"/>
      <c r="TX17" s="44"/>
      <c r="TY17" s="44"/>
      <c r="TZ17" s="44"/>
      <c r="UA17" s="44"/>
      <c r="UB17" s="44"/>
      <c r="UC17" s="44"/>
      <c r="UD17" s="44"/>
      <c r="UE17" s="44"/>
      <c r="UF17" s="44"/>
      <c r="UG17" s="44"/>
      <c r="UH17" s="44"/>
      <c r="UI17" s="44"/>
      <c r="UJ17" s="44"/>
      <c r="UK17" s="44"/>
      <c r="UL17" s="44"/>
      <c r="UM17" s="44"/>
      <c r="UN17" s="44"/>
      <c r="UO17" s="44"/>
      <c r="UP17" s="44"/>
      <c r="UQ17" s="44"/>
      <c r="UR17" s="44"/>
      <c r="US17" s="44"/>
      <c r="UT17" s="44"/>
      <c r="UU17" s="44"/>
      <c r="UV17" s="44"/>
      <c r="UW17" s="44"/>
      <c r="UX17" s="44"/>
      <c r="UY17" s="44"/>
      <c r="UZ17" s="44"/>
      <c r="VA17" s="44"/>
      <c r="VB17" s="44"/>
      <c r="VC17" s="44"/>
      <c r="VD17" s="44"/>
      <c r="VE17" s="44"/>
      <c r="VF17" s="44"/>
      <c r="VG17" s="44"/>
      <c r="VH17" s="44"/>
      <c r="VI17" s="44"/>
      <c r="VJ17" s="44"/>
      <c r="VK17" s="44"/>
      <c r="VL17" s="44"/>
      <c r="VM17" s="44"/>
      <c r="VN17" s="44"/>
      <c r="VO17" s="44"/>
      <c r="VP17" s="44"/>
      <c r="VQ17" s="44"/>
      <c r="VR17" s="44"/>
      <c r="VS17" s="44"/>
      <c r="VT17" s="44"/>
      <c r="VU17" s="44"/>
      <c r="VV17" s="44"/>
      <c r="VW17" s="44"/>
      <c r="VX17" s="44"/>
      <c r="VY17" s="44"/>
      <c r="VZ17" s="44"/>
      <c r="WA17" s="44"/>
      <c r="WB17" s="44"/>
      <c r="WC17" s="44"/>
      <c r="WD17" s="44"/>
      <c r="WE17" s="44"/>
      <c r="WF17" s="44"/>
      <c r="WG17" s="44"/>
      <c r="WH17" s="44"/>
      <c r="WI17" s="44"/>
      <c r="WJ17" s="44"/>
      <c r="WK17" s="44"/>
      <c r="WL17" s="44"/>
      <c r="WM17" s="44"/>
      <c r="WN17" s="44"/>
      <c r="WO17" s="44"/>
      <c r="WP17" s="44"/>
      <c r="WQ17" s="44"/>
      <c r="WR17" s="44"/>
      <c r="WS17" s="44"/>
      <c r="WT17" s="44"/>
      <c r="WU17" s="44"/>
      <c r="WV17" s="44"/>
      <c r="WW17" s="44"/>
      <c r="WX17" s="44"/>
      <c r="WY17" s="44"/>
      <c r="WZ17" s="44"/>
      <c r="XA17" s="44"/>
      <c r="XB17" s="44"/>
      <c r="XC17" s="44"/>
      <c r="XD17" s="44"/>
      <c r="XE17" s="44"/>
      <c r="XF17" s="44"/>
      <c r="XG17" s="44"/>
      <c r="XH17" s="44"/>
      <c r="XI17" s="44"/>
      <c r="XJ17" s="44"/>
      <c r="XK17" s="44"/>
      <c r="XL17" s="44"/>
      <c r="XM17" s="44"/>
      <c r="XN17" s="44"/>
      <c r="XO17" s="44"/>
      <c r="XP17" s="44"/>
      <c r="XQ17" s="44"/>
      <c r="XR17" s="44"/>
      <c r="XS17" s="44"/>
      <c r="XT17" s="44"/>
      <c r="XU17" s="44"/>
      <c r="XV17" s="44"/>
      <c r="XW17" s="44"/>
      <c r="XX17" s="44"/>
      <c r="XY17" s="44"/>
      <c r="XZ17" s="44"/>
      <c r="YA17" s="44"/>
      <c r="YB17" s="44"/>
      <c r="YC17" s="44"/>
      <c r="YD17" s="44"/>
      <c r="YE17" s="44"/>
      <c r="YF17" s="44"/>
      <c r="YG17" s="44"/>
      <c r="YH17" s="44"/>
      <c r="YI17" s="44"/>
      <c r="YJ17" s="44"/>
      <c r="YK17" s="44"/>
      <c r="YL17" s="44"/>
      <c r="YM17" s="44"/>
      <c r="YN17" s="44"/>
      <c r="YO17" s="44"/>
      <c r="YP17" s="44"/>
      <c r="YQ17" s="44"/>
      <c r="YR17" s="44"/>
      <c r="YS17" s="44"/>
      <c r="YT17" s="44"/>
      <c r="YU17" s="44"/>
      <c r="YV17" s="44"/>
      <c r="YW17" s="44"/>
      <c r="YX17" s="44"/>
      <c r="YY17" s="44"/>
      <c r="YZ17" s="44"/>
      <c r="ZA17" s="44"/>
      <c r="ZB17" s="44"/>
      <c r="ZC17" s="44"/>
      <c r="ZD17" s="44"/>
      <c r="ZE17" s="44"/>
      <c r="ZF17" s="44"/>
      <c r="ZG17" s="44"/>
      <c r="ZH17" s="44"/>
      <c r="ZI17" s="44"/>
      <c r="ZJ17" s="44"/>
      <c r="ZK17" s="44"/>
      <c r="ZL17" s="44"/>
      <c r="ZM17" s="44"/>
      <c r="ZN17" s="44"/>
      <c r="ZO17" s="44"/>
      <c r="ZP17" s="44"/>
      <c r="ZQ17" s="44"/>
      <c r="ZR17" s="44"/>
      <c r="ZS17" s="44"/>
      <c r="ZT17" s="44"/>
      <c r="ZU17" s="44"/>
      <c r="ZV17" s="44"/>
      <c r="ZW17" s="44"/>
      <c r="ZX17" s="44"/>
      <c r="ZY17" s="44"/>
      <c r="ZZ17" s="44"/>
      <c r="AAA17" s="44"/>
      <c r="AAB17" s="44"/>
      <c r="AAC17" s="44"/>
      <c r="AAD17" s="44"/>
      <c r="AAE17" s="44"/>
      <c r="AAF17" s="44"/>
      <c r="AAG17" s="44"/>
      <c r="AAH17" s="44"/>
      <c r="AAI17" s="44"/>
      <c r="AAJ17" s="44"/>
      <c r="AAK17" s="44"/>
      <c r="AAL17" s="44"/>
      <c r="AAM17" s="44"/>
      <c r="AAN17" s="44"/>
      <c r="AAO17" s="44"/>
      <c r="AAP17" s="44"/>
      <c r="AAQ17" s="44"/>
      <c r="AAR17" s="44"/>
      <c r="AAS17" s="44"/>
      <c r="AAT17" s="44"/>
      <c r="AAU17" s="44"/>
      <c r="AAV17" s="44"/>
      <c r="AAW17" s="44"/>
      <c r="AAX17" s="44"/>
      <c r="AAY17" s="44"/>
      <c r="AAZ17" s="44"/>
      <c r="ABA17" s="44"/>
      <c r="ABB17" s="44"/>
      <c r="ABC17" s="44"/>
      <c r="ABD17" s="44"/>
      <c r="ABE17" s="44"/>
      <c r="ABF17" s="44"/>
      <c r="ABG17" s="44"/>
      <c r="ABH17" s="44"/>
      <c r="ABI17" s="44"/>
      <c r="ABJ17" s="44"/>
      <c r="ABK17" s="44"/>
      <c r="ABL17" s="44"/>
      <c r="ABM17" s="44"/>
      <c r="ABN17" s="44"/>
      <c r="ABO17" s="44"/>
      <c r="ABP17" s="44"/>
      <c r="ABQ17" s="44"/>
      <c r="ABR17" s="44"/>
      <c r="ABS17" s="44"/>
      <c r="ABT17" s="44"/>
      <c r="ABU17" s="44"/>
      <c r="ABV17" s="44"/>
      <c r="ABW17" s="44"/>
      <c r="ABX17" s="44"/>
      <c r="ABY17" s="44"/>
      <c r="ABZ17" s="44"/>
      <c r="ACA17" s="44"/>
      <c r="ACB17" s="44"/>
      <c r="ACC17" s="44"/>
      <c r="ACD17" s="44"/>
      <c r="ACE17" s="44"/>
      <c r="ACF17" s="44"/>
      <c r="ACG17" s="44"/>
      <c r="ACH17" s="44"/>
      <c r="ACI17" s="44"/>
      <c r="ACJ17" s="44"/>
      <c r="ACK17" s="44"/>
      <c r="ACL17" s="44"/>
      <c r="ACM17" s="44"/>
      <c r="ACN17" s="44"/>
      <c r="ACO17" s="44"/>
      <c r="ACP17" s="44"/>
      <c r="ACQ17" s="44"/>
      <c r="ACR17" s="44"/>
      <c r="ACS17" s="44"/>
      <c r="ACT17" s="44"/>
      <c r="ACU17" s="44"/>
      <c r="ACV17" s="44"/>
      <c r="ACW17" s="44"/>
      <c r="ACX17" s="44"/>
      <c r="ACY17" s="44"/>
      <c r="ACZ17" s="44"/>
      <c r="ADA17" s="44"/>
      <c r="ADB17" s="44"/>
      <c r="ADC17" s="44"/>
      <c r="ADD17" s="44"/>
      <c r="ADE17" s="44"/>
      <c r="ADF17" s="44"/>
      <c r="ADG17" s="44"/>
      <c r="ADH17" s="44"/>
      <c r="ADI17" s="44"/>
      <c r="ADJ17" s="44"/>
      <c r="ADK17" s="44"/>
      <c r="ADL17" s="44"/>
      <c r="ADM17" s="44"/>
      <c r="ADN17" s="44"/>
      <c r="ADO17" s="44"/>
      <c r="ADP17" s="44"/>
      <c r="ADQ17" s="44"/>
      <c r="ADR17" s="44"/>
      <c r="ADS17" s="44"/>
      <c r="ADT17" s="44"/>
      <c r="ADU17" s="44"/>
      <c r="ADV17" s="44"/>
      <c r="ADW17" s="44"/>
      <c r="ADX17" s="44"/>
      <c r="ADY17" s="44"/>
      <c r="ADZ17" s="44"/>
      <c r="AEA17" s="44"/>
      <c r="AEB17" s="44"/>
      <c r="AEC17" s="44"/>
      <c r="AED17" s="44"/>
      <c r="AEE17" s="44"/>
      <c r="AEF17" s="44"/>
      <c r="AEG17" s="44"/>
      <c r="AEH17" s="44"/>
      <c r="AEI17" s="44"/>
      <c r="AEJ17" s="44"/>
      <c r="AEK17" s="44"/>
      <c r="AEL17" s="44"/>
      <c r="AEM17" s="44"/>
      <c r="AEN17" s="44"/>
      <c r="AEO17" s="44"/>
      <c r="AEP17" s="44"/>
      <c r="AEQ17" s="44"/>
      <c r="AER17" s="44"/>
      <c r="AES17" s="44"/>
      <c r="AET17" s="44"/>
      <c r="AEU17" s="44"/>
      <c r="AEV17" s="44"/>
      <c r="AEW17" s="44"/>
      <c r="AEX17" s="44"/>
      <c r="AEY17" s="44"/>
      <c r="AEZ17" s="44"/>
      <c r="AFA17" s="44"/>
      <c r="AFB17" s="44"/>
      <c r="AFC17" s="44"/>
      <c r="AFD17" s="44"/>
      <c r="AFE17" s="44"/>
      <c r="AFF17" s="44"/>
      <c r="AFG17" s="44"/>
      <c r="AFH17" s="44"/>
      <c r="AFI17" s="44"/>
      <c r="AFJ17" s="44"/>
      <c r="AFK17" s="44"/>
      <c r="AFL17" s="44"/>
      <c r="AFM17" s="44"/>
      <c r="AFN17" s="44"/>
      <c r="AFO17" s="44"/>
      <c r="AFP17" s="44"/>
      <c r="AFQ17" s="44"/>
      <c r="AFR17" s="44"/>
      <c r="AFS17" s="44"/>
      <c r="AFT17" s="44"/>
      <c r="AFU17" s="44"/>
      <c r="AFV17" s="44"/>
      <c r="AFW17" s="44"/>
      <c r="AFX17" s="44"/>
      <c r="AFY17" s="44"/>
      <c r="AFZ17" s="44"/>
      <c r="AGA17" s="44"/>
      <c r="AGB17" s="44"/>
      <c r="AGC17" s="44"/>
      <c r="AGD17" s="44"/>
      <c r="AGE17" s="44"/>
      <c r="AGF17" s="44"/>
      <c r="AGG17" s="44"/>
      <c r="AGH17" s="44"/>
      <c r="AGI17" s="44"/>
      <c r="AGJ17" s="44"/>
      <c r="AGK17" s="44"/>
      <c r="AGL17" s="44"/>
      <c r="AGM17" s="44"/>
      <c r="AGN17" s="44"/>
      <c r="AGO17" s="44"/>
      <c r="AGP17" s="44"/>
      <c r="AGQ17" s="44"/>
      <c r="AGR17" s="44"/>
      <c r="AGS17" s="44"/>
      <c r="AGT17" s="44"/>
      <c r="AGU17" s="44"/>
      <c r="AGV17" s="44"/>
      <c r="AGW17" s="44"/>
      <c r="AGX17" s="44"/>
      <c r="AGY17" s="44"/>
      <c r="AGZ17" s="44"/>
      <c r="AHA17" s="44"/>
      <c r="AHB17" s="44"/>
      <c r="AHC17" s="44"/>
      <c r="AHD17" s="44"/>
      <c r="AHE17" s="44"/>
      <c r="AHF17" s="44"/>
      <c r="AHG17" s="44"/>
      <c r="AHH17" s="44"/>
      <c r="AHI17" s="44"/>
      <c r="AHJ17" s="44"/>
      <c r="AHK17" s="44"/>
      <c r="AHL17" s="44"/>
      <c r="AHM17" s="44"/>
      <c r="AHN17" s="44"/>
      <c r="AHO17" s="44"/>
      <c r="AHP17" s="44"/>
      <c r="AHQ17" s="44"/>
      <c r="AHR17" s="44"/>
      <c r="AHS17" s="44"/>
      <c r="AHT17" s="44"/>
      <c r="AHU17" s="44"/>
      <c r="AHV17" s="44"/>
      <c r="AHW17" s="44"/>
      <c r="AHX17" s="44"/>
      <c r="AHY17" s="44"/>
      <c r="AHZ17" s="44"/>
      <c r="AIA17" s="44"/>
      <c r="AIB17" s="44"/>
      <c r="AIC17" s="44"/>
      <c r="AID17" s="44"/>
      <c r="AIE17" s="44"/>
      <c r="AIF17" s="44"/>
      <c r="AIG17" s="44"/>
      <c r="AIH17" s="44"/>
      <c r="AII17" s="44"/>
      <c r="AIJ17" s="44"/>
      <c r="AIK17" s="44"/>
      <c r="AIL17" s="44"/>
      <c r="AIM17" s="44"/>
      <c r="AIN17" s="44"/>
      <c r="AIO17" s="44"/>
      <c r="AIP17" s="44"/>
      <c r="AIQ17" s="44"/>
      <c r="AIR17" s="44"/>
      <c r="AIS17" s="44"/>
      <c r="AIT17" s="44"/>
      <c r="AIU17" s="44"/>
      <c r="AIV17" s="44"/>
      <c r="AIW17" s="44"/>
      <c r="AIX17" s="44"/>
      <c r="AIY17" s="44"/>
      <c r="AIZ17" s="44"/>
      <c r="AJA17" s="44"/>
      <c r="AJB17" s="44"/>
      <c r="AJC17" s="44"/>
      <c r="AJD17" s="44"/>
      <c r="AJE17" s="44"/>
      <c r="AJF17" s="44"/>
      <c r="AJG17" s="44"/>
      <c r="AJH17" s="44"/>
      <c r="AJI17" s="44"/>
      <c r="AJJ17" s="44"/>
      <c r="AJK17" s="44"/>
      <c r="AJL17" s="44"/>
      <c r="AJM17" s="44"/>
      <c r="AJN17" s="44"/>
      <c r="AJO17" s="44"/>
      <c r="AJP17" s="44"/>
      <c r="AJQ17" s="44"/>
      <c r="AJR17" s="44"/>
      <c r="AJS17" s="44"/>
      <c r="AJT17" s="44"/>
      <c r="AJU17" s="44"/>
      <c r="AJV17" s="44"/>
      <c r="AJW17" s="44"/>
      <c r="AJX17" s="44"/>
      <c r="AJY17" s="44"/>
      <c r="AJZ17" s="44"/>
      <c r="AKA17" s="44"/>
      <c r="AKB17" s="44"/>
      <c r="AKC17" s="44"/>
      <c r="AKD17" s="44"/>
      <c r="AKE17" s="44"/>
      <c r="AKF17" s="44"/>
      <c r="AKG17" s="44"/>
      <c r="AKH17" s="44"/>
      <c r="AKI17" s="44"/>
      <c r="AKJ17" s="44"/>
      <c r="AKK17" s="44"/>
      <c r="AKL17" s="44"/>
      <c r="AKM17" s="44"/>
      <c r="AKN17" s="44"/>
      <c r="AKO17" s="44"/>
      <c r="AKP17" s="44"/>
      <c r="AKQ17" s="44"/>
      <c r="AKR17" s="44"/>
      <c r="AKS17" s="44"/>
      <c r="AKT17" s="44"/>
      <c r="AKU17" s="44"/>
      <c r="AKV17" s="44"/>
      <c r="AKW17" s="44"/>
      <c r="AKX17" s="44"/>
      <c r="AKY17" s="44"/>
      <c r="AKZ17" s="44"/>
      <c r="ALA17" s="44"/>
      <c r="ALB17" s="44"/>
      <c r="ALC17" s="44"/>
      <c r="ALD17" s="44"/>
      <c r="ALE17" s="44"/>
      <c r="ALF17" s="44"/>
      <c r="ALG17" s="44"/>
      <c r="ALH17" s="44"/>
      <c r="ALI17" s="44"/>
      <c r="ALJ17" s="44"/>
      <c r="ALK17" s="44"/>
      <c r="ALL17" s="44"/>
      <c r="ALM17" s="44"/>
      <c r="ALN17" s="44"/>
      <c r="ALO17" s="44"/>
      <c r="ALP17" s="44"/>
      <c r="ALQ17" s="44"/>
      <c r="ALR17" s="44"/>
      <c r="ALS17" s="44"/>
      <c r="ALT17" s="44"/>
      <c r="ALU17" s="44"/>
      <c r="ALV17" s="44"/>
      <c r="ALW17" s="44"/>
      <c r="ALX17" s="44"/>
      <c r="ALY17" s="44"/>
      <c r="ALZ17" s="44"/>
      <c r="AMA17" s="44"/>
      <c r="AMB17" s="44"/>
      <c r="AMC17" s="44"/>
      <c r="AMD17" s="44"/>
      <c r="AME17" s="44"/>
      <c r="AMF17" s="44"/>
      <c r="AMG17" s="44"/>
      <c r="AMH17" s="44"/>
      <c r="AMI17" s="44"/>
      <c r="AMJ17" s="44"/>
      <c r="AMK17" s="44"/>
      <c r="AML17" s="44"/>
      <c r="AMM17" s="44"/>
      <c r="AMN17" s="44"/>
      <c r="AMO17" s="44"/>
      <c r="AMP17" s="44"/>
      <c r="AMQ17" s="44"/>
      <c r="AMR17" s="44"/>
      <c r="AMS17" s="44"/>
      <c r="AMT17" s="44"/>
      <c r="AMU17" s="44"/>
      <c r="AMV17" s="44"/>
      <c r="AMW17" s="44"/>
      <c r="AMX17" s="44"/>
      <c r="AMY17" s="44"/>
      <c r="AMZ17" s="44"/>
      <c r="ANA17" s="44"/>
      <c r="ANB17" s="44"/>
      <c r="ANC17" s="44"/>
      <c r="AND17" s="44"/>
      <c r="ANE17" s="44"/>
      <c r="ANF17" s="44"/>
      <c r="ANG17" s="44"/>
      <c r="ANH17" s="44"/>
      <c r="ANI17" s="44"/>
      <c r="ANJ17" s="44"/>
      <c r="ANK17" s="44"/>
      <c r="ANL17" s="44"/>
      <c r="ANM17" s="44"/>
      <c r="ANN17" s="44"/>
      <c r="ANO17" s="44"/>
      <c r="ANP17" s="44"/>
      <c r="ANQ17" s="44"/>
      <c r="ANR17" s="44"/>
      <c r="ANS17" s="44"/>
      <c r="ANT17" s="44"/>
      <c r="ANU17" s="44"/>
      <c r="ANV17" s="44"/>
      <c r="ANW17" s="44"/>
      <c r="ANX17" s="44"/>
      <c r="ANY17" s="44"/>
      <c r="ANZ17" s="44"/>
      <c r="AOA17" s="44"/>
      <c r="AOB17" s="44"/>
      <c r="AOC17" s="44"/>
      <c r="AOD17" s="44"/>
      <c r="AOE17" s="44"/>
      <c r="AOF17" s="44"/>
      <c r="AOG17" s="44"/>
      <c r="AOH17" s="44"/>
      <c r="AOI17" s="44"/>
      <c r="AOJ17" s="44"/>
      <c r="AOK17" s="44"/>
      <c r="AOL17" s="44"/>
      <c r="AOM17" s="44"/>
      <c r="AON17" s="44"/>
      <c r="AOO17" s="44"/>
      <c r="AOP17" s="44"/>
      <c r="AOQ17" s="44"/>
      <c r="AOR17" s="44"/>
      <c r="AOS17" s="44"/>
      <c r="AOT17" s="44"/>
      <c r="AOU17" s="44"/>
      <c r="AOV17" s="44"/>
      <c r="AOW17" s="44"/>
      <c r="AOX17" s="44"/>
      <c r="AOY17" s="44"/>
      <c r="AOZ17" s="44"/>
      <c r="APA17" s="44"/>
      <c r="APB17" s="44"/>
      <c r="APC17" s="44"/>
      <c r="APD17" s="44"/>
      <c r="APE17" s="44"/>
      <c r="APF17" s="44"/>
      <c r="APG17" s="44"/>
      <c r="APH17" s="44"/>
      <c r="API17" s="44"/>
      <c r="APJ17" s="44"/>
      <c r="APK17" s="44"/>
      <c r="APL17" s="44"/>
      <c r="APM17" s="44"/>
    </row>
    <row r="18" spans="3:1105" x14ac:dyDescent="0.25">
      <c r="C18" s="46" t="s">
        <v>304</v>
      </c>
      <c r="D18" s="44">
        <v>12469</v>
      </c>
      <c r="E18" s="119">
        <v>0</v>
      </c>
      <c r="F18" s="119">
        <v>12901825.699999999</v>
      </c>
      <c r="G18" s="119">
        <v>-9992343.2699999996</v>
      </c>
      <c r="H18" s="119">
        <v>0</v>
      </c>
      <c r="I18" s="44"/>
      <c r="J18" s="44"/>
      <c r="K18" s="68"/>
      <c r="L18" s="68"/>
      <c r="M18" s="69">
        <f>-1*($V18*$W18*'Exchange Rates Hist'!$I$4)</f>
        <v>12901825.699923811</v>
      </c>
      <c r="N18" s="22">
        <f>($F18-$M18)/$F18</f>
        <v>5.9051932889617195E-12</v>
      </c>
      <c r="O18" s="96">
        <f>V18*((Y18*'Exchange Rates FWD'!$R$10))</f>
        <v>-9992696.3944287486</v>
      </c>
      <c r="P18" s="99">
        <f>($G18-O18)/$G18</f>
        <v>-3.5339501376946242E-5</v>
      </c>
      <c r="Q18" s="68"/>
      <c r="R18" s="68"/>
      <c r="S18" s="6" t="s">
        <v>133</v>
      </c>
      <c r="T18" s="10">
        <v>-42</v>
      </c>
      <c r="U18" s="6" t="s">
        <v>306</v>
      </c>
      <c r="V18" s="10">
        <v>-367920</v>
      </c>
      <c r="W18" s="11">
        <v>30</v>
      </c>
      <c r="X18" s="6" t="s">
        <v>407</v>
      </c>
      <c r="Y18" s="44">
        <v>3</v>
      </c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/>
      <c r="AN18" s="44"/>
      <c r="AO18" s="44"/>
      <c r="AP18" s="44"/>
      <c r="AQ18" s="44"/>
      <c r="AR18" s="44"/>
      <c r="AS18" s="44"/>
      <c r="AT18" s="44"/>
      <c r="AU18" s="44"/>
      <c r="AV18" s="44"/>
      <c r="AW18" s="44"/>
      <c r="AX18" s="44"/>
      <c r="AY18" s="44"/>
      <c r="AZ18" s="44"/>
      <c r="BA18" s="44"/>
      <c r="BB18" s="44"/>
      <c r="BC18" s="44"/>
      <c r="BD18" s="44"/>
      <c r="BE18" s="44"/>
      <c r="BF18" s="44"/>
      <c r="BG18" s="44"/>
      <c r="BH18" s="44"/>
      <c r="BI18" s="44"/>
      <c r="BJ18" s="44"/>
      <c r="BK18" s="44"/>
      <c r="BL18" s="44"/>
      <c r="BM18" s="44"/>
      <c r="BN18" s="44"/>
      <c r="BO18" s="44"/>
      <c r="BP18" s="44"/>
      <c r="BQ18" s="44"/>
      <c r="BR18" s="44"/>
      <c r="BS18" s="44"/>
      <c r="BT18" s="44"/>
      <c r="BU18" s="44"/>
      <c r="BV18" s="44"/>
      <c r="BW18" s="44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44"/>
      <c r="CI18" s="44"/>
      <c r="CJ18" s="44"/>
      <c r="CK18" s="44"/>
      <c r="CL18" s="44"/>
      <c r="CM18" s="44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44"/>
      <c r="CY18" s="44"/>
      <c r="CZ18" s="44"/>
      <c r="DA18" s="44"/>
      <c r="DB18" s="44"/>
      <c r="DC18" s="44"/>
      <c r="DD18" s="44"/>
      <c r="DE18" s="44"/>
      <c r="DF18" s="44"/>
      <c r="DG18" s="4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44"/>
      <c r="DY18" s="44"/>
      <c r="DZ18" s="44"/>
      <c r="EA18" s="44"/>
      <c r="EB18" s="44"/>
      <c r="EC18" s="44"/>
      <c r="ED18" s="44"/>
      <c r="EE18" s="44"/>
      <c r="EF18" s="44"/>
      <c r="EG18" s="44"/>
      <c r="EH18" s="44"/>
      <c r="EI18" s="44"/>
      <c r="EJ18" s="44"/>
      <c r="EK18" s="44"/>
      <c r="EL18" s="44"/>
      <c r="EM18" s="44"/>
      <c r="EN18" s="44"/>
      <c r="EO18" s="44"/>
      <c r="EP18" s="44"/>
      <c r="EQ18" s="44"/>
      <c r="ER18" s="44"/>
      <c r="ES18" s="44"/>
      <c r="ET18" s="44"/>
      <c r="EU18" s="44"/>
      <c r="EV18" s="44"/>
      <c r="EW18" s="44"/>
      <c r="EX18" s="44"/>
      <c r="EY18" s="44"/>
      <c r="EZ18" s="44"/>
      <c r="FA18" s="44"/>
      <c r="FB18" s="44"/>
      <c r="FC18" s="44"/>
      <c r="FD18" s="44"/>
      <c r="FE18" s="44"/>
      <c r="FF18" s="44"/>
      <c r="FG18" s="44"/>
      <c r="FH18" s="44"/>
      <c r="FI18" s="44"/>
      <c r="FJ18" s="44"/>
      <c r="FK18" s="44"/>
      <c r="FL18" s="44"/>
      <c r="FM18" s="44"/>
      <c r="FN18" s="44"/>
      <c r="FO18" s="44"/>
      <c r="FP18" s="44"/>
      <c r="FQ18" s="44"/>
      <c r="FR18" s="44"/>
      <c r="FS18" s="44"/>
      <c r="FT18" s="44"/>
      <c r="FU18" s="44"/>
      <c r="FV18" s="44"/>
      <c r="FW18" s="44"/>
      <c r="FX18" s="44"/>
      <c r="FY18" s="44"/>
      <c r="FZ18" s="44"/>
      <c r="GA18" s="44"/>
      <c r="GB18" s="44"/>
      <c r="GC18" s="44"/>
      <c r="GD18" s="44"/>
      <c r="GE18" s="44"/>
      <c r="GF18" s="44"/>
      <c r="GG18" s="44"/>
      <c r="GH18" s="44"/>
      <c r="GI18" s="44"/>
      <c r="GJ18" s="44"/>
      <c r="GK18" s="44"/>
      <c r="GL18" s="44"/>
      <c r="GM18" s="44"/>
      <c r="GN18" s="44"/>
      <c r="GO18" s="44"/>
      <c r="GP18" s="44"/>
      <c r="GQ18" s="44"/>
      <c r="GR18" s="44"/>
      <c r="GS18" s="44"/>
      <c r="GT18" s="44"/>
      <c r="GU18" s="44"/>
      <c r="GV18" s="44"/>
      <c r="GW18" s="44"/>
      <c r="GX18" s="44"/>
      <c r="GY18" s="44"/>
      <c r="GZ18" s="44"/>
      <c r="HA18" s="44"/>
      <c r="HB18" s="44"/>
      <c r="HC18" s="44"/>
      <c r="HD18" s="44"/>
      <c r="HE18" s="44"/>
      <c r="HF18" s="44"/>
      <c r="HG18" s="44"/>
      <c r="HH18" s="44"/>
      <c r="HI18" s="44"/>
      <c r="HJ18" s="44"/>
      <c r="HK18" s="44"/>
      <c r="HL18" s="44"/>
      <c r="HM18" s="44"/>
      <c r="HN18" s="44"/>
      <c r="HO18" s="44"/>
      <c r="HP18" s="44"/>
      <c r="HQ18" s="44"/>
      <c r="HR18" s="44"/>
      <c r="HS18" s="44"/>
      <c r="HT18" s="44"/>
      <c r="HU18" s="44"/>
      <c r="HV18" s="44"/>
      <c r="HW18" s="44"/>
      <c r="HX18" s="44"/>
      <c r="HY18" s="44"/>
      <c r="HZ18" s="44"/>
      <c r="IA18" s="44"/>
      <c r="IB18" s="44"/>
      <c r="IC18" s="44"/>
      <c r="ID18" s="44"/>
      <c r="IE18" s="44"/>
      <c r="IF18" s="44"/>
      <c r="IG18" s="44"/>
      <c r="IH18" s="44"/>
      <c r="II18" s="44"/>
      <c r="IJ18" s="44"/>
      <c r="IK18" s="44"/>
      <c r="IL18" s="44"/>
      <c r="IM18" s="44"/>
      <c r="IN18" s="44"/>
      <c r="IO18" s="44"/>
      <c r="IP18" s="44"/>
      <c r="IQ18" s="44"/>
      <c r="IR18" s="44"/>
      <c r="IS18" s="44"/>
      <c r="IT18" s="44"/>
      <c r="IU18" s="44"/>
      <c r="IV18" s="44"/>
      <c r="IW18" s="44"/>
      <c r="IX18" s="44"/>
      <c r="IY18" s="44"/>
      <c r="IZ18" s="44"/>
      <c r="JA18" s="44"/>
      <c r="JB18" s="44"/>
      <c r="JC18" s="44"/>
      <c r="JD18" s="44"/>
      <c r="JE18" s="44"/>
      <c r="JF18" s="44"/>
      <c r="JG18" s="44"/>
      <c r="JH18" s="44"/>
      <c r="JI18" s="44"/>
      <c r="JJ18" s="44"/>
      <c r="JK18" s="44"/>
      <c r="JL18" s="44"/>
      <c r="JM18" s="44"/>
      <c r="JN18" s="44"/>
      <c r="JO18" s="44"/>
      <c r="JP18" s="44"/>
      <c r="JQ18" s="44"/>
      <c r="JR18" s="44"/>
      <c r="JS18" s="44"/>
      <c r="JT18" s="44"/>
      <c r="JU18" s="44"/>
      <c r="JV18" s="44"/>
      <c r="JW18" s="44"/>
      <c r="JX18" s="44"/>
      <c r="JY18" s="44"/>
      <c r="JZ18" s="44"/>
      <c r="KA18" s="44"/>
      <c r="KB18" s="44"/>
      <c r="KC18" s="44"/>
      <c r="KD18" s="44"/>
      <c r="KE18" s="44"/>
      <c r="KF18" s="44"/>
      <c r="KG18" s="44"/>
      <c r="KH18" s="44"/>
      <c r="KI18" s="44"/>
      <c r="KJ18" s="44"/>
      <c r="KK18" s="44"/>
      <c r="KL18" s="44"/>
      <c r="KM18" s="44"/>
      <c r="KN18" s="44"/>
      <c r="KO18" s="44"/>
      <c r="KP18" s="44"/>
      <c r="KQ18" s="44"/>
      <c r="KR18" s="44"/>
      <c r="KS18" s="44"/>
      <c r="KT18" s="44"/>
      <c r="KU18" s="44"/>
      <c r="KV18" s="44"/>
      <c r="KW18" s="44"/>
      <c r="KX18" s="44"/>
      <c r="KY18" s="44"/>
      <c r="KZ18" s="44"/>
      <c r="LA18" s="44"/>
      <c r="LB18" s="44"/>
      <c r="LC18" s="44"/>
      <c r="LD18" s="44"/>
      <c r="LE18" s="44"/>
      <c r="LF18" s="44"/>
      <c r="LG18" s="44"/>
      <c r="LH18" s="44"/>
      <c r="LI18" s="44"/>
      <c r="LJ18" s="44"/>
      <c r="LK18" s="44"/>
      <c r="LL18" s="44"/>
      <c r="LM18" s="44"/>
      <c r="LN18" s="44"/>
      <c r="LO18" s="44"/>
      <c r="LP18" s="44"/>
      <c r="LQ18" s="44"/>
      <c r="LR18" s="44"/>
      <c r="LS18" s="44"/>
      <c r="LT18" s="44"/>
      <c r="LU18" s="44"/>
      <c r="LV18" s="44"/>
      <c r="LW18" s="44"/>
      <c r="LX18" s="44"/>
      <c r="LY18" s="44"/>
      <c r="LZ18" s="44"/>
      <c r="MA18" s="44"/>
      <c r="MB18" s="44"/>
      <c r="MC18" s="44"/>
      <c r="MD18" s="44"/>
      <c r="ME18" s="44"/>
      <c r="MF18" s="44"/>
      <c r="MG18" s="44"/>
      <c r="MH18" s="44"/>
      <c r="MI18" s="44"/>
      <c r="MJ18" s="44"/>
      <c r="MK18" s="44"/>
      <c r="ML18" s="44"/>
      <c r="MM18" s="44"/>
      <c r="MN18" s="44"/>
      <c r="MO18" s="44"/>
      <c r="MP18" s="44"/>
      <c r="MQ18" s="44"/>
      <c r="MR18" s="44"/>
      <c r="MS18" s="44"/>
      <c r="MT18" s="44"/>
      <c r="MU18" s="44"/>
      <c r="MV18" s="44"/>
      <c r="MW18" s="44"/>
      <c r="MX18" s="44"/>
      <c r="MY18" s="44"/>
      <c r="MZ18" s="44"/>
      <c r="NA18" s="44"/>
      <c r="NB18" s="44"/>
      <c r="NC18" s="44"/>
      <c r="ND18" s="44"/>
      <c r="NE18" s="44"/>
      <c r="NF18" s="44"/>
      <c r="NG18" s="44"/>
      <c r="NH18" s="44"/>
      <c r="NI18" s="44"/>
      <c r="NJ18" s="44"/>
      <c r="NK18" s="44"/>
      <c r="NL18" s="44"/>
      <c r="NM18" s="44"/>
      <c r="NN18" s="44"/>
      <c r="NO18" s="44"/>
      <c r="NP18" s="44"/>
      <c r="NQ18" s="44"/>
      <c r="NR18" s="44"/>
      <c r="NS18" s="44"/>
      <c r="NT18" s="44"/>
      <c r="NU18" s="44"/>
      <c r="NV18" s="44"/>
      <c r="NW18" s="44"/>
      <c r="NX18" s="44"/>
      <c r="NY18" s="44"/>
      <c r="NZ18" s="44"/>
      <c r="OA18" s="44"/>
      <c r="OB18" s="44"/>
      <c r="OC18" s="44"/>
      <c r="OD18" s="44"/>
      <c r="OE18" s="44"/>
      <c r="OF18" s="44"/>
      <c r="OG18" s="44"/>
      <c r="OH18" s="44"/>
      <c r="OI18" s="44"/>
      <c r="OJ18" s="44"/>
      <c r="OK18" s="44"/>
      <c r="OL18" s="44"/>
      <c r="OM18" s="44"/>
      <c r="ON18" s="44"/>
      <c r="OO18" s="44"/>
      <c r="OP18" s="44"/>
      <c r="OQ18" s="44"/>
      <c r="OR18" s="44"/>
      <c r="OS18" s="44"/>
      <c r="OT18" s="44"/>
      <c r="OU18" s="44"/>
      <c r="OV18" s="44"/>
      <c r="OW18" s="44"/>
      <c r="OX18" s="44"/>
      <c r="OY18" s="44"/>
      <c r="OZ18" s="44"/>
      <c r="PA18" s="44"/>
      <c r="PB18" s="44"/>
      <c r="PC18" s="44"/>
      <c r="PD18" s="44"/>
      <c r="PE18" s="44"/>
      <c r="PF18" s="44"/>
      <c r="PG18" s="44"/>
      <c r="PH18" s="44"/>
      <c r="PI18" s="44"/>
      <c r="PJ18" s="44"/>
      <c r="PK18" s="44"/>
      <c r="PL18" s="44"/>
      <c r="PM18" s="44"/>
      <c r="PN18" s="44"/>
      <c r="PO18" s="44"/>
      <c r="PP18" s="44"/>
      <c r="PQ18" s="44"/>
      <c r="PR18" s="44"/>
      <c r="PS18" s="44"/>
      <c r="PT18" s="44"/>
      <c r="PU18" s="44"/>
      <c r="PV18" s="44"/>
      <c r="PW18" s="44"/>
      <c r="PX18" s="44"/>
      <c r="PY18" s="44"/>
      <c r="PZ18" s="44"/>
      <c r="QA18" s="44"/>
      <c r="QB18" s="44"/>
      <c r="QC18" s="44"/>
      <c r="QD18" s="44"/>
      <c r="QE18" s="44"/>
      <c r="QF18" s="44"/>
      <c r="QG18" s="44"/>
      <c r="QH18" s="44"/>
      <c r="QI18" s="44"/>
      <c r="QJ18" s="44"/>
      <c r="QK18" s="44"/>
      <c r="QL18" s="44"/>
      <c r="QM18" s="44"/>
      <c r="QN18" s="44"/>
      <c r="QO18" s="44"/>
      <c r="QP18" s="44"/>
      <c r="QQ18" s="44"/>
      <c r="QR18" s="44"/>
      <c r="QS18" s="44"/>
      <c r="QT18" s="44"/>
      <c r="QU18" s="44"/>
      <c r="QV18" s="44"/>
      <c r="QW18" s="44"/>
      <c r="QX18" s="44"/>
      <c r="QY18" s="44"/>
      <c r="QZ18" s="44"/>
      <c r="RA18" s="44"/>
      <c r="RB18" s="44"/>
      <c r="RC18" s="44"/>
      <c r="RD18" s="44"/>
      <c r="RE18" s="44"/>
      <c r="RF18" s="44"/>
      <c r="RG18" s="44"/>
      <c r="RH18" s="44"/>
      <c r="RI18" s="44"/>
      <c r="RJ18" s="44"/>
      <c r="RK18" s="44"/>
      <c r="RL18" s="44"/>
      <c r="RM18" s="44"/>
      <c r="RN18" s="44"/>
      <c r="RO18" s="44"/>
      <c r="RP18" s="44"/>
      <c r="RQ18" s="44"/>
      <c r="RR18" s="44"/>
      <c r="RS18" s="44"/>
      <c r="RT18" s="44"/>
      <c r="RU18" s="44"/>
      <c r="RV18" s="44"/>
      <c r="RW18" s="44"/>
      <c r="RX18" s="44"/>
      <c r="RY18" s="44"/>
      <c r="RZ18" s="44"/>
      <c r="SA18" s="44"/>
      <c r="SB18" s="44"/>
      <c r="SC18" s="44"/>
      <c r="SD18" s="44"/>
      <c r="SE18" s="44"/>
      <c r="SF18" s="44"/>
      <c r="SG18" s="44"/>
      <c r="SH18" s="44"/>
      <c r="SI18" s="44"/>
      <c r="SJ18" s="44"/>
      <c r="SK18" s="44"/>
      <c r="SL18" s="44"/>
      <c r="SM18" s="44"/>
      <c r="SN18" s="44"/>
      <c r="SO18" s="44"/>
      <c r="SP18" s="44"/>
      <c r="SQ18" s="44"/>
      <c r="SR18" s="44"/>
      <c r="SS18" s="44"/>
      <c r="ST18" s="44"/>
      <c r="SU18" s="44"/>
      <c r="SV18" s="44"/>
      <c r="SW18" s="44"/>
      <c r="SX18" s="44"/>
      <c r="SY18" s="44"/>
      <c r="SZ18" s="44"/>
      <c r="TA18" s="44"/>
      <c r="TB18" s="44"/>
      <c r="TC18" s="44"/>
      <c r="TD18" s="44"/>
      <c r="TE18" s="44"/>
      <c r="TF18" s="44"/>
      <c r="TG18" s="44"/>
      <c r="TH18" s="44"/>
      <c r="TI18" s="44"/>
      <c r="TJ18" s="44"/>
      <c r="TK18" s="44"/>
      <c r="TL18" s="44"/>
      <c r="TM18" s="44"/>
      <c r="TN18" s="44"/>
      <c r="TO18" s="44"/>
      <c r="TP18" s="44"/>
      <c r="TQ18" s="44"/>
      <c r="TR18" s="44"/>
      <c r="TS18" s="44"/>
      <c r="TT18" s="44"/>
      <c r="TU18" s="44"/>
      <c r="TV18" s="44"/>
      <c r="TW18" s="44"/>
      <c r="TX18" s="44"/>
      <c r="TY18" s="44"/>
      <c r="TZ18" s="44"/>
      <c r="UA18" s="44"/>
      <c r="UB18" s="44"/>
      <c r="UC18" s="44"/>
      <c r="UD18" s="44"/>
      <c r="UE18" s="44"/>
      <c r="UF18" s="44"/>
      <c r="UG18" s="44"/>
      <c r="UH18" s="44"/>
      <c r="UI18" s="44"/>
      <c r="UJ18" s="44"/>
      <c r="UK18" s="44"/>
      <c r="UL18" s="44"/>
      <c r="UM18" s="44"/>
      <c r="UN18" s="44"/>
      <c r="UO18" s="44"/>
      <c r="UP18" s="44"/>
      <c r="UQ18" s="44"/>
      <c r="UR18" s="44"/>
      <c r="US18" s="44"/>
      <c r="UT18" s="44"/>
      <c r="UU18" s="44"/>
      <c r="UV18" s="44"/>
      <c r="UW18" s="44"/>
      <c r="UX18" s="44"/>
      <c r="UY18" s="44"/>
      <c r="UZ18" s="44"/>
      <c r="VA18" s="44"/>
      <c r="VB18" s="44"/>
      <c r="VC18" s="44"/>
      <c r="VD18" s="44"/>
      <c r="VE18" s="44"/>
      <c r="VF18" s="44"/>
      <c r="VG18" s="44"/>
      <c r="VH18" s="44"/>
      <c r="VI18" s="44"/>
      <c r="VJ18" s="44"/>
      <c r="VK18" s="44"/>
      <c r="VL18" s="44"/>
      <c r="VM18" s="44"/>
      <c r="VN18" s="44"/>
      <c r="VO18" s="44"/>
      <c r="VP18" s="44"/>
      <c r="VQ18" s="44"/>
      <c r="VR18" s="44"/>
      <c r="VS18" s="44"/>
      <c r="VT18" s="44"/>
      <c r="VU18" s="44"/>
      <c r="VV18" s="44"/>
      <c r="VW18" s="44"/>
      <c r="VX18" s="44"/>
      <c r="VY18" s="44"/>
      <c r="VZ18" s="44"/>
      <c r="WA18" s="44"/>
      <c r="WB18" s="44"/>
      <c r="WC18" s="44"/>
      <c r="WD18" s="44"/>
      <c r="WE18" s="44"/>
      <c r="WF18" s="44"/>
      <c r="WG18" s="44"/>
      <c r="WH18" s="44"/>
      <c r="WI18" s="44"/>
      <c r="WJ18" s="44"/>
      <c r="WK18" s="44"/>
      <c r="WL18" s="44"/>
      <c r="WM18" s="44"/>
      <c r="WN18" s="44"/>
      <c r="WO18" s="44"/>
      <c r="WP18" s="44"/>
      <c r="WQ18" s="44"/>
      <c r="WR18" s="44"/>
      <c r="WS18" s="44"/>
      <c r="WT18" s="44"/>
      <c r="WU18" s="44"/>
      <c r="WV18" s="44"/>
      <c r="WW18" s="44"/>
      <c r="WX18" s="44"/>
      <c r="WY18" s="44"/>
      <c r="WZ18" s="44"/>
      <c r="XA18" s="44"/>
      <c r="XB18" s="44"/>
      <c r="XC18" s="44"/>
      <c r="XD18" s="44"/>
      <c r="XE18" s="44"/>
      <c r="XF18" s="44"/>
      <c r="XG18" s="44"/>
      <c r="XH18" s="44"/>
      <c r="XI18" s="44"/>
      <c r="XJ18" s="44"/>
      <c r="XK18" s="44"/>
      <c r="XL18" s="44"/>
      <c r="XM18" s="44"/>
      <c r="XN18" s="44"/>
      <c r="XO18" s="44"/>
      <c r="XP18" s="44"/>
      <c r="XQ18" s="44"/>
      <c r="XR18" s="44"/>
      <c r="XS18" s="44"/>
      <c r="XT18" s="44"/>
      <c r="XU18" s="44"/>
      <c r="XV18" s="44"/>
      <c r="XW18" s="44"/>
      <c r="XX18" s="44"/>
      <c r="XY18" s="44"/>
      <c r="XZ18" s="44"/>
      <c r="YA18" s="44"/>
      <c r="YB18" s="44"/>
      <c r="YC18" s="44"/>
      <c r="YD18" s="44"/>
      <c r="YE18" s="44"/>
      <c r="YF18" s="44"/>
      <c r="YG18" s="44"/>
      <c r="YH18" s="44"/>
      <c r="YI18" s="44"/>
      <c r="YJ18" s="44"/>
      <c r="YK18" s="44"/>
      <c r="YL18" s="44"/>
      <c r="YM18" s="44"/>
      <c r="YN18" s="44"/>
      <c r="YO18" s="44"/>
      <c r="YP18" s="44"/>
      <c r="YQ18" s="44"/>
      <c r="YR18" s="44"/>
      <c r="YS18" s="44"/>
      <c r="YT18" s="44"/>
      <c r="YU18" s="44"/>
      <c r="YV18" s="44"/>
      <c r="YW18" s="44"/>
      <c r="YX18" s="44"/>
      <c r="YY18" s="44"/>
      <c r="YZ18" s="44"/>
      <c r="ZA18" s="44"/>
      <c r="ZB18" s="44"/>
      <c r="ZC18" s="44"/>
      <c r="ZD18" s="44"/>
      <c r="ZE18" s="44"/>
      <c r="ZF18" s="44"/>
      <c r="ZG18" s="44"/>
      <c r="ZH18" s="44"/>
      <c r="ZI18" s="44"/>
      <c r="ZJ18" s="44"/>
      <c r="ZK18" s="44"/>
      <c r="ZL18" s="44"/>
      <c r="ZM18" s="44"/>
      <c r="ZN18" s="44"/>
      <c r="ZO18" s="44"/>
      <c r="ZP18" s="44"/>
      <c r="ZQ18" s="44"/>
      <c r="ZR18" s="44"/>
      <c r="ZS18" s="44"/>
      <c r="ZT18" s="44"/>
      <c r="ZU18" s="44"/>
      <c r="ZV18" s="44"/>
      <c r="ZW18" s="44"/>
      <c r="ZX18" s="44"/>
      <c r="ZY18" s="44"/>
      <c r="ZZ18" s="44"/>
      <c r="AAA18" s="44"/>
      <c r="AAB18" s="44"/>
      <c r="AAC18" s="44"/>
      <c r="AAD18" s="44"/>
      <c r="AAE18" s="44"/>
      <c r="AAF18" s="44"/>
      <c r="AAG18" s="44"/>
      <c r="AAH18" s="44"/>
      <c r="AAI18" s="44"/>
      <c r="AAJ18" s="44"/>
      <c r="AAK18" s="44"/>
      <c r="AAL18" s="44"/>
      <c r="AAM18" s="44"/>
      <c r="AAN18" s="44"/>
      <c r="AAO18" s="44"/>
      <c r="AAP18" s="44"/>
      <c r="AAQ18" s="44"/>
      <c r="AAR18" s="44"/>
      <c r="AAS18" s="44"/>
      <c r="AAT18" s="44"/>
      <c r="AAU18" s="44"/>
      <c r="AAV18" s="44"/>
      <c r="AAW18" s="44"/>
      <c r="AAX18" s="44"/>
      <c r="AAY18" s="44"/>
      <c r="AAZ18" s="44"/>
      <c r="ABA18" s="44"/>
      <c r="ABB18" s="44"/>
      <c r="ABC18" s="44"/>
      <c r="ABD18" s="44"/>
      <c r="ABE18" s="44"/>
      <c r="ABF18" s="44"/>
      <c r="ABG18" s="44"/>
      <c r="ABH18" s="44"/>
      <c r="ABI18" s="44"/>
      <c r="ABJ18" s="44"/>
      <c r="ABK18" s="44"/>
      <c r="ABL18" s="44"/>
      <c r="ABM18" s="44"/>
      <c r="ABN18" s="44"/>
      <c r="ABO18" s="44"/>
      <c r="ABP18" s="44"/>
      <c r="ABQ18" s="44"/>
      <c r="ABR18" s="44"/>
      <c r="ABS18" s="44"/>
      <c r="ABT18" s="44"/>
      <c r="ABU18" s="44"/>
      <c r="ABV18" s="44"/>
      <c r="ABW18" s="44"/>
      <c r="ABX18" s="44"/>
      <c r="ABY18" s="44"/>
      <c r="ABZ18" s="44"/>
      <c r="ACA18" s="44"/>
      <c r="ACB18" s="44"/>
      <c r="ACC18" s="44"/>
      <c r="ACD18" s="44"/>
      <c r="ACE18" s="44"/>
      <c r="ACF18" s="44"/>
      <c r="ACG18" s="44"/>
      <c r="ACH18" s="44"/>
      <c r="ACI18" s="44"/>
      <c r="ACJ18" s="44"/>
      <c r="ACK18" s="44"/>
      <c r="ACL18" s="44"/>
      <c r="ACM18" s="44"/>
      <c r="ACN18" s="44"/>
      <c r="ACO18" s="44"/>
      <c r="ACP18" s="44"/>
      <c r="ACQ18" s="44"/>
      <c r="ACR18" s="44"/>
      <c r="ACS18" s="44"/>
      <c r="ACT18" s="44"/>
      <c r="ACU18" s="44"/>
      <c r="ACV18" s="44"/>
      <c r="ACW18" s="44"/>
      <c r="ACX18" s="44"/>
      <c r="ACY18" s="44"/>
      <c r="ACZ18" s="44"/>
      <c r="ADA18" s="44"/>
      <c r="ADB18" s="44"/>
      <c r="ADC18" s="44"/>
      <c r="ADD18" s="44"/>
      <c r="ADE18" s="44"/>
      <c r="ADF18" s="44"/>
      <c r="ADG18" s="44"/>
      <c r="ADH18" s="44"/>
      <c r="ADI18" s="44"/>
      <c r="ADJ18" s="44"/>
      <c r="ADK18" s="44"/>
      <c r="ADL18" s="44"/>
      <c r="ADM18" s="44"/>
      <c r="ADN18" s="44"/>
      <c r="ADO18" s="44"/>
      <c r="ADP18" s="44"/>
      <c r="ADQ18" s="44"/>
      <c r="ADR18" s="44"/>
      <c r="ADS18" s="44"/>
      <c r="ADT18" s="44"/>
      <c r="ADU18" s="44"/>
      <c r="ADV18" s="44"/>
      <c r="ADW18" s="44"/>
      <c r="ADX18" s="44"/>
      <c r="ADY18" s="44"/>
      <c r="ADZ18" s="44"/>
      <c r="AEA18" s="44"/>
      <c r="AEB18" s="44"/>
      <c r="AEC18" s="44"/>
      <c r="AED18" s="44"/>
      <c r="AEE18" s="44"/>
      <c r="AEF18" s="44"/>
      <c r="AEG18" s="44"/>
      <c r="AEH18" s="44"/>
      <c r="AEI18" s="44"/>
      <c r="AEJ18" s="44"/>
      <c r="AEK18" s="44"/>
      <c r="AEL18" s="44"/>
      <c r="AEM18" s="44"/>
      <c r="AEN18" s="44"/>
      <c r="AEO18" s="44"/>
      <c r="AEP18" s="44"/>
      <c r="AEQ18" s="44"/>
      <c r="AER18" s="44"/>
      <c r="AES18" s="44"/>
      <c r="AET18" s="44"/>
      <c r="AEU18" s="44"/>
      <c r="AEV18" s="44"/>
      <c r="AEW18" s="44"/>
      <c r="AEX18" s="44"/>
      <c r="AEY18" s="44"/>
      <c r="AEZ18" s="44"/>
      <c r="AFA18" s="44"/>
      <c r="AFB18" s="44"/>
      <c r="AFC18" s="44"/>
      <c r="AFD18" s="44"/>
      <c r="AFE18" s="44"/>
      <c r="AFF18" s="44"/>
      <c r="AFG18" s="44"/>
      <c r="AFH18" s="44"/>
      <c r="AFI18" s="44"/>
      <c r="AFJ18" s="44"/>
      <c r="AFK18" s="44"/>
      <c r="AFL18" s="44"/>
      <c r="AFM18" s="44"/>
      <c r="AFN18" s="44"/>
      <c r="AFO18" s="44"/>
      <c r="AFP18" s="44"/>
      <c r="AFQ18" s="44"/>
      <c r="AFR18" s="44"/>
      <c r="AFS18" s="44"/>
      <c r="AFT18" s="44"/>
      <c r="AFU18" s="44"/>
      <c r="AFV18" s="44"/>
      <c r="AFW18" s="44"/>
      <c r="AFX18" s="44"/>
      <c r="AFY18" s="44"/>
      <c r="AFZ18" s="44"/>
      <c r="AGA18" s="44"/>
      <c r="AGB18" s="44"/>
      <c r="AGC18" s="44"/>
      <c r="AGD18" s="44"/>
      <c r="AGE18" s="44"/>
      <c r="AGF18" s="44"/>
      <c r="AGG18" s="44"/>
      <c r="AGH18" s="44"/>
      <c r="AGI18" s="44"/>
      <c r="AGJ18" s="44"/>
      <c r="AGK18" s="44"/>
      <c r="AGL18" s="44"/>
      <c r="AGM18" s="44"/>
      <c r="AGN18" s="44"/>
      <c r="AGO18" s="44"/>
      <c r="AGP18" s="44"/>
      <c r="AGQ18" s="44"/>
      <c r="AGR18" s="44"/>
      <c r="AGS18" s="44"/>
      <c r="AGT18" s="44"/>
      <c r="AGU18" s="44"/>
      <c r="AGV18" s="44"/>
      <c r="AGW18" s="44"/>
      <c r="AGX18" s="44"/>
      <c r="AGY18" s="44"/>
      <c r="AGZ18" s="44"/>
      <c r="AHA18" s="44"/>
      <c r="AHB18" s="44"/>
      <c r="AHC18" s="44"/>
      <c r="AHD18" s="44"/>
      <c r="AHE18" s="44"/>
      <c r="AHF18" s="44"/>
      <c r="AHG18" s="44"/>
      <c r="AHH18" s="44"/>
      <c r="AHI18" s="44"/>
      <c r="AHJ18" s="44"/>
      <c r="AHK18" s="44"/>
      <c r="AHL18" s="44"/>
      <c r="AHM18" s="44"/>
      <c r="AHN18" s="44"/>
      <c r="AHO18" s="44"/>
      <c r="AHP18" s="44"/>
      <c r="AHQ18" s="44"/>
      <c r="AHR18" s="44"/>
      <c r="AHS18" s="44"/>
      <c r="AHT18" s="44"/>
      <c r="AHU18" s="44"/>
      <c r="AHV18" s="44"/>
      <c r="AHW18" s="44"/>
      <c r="AHX18" s="44"/>
      <c r="AHY18" s="44"/>
      <c r="AHZ18" s="44"/>
      <c r="AIA18" s="44"/>
      <c r="AIB18" s="44"/>
      <c r="AIC18" s="44"/>
      <c r="AID18" s="44"/>
      <c r="AIE18" s="44"/>
      <c r="AIF18" s="44"/>
      <c r="AIG18" s="44"/>
      <c r="AIH18" s="44"/>
      <c r="AII18" s="44"/>
      <c r="AIJ18" s="44"/>
      <c r="AIK18" s="44"/>
      <c r="AIL18" s="44"/>
      <c r="AIM18" s="44"/>
      <c r="AIN18" s="44"/>
      <c r="AIO18" s="44"/>
      <c r="AIP18" s="44"/>
      <c r="AIQ18" s="44"/>
      <c r="AIR18" s="44"/>
      <c r="AIS18" s="44"/>
      <c r="AIT18" s="44"/>
      <c r="AIU18" s="44"/>
      <c r="AIV18" s="44"/>
      <c r="AIW18" s="44"/>
      <c r="AIX18" s="44"/>
      <c r="AIY18" s="44"/>
      <c r="AIZ18" s="44"/>
      <c r="AJA18" s="44"/>
      <c r="AJB18" s="44"/>
      <c r="AJC18" s="44"/>
      <c r="AJD18" s="44"/>
      <c r="AJE18" s="44"/>
      <c r="AJF18" s="44"/>
      <c r="AJG18" s="44"/>
      <c r="AJH18" s="44"/>
      <c r="AJI18" s="44"/>
      <c r="AJJ18" s="44"/>
      <c r="AJK18" s="44"/>
      <c r="AJL18" s="44"/>
      <c r="AJM18" s="44"/>
      <c r="AJN18" s="44"/>
      <c r="AJO18" s="44"/>
      <c r="AJP18" s="44"/>
      <c r="AJQ18" s="44"/>
      <c r="AJR18" s="44"/>
      <c r="AJS18" s="44"/>
      <c r="AJT18" s="44"/>
      <c r="AJU18" s="44"/>
      <c r="AJV18" s="44"/>
      <c r="AJW18" s="44"/>
      <c r="AJX18" s="44"/>
      <c r="AJY18" s="44"/>
      <c r="AJZ18" s="44"/>
      <c r="AKA18" s="44"/>
      <c r="AKB18" s="44"/>
      <c r="AKC18" s="44"/>
      <c r="AKD18" s="44"/>
      <c r="AKE18" s="44"/>
      <c r="AKF18" s="44"/>
      <c r="AKG18" s="44"/>
      <c r="AKH18" s="44"/>
      <c r="AKI18" s="44"/>
      <c r="AKJ18" s="44"/>
      <c r="AKK18" s="44"/>
      <c r="AKL18" s="44"/>
      <c r="AKM18" s="44"/>
      <c r="AKN18" s="44"/>
      <c r="AKO18" s="44"/>
      <c r="AKP18" s="44"/>
      <c r="AKQ18" s="44"/>
      <c r="AKR18" s="44"/>
      <c r="AKS18" s="44"/>
      <c r="AKT18" s="44"/>
      <c r="AKU18" s="44"/>
      <c r="AKV18" s="44"/>
      <c r="AKW18" s="44"/>
      <c r="AKX18" s="44"/>
      <c r="AKY18" s="44"/>
      <c r="AKZ18" s="44"/>
      <c r="ALA18" s="44"/>
      <c r="ALB18" s="44"/>
      <c r="ALC18" s="44"/>
      <c r="ALD18" s="44"/>
      <c r="ALE18" s="44"/>
      <c r="ALF18" s="44"/>
      <c r="ALG18" s="44"/>
      <c r="ALH18" s="44"/>
      <c r="ALI18" s="44"/>
      <c r="ALJ18" s="44"/>
      <c r="ALK18" s="44"/>
      <c r="ALL18" s="44"/>
      <c r="ALM18" s="44"/>
      <c r="ALN18" s="44"/>
      <c r="ALO18" s="44"/>
      <c r="ALP18" s="44"/>
      <c r="ALQ18" s="44"/>
      <c r="ALR18" s="44"/>
      <c r="ALS18" s="44"/>
      <c r="ALT18" s="44"/>
      <c r="ALU18" s="44"/>
      <c r="ALV18" s="44"/>
      <c r="ALW18" s="44"/>
      <c r="ALX18" s="44"/>
      <c r="ALY18" s="44"/>
      <c r="ALZ18" s="44"/>
      <c r="AMA18" s="44"/>
      <c r="AMB18" s="44"/>
      <c r="AMC18" s="44"/>
      <c r="AMD18" s="44"/>
      <c r="AME18" s="44"/>
      <c r="AMF18" s="44"/>
      <c r="AMG18" s="44"/>
      <c r="AMH18" s="44"/>
      <c r="AMI18" s="44"/>
      <c r="AMJ18" s="44"/>
      <c r="AMK18" s="44"/>
      <c r="AML18" s="44"/>
      <c r="AMM18" s="44"/>
      <c r="AMN18" s="44"/>
      <c r="AMO18" s="44"/>
      <c r="AMP18" s="44"/>
      <c r="AMQ18" s="44"/>
      <c r="AMR18" s="44"/>
      <c r="AMS18" s="44"/>
      <c r="AMT18" s="44"/>
      <c r="AMU18" s="44"/>
      <c r="AMV18" s="44"/>
      <c r="AMW18" s="44"/>
      <c r="AMX18" s="44"/>
      <c r="AMY18" s="44"/>
      <c r="AMZ18" s="44"/>
      <c r="ANA18" s="44"/>
      <c r="ANB18" s="44"/>
      <c r="ANC18" s="44"/>
      <c r="AND18" s="44"/>
      <c r="ANE18" s="44"/>
      <c r="ANF18" s="44"/>
      <c r="ANG18" s="44"/>
      <c r="ANH18" s="44"/>
      <c r="ANI18" s="44"/>
      <c r="ANJ18" s="44"/>
      <c r="ANK18" s="44"/>
      <c r="ANL18" s="44"/>
      <c r="ANM18" s="44"/>
      <c r="ANN18" s="44"/>
      <c r="ANO18" s="44"/>
      <c r="ANP18" s="44"/>
      <c r="ANQ18" s="44"/>
      <c r="ANR18" s="44"/>
      <c r="ANS18" s="44"/>
      <c r="ANT18" s="44"/>
      <c r="ANU18" s="44"/>
      <c r="ANV18" s="44"/>
      <c r="ANW18" s="44"/>
      <c r="ANX18" s="44"/>
      <c r="ANY18" s="44"/>
      <c r="ANZ18" s="44"/>
      <c r="AOA18" s="44"/>
      <c r="AOB18" s="44"/>
      <c r="AOC18" s="44"/>
      <c r="AOD18" s="44"/>
      <c r="AOE18" s="44"/>
      <c r="AOF18" s="44"/>
      <c r="AOG18" s="44"/>
      <c r="AOH18" s="44"/>
      <c r="AOI18" s="44"/>
      <c r="AOJ18" s="44"/>
      <c r="AOK18" s="44"/>
      <c r="AOL18" s="44"/>
      <c r="AOM18" s="44"/>
      <c r="AON18" s="44"/>
      <c r="AOO18" s="44"/>
      <c r="AOP18" s="44"/>
      <c r="AOQ18" s="44"/>
      <c r="AOR18" s="44"/>
      <c r="AOS18" s="44"/>
      <c r="AOT18" s="44"/>
      <c r="AOU18" s="44"/>
      <c r="AOV18" s="44"/>
      <c r="AOW18" s="44"/>
      <c r="AOX18" s="44"/>
      <c r="AOY18" s="44"/>
      <c r="AOZ18" s="44"/>
      <c r="APA18" s="44"/>
      <c r="APB18" s="44"/>
      <c r="APC18" s="44"/>
      <c r="APD18" s="44"/>
      <c r="APE18" s="44"/>
      <c r="APF18" s="44"/>
      <c r="APG18" s="44"/>
      <c r="APH18" s="44"/>
      <c r="API18" s="44"/>
      <c r="APJ18" s="44"/>
      <c r="APK18" s="44"/>
      <c r="APL18" s="44"/>
      <c r="APM18" s="44"/>
    </row>
    <row r="19" spans="3:1105" x14ac:dyDescent="0.25">
      <c r="C19" s="46" t="s">
        <v>304</v>
      </c>
      <c r="D19" s="44">
        <v>12467</v>
      </c>
      <c r="E19" s="119">
        <v>0</v>
      </c>
      <c r="F19" s="119">
        <v>-12174818.060000001</v>
      </c>
      <c r="G19" s="119">
        <v>9754430.3399999999</v>
      </c>
      <c r="H19" s="119">
        <v>0</v>
      </c>
      <c r="I19" s="44"/>
      <c r="J19" s="44"/>
      <c r="K19" s="68"/>
      <c r="L19" s="68"/>
      <c r="M19" s="68"/>
      <c r="N19" s="68"/>
      <c r="Q19" s="68"/>
      <c r="R19" s="68"/>
      <c r="S19" s="68"/>
      <c r="T19" s="68"/>
      <c r="U19" s="68"/>
      <c r="V19" s="68"/>
      <c r="W19" s="68"/>
      <c r="X19" s="68"/>
      <c r="Y19" s="44"/>
      <c r="Z19" s="44"/>
      <c r="AA19" s="44"/>
      <c r="AB19" s="44"/>
      <c r="AC19" s="44"/>
      <c r="AD19" s="44"/>
      <c r="AE19" s="44"/>
      <c r="AF19" s="44"/>
      <c r="AG19" s="44"/>
      <c r="AH19" s="44"/>
      <c r="AI19" s="44"/>
      <c r="AJ19" s="44"/>
      <c r="AK19" s="44"/>
      <c r="AL19" s="44"/>
      <c r="AM19" s="44"/>
      <c r="AN19" s="44"/>
      <c r="AO19" s="44"/>
      <c r="AP19" s="44"/>
      <c r="AQ19" s="44"/>
      <c r="AR19" s="44"/>
      <c r="AS19" s="44"/>
      <c r="AT19" s="44"/>
      <c r="AU19" s="44"/>
      <c r="AV19" s="44"/>
      <c r="AW19" s="44"/>
      <c r="AX19" s="44"/>
      <c r="AY19" s="44"/>
      <c r="AZ19" s="44"/>
      <c r="BA19" s="44"/>
      <c r="BB19" s="44"/>
      <c r="BC19" s="44"/>
      <c r="BD19" s="44"/>
      <c r="BE19" s="44"/>
      <c r="BF19" s="44"/>
      <c r="BG19" s="44"/>
      <c r="BH19" s="44"/>
      <c r="BI19" s="44"/>
      <c r="BJ19" s="44"/>
      <c r="BK19" s="44"/>
      <c r="BL19" s="44"/>
      <c r="BM19" s="44"/>
      <c r="BN19" s="44"/>
      <c r="BO19" s="44"/>
      <c r="BP19" s="44"/>
      <c r="BQ19" s="44"/>
      <c r="BR19" s="44"/>
      <c r="BS19" s="44"/>
      <c r="BT19" s="44"/>
      <c r="BU19" s="44"/>
      <c r="BV19" s="44"/>
      <c r="BW19" s="44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44"/>
      <c r="CI19" s="44"/>
      <c r="CJ19" s="44"/>
      <c r="CK19" s="44"/>
      <c r="CL19" s="44"/>
      <c r="CM19" s="44"/>
      <c r="CN19" s="44"/>
      <c r="CO19" s="44"/>
      <c r="CP19" s="44"/>
      <c r="CQ19" s="44"/>
      <c r="CR19" s="44"/>
      <c r="CS19" s="44"/>
      <c r="CT19" s="44"/>
      <c r="CU19" s="44"/>
      <c r="CV19" s="44"/>
      <c r="CW19" s="44"/>
      <c r="CX19" s="44"/>
      <c r="CY19" s="44"/>
      <c r="CZ19" s="44"/>
      <c r="DA19" s="44"/>
      <c r="DB19" s="44"/>
      <c r="DC19" s="44"/>
      <c r="DD19" s="44"/>
      <c r="DE19" s="44"/>
      <c r="DF19" s="44"/>
      <c r="DG19" s="44"/>
      <c r="DH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44"/>
      <c r="DY19" s="44"/>
      <c r="DZ19" s="44"/>
      <c r="EA19" s="44"/>
      <c r="EB19" s="44"/>
      <c r="EC19" s="44"/>
      <c r="ED19" s="44"/>
      <c r="EE19" s="44"/>
      <c r="EF19" s="44"/>
      <c r="EG19" s="44"/>
      <c r="EH19" s="44"/>
      <c r="EI19" s="44"/>
      <c r="EJ19" s="44"/>
      <c r="EK19" s="44"/>
      <c r="EL19" s="44"/>
      <c r="EM19" s="44"/>
      <c r="EN19" s="44"/>
      <c r="EO19" s="44"/>
      <c r="EP19" s="44"/>
      <c r="EQ19" s="44"/>
      <c r="ER19" s="44"/>
      <c r="ES19" s="44"/>
      <c r="ET19" s="44"/>
      <c r="EU19" s="44"/>
      <c r="EV19" s="44"/>
      <c r="EW19" s="44"/>
      <c r="EX19" s="44"/>
      <c r="EY19" s="44"/>
      <c r="EZ19" s="44"/>
      <c r="FA19" s="44"/>
      <c r="FB19" s="44"/>
      <c r="FC19" s="44"/>
      <c r="FD19" s="44"/>
      <c r="FE19" s="44"/>
      <c r="FF19" s="44"/>
      <c r="FG19" s="44"/>
      <c r="FH19" s="44"/>
      <c r="FI19" s="44"/>
      <c r="FJ19" s="44"/>
      <c r="FK19" s="44"/>
      <c r="FL19" s="44"/>
      <c r="FM19" s="44"/>
      <c r="FN19" s="44"/>
      <c r="FO19" s="44"/>
      <c r="FP19" s="44"/>
      <c r="FQ19" s="44"/>
      <c r="FR19" s="44"/>
      <c r="FS19" s="44"/>
      <c r="FT19" s="44"/>
      <c r="FU19" s="44"/>
      <c r="FV19" s="44"/>
      <c r="FW19" s="44"/>
      <c r="FX19" s="44"/>
      <c r="FY19" s="44"/>
      <c r="FZ19" s="44"/>
      <c r="GA19" s="44"/>
      <c r="GB19" s="44"/>
      <c r="GC19" s="44"/>
      <c r="GD19" s="44"/>
      <c r="GE19" s="44"/>
      <c r="GF19" s="44"/>
      <c r="GG19" s="44"/>
      <c r="GH19" s="44"/>
      <c r="GI19" s="44"/>
      <c r="GJ19" s="44"/>
      <c r="GK19" s="44"/>
      <c r="GL19" s="44"/>
      <c r="GM19" s="44"/>
      <c r="GN19" s="44"/>
      <c r="GO19" s="44"/>
      <c r="GP19" s="44"/>
      <c r="GQ19" s="44"/>
      <c r="GR19" s="44"/>
      <c r="GS19" s="44"/>
      <c r="GT19" s="44"/>
      <c r="GU19" s="44"/>
      <c r="GV19" s="44"/>
      <c r="GW19" s="44"/>
      <c r="GX19" s="44"/>
      <c r="GY19" s="44"/>
      <c r="GZ19" s="44"/>
      <c r="HA19" s="44"/>
      <c r="HB19" s="44"/>
      <c r="HC19" s="44"/>
      <c r="HD19" s="44"/>
      <c r="HE19" s="44"/>
      <c r="HF19" s="44"/>
      <c r="HG19" s="44"/>
      <c r="HH19" s="44"/>
      <c r="HI19" s="44"/>
      <c r="HJ19" s="44"/>
      <c r="HK19" s="44"/>
      <c r="HL19" s="44"/>
      <c r="HM19" s="44"/>
      <c r="HN19" s="44"/>
      <c r="HO19" s="44"/>
      <c r="HP19" s="44"/>
      <c r="HQ19" s="44"/>
      <c r="HR19" s="44"/>
      <c r="HS19" s="44"/>
      <c r="HT19" s="44"/>
      <c r="HU19" s="44"/>
      <c r="HV19" s="44"/>
      <c r="HW19" s="44"/>
      <c r="HX19" s="44"/>
      <c r="HY19" s="44"/>
      <c r="HZ19" s="44"/>
      <c r="IA19" s="44"/>
      <c r="IB19" s="44"/>
      <c r="IC19" s="44"/>
      <c r="ID19" s="44"/>
      <c r="IE19" s="44"/>
      <c r="IF19" s="44"/>
      <c r="IG19" s="44"/>
      <c r="IH19" s="44"/>
      <c r="II19" s="44"/>
      <c r="IJ19" s="44"/>
      <c r="IK19" s="44"/>
      <c r="IL19" s="44"/>
      <c r="IM19" s="44"/>
      <c r="IN19" s="44"/>
      <c r="IO19" s="44"/>
      <c r="IP19" s="44"/>
      <c r="IQ19" s="44"/>
      <c r="IR19" s="44"/>
      <c r="IS19" s="44"/>
      <c r="IT19" s="44"/>
      <c r="IU19" s="44"/>
      <c r="IV19" s="44"/>
      <c r="IW19" s="44"/>
      <c r="IX19" s="44"/>
      <c r="IY19" s="44"/>
      <c r="IZ19" s="44"/>
      <c r="JA19" s="44"/>
      <c r="JB19" s="44"/>
      <c r="JC19" s="44"/>
      <c r="JD19" s="44"/>
      <c r="JE19" s="44"/>
      <c r="JF19" s="44"/>
      <c r="JG19" s="44"/>
      <c r="JH19" s="44"/>
      <c r="JI19" s="44"/>
      <c r="JJ19" s="44"/>
      <c r="JK19" s="44"/>
      <c r="JL19" s="44"/>
      <c r="JM19" s="44"/>
      <c r="JN19" s="44"/>
      <c r="JO19" s="44"/>
      <c r="JP19" s="44"/>
      <c r="JQ19" s="44"/>
      <c r="JR19" s="44"/>
      <c r="JS19" s="44"/>
      <c r="JT19" s="44"/>
      <c r="JU19" s="44"/>
      <c r="JV19" s="44"/>
      <c r="JW19" s="44"/>
      <c r="JX19" s="44"/>
      <c r="JY19" s="44"/>
      <c r="JZ19" s="44"/>
      <c r="KA19" s="44"/>
      <c r="KB19" s="44"/>
      <c r="KC19" s="44"/>
      <c r="KD19" s="44"/>
      <c r="KE19" s="44"/>
      <c r="KF19" s="44"/>
      <c r="KG19" s="44"/>
      <c r="KH19" s="44"/>
      <c r="KI19" s="44"/>
      <c r="KJ19" s="44"/>
      <c r="KK19" s="44"/>
      <c r="KL19" s="44"/>
      <c r="KM19" s="44"/>
      <c r="KN19" s="44"/>
      <c r="KO19" s="44"/>
      <c r="KP19" s="44"/>
      <c r="KQ19" s="44"/>
      <c r="KR19" s="44"/>
      <c r="KS19" s="44"/>
      <c r="KT19" s="44"/>
      <c r="KU19" s="44"/>
      <c r="KV19" s="44"/>
      <c r="KW19" s="44"/>
      <c r="KX19" s="44"/>
      <c r="KY19" s="44"/>
      <c r="KZ19" s="44"/>
      <c r="LA19" s="44"/>
      <c r="LB19" s="44"/>
      <c r="LC19" s="44"/>
      <c r="LD19" s="44"/>
      <c r="LE19" s="44"/>
      <c r="LF19" s="44"/>
      <c r="LG19" s="44"/>
      <c r="LH19" s="44"/>
      <c r="LI19" s="44"/>
      <c r="LJ19" s="44"/>
      <c r="LK19" s="44"/>
      <c r="LL19" s="44"/>
      <c r="LM19" s="44"/>
      <c r="LN19" s="44"/>
      <c r="LO19" s="44"/>
      <c r="LP19" s="44"/>
      <c r="LQ19" s="44"/>
      <c r="LR19" s="44"/>
      <c r="LS19" s="44"/>
      <c r="LT19" s="44"/>
      <c r="LU19" s="44"/>
      <c r="LV19" s="44"/>
      <c r="LW19" s="44"/>
      <c r="LX19" s="44"/>
      <c r="LY19" s="44"/>
      <c r="LZ19" s="44"/>
      <c r="MA19" s="44"/>
      <c r="MB19" s="44"/>
      <c r="MC19" s="44"/>
      <c r="MD19" s="44"/>
      <c r="ME19" s="44"/>
      <c r="MF19" s="44"/>
      <c r="MG19" s="44"/>
      <c r="MH19" s="44"/>
      <c r="MI19" s="44"/>
      <c r="MJ19" s="44"/>
      <c r="MK19" s="44"/>
      <c r="ML19" s="44"/>
      <c r="MM19" s="44"/>
      <c r="MN19" s="44"/>
      <c r="MO19" s="44"/>
      <c r="MP19" s="44"/>
      <c r="MQ19" s="44"/>
      <c r="MR19" s="44"/>
      <c r="MS19" s="44"/>
      <c r="MT19" s="44"/>
      <c r="MU19" s="44"/>
      <c r="MV19" s="44"/>
      <c r="MW19" s="44"/>
      <c r="MX19" s="44"/>
      <c r="MY19" s="44"/>
      <c r="MZ19" s="44"/>
      <c r="NA19" s="44"/>
      <c r="NB19" s="44"/>
      <c r="NC19" s="44"/>
      <c r="ND19" s="44"/>
      <c r="NE19" s="44"/>
      <c r="NF19" s="44"/>
      <c r="NG19" s="44"/>
      <c r="NH19" s="44"/>
      <c r="NI19" s="44"/>
      <c r="NJ19" s="44"/>
      <c r="NK19" s="44"/>
      <c r="NL19" s="44"/>
      <c r="NM19" s="44"/>
      <c r="NN19" s="44"/>
      <c r="NO19" s="44"/>
      <c r="NP19" s="44"/>
      <c r="NQ19" s="44"/>
      <c r="NR19" s="44"/>
      <c r="NS19" s="44"/>
      <c r="NT19" s="44"/>
      <c r="NU19" s="44"/>
      <c r="NV19" s="44"/>
      <c r="NW19" s="44"/>
      <c r="NX19" s="44"/>
      <c r="NY19" s="44"/>
      <c r="NZ19" s="44"/>
      <c r="OA19" s="44"/>
      <c r="OB19" s="44"/>
      <c r="OC19" s="44"/>
      <c r="OD19" s="44"/>
      <c r="OE19" s="44"/>
      <c r="OF19" s="44"/>
      <c r="OG19" s="44"/>
      <c r="OH19" s="44"/>
      <c r="OI19" s="44"/>
      <c r="OJ19" s="44"/>
      <c r="OK19" s="44"/>
      <c r="OL19" s="44"/>
      <c r="OM19" s="44"/>
      <c r="ON19" s="44"/>
      <c r="OO19" s="44"/>
      <c r="OP19" s="44"/>
      <c r="OQ19" s="44"/>
      <c r="OR19" s="44"/>
      <c r="OS19" s="44"/>
      <c r="OT19" s="44"/>
      <c r="OU19" s="44"/>
      <c r="OV19" s="44"/>
      <c r="OW19" s="44"/>
      <c r="OX19" s="44"/>
      <c r="OY19" s="44"/>
      <c r="OZ19" s="44"/>
      <c r="PA19" s="44"/>
      <c r="PB19" s="44"/>
      <c r="PC19" s="44"/>
      <c r="PD19" s="44"/>
      <c r="PE19" s="44"/>
      <c r="PF19" s="44"/>
      <c r="PG19" s="44"/>
      <c r="PH19" s="44"/>
      <c r="PI19" s="44"/>
      <c r="PJ19" s="44"/>
      <c r="PK19" s="44"/>
      <c r="PL19" s="44"/>
      <c r="PM19" s="44"/>
      <c r="PN19" s="44"/>
      <c r="PO19" s="44"/>
      <c r="PP19" s="44"/>
      <c r="PQ19" s="44"/>
      <c r="PR19" s="44"/>
      <c r="PS19" s="44"/>
      <c r="PT19" s="44"/>
      <c r="PU19" s="44"/>
      <c r="PV19" s="44"/>
      <c r="PW19" s="44"/>
      <c r="PX19" s="44"/>
      <c r="PY19" s="44"/>
      <c r="PZ19" s="44"/>
      <c r="QA19" s="44"/>
      <c r="QB19" s="44"/>
      <c r="QC19" s="44"/>
      <c r="QD19" s="44"/>
      <c r="QE19" s="44"/>
      <c r="QF19" s="44"/>
      <c r="QG19" s="44"/>
      <c r="QH19" s="44"/>
      <c r="QI19" s="44"/>
      <c r="QJ19" s="44"/>
      <c r="QK19" s="44"/>
      <c r="QL19" s="44"/>
      <c r="QM19" s="44"/>
      <c r="QN19" s="44"/>
      <c r="QO19" s="44"/>
      <c r="QP19" s="44"/>
      <c r="QQ19" s="44"/>
      <c r="QR19" s="44"/>
      <c r="QS19" s="44"/>
      <c r="QT19" s="44"/>
      <c r="QU19" s="44"/>
      <c r="QV19" s="44"/>
      <c r="QW19" s="44"/>
      <c r="QX19" s="44"/>
      <c r="QY19" s="44"/>
      <c r="QZ19" s="44"/>
      <c r="RA19" s="44"/>
      <c r="RB19" s="44"/>
      <c r="RC19" s="44"/>
      <c r="RD19" s="44"/>
      <c r="RE19" s="44"/>
      <c r="RF19" s="44"/>
      <c r="RG19" s="44"/>
      <c r="RH19" s="44"/>
      <c r="RI19" s="44"/>
      <c r="RJ19" s="44"/>
      <c r="RK19" s="44"/>
      <c r="RL19" s="44"/>
      <c r="RM19" s="44"/>
      <c r="RN19" s="44"/>
      <c r="RO19" s="44"/>
      <c r="RP19" s="44"/>
      <c r="RQ19" s="44"/>
      <c r="RR19" s="44"/>
      <c r="RS19" s="44"/>
      <c r="RT19" s="44"/>
      <c r="RU19" s="44"/>
      <c r="RV19" s="44"/>
      <c r="RW19" s="44"/>
      <c r="RX19" s="44"/>
      <c r="RY19" s="44"/>
      <c r="RZ19" s="44"/>
      <c r="SA19" s="44"/>
      <c r="SB19" s="44"/>
      <c r="SC19" s="44"/>
      <c r="SD19" s="44"/>
      <c r="SE19" s="44"/>
      <c r="SF19" s="44"/>
      <c r="SG19" s="44"/>
      <c r="SH19" s="44"/>
      <c r="SI19" s="44"/>
      <c r="SJ19" s="44"/>
      <c r="SK19" s="44"/>
      <c r="SL19" s="44"/>
      <c r="SM19" s="44"/>
      <c r="SN19" s="44"/>
      <c r="SO19" s="44"/>
      <c r="SP19" s="44"/>
      <c r="SQ19" s="44"/>
      <c r="SR19" s="44"/>
      <c r="SS19" s="44"/>
      <c r="ST19" s="44"/>
      <c r="SU19" s="44"/>
      <c r="SV19" s="44"/>
      <c r="SW19" s="44"/>
      <c r="SX19" s="44"/>
      <c r="SY19" s="44"/>
      <c r="SZ19" s="44"/>
      <c r="TA19" s="44"/>
      <c r="TB19" s="44"/>
      <c r="TC19" s="44"/>
      <c r="TD19" s="44"/>
      <c r="TE19" s="44"/>
      <c r="TF19" s="44"/>
      <c r="TG19" s="44"/>
      <c r="TH19" s="44"/>
      <c r="TI19" s="44"/>
      <c r="TJ19" s="44"/>
      <c r="TK19" s="44"/>
      <c r="TL19" s="44"/>
      <c r="TM19" s="44"/>
      <c r="TN19" s="44"/>
      <c r="TO19" s="44"/>
      <c r="TP19" s="44"/>
      <c r="TQ19" s="44"/>
      <c r="TR19" s="44"/>
      <c r="TS19" s="44"/>
      <c r="TT19" s="44"/>
      <c r="TU19" s="44"/>
      <c r="TV19" s="44"/>
      <c r="TW19" s="44"/>
      <c r="TX19" s="44"/>
      <c r="TY19" s="44"/>
      <c r="TZ19" s="44"/>
      <c r="UA19" s="44"/>
      <c r="UB19" s="44"/>
      <c r="UC19" s="44"/>
      <c r="UD19" s="44"/>
      <c r="UE19" s="44"/>
      <c r="UF19" s="44"/>
      <c r="UG19" s="44"/>
      <c r="UH19" s="44"/>
      <c r="UI19" s="44"/>
      <c r="UJ19" s="44"/>
      <c r="UK19" s="44"/>
      <c r="UL19" s="44"/>
      <c r="UM19" s="44"/>
      <c r="UN19" s="44"/>
      <c r="UO19" s="44"/>
      <c r="UP19" s="44"/>
      <c r="UQ19" s="44"/>
      <c r="UR19" s="44"/>
      <c r="US19" s="44"/>
      <c r="UT19" s="44"/>
      <c r="UU19" s="44"/>
      <c r="UV19" s="44"/>
      <c r="UW19" s="44"/>
      <c r="UX19" s="44"/>
      <c r="UY19" s="44"/>
      <c r="UZ19" s="44"/>
      <c r="VA19" s="44"/>
      <c r="VB19" s="44"/>
      <c r="VC19" s="44"/>
      <c r="VD19" s="44"/>
      <c r="VE19" s="44"/>
      <c r="VF19" s="44"/>
      <c r="VG19" s="44"/>
      <c r="VH19" s="44"/>
      <c r="VI19" s="44"/>
      <c r="VJ19" s="44"/>
      <c r="VK19" s="44"/>
      <c r="VL19" s="44"/>
      <c r="VM19" s="44"/>
      <c r="VN19" s="44"/>
      <c r="VO19" s="44"/>
      <c r="VP19" s="44"/>
      <c r="VQ19" s="44"/>
      <c r="VR19" s="44"/>
      <c r="VS19" s="44"/>
      <c r="VT19" s="44"/>
      <c r="VU19" s="44"/>
      <c r="VV19" s="44"/>
      <c r="VW19" s="44"/>
      <c r="VX19" s="44"/>
      <c r="VY19" s="44"/>
      <c r="VZ19" s="44"/>
      <c r="WA19" s="44"/>
      <c r="WB19" s="44"/>
      <c r="WC19" s="44"/>
      <c r="WD19" s="44"/>
      <c r="WE19" s="44"/>
      <c r="WF19" s="44"/>
      <c r="WG19" s="44"/>
      <c r="WH19" s="44"/>
      <c r="WI19" s="44"/>
      <c r="WJ19" s="44"/>
      <c r="WK19" s="44"/>
      <c r="WL19" s="44"/>
      <c r="WM19" s="44"/>
      <c r="WN19" s="44"/>
      <c r="WO19" s="44"/>
      <c r="WP19" s="44"/>
      <c r="WQ19" s="44"/>
      <c r="WR19" s="44"/>
      <c r="WS19" s="44"/>
      <c r="WT19" s="44"/>
      <c r="WU19" s="44"/>
      <c r="WV19" s="44"/>
      <c r="WW19" s="44"/>
      <c r="WX19" s="44"/>
      <c r="WY19" s="44"/>
      <c r="WZ19" s="44"/>
      <c r="XA19" s="44"/>
      <c r="XB19" s="44"/>
      <c r="XC19" s="44"/>
      <c r="XD19" s="44"/>
      <c r="XE19" s="44"/>
      <c r="XF19" s="44"/>
      <c r="XG19" s="44"/>
      <c r="XH19" s="44"/>
      <c r="XI19" s="44"/>
      <c r="XJ19" s="44"/>
      <c r="XK19" s="44"/>
      <c r="XL19" s="44"/>
      <c r="XM19" s="44"/>
      <c r="XN19" s="44"/>
      <c r="XO19" s="44"/>
      <c r="XP19" s="44"/>
      <c r="XQ19" s="44"/>
      <c r="XR19" s="44"/>
      <c r="XS19" s="44"/>
      <c r="XT19" s="44"/>
      <c r="XU19" s="44"/>
      <c r="XV19" s="44"/>
      <c r="XW19" s="44"/>
      <c r="XX19" s="44"/>
      <c r="XY19" s="44"/>
      <c r="XZ19" s="44"/>
      <c r="YA19" s="44"/>
      <c r="YB19" s="44"/>
      <c r="YC19" s="44"/>
      <c r="YD19" s="44"/>
      <c r="YE19" s="44"/>
      <c r="YF19" s="44"/>
      <c r="YG19" s="44"/>
      <c r="YH19" s="44"/>
      <c r="YI19" s="44"/>
      <c r="YJ19" s="44"/>
      <c r="YK19" s="44"/>
      <c r="YL19" s="44"/>
      <c r="YM19" s="44"/>
      <c r="YN19" s="44"/>
      <c r="YO19" s="44"/>
      <c r="YP19" s="44"/>
      <c r="YQ19" s="44"/>
      <c r="YR19" s="44"/>
      <c r="YS19" s="44"/>
      <c r="YT19" s="44"/>
      <c r="YU19" s="44"/>
      <c r="YV19" s="44"/>
      <c r="YW19" s="44"/>
      <c r="YX19" s="44"/>
      <c r="YY19" s="44"/>
      <c r="YZ19" s="44"/>
      <c r="ZA19" s="44"/>
      <c r="ZB19" s="44"/>
      <c r="ZC19" s="44"/>
      <c r="ZD19" s="44"/>
      <c r="ZE19" s="44"/>
      <c r="ZF19" s="44"/>
      <c r="ZG19" s="44"/>
      <c r="ZH19" s="44"/>
      <c r="ZI19" s="44"/>
      <c r="ZJ19" s="44"/>
      <c r="ZK19" s="44"/>
      <c r="ZL19" s="44"/>
      <c r="ZM19" s="44"/>
      <c r="ZN19" s="44"/>
      <c r="ZO19" s="44"/>
      <c r="ZP19" s="44"/>
      <c r="ZQ19" s="44"/>
      <c r="ZR19" s="44"/>
      <c r="ZS19" s="44"/>
      <c r="ZT19" s="44"/>
      <c r="ZU19" s="44"/>
      <c r="ZV19" s="44"/>
      <c r="ZW19" s="44"/>
      <c r="ZX19" s="44"/>
      <c r="ZY19" s="44"/>
      <c r="ZZ19" s="44"/>
      <c r="AAA19" s="44"/>
      <c r="AAB19" s="44"/>
      <c r="AAC19" s="44"/>
      <c r="AAD19" s="44"/>
      <c r="AAE19" s="44"/>
      <c r="AAF19" s="44"/>
      <c r="AAG19" s="44"/>
      <c r="AAH19" s="44"/>
      <c r="AAI19" s="44"/>
      <c r="AAJ19" s="44"/>
      <c r="AAK19" s="44"/>
      <c r="AAL19" s="44"/>
      <c r="AAM19" s="44"/>
      <c r="AAN19" s="44"/>
      <c r="AAO19" s="44"/>
      <c r="AAP19" s="44"/>
      <c r="AAQ19" s="44"/>
      <c r="AAR19" s="44"/>
      <c r="AAS19" s="44"/>
      <c r="AAT19" s="44"/>
      <c r="AAU19" s="44"/>
      <c r="AAV19" s="44"/>
      <c r="AAW19" s="44"/>
      <c r="AAX19" s="44"/>
      <c r="AAY19" s="44"/>
      <c r="AAZ19" s="44"/>
      <c r="ABA19" s="44"/>
      <c r="ABB19" s="44"/>
      <c r="ABC19" s="44"/>
      <c r="ABD19" s="44"/>
      <c r="ABE19" s="44"/>
      <c r="ABF19" s="44"/>
      <c r="ABG19" s="44"/>
      <c r="ABH19" s="44"/>
      <c r="ABI19" s="44"/>
      <c r="ABJ19" s="44"/>
      <c r="ABK19" s="44"/>
      <c r="ABL19" s="44"/>
      <c r="ABM19" s="44"/>
      <c r="ABN19" s="44"/>
      <c r="ABO19" s="44"/>
      <c r="ABP19" s="44"/>
      <c r="ABQ19" s="44"/>
      <c r="ABR19" s="44"/>
      <c r="ABS19" s="44"/>
      <c r="ABT19" s="44"/>
      <c r="ABU19" s="44"/>
      <c r="ABV19" s="44"/>
      <c r="ABW19" s="44"/>
      <c r="ABX19" s="44"/>
      <c r="ABY19" s="44"/>
      <c r="ABZ19" s="44"/>
      <c r="ACA19" s="44"/>
      <c r="ACB19" s="44"/>
      <c r="ACC19" s="44"/>
      <c r="ACD19" s="44"/>
      <c r="ACE19" s="44"/>
      <c r="ACF19" s="44"/>
      <c r="ACG19" s="44"/>
      <c r="ACH19" s="44"/>
      <c r="ACI19" s="44"/>
      <c r="ACJ19" s="44"/>
      <c r="ACK19" s="44"/>
      <c r="ACL19" s="44"/>
      <c r="ACM19" s="44"/>
      <c r="ACN19" s="44"/>
      <c r="ACO19" s="44"/>
      <c r="ACP19" s="44"/>
      <c r="ACQ19" s="44"/>
      <c r="ACR19" s="44"/>
      <c r="ACS19" s="44"/>
      <c r="ACT19" s="44"/>
      <c r="ACU19" s="44"/>
      <c r="ACV19" s="44"/>
      <c r="ACW19" s="44"/>
      <c r="ACX19" s="44"/>
      <c r="ACY19" s="44"/>
      <c r="ACZ19" s="44"/>
      <c r="ADA19" s="44"/>
      <c r="ADB19" s="44"/>
      <c r="ADC19" s="44"/>
      <c r="ADD19" s="44"/>
      <c r="ADE19" s="44"/>
      <c r="ADF19" s="44"/>
      <c r="ADG19" s="44"/>
      <c r="ADH19" s="44"/>
      <c r="ADI19" s="44"/>
      <c r="ADJ19" s="44"/>
      <c r="ADK19" s="44"/>
      <c r="ADL19" s="44"/>
      <c r="ADM19" s="44"/>
      <c r="ADN19" s="44"/>
      <c r="ADO19" s="44"/>
      <c r="ADP19" s="44"/>
      <c r="ADQ19" s="44"/>
      <c r="ADR19" s="44"/>
      <c r="ADS19" s="44"/>
      <c r="ADT19" s="44"/>
      <c r="ADU19" s="44"/>
      <c r="ADV19" s="44"/>
      <c r="ADW19" s="44"/>
      <c r="ADX19" s="44"/>
      <c r="ADY19" s="44"/>
      <c r="ADZ19" s="44"/>
      <c r="AEA19" s="44"/>
      <c r="AEB19" s="44"/>
      <c r="AEC19" s="44"/>
      <c r="AED19" s="44"/>
      <c r="AEE19" s="44"/>
      <c r="AEF19" s="44"/>
      <c r="AEG19" s="44"/>
      <c r="AEH19" s="44"/>
      <c r="AEI19" s="44"/>
      <c r="AEJ19" s="44"/>
      <c r="AEK19" s="44"/>
      <c r="AEL19" s="44"/>
      <c r="AEM19" s="44"/>
      <c r="AEN19" s="44"/>
      <c r="AEO19" s="44"/>
      <c r="AEP19" s="44"/>
      <c r="AEQ19" s="44"/>
      <c r="AER19" s="44"/>
      <c r="AES19" s="44"/>
      <c r="AET19" s="44"/>
      <c r="AEU19" s="44"/>
      <c r="AEV19" s="44"/>
      <c r="AEW19" s="44"/>
      <c r="AEX19" s="44"/>
      <c r="AEY19" s="44"/>
      <c r="AEZ19" s="44"/>
      <c r="AFA19" s="44"/>
      <c r="AFB19" s="44"/>
      <c r="AFC19" s="44"/>
      <c r="AFD19" s="44"/>
      <c r="AFE19" s="44"/>
      <c r="AFF19" s="44"/>
      <c r="AFG19" s="44"/>
      <c r="AFH19" s="44"/>
      <c r="AFI19" s="44"/>
      <c r="AFJ19" s="44"/>
      <c r="AFK19" s="44"/>
      <c r="AFL19" s="44"/>
      <c r="AFM19" s="44"/>
      <c r="AFN19" s="44"/>
      <c r="AFO19" s="44"/>
      <c r="AFP19" s="44"/>
      <c r="AFQ19" s="44"/>
      <c r="AFR19" s="44"/>
      <c r="AFS19" s="44"/>
      <c r="AFT19" s="44"/>
      <c r="AFU19" s="44"/>
      <c r="AFV19" s="44"/>
      <c r="AFW19" s="44"/>
      <c r="AFX19" s="44"/>
      <c r="AFY19" s="44"/>
      <c r="AFZ19" s="44"/>
      <c r="AGA19" s="44"/>
      <c r="AGB19" s="44"/>
      <c r="AGC19" s="44"/>
      <c r="AGD19" s="44"/>
      <c r="AGE19" s="44"/>
      <c r="AGF19" s="44"/>
      <c r="AGG19" s="44"/>
      <c r="AGH19" s="44"/>
      <c r="AGI19" s="44"/>
      <c r="AGJ19" s="44"/>
      <c r="AGK19" s="44"/>
      <c r="AGL19" s="44"/>
      <c r="AGM19" s="44"/>
      <c r="AGN19" s="44"/>
      <c r="AGO19" s="44"/>
      <c r="AGP19" s="44"/>
      <c r="AGQ19" s="44"/>
      <c r="AGR19" s="44"/>
      <c r="AGS19" s="44"/>
      <c r="AGT19" s="44"/>
      <c r="AGU19" s="44"/>
      <c r="AGV19" s="44"/>
      <c r="AGW19" s="44"/>
      <c r="AGX19" s="44"/>
      <c r="AGY19" s="44"/>
      <c r="AGZ19" s="44"/>
      <c r="AHA19" s="44"/>
      <c r="AHB19" s="44"/>
      <c r="AHC19" s="44"/>
      <c r="AHD19" s="44"/>
      <c r="AHE19" s="44"/>
      <c r="AHF19" s="44"/>
      <c r="AHG19" s="44"/>
      <c r="AHH19" s="44"/>
      <c r="AHI19" s="44"/>
      <c r="AHJ19" s="44"/>
      <c r="AHK19" s="44"/>
      <c r="AHL19" s="44"/>
      <c r="AHM19" s="44"/>
      <c r="AHN19" s="44"/>
      <c r="AHO19" s="44"/>
      <c r="AHP19" s="44"/>
      <c r="AHQ19" s="44"/>
      <c r="AHR19" s="44"/>
      <c r="AHS19" s="44"/>
      <c r="AHT19" s="44"/>
      <c r="AHU19" s="44"/>
      <c r="AHV19" s="44"/>
      <c r="AHW19" s="44"/>
      <c r="AHX19" s="44"/>
      <c r="AHY19" s="44"/>
      <c r="AHZ19" s="44"/>
      <c r="AIA19" s="44"/>
      <c r="AIB19" s="44"/>
      <c r="AIC19" s="44"/>
      <c r="AID19" s="44"/>
      <c r="AIE19" s="44"/>
      <c r="AIF19" s="44"/>
      <c r="AIG19" s="44"/>
      <c r="AIH19" s="44"/>
      <c r="AII19" s="44"/>
      <c r="AIJ19" s="44"/>
      <c r="AIK19" s="44"/>
      <c r="AIL19" s="44"/>
      <c r="AIM19" s="44"/>
      <c r="AIN19" s="44"/>
      <c r="AIO19" s="44"/>
      <c r="AIP19" s="44"/>
      <c r="AIQ19" s="44"/>
      <c r="AIR19" s="44"/>
      <c r="AIS19" s="44"/>
      <c r="AIT19" s="44"/>
      <c r="AIU19" s="44"/>
      <c r="AIV19" s="44"/>
      <c r="AIW19" s="44"/>
      <c r="AIX19" s="44"/>
      <c r="AIY19" s="44"/>
      <c r="AIZ19" s="44"/>
      <c r="AJA19" s="44"/>
      <c r="AJB19" s="44"/>
      <c r="AJC19" s="44"/>
      <c r="AJD19" s="44"/>
      <c r="AJE19" s="44"/>
      <c r="AJF19" s="44"/>
      <c r="AJG19" s="44"/>
      <c r="AJH19" s="44"/>
      <c r="AJI19" s="44"/>
      <c r="AJJ19" s="44"/>
      <c r="AJK19" s="44"/>
      <c r="AJL19" s="44"/>
      <c r="AJM19" s="44"/>
      <c r="AJN19" s="44"/>
      <c r="AJO19" s="44"/>
      <c r="AJP19" s="44"/>
      <c r="AJQ19" s="44"/>
      <c r="AJR19" s="44"/>
      <c r="AJS19" s="44"/>
      <c r="AJT19" s="44"/>
      <c r="AJU19" s="44"/>
      <c r="AJV19" s="44"/>
      <c r="AJW19" s="44"/>
      <c r="AJX19" s="44"/>
      <c r="AJY19" s="44"/>
      <c r="AJZ19" s="44"/>
      <c r="AKA19" s="44"/>
      <c r="AKB19" s="44"/>
      <c r="AKC19" s="44"/>
      <c r="AKD19" s="44"/>
      <c r="AKE19" s="44"/>
      <c r="AKF19" s="44"/>
      <c r="AKG19" s="44"/>
      <c r="AKH19" s="44"/>
      <c r="AKI19" s="44"/>
      <c r="AKJ19" s="44"/>
      <c r="AKK19" s="44"/>
      <c r="AKL19" s="44"/>
      <c r="AKM19" s="44"/>
      <c r="AKN19" s="44"/>
      <c r="AKO19" s="44"/>
      <c r="AKP19" s="44"/>
      <c r="AKQ19" s="44"/>
      <c r="AKR19" s="44"/>
      <c r="AKS19" s="44"/>
      <c r="AKT19" s="44"/>
      <c r="AKU19" s="44"/>
      <c r="AKV19" s="44"/>
      <c r="AKW19" s="44"/>
      <c r="AKX19" s="44"/>
      <c r="AKY19" s="44"/>
      <c r="AKZ19" s="44"/>
      <c r="ALA19" s="44"/>
      <c r="ALB19" s="44"/>
      <c r="ALC19" s="44"/>
      <c r="ALD19" s="44"/>
      <c r="ALE19" s="44"/>
      <c r="ALF19" s="44"/>
      <c r="ALG19" s="44"/>
      <c r="ALH19" s="44"/>
      <c r="ALI19" s="44"/>
      <c r="ALJ19" s="44"/>
      <c r="ALK19" s="44"/>
      <c r="ALL19" s="44"/>
      <c r="ALM19" s="44"/>
      <c r="ALN19" s="44"/>
      <c r="ALO19" s="44"/>
      <c r="ALP19" s="44"/>
      <c r="ALQ19" s="44"/>
      <c r="ALR19" s="44"/>
      <c r="ALS19" s="44"/>
      <c r="ALT19" s="44"/>
      <c r="ALU19" s="44"/>
      <c r="ALV19" s="44"/>
      <c r="ALW19" s="44"/>
      <c r="ALX19" s="44"/>
      <c r="ALY19" s="44"/>
      <c r="ALZ19" s="44"/>
      <c r="AMA19" s="44"/>
      <c r="AMB19" s="44"/>
      <c r="AMC19" s="44"/>
      <c r="AMD19" s="44"/>
      <c r="AME19" s="44"/>
      <c r="AMF19" s="44"/>
      <c r="AMG19" s="44"/>
      <c r="AMH19" s="44"/>
      <c r="AMI19" s="44"/>
      <c r="AMJ19" s="44"/>
      <c r="AMK19" s="44"/>
      <c r="AML19" s="44"/>
      <c r="AMM19" s="44"/>
      <c r="AMN19" s="44"/>
      <c r="AMO19" s="44"/>
      <c r="AMP19" s="44"/>
      <c r="AMQ19" s="44"/>
      <c r="AMR19" s="44"/>
      <c r="AMS19" s="44"/>
      <c r="AMT19" s="44"/>
      <c r="AMU19" s="44"/>
      <c r="AMV19" s="44"/>
      <c r="AMW19" s="44"/>
      <c r="AMX19" s="44"/>
      <c r="AMY19" s="44"/>
      <c r="AMZ19" s="44"/>
      <c r="ANA19" s="44"/>
      <c r="ANB19" s="44"/>
      <c r="ANC19" s="44"/>
      <c r="AND19" s="44"/>
      <c r="ANE19" s="44"/>
      <c r="ANF19" s="44"/>
      <c r="ANG19" s="44"/>
      <c r="ANH19" s="44"/>
      <c r="ANI19" s="44"/>
      <c r="ANJ19" s="44"/>
      <c r="ANK19" s="44"/>
      <c r="ANL19" s="44"/>
      <c r="ANM19" s="44"/>
      <c r="ANN19" s="44"/>
      <c r="ANO19" s="44"/>
      <c r="ANP19" s="44"/>
      <c r="ANQ19" s="44"/>
      <c r="ANR19" s="44"/>
      <c r="ANS19" s="44"/>
      <c r="ANT19" s="44"/>
      <c r="ANU19" s="44"/>
      <c r="ANV19" s="44"/>
      <c r="ANW19" s="44"/>
      <c r="ANX19" s="44"/>
      <c r="ANY19" s="44"/>
      <c r="ANZ19" s="44"/>
      <c r="AOA19" s="44"/>
      <c r="AOB19" s="44"/>
      <c r="AOC19" s="44"/>
      <c r="AOD19" s="44"/>
      <c r="AOE19" s="44"/>
      <c r="AOF19" s="44"/>
      <c r="AOG19" s="44"/>
      <c r="AOH19" s="44"/>
      <c r="AOI19" s="44"/>
      <c r="AOJ19" s="44"/>
      <c r="AOK19" s="44"/>
      <c r="AOL19" s="44"/>
      <c r="AOM19" s="44"/>
      <c r="AON19" s="44"/>
      <c r="AOO19" s="44"/>
      <c r="AOP19" s="44"/>
      <c r="AOQ19" s="44"/>
      <c r="AOR19" s="44"/>
      <c r="AOS19" s="44"/>
      <c r="AOT19" s="44"/>
      <c r="AOU19" s="44"/>
      <c r="AOV19" s="44"/>
      <c r="AOW19" s="44"/>
      <c r="AOX19" s="44"/>
      <c r="AOY19" s="44"/>
      <c r="AOZ19" s="44"/>
      <c r="APA19" s="44"/>
      <c r="APB19" s="44"/>
      <c r="APC19" s="44"/>
      <c r="APD19" s="44"/>
      <c r="APE19" s="44"/>
      <c r="APF19" s="44"/>
      <c r="APG19" s="44"/>
      <c r="APH19" s="44"/>
      <c r="API19" s="44"/>
      <c r="APJ19" s="44"/>
      <c r="APK19" s="44"/>
      <c r="APL19" s="44"/>
      <c r="APM19" s="44"/>
    </row>
    <row r="20" spans="3:1105" x14ac:dyDescent="0.25">
      <c r="C20" s="46" t="s">
        <v>304</v>
      </c>
      <c r="D20" s="44">
        <v>12369</v>
      </c>
      <c r="E20" s="119">
        <v>0</v>
      </c>
      <c r="F20" s="119">
        <v>-88826739.209999993</v>
      </c>
      <c r="G20" s="119">
        <v>9516853.7100000009</v>
      </c>
      <c r="H20" s="119">
        <v>0</v>
      </c>
      <c r="I20" s="44"/>
      <c r="J20" s="44"/>
      <c r="K20" s="68"/>
      <c r="L20" s="68"/>
      <c r="M20" s="68"/>
      <c r="N20" s="68"/>
      <c r="Q20" s="68"/>
      <c r="R20" s="68"/>
      <c r="S20" s="68"/>
      <c r="T20" s="68"/>
      <c r="U20" s="68"/>
      <c r="V20" s="68"/>
      <c r="W20" s="68"/>
      <c r="X20" s="68"/>
      <c r="Y20" s="44"/>
      <c r="Z20" s="44"/>
      <c r="AA20" s="44"/>
      <c r="AB20" s="44"/>
      <c r="AC20" s="44"/>
      <c r="AD20" s="44"/>
      <c r="AE20" s="44"/>
      <c r="AF20" s="44"/>
      <c r="AG20" s="44"/>
      <c r="AH20" s="44"/>
      <c r="AI20" s="44"/>
      <c r="AJ20" s="44"/>
      <c r="AK20" s="44"/>
      <c r="AL20" s="44"/>
      <c r="AM20" s="44"/>
      <c r="AN20" s="44"/>
      <c r="AO20" s="44"/>
      <c r="AP20" s="44"/>
      <c r="AQ20" s="44"/>
      <c r="AR20" s="44"/>
      <c r="AS20" s="44"/>
      <c r="AT20" s="44"/>
      <c r="AU20" s="44"/>
      <c r="AV20" s="44"/>
      <c r="AW20" s="44"/>
      <c r="AX20" s="44"/>
      <c r="AY20" s="44"/>
      <c r="AZ20" s="44"/>
      <c r="BA20" s="44"/>
      <c r="BB20" s="44"/>
      <c r="BC20" s="44"/>
      <c r="BD20" s="44"/>
      <c r="BE20" s="44"/>
      <c r="BF20" s="44"/>
      <c r="BG20" s="44"/>
      <c r="BH20" s="44"/>
      <c r="BI20" s="44"/>
      <c r="BJ20" s="44"/>
      <c r="BK20" s="44"/>
      <c r="BL20" s="44"/>
      <c r="BM20" s="44"/>
      <c r="BN20" s="44"/>
      <c r="BO20" s="44"/>
      <c r="BP20" s="44"/>
      <c r="BQ20" s="44"/>
      <c r="BR20" s="44"/>
      <c r="BS20" s="44"/>
      <c r="BT20" s="44"/>
      <c r="BU20" s="44"/>
      <c r="BV20" s="44"/>
      <c r="BW20" s="44"/>
      <c r="BX20" s="44"/>
      <c r="BY20" s="44"/>
      <c r="BZ20" s="44"/>
      <c r="CA20" s="44"/>
      <c r="CB20" s="44"/>
      <c r="CC20" s="44"/>
      <c r="CD20" s="44"/>
      <c r="CE20" s="44"/>
      <c r="CF20" s="44"/>
      <c r="CG20" s="44"/>
      <c r="CH20" s="44"/>
      <c r="CI20" s="44"/>
      <c r="CJ20" s="44"/>
      <c r="CK20" s="44"/>
      <c r="CL20" s="44"/>
      <c r="CM20" s="44"/>
      <c r="CN20" s="44"/>
      <c r="CO20" s="44"/>
      <c r="CP20" s="44"/>
      <c r="CQ20" s="44"/>
      <c r="CR20" s="44"/>
      <c r="CS20" s="44"/>
      <c r="CT20" s="44"/>
      <c r="CU20" s="44"/>
      <c r="CV20" s="44"/>
      <c r="CW20" s="44"/>
      <c r="CX20" s="44"/>
      <c r="CY20" s="44"/>
      <c r="CZ20" s="44"/>
      <c r="DA20" s="44"/>
      <c r="DB20" s="44"/>
      <c r="DC20" s="44"/>
      <c r="DD20" s="44"/>
      <c r="DE20" s="44"/>
      <c r="DF20" s="44"/>
      <c r="DG20" s="44"/>
      <c r="DH20" s="44"/>
      <c r="DI20" s="44"/>
      <c r="DJ20" s="44"/>
      <c r="DK20" s="44"/>
      <c r="DL20" s="44"/>
      <c r="DM20" s="44"/>
      <c r="DN20" s="44"/>
      <c r="DO20" s="44"/>
      <c r="DP20" s="44"/>
      <c r="DQ20" s="44"/>
      <c r="DR20" s="44"/>
      <c r="DS20" s="44"/>
      <c r="DT20" s="44"/>
      <c r="DU20" s="44"/>
      <c r="DV20" s="44"/>
      <c r="DW20" s="44"/>
      <c r="DX20" s="44"/>
      <c r="DY20" s="44"/>
      <c r="DZ20" s="44"/>
      <c r="EA20" s="44"/>
      <c r="EB20" s="44"/>
      <c r="EC20" s="44"/>
      <c r="ED20" s="44"/>
      <c r="EE20" s="44"/>
      <c r="EF20" s="44"/>
      <c r="EG20" s="44"/>
      <c r="EH20" s="44"/>
      <c r="EI20" s="44"/>
      <c r="EJ20" s="44"/>
      <c r="EK20" s="44"/>
      <c r="EL20" s="44"/>
      <c r="EM20" s="44"/>
      <c r="EN20" s="44"/>
      <c r="EO20" s="44"/>
      <c r="EP20" s="44"/>
      <c r="EQ20" s="44"/>
      <c r="ER20" s="44"/>
      <c r="ES20" s="44"/>
      <c r="ET20" s="44"/>
      <c r="EU20" s="44"/>
      <c r="EV20" s="44"/>
      <c r="EW20" s="44"/>
      <c r="EX20" s="44"/>
      <c r="EY20" s="44"/>
      <c r="EZ20" s="44"/>
      <c r="FA20" s="44"/>
      <c r="FB20" s="44"/>
      <c r="FC20" s="44"/>
      <c r="FD20" s="44"/>
      <c r="FE20" s="44"/>
      <c r="FF20" s="44"/>
      <c r="FG20" s="44"/>
      <c r="FH20" s="44"/>
      <c r="FI20" s="44"/>
      <c r="FJ20" s="44"/>
      <c r="FK20" s="44"/>
      <c r="FL20" s="44"/>
      <c r="FM20" s="44"/>
      <c r="FN20" s="44"/>
      <c r="FO20" s="44"/>
      <c r="FP20" s="44"/>
      <c r="FQ20" s="44"/>
      <c r="FR20" s="44"/>
      <c r="FS20" s="44"/>
      <c r="FT20" s="44"/>
      <c r="FU20" s="44"/>
      <c r="FV20" s="44"/>
      <c r="FW20" s="44"/>
      <c r="FX20" s="44"/>
      <c r="FY20" s="44"/>
      <c r="FZ20" s="44"/>
      <c r="GA20" s="44"/>
      <c r="GB20" s="44"/>
      <c r="GC20" s="44"/>
      <c r="GD20" s="44"/>
      <c r="GE20" s="44"/>
      <c r="GF20" s="44"/>
      <c r="GG20" s="44"/>
      <c r="GH20" s="44"/>
      <c r="GI20" s="44"/>
      <c r="GJ20" s="44"/>
      <c r="GK20" s="44"/>
      <c r="GL20" s="44"/>
      <c r="GM20" s="44"/>
      <c r="GN20" s="44"/>
      <c r="GO20" s="44"/>
      <c r="GP20" s="44"/>
      <c r="GQ20" s="44"/>
      <c r="GR20" s="44"/>
      <c r="GS20" s="44"/>
      <c r="GT20" s="44"/>
      <c r="GU20" s="44"/>
      <c r="GV20" s="44"/>
      <c r="GW20" s="44"/>
      <c r="GX20" s="44"/>
      <c r="GY20" s="44"/>
      <c r="GZ20" s="44"/>
      <c r="HA20" s="44"/>
      <c r="HB20" s="44"/>
      <c r="HC20" s="44"/>
      <c r="HD20" s="44"/>
      <c r="HE20" s="44"/>
      <c r="HF20" s="44"/>
      <c r="HG20" s="44"/>
      <c r="HH20" s="44"/>
      <c r="HI20" s="44"/>
      <c r="HJ20" s="44"/>
      <c r="HK20" s="44"/>
      <c r="HL20" s="44"/>
      <c r="HM20" s="44"/>
      <c r="HN20" s="44"/>
      <c r="HO20" s="44"/>
      <c r="HP20" s="44"/>
      <c r="HQ20" s="44"/>
      <c r="HR20" s="44"/>
      <c r="HS20" s="44"/>
      <c r="HT20" s="44"/>
      <c r="HU20" s="44"/>
      <c r="HV20" s="44"/>
      <c r="HW20" s="44"/>
      <c r="HX20" s="44"/>
      <c r="HY20" s="44"/>
      <c r="HZ20" s="44"/>
      <c r="IA20" s="44"/>
      <c r="IB20" s="44"/>
      <c r="IC20" s="44"/>
      <c r="ID20" s="44"/>
      <c r="IE20" s="44"/>
      <c r="IF20" s="44"/>
      <c r="IG20" s="44"/>
      <c r="IH20" s="44"/>
      <c r="II20" s="44"/>
      <c r="IJ20" s="44"/>
      <c r="IK20" s="44"/>
      <c r="IL20" s="44"/>
      <c r="IM20" s="44"/>
      <c r="IN20" s="44"/>
      <c r="IO20" s="44"/>
      <c r="IP20" s="44"/>
      <c r="IQ20" s="44"/>
      <c r="IR20" s="44"/>
      <c r="IS20" s="44"/>
      <c r="IT20" s="44"/>
      <c r="IU20" s="44"/>
      <c r="IV20" s="44"/>
      <c r="IW20" s="44"/>
      <c r="IX20" s="44"/>
      <c r="IY20" s="44"/>
      <c r="IZ20" s="44"/>
      <c r="JA20" s="44"/>
      <c r="JB20" s="44"/>
      <c r="JC20" s="44"/>
      <c r="JD20" s="44"/>
      <c r="JE20" s="44"/>
      <c r="JF20" s="44"/>
      <c r="JG20" s="44"/>
      <c r="JH20" s="44"/>
      <c r="JI20" s="44"/>
      <c r="JJ20" s="44"/>
      <c r="JK20" s="44"/>
      <c r="JL20" s="44"/>
      <c r="JM20" s="44"/>
      <c r="JN20" s="44"/>
      <c r="JO20" s="44"/>
      <c r="JP20" s="44"/>
      <c r="JQ20" s="44"/>
      <c r="JR20" s="44"/>
      <c r="JS20" s="44"/>
      <c r="JT20" s="44"/>
      <c r="JU20" s="44"/>
      <c r="JV20" s="44"/>
      <c r="JW20" s="44"/>
      <c r="JX20" s="44"/>
      <c r="JY20" s="44"/>
      <c r="JZ20" s="44"/>
      <c r="KA20" s="44"/>
      <c r="KB20" s="44"/>
      <c r="KC20" s="44"/>
      <c r="KD20" s="44"/>
      <c r="KE20" s="44"/>
      <c r="KF20" s="44"/>
      <c r="KG20" s="44"/>
      <c r="KH20" s="44"/>
      <c r="KI20" s="44"/>
      <c r="KJ20" s="44"/>
      <c r="KK20" s="44"/>
      <c r="KL20" s="44"/>
      <c r="KM20" s="44"/>
      <c r="KN20" s="44"/>
      <c r="KO20" s="44"/>
      <c r="KP20" s="44"/>
      <c r="KQ20" s="44"/>
      <c r="KR20" s="44"/>
      <c r="KS20" s="44"/>
      <c r="KT20" s="44"/>
      <c r="KU20" s="44"/>
      <c r="KV20" s="44"/>
      <c r="KW20" s="44"/>
      <c r="KX20" s="44"/>
      <c r="KY20" s="44"/>
      <c r="KZ20" s="44"/>
      <c r="LA20" s="44"/>
      <c r="LB20" s="44"/>
      <c r="LC20" s="44"/>
      <c r="LD20" s="44"/>
      <c r="LE20" s="44"/>
      <c r="LF20" s="44"/>
      <c r="LG20" s="44"/>
      <c r="LH20" s="44"/>
      <c r="LI20" s="44"/>
      <c r="LJ20" s="44"/>
      <c r="LK20" s="44"/>
      <c r="LL20" s="44"/>
      <c r="LM20" s="44"/>
      <c r="LN20" s="44"/>
      <c r="LO20" s="44"/>
      <c r="LP20" s="44"/>
      <c r="LQ20" s="44"/>
      <c r="LR20" s="44"/>
      <c r="LS20" s="44"/>
      <c r="LT20" s="44"/>
      <c r="LU20" s="44"/>
      <c r="LV20" s="44"/>
      <c r="LW20" s="44"/>
      <c r="LX20" s="44"/>
      <c r="LY20" s="44"/>
      <c r="LZ20" s="44"/>
      <c r="MA20" s="44"/>
      <c r="MB20" s="44"/>
      <c r="MC20" s="44"/>
      <c r="MD20" s="44"/>
      <c r="ME20" s="44"/>
      <c r="MF20" s="44"/>
      <c r="MG20" s="44"/>
      <c r="MH20" s="44"/>
      <c r="MI20" s="44"/>
      <c r="MJ20" s="44"/>
      <c r="MK20" s="44"/>
      <c r="ML20" s="44"/>
      <c r="MM20" s="44"/>
      <c r="MN20" s="44"/>
      <c r="MO20" s="44"/>
      <c r="MP20" s="44"/>
      <c r="MQ20" s="44"/>
      <c r="MR20" s="44"/>
      <c r="MS20" s="44"/>
      <c r="MT20" s="44"/>
      <c r="MU20" s="44"/>
      <c r="MV20" s="44"/>
      <c r="MW20" s="44"/>
      <c r="MX20" s="44"/>
      <c r="MY20" s="44"/>
      <c r="MZ20" s="44"/>
      <c r="NA20" s="44"/>
      <c r="NB20" s="44"/>
      <c r="NC20" s="44"/>
      <c r="ND20" s="44"/>
      <c r="NE20" s="44"/>
      <c r="NF20" s="44"/>
      <c r="NG20" s="44"/>
      <c r="NH20" s="44"/>
      <c r="NI20" s="44"/>
      <c r="NJ20" s="44"/>
      <c r="NK20" s="44"/>
      <c r="NL20" s="44"/>
      <c r="NM20" s="44"/>
      <c r="NN20" s="44"/>
      <c r="NO20" s="44"/>
      <c r="NP20" s="44"/>
      <c r="NQ20" s="44"/>
      <c r="NR20" s="44"/>
      <c r="NS20" s="44"/>
      <c r="NT20" s="44"/>
      <c r="NU20" s="44"/>
      <c r="NV20" s="44"/>
      <c r="NW20" s="44"/>
      <c r="NX20" s="44"/>
      <c r="NY20" s="44"/>
      <c r="NZ20" s="44"/>
      <c r="OA20" s="44"/>
      <c r="OB20" s="44"/>
      <c r="OC20" s="44"/>
      <c r="OD20" s="44"/>
      <c r="OE20" s="44"/>
      <c r="OF20" s="44"/>
      <c r="OG20" s="44"/>
      <c r="OH20" s="44"/>
      <c r="OI20" s="44"/>
      <c r="OJ20" s="44"/>
      <c r="OK20" s="44"/>
      <c r="OL20" s="44"/>
      <c r="OM20" s="44"/>
      <c r="ON20" s="44"/>
      <c r="OO20" s="44"/>
      <c r="OP20" s="44"/>
      <c r="OQ20" s="44"/>
      <c r="OR20" s="44"/>
      <c r="OS20" s="44"/>
      <c r="OT20" s="44"/>
      <c r="OU20" s="44"/>
      <c r="OV20" s="44"/>
      <c r="OW20" s="44"/>
      <c r="OX20" s="44"/>
      <c r="OY20" s="44"/>
      <c r="OZ20" s="44"/>
      <c r="PA20" s="44"/>
      <c r="PB20" s="44"/>
      <c r="PC20" s="44"/>
      <c r="PD20" s="44"/>
      <c r="PE20" s="44"/>
      <c r="PF20" s="44"/>
      <c r="PG20" s="44"/>
      <c r="PH20" s="44"/>
      <c r="PI20" s="44"/>
      <c r="PJ20" s="44"/>
      <c r="PK20" s="44"/>
      <c r="PL20" s="44"/>
      <c r="PM20" s="44"/>
      <c r="PN20" s="44"/>
      <c r="PO20" s="44"/>
      <c r="PP20" s="44"/>
      <c r="PQ20" s="44"/>
      <c r="PR20" s="44"/>
      <c r="PS20" s="44"/>
      <c r="PT20" s="44"/>
      <c r="PU20" s="44"/>
      <c r="PV20" s="44"/>
      <c r="PW20" s="44"/>
      <c r="PX20" s="44"/>
      <c r="PY20" s="44"/>
      <c r="PZ20" s="44"/>
      <c r="QA20" s="44"/>
      <c r="QB20" s="44"/>
      <c r="QC20" s="44"/>
      <c r="QD20" s="44"/>
      <c r="QE20" s="44"/>
      <c r="QF20" s="44"/>
      <c r="QG20" s="44"/>
      <c r="QH20" s="44"/>
      <c r="QI20" s="44"/>
      <c r="QJ20" s="44"/>
      <c r="QK20" s="44"/>
      <c r="QL20" s="44"/>
      <c r="QM20" s="44"/>
      <c r="QN20" s="44"/>
      <c r="QO20" s="44"/>
      <c r="QP20" s="44"/>
      <c r="QQ20" s="44"/>
      <c r="QR20" s="44"/>
      <c r="QS20" s="44"/>
      <c r="QT20" s="44"/>
      <c r="QU20" s="44"/>
      <c r="QV20" s="44"/>
      <c r="QW20" s="44"/>
      <c r="QX20" s="44"/>
      <c r="QY20" s="44"/>
      <c r="QZ20" s="44"/>
      <c r="RA20" s="44"/>
      <c r="RB20" s="44"/>
      <c r="RC20" s="44"/>
      <c r="RD20" s="44"/>
      <c r="RE20" s="44"/>
      <c r="RF20" s="44"/>
      <c r="RG20" s="44"/>
      <c r="RH20" s="44"/>
      <c r="RI20" s="44"/>
      <c r="RJ20" s="44"/>
      <c r="RK20" s="44"/>
      <c r="RL20" s="44"/>
      <c r="RM20" s="44"/>
      <c r="RN20" s="44"/>
      <c r="RO20" s="44"/>
      <c r="RP20" s="44"/>
      <c r="RQ20" s="44"/>
      <c r="RR20" s="44"/>
      <c r="RS20" s="44"/>
      <c r="RT20" s="44"/>
      <c r="RU20" s="44"/>
      <c r="RV20" s="44"/>
      <c r="RW20" s="44"/>
      <c r="RX20" s="44"/>
      <c r="RY20" s="44"/>
      <c r="RZ20" s="44"/>
      <c r="SA20" s="44"/>
      <c r="SB20" s="44"/>
      <c r="SC20" s="44"/>
      <c r="SD20" s="44"/>
      <c r="SE20" s="44"/>
      <c r="SF20" s="44"/>
      <c r="SG20" s="44"/>
      <c r="SH20" s="44"/>
      <c r="SI20" s="44"/>
      <c r="SJ20" s="44"/>
      <c r="SK20" s="44"/>
      <c r="SL20" s="44"/>
      <c r="SM20" s="44"/>
      <c r="SN20" s="44"/>
      <c r="SO20" s="44"/>
      <c r="SP20" s="44"/>
      <c r="SQ20" s="44"/>
      <c r="SR20" s="44"/>
      <c r="SS20" s="44"/>
      <c r="ST20" s="44"/>
      <c r="SU20" s="44"/>
      <c r="SV20" s="44"/>
      <c r="SW20" s="44"/>
      <c r="SX20" s="44"/>
      <c r="SY20" s="44"/>
      <c r="SZ20" s="44"/>
      <c r="TA20" s="44"/>
      <c r="TB20" s="44"/>
      <c r="TC20" s="44"/>
      <c r="TD20" s="44"/>
      <c r="TE20" s="44"/>
      <c r="TF20" s="44"/>
      <c r="TG20" s="44"/>
      <c r="TH20" s="44"/>
      <c r="TI20" s="44"/>
      <c r="TJ20" s="44"/>
      <c r="TK20" s="44"/>
      <c r="TL20" s="44"/>
      <c r="TM20" s="44"/>
      <c r="TN20" s="44"/>
      <c r="TO20" s="44"/>
      <c r="TP20" s="44"/>
      <c r="TQ20" s="44"/>
      <c r="TR20" s="44"/>
      <c r="TS20" s="44"/>
      <c r="TT20" s="44"/>
      <c r="TU20" s="44"/>
      <c r="TV20" s="44"/>
      <c r="TW20" s="44"/>
      <c r="TX20" s="44"/>
      <c r="TY20" s="44"/>
      <c r="TZ20" s="44"/>
      <c r="UA20" s="44"/>
      <c r="UB20" s="44"/>
      <c r="UC20" s="44"/>
      <c r="UD20" s="44"/>
      <c r="UE20" s="44"/>
      <c r="UF20" s="44"/>
      <c r="UG20" s="44"/>
      <c r="UH20" s="44"/>
      <c r="UI20" s="44"/>
      <c r="UJ20" s="44"/>
      <c r="UK20" s="44"/>
      <c r="UL20" s="44"/>
      <c r="UM20" s="44"/>
      <c r="UN20" s="44"/>
      <c r="UO20" s="44"/>
      <c r="UP20" s="44"/>
      <c r="UQ20" s="44"/>
      <c r="UR20" s="44"/>
      <c r="US20" s="44"/>
      <c r="UT20" s="44"/>
      <c r="UU20" s="44"/>
      <c r="UV20" s="44"/>
      <c r="UW20" s="44"/>
      <c r="UX20" s="44"/>
      <c r="UY20" s="44"/>
      <c r="UZ20" s="44"/>
      <c r="VA20" s="44"/>
      <c r="VB20" s="44"/>
      <c r="VC20" s="44"/>
      <c r="VD20" s="44"/>
      <c r="VE20" s="44"/>
      <c r="VF20" s="44"/>
      <c r="VG20" s="44"/>
      <c r="VH20" s="44"/>
      <c r="VI20" s="44"/>
      <c r="VJ20" s="44"/>
      <c r="VK20" s="44"/>
      <c r="VL20" s="44"/>
      <c r="VM20" s="44"/>
      <c r="VN20" s="44"/>
      <c r="VO20" s="44"/>
      <c r="VP20" s="44"/>
      <c r="VQ20" s="44"/>
      <c r="VR20" s="44"/>
      <c r="VS20" s="44"/>
      <c r="VT20" s="44"/>
      <c r="VU20" s="44"/>
      <c r="VV20" s="44"/>
      <c r="VW20" s="44"/>
      <c r="VX20" s="44"/>
      <c r="VY20" s="44"/>
      <c r="VZ20" s="44"/>
      <c r="WA20" s="44"/>
      <c r="WB20" s="44"/>
      <c r="WC20" s="44"/>
      <c r="WD20" s="44"/>
      <c r="WE20" s="44"/>
      <c r="WF20" s="44"/>
      <c r="WG20" s="44"/>
      <c r="WH20" s="44"/>
      <c r="WI20" s="44"/>
      <c r="WJ20" s="44"/>
      <c r="WK20" s="44"/>
      <c r="WL20" s="44"/>
      <c r="WM20" s="44"/>
      <c r="WN20" s="44"/>
      <c r="WO20" s="44"/>
      <c r="WP20" s="44"/>
      <c r="WQ20" s="44"/>
      <c r="WR20" s="44"/>
      <c r="WS20" s="44"/>
      <c r="WT20" s="44"/>
      <c r="WU20" s="44"/>
      <c r="WV20" s="44"/>
      <c r="WW20" s="44"/>
      <c r="WX20" s="44"/>
      <c r="WY20" s="44"/>
      <c r="WZ20" s="44"/>
      <c r="XA20" s="44"/>
      <c r="XB20" s="44"/>
      <c r="XC20" s="44"/>
      <c r="XD20" s="44"/>
      <c r="XE20" s="44"/>
      <c r="XF20" s="44"/>
      <c r="XG20" s="44"/>
      <c r="XH20" s="44"/>
      <c r="XI20" s="44"/>
      <c r="XJ20" s="44"/>
      <c r="XK20" s="44"/>
      <c r="XL20" s="44"/>
      <c r="XM20" s="44"/>
      <c r="XN20" s="44"/>
      <c r="XO20" s="44"/>
      <c r="XP20" s="44"/>
      <c r="XQ20" s="44"/>
      <c r="XR20" s="44"/>
      <c r="XS20" s="44"/>
      <c r="XT20" s="44"/>
      <c r="XU20" s="44"/>
      <c r="XV20" s="44"/>
      <c r="XW20" s="44"/>
      <c r="XX20" s="44"/>
      <c r="XY20" s="44"/>
      <c r="XZ20" s="44"/>
      <c r="YA20" s="44"/>
      <c r="YB20" s="44"/>
      <c r="YC20" s="44"/>
      <c r="YD20" s="44"/>
      <c r="YE20" s="44"/>
      <c r="YF20" s="44"/>
      <c r="YG20" s="44"/>
      <c r="YH20" s="44"/>
      <c r="YI20" s="44"/>
      <c r="YJ20" s="44"/>
      <c r="YK20" s="44"/>
      <c r="YL20" s="44"/>
      <c r="YM20" s="44"/>
      <c r="YN20" s="44"/>
      <c r="YO20" s="44"/>
      <c r="YP20" s="44"/>
      <c r="YQ20" s="44"/>
      <c r="YR20" s="44"/>
      <c r="YS20" s="44"/>
      <c r="YT20" s="44"/>
      <c r="YU20" s="44"/>
      <c r="YV20" s="44"/>
      <c r="YW20" s="44"/>
      <c r="YX20" s="44"/>
      <c r="YY20" s="44"/>
      <c r="YZ20" s="44"/>
      <c r="ZA20" s="44"/>
      <c r="ZB20" s="44"/>
      <c r="ZC20" s="44"/>
      <c r="ZD20" s="44"/>
      <c r="ZE20" s="44"/>
      <c r="ZF20" s="44"/>
      <c r="ZG20" s="44"/>
      <c r="ZH20" s="44"/>
      <c r="ZI20" s="44"/>
      <c r="ZJ20" s="44"/>
      <c r="ZK20" s="44"/>
      <c r="ZL20" s="44"/>
      <c r="ZM20" s="44"/>
      <c r="ZN20" s="44"/>
      <c r="ZO20" s="44"/>
      <c r="ZP20" s="44"/>
      <c r="ZQ20" s="44"/>
      <c r="ZR20" s="44"/>
      <c r="ZS20" s="44"/>
      <c r="ZT20" s="44"/>
      <c r="ZU20" s="44"/>
      <c r="ZV20" s="44"/>
      <c r="ZW20" s="44"/>
      <c r="ZX20" s="44"/>
      <c r="ZY20" s="44"/>
      <c r="ZZ20" s="44"/>
      <c r="AAA20" s="44"/>
      <c r="AAB20" s="44"/>
      <c r="AAC20" s="44"/>
      <c r="AAD20" s="44"/>
      <c r="AAE20" s="44"/>
      <c r="AAF20" s="44"/>
      <c r="AAG20" s="44"/>
      <c r="AAH20" s="44"/>
      <c r="AAI20" s="44"/>
      <c r="AAJ20" s="44"/>
      <c r="AAK20" s="44"/>
      <c r="AAL20" s="44"/>
      <c r="AAM20" s="44"/>
      <c r="AAN20" s="44"/>
      <c r="AAO20" s="44"/>
      <c r="AAP20" s="44"/>
      <c r="AAQ20" s="44"/>
      <c r="AAR20" s="44"/>
      <c r="AAS20" s="44"/>
      <c r="AAT20" s="44"/>
      <c r="AAU20" s="44"/>
      <c r="AAV20" s="44"/>
      <c r="AAW20" s="44"/>
      <c r="AAX20" s="44"/>
      <c r="AAY20" s="44"/>
      <c r="AAZ20" s="44"/>
      <c r="ABA20" s="44"/>
      <c r="ABB20" s="44"/>
      <c r="ABC20" s="44"/>
      <c r="ABD20" s="44"/>
      <c r="ABE20" s="44"/>
      <c r="ABF20" s="44"/>
      <c r="ABG20" s="44"/>
      <c r="ABH20" s="44"/>
      <c r="ABI20" s="44"/>
      <c r="ABJ20" s="44"/>
      <c r="ABK20" s="44"/>
      <c r="ABL20" s="44"/>
      <c r="ABM20" s="44"/>
      <c r="ABN20" s="44"/>
      <c r="ABO20" s="44"/>
      <c r="ABP20" s="44"/>
      <c r="ABQ20" s="44"/>
      <c r="ABR20" s="44"/>
      <c r="ABS20" s="44"/>
      <c r="ABT20" s="44"/>
      <c r="ABU20" s="44"/>
      <c r="ABV20" s="44"/>
      <c r="ABW20" s="44"/>
      <c r="ABX20" s="44"/>
      <c r="ABY20" s="44"/>
      <c r="ABZ20" s="44"/>
      <c r="ACA20" s="44"/>
      <c r="ACB20" s="44"/>
      <c r="ACC20" s="44"/>
      <c r="ACD20" s="44"/>
      <c r="ACE20" s="44"/>
      <c r="ACF20" s="44"/>
      <c r="ACG20" s="44"/>
      <c r="ACH20" s="44"/>
      <c r="ACI20" s="44"/>
      <c r="ACJ20" s="44"/>
      <c r="ACK20" s="44"/>
      <c r="ACL20" s="44"/>
      <c r="ACM20" s="44"/>
      <c r="ACN20" s="44"/>
      <c r="ACO20" s="44"/>
      <c r="ACP20" s="44"/>
      <c r="ACQ20" s="44"/>
      <c r="ACR20" s="44"/>
      <c r="ACS20" s="44"/>
      <c r="ACT20" s="44"/>
      <c r="ACU20" s="44"/>
      <c r="ACV20" s="44"/>
      <c r="ACW20" s="44"/>
      <c r="ACX20" s="44"/>
      <c r="ACY20" s="44"/>
      <c r="ACZ20" s="44"/>
      <c r="ADA20" s="44"/>
      <c r="ADB20" s="44"/>
      <c r="ADC20" s="44"/>
      <c r="ADD20" s="44"/>
      <c r="ADE20" s="44"/>
      <c r="ADF20" s="44"/>
      <c r="ADG20" s="44"/>
      <c r="ADH20" s="44"/>
      <c r="ADI20" s="44"/>
      <c r="ADJ20" s="44"/>
      <c r="ADK20" s="44"/>
      <c r="ADL20" s="44"/>
      <c r="ADM20" s="44"/>
      <c r="ADN20" s="44"/>
      <c r="ADO20" s="44"/>
      <c r="ADP20" s="44"/>
      <c r="ADQ20" s="44"/>
      <c r="ADR20" s="44"/>
      <c r="ADS20" s="44"/>
      <c r="ADT20" s="44"/>
      <c r="ADU20" s="44"/>
      <c r="ADV20" s="44"/>
      <c r="ADW20" s="44"/>
      <c r="ADX20" s="44"/>
      <c r="ADY20" s="44"/>
      <c r="ADZ20" s="44"/>
      <c r="AEA20" s="44"/>
      <c r="AEB20" s="44"/>
      <c r="AEC20" s="44"/>
      <c r="AED20" s="44"/>
      <c r="AEE20" s="44"/>
      <c r="AEF20" s="44"/>
      <c r="AEG20" s="44"/>
      <c r="AEH20" s="44"/>
      <c r="AEI20" s="44"/>
      <c r="AEJ20" s="44"/>
      <c r="AEK20" s="44"/>
      <c r="AEL20" s="44"/>
      <c r="AEM20" s="44"/>
      <c r="AEN20" s="44"/>
      <c r="AEO20" s="44"/>
      <c r="AEP20" s="44"/>
      <c r="AEQ20" s="44"/>
      <c r="AER20" s="44"/>
      <c r="AES20" s="44"/>
      <c r="AET20" s="44"/>
      <c r="AEU20" s="44"/>
      <c r="AEV20" s="44"/>
      <c r="AEW20" s="44"/>
      <c r="AEX20" s="44"/>
      <c r="AEY20" s="44"/>
      <c r="AEZ20" s="44"/>
      <c r="AFA20" s="44"/>
      <c r="AFB20" s="44"/>
      <c r="AFC20" s="44"/>
      <c r="AFD20" s="44"/>
      <c r="AFE20" s="44"/>
      <c r="AFF20" s="44"/>
      <c r="AFG20" s="44"/>
      <c r="AFH20" s="44"/>
      <c r="AFI20" s="44"/>
      <c r="AFJ20" s="44"/>
      <c r="AFK20" s="44"/>
      <c r="AFL20" s="44"/>
      <c r="AFM20" s="44"/>
      <c r="AFN20" s="44"/>
      <c r="AFO20" s="44"/>
      <c r="AFP20" s="44"/>
      <c r="AFQ20" s="44"/>
      <c r="AFR20" s="44"/>
      <c r="AFS20" s="44"/>
      <c r="AFT20" s="44"/>
      <c r="AFU20" s="44"/>
      <c r="AFV20" s="44"/>
      <c r="AFW20" s="44"/>
      <c r="AFX20" s="44"/>
      <c r="AFY20" s="44"/>
      <c r="AFZ20" s="44"/>
      <c r="AGA20" s="44"/>
      <c r="AGB20" s="44"/>
      <c r="AGC20" s="44"/>
      <c r="AGD20" s="44"/>
      <c r="AGE20" s="44"/>
      <c r="AGF20" s="44"/>
      <c r="AGG20" s="44"/>
      <c r="AGH20" s="44"/>
      <c r="AGI20" s="44"/>
      <c r="AGJ20" s="44"/>
      <c r="AGK20" s="44"/>
      <c r="AGL20" s="44"/>
      <c r="AGM20" s="44"/>
      <c r="AGN20" s="44"/>
      <c r="AGO20" s="44"/>
      <c r="AGP20" s="44"/>
      <c r="AGQ20" s="44"/>
      <c r="AGR20" s="44"/>
      <c r="AGS20" s="44"/>
      <c r="AGT20" s="44"/>
      <c r="AGU20" s="44"/>
      <c r="AGV20" s="44"/>
      <c r="AGW20" s="44"/>
      <c r="AGX20" s="44"/>
      <c r="AGY20" s="44"/>
      <c r="AGZ20" s="44"/>
      <c r="AHA20" s="44"/>
      <c r="AHB20" s="44"/>
      <c r="AHC20" s="44"/>
      <c r="AHD20" s="44"/>
      <c r="AHE20" s="44"/>
      <c r="AHF20" s="44"/>
      <c r="AHG20" s="44"/>
      <c r="AHH20" s="44"/>
      <c r="AHI20" s="44"/>
      <c r="AHJ20" s="44"/>
      <c r="AHK20" s="44"/>
      <c r="AHL20" s="44"/>
      <c r="AHM20" s="44"/>
      <c r="AHN20" s="44"/>
      <c r="AHO20" s="44"/>
      <c r="AHP20" s="44"/>
      <c r="AHQ20" s="44"/>
      <c r="AHR20" s="44"/>
      <c r="AHS20" s="44"/>
      <c r="AHT20" s="44"/>
      <c r="AHU20" s="44"/>
      <c r="AHV20" s="44"/>
      <c r="AHW20" s="44"/>
      <c r="AHX20" s="44"/>
      <c r="AHY20" s="44"/>
      <c r="AHZ20" s="44"/>
      <c r="AIA20" s="44"/>
      <c r="AIB20" s="44"/>
      <c r="AIC20" s="44"/>
      <c r="AID20" s="44"/>
      <c r="AIE20" s="44"/>
      <c r="AIF20" s="44"/>
      <c r="AIG20" s="44"/>
      <c r="AIH20" s="44"/>
      <c r="AII20" s="44"/>
      <c r="AIJ20" s="44"/>
      <c r="AIK20" s="44"/>
      <c r="AIL20" s="44"/>
      <c r="AIM20" s="44"/>
      <c r="AIN20" s="44"/>
      <c r="AIO20" s="44"/>
      <c r="AIP20" s="44"/>
      <c r="AIQ20" s="44"/>
      <c r="AIR20" s="44"/>
      <c r="AIS20" s="44"/>
      <c r="AIT20" s="44"/>
      <c r="AIU20" s="44"/>
      <c r="AIV20" s="44"/>
      <c r="AIW20" s="44"/>
      <c r="AIX20" s="44"/>
      <c r="AIY20" s="44"/>
      <c r="AIZ20" s="44"/>
      <c r="AJA20" s="44"/>
      <c r="AJB20" s="44"/>
      <c r="AJC20" s="44"/>
      <c r="AJD20" s="44"/>
      <c r="AJE20" s="44"/>
      <c r="AJF20" s="44"/>
      <c r="AJG20" s="44"/>
      <c r="AJH20" s="44"/>
      <c r="AJI20" s="44"/>
      <c r="AJJ20" s="44"/>
      <c r="AJK20" s="44"/>
      <c r="AJL20" s="44"/>
      <c r="AJM20" s="44"/>
      <c r="AJN20" s="44"/>
      <c r="AJO20" s="44"/>
      <c r="AJP20" s="44"/>
      <c r="AJQ20" s="44"/>
      <c r="AJR20" s="44"/>
      <c r="AJS20" s="44"/>
      <c r="AJT20" s="44"/>
      <c r="AJU20" s="44"/>
      <c r="AJV20" s="44"/>
      <c r="AJW20" s="44"/>
      <c r="AJX20" s="44"/>
      <c r="AJY20" s="44"/>
      <c r="AJZ20" s="44"/>
      <c r="AKA20" s="44"/>
      <c r="AKB20" s="44"/>
      <c r="AKC20" s="44"/>
      <c r="AKD20" s="44"/>
      <c r="AKE20" s="44"/>
      <c r="AKF20" s="44"/>
      <c r="AKG20" s="44"/>
      <c r="AKH20" s="44"/>
      <c r="AKI20" s="44"/>
      <c r="AKJ20" s="44"/>
      <c r="AKK20" s="44"/>
      <c r="AKL20" s="44"/>
      <c r="AKM20" s="44"/>
      <c r="AKN20" s="44"/>
      <c r="AKO20" s="44"/>
      <c r="AKP20" s="44"/>
      <c r="AKQ20" s="44"/>
      <c r="AKR20" s="44"/>
      <c r="AKS20" s="44"/>
      <c r="AKT20" s="44"/>
      <c r="AKU20" s="44"/>
      <c r="AKV20" s="44"/>
      <c r="AKW20" s="44"/>
      <c r="AKX20" s="44"/>
      <c r="AKY20" s="44"/>
      <c r="AKZ20" s="44"/>
      <c r="ALA20" s="44"/>
      <c r="ALB20" s="44"/>
      <c r="ALC20" s="44"/>
      <c r="ALD20" s="44"/>
      <c r="ALE20" s="44"/>
      <c r="ALF20" s="44"/>
      <c r="ALG20" s="44"/>
      <c r="ALH20" s="44"/>
      <c r="ALI20" s="44"/>
      <c r="ALJ20" s="44"/>
      <c r="ALK20" s="44"/>
      <c r="ALL20" s="44"/>
      <c r="ALM20" s="44"/>
      <c r="ALN20" s="44"/>
      <c r="ALO20" s="44"/>
      <c r="ALP20" s="44"/>
      <c r="ALQ20" s="44"/>
      <c r="ALR20" s="44"/>
      <c r="ALS20" s="44"/>
      <c r="ALT20" s="44"/>
      <c r="ALU20" s="44"/>
      <c r="ALV20" s="44"/>
      <c r="ALW20" s="44"/>
      <c r="ALX20" s="44"/>
      <c r="ALY20" s="44"/>
      <c r="ALZ20" s="44"/>
      <c r="AMA20" s="44"/>
      <c r="AMB20" s="44"/>
      <c r="AMC20" s="44"/>
      <c r="AMD20" s="44"/>
      <c r="AME20" s="44"/>
      <c r="AMF20" s="44"/>
      <c r="AMG20" s="44"/>
      <c r="AMH20" s="44"/>
      <c r="AMI20" s="44"/>
      <c r="AMJ20" s="44"/>
      <c r="AMK20" s="44"/>
      <c r="AML20" s="44"/>
      <c r="AMM20" s="44"/>
      <c r="AMN20" s="44"/>
      <c r="AMO20" s="44"/>
      <c r="AMP20" s="44"/>
      <c r="AMQ20" s="44"/>
      <c r="AMR20" s="44"/>
      <c r="AMS20" s="44"/>
      <c r="AMT20" s="44"/>
      <c r="AMU20" s="44"/>
      <c r="AMV20" s="44"/>
      <c r="AMW20" s="44"/>
      <c r="AMX20" s="44"/>
      <c r="AMY20" s="44"/>
      <c r="AMZ20" s="44"/>
      <c r="ANA20" s="44"/>
      <c r="ANB20" s="44"/>
      <c r="ANC20" s="44"/>
      <c r="AND20" s="44"/>
      <c r="ANE20" s="44"/>
      <c r="ANF20" s="44"/>
      <c r="ANG20" s="44"/>
      <c r="ANH20" s="44"/>
      <c r="ANI20" s="44"/>
      <c r="ANJ20" s="44"/>
      <c r="ANK20" s="44"/>
      <c r="ANL20" s="44"/>
      <c r="ANM20" s="44"/>
      <c r="ANN20" s="44"/>
      <c r="ANO20" s="44"/>
      <c r="ANP20" s="44"/>
      <c r="ANQ20" s="44"/>
      <c r="ANR20" s="44"/>
      <c r="ANS20" s="44"/>
      <c r="ANT20" s="44"/>
      <c r="ANU20" s="44"/>
      <c r="ANV20" s="44"/>
      <c r="ANW20" s="44"/>
      <c r="ANX20" s="44"/>
      <c r="ANY20" s="44"/>
      <c r="ANZ20" s="44"/>
      <c r="AOA20" s="44"/>
      <c r="AOB20" s="44"/>
      <c r="AOC20" s="44"/>
      <c r="AOD20" s="44"/>
      <c r="AOE20" s="44"/>
      <c r="AOF20" s="44"/>
      <c r="AOG20" s="44"/>
      <c r="AOH20" s="44"/>
      <c r="AOI20" s="44"/>
      <c r="AOJ20" s="44"/>
      <c r="AOK20" s="44"/>
      <c r="AOL20" s="44"/>
      <c r="AOM20" s="44"/>
      <c r="AON20" s="44"/>
      <c r="AOO20" s="44"/>
      <c r="AOP20" s="44"/>
      <c r="AOQ20" s="44"/>
      <c r="AOR20" s="44"/>
      <c r="AOS20" s="44"/>
      <c r="AOT20" s="44"/>
      <c r="AOU20" s="44"/>
      <c r="AOV20" s="44"/>
      <c r="AOW20" s="44"/>
      <c r="AOX20" s="44"/>
      <c r="AOY20" s="44"/>
      <c r="AOZ20" s="44"/>
      <c r="APA20" s="44"/>
      <c r="APB20" s="44"/>
      <c r="APC20" s="44"/>
      <c r="APD20" s="44"/>
      <c r="APE20" s="44"/>
      <c r="APF20" s="44"/>
      <c r="APG20" s="44"/>
      <c r="APH20" s="44"/>
      <c r="API20" s="44"/>
      <c r="APJ20" s="44"/>
      <c r="APK20" s="44"/>
      <c r="APL20" s="44"/>
      <c r="APM20" s="44"/>
    </row>
    <row r="21" spans="3:1105" x14ac:dyDescent="0.25">
      <c r="C21" s="46" t="s">
        <v>304</v>
      </c>
      <c r="D21" s="44">
        <v>12373</v>
      </c>
      <c r="E21" s="119">
        <v>0</v>
      </c>
      <c r="F21" s="119">
        <v>99930081.609999999</v>
      </c>
      <c r="G21" s="119">
        <v>-9992696.3900000006</v>
      </c>
      <c r="H21" s="119">
        <v>0</v>
      </c>
      <c r="I21" s="44"/>
      <c r="J21" s="44"/>
      <c r="K21" s="68"/>
      <c r="L21" s="68"/>
      <c r="M21" s="68"/>
      <c r="N21" s="68"/>
      <c r="Q21" s="68"/>
      <c r="R21" s="68"/>
      <c r="S21" s="68"/>
      <c r="T21" s="68"/>
      <c r="U21" s="68"/>
      <c r="V21" s="68"/>
      <c r="W21" s="68"/>
      <c r="X21" s="68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  <c r="AJ21" s="44"/>
      <c r="AK21" s="44"/>
      <c r="AL21" s="44"/>
      <c r="AM21" s="44"/>
      <c r="AN21" s="44"/>
      <c r="AO21" s="44"/>
      <c r="AP21" s="44"/>
      <c r="AQ21" s="44"/>
      <c r="AR21" s="44"/>
      <c r="AS21" s="44"/>
      <c r="AT21" s="44"/>
      <c r="AU21" s="44"/>
      <c r="AV21" s="44"/>
      <c r="AW21" s="44"/>
      <c r="AX21" s="44"/>
      <c r="AY21" s="44"/>
      <c r="AZ21" s="44"/>
      <c r="BA21" s="44"/>
      <c r="BB21" s="44"/>
      <c r="BC21" s="44"/>
      <c r="BD21" s="44"/>
      <c r="BE21" s="44"/>
      <c r="BF21" s="44"/>
      <c r="BG21" s="44"/>
      <c r="BH21" s="44"/>
      <c r="BI21" s="44"/>
      <c r="BJ21" s="44"/>
      <c r="BK21" s="44"/>
      <c r="BL21" s="44"/>
      <c r="BM21" s="44"/>
      <c r="BN21" s="44"/>
      <c r="BO21" s="44"/>
      <c r="BP21" s="44"/>
      <c r="BQ21" s="44"/>
      <c r="BR21" s="44"/>
      <c r="BS21" s="44"/>
      <c r="BT21" s="44"/>
      <c r="BU21" s="44"/>
      <c r="BV21" s="44"/>
      <c r="BW21" s="44"/>
      <c r="BX21" s="44"/>
      <c r="BY21" s="44"/>
      <c r="BZ21" s="44"/>
      <c r="CA21" s="44"/>
      <c r="CB21" s="44"/>
      <c r="CC21" s="44"/>
      <c r="CD21" s="44"/>
      <c r="CE21" s="44"/>
      <c r="CF21" s="44"/>
      <c r="CG21" s="44"/>
      <c r="CH21" s="44"/>
      <c r="CI21" s="44"/>
      <c r="CJ21" s="44"/>
      <c r="CK21" s="44"/>
      <c r="CL21" s="44"/>
      <c r="CM21" s="44"/>
      <c r="CN21" s="44"/>
      <c r="CO21" s="44"/>
      <c r="CP21" s="44"/>
      <c r="CQ21" s="44"/>
      <c r="CR21" s="44"/>
      <c r="CS21" s="44"/>
      <c r="CT21" s="44"/>
      <c r="CU21" s="44"/>
      <c r="CV21" s="44"/>
      <c r="CW21" s="44"/>
      <c r="CX21" s="44"/>
      <c r="CY21" s="44"/>
      <c r="CZ21" s="44"/>
      <c r="DA21" s="44"/>
      <c r="DB21" s="44"/>
      <c r="DC21" s="44"/>
      <c r="DD21" s="44"/>
      <c r="DE21" s="44"/>
      <c r="DF21" s="44"/>
      <c r="DG21" s="44"/>
      <c r="DH21" s="44"/>
      <c r="DI21" s="44"/>
      <c r="DJ21" s="44"/>
      <c r="DK21" s="44"/>
      <c r="DL21" s="44"/>
      <c r="DM21" s="44"/>
      <c r="DN21" s="44"/>
      <c r="DO21" s="44"/>
      <c r="DP21" s="44"/>
      <c r="DQ21" s="44"/>
      <c r="DR21" s="44"/>
      <c r="DS21" s="44"/>
      <c r="DT21" s="44"/>
      <c r="DU21" s="44"/>
      <c r="DV21" s="44"/>
      <c r="DW21" s="44"/>
      <c r="DX21" s="44"/>
      <c r="DY21" s="44"/>
      <c r="DZ21" s="44"/>
      <c r="EA21" s="44"/>
      <c r="EB21" s="44"/>
      <c r="EC21" s="44"/>
      <c r="ED21" s="44"/>
      <c r="EE21" s="44"/>
      <c r="EF21" s="44"/>
      <c r="EG21" s="44"/>
      <c r="EH21" s="44"/>
      <c r="EI21" s="44"/>
      <c r="EJ21" s="44"/>
      <c r="EK21" s="44"/>
      <c r="EL21" s="44"/>
      <c r="EM21" s="44"/>
      <c r="EN21" s="44"/>
      <c r="EO21" s="44"/>
      <c r="EP21" s="44"/>
      <c r="EQ21" s="44"/>
      <c r="ER21" s="44"/>
      <c r="ES21" s="44"/>
      <c r="ET21" s="44"/>
      <c r="EU21" s="44"/>
      <c r="EV21" s="44"/>
      <c r="EW21" s="44"/>
      <c r="EX21" s="44"/>
      <c r="EY21" s="44"/>
      <c r="EZ21" s="44"/>
      <c r="FA21" s="44"/>
      <c r="FB21" s="44"/>
      <c r="FC21" s="44"/>
      <c r="FD21" s="44"/>
      <c r="FE21" s="44"/>
      <c r="FF21" s="44"/>
      <c r="FG21" s="44"/>
      <c r="FH21" s="44"/>
      <c r="FI21" s="44"/>
      <c r="FJ21" s="44"/>
      <c r="FK21" s="44"/>
      <c r="FL21" s="44"/>
      <c r="FM21" s="44"/>
      <c r="FN21" s="44"/>
      <c r="FO21" s="44"/>
      <c r="FP21" s="44"/>
      <c r="FQ21" s="44"/>
      <c r="FR21" s="44"/>
      <c r="FS21" s="44"/>
      <c r="FT21" s="44"/>
      <c r="FU21" s="44"/>
      <c r="FV21" s="44"/>
      <c r="FW21" s="44"/>
      <c r="FX21" s="44"/>
      <c r="FY21" s="44"/>
      <c r="FZ21" s="44"/>
      <c r="GA21" s="44"/>
      <c r="GB21" s="44"/>
      <c r="GC21" s="44"/>
      <c r="GD21" s="44"/>
      <c r="GE21" s="44"/>
      <c r="GF21" s="44"/>
      <c r="GG21" s="44"/>
      <c r="GH21" s="44"/>
      <c r="GI21" s="44"/>
      <c r="GJ21" s="44"/>
      <c r="GK21" s="44"/>
      <c r="GL21" s="44"/>
      <c r="GM21" s="44"/>
      <c r="GN21" s="44"/>
      <c r="GO21" s="44"/>
      <c r="GP21" s="44"/>
      <c r="GQ21" s="44"/>
      <c r="GR21" s="44"/>
      <c r="GS21" s="44"/>
      <c r="GT21" s="44"/>
      <c r="GU21" s="44"/>
      <c r="GV21" s="44"/>
      <c r="GW21" s="44"/>
      <c r="GX21" s="44"/>
      <c r="GY21" s="44"/>
      <c r="GZ21" s="44"/>
      <c r="HA21" s="44"/>
      <c r="HB21" s="44"/>
      <c r="HC21" s="44"/>
      <c r="HD21" s="44"/>
      <c r="HE21" s="44"/>
      <c r="HF21" s="44"/>
      <c r="HG21" s="44"/>
      <c r="HH21" s="44"/>
      <c r="HI21" s="44"/>
      <c r="HJ21" s="44"/>
      <c r="HK21" s="44"/>
      <c r="HL21" s="44"/>
      <c r="HM21" s="44"/>
      <c r="HN21" s="44"/>
      <c r="HO21" s="44"/>
      <c r="HP21" s="44"/>
      <c r="HQ21" s="44"/>
      <c r="HR21" s="44"/>
      <c r="HS21" s="44"/>
      <c r="HT21" s="44"/>
      <c r="HU21" s="44"/>
      <c r="HV21" s="44"/>
      <c r="HW21" s="44"/>
      <c r="HX21" s="44"/>
      <c r="HY21" s="44"/>
      <c r="HZ21" s="44"/>
      <c r="IA21" s="44"/>
      <c r="IB21" s="44"/>
      <c r="IC21" s="44"/>
      <c r="ID21" s="44"/>
      <c r="IE21" s="44"/>
      <c r="IF21" s="44"/>
      <c r="IG21" s="44"/>
      <c r="IH21" s="44"/>
      <c r="II21" s="44"/>
      <c r="IJ21" s="44"/>
      <c r="IK21" s="44"/>
      <c r="IL21" s="44"/>
      <c r="IM21" s="44"/>
      <c r="IN21" s="44"/>
      <c r="IO21" s="44"/>
      <c r="IP21" s="44"/>
      <c r="IQ21" s="44"/>
      <c r="IR21" s="44"/>
      <c r="IS21" s="44"/>
      <c r="IT21" s="44"/>
      <c r="IU21" s="44"/>
      <c r="IV21" s="44"/>
      <c r="IW21" s="44"/>
      <c r="IX21" s="44"/>
      <c r="IY21" s="44"/>
      <c r="IZ21" s="44"/>
      <c r="JA21" s="44"/>
      <c r="JB21" s="44"/>
      <c r="JC21" s="44"/>
      <c r="JD21" s="44"/>
      <c r="JE21" s="44"/>
      <c r="JF21" s="44"/>
      <c r="JG21" s="44"/>
      <c r="JH21" s="44"/>
      <c r="JI21" s="44"/>
      <c r="JJ21" s="44"/>
      <c r="JK21" s="44"/>
      <c r="JL21" s="44"/>
      <c r="JM21" s="44"/>
      <c r="JN21" s="44"/>
      <c r="JO21" s="44"/>
      <c r="JP21" s="44"/>
      <c r="JQ21" s="44"/>
      <c r="JR21" s="44"/>
      <c r="JS21" s="44"/>
      <c r="JT21" s="44"/>
      <c r="JU21" s="44"/>
      <c r="JV21" s="44"/>
      <c r="JW21" s="44"/>
      <c r="JX21" s="44"/>
      <c r="JY21" s="44"/>
      <c r="JZ21" s="44"/>
      <c r="KA21" s="44"/>
      <c r="KB21" s="44"/>
      <c r="KC21" s="44"/>
      <c r="KD21" s="44"/>
      <c r="KE21" s="44"/>
      <c r="KF21" s="44"/>
      <c r="KG21" s="44"/>
      <c r="KH21" s="44"/>
      <c r="KI21" s="44"/>
      <c r="KJ21" s="44"/>
      <c r="KK21" s="44"/>
      <c r="KL21" s="44"/>
      <c r="KM21" s="44"/>
      <c r="KN21" s="44"/>
      <c r="KO21" s="44"/>
      <c r="KP21" s="44"/>
      <c r="KQ21" s="44"/>
      <c r="KR21" s="44"/>
      <c r="KS21" s="44"/>
      <c r="KT21" s="44"/>
      <c r="KU21" s="44"/>
      <c r="KV21" s="44"/>
      <c r="KW21" s="44"/>
      <c r="KX21" s="44"/>
      <c r="KY21" s="44"/>
      <c r="KZ21" s="44"/>
      <c r="LA21" s="44"/>
      <c r="LB21" s="44"/>
      <c r="LC21" s="44"/>
      <c r="LD21" s="44"/>
      <c r="LE21" s="44"/>
      <c r="LF21" s="44"/>
      <c r="LG21" s="44"/>
      <c r="LH21" s="44"/>
      <c r="LI21" s="44"/>
      <c r="LJ21" s="44"/>
      <c r="LK21" s="44"/>
      <c r="LL21" s="44"/>
      <c r="LM21" s="44"/>
      <c r="LN21" s="44"/>
      <c r="LO21" s="44"/>
      <c r="LP21" s="44"/>
      <c r="LQ21" s="44"/>
      <c r="LR21" s="44"/>
      <c r="LS21" s="44"/>
      <c r="LT21" s="44"/>
      <c r="LU21" s="44"/>
      <c r="LV21" s="44"/>
      <c r="LW21" s="44"/>
      <c r="LX21" s="44"/>
      <c r="LY21" s="44"/>
      <c r="LZ21" s="44"/>
      <c r="MA21" s="44"/>
      <c r="MB21" s="44"/>
      <c r="MC21" s="44"/>
      <c r="MD21" s="44"/>
      <c r="ME21" s="44"/>
      <c r="MF21" s="44"/>
      <c r="MG21" s="44"/>
      <c r="MH21" s="44"/>
      <c r="MI21" s="44"/>
      <c r="MJ21" s="44"/>
      <c r="MK21" s="44"/>
      <c r="ML21" s="44"/>
      <c r="MM21" s="44"/>
      <c r="MN21" s="44"/>
      <c r="MO21" s="44"/>
      <c r="MP21" s="44"/>
      <c r="MQ21" s="44"/>
      <c r="MR21" s="44"/>
      <c r="MS21" s="44"/>
      <c r="MT21" s="44"/>
      <c r="MU21" s="44"/>
      <c r="MV21" s="44"/>
      <c r="MW21" s="44"/>
      <c r="MX21" s="44"/>
      <c r="MY21" s="44"/>
      <c r="MZ21" s="44"/>
      <c r="NA21" s="44"/>
      <c r="NB21" s="44"/>
      <c r="NC21" s="44"/>
      <c r="ND21" s="44"/>
      <c r="NE21" s="44"/>
      <c r="NF21" s="44"/>
      <c r="NG21" s="44"/>
      <c r="NH21" s="44"/>
      <c r="NI21" s="44"/>
      <c r="NJ21" s="44"/>
      <c r="NK21" s="44"/>
      <c r="NL21" s="44"/>
      <c r="NM21" s="44"/>
      <c r="NN21" s="44"/>
      <c r="NO21" s="44"/>
      <c r="NP21" s="44"/>
      <c r="NQ21" s="44"/>
      <c r="NR21" s="44"/>
      <c r="NS21" s="44"/>
      <c r="NT21" s="44"/>
      <c r="NU21" s="44"/>
      <c r="NV21" s="44"/>
      <c r="NW21" s="44"/>
      <c r="NX21" s="44"/>
      <c r="NY21" s="44"/>
      <c r="NZ21" s="44"/>
      <c r="OA21" s="44"/>
      <c r="OB21" s="44"/>
      <c r="OC21" s="44"/>
      <c r="OD21" s="44"/>
      <c r="OE21" s="44"/>
      <c r="OF21" s="44"/>
      <c r="OG21" s="44"/>
      <c r="OH21" s="44"/>
      <c r="OI21" s="44"/>
      <c r="OJ21" s="44"/>
      <c r="OK21" s="44"/>
      <c r="OL21" s="44"/>
      <c r="OM21" s="44"/>
      <c r="ON21" s="44"/>
      <c r="OO21" s="44"/>
      <c r="OP21" s="44"/>
      <c r="OQ21" s="44"/>
      <c r="OR21" s="44"/>
      <c r="OS21" s="44"/>
      <c r="OT21" s="44"/>
      <c r="OU21" s="44"/>
      <c r="OV21" s="44"/>
      <c r="OW21" s="44"/>
      <c r="OX21" s="44"/>
      <c r="OY21" s="44"/>
      <c r="OZ21" s="44"/>
      <c r="PA21" s="44"/>
      <c r="PB21" s="44"/>
      <c r="PC21" s="44"/>
      <c r="PD21" s="44"/>
      <c r="PE21" s="44"/>
      <c r="PF21" s="44"/>
      <c r="PG21" s="44"/>
      <c r="PH21" s="44"/>
      <c r="PI21" s="44"/>
      <c r="PJ21" s="44"/>
      <c r="PK21" s="44"/>
      <c r="PL21" s="44"/>
      <c r="PM21" s="44"/>
      <c r="PN21" s="44"/>
      <c r="PO21" s="44"/>
      <c r="PP21" s="44"/>
      <c r="PQ21" s="44"/>
      <c r="PR21" s="44"/>
      <c r="PS21" s="44"/>
      <c r="PT21" s="44"/>
      <c r="PU21" s="44"/>
      <c r="PV21" s="44"/>
      <c r="PW21" s="44"/>
      <c r="PX21" s="44"/>
      <c r="PY21" s="44"/>
      <c r="PZ21" s="44"/>
      <c r="QA21" s="44"/>
      <c r="QB21" s="44"/>
      <c r="QC21" s="44"/>
      <c r="QD21" s="44"/>
      <c r="QE21" s="44"/>
      <c r="QF21" s="44"/>
      <c r="QG21" s="44"/>
      <c r="QH21" s="44"/>
      <c r="QI21" s="44"/>
      <c r="QJ21" s="44"/>
      <c r="QK21" s="44"/>
      <c r="QL21" s="44"/>
      <c r="QM21" s="44"/>
      <c r="QN21" s="44"/>
      <c r="QO21" s="44"/>
      <c r="QP21" s="44"/>
      <c r="QQ21" s="44"/>
      <c r="QR21" s="44"/>
      <c r="QS21" s="44"/>
      <c r="QT21" s="44"/>
      <c r="QU21" s="44"/>
      <c r="QV21" s="44"/>
      <c r="QW21" s="44"/>
      <c r="QX21" s="44"/>
      <c r="QY21" s="44"/>
      <c r="QZ21" s="44"/>
      <c r="RA21" s="44"/>
      <c r="RB21" s="44"/>
      <c r="RC21" s="44"/>
      <c r="RD21" s="44"/>
      <c r="RE21" s="44"/>
      <c r="RF21" s="44"/>
      <c r="RG21" s="44"/>
      <c r="RH21" s="44"/>
      <c r="RI21" s="44"/>
      <c r="RJ21" s="44"/>
      <c r="RK21" s="44"/>
      <c r="RL21" s="44"/>
      <c r="RM21" s="44"/>
      <c r="RN21" s="44"/>
      <c r="RO21" s="44"/>
      <c r="RP21" s="44"/>
      <c r="RQ21" s="44"/>
      <c r="RR21" s="44"/>
      <c r="RS21" s="44"/>
      <c r="RT21" s="44"/>
      <c r="RU21" s="44"/>
      <c r="RV21" s="44"/>
      <c r="RW21" s="44"/>
      <c r="RX21" s="44"/>
      <c r="RY21" s="44"/>
      <c r="RZ21" s="44"/>
      <c r="SA21" s="44"/>
      <c r="SB21" s="44"/>
      <c r="SC21" s="44"/>
      <c r="SD21" s="44"/>
      <c r="SE21" s="44"/>
      <c r="SF21" s="44"/>
      <c r="SG21" s="44"/>
      <c r="SH21" s="44"/>
      <c r="SI21" s="44"/>
      <c r="SJ21" s="44"/>
      <c r="SK21" s="44"/>
      <c r="SL21" s="44"/>
      <c r="SM21" s="44"/>
      <c r="SN21" s="44"/>
      <c r="SO21" s="44"/>
      <c r="SP21" s="44"/>
      <c r="SQ21" s="44"/>
      <c r="SR21" s="44"/>
      <c r="SS21" s="44"/>
      <c r="ST21" s="44"/>
      <c r="SU21" s="44"/>
      <c r="SV21" s="44"/>
      <c r="SW21" s="44"/>
      <c r="SX21" s="44"/>
      <c r="SY21" s="44"/>
      <c r="SZ21" s="44"/>
      <c r="TA21" s="44"/>
      <c r="TB21" s="44"/>
      <c r="TC21" s="44"/>
      <c r="TD21" s="44"/>
      <c r="TE21" s="44"/>
      <c r="TF21" s="44"/>
      <c r="TG21" s="44"/>
      <c r="TH21" s="44"/>
      <c r="TI21" s="44"/>
      <c r="TJ21" s="44"/>
      <c r="TK21" s="44"/>
      <c r="TL21" s="44"/>
      <c r="TM21" s="44"/>
      <c r="TN21" s="44"/>
      <c r="TO21" s="44"/>
      <c r="TP21" s="44"/>
      <c r="TQ21" s="44"/>
      <c r="TR21" s="44"/>
      <c r="TS21" s="44"/>
      <c r="TT21" s="44"/>
      <c r="TU21" s="44"/>
      <c r="TV21" s="44"/>
      <c r="TW21" s="44"/>
      <c r="TX21" s="44"/>
      <c r="TY21" s="44"/>
      <c r="TZ21" s="44"/>
      <c r="UA21" s="44"/>
      <c r="UB21" s="44"/>
      <c r="UC21" s="44"/>
      <c r="UD21" s="44"/>
      <c r="UE21" s="44"/>
      <c r="UF21" s="44"/>
      <c r="UG21" s="44"/>
      <c r="UH21" s="44"/>
      <c r="UI21" s="44"/>
      <c r="UJ21" s="44"/>
      <c r="UK21" s="44"/>
      <c r="UL21" s="44"/>
      <c r="UM21" s="44"/>
      <c r="UN21" s="44"/>
      <c r="UO21" s="44"/>
      <c r="UP21" s="44"/>
      <c r="UQ21" s="44"/>
      <c r="UR21" s="44"/>
      <c r="US21" s="44"/>
      <c r="UT21" s="44"/>
      <c r="UU21" s="44"/>
      <c r="UV21" s="44"/>
      <c r="UW21" s="44"/>
      <c r="UX21" s="44"/>
      <c r="UY21" s="44"/>
      <c r="UZ21" s="44"/>
      <c r="VA21" s="44"/>
      <c r="VB21" s="44"/>
      <c r="VC21" s="44"/>
      <c r="VD21" s="44"/>
      <c r="VE21" s="44"/>
      <c r="VF21" s="44"/>
      <c r="VG21" s="44"/>
      <c r="VH21" s="44"/>
      <c r="VI21" s="44"/>
      <c r="VJ21" s="44"/>
      <c r="VK21" s="44"/>
      <c r="VL21" s="44"/>
      <c r="VM21" s="44"/>
      <c r="VN21" s="44"/>
      <c r="VO21" s="44"/>
      <c r="VP21" s="44"/>
      <c r="VQ21" s="44"/>
      <c r="VR21" s="44"/>
      <c r="VS21" s="44"/>
      <c r="VT21" s="44"/>
      <c r="VU21" s="44"/>
      <c r="VV21" s="44"/>
      <c r="VW21" s="44"/>
      <c r="VX21" s="44"/>
      <c r="VY21" s="44"/>
      <c r="VZ21" s="44"/>
      <c r="WA21" s="44"/>
      <c r="WB21" s="44"/>
      <c r="WC21" s="44"/>
      <c r="WD21" s="44"/>
      <c r="WE21" s="44"/>
      <c r="WF21" s="44"/>
      <c r="WG21" s="44"/>
      <c r="WH21" s="44"/>
      <c r="WI21" s="44"/>
      <c r="WJ21" s="44"/>
      <c r="WK21" s="44"/>
      <c r="WL21" s="44"/>
      <c r="WM21" s="44"/>
      <c r="WN21" s="44"/>
      <c r="WO21" s="44"/>
      <c r="WP21" s="44"/>
      <c r="WQ21" s="44"/>
      <c r="WR21" s="44"/>
      <c r="WS21" s="44"/>
      <c r="WT21" s="44"/>
      <c r="WU21" s="44"/>
      <c r="WV21" s="44"/>
      <c r="WW21" s="44"/>
      <c r="WX21" s="44"/>
      <c r="WY21" s="44"/>
      <c r="WZ21" s="44"/>
      <c r="XA21" s="44"/>
      <c r="XB21" s="44"/>
      <c r="XC21" s="44"/>
      <c r="XD21" s="44"/>
      <c r="XE21" s="44"/>
      <c r="XF21" s="44"/>
      <c r="XG21" s="44"/>
      <c r="XH21" s="44"/>
      <c r="XI21" s="44"/>
      <c r="XJ21" s="44"/>
      <c r="XK21" s="44"/>
      <c r="XL21" s="44"/>
      <c r="XM21" s="44"/>
      <c r="XN21" s="44"/>
      <c r="XO21" s="44"/>
      <c r="XP21" s="44"/>
      <c r="XQ21" s="44"/>
      <c r="XR21" s="44"/>
      <c r="XS21" s="44"/>
      <c r="XT21" s="44"/>
      <c r="XU21" s="44"/>
      <c r="XV21" s="44"/>
      <c r="XW21" s="44"/>
      <c r="XX21" s="44"/>
      <c r="XY21" s="44"/>
      <c r="XZ21" s="44"/>
      <c r="YA21" s="44"/>
      <c r="YB21" s="44"/>
      <c r="YC21" s="44"/>
      <c r="YD21" s="44"/>
      <c r="YE21" s="44"/>
      <c r="YF21" s="44"/>
      <c r="YG21" s="44"/>
      <c r="YH21" s="44"/>
      <c r="YI21" s="44"/>
      <c r="YJ21" s="44"/>
      <c r="YK21" s="44"/>
      <c r="YL21" s="44"/>
      <c r="YM21" s="44"/>
      <c r="YN21" s="44"/>
      <c r="YO21" s="44"/>
      <c r="YP21" s="44"/>
      <c r="YQ21" s="44"/>
      <c r="YR21" s="44"/>
      <c r="YS21" s="44"/>
      <c r="YT21" s="44"/>
      <c r="YU21" s="44"/>
      <c r="YV21" s="44"/>
      <c r="YW21" s="44"/>
      <c r="YX21" s="44"/>
      <c r="YY21" s="44"/>
      <c r="YZ21" s="44"/>
      <c r="ZA21" s="44"/>
      <c r="ZB21" s="44"/>
      <c r="ZC21" s="44"/>
      <c r="ZD21" s="44"/>
      <c r="ZE21" s="44"/>
      <c r="ZF21" s="44"/>
      <c r="ZG21" s="44"/>
      <c r="ZH21" s="44"/>
      <c r="ZI21" s="44"/>
      <c r="ZJ21" s="44"/>
      <c r="ZK21" s="44"/>
      <c r="ZL21" s="44"/>
      <c r="ZM21" s="44"/>
      <c r="ZN21" s="44"/>
      <c r="ZO21" s="44"/>
      <c r="ZP21" s="44"/>
      <c r="ZQ21" s="44"/>
      <c r="ZR21" s="44"/>
      <c r="ZS21" s="44"/>
      <c r="ZT21" s="44"/>
      <c r="ZU21" s="44"/>
      <c r="ZV21" s="44"/>
      <c r="ZW21" s="44"/>
      <c r="ZX21" s="44"/>
      <c r="ZY21" s="44"/>
      <c r="ZZ21" s="44"/>
      <c r="AAA21" s="44"/>
      <c r="AAB21" s="44"/>
      <c r="AAC21" s="44"/>
      <c r="AAD21" s="44"/>
      <c r="AAE21" s="44"/>
      <c r="AAF21" s="44"/>
      <c r="AAG21" s="44"/>
      <c r="AAH21" s="44"/>
      <c r="AAI21" s="44"/>
      <c r="AAJ21" s="44"/>
      <c r="AAK21" s="44"/>
      <c r="AAL21" s="44"/>
      <c r="AAM21" s="44"/>
      <c r="AAN21" s="44"/>
      <c r="AAO21" s="44"/>
      <c r="AAP21" s="44"/>
      <c r="AAQ21" s="44"/>
      <c r="AAR21" s="44"/>
      <c r="AAS21" s="44"/>
      <c r="AAT21" s="44"/>
      <c r="AAU21" s="44"/>
      <c r="AAV21" s="44"/>
      <c r="AAW21" s="44"/>
      <c r="AAX21" s="44"/>
      <c r="AAY21" s="44"/>
      <c r="AAZ21" s="44"/>
      <c r="ABA21" s="44"/>
      <c r="ABB21" s="44"/>
      <c r="ABC21" s="44"/>
      <c r="ABD21" s="44"/>
      <c r="ABE21" s="44"/>
      <c r="ABF21" s="44"/>
      <c r="ABG21" s="44"/>
      <c r="ABH21" s="44"/>
      <c r="ABI21" s="44"/>
      <c r="ABJ21" s="44"/>
      <c r="ABK21" s="44"/>
      <c r="ABL21" s="44"/>
      <c r="ABM21" s="44"/>
      <c r="ABN21" s="44"/>
      <c r="ABO21" s="44"/>
      <c r="ABP21" s="44"/>
      <c r="ABQ21" s="44"/>
      <c r="ABR21" s="44"/>
      <c r="ABS21" s="44"/>
      <c r="ABT21" s="44"/>
      <c r="ABU21" s="44"/>
      <c r="ABV21" s="44"/>
      <c r="ABW21" s="44"/>
      <c r="ABX21" s="44"/>
      <c r="ABY21" s="44"/>
      <c r="ABZ21" s="44"/>
      <c r="ACA21" s="44"/>
      <c r="ACB21" s="44"/>
      <c r="ACC21" s="44"/>
      <c r="ACD21" s="44"/>
      <c r="ACE21" s="44"/>
      <c r="ACF21" s="44"/>
      <c r="ACG21" s="44"/>
      <c r="ACH21" s="44"/>
      <c r="ACI21" s="44"/>
      <c r="ACJ21" s="44"/>
      <c r="ACK21" s="44"/>
      <c r="ACL21" s="44"/>
      <c r="ACM21" s="44"/>
      <c r="ACN21" s="44"/>
      <c r="ACO21" s="44"/>
      <c r="ACP21" s="44"/>
      <c r="ACQ21" s="44"/>
      <c r="ACR21" s="44"/>
      <c r="ACS21" s="44"/>
      <c r="ACT21" s="44"/>
      <c r="ACU21" s="44"/>
      <c r="ACV21" s="44"/>
      <c r="ACW21" s="44"/>
      <c r="ACX21" s="44"/>
      <c r="ACY21" s="44"/>
      <c r="ACZ21" s="44"/>
      <c r="ADA21" s="44"/>
      <c r="ADB21" s="44"/>
      <c r="ADC21" s="44"/>
      <c r="ADD21" s="44"/>
      <c r="ADE21" s="44"/>
      <c r="ADF21" s="44"/>
      <c r="ADG21" s="44"/>
      <c r="ADH21" s="44"/>
      <c r="ADI21" s="44"/>
      <c r="ADJ21" s="44"/>
      <c r="ADK21" s="44"/>
      <c r="ADL21" s="44"/>
      <c r="ADM21" s="44"/>
      <c r="ADN21" s="44"/>
      <c r="ADO21" s="44"/>
      <c r="ADP21" s="44"/>
      <c r="ADQ21" s="44"/>
      <c r="ADR21" s="44"/>
      <c r="ADS21" s="44"/>
      <c r="ADT21" s="44"/>
      <c r="ADU21" s="44"/>
      <c r="ADV21" s="44"/>
      <c r="ADW21" s="44"/>
      <c r="ADX21" s="44"/>
      <c r="ADY21" s="44"/>
      <c r="ADZ21" s="44"/>
      <c r="AEA21" s="44"/>
      <c r="AEB21" s="44"/>
      <c r="AEC21" s="44"/>
      <c r="AED21" s="44"/>
      <c r="AEE21" s="44"/>
      <c r="AEF21" s="44"/>
      <c r="AEG21" s="44"/>
      <c r="AEH21" s="44"/>
      <c r="AEI21" s="44"/>
      <c r="AEJ21" s="44"/>
      <c r="AEK21" s="44"/>
      <c r="AEL21" s="44"/>
      <c r="AEM21" s="44"/>
      <c r="AEN21" s="44"/>
      <c r="AEO21" s="44"/>
      <c r="AEP21" s="44"/>
      <c r="AEQ21" s="44"/>
      <c r="AER21" s="44"/>
      <c r="AES21" s="44"/>
      <c r="AET21" s="44"/>
      <c r="AEU21" s="44"/>
      <c r="AEV21" s="44"/>
      <c r="AEW21" s="44"/>
      <c r="AEX21" s="44"/>
      <c r="AEY21" s="44"/>
      <c r="AEZ21" s="44"/>
      <c r="AFA21" s="44"/>
      <c r="AFB21" s="44"/>
      <c r="AFC21" s="44"/>
      <c r="AFD21" s="44"/>
      <c r="AFE21" s="44"/>
      <c r="AFF21" s="44"/>
      <c r="AFG21" s="44"/>
      <c r="AFH21" s="44"/>
      <c r="AFI21" s="44"/>
      <c r="AFJ21" s="44"/>
      <c r="AFK21" s="44"/>
      <c r="AFL21" s="44"/>
      <c r="AFM21" s="44"/>
      <c r="AFN21" s="44"/>
      <c r="AFO21" s="44"/>
      <c r="AFP21" s="44"/>
      <c r="AFQ21" s="44"/>
      <c r="AFR21" s="44"/>
      <c r="AFS21" s="44"/>
      <c r="AFT21" s="44"/>
      <c r="AFU21" s="44"/>
      <c r="AFV21" s="44"/>
      <c r="AFW21" s="44"/>
      <c r="AFX21" s="44"/>
      <c r="AFY21" s="44"/>
      <c r="AFZ21" s="44"/>
      <c r="AGA21" s="44"/>
      <c r="AGB21" s="44"/>
      <c r="AGC21" s="44"/>
      <c r="AGD21" s="44"/>
      <c r="AGE21" s="44"/>
      <c r="AGF21" s="44"/>
      <c r="AGG21" s="44"/>
      <c r="AGH21" s="44"/>
      <c r="AGI21" s="44"/>
      <c r="AGJ21" s="44"/>
      <c r="AGK21" s="44"/>
      <c r="AGL21" s="44"/>
      <c r="AGM21" s="44"/>
      <c r="AGN21" s="44"/>
      <c r="AGO21" s="44"/>
      <c r="AGP21" s="44"/>
      <c r="AGQ21" s="44"/>
      <c r="AGR21" s="44"/>
      <c r="AGS21" s="44"/>
      <c r="AGT21" s="44"/>
      <c r="AGU21" s="44"/>
      <c r="AGV21" s="44"/>
      <c r="AGW21" s="44"/>
      <c r="AGX21" s="44"/>
      <c r="AGY21" s="44"/>
      <c r="AGZ21" s="44"/>
      <c r="AHA21" s="44"/>
      <c r="AHB21" s="44"/>
      <c r="AHC21" s="44"/>
      <c r="AHD21" s="44"/>
      <c r="AHE21" s="44"/>
      <c r="AHF21" s="44"/>
      <c r="AHG21" s="44"/>
      <c r="AHH21" s="44"/>
      <c r="AHI21" s="44"/>
      <c r="AHJ21" s="44"/>
      <c r="AHK21" s="44"/>
      <c r="AHL21" s="44"/>
      <c r="AHM21" s="44"/>
      <c r="AHN21" s="44"/>
      <c r="AHO21" s="44"/>
      <c r="AHP21" s="44"/>
      <c r="AHQ21" s="44"/>
      <c r="AHR21" s="44"/>
      <c r="AHS21" s="44"/>
      <c r="AHT21" s="44"/>
      <c r="AHU21" s="44"/>
      <c r="AHV21" s="44"/>
      <c r="AHW21" s="44"/>
      <c r="AHX21" s="44"/>
      <c r="AHY21" s="44"/>
      <c r="AHZ21" s="44"/>
      <c r="AIA21" s="44"/>
      <c r="AIB21" s="44"/>
      <c r="AIC21" s="44"/>
      <c r="AID21" s="44"/>
      <c r="AIE21" s="44"/>
      <c r="AIF21" s="44"/>
      <c r="AIG21" s="44"/>
      <c r="AIH21" s="44"/>
      <c r="AII21" s="44"/>
      <c r="AIJ21" s="44"/>
      <c r="AIK21" s="44"/>
      <c r="AIL21" s="44"/>
      <c r="AIM21" s="44"/>
      <c r="AIN21" s="44"/>
      <c r="AIO21" s="44"/>
      <c r="AIP21" s="44"/>
      <c r="AIQ21" s="44"/>
      <c r="AIR21" s="44"/>
      <c r="AIS21" s="44"/>
      <c r="AIT21" s="44"/>
      <c r="AIU21" s="44"/>
      <c r="AIV21" s="44"/>
      <c r="AIW21" s="44"/>
      <c r="AIX21" s="44"/>
      <c r="AIY21" s="44"/>
      <c r="AIZ21" s="44"/>
      <c r="AJA21" s="44"/>
      <c r="AJB21" s="44"/>
      <c r="AJC21" s="44"/>
      <c r="AJD21" s="44"/>
      <c r="AJE21" s="44"/>
      <c r="AJF21" s="44"/>
      <c r="AJG21" s="44"/>
      <c r="AJH21" s="44"/>
      <c r="AJI21" s="44"/>
      <c r="AJJ21" s="44"/>
      <c r="AJK21" s="44"/>
      <c r="AJL21" s="44"/>
      <c r="AJM21" s="44"/>
      <c r="AJN21" s="44"/>
      <c r="AJO21" s="44"/>
      <c r="AJP21" s="44"/>
      <c r="AJQ21" s="44"/>
      <c r="AJR21" s="44"/>
      <c r="AJS21" s="44"/>
      <c r="AJT21" s="44"/>
      <c r="AJU21" s="44"/>
      <c r="AJV21" s="44"/>
      <c r="AJW21" s="44"/>
      <c r="AJX21" s="44"/>
      <c r="AJY21" s="44"/>
      <c r="AJZ21" s="44"/>
      <c r="AKA21" s="44"/>
      <c r="AKB21" s="44"/>
      <c r="AKC21" s="44"/>
      <c r="AKD21" s="44"/>
      <c r="AKE21" s="44"/>
      <c r="AKF21" s="44"/>
      <c r="AKG21" s="44"/>
      <c r="AKH21" s="44"/>
      <c r="AKI21" s="44"/>
      <c r="AKJ21" s="44"/>
      <c r="AKK21" s="44"/>
      <c r="AKL21" s="44"/>
      <c r="AKM21" s="44"/>
      <c r="AKN21" s="44"/>
      <c r="AKO21" s="44"/>
      <c r="AKP21" s="44"/>
      <c r="AKQ21" s="44"/>
      <c r="AKR21" s="44"/>
      <c r="AKS21" s="44"/>
      <c r="AKT21" s="44"/>
      <c r="AKU21" s="44"/>
      <c r="AKV21" s="44"/>
      <c r="AKW21" s="44"/>
      <c r="AKX21" s="44"/>
      <c r="AKY21" s="44"/>
      <c r="AKZ21" s="44"/>
      <c r="ALA21" s="44"/>
      <c r="ALB21" s="44"/>
      <c r="ALC21" s="44"/>
      <c r="ALD21" s="44"/>
      <c r="ALE21" s="44"/>
      <c r="ALF21" s="44"/>
      <c r="ALG21" s="44"/>
      <c r="ALH21" s="44"/>
      <c r="ALI21" s="44"/>
      <c r="ALJ21" s="44"/>
      <c r="ALK21" s="44"/>
      <c r="ALL21" s="44"/>
      <c r="ALM21" s="44"/>
      <c r="ALN21" s="44"/>
      <c r="ALO21" s="44"/>
      <c r="ALP21" s="44"/>
      <c r="ALQ21" s="44"/>
      <c r="ALR21" s="44"/>
      <c r="ALS21" s="44"/>
      <c r="ALT21" s="44"/>
      <c r="ALU21" s="44"/>
      <c r="ALV21" s="44"/>
      <c r="ALW21" s="44"/>
      <c r="ALX21" s="44"/>
      <c r="ALY21" s="44"/>
      <c r="ALZ21" s="44"/>
      <c r="AMA21" s="44"/>
      <c r="AMB21" s="44"/>
      <c r="AMC21" s="44"/>
      <c r="AMD21" s="44"/>
      <c r="AME21" s="44"/>
      <c r="AMF21" s="44"/>
      <c r="AMG21" s="44"/>
      <c r="AMH21" s="44"/>
      <c r="AMI21" s="44"/>
      <c r="AMJ21" s="44"/>
      <c r="AMK21" s="44"/>
      <c r="AML21" s="44"/>
      <c r="AMM21" s="44"/>
      <c r="AMN21" s="44"/>
      <c r="AMO21" s="44"/>
      <c r="AMP21" s="44"/>
      <c r="AMQ21" s="44"/>
      <c r="AMR21" s="44"/>
      <c r="AMS21" s="44"/>
      <c r="AMT21" s="44"/>
      <c r="AMU21" s="44"/>
      <c r="AMV21" s="44"/>
      <c r="AMW21" s="44"/>
      <c r="AMX21" s="44"/>
      <c r="AMY21" s="44"/>
      <c r="AMZ21" s="44"/>
      <c r="ANA21" s="44"/>
      <c r="ANB21" s="44"/>
      <c r="ANC21" s="44"/>
      <c r="AND21" s="44"/>
      <c r="ANE21" s="44"/>
      <c r="ANF21" s="44"/>
      <c r="ANG21" s="44"/>
      <c r="ANH21" s="44"/>
      <c r="ANI21" s="44"/>
      <c r="ANJ21" s="44"/>
      <c r="ANK21" s="44"/>
      <c r="ANL21" s="44"/>
      <c r="ANM21" s="44"/>
      <c r="ANN21" s="44"/>
      <c r="ANO21" s="44"/>
      <c r="ANP21" s="44"/>
      <c r="ANQ21" s="44"/>
      <c r="ANR21" s="44"/>
      <c r="ANS21" s="44"/>
      <c r="ANT21" s="44"/>
      <c r="ANU21" s="44"/>
      <c r="ANV21" s="44"/>
      <c r="ANW21" s="44"/>
      <c r="ANX21" s="44"/>
      <c r="ANY21" s="44"/>
      <c r="ANZ21" s="44"/>
      <c r="AOA21" s="44"/>
      <c r="AOB21" s="44"/>
      <c r="AOC21" s="44"/>
      <c r="AOD21" s="44"/>
      <c r="AOE21" s="44"/>
      <c r="AOF21" s="44"/>
      <c r="AOG21" s="44"/>
      <c r="AOH21" s="44"/>
      <c r="AOI21" s="44"/>
      <c r="AOJ21" s="44"/>
      <c r="AOK21" s="44"/>
      <c r="AOL21" s="44"/>
      <c r="AOM21" s="44"/>
      <c r="AON21" s="44"/>
      <c r="AOO21" s="44"/>
      <c r="AOP21" s="44"/>
      <c r="AOQ21" s="44"/>
      <c r="AOR21" s="44"/>
      <c r="AOS21" s="44"/>
      <c r="AOT21" s="44"/>
      <c r="AOU21" s="44"/>
      <c r="AOV21" s="44"/>
      <c r="AOW21" s="44"/>
      <c r="AOX21" s="44"/>
      <c r="AOY21" s="44"/>
      <c r="AOZ21" s="44"/>
      <c r="APA21" s="44"/>
      <c r="APB21" s="44"/>
      <c r="APC21" s="44"/>
      <c r="APD21" s="44"/>
      <c r="APE21" s="44"/>
      <c r="APF21" s="44"/>
      <c r="APG21" s="44"/>
      <c r="APH21" s="44"/>
      <c r="API21" s="44"/>
      <c r="APJ21" s="44"/>
      <c r="APK21" s="44"/>
      <c r="APL21" s="44"/>
      <c r="APM21" s="44"/>
    </row>
    <row r="22" spans="3:1105" x14ac:dyDescent="0.25">
      <c r="C22" s="46" t="s">
        <v>304</v>
      </c>
      <c r="D22" s="44">
        <v>12371</v>
      </c>
      <c r="E22" s="119">
        <v>0</v>
      </c>
      <c r="F22" s="119">
        <v>-94299100.819999993</v>
      </c>
      <c r="G22" s="119">
        <v>9754775.0500000007</v>
      </c>
      <c r="H22" s="119">
        <v>0</v>
      </c>
      <c r="I22" s="44"/>
      <c r="J22" s="44"/>
      <c r="K22" s="68"/>
      <c r="L22" s="68"/>
      <c r="M22" s="68"/>
      <c r="N22" s="68"/>
      <c r="Q22" s="68"/>
      <c r="R22" s="68"/>
      <c r="S22" s="68"/>
      <c r="T22" s="68"/>
      <c r="U22" s="68"/>
      <c r="V22" s="68"/>
      <c r="W22" s="68"/>
      <c r="X22" s="68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4"/>
      <c r="AS22" s="44"/>
      <c r="AT22" s="44"/>
      <c r="AU22" s="44"/>
      <c r="AV22" s="44"/>
      <c r="AW22" s="44"/>
      <c r="AX22" s="44"/>
      <c r="AY22" s="44"/>
      <c r="AZ22" s="44"/>
      <c r="BA22" s="44"/>
      <c r="BB22" s="44"/>
      <c r="BC22" s="44"/>
      <c r="BD22" s="44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44"/>
      <c r="BQ22" s="44"/>
      <c r="BR22" s="44"/>
      <c r="BS22" s="44"/>
      <c r="BT22" s="44"/>
      <c r="BU22" s="44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44"/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44"/>
      <c r="DY22" s="44"/>
      <c r="DZ22" s="44"/>
      <c r="EA22" s="44"/>
      <c r="EB22" s="44"/>
      <c r="EC22" s="44"/>
      <c r="ED22" s="44"/>
      <c r="EE22" s="44"/>
      <c r="EF22" s="44"/>
      <c r="EG22" s="44"/>
      <c r="EH22" s="44"/>
      <c r="EI22" s="44"/>
      <c r="EJ22" s="44"/>
      <c r="EK22" s="44"/>
      <c r="EL22" s="44"/>
      <c r="EM22" s="44"/>
      <c r="EN22" s="44"/>
      <c r="EO22" s="44"/>
      <c r="EP22" s="44"/>
      <c r="EQ22" s="44"/>
      <c r="ER22" s="44"/>
      <c r="ES22" s="44"/>
      <c r="ET22" s="44"/>
      <c r="EU22" s="44"/>
      <c r="EV22" s="44"/>
      <c r="EW22" s="44"/>
      <c r="EX22" s="44"/>
      <c r="EY22" s="44"/>
      <c r="EZ22" s="44"/>
      <c r="FA22" s="44"/>
      <c r="FB22" s="44"/>
      <c r="FC22" s="44"/>
      <c r="FD22" s="44"/>
      <c r="FE22" s="44"/>
      <c r="FF22" s="44"/>
      <c r="FG22" s="44"/>
      <c r="FH22" s="44"/>
      <c r="FI22" s="44"/>
      <c r="FJ22" s="44"/>
      <c r="FK22" s="44"/>
      <c r="FL22" s="44"/>
      <c r="FM22" s="44"/>
      <c r="FN22" s="44"/>
      <c r="FO22" s="44"/>
      <c r="FP22" s="44"/>
      <c r="FQ22" s="44"/>
      <c r="FR22" s="44"/>
      <c r="FS22" s="44"/>
      <c r="FT22" s="44"/>
      <c r="FU22" s="44"/>
      <c r="FV22" s="44"/>
      <c r="FW22" s="44"/>
      <c r="FX22" s="44"/>
      <c r="FY22" s="44"/>
      <c r="FZ22" s="44"/>
      <c r="GA22" s="44"/>
      <c r="GB22" s="44"/>
      <c r="GC22" s="44"/>
      <c r="GD22" s="44"/>
      <c r="GE22" s="44"/>
      <c r="GF22" s="44"/>
      <c r="GG22" s="44"/>
      <c r="GH22" s="44"/>
      <c r="GI22" s="44"/>
      <c r="GJ22" s="44"/>
      <c r="GK22" s="44"/>
      <c r="GL22" s="44"/>
      <c r="GM22" s="44"/>
      <c r="GN22" s="44"/>
      <c r="GO22" s="44"/>
      <c r="GP22" s="44"/>
      <c r="GQ22" s="44"/>
      <c r="GR22" s="44"/>
      <c r="GS22" s="44"/>
      <c r="GT22" s="44"/>
      <c r="GU22" s="44"/>
      <c r="GV22" s="44"/>
      <c r="GW22" s="44"/>
      <c r="GX22" s="44"/>
      <c r="GY22" s="44"/>
      <c r="GZ22" s="44"/>
      <c r="HA22" s="44"/>
      <c r="HB22" s="44"/>
      <c r="HC22" s="44"/>
      <c r="HD22" s="44"/>
      <c r="HE22" s="44"/>
      <c r="HF22" s="44"/>
      <c r="HG22" s="44"/>
      <c r="HH22" s="44"/>
      <c r="HI22" s="44"/>
      <c r="HJ22" s="44"/>
      <c r="HK22" s="44"/>
      <c r="HL22" s="44"/>
      <c r="HM22" s="44"/>
      <c r="HN22" s="44"/>
      <c r="HO22" s="44"/>
      <c r="HP22" s="44"/>
      <c r="HQ22" s="44"/>
      <c r="HR22" s="44"/>
      <c r="HS22" s="44"/>
      <c r="HT22" s="44"/>
      <c r="HU22" s="44"/>
      <c r="HV22" s="44"/>
      <c r="HW22" s="44"/>
      <c r="HX22" s="44"/>
      <c r="HY22" s="44"/>
      <c r="HZ22" s="44"/>
      <c r="IA22" s="44"/>
      <c r="IB22" s="44"/>
      <c r="IC22" s="44"/>
      <c r="ID22" s="44"/>
      <c r="IE22" s="44"/>
      <c r="IF22" s="44"/>
      <c r="IG22" s="44"/>
      <c r="IH22" s="44"/>
      <c r="II22" s="44"/>
      <c r="IJ22" s="44"/>
      <c r="IK22" s="44"/>
      <c r="IL22" s="44"/>
      <c r="IM22" s="44"/>
      <c r="IN22" s="44"/>
      <c r="IO22" s="44"/>
      <c r="IP22" s="44"/>
      <c r="IQ22" s="44"/>
      <c r="IR22" s="44"/>
      <c r="IS22" s="44"/>
      <c r="IT22" s="44"/>
      <c r="IU22" s="44"/>
      <c r="IV22" s="44"/>
      <c r="IW22" s="44"/>
      <c r="IX22" s="44"/>
      <c r="IY22" s="44"/>
      <c r="IZ22" s="44"/>
      <c r="JA22" s="44"/>
      <c r="JB22" s="44"/>
      <c r="JC22" s="44"/>
      <c r="JD22" s="44"/>
      <c r="JE22" s="44"/>
      <c r="JF22" s="44"/>
      <c r="JG22" s="44"/>
      <c r="JH22" s="44"/>
      <c r="JI22" s="44"/>
      <c r="JJ22" s="44"/>
      <c r="JK22" s="44"/>
      <c r="JL22" s="44"/>
      <c r="JM22" s="44"/>
      <c r="JN22" s="44"/>
      <c r="JO22" s="44"/>
      <c r="JP22" s="44"/>
      <c r="JQ22" s="44"/>
      <c r="JR22" s="44"/>
      <c r="JS22" s="44"/>
      <c r="JT22" s="44"/>
      <c r="JU22" s="44"/>
      <c r="JV22" s="44"/>
      <c r="JW22" s="44"/>
      <c r="JX22" s="44"/>
      <c r="JY22" s="44"/>
      <c r="JZ22" s="44"/>
      <c r="KA22" s="44"/>
      <c r="KB22" s="44"/>
      <c r="KC22" s="44"/>
      <c r="KD22" s="44"/>
      <c r="KE22" s="44"/>
      <c r="KF22" s="44"/>
      <c r="KG22" s="44"/>
      <c r="KH22" s="44"/>
      <c r="KI22" s="44"/>
      <c r="KJ22" s="44"/>
      <c r="KK22" s="44"/>
      <c r="KL22" s="44"/>
      <c r="KM22" s="44"/>
      <c r="KN22" s="44"/>
      <c r="KO22" s="44"/>
      <c r="KP22" s="44"/>
      <c r="KQ22" s="44"/>
      <c r="KR22" s="44"/>
      <c r="KS22" s="44"/>
      <c r="KT22" s="44"/>
      <c r="KU22" s="44"/>
      <c r="KV22" s="44"/>
      <c r="KW22" s="44"/>
      <c r="KX22" s="44"/>
      <c r="KY22" s="44"/>
      <c r="KZ22" s="44"/>
      <c r="LA22" s="44"/>
      <c r="LB22" s="44"/>
      <c r="LC22" s="44"/>
      <c r="LD22" s="44"/>
      <c r="LE22" s="44"/>
      <c r="LF22" s="44"/>
      <c r="LG22" s="44"/>
      <c r="LH22" s="44"/>
      <c r="LI22" s="44"/>
      <c r="LJ22" s="44"/>
      <c r="LK22" s="44"/>
      <c r="LL22" s="44"/>
      <c r="LM22" s="44"/>
      <c r="LN22" s="44"/>
      <c r="LO22" s="44"/>
      <c r="LP22" s="44"/>
      <c r="LQ22" s="44"/>
      <c r="LR22" s="44"/>
      <c r="LS22" s="44"/>
      <c r="LT22" s="44"/>
      <c r="LU22" s="44"/>
      <c r="LV22" s="44"/>
      <c r="LW22" s="44"/>
      <c r="LX22" s="44"/>
      <c r="LY22" s="44"/>
      <c r="LZ22" s="44"/>
      <c r="MA22" s="44"/>
      <c r="MB22" s="44"/>
      <c r="MC22" s="44"/>
      <c r="MD22" s="44"/>
      <c r="ME22" s="44"/>
      <c r="MF22" s="44"/>
      <c r="MG22" s="44"/>
      <c r="MH22" s="44"/>
      <c r="MI22" s="44"/>
      <c r="MJ22" s="44"/>
      <c r="MK22" s="44"/>
      <c r="ML22" s="44"/>
      <c r="MM22" s="44"/>
      <c r="MN22" s="44"/>
      <c r="MO22" s="44"/>
      <c r="MP22" s="44"/>
      <c r="MQ22" s="44"/>
      <c r="MR22" s="44"/>
      <c r="MS22" s="44"/>
      <c r="MT22" s="44"/>
      <c r="MU22" s="44"/>
      <c r="MV22" s="44"/>
      <c r="MW22" s="44"/>
      <c r="MX22" s="44"/>
      <c r="MY22" s="44"/>
      <c r="MZ22" s="44"/>
      <c r="NA22" s="44"/>
      <c r="NB22" s="44"/>
      <c r="NC22" s="44"/>
      <c r="ND22" s="44"/>
      <c r="NE22" s="44"/>
      <c r="NF22" s="44"/>
      <c r="NG22" s="44"/>
      <c r="NH22" s="44"/>
      <c r="NI22" s="44"/>
      <c r="NJ22" s="44"/>
      <c r="NK22" s="44"/>
      <c r="NL22" s="44"/>
      <c r="NM22" s="44"/>
      <c r="NN22" s="44"/>
      <c r="NO22" s="44"/>
      <c r="NP22" s="44"/>
      <c r="NQ22" s="44"/>
      <c r="NR22" s="44"/>
      <c r="NS22" s="44"/>
      <c r="NT22" s="44"/>
      <c r="NU22" s="44"/>
      <c r="NV22" s="44"/>
      <c r="NW22" s="44"/>
      <c r="NX22" s="44"/>
      <c r="NY22" s="44"/>
      <c r="NZ22" s="44"/>
      <c r="OA22" s="44"/>
      <c r="OB22" s="44"/>
      <c r="OC22" s="44"/>
      <c r="OD22" s="44"/>
      <c r="OE22" s="44"/>
      <c r="OF22" s="44"/>
      <c r="OG22" s="44"/>
      <c r="OH22" s="44"/>
      <c r="OI22" s="44"/>
      <c r="OJ22" s="44"/>
      <c r="OK22" s="44"/>
      <c r="OL22" s="44"/>
      <c r="OM22" s="44"/>
      <c r="ON22" s="44"/>
      <c r="OO22" s="44"/>
      <c r="OP22" s="44"/>
      <c r="OQ22" s="44"/>
      <c r="OR22" s="44"/>
      <c r="OS22" s="44"/>
      <c r="OT22" s="44"/>
      <c r="OU22" s="44"/>
      <c r="OV22" s="44"/>
      <c r="OW22" s="44"/>
      <c r="OX22" s="44"/>
      <c r="OY22" s="44"/>
      <c r="OZ22" s="44"/>
      <c r="PA22" s="44"/>
      <c r="PB22" s="44"/>
      <c r="PC22" s="44"/>
      <c r="PD22" s="44"/>
      <c r="PE22" s="44"/>
      <c r="PF22" s="44"/>
      <c r="PG22" s="44"/>
      <c r="PH22" s="44"/>
      <c r="PI22" s="44"/>
      <c r="PJ22" s="44"/>
      <c r="PK22" s="44"/>
      <c r="PL22" s="44"/>
      <c r="PM22" s="44"/>
      <c r="PN22" s="44"/>
      <c r="PO22" s="44"/>
      <c r="PP22" s="44"/>
      <c r="PQ22" s="44"/>
      <c r="PR22" s="44"/>
      <c r="PS22" s="44"/>
      <c r="PT22" s="44"/>
      <c r="PU22" s="44"/>
      <c r="PV22" s="44"/>
      <c r="PW22" s="44"/>
      <c r="PX22" s="44"/>
      <c r="PY22" s="44"/>
      <c r="PZ22" s="44"/>
      <c r="QA22" s="44"/>
      <c r="QB22" s="44"/>
      <c r="QC22" s="44"/>
      <c r="QD22" s="44"/>
      <c r="QE22" s="44"/>
      <c r="QF22" s="44"/>
      <c r="QG22" s="44"/>
      <c r="QH22" s="44"/>
      <c r="QI22" s="44"/>
      <c r="QJ22" s="44"/>
      <c r="QK22" s="44"/>
      <c r="QL22" s="44"/>
      <c r="QM22" s="44"/>
      <c r="QN22" s="44"/>
      <c r="QO22" s="44"/>
      <c r="QP22" s="44"/>
      <c r="QQ22" s="44"/>
      <c r="QR22" s="44"/>
      <c r="QS22" s="44"/>
      <c r="QT22" s="44"/>
      <c r="QU22" s="44"/>
      <c r="QV22" s="44"/>
      <c r="QW22" s="44"/>
      <c r="QX22" s="44"/>
      <c r="QY22" s="44"/>
      <c r="QZ22" s="44"/>
      <c r="RA22" s="44"/>
      <c r="RB22" s="44"/>
      <c r="RC22" s="44"/>
      <c r="RD22" s="44"/>
      <c r="RE22" s="44"/>
      <c r="RF22" s="44"/>
      <c r="RG22" s="44"/>
      <c r="RH22" s="44"/>
      <c r="RI22" s="44"/>
      <c r="RJ22" s="44"/>
      <c r="RK22" s="44"/>
      <c r="RL22" s="44"/>
      <c r="RM22" s="44"/>
      <c r="RN22" s="44"/>
      <c r="RO22" s="44"/>
      <c r="RP22" s="44"/>
      <c r="RQ22" s="44"/>
      <c r="RR22" s="44"/>
      <c r="RS22" s="44"/>
      <c r="RT22" s="44"/>
      <c r="RU22" s="44"/>
      <c r="RV22" s="44"/>
      <c r="RW22" s="44"/>
      <c r="RX22" s="44"/>
      <c r="RY22" s="44"/>
      <c r="RZ22" s="44"/>
      <c r="SA22" s="44"/>
      <c r="SB22" s="44"/>
      <c r="SC22" s="44"/>
      <c r="SD22" s="44"/>
      <c r="SE22" s="44"/>
      <c r="SF22" s="44"/>
      <c r="SG22" s="44"/>
      <c r="SH22" s="44"/>
      <c r="SI22" s="44"/>
      <c r="SJ22" s="44"/>
      <c r="SK22" s="44"/>
      <c r="SL22" s="44"/>
      <c r="SM22" s="44"/>
      <c r="SN22" s="44"/>
      <c r="SO22" s="44"/>
      <c r="SP22" s="44"/>
      <c r="SQ22" s="44"/>
      <c r="SR22" s="44"/>
      <c r="SS22" s="44"/>
      <c r="ST22" s="44"/>
      <c r="SU22" s="44"/>
      <c r="SV22" s="44"/>
      <c r="SW22" s="44"/>
      <c r="SX22" s="44"/>
      <c r="SY22" s="44"/>
      <c r="SZ22" s="44"/>
      <c r="TA22" s="44"/>
      <c r="TB22" s="44"/>
      <c r="TC22" s="44"/>
      <c r="TD22" s="44"/>
      <c r="TE22" s="44"/>
      <c r="TF22" s="44"/>
      <c r="TG22" s="44"/>
      <c r="TH22" s="44"/>
      <c r="TI22" s="44"/>
      <c r="TJ22" s="44"/>
      <c r="TK22" s="44"/>
      <c r="TL22" s="44"/>
      <c r="TM22" s="44"/>
      <c r="TN22" s="44"/>
      <c r="TO22" s="44"/>
      <c r="TP22" s="44"/>
      <c r="TQ22" s="44"/>
      <c r="TR22" s="44"/>
      <c r="TS22" s="44"/>
      <c r="TT22" s="44"/>
      <c r="TU22" s="44"/>
      <c r="TV22" s="44"/>
      <c r="TW22" s="44"/>
      <c r="TX22" s="44"/>
      <c r="TY22" s="44"/>
      <c r="TZ22" s="44"/>
      <c r="UA22" s="44"/>
      <c r="UB22" s="44"/>
      <c r="UC22" s="44"/>
      <c r="UD22" s="44"/>
      <c r="UE22" s="44"/>
      <c r="UF22" s="44"/>
      <c r="UG22" s="44"/>
      <c r="UH22" s="44"/>
      <c r="UI22" s="44"/>
      <c r="UJ22" s="44"/>
      <c r="UK22" s="44"/>
      <c r="UL22" s="44"/>
      <c r="UM22" s="44"/>
      <c r="UN22" s="44"/>
      <c r="UO22" s="44"/>
      <c r="UP22" s="44"/>
      <c r="UQ22" s="44"/>
      <c r="UR22" s="44"/>
      <c r="US22" s="44"/>
      <c r="UT22" s="44"/>
      <c r="UU22" s="44"/>
      <c r="UV22" s="44"/>
      <c r="UW22" s="44"/>
      <c r="UX22" s="44"/>
      <c r="UY22" s="44"/>
      <c r="UZ22" s="44"/>
      <c r="VA22" s="44"/>
      <c r="VB22" s="44"/>
      <c r="VC22" s="44"/>
      <c r="VD22" s="44"/>
      <c r="VE22" s="44"/>
      <c r="VF22" s="44"/>
      <c r="VG22" s="44"/>
      <c r="VH22" s="44"/>
      <c r="VI22" s="44"/>
      <c r="VJ22" s="44"/>
      <c r="VK22" s="44"/>
      <c r="VL22" s="44"/>
      <c r="VM22" s="44"/>
      <c r="VN22" s="44"/>
      <c r="VO22" s="44"/>
      <c r="VP22" s="44"/>
      <c r="VQ22" s="44"/>
      <c r="VR22" s="44"/>
      <c r="VS22" s="44"/>
      <c r="VT22" s="44"/>
      <c r="VU22" s="44"/>
      <c r="VV22" s="44"/>
      <c r="VW22" s="44"/>
      <c r="VX22" s="44"/>
      <c r="VY22" s="44"/>
      <c r="VZ22" s="44"/>
      <c r="WA22" s="44"/>
      <c r="WB22" s="44"/>
      <c r="WC22" s="44"/>
      <c r="WD22" s="44"/>
      <c r="WE22" s="44"/>
      <c r="WF22" s="44"/>
      <c r="WG22" s="44"/>
      <c r="WH22" s="44"/>
      <c r="WI22" s="44"/>
      <c r="WJ22" s="44"/>
      <c r="WK22" s="44"/>
      <c r="WL22" s="44"/>
      <c r="WM22" s="44"/>
      <c r="WN22" s="44"/>
      <c r="WO22" s="44"/>
      <c r="WP22" s="44"/>
      <c r="WQ22" s="44"/>
      <c r="WR22" s="44"/>
      <c r="WS22" s="44"/>
      <c r="WT22" s="44"/>
      <c r="WU22" s="44"/>
      <c r="WV22" s="44"/>
      <c r="WW22" s="44"/>
      <c r="WX22" s="44"/>
      <c r="WY22" s="44"/>
      <c r="WZ22" s="44"/>
      <c r="XA22" s="44"/>
      <c r="XB22" s="44"/>
      <c r="XC22" s="44"/>
      <c r="XD22" s="44"/>
      <c r="XE22" s="44"/>
      <c r="XF22" s="44"/>
      <c r="XG22" s="44"/>
      <c r="XH22" s="44"/>
      <c r="XI22" s="44"/>
      <c r="XJ22" s="44"/>
      <c r="XK22" s="44"/>
      <c r="XL22" s="44"/>
      <c r="XM22" s="44"/>
      <c r="XN22" s="44"/>
      <c r="XO22" s="44"/>
      <c r="XP22" s="44"/>
      <c r="XQ22" s="44"/>
      <c r="XR22" s="44"/>
      <c r="XS22" s="44"/>
      <c r="XT22" s="44"/>
      <c r="XU22" s="44"/>
      <c r="XV22" s="44"/>
      <c r="XW22" s="44"/>
      <c r="XX22" s="44"/>
      <c r="XY22" s="44"/>
      <c r="XZ22" s="44"/>
      <c r="YA22" s="44"/>
      <c r="YB22" s="44"/>
      <c r="YC22" s="44"/>
      <c r="YD22" s="44"/>
      <c r="YE22" s="44"/>
      <c r="YF22" s="44"/>
      <c r="YG22" s="44"/>
      <c r="YH22" s="44"/>
      <c r="YI22" s="44"/>
      <c r="YJ22" s="44"/>
      <c r="YK22" s="44"/>
      <c r="YL22" s="44"/>
      <c r="YM22" s="44"/>
      <c r="YN22" s="44"/>
      <c r="YO22" s="44"/>
      <c r="YP22" s="44"/>
      <c r="YQ22" s="44"/>
      <c r="YR22" s="44"/>
      <c r="YS22" s="44"/>
      <c r="YT22" s="44"/>
      <c r="YU22" s="44"/>
      <c r="YV22" s="44"/>
      <c r="YW22" s="44"/>
      <c r="YX22" s="44"/>
      <c r="YY22" s="44"/>
      <c r="YZ22" s="44"/>
      <c r="ZA22" s="44"/>
      <c r="ZB22" s="44"/>
      <c r="ZC22" s="44"/>
      <c r="ZD22" s="44"/>
      <c r="ZE22" s="44"/>
      <c r="ZF22" s="44"/>
      <c r="ZG22" s="44"/>
      <c r="ZH22" s="44"/>
      <c r="ZI22" s="44"/>
      <c r="ZJ22" s="44"/>
      <c r="ZK22" s="44"/>
      <c r="ZL22" s="44"/>
      <c r="ZM22" s="44"/>
      <c r="ZN22" s="44"/>
      <c r="ZO22" s="44"/>
      <c r="ZP22" s="44"/>
      <c r="ZQ22" s="44"/>
      <c r="ZR22" s="44"/>
      <c r="ZS22" s="44"/>
      <c r="ZT22" s="44"/>
      <c r="ZU22" s="44"/>
      <c r="ZV22" s="44"/>
      <c r="ZW22" s="44"/>
      <c r="ZX22" s="44"/>
      <c r="ZY22" s="44"/>
      <c r="ZZ22" s="44"/>
      <c r="AAA22" s="44"/>
      <c r="AAB22" s="44"/>
      <c r="AAC22" s="44"/>
      <c r="AAD22" s="44"/>
      <c r="AAE22" s="44"/>
      <c r="AAF22" s="44"/>
      <c r="AAG22" s="44"/>
      <c r="AAH22" s="44"/>
      <c r="AAI22" s="44"/>
      <c r="AAJ22" s="44"/>
      <c r="AAK22" s="44"/>
      <c r="AAL22" s="44"/>
      <c r="AAM22" s="44"/>
      <c r="AAN22" s="44"/>
      <c r="AAO22" s="44"/>
      <c r="AAP22" s="44"/>
      <c r="AAQ22" s="44"/>
      <c r="AAR22" s="44"/>
      <c r="AAS22" s="44"/>
      <c r="AAT22" s="44"/>
      <c r="AAU22" s="44"/>
      <c r="AAV22" s="44"/>
      <c r="AAW22" s="44"/>
      <c r="AAX22" s="44"/>
      <c r="AAY22" s="44"/>
      <c r="AAZ22" s="44"/>
      <c r="ABA22" s="44"/>
      <c r="ABB22" s="44"/>
      <c r="ABC22" s="44"/>
      <c r="ABD22" s="44"/>
      <c r="ABE22" s="44"/>
      <c r="ABF22" s="44"/>
      <c r="ABG22" s="44"/>
      <c r="ABH22" s="44"/>
      <c r="ABI22" s="44"/>
      <c r="ABJ22" s="44"/>
      <c r="ABK22" s="44"/>
      <c r="ABL22" s="44"/>
      <c r="ABM22" s="44"/>
      <c r="ABN22" s="44"/>
      <c r="ABO22" s="44"/>
      <c r="ABP22" s="44"/>
      <c r="ABQ22" s="44"/>
      <c r="ABR22" s="44"/>
      <c r="ABS22" s="44"/>
      <c r="ABT22" s="44"/>
      <c r="ABU22" s="44"/>
      <c r="ABV22" s="44"/>
      <c r="ABW22" s="44"/>
      <c r="ABX22" s="44"/>
      <c r="ABY22" s="44"/>
      <c r="ABZ22" s="44"/>
      <c r="ACA22" s="44"/>
      <c r="ACB22" s="44"/>
      <c r="ACC22" s="44"/>
      <c r="ACD22" s="44"/>
      <c r="ACE22" s="44"/>
      <c r="ACF22" s="44"/>
      <c r="ACG22" s="44"/>
      <c r="ACH22" s="44"/>
      <c r="ACI22" s="44"/>
      <c r="ACJ22" s="44"/>
      <c r="ACK22" s="44"/>
      <c r="ACL22" s="44"/>
      <c r="ACM22" s="44"/>
      <c r="ACN22" s="44"/>
      <c r="ACO22" s="44"/>
      <c r="ACP22" s="44"/>
      <c r="ACQ22" s="44"/>
      <c r="ACR22" s="44"/>
      <c r="ACS22" s="44"/>
      <c r="ACT22" s="44"/>
      <c r="ACU22" s="44"/>
      <c r="ACV22" s="44"/>
      <c r="ACW22" s="44"/>
      <c r="ACX22" s="44"/>
      <c r="ACY22" s="44"/>
      <c r="ACZ22" s="44"/>
      <c r="ADA22" s="44"/>
      <c r="ADB22" s="44"/>
      <c r="ADC22" s="44"/>
      <c r="ADD22" s="44"/>
      <c r="ADE22" s="44"/>
      <c r="ADF22" s="44"/>
      <c r="ADG22" s="44"/>
      <c r="ADH22" s="44"/>
      <c r="ADI22" s="44"/>
      <c r="ADJ22" s="44"/>
      <c r="ADK22" s="44"/>
      <c r="ADL22" s="44"/>
      <c r="ADM22" s="44"/>
      <c r="ADN22" s="44"/>
      <c r="ADO22" s="44"/>
      <c r="ADP22" s="44"/>
      <c r="ADQ22" s="44"/>
      <c r="ADR22" s="44"/>
      <c r="ADS22" s="44"/>
      <c r="ADT22" s="44"/>
      <c r="ADU22" s="44"/>
      <c r="ADV22" s="44"/>
      <c r="ADW22" s="44"/>
      <c r="ADX22" s="44"/>
      <c r="ADY22" s="44"/>
      <c r="ADZ22" s="44"/>
      <c r="AEA22" s="44"/>
      <c r="AEB22" s="44"/>
      <c r="AEC22" s="44"/>
      <c r="AED22" s="44"/>
      <c r="AEE22" s="44"/>
      <c r="AEF22" s="44"/>
      <c r="AEG22" s="44"/>
      <c r="AEH22" s="44"/>
      <c r="AEI22" s="44"/>
      <c r="AEJ22" s="44"/>
      <c r="AEK22" s="44"/>
      <c r="AEL22" s="44"/>
      <c r="AEM22" s="44"/>
      <c r="AEN22" s="44"/>
      <c r="AEO22" s="44"/>
      <c r="AEP22" s="44"/>
      <c r="AEQ22" s="44"/>
      <c r="AER22" s="44"/>
      <c r="AES22" s="44"/>
      <c r="AET22" s="44"/>
      <c r="AEU22" s="44"/>
      <c r="AEV22" s="44"/>
      <c r="AEW22" s="44"/>
      <c r="AEX22" s="44"/>
      <c r="AEY22" s="44"/>
      <c r="AEZ22" s="44"/>
      <c r="AFA22" s="44"/>
      <c r="AFB22" s="44"/>
      <c r="AFC22" s="44"/>
      <c r="AFD22" s="44"/>
      <c r="AFE22" s="44"/>
      <c r="AFF22" s="44"/>
      <c r="AFG22" s="44"/>
      <c r="AFH22" s="44"/>
      <c r="AFI22" s="44"/>
      <c r="AFJ22" s="44"/>
      <c r="AFK22" s="44"/>
      <c r="AFL22" s="44"/>
      <c r="AFM22" s="44"/>
      <c r="AFN22" s="44"/>
      <c r="AFO22" s="44"/>
      <c r="AFP22" s="44"/>
      <c r="AFQ22" s="44"/>
      <c r="AFR22" s="44"/>
      <c r="AFS22" s="44"/>
      <c r="AFT22" s="44"/>
      <c r="AFU22" s="44"/>
      <c r="AFV22" s="44"/>
      <c r="AFW22" s="44"/>
      <c r="AFX22" s="44"/>
      <c r="AFY22" s="44"/>
      <c r="AFZ22" s="44"/>
      <c r="AGA22" s="44"/>
      <c r="AGB22" s="44"/>
      <c r="AGC22" s="44"/>
      <c r="AGD22" s="44"/>
      <c r="AGE22" s="44"/>
      <c r="AGF22" s="44"/>
      <c r="AGG22" s="44"/>
      <c r="AGH22" s="44"/>
      <c r="AGI22" s="44"/>
      <c r="AGJ22" s="44"/>
      <c r="AGK22" s="44"/>
      <c r="AGL22" s="44"/>
      <c r="AGM22" s="44"/>
      <c r="AGN22" s="44"/>
      <c r="AGO22" s="44"/>
      <c r="AGP22" s="44"/>
      <c r="AGQ22" s="44"/>
      <c r="AGR22" s="44"/>
      <c r="AGS22" s="44"/>
      <c r="AGT22" s="44"/>
      <c r="AGU22" s="44"/>
      <c r="AGV22" s="44"/>
      <c r="AGW22" s="44"/>
      <c r="AGX22" s="44"/>
      <c r="AGY22" s="44"/>
      <c r="AGZ22" s="44"/>
      <c r="AHA22" s="44"/>
      <c r="AHB22" s="44"/>
      <c r="AHC22" s="44"/>
      <c r="AHD22" s="44"/>
      <c r="AHE22" s="44"/>
      <c r="AHF22" s="44"/>
      <c r="AHG22" s="44"/>
      <c r="AHH22" s="44"/>
      <c r="AHI22" s="44"/>
      <c r="AHJ22" s="44"/>
      <c r="AHK22" s="44"/>
      <c r="AHL22" s="44"/>
      <c r="AHM22" s="44"/>
      <c r="AHN22" s="44"/>
      <c r="AHO22" s="44"/>
      <c r="AHP22" s="44"/>
      <c r="AHQ22" s="44"/>
      <c r="AHR22" s="44"/>
      <c r="AHS22" s="44"/>
      <c r="AHT22" s="44"/>
      <c r="AHU22" s="44"/>
      <c r="AHV22" s="44"/>
      <c r="AHW22" s="44"/>
      <c r="AHX22" s="44"/>
      <c r="AHY22" s="44"/>
      <c r="AHZ22" s="44"/>
      <c r="AIA22" s="44"/>
      <c r="AIB22" s="44"/>
      <c r="AIC22" s="44"/>
      <c r="AID22" s="44"/>
      <c r="AIE22" s="44"/>
      <c r="AIF22" s="44"/>
      <c r="AIG22" s="44"/>
      <c r="AIH22" s="44"/>
      <c r="AII22" s="44"/>
      <c r="AIJ22" s="44"/>
      <c r="AIK22" s="44"/>
      <c r="AIL22" s="44"/>
      <c r="AIM22" s="44"/>
      <c r="AIN22" s="44"/>
      <c r="AIO22" s="44"/>
      <c r="AIP22" s="44"/>
      <c r="AIQ22" s="44"/>
      <c r="AIR22" s="44"/>
      <c r="AIS22" s="44"/>
      <c r="AIT22" s="44"/>
      <c r="AIU22" s="44"/>
      <c r="AIV22" s="44"/>
      <c r="AIW22" s="44"/>
      <c r="AIX22" s="44"/>
      <c r="AIY22" s="44"/>
      <c r="AIZ22" s="44"/>
      <c r="AJA22" s="44"/>
      <c r="AJB22" s="44"/>
      <c r="AJC22" s="44"/>
      <c r="AJD22" s="44"/>
      <c r="AJE22" s="44"/>
      <c r="AJF22" s="44"/>
      <c r="AJG22" s="44"/>
      <c r="AJH22" s="44"/>
      <c r="AJI22" s="44"/>
      <c r="AJJ22" s="44"/>
      <c r="AJK22" s="44"/>
      <c r="AJL22" s="44"/>
      <c r="AJM22" s="44"/>
      <c r="AJN22" s="44"/>
      <c r="AJO22" s="44"/>
      <c r="AJP22" s="44"/>
      <c r="AJQ22" s="44"/>
      <c r="AJR22" s="44"/>
      <c r="AJS22" s="44"/>
      <c r="AJT22" s="44"/>
      <c r="AJU22" s="44"/>
      <c r="AJV22" s="44"/>
      <c r="AJW22" s="44"/>
      <c r="AJX22" s="44"/>
      <c r="AJY22" s="44"/>
      <c r="AJZ22" s="44"/>
      <c r="AKA22" s="44"/>
      <c r="AKB22" s="44"/>
      <c r="AKC22" s="44"/>
      <c r="AKD22" s="44"/>
      <c r="AKE22" s="44"/>
      <c r="AKF22" s="44"/>
      <c r="AKG22" s="44"/>
      <c r="AKH22" s="44"/>
      <c r="AKI22" s="44"/>
      <c r="AKJ22" s="44"/>
      <c r="AKK22" s="44"/>
      <c r="AKL22" s="44"/>
      <c r="AKM22" s="44"/>
      <c r="AKN22" s="44"/>
      <c r="AKO22" s="44"/>
      <c r="AKP22" s="44"/>
      <c r="AKQ22" s="44"/>
      <c r="AKR22" s="44"/>
      <c r="AKS22" s="44"/>
      <c r="AKT22" s="44"/>
      <c r="AKU22" s="44"/>
      <c r="AKV22" s="44"/>
      <c r="AKW22" s="44"/>
      <c r="AKX22" s="44"/>
      <c r="AKY22" s="44"/>
      <c r="AKZ22" s="44"/>
      <c r="ALA22" s="44"/>
      <c r="ALB22" s="44"/>
      <c r="ALC22" s="44"/>
      <c r="ALD22" s="44"/>
      <c r="ALE22" s="44"/>
      <c r="ALF22" s="44"/>
      <c r="ALG22" s="44"/>
      <c r="ALH22" s="44"/>
      <c r="ALI22" s="44"/>
      <c r="ALJ22" s="44"/>
      <c r="ALK22" s="44"/>
      <c r="ALL22" s="44"/>
      <c r="ALM22" s="44"/>
      <c r="ALN22" s="44"/>
      <c r="ALO22" s="44"/>
      <c r="ALP22" s="44"/>
      <c r="ALQ22" s="44"/>
      <c r="ALR22" s="44"/>
      <c r="ALS22" s="44"/>
      <c r="ALT22" s="44"/>
      <c r="ALU22" s="44"/>
      <c r="ALV22" s="44"/>
      <c r="ALW22" s="44"/>
      <c r="ALX22" s="44"/>
      <c r="ALY22" s="44"/>
      <c r="ALZ22" s="44"/>
      <c r="AMA22" s="44"/>
      <c r="AMB22" s="44"/>
      <c r="AMC22" s="44"/>
      <c r="AMD22" s="44"/>
      <c r="AME22" s="44"/>
      <c r="AMF22" s="44"/>
      <c r="AMG22" s="44"/>
      <c r="AMH22" s="44"/>
      <c r="AMI22" s="44"/>
      <c r="AMJ22" s="44"/>
      <c r="AMK22" s="44"/>
      <c r="AML22" s="44"/>
      <c r="AMM22" s="44"/>
      <c r="AMN22" s="44"/>
      <c r="AMO22" s="44"/>
      <c r="AMP22" s="44"/>
      <c r="AMQ22" s="44"/>
      <c r="AMR22" s="44"/>
      <c r="AMS22" s="44"/>
      <c r="AMT22" s="44"/>
      <c r="AMU22" s="44"/>
      <c r="AMV22" s="44"/>
      <c r="AMW22" s="44"/>
      <c r="AMX22" s="44"/>
      <c r="AMY22" s="44"/>
      <c r="AMZ22" s="44"/>
      <c r="ANA22" s="44"/>
      <c r="ANB22" s="44"/>
      <c r="ANC22" s="44"/>
      <c r="AND22" s="44"/>
      <c r="ANE22" s="44"/>
      <c r="ANF22" s="44"/>
      <c r="ANG22" s="44"/>
      <c r="ANH22" s="44"/>
      <c r="ANI22" s="44"/>
      <c r="ANJ22" s="44"/>
      <c r="ANK22" s="44"/>
      <c r="ANL22" s="44"/>
      <c r="ANM22" s="44"/>
      <c r="ANN22" s="44"/>
      <c r="ANO22" s="44"/>
      <c r="ANP22" s="44"/>
      <c r="ANQ22" s="44"/>
      <c r="ANR22" s="44"/>
      <c r="ANS22" s="44"/>
      <c r="ANT22" s="44"/>
      <c r="ANU22" s="44"/>
      <c r="ANV22" s="44"/>
      <c r="ANW22" s="44"/>
      <c r="ANX22" s="44"/>
      <c r="ANY22" s="44"/>
      <c r="ANZ22" s="44"/>
      <c r="AOA22" s="44"/>
      <c r="AOB22" s="44"/>
      <c r="AOC22" s="44"/>
      <c r="AOD22" s="44"/>
      <c r="AOE22" s="44"/>
      <c r="AOF22" s="44"/>
      <c r="AOG22" s="44"/>
      <c r="AOH22" s="44"/>
      <c r="AOI22" s="44"/>
      <c r="AOJ22" s="44"/>
      <c r="AOK22" s="44"/>
      <c r="AOL22" s="44"/>
      <c r="AOM22" s="44"/>
      <c r="AON22" s="44"/>
      <c r="AOO22" s="44"/>
      <c r="AOP22" s="44"/>
      <c r="AOQ22" s="44"/>
      <c r="AOR22" s="44"/>
      <c r="AOS22" s="44"/>
      <c r="AOT22" s="44"/>
      <c r="AOU22" s="44"/>
      <c r="AOV22" s="44"/>
      <c r="AOW22" s="44"/>
      <c r="AOX22" s="44"/>
      <c r="AOY22" s="44"/>
      <c r="AOZ22" s="44"/>
      <c r="APA22" s="44"/>
      <c r="APB22" s="44"/>
      <c r="APC22" s="44"/>
      <c r="APD22" s="44"/>
      <c r="APE22" s="44"/>
      <c r="APF22" s="44"/>
      <c r="APG22" s="44"/>
      <c r="APH22" s="44"/>
      <c r="API22" s="44"/>
      <c r="APJ22" s="44"/>
      <c r="APK22" s="44"/>
      <c r="APL22" s="44"/>
      <c r="APM22" s="44"/>
    </row>
    <row r="23" spans="3:1105" x14ac:dyDescent="0.25">
      <c r="C23" s="46" t="s">
        <v>324</v>
      </c>
      <c r="D23" s="44">
        <v>12541</v>
      </c>
      <c r="E23" s="119">
        <v>0</v>
      </c>
      <c r="F23" s="119">
        <v>0</v>
      </c>
      <c r="G23" s="119">
        <v>0</v>
      </c>
      <c r="H23" s="119">
        <v>0</v>
      </c>
      <c r="I23" s="44"/>
      <c r="J23" s="44"/>
      <c r="K23" s="68"/>
      <c r="L23" s="68"/>
      <c r="M23" s="68"/>
      <c r="N23" s="68"/>
      <c r="Q23" s="68"/>
      <c r="R23" s="68"/>
      <c r="S23" s="68"/>
      <c r="T23" s="68"/>
      <c r="U23" s="68"/>
      <c r="V23" s="68"/>
      <c r="W23" s="68"/>
      <c r="X23" s="68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4"/>
      <c r="AU23" s="44"/>
      <c r="AV23" s="44"/>
      <c r="AW23" s="44"/>
      <c r="AX23" s="44"/>
      <c r="AY23" s="44"/>
      <c r="AZ23" s="44"/>
      <c r="BA23" s="44"/>
      <c r="BB23" s="44"/>
      <c r="BC23" s="44"/>
      <c r="BD23" s="44"/>
      <c r="BE23" s="44"/>
      <c r="BF23" s="44"/>
      <c r="BG23" s="44"/>
      <c r="BH23" s="44"/>
      <c r="BI23" s="44"/>
      <c r="BJ23" s="44"/>
      <c r="BK23" s="44"/>
      <c r="BL23" s="44"/>
      <c r="BM23" s="44"/>
      <c r="BN23" s="44"/>
      <c r="BO23" s="44"/>
      <c r="BP23" s="44"/>
      <c r="BQ23" s="44"/>
      <c r="BR23" s="44"/>
      <c r="BS23" s="44"/>
      <c r="BT23" s="44"/>
      <c r="BU23" s="44"/>
      <c r="BV23" s="44"/>
      <c r="BW23" s="44"/>
      <c r="BX23" s="44"/>
      <c r="BY23" s="44"/>
      <c r="BZ23" s="44"/>
      <c r="CA23" s="44"/>
      <c r="CB23" s="44"/>
      <c r="CC23" s="44"/>
      <c r="CD23" s="44"/>
      <c r="CE23" s="44"/>
      <c r="CF23" s="44"/>
      <c r="CG23" s="44"/>
      <c r="CH23" s="44"/>
      <c r="CI23" s="44"/>
      <c r="CJ23" s="44"/>
      <c r="CK23" s="44"/>
      <c r="CL23" s="44"/>
      <c r="CM23" s="44"/>
      <c r="CN23" s="44"/>
      <c r="CO23" s="44"/>
      <c r="CP23" s="44"/>
      <c r="CQ23" s="44"/>
      <c r="CR23" s="44"/>
      <c r="CS23" s="44"/>
      <c r="CT23" s="44"/>
      <c r="CU23" s="44"/>
      <c r="CV23" s="44"/>
      <c r="CW23" s="44"/>
      <c r="CX23" s="44"/>
      <c r="CY23" s="44"/>
      <c r="CZ23" s="44"/>
      <c r="DA23" s="44"/>
      <c r="DB23" s="44"/>
      <c r="DC23" s="44"/>
      <c r="DD23" s="44"/>
      <c r="DE23" s="44"/>
      <c r="DF23" s="44"/>
      <c r="DG23" s="44"/>
      <c r="DH23" s="44"/>
      <c r="DI23" s="44"/>
      <c r="DJ23" s="44"/>
      <c r="DK23" s="44"/>
      <c r="DL23" s="44"/>
      <c r="DM23" s="44"/>
      <c r="DN23" s="44"/>
      <c r="DO23" s="44"/>
      <c r="DP23" s="44"/>
      <c r="DQ23" s="44"/>
      <c r="DR23" s="44"/>
      <c r="DS23" s="44"/>
      <c r="DT23" s="44"/>
      <c r="DU23" s="44"/>
      <c r="DV23" s="44"/>
      <c r="DW23" s="44"/>
      <c r="DX23" s="44"/>
      <c r="DY23" s="44"/>
      <c r="DZ23" s="44"/>
      <c r="EA23" s="44"/>
      <c r="EB23" s="44"/>
      <c r="EC23" s="44"/>
      <c r="ED23" s="44"/>
      <c r="EE23" s="44"/>
      <c r="EF23" s="44"/>
      <c r="EG23" s="44"/>
      <c r="EH23" s="44"/>
      <c r="EI23" s="44"/>
      <c r="EJ23" s="44"/>
      <c r="EK23" s="44"/>
      <c r="EL23" s="44"/>
      <c r="EM23" s="44"/>
      <c r="EN23" s="44"/>
      <c r="EO23" s="44"/>
      <c r="EP23" s="44"/>
      <c r="EQ23" s="44"/>
      <c r="ER23" s="44"/>
      <c r="ES23" s="44"/>
      <c r="ET23" s="44"/>
      <c r="EU23" s="44"/>
      <c r="EV23" s="44"/>
      <c r="EW23" s="44"/>
      <c r="EX23" s="44"/>
      <c r="EY23" s="44"/>
      <c r="EZ23" s="44"/>
      <c r="FA23" s="44"/>
      <c r="FB23" s="44"/>
      <c r="FC23" s="44"/>
      <c r="FD23" s="44"/>
      <c r="FE23" s="44"/>
      <c r="FF23" s="44"/>
      <c r="FG23" s="44"/>
      <c r="FH23" s="44"/>
      <c r="FI23" s="44"/>
      <c r="FJ23" s="44"/>
      <c r="FK23" s="44"/>
      <c r="FL23" s="44"/>
      <c r="FM23" s="44"/>
      <c r="FN23" s="44"/>
      <c r="FO23" s="44"/>
      <c r="FP23" s="44"/>
      <c r="FQ23" s="44"/>
      <c r="FR23" s="44"/>
      <c r="FS23" s="44"/>
      <c r="FT23" s="44"/>
      <c r="FU23" s="44"/>
      <c r="FV23" s="44"/>
      <c r="FW23" s="44"/>
      <c r="FX23" s="44"/>
      <c r="FY23" s="44"/>
      <c r="FZ23" s="44"/>
      <c r="GA23" s="44"/>
      <c r="GB23" s="44"/>
      <c r="GC23" s="44"/>
      <c r="GD23" s="44"/>
      <c r="GE23" s="44"/>
      <c r="GF23" s="44"/>
      <c r="GG23" s="44"/>
      <c r="GH23" s="44"/>
      <c r="GI23" s="44"/>
      <c r="GJ23" s="44"/>
      <c r="GK23" s="44"/>
      <c r="GL23" s="44"/>
      <c r="GM23" s="44"/>
      <c r="GN23" s="44"/>
      <c r="GO23" s="44"/>
      <c r="GP23" s="44"/>
      <c r="GQ23" s="44"/>
      <c r="GR23" s="44"/>
      <c r="GS23" s="44"/>
      <c r="GT23" s="44"/>
      <c r="GU23" s="44"/>
      <c r="GV23" s="44"/>
      <c r="GW23" s="44"/>
      <c r="GX23" s="44"/>
      <c r="GY23" s="44"/>
      <c r="GZ23" s="44"/>
      <c r="HA23" s="44"/>
      <c r="HB23" s="44"/>
      <c r="HC23" s="44"/>
      <c r="HD23" s="44"/>
      <c r="HE23" s="44"/>
      <c r="HF23" s="44"/>
      <c r="HG23" s="44"/>
      <c r="HH23" s="44"/>
      <c r="HI23" s="44"/>
      <c r="HJ23" s="44"/>
      <c r="HK23" s="44"/>
      <c r="HL23" s="44"/>
      <c r="HM23" s="44"/>
      <c r="HN23" s="44"/>
      <c r="HO23" s="44"/>
      <c r="HP23" s="44"/>
      <c r="HQ23" s="44"/>
      <c r="HR23" s="44"/>
      <c r="HS23" s="44"/>
      <c r="HT23" s="44"/>
      <c r="HU23" s="44"/>
      <c r="HV23" s="44"/>
      <c r="HW23" s="44"/>
      <c r="HX23" s="44"/>
      <c r="HY23" s="44"/>
      <c r="HZ23" s="44"/>
      <c r="IA23" s="44"/>
      <c r="IB23" s="44"/>
      <c r="IC23" s="44"/>
      <c r="ID23" s="44"/>
      <c r="IE23" s="44"/>
      <c r="IF23" s="44"/>
      <c r="IG23" s="44"/>
      <c r="IH23" s="44"/>
      <c r="II23" s="44"/>
      <c r="IJ23" s="44"/>
      <c r="IK23" s="44"/>
      <c r="IL23" s="44"/>
      <c r="IM23" s="44"/>
      <c r="IN23" s="44"/>
      <c r="IO23" s="44"/>
      <c r="IP23" s="44"/>
      <c r="IQ23" s="44"/>
      <c r="IR23" s="44"/>
      <c r="IS23" s="44"/>
      <c r="IT23" s="44"/>
      <c r="IU23" s="44"/>
      <c r="IV23" s="44"/>
      <c r="IW23" s="44"/>
      <c r="IX23" s="44"/>
      <c r="IY23" s="44"/>
      <c r="IZ23" s="44"/>
      <c r="JA23" s="44"/>
      <c r="JB23" s="44"/>
      <c r="JC23" s="44"/>
      <c r="JD23" s="44"/>
      <c r="JE23" s="44"/>
      <c r="JF23" s="44"/>
      <c r="JG23" s="44"/>
      <c r="JH23" s="44"/>
      <c r="JI23" s="44"/>
      <c r="JJ23" s="44"/>
      <c r="JK23" s="44"/>
      <c r="JL23" s="44"/>
      <c r="JM23" s="44"/>
      <c r="JN23" s="44"/>
      <c r="JO23" s="44"/>
      <c r="JP23" s="44"/>
      <c r="JQ23" s="44"/>
      <c r="JR23" s="44"/>
      <c r="JS23" s="44"/>
      <c r="JT23" s="44"/>
      <c r="JU23" s="44"/>
      <c r="JV23" s="44"/>
      <c r="JW23" s="44"/>
      <c r="JX23" s="44"/>
      <c r="JY23" s="44"/>
      <c r="JZ23" s="44"/>
      <c r="KA23" s="44"/>
      <c r="KB23" s="44"/>
      <c r="KC23" s="44"/>
      <c r="KD23" s="44"/>
      <c r="KE23" s="44"/>
      <c r="KF23" s="44"/>
      <c r="KG23" s="44"/>
      <c r="KH23" s="44"/>
      <c r="KI23" s="44"/>
      <c r="KJ23" s="44"/>
      <c r="KK23" s="44"/>
      <c r="KL23" s="44"/>
      <c r="KM23" s="44"/>
      <c r="KN23" s="44"/>
      <c r="KO23" s="44"/>
      <c r="KP23" s="44"/>
      <c r="KQ23" s="44"/>
      <c r="KR23" s="44"/>
      <c r="KS23" s="44"/>
      <c r="KT23" s="44"/>
      <c r="KU23" s="44"/>
      <c r="KV23" s="44"/>
      <c r="KW23" s="44"/>
      <c r="KX23" s="44"/>
      <c r="KY23" s="44"/>
      <c r="KZ23" s="44"/>
      <c r="LA23" s="44"/>
      <c r="LB23" s="44"/>
      <c r="LC23" s="44"/>
      <c r="LD23" s="44"/>
      <c r="LE23" s="44"/>
      <c r="LF23" s="44"/>
      <c r="LG23" s="44"/>
      <c r="LH23" s="44"/>
      <c r="LI23" s="44"/>
      <c r="LJ23" s="44"/>
      <c r="LK23" s="44"/>
      <c r="LL23" s="44"/>
      <c r="LM23" s="44"/>
      <c r="LN23" s="44"/>
      <c r="LO23" s="44"/>
      <c r="LP23" s="44"/>
      <c r="LQ23" s="44"/>
      <c r="LR23" s="44"/>
      <c r="LS23" s="44"/>
      <c r="LT23" s="44"/>
      <c r="LU23" s="44"/>
      <c r="LV23" s="44"/>
      <c r="LW23" s="44"/>
      <c r="LX23" s="44"/>
      <c r="LY23" s="44"/>
      <c r="LZ23" s="44"/>
      <c r="MA23" s="44"/>
      <c r="MB23" s="44"/>
      <c r="MC23" s="44"/>
      <c r="MD23" s="44"/>
      <c r="ME23" s="44"/>
      <c r="MF23" s="44"/>
      <c r="MG23" s="44"/>
      <c r="MH23" s="44"/>
      <c r="MI23" s="44"/>
      <c r="MJ23" s="44"/>
      <c r="MK23" s="44"/>
      <c r="ML23" s="44"/>
      <c r="MM23" s="44"/>
      <c r="MN23" s="44"/>
      <c r="MO23" s="44"/>
      <c r="MP23" s="44"/>
      <c r="MQ23" s="44"/>
      <c r="MR23" s="44"/>
      <c r="MS23" s="44"/>
      <c r="MT23" s="44"/>
      <c r="MU23" s="44"/>
      <c r="MV23" s="44"/>
      <c r="MW23" s="44"/>
      <c r="MX23" s="44"/>
      <c r="MY23" s="44"/>
      <c r="MZ23" s="44"/>
      <c r="NA23" s="44"/>
      <c r="NB23" s="44"/>
      <c r="NC23" s="44"/>
      <c r="ND23" s="44"/>
      <c r="NE23" s="44"/>
      <c r="NF23" s="44"/>
      <c r="NG23" s="44"/>
      <c r="NH23" s="44"/>
      <c r="NI23" s="44"/>
      <c r="NJ23" s="44"/>
      <c r="NK23" s="44"/>
      <c r="NL23" s="44"/>
      <c r="NM23" s="44"/>
      <c r="NN23" s="44"/>
      <c r="NO23" s="44"/>
      <c r="NP23" s="44"/>
      <c r="NQ23" s="44"/>
      <c r="NR23" s="44"/>
      <c r="NS23" s="44"/>
      <c r="NT23" s="44"/>
      <c r="NU23" s="44"/>
      <c r="NV23" s="44"/>
      <c r="NW23" s="44"/>
      <c r="NX23" s="44"/>
      <c r="NY23" s="44"/>
      <c r="NZ23" s="44"/>
      <c r="OA23" s="44"/>
      <c r="OB23" s="44"/>
      <c r="OC23" s="44"/>
      <c r="OD23" s="44"/>
      <c r="OE23" s="44"/>
      <c r="OF23" s="44"/>
      <c r="OG23" s="44"/>
      <c r="OH23" s="44"/>
      <c r="OI23" s="44"/>
      <c r="OJ23" s="44"/>
      <c r="OK23" s="44"/>
      <c r="OL23" s="44"/>
      <c r="OM23" s="44"/>
      <c r="ON23" s="44"/>
      <c r="OO23" s="44"/>
      <c r="OP23" s="44"/>
      <c r="OQ23" s="44"/>
      <c r="OR23" s="44"/>
      <c r="OS23" s="44"/>
      <c r="OT23" s="44"/>
      <c r="OU23" s="44"/>
      <c r="OV23" s="44"/>
      <c r="OW23" s="44"/>
      <c r="OX23" s="44"/>
      <c r="OY23" s="44"/>
      <c r="OZ23" s="44"/>
      <c r="PA23" s="44"/>
      <c r="PB23" s="44"/>
      <c r="PC23" s="44"/>
      <c r="PD23" s="44"/>
      <c r="PE23" s="44"/>
      <c r="PF23" s="44"/>
      <c r="PG23" s="44"/>
      <c r="PH23" s="44"/>
      <c r="PI23" s="44"/>
      <c r="PJ23" s="44"/>
      <c r="PK23" s="44"/>
      <c r="PL23" s="44"/>
      <c r="PM23" s="44"/>
      <c r="PN23" s="44"/>
      <c r="PO23" s="44"/>
      <c r="PP23" s="44"/>
      <c r="PQ23" s="44"/>
      <c r="PR23" s="44"/>
      <c r="PS23" s="44"/>
      <c r="PT23" s="44"/>
      <c r="PU23" s="44"/>
      <c r="PV23" s="44"/>
      <c r="PW23" s="44"/>
      <c r="PX23" s="44"/>
      <c r="PY23" s="44"/>
      <c r="PZ23" s="44"/>
      <c r="QA23" s="44"/>
      <c r="QB23" s="44"/>
      <c r="QC23" s="44"/>
      <c r="QD23" s="44"/>
      <c r="QE23" s="44"/>
      <c r="QF23" s="44"/>
      <c r="QG23" s="44"/>
      <c r="QH23" s="44"/>
      <c r="QI23" s="44"/>
      <c r="QJ23" s="44"/>
      <c r="QK23" s="44"/>
      <c r="QL23" s="44"/>
      <c r="QM23" s="44"/>
      <c r="QN23" s="44"/>
      <c r="QO23" s="44"/>
      <c r="QP23" s="44"/>
      <c r="QQ23" s="44"/>
      <c r="QR23" s="44"/>
      <c r="QS23" s="44"/>
      <c r="QT23" s="44"/>
      <c r="QU23" s="44"/>
      <c r="QV23" s="44"/>
      <c r="QW23" s="44"/>
      <c r="QX23" s="44"/>
      <c r="QY23" s="44"/>
      <c r="QZ23" s="44"/>
      <c r="RA23" s="44"/>
      <c r="RB23" s="44"/>
      <c r="RC23" s="44"/>
      <c r="RD23" s="44"/>
      <c r="RE23" s="44"/>
      <c r="RF23" s="44"/>
      <c r="RG23" s="44"/>
      <c r="RH23" s="44"/>
      <c r="RI23" s="44"/>
      <c r="RJ23" s="44"/>
      <c r="RK23" s="44"/>
      <c r="RL23" s="44"/>
      <c r="RM23" s="44"/>
      <c r="RN23" s="44"/>
      <c r="RO23" s="44"/>
      <c r="RP23" s="44"/>
      <c r="RQ23" s="44"/>
      <c r="RR23" s="44"/>
      <c r="RS23" s="44"/>
      <c r="RT23" s="44"/>
      <c r="RU23" s="44"/>
      <c r="RV23" s="44"/>
      <c r="RW23" s="44"/>
      <c r="RX23" s="44"/>
      <c r="RY23" s="44"/>
      <c r="RZ23" s="44"/>
      <c r="SA23" s="44"/>
      <c r="SB23" s="44"/>
      <c r="SC23" s="44"/>
      <c r="SD23" s="44"/>
      <c r="SE23" s="44"/>
      <c r="SF23" s="44"/>
      <c r="SG23" s="44"/>
      <c r="SH23" s="44"/>
      <c r="SI23" s="44"/>
      <c r="SJ23" s="44"/>
      <c r="SK23" s="44"/>
      <c r="SL23" s="44"/>
      <c r="SM23" s="44"/>
      <c r="SN23" s="44"/>
      <c r="SO23" s="44"/>
      <c r="SP23" s="44"/>
      <c r="SQ23" s="44"/>
      <c r="SR23" s="44"/>
      <c r="SS23" s="44"/>
      <c r="ST23" s="44"/>
      <c r="SU23" s="44"/>
      <c r="SV23" s="44"/>
      <c r="SW23" s="44"/>
      <c r="SX23" s="44"/>
      <c r="SY23" s="44"/>
      <c r="SZ23" s="44"/>
      <c r="TA23" s="44"/>
      <c r="TB23" s="44"/>
      <c r="TC23" s="44"/>
      <c r="TD23" s="44"/>
      <c r="TE23" s="44"/>
      <c r="TF23" s="44"/>
      <c r="TG23" s="44"/>
      <c r="TH23" s="44"/>
      <c r="TI23" s="44"/>
      <c r="TJ23" s="44"/>
      <c r="TK23" s="44"/>
      <c r="TL23" s="44"/>
      <c r="TM23" s="44"/>
      <c r="TN23" s="44"/>
      <c r="TO23" s="44"/>
      <c r="TP23" s="44"/>
      <c r="TQ23" s="44"/>
      <c r="TR23" s="44"/>
      <c r="TS23" s="44"/>
      <c r="TT23" s="44"/>
      <c r="TU23" s="44"/>
      <c r="TV23" s="44"/>
      <c r="TW23" s="44"/>
      <c r="TX23" s="44"/>
      <c r="TY23" s="44"/>
      <c r="TZ23" s="44"/>
      <c r="UA23" s="44"/>
      <c r="UB23" s="44"/>
      <c r="UC23" s="44"/>
      <c r="UD23" s="44"/>
      <c r="UE23" s="44"/>
      <c r="UF23" s="44"/>
      <c r="UG23" s="44"/>
      <c r="UH23" s="44"/>
      <c r="UI23" s="44"/>
      <c r="UJ23" s="44"/>
      <c r="UK23" s="44"/>
      <c r="UL23" s="44"/>
      <c r="UM23" s="44"/>
      <c r="UN23" s="44"/>
      <c r="UO23" s="44"/>
      <c r="UP23" s="44"/>
      <c r="UQ23" s="44"/>
      <c r="UR23" s="44"/>
      <c r="US23" s="44"/>
      <c r="UT23" s="44"/>
      <c r="UU23" s="44"/>
      <c r="UV23" s="44"/>
      <c r="UW23" s="44"/>
      <c r="UX23" s="44"/>
      <c r="UY23" s="44"/>
      <c r="UZ23" s="44"/>
      <c r="VA23" s="44"/>
      <c r="VB23" s="44"/>
      <c r="VC23" s="44"/>
      <c r="VD23" s="44"/>
      <c r="VE23" s="44"/>
      <c r="VF23" s="44"/>
      <c r="VG23" s="44"/>
      <c r="VH23" s="44"/>
      <c r="VI23" s="44"/>
      <c r="VJ23" s="44"/>
      <c r="VK23" s="44"/>
      <c r="VL23" s="44"/>
      <c r="VM23" s="44"/>
      <c r="VN23" s="44"/>
      <c r="VO23" s="44"/>
      <c r="VP23" s="44"/>
      <c r="VQ23" s="44"/>
      <c r="VR23" s="44"/>
      <c r="VS23" s="44"/>
      <c r="VT23" s="44"/>
      <c r="VU23" s="44"/>
      <c r="VV23" s="44"/>
      <c r="VW23" s="44"/>
      <c r="VX23" s="44"/>
      <c r="VY23" s="44"/>
      <c r="VZ23" s="44"/>
      <c r="WA23" s="44"/>
      <c r="WB23" s="44"/>
      <c r="WC23" s="44"/>
      <c r="WD23" s="44"/>
      <c r="WE23" s="44"/>
      <c r="WF23" s="44"/>
      <c r="WG23" s="44"/>
      <c r="WH23" s="44"/>
      <c r="WI23" s="44"/>
      <c r="WJ23" s="44"/>
      <c r="WK23" s="44"/>
      <c r="WL23" s="44"/>
      <c r="WM23" s="44"/>
      <c r="WN23" s="44"/>
      <c r="WO23" s="44"/>
      <c r="WP23" s="44"/>
      <c r="WQ23" s="44"/>
      <c r="WR23" s="44"/>
      <c r="WS23" s="44"/>
      <c r="WT23" s="44"/>
      <c r="WU23" s="44"/>
      <c r="WV23" s="44"/>
      <c r="WW23" s="44"/>
      <c r="WX23" s="44"/>
      <c r="WY23" s="44"/>
      <c r="WZ23" s="44"/>
      <c r="XA23" s="44"/>
      <c r="XB23" s="44"/>
      <c r="XC23" s="44"/>
      <c r="XD23" s="44"/>
      <c r="XE23" s="44"/>
      <c r="XF23" s="44"/>
      <c r="XG23" s="44"/>
      <c r="XH23" s="44"/>
      <c r="XI23" s="44"/>
      <c r="XJ23" s="44"/>
      <c r="XK23" s="44"/>
      <c r="XL23" s="44"/>
      <c r="XM23" s="44"/>
      <c r="XN23" s="44"/>
      <c r="XO23" s="44"/>
      <c r="XP23" s="44"/>
      <c r="XQ23" s="44"/>
      <c r="XR23" s="44"/>
      <c r="XS23" s="44"/>
      <c r="XT23" s="44"/>
      <c r="XU23" s="44"/>
      <c r="XV23" s="44"/>
      <c r="XW23" s="44"/>
      <c r="XX23" s="44"/>
      <c r="XY23" s="44"/>
      <c r="XZ23" s="44"/>
      <c r="YA23" s="44"/>
      <c r="YB23" s="44"/>
      <c r="YC23" s="44"/>
      <c r="YD23" s="44"/>
      <c r="YE23" s="44"/>
      <c r="YF23" s="44"/>
      <c r="YG23" s="44"/>
      <c r="YH23" s="44"/>
      <c r="YI23" s="44"/>
      <c r="YJ23" s="44"/>
      <c r="YK23" s="44"/>
      <c r="YL23" s="44"/>
      <c r="YM23" s="44"/>
      <c r="YN23" s="44"/>
      <c r="YO23" s="44"/>
      <c r="YP23" s="44"/>
      <c r="YQ23" s="44"/>
      <c r="YR23" s="44"/>
      <c r="YS23" s="44"/>
      <c r="YT23" s="44"/>
      <c r="YU23" s="44"/>
      <c r="YV23" s="44"/>
      <c r="YW23" s="44"/>
      <c r="YX23" s="44"/>
      <c r="YY23" s="44"/>
      <c r="YZ23" s="44"/>
      <c r="ZA23" s="44"/>
      <c r="ZB23" s="44"/>
      <c r="ZC23" s="44"/>
      <c r="ZD23" s="44"/>
      <c r="ZE23" s="44"/>
      <c r="ZF23" s="44"/>
      <c r="ZG23" s="44"/>
      <c r="ZH23" s="44"/>
      <c r="ZI23" s="44"/>
      <c r="ZJ23" s="44"/>
      <c r="ZK23" s="44"/>
      <c r="ZL23" s="44"/>
      <c r="ZM23" s="44"/>
      <c r="ZN23" s="44"/>
      <c r="ZO23" s="44"/>
      <c r="ZP23" s="44"/>
      <c r="ZQ23" s="44"/>
      <c r="ZR23" s="44"/>
      <c r="ZS23" s="44"/>
      <c r="ZT23" s="44"/>
      <c r="ZU23" s="44"/>
      <c r="ZV23" s="44"/>
      <c r="ZW23" s="44"/>
      <c r="ZX23" s="44"/>
      <c r="ZY23" s="44"/>
      <c r="ZZ23" s="44"/>
      <c r="AAA23" s="44"/>
      <c r="AAB23" s="44"/>
      <c r="AAC23" s="44"/>
      <c r="AAD23" s="44"/>
      <c r="AAE23" s="44"/>
      <c r="AAF23" s="44"/>
      <c r="AAG23" s="44"/>
      <c r="AAH23" s="44"/>
      <c r="AAI23" s="44"/>
      <c r="AAJ23" s="44"/>
      <c r="AAK23" s="44"/>
      <c r="AAL23" s="44"/>
      <c r="AAM23" s="44"/>
      <c r="AAN23" s="44"/>
      <c r="AAO23" s="44"/>
      <c r="AAP23" s="44"/>
      <c r="AAQ23" s="44"/>
      <c r="AAR23" s="44"/>
      <c r="AAS23" s="44"/>
      <c r="AAT23" s="44"/>
      <c r="AAU23" s="44"/>
      <c r="AAV23" s="44"/>
      <c r="AAW23" s="44"/>
      <c r="AAX23" s="44"/>
      <c r="AAY23" s="44"/>
      <c r="AAZ23" s="44"/>
      <c r="ABA23" s="44"/>
      <c r="ABB23" s="44"/>
      <c r="ABC23" s="44"/>
      <c r="ABD23" s="44"/>
      <c r="ABE23" s="44"/>
      <c r="ABF23" s="44"/>
      <c r="ABG23" s="44"/>
      <c r="ABH23" s="44"/>
      <c r="ABI23" s="44"/>
      <c r="ABJ23" s="44"/>
      <c r="ABK23" s="44"/>
      <c r="ABL23" s="44"/>
      <c r="ABM23" s="44"/>
      <c r="ABN23" s="44"/>
      <c r="ABO23" s="44"/>
      <c r="ABP23" s="44"/>
      <c r="ABQ23" s="44"/>
      <c r="ABR23" s="44"/>
      <c r="ABS23" s="44"/>
      <c r="ABT23" s="44"/>
      <c r="ABU23" s="44"/>
      <c r="ABV23" s="44"/>
      <c r="ABW23" s="44"/>
      <c r="ABX23" s="44"/>
      <c r="ABY23" s="44"/>
      <c r="ABZ23" s="44"/>
      <c r="ACA23" s="44"/>
      <c r="ACB23" s="44"/>
      <c r="ACC23" s="44"/>
      <c r="ACD23" s="44"/>
      <c r="ACE23" s="44"/>
      <c r="ACF23" s="44"/>
      <c r="ACG23" s="44"/>
      <c r="ACH23" s="44"/>
      <c r="ACI23" s="44"/>
      <c r="ACJ23" s="44"/>
      <c r="ACK23" s="44"/>
      <c r="ACL23" s="44"/>
      <c r="ACM23" s="44"/>
      <c r="ACN23" s="44"/>
      <c r="ACO23" s="44"/>
      <c r="ACP23" s="44"/>
      <c r="ACQ23" s="44"/>
      <c r="ACR23" s="44"/>
      <c r="ACS23" s="44"/>
      <c r="ACT23" s="44"/>
      <c r="ACU23" s="44"/>
      <c r="ACV23" s="44"/>
      <c r="ACW23" s="44"/>
      <c r="ACX23" s="44"/>
      <c r="ACY23" s="44"/>
      <c r="ACZ23" s="44"/>
      <c r="ADA23" s="44"/>
      <c r="ADB23" s="44"/>
      <c r="ADC23" s="44"/>
      <c r="ADD23" s="44"/>
      <c r="ADE23" s="44"/>
      <c r="ADF23" s="44"/>
      <c r="ADG23" s="44"/>
      <c r="ADH23" s="44"/>
      <c r="ADI23" s="44"/>
      <c r="ADJ23" s="44"/>
      <c r="ADK23" s="44"/>
      <c r="ADL23" s="44"/>
      <c r="ADM23" s="44"/>
      <c r="ADN23" s="44"/>
      <c r="ADO23" s="44"/>
      <c r="ADP23" s="44"/>
      <c r="ADQ23" s="44"/>
      <c r="ADR23" s="44"/>
      <c r="ADS23" s="44"/>
      <c r="ADT23" s="44"/>
      <c r="ADU23" s="44"/>
      <c r="ADV23" s="44"/>
      <c r="ADW23" s="44"/>
      <c r="ADX23" s="44"/>
      <c r="ADY23" s="44"/>
      <c r="ADZ23" s="44"/>
      <c r="AEA23" s="44"/>
      <c r="AEB23" s="44"/>
      <c r="AEC23" s="44"/>
      <c r="AED23" s="44"/>
      <c r="AEE23" s="44"/>
      <c r="AEF23" s="44"/>
      <c r="AEG23" s="44"/>
      <c r="AEH23" s="44"/>
      <c r="AEI23" s="44"/>
      <c r="AEJ23" s="44"/>
      <c r="AEK23" s="44"/>
      <c r="AEL23" s="44"/>
      <c r="AEM23" s="44"/>
      <c r="AEN23" s="44"/>
      <c r="AEO23" s="44"/>
      <c r="AEP23" s="44"/>
      <c r="AEQ23" s="44"/>
      <c r="AER23" s="44"/>
      <c r="AES23" s="44"/>
      <c r="AET23" s="44"/>
      <c r="AEU23" s="44"/>
      <c r="AEV23" s="44"/>
      <c r="AEW23" s="44"/>
      <c r="AEX23" s="44"/>
      <c r="AEY23" s="44"/>
      <c r="AEZ23" s="44"/>
      <c r="AFA23" s="44"/>
      <c r="AFB23" s="44"/>
      <c r="AFC23" s="44"/>
      <c r="AFD23" s="44"/>
      <c r="AFE23" s="44"/>
      <c r="AFF23" s="44"/>
      <c r="AFG23" s="44"/>
      <c r="AFH23" s="44"/>
      <c r="AFI23" s="44"/>
      <c r="AFJ23" s="44"/>
      <c r="AFK23" s="44"/>
      <c r="AFL23" s="44"/>
      <c r="AFM23" s="44"/>
      <c r="AFN23" s="44"/>
      <c r="AFO23" s="44"/>
      <c r="AFP23" s="44"/>
      <c r="AFQ23" s="44"/>
      <c r="AFR23" s="44"/>
      <c r="AFS23" s="44"/>
      <c r="AFT23" s="44"/>
      <c r="AFU23" s="44"/>
      <c r="AFV23" s="44"/>
      <c r="AFW23" s="44"/>
      <c r="AFX23" s="44"/>
      <c r="AFY23" s="44"/>
      <c r="AFZ23" s="44"/>
      <c r="AGA23" s="44"/>
      <c r="AGB23" s="44"/>
      <c r="AGC23" s="44"/>
      <c r="AGD23" s="44"/>
      <c r="AGE23" s="44"/>
      <c r="AGF23" s="44"/>
      <c r="AGG23" s="44"/>
      <c r="AGH23" s="44"/>
      <c r="AGI23" s="44"/>
      <c r="AGJ23" s="44"/>
      <c r="AGK23" s="44"/>
      <c r="AGL23" s="44"/>
      <c r="AGM23" s="44"/>
      <c r="AGN23" s="44"/>
      <c r="AGO23" s="44"/>
      <c r="AGP23" s="44"/>
      <c r="AGQ23" s="44"/>
      <c r="AGR23" s="44"/>
      <c r="AGS23" s="44"/>
      <c r="AGT23" s="44"/>
      <c r="AGU23" s="44"/>
      <c r="AGV23" s="44"/>
      <c r="AGW23" s="44"/>
      <c r="AGX23" s="44"/>
      <c r="AGY23" s="44"/>
      <c r="AGZ23" s="44"/>
      <c r="AHA23" s="44"/>
      <c r="AHB23" s="44"/>
      <c r="AHC23" s="44"/>
      <c r="AHD23" s="44"/>
      <c r="AHE23" s="44"/>
      <c r="AHF23" s="44"/>
      <c r="AHG23" s="44"/>
      <c r="AHH23" s="44"/>
      <c r="AHI23" s="44"/>
      <c r="AHJ23" s="44"/>
      <c r="AHK23" s="44"/>
      <c r="AHL23" s="44"/>
      <c r="AHM23" s="44"/>
      <c r="AHN23" s="44"/>
      <c r="AHO23" s="44"/>
      <c r="AHP23" s="44"/>
      <c r="AHQ23" s="44"/>
      <c r="AHR23" s="44"/>
      <c r="AHS23" s="44"/>
      <c r="AHT23" s="44"/>
      <c r="AHU23" s="44"/>
      <c r="AHV23" s="44"/>
      <c r="AHW23" s="44"/>
      <c r="AHX23" s="44"/>
      <c r="AHY23" s="44"/>
      <c r="AHZ23" s="44"/>
      <c r="AIA23" s="44"/>
      <c r="AIB23" s="44"/>
      <c r="AIC23" s="44"/>
      <c r="AID23" s="44"/>
      <c r="AIE23" s="44"/>
      <c r="AIF23" s="44"/>
      <c r="AIG23" s="44"/>
      <c r="AIH23" s="44"/>
      <c r="AII23" s="44"/>
      <c r="AIJ23" s="44"/>
      <c r="AIK23" s="44"/>
      <c r="AIL23" s="44"/>
      <c r="AIM23" s="44"/>
      <c r="AIN23" s="44"/>
      <c r="AIO23" s="44"/>
      <c r="AIP23" s="44"/>
      <c r="AIQ23" s="44"/>
      <c r="AIR23" s="44"/>
      <c r="AIS23" s="44"/>
      <c r="AIT23" s="44"/>
      <c r="AIU23" s="44"/>
      <c r="AIV23" s="44"/>
      <c r="AIW23" s="44"/>
      <c r="AIX23" s="44"/>
      <c r="AIY23" s="44"/>
      <c r="AIZ23" s="44"/>
      <c r="AJA23" s="44"/>
      <c r="AJB23" s="44"/>
      <c r="AJC23" s="44"/>
      <c r="AJD23" s="44"/>
      <c r="AJE23" s="44"/>
      <c r="AJF23" s="44"/>
      <c r="AJG23" s="44"/>
      <c r="AJH23" s="44"/>
      <c r="AJI23" s="44"/>
      <c r="AJJ23" s="44"/>
      <c r="AJK23" s="44"/>
      <c r="AJL23" s="44"/>
      <c r="AJM23" s="44"/>
      <c r="AJN23" s="44"/>
      <c r="AJO23" s="44"/>
      <c r="AJP23" s="44"/>
      <c r="AJQ23" s="44"/>
      <c r="AJR23" s="44"/>
      <c r="AJS23" s="44"/>
      <c r="AJT23" s="44"/>
      <c r="AJU23" s="44"/>
      <c r="AJV23" s="44"/>
      <c r="AJW23" s="44"/>
      <c r="AJX23" s="44"/>
      <c r="AJY23" s="44"/>
      <c r="AJZ23" s="44"/>
      <c r="AKA23" s="44"/>
      <c r="AKB23" s="44"/>
      <c r="AKC23" s="44"/>
      <c r="AKD23" s="44"/>
      <c r="AKE23" s="44"/>
      <c r="AKF23" s="44"/>
      <c r="AKG23" s="44"/>
      <c r="AKH23" s="44"/>
      <c r="AKI23" s="44"/>
      <c r="AKJ23" s="44"/>
      <c r="AKK23" s="44"/>
      <c r="AKL23" s="44"/>
      <c r="AKM23" s="44"/>
      <c r="AKN23" s="44"/>
      <c r="AKO23" s="44"/>
      <c r="AKP23" s="44"/>
      <c r="AKQ23" s="44"/>
      <c r="AKR23" s="44"/>
      <c r="AKS23" s="44"/>
      <c r="AKT23" s="44"/>
      <c r="AKU23" s="44"/>
      <c r="AKV23" s="44"/>
      <c r="AKW23" s="44"/>
      <c r="AKX23" s="44"/>
      <c r="AKY23" s="44"/>
      <c r="AKZ23" s="44"/>
      <c r="ALA23" s="44"/>
      <c r="ALB23" s="44"/>
      <c r="ALC23" s="44"/>
      <c r="ALD23" s="44"/>
      <c r="ALE23" s="44"/>
      <c r="ALF23" s="44"/>
      <c r="ALG23" s="44"/>
      <c r="ALH23" s="44"/>
      <c r="ALI23" s="44"/>
      <c r="ALJ23" s="44"/>
      <c r="ALK23" s="44"/>
      <c r="ALL23" s="44"/>
      <c r="ALM23" s="44"/>
      <c r="ALN23" s="44"/>
      <c r="ALO23" s="44"/>
      <c r="ALP23" s="44"/>
      <c r="ALQ23" s="44"/>
      <c r="ALR23" s="44"/>
      <c r="ALS23" s="44"/>
      <c r="ALT23" s="44"/>
      <c r="ALU23" s="44"/>
      <c r="ALV23" s="44"/>
      <c r="ALW23" s="44"/>
      <c r="ALX23" s="44"/>
      <c r="ALY23" s="44"/>
      <c r="ALZ23" s="44"/>
      <c r="AMA23" s="44"/>
      <c r="AMB23" s="44"/>
      <c r="AMC23" s="44"/>
      <c r="AMD23" s="44"/>
      <c r="AME23" s="44"/>
      <c r="AMF23" s="44"/>
      <c r="AMG23" s="44"/>
      <c r="AMH23" s="44"/>
      <c r="AMI23" s="44"/>
      <c r="AMJ23" s="44"/>
      <c r="AMK23" s="44"/>
      <c r="AML23" s="44"/>
      <c r="AMM23" s="44"/>
      <c r="AMN23" s="44"/>
      <c r="AMO23" s="44"/>
      <c r="AMP23" s="44"/>
      <c r="AMQ23" s="44"/>
      <c r="AMR23" s="44"/>
      <c r="AMS23" s="44"/>
      <c r="AMT23" s="44"/>
      <c r="AMU23" s="44"/>
      <c r="AMV23" s="44"/>
      <c r="AMW23" s="44"/>
      <c r="AMX23" s="44"/>
      <c r="AMY23" s="44"/>
      <c r="AMZ23" s="44"/>
      <c r="ANA23" s="44"/>
      <c r="ANB23" s="44"/>
      <c r="ANC23" s="44"/>
      <c r="AND23" s="44"/>
      <c r="ANE23" s="44"/>
      <c r="ANF23" s="44"/>
      <c r="ANG23" s="44"/>
      <c r="ANH23" s="44"/>
      <c r="ANI23" s="44"/>
      <c r="ANJ23" s="44"/>
      <c r="ANK23" s="44"/>
      <c r="ANL23" s="44"/>
      <c r="ANM23" s="44"/>
      <c r="ANN23" s="44"/>
      <c r="ANO23" s="44"/>
      <c r="ANP23" s="44"/>
      <c r="ANQ23" s="44"/>
      <c r="ANR23" s="44"/>
      <c r="ANS23" s="44"/>
      <c r="ANT23" s="44"/>
      <c r="ANU23" s="44"/>
      <c r="ANV23" s="44"/>
      <c r="ANW23" s="44"/>
      <c r="ANX23" s="44"/>
      <c r="ANY23" s="44"/>
      <c r="ANZ23" s="44"/>
      <c r="AOA23" s="44"/>
      <c r="AOB23" s="44"/>
      <c r="AOC23" s="44"/>
      <c r="AOD23" s="44"/>
      <c r="AOE23" s="44"/>
      <c r="AOF23" s="44"/>
      <c r="AOG23" s="44"/>
      <c r="AOH23" s="44"/>
      <c r="AOI23" s="44"/>
      <c r="AOJ23" s="44"/>
      <c r="AOK23" s="44"/>
      <c r="AOL23" s="44"/>
      <c r="AOM23" s="44"/>
      <c r="AON23" s="44"/>
      <c r="AOO23" s="44"/>
      <c r="AOP23" s="44"/>
      <c r="AOQ23" s="44"/>
      <c r="AOR23" s="44"/>
      <c r="AOS23" s="44"/>
      <c r="AOT23" s="44"/>
      <c r="AOU23" s="44"/>
      <c r="AOV23" s="44"/>
      <c r="AOW23" s="44"/>
      <c r="AOX23" s="44"/>
      <c r="AOY23" s="44"/>
      <c r="AOZ23" s="44"/>
      <c r="APA23" s="44"/>
      <c r="APB23" s="44"/>
      <c r="APC23" s="44"/>
      <c r="APD23" s="44"/>
      <c r="APE23" s="44"/>
      <c r="APF23" s="44"/>
      <c r="APG23" s="44"/>
      <c r="APH23" s="44"/>
      <c r="API23" s="44"/>
      <c r="APJ23" s="44"/>
      <c r="APK23" s="44"/>
      <c r="APL23" s="44"/>
      <c r="APM23" s="44"/>
    </row>
    <row r="24" spans="3:1105" x14ac:dyDescent="0.25">
      <c r="C24" s="46" t="s">
        <v>324</v>
      </c>
      <c r="D24" s="44">
        <v>12445</v>
      </c>
      <c r="E24" s="119">
        <v>0</v>
      </c>
      <c r="F24" s="119">
        <v>0</v>
      </c>
      <c r="G24" s="119">
        <v>0</v>
      </c>
      <c r="H24" s="119">
        <v>0</v>
      </c>
      <c r="I24" s="44"/>
      <c r="J24" s="44"/>
      <c r="K24" s="68"/>
      <c r="L24" s="68"/>
      <c r="M24" s="68"/>
      <c r="N24" s="68"/>
      <c r="Q24" s="68"/>
      <c r="R24" s="68" t="s">
        <v>520</v>
      </c>
      <c r="S24" s="68"/>
      <c r="T24" s="68"/>
      <c r="U24" s="68"/>
      <c r="V24" s="68"/>
      <c r="W24" s="68"/>
      <c r="X24" s="68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L24" s="44"/>
      <c r="AM24" s="44"/>
      <c r="AN24" s="44"/>
      <c r="AO24" s="44"/>
      <c r="AP24" s="44"/>
      <c r="AQ24" s="44"/>
      <c r="AR24" s="44"/>
      <c r="AS24" s="44"/>
      <c r="AT24" s="44"/>
      <c r="AU24" s="44"/>
      <c r="AV24" s="44"/>
      <c r="AW24" s="44"/>
      <c r="AX24" s="44"/>
      <c r="AY24" s="44"/>
      <c r="AZ24" s="44"/>
      <c r="BA24" s="44"/>
      <c r="BB24" s="44"/>
      <c r="BC24" s="44"/>
      <c r="BD24" s="44"/>
      <c r="BE24" s="44"/>
      <c r="BF24" s="44"/>
      <c r="BG24" s="44"/>
      <c r="BH24" s="44"/>
      <c r="BI24" s="44"/>
      <c r="BJ24" s="44"/>
      <c r="BK24" s="44"/>
      <c r="BL24" s="44"/>
      <c r="BM24" s="44"/>
      <c r="BN24" s="44"/>
      <c r="BO24" s="44"/>
      <c r="BP24" s="44"/>
      <c r="BQ24" s="44"/>
      <c r="BR24" s="44"/>
      <c r="BS24" s="44"/>
      <c r="BT24" s="44"/>
      <c r="BU24" s="44"/>
      <c r="BV24" s="44"/>
      <c r="BW24" s="44"/>
      <c r="BX24" s="44"/>
      <c r="BY24" s="44"/>
      <c r="BZ24" s="44"/>
      <c r="CA24" s="44"/>
      <c r="CB24" s="44"/>
      <c r="CC24" s="44"/>
      <c r="CD24" s="44"/>
      <c r="CE24" s="44"/>
      <c r="CF24" s="44"/>
      <c r="CG24" s="44"/>
      <c r="CH24" s="44"/>
      <c r="CI24" s="44"/>
      <c r="CJ24" s="44"/>
      <c r="CK24" s="44"/>
      <c r="CL24" s="44"/>
      <c r="CM24" s="44"/>
      <c r="CN24" s="44"/>
      <c r="CO24" s="44"/>
      <c r="CP24" s="44"/>
      <c r="CQ24" s="44"/>
      <c r="CR24" s="44"/>
      <c r="CS24" s="44"/>
      <c r="CT24" s="44"/>
      <c r="CU24" s="44"/>
      <c r="CV24" s="44"/>
      <c r="CW24" s="44"/>
      <c r="CX24" s="44"/>
      <c r="CY24" s="44"/>
      <c r="CZ24" s="44"/>
      <c r="DA24" s="44"/>
      <c r="DB24" s="44"/>
      <c r="DC24" s="44"/>
      <c r="DD24" s="44"/>
      <c r="DE24" s="44"/>
      <c r="DF24" s="44"/>
      <c r="DG24" s="44"/>
      <c r="DH24" s="44"/>
      <c r="DI24" s="44"/>
      <c r="DJ24" s="44"/>
      <c r="DK24" s="44"/>
      <c r="DL24" s="44"/>
      <c r="DM24" s="44"/>
      <c r="DN24" s="44"/>
      <c r="DO24" s="44"/>
      <c r="DP24" s="44"/>
      <c r="DQ24" s="44"/>
      <c r="DR24" s="44"/>
      <c r="DS24" s="44"/>
      <c r="DT24" s="44"/>
      <c r="DU24" s="44"/>
      <c r="DV24" s="44"/>
      <c r="DW24" s="44"/>
      <c r="DX24" s="44"/>
      <c r="DY24" s="44"/>
      <c r="DZ24" s="44"/>
      <c r="EA24" s="44"/>
      <c r="EB24" s="44"/>
      <c r="EC24" s="44"/>
      <c r="ED24" s="44"/>
      <c r="EE24" s="44"/>
      <c r="EF24" s="44"/>
      <c r="EG24" s="44"/>
      <c r="EH24" s="44"/>
      <c r="EI24" s="44"/>
      <c r="EJ24" s="44"/>
      <c r="EK24" s="44"/>
      <c r="EL24" s="44"/>
      <c r="EM24" s="44"/>
      <c r="EN24" s="44"/>
      <c r="EO24" s="44"/>
      <c r="EP24" s="44"/>
      <c r="EQ24" s="44"/>
      <c r="ER24" s="44"/>
      <c r="ES24" s="44"/>
      <c r="ET24" s="44"/>
      <c r="EU24" s="44"/>
      <c r="EV24" s="44"/>
      <c r="EW24" s="44"/>
      <c r="EX24" s="44"/>
      <c r="EY24" s="44"/>
      <c r="EZ24" s="44"/>
      <c r="FA24" s="44"/>
      <c r="FB24" s="44"/>
      <c r="FC24" s="44"/>
      <c r="FD24" s="44"/>
      <c r="FE24" s="44"/>
      <c r="FF24" s="44"/>
      <c r="FG24" s="44"/>
      <c r="FH24" s="44"/>
      <c r="FI24" s="44"/>
      <c r="FJ24" s="44"/>
      <c r="FK24" s="44"/>
      <c r="FL24" s="44"/>
      <c r="FM24" s="44"/>
      <c r="FN24" s="44"/>
      <c r="FO24" s="44"/>
      <c r="FP24" s="44"/>
      <c r="FQ24" s="44"/>
      <c r="FR24" s="44"/>
      <c r="FS24" s="44"/>
      <c r="FT24" s="44"/>
      <c r="FU24" s="44"/>
      <c r="FV24" s="44"/>
      <c r="FW24" s="44"/>
      <c r="FX24" s="44"/>
      <c r="FY24" s="44"/>
      <c r="FZ24" s="44"/>
      <c r="GA24" s="44"/>
      <c r="GB24" s="44"/>
      <c r="GC24" s="44"/>
      <c r="GD24" s="44"/>
      <c r="GE24" s="44"/>
      <c r="GF24" s="44"/>
      <c r="GG24" s="44"/>
      <c r="GH24" s="44"/>
      <c r="GI24" s="44"/>
      <c r="GJ24" s="44"/>
      <c r="GK24" s="44"/>
      <c r="GL24" s="44"/>
      <c r="GM24" s="44"/>
      <c r="GN24" s="44"/>
      <c r="GO24" s="44"/>
      <c r="GP24" s="44"/>
      <c r="GQ24" s="44"/>
      <c r="GR24" s="44"/>
      <c r="GS24" s="44"/>
      <c r="GT24" s="44"/>
      <c r="GU24" s="44"/>
      <c r="GV24" s="44"/>
      <c r="GW24" s="44"/>
      <c r="GX24" s="44"/>
      <c r="GY24" s="44"/>
      <c r="GZ24" s="44"/>
      <c r="HA24" s="44"/>
      <c r="HB24" s="44"/>
      <c r="HC24" s="44"/>
      <c r="HD24" s="44"/>
      <c r="HE24" s="44"/>
      <c r="HF24" s="44"/>
      <c r="HG24" s="44"/>
      <c r="HH24" s="44"/>
      <c r="HI24" s="44"/>
      <c r="HJ24" s="44"/>
      <c r="HK24" s="44"/>
      <c r="HL24" s="44"/>
      <c r="HM24" s="44"/>
      <c r="HN24" s="44"/>
      <c r="HO24" s="44"/>
      <c r="HP24" s="44"/>
      <c r="HQ24" s="44"/>
      <c r="HR24" s="44"/>
      <c r="HS24" s="44"/>
      <c r="HT24" s="44"/>
      <c r="HU24" s="44"/>
      <c r="HV24" s="44"/>
      <c r="HW24" s="44"/>
      <c r="HX24" s="44"/>
      <c r="HY24" s="44"/>
      <c r="HZ24" s="44"/>
      <c r="IA24" s="44"/>
      <c r="IB24" s="44"/>
      <c r="IC24" s="44"/>
      <c r="ID24" s="44"/>
      <c r="IE24" s="44"/>
      <c r="IF24" s="44"/>
      <c r="IG24" s="44"/>
      <c r="IH24" s="44"/>
      <c r="II24" s="44"/>
      <c r="IJ24" s="44"/>
      <c r="IK24" s="44"/>
      <c r="IL24" s="44"/>
      <c r="IM24" s="44"/>
      <c r="IN24" s="44"/>
      <c r="IO24" s="44"/>
      <c r="IP24" s="44"/>
      <c r="IQ24" s="44"/>
      <c r="IR24" s="44"/>
      <c r="IS24" s="44"/>
      <c r="IT24" s="44"/>
      <c r="IU24" s="44"/>
      <c r="IV24" s="44"/>
      <c r="IW24" s="44"/>
      <c r="IX24" s="44"/>
      <c r="IY24" s="44"/>
      <c r="IZ24" s="44"/>
      <c r="JA24" s="44"/>
      <c r="JB24" s="44"/>
      <c r="JC24" s="44"/>
      <c r="JD24" s="44"/>
      <c r="JE24" s="44"/>
      <c r="JF24" s="44"/>
      <c r="JG24" s="44"/>
      <c r="JH24" s="44"/>
      <c r="JI24" s="44"/>
      <c r="JJ24" s="44"/>
      <c r="JK24" s="44"/>
      <c r="JL24" s="44"/>
      <c r="JM24" s="44"/>
      <c r="JN24" s="44"/>
      <c r="JO24" s="44"/>
      <c r="JP24" s="44"/>
      <c r="JQ24" s="44"/>
      <c r="JR24" s="44"/>
      <c r="JS24" s="44"/>
      <c r="JT24" s="44"/>
      <c r="JU24" s="44"/>
      <c r="JV24" s="44"/>
      <c r="JW24" s="44"/>
      <c r="JX24" s="44"/>
      <c r="JY24" s="44"/>
      <c r="JZ24" s="44"/>
      <c r="KA24" s="44"/>
      <c r="KB24" s="44"/>
      <c r="KC24" s="44"/>
      <c r="KD24" s="44"/>
      <c r="KE24" s="44"/>
      <c r="KF24" s="44"/>
      <c r="KG24" s="44"/>
      <c r="KH24" s="44"/>
      <c r="KI24" s="44"/>
      <c r="KJ24" s="44"/>
      <c r="KK24" s="44"/>
      <c r="KL24" s="44"/>
      <c r="KM24" s="44"/>
      <c r="KN24" s="44"/>
      <c r="KO24" s="44"/>
      <c r="KP24" s="44"/>
      <c r="KQ24" s="44"/>
      <c r="KR24" s="44"/>
      <c r="KS24" s="44"/>
      <c r="KT24" s="44"/>
      <c r="KU24" s="44"/>
      <c r="KV24" s="44"/>
      <c r="KW24" s="44"/>
      <c r="KX24" s="44"/>
      <c r="KY24" s="44"/>
      <c r="KZ24" s="44"/>
      <c r="LA24" s="44"/>
      <c r="LB24" s="44"/>
      <c r="LC24" s="44"/>
      <c r="LD24" s="44"/>
      <c r="LE24" s="44"/>
      <c r="LF24" s="44"/>
      <c r="LG24" s="44"/>
      <c r="LH24" s="44"/>
      <c r="LI24" s="44"/>
      <c r="LJ24" s="44"/>
      <c r="LK24" s="44"/>
      <c r="LL24" s="44"/>
      <c r="LM24" s="44"/>
      <c r="LN24" s="44"/>
      <c r="LO24" s="44"/>
      <c r="LP24" s="44"/>
      <c r="LQ24" s="44"/>
      <c r="LR24" s="44"/>
      <c r="LS24" s="44"/>
      <c r="LT24" s="44"/>
      <c r="LU24" s="44"/>
      <c r="LV24" s="44"/>
      <c r="LW24" s="44"/>
      <c r="LX24" s="44"/>
      <c r="LY24" s="44"/>
      <c r="LZ24" s="44"/>
      <c r="MA24" s="44"/>
      <c r="MB24" s="44"/>
      <c r="MC24" s="44"/>
      <c r="MD24" s="44"/>
      <c r="ME24" s="44"/>
      <c r="MF24" s="44"/>
      <c r="MG24" s="44"/>
      <c r="MH24" s="44"/>
      <c r="MI24" s="44"/>
      <c r="MJ24" s="44"/>
      <c r="MK24" s="44"/>
      <c r="ML24" s="44"/>
      <c r="MM24" s="44"/>
      <c r="MN24" s="44"/>
      <c r="MO24" s="44"/>
      <c r="MP24" s="44"/>
      <c r="MQ24" s="44"/>
      <c r="MR24" s="44"/>
      <c r="MS24" s="44"/>
      <c r="MT24" s="44"/>
      <c r="MU24" s="44"/>
      <c r="MV24" s="44"/>
      <c r="MW24" s="44"/>
      <c r="MX24" s="44"/>
      <c r="MY24" s="44"/>
      <c r="MZ24" s="44"/>
      <c r="NA24" s="44"/>
      <c r="NB24" s="44"/>
      <c r="NC24" s="44"/>
      <c r="ND24" s="44"/>
      <c r="NE24" s="44"/>
      <c r="NF24" s="44"/>
      <c r="NG24" s="44"/>
      <c r="NH24" s="44"/>
      <c r="NI24" s="44"/>
      <c r="NJ24" s="44"/>
      <c r="NK24" s="44"/>
      <c r="NL24" s="44"/>
      <c r="NM24" s="44"/>
      <c r="NN24" s="44"/>
      <c r="NO24" s="44"/>
      <c r="NP24" s="44"/>
      <c r="NQ24" s="44"/>
      <c r="NR24" s="44"/>
      <c r="NS24" s="44"/>
      <c r="NT24" s="44"/>
      <c r="NU24" s="44"/>
      <c r="NV24" s="44"/>
      <c r="NW24" s="44"/>
      <c r="NX24" s="44"/>
      <c r="NY24" s="44"/>
      <c r="NZ24" s="44"/>
      <c r="OA24" s="44"/>
      <c r="OB24" s="44"/>
      <c r="OC24" s="44"/>
      <c r="OD24" s="44"/>
      <c r="OE24" s="44"/>
      <c r="OF24" s="44"/>
      <c r="OG24" s="44"/>
      <c r="OH24" s="44"/>
      <c r="OI24" s="44"/>
      <c r="OJ24" s="44"/>
      <c r="OK24" s="44"/>
      <c r="OL24" s="44"/>
      <c r="OM24" s="44"/>
      <c r="ON24" s="44"/>
      <c r="OO24" s="44"/>
      <c r="OP24" s="44"/>
      <c r="OQ24" s="44"/>
      <c r="OR24" s="44"/>
      <c r="OS24" s="44"/>
      <c r="OT24" s="44"/>
      <c r="OU24" s="44"/>
      <c r="OV24" s="44"/>
      <c r="OW24" s="44"/>
      <c r="OX24" s="44"/>
      <c r="OY24" s="44"/>
      <c r="OZ24" s="44"/>
      <c r="PA24" s="44"/>
      <c r="PB24" s="44"/>
      <c r="PC24" s="44"/>
      <c r="PD24" s="44"/>
      <c r="PE24" s="44"/>
      <c r="PF24" s="44"/>
      <c r="PG24" s="44"/>
      <c r="PH24" s="44"/>
      <c r="PI24" s="44"/>
      <c r="PJ24" s="44"/>
      <c r="PK24" s="44"/>
      <c r="PL24" s="44"/>
      <c r="PM24" s="44"/>
      <c r="PN24" s="44"/>
      <c r="PO24" s="44"/>
      <c r="PP24" s="44"/>
      <c r="PQ24" s="44"/>
      <c r="PR24" s="44"/>
      <c r="PS24" s="44"/>
      <c r="PT24" s="44"/>
      <c r="PU24" s="44"/>
      <c r="PV24" s="44"/>
      <c r="PW24" s="44"/>
      <c r="PX24" s="44"/>
      <c r="PY24" s="44"/>
      <c r="PZ24" s="44"/>
      <c r="QA24" s="44"/>
      <c r="QB24" s="44"/>
      <c r="QC24" s="44"/>
      <c r="QD24" s="44"/>
      <c r="QE24" s="44"/>
      <c r="QF24" s="44"/>
      <c r="QG24" s="44"/>
      <c r="QH24" s="44"/>
      <c r="QI24" s="44"/>
      <c r="QJ24" s="44"/>
      <c r="QK24" s="44"/>
      <c r="QL24" s="44"/>
      <c r="QM24" s="44"/>
      <c r="QN24" s="44"/>
      <c r="QO24" s="44"/>
      <c r="QP24" s="44"/>
      <c r="QQ24" s="44"/>
      <c r="QR24" s="44"/>
      <c r="QS24" s="44"/>
      <c r="QT24" s="44"/>
      <c r="QU24" s="44"/>
      <c r="QV24" s="44"/>
      <c r="QW24" s="44"/>
      <c r="QX24" s="44"/>
      <c r="QY24" s="44"/>
      <c r="QZ24" s="44"/>
      <c r="RA24" s="44"/>
      <c r="RB24" s="44"/>
      <c r="RC24" s="44"/>
      <c r="RD24" s="44"/>
      <c r="RE24" s="44"/>
      <c r="RF24" s="44"/>
      <c r="RG24" s="44"/>
      <c r="RH24" s="44"/>
      <c r="RI24" s="44"/>
      <c r="RJ24" s="44"/>
      <c r="RK24" s="44"/>
      <c r="RL24" s="44"/>
      <c r="RM24" s="44"/>
      <c r="RN24" s="44"/>
      <c r="RO24" s="44"/>
      <c r="RP24" s="44"/>
      <c r="RQ24" s="44"/>
      <c r="RR24" s="44"/>
      <c r="RS24" s="44"/>
      <c r="RT24" s="44"/>
      <c r="RU24" s="44"/>
      <c r="RV24" s="44"/>
      <c r="RW24" s="44"/>
      <c r="RX24" s="44"/>
      <c r="RY24" s="44"/>
      <c r="RZ24" s="44"/>
      <c r="SA24" s="44"/>
      <c r="SB24" s="44"/>
      <c r="SC24" s="44"/>
      <c r="SD24" s="44"/>
      <c r="SE24" s="44"/>
      <c r="SF24" s="44"/>
      <c r="SG24" s="44"/>
      <c r="SH24" s="44"/>
      <c r="SI24" s="44"/>
      <c r="SJ24" s="44"/>
      <c r="SK24" s="44"/>
      <c r="SL24" s="44"/>
      <c r="SM24" s="44"/>
      <c r="SN24" s="44"/>
      <c r="SO24" s="44"/>
      <c r="SP24" s="44"/>
      <c r="SQ24" s="44"/>
      <c r="SR24" s="44"/>
      <c r="SS24" s="44"/>
      <c r="ST24" s="44"/>
      <c r="SU24" s="44"/>
      <c r="SV24" s="44"/>
      <c r="SW24" s="44"/>
      <c r="SX24" s="44"/>
      <c r="SY24" s="44"/>
      <c r="SZ24" s="44"/>
      <c r="TA24" s="44"/>
      <c r="TB24" s="44"/>
      <c r="TC24" s="44"/>
      <c r="TD24" s="44"/>
      <c r="TE24" s="44"/>
      <c r="TF24" s="44"/>
      <c r="TG24" s="44"/>
      <c r="TH24" s="44"/>
      <c r="TI24" s="44"/>
      <c r="TJ24" s="44"/>
      <c r="TK24" s="44"/>
      <c r="TL24" s="44"/>
      <c r="TM24" s="44"/>
      <c r="TN24" s="44"/>
      <c r="TO24" s="44"/>
      <c r="TP24" s="44"/>
      <c r="TQ24" s="44"/>
      <c r="TR24" s="44"/>
      <c r="TS24" s="44"/>
      <c r="TT24" s="44"/>
      <c r="TU24" s="44"/>
      <c r="TV24" s="44"/>
      <c r="TW24" s="44"/>
      <c r="TX24" s="44"/>
      <c r="TY24" s="44"/>
      <c r="TZ24" s="44"/>
      <c r="UA24" s="44"/>
      <c r="UB24" s="44"/>
      <c r="UC24" s="44"/>
      <c r="UD24" s="44"/>
      <c r="UE24" s="44"/>
      <c r="UF24" s="44"/>
      <c r="UG24" s="44"/>
      <c r="UH24" s="44"/>
      <c r="UI24" s="44"/>
      <c r="UJ24" s="44"/>
      <c r="UK24" s="44"/>
      <c r="UL24" s="44"/>
      <c r="UM24" s="44"/>
      <c r="UN24" s="44"/>
      <c r="UO24" s="44"/>
      <c r="UP24" s="44"/>
      <c r="UQ24" s="44"/>
      <c r="UR24" s="44"/>
      <c r="US24" s="44"/>
      <c r="UT24" s="44"/>
      <c r="UU24" s="44"/>
      <c r="UV24" s="44"/>
      <c r="UW24" s="44"/>
      <c r="UX24" s="44"/>
      <c r="UY24" s="44"/>
      <c r="UZ24" s="44"/>
      <c r="VA24" s="44"/>
      <c r="VB24" s="44"/>
      <c r="VC24" s="44"/>
      <c r="VD24" s="44"/>
      <c r="VE24" s="44"/>
      <c r="VF24" s="44"/>
      <c r="VG24" s="44"/>
      <c r="VH24" s="44"/>
      <c r="VI24" s="44"/>
      <c r="VJ24" s="44"/>
      <c r="VK24" s="44"/>
      <c r="VL24" s="44"/>
      <c r="VM24" s="44"/>
      <c r="VN24" s="44"/>
      <c r="VO24" s="44"/>
      <c r="VP24" s="44"/>
      <c r="VQ24" s="44"/>
      <c r="VR24" s="44"/>
      <c r="VS24" s="44"/>
      <c r="VT24" s="44"/>
      <c r="VU24" s="44"/>
      <c r="VV24" s="44"/>
      <c r="VW24" s="44"/>
      <c r="VX24" s="44"/>
      <c r="VY24" s="44"/>
      <c r="VZ24" s="44"/>
      <c r="WA24" s="44"/>
      <c r="WB24" s="44"/>
      <c r="WC24" s="44"/>
      <c r="WD24" s="44"/>
      <c r="WE24" s="44"/>
      <c r="WF24" s="44"/>
      <c r="WG24" s="44"/>
      <c r="WH24" s="44"/>
      <c r="WI24" s="44"/>
      <c r="WJ24" s="44"/>
      <c r="WK24" s="44"/>
      <c r="WL24" s="44"/>
      <c r="WM24" s="44"/>
      <c r="WN24" s="44"/>
      <c r="WO24" s="44"/>
      <c r="WP24" s="44"/>
      <c r="WQ24" s="44"/>
      <c r="WR24" s="44"/>
      <c r="WS24" s="44"/>
      <c r="WT24" s="44"/>
      <c r="WU24" s="44"/>
      <c r="WV24" s="44"/>
      <c r="WW24" s="44"/>
      <c r="WX24" s="44"/>
      <c r="WY24" s="44"/>
      <c r="WZ24" s="44"/>
      <c r="XA24" s="44"/>
      <c r="XB24" s="44"/>
      <c r="XC24" s="44"/>
      <c r="XD24" s="44"/>
      <c r="XE24" s="44"/>
      <c r="XF24" s="44"/>
      <c r="XG24" s="44"/>
      <c r="XH24" s="44"/>
      <c r="XI24" s="44"/>
      <c r="XJ24" s="44"/>
      <c r="XK24" s="44"/>
      <c r="XL24" s="44"/>
      <c r="XM24" s="44"/>
      <c r="XN24" s="44"/>
      <c r="XO24" s="44"/>
      <c r="XP24" s="44"/>
      <c r="XQ24" s="44"/>
      <c r="XR24" s="44"/>
      <c r="XS24" s="44"/>
      <c r="XT24" s="44"/>
      <c r="XU24" s="44"/>
      <c r="XV24" s="44"/>
      <c r="XW24" s="44"/>
      <c r="XX24" s="44"/>
      <c r="XY24" s="44"/>
      <c r="XZ24" s="44"/>
      <c r="YA24" s="44"/>
      <c r="YB24" s="44"/>
      <c r="YC24" s="44"/>
      <c r="YD24" s="44"/>
      <c r="YE24" s="44"/>
      <c r="YF24" s="44"/>
      <c r="YG24" s="44"/>
      <c r="YH24" s="44"/>
      <c r="YI24" s="44"/>
      <c r="YJ24" s="44"/>
      <c r="YK24" s="44"/>
      <c r="YL24" s="44"/>
      <c r="YM24" s="44"/>
      <c r="YN24" s="44"/>
      <c r="YO24" s="44"/>
      <c r="YP24" s="44"/>
      <c r="YQ24" s="44"/>
      <c r="YR24" s="44"/>
      <c r="YS24" s="44"/>
      <c r="YT24" s="44"/>
      <c r="YU24" s="44"/>
      <c r="YV24" s="44"/>
      <c r="YW24" s="44"/>
      <c r="YX24" s="44"/>
      <c r="YY24" s="44"/>
      <c r="YZ24" s="44"/>
      <c r="ZA24" s="44"/>
      <c r="ZB24" s="44"/>
      <c r="ZC24" s="44"/>
      <c r="ZD24" s="44"/>
      <c r="ZE24" s="44"/>
      <c r="ZF24" s="44"/>
      <c r="ZG24" s="44"/>
      <c r="ZH24" s="44"/>
      <c r="ZI24" s="44"/>
      <c r="ZJ24" s="44"/>
      <c r="ZK24" s="44"/>
      <c r="ZL24" s="44"/>
      <c r="ZM24" s="44"/>
      <c r="ZN24" s="44"/>
      <c r="ZO24" s="44"/>
      <c r="ZP24" s="44"/>
      <c r="ZQ24" s="44"/>
      <c r="ZR24" s="44"/>
      <c r="ZS24" s="44"/>
      <c r="ZT24" s="44"/>
      <c r="ZU24" s="44"/>
      <c r="ZV24" s="44"/>
      <c r="ZW24" s="44"/>
      <c r="ZX24" s="44"/>
      <c r="ZY24" s="44"/>
      <c r="ZZ24" s="44"/>
      <c r="AAA24" s="44"/>
      <c r="AAB24" s="44"/>
      <c r="AAC24" s="44"/>
      <c r="AAD24" s="44"/>
      <c r="AAE24" s="44"/>
      <c r="AAF24" s="44"/>
      <c r="AAG24" s="44"/>
      <c r="AAH24" s="44"/>
      <c r="AAI24" s="44"/>
      <c r="AAJ24" s="44"/>
      <c r="AAK24" s="44"/>
      <c r="AAL24" s="44"/>
      <c r="AAM24" s="44"/>
      <c r="AAN24" s="44"/>
      <c r="AAO24" s="44"/>
      <c r="AAP24" s="44"/>
      <c r="AAQ24" s="44"/>
      <c r="AAR24" s="44"/>
      <c r="AAS24" s="44"/>
      <c r="AAT24" s="44"/>
      <c r="AAU24" s="44"/>
      <c r="AAV24" s="44"/>
      <c r="AAW24" s="44"/>
      <c r="AAX24" s="44"/>
      <c r="AAY24" s="44"/>
      <c r="AAZ24" s="44"/>
      <c r="ABA24" s="44"/>
      <c r="ABB24" s="44"/>
      <c r="ABC24" s="44"/>
      <c r="ABD24" s="44"/>
      <c r="ABE24" s="44"/>
      <c r="ABF24" s="44"/>
      <c r="ABG24" s="44"/>
      <c r="ABH24" s="44"/>
      <c r="ABI24" s="44"/>
      <c r="ABJ24" s="44"/>
      <c r="ABK24" s="44"/>
      <c r="ABL24" s="44"/>
      <c r="ABM24" s="44"/>
      <c r="ABN24" s="44"/>
      <c r="ABO24" s="44"/>
      <c r="ABP24" s="44"/>
      <c r="ABQ24" s="44"/>
      <c r="ABR24" s="44"/>
      <c r="ABS24" s="44"/>
      <c r="ABT24" s="44"/>
      <c r="ABU24" s="44"/>
      <c r="ABV24" s="44"/>
      <c r="ABW24" s="44"/>
      <c r="ABX24" s="44"/>
      <c r="ABY24" s="44"/>
      <c r="ABZ24" s="44"/>
      <c r="ACA24" s="44"/>
      <c r="ACB24" s="44"/>
      <c r="ACC24" s="44"/>
      <c r="ACD24" s="44"/>
      <c r="ACE24" s="44"/>
      <c r="ACF24" s="44"/>
      <c r="ACG24" s="44"/>
      <c r="ACH24" s="44"/>
      <c r="ACI24" s="44"/>
      <c r="ACJ24" s="44"/>
      <c r="ACK24" s="44"/>
      <c r="ACL24" s="44"/>
      <c r="ACM24" s="44"/>
      <c r="ACN24" s="44"/>
      <c r="ACO24" s="44"/>
      <c r="ACP24" s="44"/>
      <c r="ACQ24" s="44"/>
      <c r="ACR24" s="44"/>
      <c r="ACS24" s="44"/>
      <c r="ACT24" s="44"/>
      <c r="ACU24" s="44"/>
      <c r="ACV24" s="44"/>
      <c r="ACW24" s="44"/>
      <c r="ACX24" s="44"/>
      <c r="ACY24" s="44"/>
      <c r="ACZ24" s="44"/>
      <c r="ADA24" s="44"/>
      <c r="ADB24" s="44"/>
      <c r="ADC24" s="44"/>
      <c r="ADD24" s="44"/>
      <c r="ADE24" s="44"/>
      <c r="ADF24" s="44"/>
      <c r="ADG24" s="44"/>
      <c r="ADH24" s="44"/>
      <c r="ADI24" s="44"/>
      <c r="ADJ24" s="44"/>
      <c r="ADK24" s="44"/>
      <c r="ADL24" s="44"/>
      <c r="ADM24" s="44"/>
      <c r="ADN24" s="44"/>
      <c r="ADO24" s="44"/>
      <c r="ADP24" s="44"/>
      <c r="ADQ24" s="44"/>
      <c r="ADR24" s="44"/>
      <c r="ADS24" s="44"/>
      <c r="ADT24" s="44"/>
      <c r="ADU24" s="44"/>
      <c r="ADV24" s="44"/>
      <c r="ADW24" s="44"/>
      <c r="ADX24" s="44"/>
      <c r="ADY24" s="44"/>
      <c r="ADZ24" s="44"/>
      <c r="AEA24" s="44"/>
      <c r="AEB24" s="44"/>
      <c r="AEC24" s="44"/>
      <c r="AED24" s="44"/>
      <c r="AEE24" s="44"/>
      <c r="AEF24" s="44"/>
      <c r="AEG24" s="44"/>
      <c r="AEH24" s="44"/>
      <c r="AEI24" s="44"/>
      <c r="AEJ24" s="44"/>
      <c r="AEK24" s="44"/>
      <c r="AEL24" s="44"/>
      <c r="AEM24" s="44"/>
      <c r="AEN24" s="44"/>
      <c r="AEO24" s="44"/>
      <c r="AEP24" s="44"/>
      <c r="AEQ24" s="44"/>
      <c r="AER24" s="44"/>
      <c r="AES24" s="44"/>
      <c r="AET24" s="44"/>
      <c r="AEU24" s="44"/>
      <c r="AEV24" s="44"/>
      <c r="AEW24" s="44"/>
      <c r="AEX24" s="44"/>
      <c r="AEY24" s="44"/>
      <c r="AEZ24" s="44"/>
      <c r="AFA24" s="44"/>
      <c r="AFB24" s="44"/>
      <c r="AFC24" s="44"/>
      <c r="AFD24" s="44"/>
      <c r="AFE24" s="44"/>
      <c r="AFF24" s="44"/>
      <c r="AFG24" s="44"/>
      <c r="AFH24" s="44"/>
      <c r="AFI24" s="44"/>
      <c r="AFJ24" s="44"/>
      <c r="AFK24" s="44"/>
      <c r="AFL24" s="44"/>
      <c r="AFM24" s="44"/>
      <c r="AFN24" s="44"/>
      <c r="AFO24" s="44"/>
      <c r="AFP24" s="44"/>
      <c r="AFQ24" s="44"/>
      <c r="AFR24" s="44"/>
      <c r="AFS24" s="44"/>
      <c r="AFT24" s="44"/>
      <c r="AFU24" s="44"/>
      <c r="AFV24" s="44"/>
      <c r="AFW24" s="44"/>
      <c r="AFX24" s="44"/>
      <c r="AFY24" s="44"/>
      <c r="AFZ24" s="44"/>
      <c r="AGA24" s="44"/>
      <c r="AGB24" s="44"/>
      <c r="AGC24" s="44"/>
      <c r="AGD24" s="44"/>
      <c r="AGE24" s="44"/>
      <c r="AGF24" s="44"/>
      <c r="AGG24" s="44"/>
      <c r="AGH24" s="44"/>
      <c r="AGI24" s="44"/>
      <c r="AGJ24" s="44"/>
      <c r="AGK24" s="44"/>
      <c r="AGL24" s="44"/>
      <c r="AGM24" s="44"/>
      <c r="AGN24" s="44"/>
      <c r="AGO24" s="44"/>
      <c r="AGP24" s="44"/>
      <c r="AGQ24" s="44"/>
      <c r="AGR24" s="44"/>
      <c r="AGS24" s="44"/>
      <c r="AGT24" s="44"/>
      <c r="AGU24" s="44"/>
      <c r="AGV24" s="44"/>
      <c r="AGW24" s="44"/>
      <c r="AGX24" s="44"/>
      <c r="AGY24" s="44"/>
      <c r="AGZ24" s="44"/>
      <c r="AHA24" s="44"/>
      <c r="AHB24" s="44"/>
      <c r="AHC24" s="44"/>
      <c r="AHD24" s="44"/>
      <c r="AHE24" s="44"/>
      <c r="AHF24" s="44"/>
      <c r="AHG24" s="44"/>
      <c r="AHH24" s="44"/>
      <c r="AHI24" s="44"/>
      <c r="AHJ24" s="44"/>
      <c r="AHK24" s="44"/>
      <c r="AHL24" s="44"/>
      <c r="AHM24" s="44"/>
      <c r="AHN24" s="44"/>
      <c r="AHO24" s="44"/>
      <c r="AHP24" s="44"/>
      <c r="AHQ24" s="44"/>
      <c r="AHR24" s="44"/>
      <c r="AHS24" s="44"/>
      <c r="AHT24" s="44"/>
      <c r="AHU24" s="44"/>
      <c r="AHV24" s="44"/>
      <c r="AHW24" s="44"/>
      <c r="AHX24" s="44"/>
      <c r="AHY24" s="44"/>
      <c r="AHZ24" s="44"/>
      <c r="AIA24" s="44"/>
      <c r="AIB24" s="44"/>
      <c r="AIC24" s="44"/>
      <c r="AID24" s="44"/>
      <c r="AIE24" s="44"/>
      <c r="AIF24" s="44"/>
      <c r="AIG24" s="44"/>
      <c r="AIH24" s="44"/>
      <c r="AII24" s="44"/>
      <c r="AIJ24" s="44"/>
      <c r="AIK24" s="44"/>
      <c r="AIL24" s="44"/>
      <c r="AIM24" s="44"/>
      <c r="AIN24" s="44"/>
      <c r="AIO24" s="44"/>
      <c r="AIP24" s="44"/>
      <c r="AIQ24" s="44"/>
      <c r="AIR24" s="44"/>
      <c r="AIS24" s="44"/>
      <c r="AIT24" s="44"/>
      <c r="AIU24" s="44"/>
      <c r="AIV24" s="44"/>
      <c r="AIW24" s="44"/>
      <c r="AIX24" s="44"/>
      <c r="AIY24" s="44"/>
      <c r="AIZ24" s="44"/>
      <c r="AJA24" s="44"/>
      <c r="AJB24" s="44"/>
      <c r="AJC24" s="44"/>
      <c r="AJD24" s="44"/>
      <c r="AJE24" s="44"/>
      <c r="AJF24" s="44"/>
      <c r="AJG24" s="44"/>
      <c r="AJH24" s="44"/>
      <c r="AJI24" s="44"/>
      <c r="AJJ24" s="44"/>
      <c r="AJK24" s="44"/>
      <c r="AJL24" s="44"/>
      <c r="AJM24" s="44"/>
      <c r="AJN24" s="44"/>
      <c r="AJO24" s="44"/>
      <c r="AJP24" s="44"/>
      <c r="AJQ24" s="44"/>
      <c r="AJR24" s="44"/>
      <c r="AJS24" s="44"/>
      <c r="AJT24" s="44"/>
      <c r="AJU24" s="44"/>
      <c r="AJV24" s="44"/>
      <c r="AJW24" s="44"/>
      <c r="AJX24" s="44"/>
      <c r="AJY24" s="44"/>
      <c r="AJZ24" s="44"/>
      <c r="AKA24" s="44"/>
      <c r="AKB24" s="44"/>
      <c r="AKC24" s="44"/>
      <c r="AKD24" s="44"/>
      <c r="AKE24" s="44"/>
      <c r="AKF24" s="44"/>
      <c r="AKG24" s="44"/>
      <c r="AKH24" s="44"/>
      <c r="AKI24" s="44"/>
      <c r="AKJ24" s="44"/>
      <c r="AKK24" s="44"/>
      <c r="AKL24" s="44"/>
      <c r="AKM24" s="44"/>
      <c r="AKN24" s="44"/>
      <c r="AKO24" s="44"/>
      <c r="AKP24" s="44"/>
      <c r="AKQ24" s="44"/>
      <c r="AKR24" s="44"/>
      <c r="AKS24" s="44"/>
      <c r="AKT24" s="44"/>
      <c r="AKU24" s="44"/>
      <c r="AKV24" s="44"/>
      <c r="AKW24" s="44"/>
      <c r="AKX24" s="44"/>
      <c r="AKY24" s="44"/>
      <c r="AKZ24" s="44"/>
      <c r="ALA24" s="44"/>
      <c r="ALB24" s="44"/>
      <c r="ALC24" s="44"/>
      <c r="ALD24" s="44"/>
      <c r="ALE24" s="44"/>
      <c r="ALF24" s="44"/>
      <c r="ALG24" s="44"/>
      <c r="ALH24" s="44"/>
      <c r="ALI24" s="44"/>
      <c r="ALJ24" s="44"/>
      <c r="ALK24" s="44"/>
      <c r="ALL24" s="44"/>
      <c r="ALM24" s="44"/>
      <c r="ALN24" s="44"/>
      <c r="ALO24" s="44"/>
      <c r="ALP24" s="44"/>
      <c r="ALQ24" s="44"/>
      <c r="ALR24" s="44"/>
      <c r="ALS24" s="44"/>
      <c r="ALT24" s="44"/>
      <c r="ALU24" s="44"/>
      <c r="ALV24" s="44"/>
      <c r="ALW24" s="44"/>
      <c r="ALX24" s="44"/>
      <c r="ALY24" s="44"/>
      <c r="ALZ24" s="44"/>
      <c r="AMA24" s="44"/>
      <c r="AMB24" s="44"/>
      <c r="AMC24" s="44"/>
      <c r="AMD24" s="44"/>
      <c r="AME24" s="44"/>
      <c r="AMF24" s="44"/>
      <c r="AMG24" s="44"/>
      <c r="AMH24" s="44"/>
      <c r="AMI24" s="44"/>
      <c r="AMJ24" s="44"/>
      <c r="AMK24" s="44"/>
      <c r="AML24" s="44"/>
      <c r="AMM24" s="44"/>
      <c r="AMN24" s="44"/>
      <c r="AMO24" s="44"/>
      <c r="AMP24" s="44"/>
      <c r="AMQ24" s="44"/>
      <c r="AMR24" s="44"/>
      <c r="AMS24" s="44"/>
      <c r="AMT24" s="44"/>
      <c r="AMU24" s="44"/>
      <c r="AMV24" s="44"/>
      <c r="AMW24" s="44"/>
      <c r="AMX24" s="44"/>
      <c r="AMY24" s="44"/>
      <c r="AMZ24" s="44"/>
      <c r="ANA24" s="44"/>
      <c r="ANB24" s="44"/>
      <c r="ANC24" s="44"/>
      <c r="AND24" s="44"/>
      <c r="ANE24" s="44"/>
      <c r="ANF24" s="44"/>
      <c r="ANG24" s="44"/>
      <c r="ANH24" s="44"/>
      <c r="ANI24" s="44"/>
      <c r="ANJ24" s="44"/>
      <c r="ANK24" s="44"/>
      <c r="ANL24" s="44"/>
      <c r="ANM24" s="44"/>
      <c r="ANN24" s="44"/>
      <c r="ANO24" s="44"/>
      <c r="ANP24" s="44"/>
      <c r="ANQ24" s="44"/>
      <c r="ANR24" s="44"/>
      <c r="ANS24" s="44"/>
      <c r="ANT24" s="44"/>
      <c r="ANU24" s="44"/>
      <c r="ANV24" s="44"/>
      <c r="ANW24" s="44"/>
      <c r="ANX24" s="44"/>
      <c r="ANY24" s="44"/>
      <c r="ANZ24" s="44"/>
      <c r="AOA24" s="44"/>
      <c r="AOB24" s="44"/>
      <c r="AOC24" s="44"/>
      <c r="AOD24" s="44"/>
      <c r="AOE24" s="44"/>
      <c r="AOF24" s="44"/>
      <c r="AOG24" s="44"/>
      <c r="AOH24" s="44"/>
      <c r="AOI24" s="44"/>
      <c r="AOJ24" s="44"/>
      <c r="AOK24" s="44"/>
      <c r="AOL24" s="44"/>
      <c r="AOM24" s="44"/>
      <c r="AON24" s="44"/>
      <c r="AOO24" s="44"/>
      <c r="AOP24" s="44"/>
      <c r="AOQ24" s="44"/>
      <c r="AOR24" s="44"/>
      <c r="AOS24" s="44"/>
      <c r="AOT24" s="44"/>
      <c r="AOU24" s="44"/>
      <c r="AOV24" s="44"/>
      <c r="AOW24" s="44"/>
      <c r="AOX24" s="44"/>
      <c r="AOY24" s="44"/>
      <c r="AOZ24" s="44"/>
      <c r="APA24" s="44"/>
      <c r="APB24" s="44"/>
      <c r="APC24" s="44"/>
      <c r="APD24" s="44"/>
      <c r="APE24" s="44"/>
      <c r="APF24" s="44"/>
      <c r="APG24" s="44"/>
      <c r="APH24" s="44"/>
      <c r="API24" s="44"/>
      <c r="APJ24" s="44"/>
      <c r="APK24" s="44"/>
      <c r="APL24" s="44"/>
      <c r="APM24" s="44"/>
    </row>
    <row r="25" spans="3:1105" x14ac:dyDescent="0.25">
      <c r="C25" s="46" t="s">
        <v>324</v>
      </c>
      <c r="D25" s="44">
        <v>12471</v>
      </c>
      <c r="E25" s="119">
        <v>-11302928.85</v>
      </c>
      <c r="F25" s="119">
        <v>0</v>
      </c>
      <c r="G25" s="119">
        <v>25446906.809999999</v>
      </c>
      <c r="H25" s="119">
        <v>0</v>
      </c>
      <c r="I25" s="44"/>
      <c r="J25" s="44"/>
      <c r="K25" s="68"/>
      <c r="L25" s="68"/>
      <c r="M25" s="68"/>
      <c r="N25" s="68"/>
      <c r="Q25" s="68"/>
      <c r="R25" s="68"/>
      <c r="S25" s="68"/>
      <c r="T25" s="68"/>
      <c r="U25" s="68"/>
      <c r="V25" s="68"/>
      <c r="W25" s="68"/>
      <c r="X25" s="68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  <c r="AJ25" s="44"/>
      <c r="AK25" s="44"/>
      <c r="AL25" s="44"/>
      <c r="AM25" s="44"/>
      <c r="AN25" s="44"/>
      <c r="AO25" s="44"/>
      <c r="AP25" s="44"/>
      <c r="AQ25" s="44"/>
      <c r="AR25" s="44"/>
      <c r="AS25" s="44"/>
      <c r="AT25" s="44"/>
      <c r="AU25" s="44"/>
      <c r="AV25" s="44"/>
      <c r="AW25" s="44"/>
      <c r="AX25" s="44"/>
      <c r="AY25" s="44"/>
      <c r="AZ25" s="44"/>
      <c r="BA25" s="44"/>
      <c r="BB25" s="44"/>
      <c r="BC25" s="44"/>
      <c r="BD25" s="44"/>
      <c r="BE25" s="44"/>
      <c r="BF25" s="44"/>
      <c r="BG25" s="44"/>
      <c r="BH25" s="44"/>
      <c r="BI25" s="44"/>
      <c r="BJ25" s="44"/>
      <c r="BK25" s="44"/>
      <c r="BL25" s="44"/>
      <c r="BM25" s="44"/>
      <c r="BN25" s="44"/>
      <c r="BO25" s="44"/>
      <c r="BP25" s="44"/>
      <c r="BQ25" s="44"/>
      <c r="BR25" s="44"/>
      <c r="BS25" s="44"/>
      <c r="BT25" s="44"/>
      <c r="BU25" s="44"/>
      <c r="BV25" s="44"/>
      <c r="BW25" s="44"/>
      <c r="BX25" s="44"/>
      <c r="BY25" s="44"/>
      <c r="BZ25" s="44"/>
      <c r="CA25" s="44"/>
      <c r="CB25" s="44"/>
      <c r="CC25" s="44"/>
      <c r="CD25" s="44"/>
      <c r="CE25" s="44"/>
      <c r="CF25" s="44"/>
      <c r="CG25" s="44"/>
      <c r="CH25" s="44"/>
      <c r="CI25" s="44"/>
      <c r="CJ25" s="44"/>
      <c r="CK25" s="44"/>
      <c r="CL25" s="44"/>
      <c r="CM25" s="44"/>
      <c r="CN25" s="44"/>
      <c r="CO25" s="44"/>
      <c r="CP25" s="44"/>
      <c r="CQ25" s="44"/>
      <c r="CR25" s="44"/>
      <c r="CS25" s="44"/>
      <c r="CT25" s="44"/>
      <c r="CU25" s="44"/>
      <c r="CV25" s="44"/>
      <c r="CW25" s="44"/>
      <c r="CX25" s="44"/>
      <c r="CY25" s="44"/>
      <c r="CZ25" s="44"/>
      <c r="DA25" s="44"/>
      <c r="DB25" s="44"/>
      <c r="DC25" s="44"/>
      <c r="DD25" s="44"/>
      <c r="DE25" s="44"/>
      <c r="DF25" s="44"/>
      <c r="DG25" s="44"/>
      <c r="DH25" s="44"/>
      <c r="DI25" s="44"/>
      <c r="DJ25" s="44"/>
      <c r="DK25" s="44"/>
      <c r="DL25" s="44"/>
      <c r="DM25" s="44"/>
      <c r="DN25" s="44"/>
      <c r="DO25" s="44"/>
      <c r="DP25" s="44"/>
      <c r="DQ25" s="44"/>
      <c r="DR25" s="44"/>
      <c r="DS25" s="44"/>
      <c r="DT25" s="44"/>
      <c r="DU25" s="44"/>
      <c r="DV25" s="44"/>
      <c r="DW25" s="44"/>
      <c r="DX25" s="44"/>
      <c r="DY25" s="44"/>
      <c r="DZ25" s="44"/>
      <c r="EA25" s="44"/>
      <c r="EB25" s="44"/>
      <c r="EC25" s="44"/>
      <c r="ED25" s="44"/>
      <c r="EE25" s="44"/>
      <c r="EF25" s="44"/>
      <c r="EG25" s="44"/>
      <c r="EH25" s="44"/>
      <c r="EI25" s="44"/>
      <c r="EJ25" s="44"/>
      <c r="EK25" s="44"/>
      <c r="EL25" s="44"/>
      <c r="EM25" s="44"/>
      <c r="EN25" s="44"/>
      <c r="EO25" s="44"/>
      <c r="EP25" s="44"/>
      <c r="EQ25" s="44"/>
      <c r="ER25" s="44"/>
      <c r="ES25" s="44"/>
      <c r="ET25" s="44"/>
      <c r="EU25" s="44"/>
      <c r="EV25" s="44"/>
      <c r="EW25" s="44"/>
      <c r="EX25" s="44"/>
      <c r="EY25" s="44"/>
      <c r="EZ25" s="44"/>
      <c r="FA25" s="44"/>
      <c r="FB25" s="44"/>
      <c r="FC25" s="44"/>
      <c r="FD25" s="44"/>
      <c r="FE25" s="44"/>
      <c r="FF25" s="44"/>
      <c r="FG25" s="44"/>
      <c r="FH25" s="44"/>
      <c r="FI25" s="44"/>
      <c r="FJ25" s="44"/>
      <c r="FK25" s="44"/>
      <c r="FL25" s="44"/>
      <c r="FM25" s="44"/>
      <c r="FN25" s="44"/>
      <c r="FO25" s="44"/>
      <c r="FP25" s="44"/>
      <c r="FQ25" s="44"/>
      <c r="FR25" s="44"/>
      <c r="FS25" s="44"/>
      <c r="FT25" s="44"/>
      <c r="FU25" s="44"/>
      <c r="FV25" s="44"/>
      <c r="FW25" s="44"/>
      <c r="FX25" s="44"/>
      <c r="FY25" s="44"/>
      <c r="FZ25" s="44"/>
      <c r="GA25" s="44"/>
      <c r="GB25" s="44"/>
      <c r="GC25" s="44"/>
      <c r="GD25" s="44"/>
      <c r="GE25" s="44"/>
      <c r="GF25" s="44"/>
      <c r="GG25" s="44"/>
      <c r="GH25" s="44"/>
      <c r="GI25" s="44"/>
      <c r="GJ25" s="44"/>
      <c r="GK25" s="44"/>
      <c r="GL25" s="44"/>
      <c r="GM25" s="44"/>
      <c r="GN25" s="44"/>
      <c r="GO25" s="44"/>
      <c r="GP25" s="44"/>
      <c r="GQ25" s="44"/>
      <c r="GR25" s="44"/>
      <c r="GS25" s="44"/>
      <c r="GT25" s="44"/>
      <c r="GU25" s="44"/>
      <c r="GV25" s="44"/>
      <c r="GW25" s="44"/>
      <c r="GX25" s="44"/>
      <c r="GY25" s="44"/>
      <c r="GZ25" s="44"/>
      <c r="HA25" s="44"/>
      <c r="HB25" s="44"/>
      <c r="HC25" s="44"/>
      <c r="HD25" s="44"/>
      <c r="HE25" s="44"/>
      <c r="HF25" s="44"/>
      <c r="HG25" s="44"/>
      <c r="HH25" s="44"/>
      <c r="HI25" s="44"/>
      <c r="HJ25" s="44"/>
      <c r="HK25" s="44"/>
      <c r="HL25" s="44"/>
      <c r="HM25" s="44"/>
      <c r="HN25" s="44"/>
      <c r="HO25" s="44"/>
      <c r="HP25" s="44"/>
      <c r="HQ25" s="44"/>
      <c r="HR25" s="44"/>
      <c r="HS25" s="44"/>
      <c r="HT25" s="44"/>
      <c r="HU25" s="44"/>
      <c r="HV25" s="44"/>
      <c r="HW25" s="44"/>
      <c r="HX25" s="44"/>
      <c r="HY25" s="44"/>
      <c r="HZ25" s="44"/>
      <c r="IA25" s="44"/>
      <c r="IB25" s="44"/>
      <c r="IC25" s="44"/>
      <c r="ID25" s="44"/>
      <c r="IE25" s="44"/>
      <c r="IF25" s="44"/>
      <c r="IG25" s="44"/>
      <c r="IH25" s="44"/>
      <c r="II25" s="44"/>
      <c r="IJ25" s="44"/>
      <c r="IK25" s="44"/>
      <c r="IL25" s="44"/>
      <c r="IM25" s="44"/>
      <c r="IN25" s="44"/>
      <c r="IO25" s="44"/>
      <c r="IP25" s="44"/>
      <c r="IQ25" s="44"/>
      <c r="IR25" s="44"/>
      <c r="IS25" s="44"/>
      <c r="IT25" s="44"/>
      <c r="IU25" s="44"/>
      <c r="IV25" s="44"/>
      <c r="IW25" s="44"/>
      <c r="IX25" s="44"/>
      <c r="IY25" s="44"/>
      <c r="IZ25" s="44"/>
      <c r="JA25" s="44"/>
      <c r="JB25" s="44"/>
      <c r="JC25" s="44"/>
      <c r="JD25" s="44"/>
      <c r="JE25" s="44"/>
      <c r="JF25" s="44"/>
      <c r="JG25" s="44"/>
      <c r="JH25" s="44"/>
      <c r="JI25" s="44"/>
      <c r="JJ25" s="44"/>
      <c r="JK25" s="44"/>
      <c r="JL25" s="44"/>
      <c r="JM25" s="44"/>
      <c r="JN25" s="44"/>
      <c r="JO25" s="44"/>
      <c r="JP25" s="44"/>
      <c r="JQ25" s="44"/>
      <c r="JR25" s="44"/>
      <c r="JS25" s="44"/>
      <c r="JT25" s="44"/>
      <c r="JU25" s="44"/>
      <c r="JV25" s="44"/>
      <c r="JW25" s="44"/>
      <c r="JX25" s="44"/>
      <c r="JY25" s="44"/>
      <c r="JZ25" s="44"/>
      <c r="KA25" s="44"/>
      <c r="KB25" s="44"/>
      <c r="KC25" s="44"/>
      <c r="KD25" s="44"/>
      <c r="KE25" s="44"/>
      <c r="KF25" s="44"/>
      <c r="KG25" s="44"/>
      <c r="KH25" s="44"/>
      <c r="KI25" s="44"/>
      <c r="KJ25" s="44"/>
      <c r="KK25" s="44"/>
      <c r="KL25" s="44"/>
      <c r="KM25" s="44"/>
      <c r="KN25" s="44"/>
      <c r="KO25" s="44"/>
      <c r="KP25" s="44"/>
      <c r="KQ25" s="44"/>
      <c r="KR25" s="44"/>
      <c r="KS25" s="44"/>
      <c r="KT25" s="44"/>
      <c r="KU25" s="44"/>
      <c r="KV25" s="44"/>
      <c r="KW25" s="44"/>
      <c r="KX25" s="44"/>
      <c r="KY25" s="44"/>
      <c r="KZ25" s="44"/>
      <c r="LA25" s="44"/>
      <c r="LB25" s="44"/>
      <c r="LC25" s="44"/>
      <c r="LD25" s="44"/>
      <c r="LE25" s="44"/>
      <c r="LF25" s="44"/>
      <c r="LG25" s="44"/>
      <c r="LH25" s="44"/>
      <c r="LI25" s="44"/>
      <c r="LJ25" s="44"/>
      <c r="LK25" s="44"/>
      <c r="LL25" s="44"/>
      <c r="LM25" s="44"/>
      <c r="LN25" s="44"/>
      <c r="LO25" s="44"/>
      <c r="LP25" s="44"/>
      <c r="LQ25" s="44"/>
      <c r="LR25" s="44"/>
      <c r="LS25" s="44"/>
      <c r="LT25" s="44"/>
      <c r="LU25" s="44"/>
      <c r="LV25" s="44"/>
      <c r="LW25" s="44"/>
      <c r="LX25" s="44"/>
      <c r="LY25" s="44"/>
      <c r="LZ25" s="44"/>
      <c r="MA25" s="44"/>
      <c r="MB25" s="44"/>
      <c r="MC25" s="44"/>
      <c r="MD25" s="44"/>
      <c r="ME25" s="44"/>
      <c r="MF25" s="44"/>
      <c r="MG25" s="44"/>
      <c r="MH25" s="44"/>
      <c r="MI25" s="44"/>
      <c r="MJ25" s="44"/>
      <c r="MK25" s="44"/>
      <c r="ML25" s="44"/>
      <c r="MM25" s="44"/>
      <c r="MN25" s="44"/>
      <c r="MO25" s="44"/>
      <c r="MP25" s="44"/>
      <c r="MQ25" s="44"/>
      <c r="MR25" s="44"/>
      <c r="MS25" s="44"/>
      <c r="MT25" s="44"/>
      <c r="MU25" s="44"/>
      <c r="MV25" s="44"/>
      <c r="MW25" s="44"/>
      <c r="MX25" s="44"/>
      <c r="MY25" s="44"/>
      <c r="MZ25" s="44"/>
      <c r="NA25" s="44"/>
      <c r="NB25" s="44"/>
      <c r="NC25" s="44"/>
      <c r="ND25" s="44"/>
      <c r="NE25" s="44"/>
      <c r="NF25" s="44"/>
      <c r="NG25" s="44"/>
      <c r="NH25" s="44"/>
      <c r="NI25" s="44"/>
      <c r="NJ25" s="44"/>
      <c r="NK25" s="44"/>
      <c r="NL25" s="44"/>
      <c r="NM25" s="44"/>
      <c r="NN25" s="44"/>
      <c r="NO25" s="44"/>
      <c r="NP25" s="44"/>
      <c r="NQ25" s="44"/>
      <c r="NR25" s="44"/>
      <c r="NS25" s="44"/>
      <c r="NT25" s="44"/>
      <c r="NU25" s="44"/>
      <c r="NV25" s="44"/>
      <c r="NW25" s="44"/>
      <c r="NX25" s="44"/>
      <c r="NY25" s="44"/>
      <c r="NZ25" s="44"/>
      <c r="OA25" s="44"/>
      <c r="OB25" s="44"/>
      <c r="OC25" s="44"/>
      <c r="OD25" s="44"/>
      <c r="OE25" s="44"/>
      <c r="OF25" s="44"/>
      <c r="OG25" s="44"/>
      <c r="OH25" s="44"/>
      <c r="OI25" s="44"/>
      <c r="OJ25" s="44"/>
      <c r="OK25" s="44"/>
      <c r="OL25" s="44"/>
      <c r="OM25" s="44"/>
      <c r="ON25" s="44"/>
      <c r="OO25" s="44"/>
      <c r="OP25" s="44"/>
      <c r="OQ25" s="44"/>
      <c r="OR25" s="44"/>
      <c r="OS25" s="44"/>
      <c r="OT25" s="44"/>
      <c r="OU25" s="44"/>
      <c r="OV25" s="44"/>
      <c r="OW25" s="44"/>
      <c r="OX25" s="44"/>
      <c r="OY25" s="44"/>
      <c r="OZ25" s="44"/>
      <c r="PA25" s="44"/>
      <c r="PB25" s="44"/>
      <c r="PC25" s="44"/>
      <c r="PD25" s="44"/>
      <c r="PE25" s="44"/>
      <c r="PF25" s="44"/>
      <c r="PG25" s="44"/>
      <c r="PH25" s="44"/>
      <c r="PI25" s="44"/>
      <c r="PJ25" s="44"/>
      <c r="PK25" s="44"/>
      <c r="PL25" s="44"/>
      <c r="PM25" s="44"/>
      <c r="PN25" s="44"/>
      <c r="PO25" s="44"/>
      <c r="PP25" s="44"/>
      <c r="PQ25" s="44"/>
      <c r="PR25" s="44"/>
      <c r="PS25" s="44"/>
      <c r="PT25" s="44"/>
      <c r="PU25" s="44"/>
      <c r="PV25" s="44"/>
      <c r="PW25" s="44"/>
      <c r="PX25" s="44"/>
      <c r="PY25" s="44"/>
      <c r="PZ25" s="44"/>
      <c r="QA25" s="44"/>
      <c r="QB25" s="44"/>
      <c r="QC25" s="44"/>
      <c r="QD25" s="44"/>
      <c r="QE25" s="44"/>
      <c r="QF25" s="44"/>
      <c r="QG25" s="44"/>
      <c r="QH25" s="44"/>
      <c r="QI25" s="44"/>
      <c r="QJ25" s="44"/>
      <c r="QK25" s="44"/>
      <c r="QL25" s="44"/>
      <c r="QM25" s="44"/>
      <c r="QN25" s="44"/>
      <c r="QO25" s="44"/>
      <c r="QP25" s="44"/>
      <c r="QQ25" s="44"/>
      <c r="QR25" s="44"/>
      <c r="QS25" s="44"/>
      <c r="QT25" s="44"/>
      <c r="QU25" s="44"/>
      <c r="QV25" s="44"/>
      <c r="QW25" s="44"/>
      <c r="QX25" s="44"/>
      <c r="QY25" s="44"/>
      <c r="QZ25" s="44"/>
      <c r="RA25" s="44"/>
      <c r="RB25" s="44"/>
      <c r="RC25" s="44"/>
      <c r="RD25" s="44"/>
      <c r="RE25" s="44"/>
      <c r="RF25" s="44"/>
      <c r="RG25" s="44"/>
      <c r="RH25" s="44"/>
      <c r="RI25" s="44"/>
      <c r="RJ25" s="44"/>
      <c r="RK25" s="44"/>
      <c r="RL25" s="44"/>
      <c r="RM25" s="44"/>
      <c r="RN25" s="44"/>
      <c r="RO25" s="44"/>
      <c r="RP25" s="44"/>
      <c r="RQ25" s="44"/>
      <c r="RR25" s="44"/>
      <c r="RS25" s="44"/>
      <c r="RT25" s="44"/>
      <c r="RU25" s="44"/>
      <c r="RV25" s="44"/>
      <c r="RW25" s="44"/>
      <c r="RX25" s="44"/>
      <c r="RY25" s="44"/>
      <c r="RZ25" s="44"/>
      <c r="SA25" s="44"/>
      <c r="SB25" s="44"/>
      <c r="SC25" s="44"/>
      <c r="SD25" s="44"/>
      <c r="SE25" s="44"/>
      <c r="SF25" s="44"/>
      <c r="SG25" s="44"/>
      <c r="SH25" s="44"/>
      <c r="SI25" s="44"/>
      <c r="SJ25" s="44"/>
      <c r="SK25" s="44"/>
      <c r="SL25" s="44"/>
      <c r="SM25" s="44"/>
      <c r="SN25" s="44"/>
      <c r="SO25" s="44"/>
      <c r="SP25" s="44"/>
      <c r="SQ25" s="44"/>
      <c r="SR25" s="44"/>
      <c r="SS25" s="44"/>
      <c r="ST25" s="44"/>
      <c r="SU25" s="44"/>
      <c r="SV25" s="44"/>
      <c r="SW25" s="44"/>
      <c r="SX25" s="44"/>
      <c r="SY25" s="44"/>
      <c r="SZ25" s="44"/>
      <c r="TA25" s="44"/>
      <c r="TB25" s="44"/>
      <c r="TC25" s="44"/>
      <c r="TD25" s="44"/>
      <c r="TE25" s="44"/>
      <c r="TF25" s="44"/>
      <c r="TG25" s="44"/>
      <c r="TH25" s="44"/>
      <c r="TI25" s="44"/>
      <c r="TJ25" s="44"/>
      <c r="TK25" s="44"/>
      <c r="TL25" s="44"/>
      <c r="TM25" s="44"/>
      <c r="TN25" s="44"/>
      <c r="TO25" s="44"/>
      <c r="TP25" s="44"/>
      <c r="TQ25" s="44"/>
      <c r="TR25" s="44"/>
      <c r="TS25" s="44"/>
      <c r="TT25" s="44"/>
      <c r="TU25" s="44"/>
      <c r="TV25" s="44"/>
      <c r="TW25" s="44"/>
      <c r="TX25" s="44"/>
      <c r="TY25" s="44"/>
      <c r="TZ25" s="44"/>
      <c r="UA25" s="44"/>
      <c r="UB25" s="44"/>
      <c r="UC25" s="44"/>
      <c r="UD25" s="44"/>
      <c r="UE25" s="44"/>
      <c r="UF25" s="44"/>
      <c r="UG25" s="44"/>
      <c r="UH25" s="44"/>
      <c r="UI25" s="44"/>
      <c r="UJ25" s="44"/>
      <c r="UK25" s="44"/>
      <c r="UL25" s="44"/>
      <c r="UM25" s="44"/>
      <c r="UN25" s="44"/>
      <c r="UO25" s="44"/>
      <c r="UP25" s="44"/>
      <c r="UQ25" s="44"/>
      <c r="UR25" s="44"/>
      <c r="US25" s="44"/>
      <c r="UT25" s="44"/>
      <c r="UU25" s="44"/>
      <c r="UV25" s="44"/>
      <c r="UW25" s="44"/>
      <c r="UX25" s="44"/>
      <c r="UY25" s="44"/>
      <c r="UZ25" s="44"/>
      <c r="VA25" s="44"/>
      <c r="VB25" s="44"/>
      <c r="VC25" s="44"/>
      <c r="VD25" s="44"/>
      <c r="VE25" s="44"/>
      <c r="VF25" s="44"/>
      <c r="VG25" s="44"/>
      <c r="VH25" s="44"/>
      <c r="VI25" s="44"/>
      <c r="VJ25" s="44"/>
      <c r="VK25" s="44"/>
      <c r="VL25" s="44"/>
      <c r="VM25" s="44"/>
      <c r="VN25" s="44"/>
      <c r="VO25" s="44"/>
      <c r="VP25" s="44"/>
      <c r="VQ25" s="44"/>
      <c r="VR25" s="44"/>
      <c r="VS25" s="44"/>
      <c r="VT25" s="44"/>
      <c r="VU25" s="44"/>
      <c r="VV25" s="44"/>
      <c r="VW25" s="44"/>
      <c r="VX25" s="44"/>
      <c r="VY25" s="44"/>
      <c r="VZ25" s="44"/>
      <c r="WA25" s="44"/>
      <c r="WB25" s="44"/>
      <c r="WC25" s="44"/>
      <c r="WD25" s="44"/>
      <c r="WE25" s="44"/>
      <c r="WF25" s="44"/>
      <c r="WG25" s="44"/>
      <c r="WH25" s="44"/>
      <c r="WI25" s="44"/>
      <c r="WJ25" s="44"/>
      <c r="WK25" s="44"/>
      <c r="WL25" s="44"/>
      <c r="WM25" s="44"/>
      <c r="WN25" s="44"/>
      <c r="WO25" s="44"/>
      <c r="WP25" s="44"/>
      <c r="WQ25" s="44"/>
      <c r="WR25" s="44"/>
      <c r="WS25" s="44"/>
      <c r="WT25" s="44"/>
      <c r="WU25" s="44"/>
      <c r="WV25" s="44"/>
      <c r="WW25" s="44"/>
      <c r="WX25" s="44"/>
      <c r="WY25" s="44"/>
      <c r="WZ25" s="44"/>
      <c r="XA25" s="44"/>
      <c r="XB25" s="44"/>
      <c r="XC25" s="44"/>
      <c r="XD25" s="44"/>
      <c r="XE25" s="44"/>
      <c r="XF25" s="44"/>
      <c r="XG25" s="44"/>
      <c r="XH25" s="44"/>
      <c r="XI25" s="44"/>
      <c r="XJ25" s="44"/>
      <c r="XK25" s="44"/>
      <c r="XL25" s="44"/>
      <c r="XM25" s="44"/>
      <c r="XN25" s="44"/>
      <c r="XO25" s="44"/>
      <c r="XP25" s="44"/>
      <c r="XQ25" s="44"/>
      <c r="XR25" s="44"/>
      <c r="XS25" s="44"/>
      <c r="XT25" s="44"/>
      <c r="XU25" s="44"/>
      <c r="XV25" s="44"/>
      <c r="XW25" s="44"/>
      <c r="XX25" s="44"/>
      <c r="XY25" s="44"/>
      <c r="XZ25" s="44"/>
      <c r="YA25" s="44"/>
      <c r="YB25" s="44"/>
      <c r="YC25" s="44"/>
      <c r="YD25" s="44"/>
      <c r="YE25" s="44"/>
      <c r="YF25" s="44"/>
      <c r="YG25" s="44"/>
      <c r="YH25" s="44"/>
      <c r="YI25" s="44"/>
      <c r="YJ25" s="44"/>
      <c r="YK25" s="44"/>
      <c r="YL25" s="44"/>
      <c r="YM25" s="44"/>
      <c r="YN25" s="44"/>
      <c r="YO25" s="44"/>
      <c r="YP25" s="44"/>
      <c r="YQ25" s="44"/>
      <c r="YR25" s="44"/>
      <c r="YS25" s="44"/>
      <c r="YT25" s="44"/>
      <c r="YU25" s="44"/>
      <c r="YV25" s="44"/>
      <c r="YW25" s="44"/>
      <c r="YX25" s="44"/>
      <c r="YY25" s="44"/>
      <c r="YZ25" s="44"/>
      <c r="ZA25" s="44"/>
      <c r="ZB25" s="44"/>
      <c r="ZC25" s="44"/>
      <c r="ZD25" s="44"/>
      <c r="ZE25" s="44"/>
      <c r="ZF25" s="44"/>
      <c r="ZG25" s="44"/>
      <c r="ZH25" s="44"/>
      <c r="ZI25" s="44"/>
      <c r="ZJ25" s="44"/>
      <c r="ZK25" s="44"/>
      <c r="ZL25" s="44"/>
      <c r="ZM25" s="44"/>
      <c r="ZN25" s="44"/>
      <c r="ZO25" s="44"/>
      <c r="ZP25" s="44"/>
      <c r="ZQ25" s="44"/>
      <c r="ZR25" s="44"/>
      <c r="ZS25" s="44"/>
      <c r="ZT25" s="44"/>
      <c r="ZU25" s="44"/>
      <c r="ZV25" s="44"/>
      <c r="ZW25" s="44"/>
      <c r="ZX25" s="44"/>
      <c r="ZY25" s="44"/>
      <c r="ZZ25" s="44"/>
      <c r="AAA25" s="44"/>
      <c r="AAB25" s="44"/>
      <c r="AAC25" s="44"/>
      <c r="AAD25" s="44"/>
      <c r="AAE25" s="44"/>
      <c r="AAF25" s="44"/>
      <c r="AAG25" s="44"/>
      <c r="AAH25" s="44"/>
      <c r="AAI25" s="44"/>
      <c r="AAJ25" s="44"/>
      <c r="AAK25" s="44"/>
      <c r="AAL25" s="44"/>
      <c r="AAM25" s="44"/>
      <c r="AAN25" s="44"/>
      <c r="AAO25" s="44"/>
      <c r="AAP25" s="44"/>
      <c r="AAQ25" s="44"/>
      <c r="AAR25" s="44"/>
      <c r="AAS25" s="44"/>
      <c r="AAT25" s="44"/>
      <c r="AAU25" s="44"/>
      <c r="AAV25" s="44"/>
      <c r="AAW25" s="44"/>
      <c r="AAX25" s="44"/>
      <c r="AAY25" s="44"/>
      <c r="AAZ25" s="44"/>
      <c r="ABA25" s="44"/>
      <c r="ABB25" s="44"/>
      <c r="ABC25" s="44"/>
      <c r="ABD25" s="44"/>
      <c r="ABE25" s="44"/>
      <c r="ABF25" s="44"/>
      <c r="ABG25" s="44"/>
      <c r="ABH25" s="44"/>
      <c r="ABI25" s="44"/>
      <c r="ABJ25" s="44"/>
      <c r="ABK25" s="44"/>
      <c r="ABL25" s="44"/>
      <c r="ABM25" s="44"/>
      <c r="ABN25" s="44"/>
      <c r="ABO25" s="44"/>
      <c r="ABP25" s="44"/>
      <c r="ABQ25" s="44"/>
      <c r="ABR25" s="44"/>
      <c r="ABS25" s="44"/>
      <c r="ABT25" s="44"/>
      <c r="ABU25" s="44"/>
      <c r="ABV25" s="44"/>
      <c r="ABW25" s="44"/>
      <c r="ABX25" s="44"/>
      <c r="ABY25" s="44"/>
      <c r="ABZ25" s="44"/>
      <c r="ACA25" s="44"/>
      <c r="ACB25" s="44"/>
      <c r="ACC25" s="44"/>
      <c r="ACD25" s="44"/>
      <c r="ACE25" s="44"/>
      <c r="ACF25" s="44"/>
      <c r="ACG25" s="44"/>
      <c r="ACH25" s="44"/>
      <c r="ACI25" s="44"/>
      <c r="ACJ25" s="44"/>
      <c r="ACK25" s="44"/>
      <c r="ACL25" s="44"/>
      <c r="ACM25" s="44"/>
      <c r="ACN25" s="44"/>
      <c r="ACO25" s="44"/>
      <c r="ACP25" s="44"/>
      <c r="ACQ25" s="44"/>
      <c r="ACR25" s="44"/>
      <c r="ACS25" s="44"/>
      <c r="ACT25" s="44"/>
      <c r="ACU25" s="44"/>
      <c r="ACV25" s="44"/>
      <c r="ACW25" s="44"/>
      <c r="ACX25" s="44"/>
      <c r="ACY25" s="44"/>
      <c r="ACZ25" s="44"/>
      <c r="ADA25" s="44"/>
      <c r="ADB25" s="44"/>
      <c r="ADC25" s="44"/>
      <c r="ADD25" s="44"/>
      <c r="ADE25" s="44"/>
      <c r="ADF25" s="44"/>
      <c r="ADG25" s="44"/>
      <c r="ADH25" s="44"/>
      <c r="ADI25" s="44"/>
      <c r="ADJ25" s="44"/>
      <c r="ADK25" s="44"/>
      <c r="ADL25" s="44"/>
      <c r="ADM25" s="44"/>
      <c r="ADN25" s="44"/>
      <c r="ADO25" s="44"/>
      <c r="ADP25" s="44"/>
      <c r="ADQ25" s="44"/>
      <c r="ADR25" s="44"/>
      <c r="ADS25" s="44"/>
      <c r="ADT25" s="44"/>
      <c r="ADU25" s="44"/>
      <c r="ADV25" s="44"/>
      <c r="ADW25" s="44"/>
      <c r="ADX25" s="44"/>
      <c r="ADY25" s="44"/>
      <c r="ADZ25" s="44"/>
      <c r="AEA25" s="44"/>
      <c r="AEB25" s="44"/>
      <c r="AEC25" s="44"/>
      <c r="AED25" s="44"/>
      <c r="AEE25" s="44"/>
      <c r="AEF25" s="44"/>
      <c r="AEG25" s="44"/>
      <c r="AEH25" s="44"/>
      <c r="AEI25" s="44"/>
      <c r="AEJ25" s="44"/>
      <c r="AEK25" s="44"/>
      <c r="AEL25" s="44"/>
      <c r="AEM25" s="44"/>
      <c r="AEN25" s="44"/>
      <c r="AEO25" s="44"/>
      <c r="AEP25" s="44"/>
      <c r="AEQ25" s="44"/>
      <c r="AER25" s="44"/>
      <c r="AES25" s="44"/>
      <c r="AET25" s="44"/>
      <c r="AEU25" s="44"/>
      <c r="AEV25" s="44"/>
      <c r="AEW25" s="44"/>
      <c r="AEX25" s="44"/>
      <c r="AEY25" s="44"/>
      <c r="AEZ25" s="44"/>
      <c r="AFA25" s="44"/>
      <c r="AFB25" s="44"/>
      <c r="AFC25" s="44"/>
      <c r="AFD25" s="44"/>
      <c r="AFE25" s="44"/>
      <c r="AFF25" s="44"/>
      <c r="AFG25" s="44"/>
      <c r="AFH25" s="44"/>
      <c r="AFI25" s="44"/>
      <c r="AFJ25" s="44"/>
      <c r="AFK25" s="44"/>
      <c r="AFL25" s="44"/>
      <c r="AFM25" s="44"/>
      <c r="AFN25" s="44"/>
      <c r="AFO25" s="44"/>
      <c r="AFP25" s="44"/>
      <c r="AFQ25" s="44"/>
      <c r="AFR25" s="44"/>
      <c r="AFS25" s="44"/>
      <c r="AFT25" s="44"/>
      <c r="AFU25" s="44"/>
      <c r="AFV25" s="44"/>
      <c r="AFW25" s="44"/>
      <c r="AFX25" s="44"/>
      <c r="AFY25" s="44"/>
      <c r="AFZ25" s="44"/>
      <c r="AGA25" s="44"/>
      <c r="AGB25" s="44"/>
      <c r="AGC25" s="44"/>
      <c r="AGD25" s="44"/>
      <c r="AGE25" s="44"/>
      <c r="AGF25" s="44"/>
      <c r="AGG25" s="44"/>
      <c r="AGH25" s="44"/>
      <c r="AGI25" s="44"/>
      <c r="AGJ25" s="44"/>
      <c r="AGK25" s="44"/>
      <c r="AGL25" s="44"/>
      <c r="AGM25" s="44"/>
      <c r="AGN25" s="44"/>
      <c r="AGO25" s="44"/>
      <c r="AGP25" s="44"/>
      <c r="AGQ25" s="44"/>
      <c r="AGR25" s="44"/>
      <c r="AGS25" s="44"/>
      <c r="AGT25" s="44"/>
      <c r="AGU25" s="44"/>
      <c r="AGV25" s="44"/>
      <c r="AGW25" s="44"/>
      <c r="AGX25" s="44"/>
      <c r="AGY25" s="44"/>
      <c r="AGZ25" s="44"/>
      <c r="AHA25" s="44"/>
      <c r="AHB25" s="44"/>
      <c r="AHC25" s="44"/>
      <c r="AHD25" s="44"/>
      <c r="AHE25" s="44"/>
      <c r="AHF25" s="44"/>
      <c r="AHG25" s="44"/>
      <c r="AHH25" s="44"/>
      <c r="AHI25" s="44"/>
      <c r="AHJ25" s="44"/>
      <c r="AHK25" s="44"/>
      <c r="AHL25" s="44"/>
      <c r="AHM25" s="44"/>
      <c r="AHN25" s="44"/>
      <c r="AHO25" s="44"/>
      <c r="AHP25" s="44"/>
      <c r="AHQ25" s="44"/>
      <c r="AHR25" s="44"/>
      <c r="AHS25" s="44"/>
      <c r="AHT25" s="44"/>
      <c r="AHU25" s="44"/>
      <c r="AHV25" s="44"/>
      <c r="AHW25" s="44"/>
      <c r="AHX25" s="44"/>
      <c r="AHY25" s="44"/>
      <c r="AHZ25" s="44"/>
      <c r="AIA25" s="44"/>
      <c r="AIB25" s="44"/>
      <c r="AIC25" s="44"/>
      <c r="AID25" s="44"/>
      <c r="AIE25" s="44"/>
      <c r="AIF25" s="44"/>
      <c r="AIG25" s="44"/>
      <c r="AIH25" s="44"/>
      <c r="AII25" s="44"/>
      <c r="AIJ25" s="44"/>
      <c r="AIK25" s="44"/>
      <c r="AIL25" s="44"/>
      <c r="AIM25" s="44"/>
      <c r="AIN25" s="44"/>
      <c r="AIO25" s="44"/>
      <c r="AIP25" s="44"/>
      <c r="AIQ25" s="44"/>
      <c r="AIR25" s="44"/>
      <c r="AIS25" s="44"/>
      <c r="AIT25" s="44"/>
      <c r="AIU25" s="44"/>
      <c r="AIV25" s="44"/>
      <c r="AIW25" s="44"/>
      <c r="AIX25" s="44"/>
      <c r="AIY25" s="44"/>
      <c r="AIZ25" s="44"/>
      <c r="AJA25" s="44"/>
      <c r="AJB25" s="44"/>
      <c r="AJC25" s="44"/>
      <c r="AJD25" s="44"/>
      <c r="AJE25" s="44"/>
      <c r="AJF25" s="44"/>
      <c r="AJG25" s="44"/>
      <c r="AJH25" s="44"/>
      <c r="AJI25" s="44"/>
      <c r="AJJ25" s="44"/>
      <c r="AJK25" s="44"/>
      <c r="AJL25" s="44"/>
      <c r="AJM25" s="44"/>
      <c r="AJN25" s="44"/>
      <c r="AJO25" s="44"/>
      <c r="AJP25" s="44"/>
      <c r="AJQ25" s="44"/>
      <c r="AJR25" s="44"/>
      <c r="AJS25" s="44"/>
      <c r="AJT25" s="44"/>
      <c r="AJU25" s="44"/>
      <c r="AJV25" s="44"/>
      <c r="AJW25" s="44"/>
      <c r="AJX25" s="44"/>
      <c r="AJY25" s="44"/>
      <c r="AJZ25" s="44"/>
      <c r="AKA25" s="44"/>
      <c r="AKB25" s="44"/>
      <c r="AKC25" s="44"/>
      <c r="AKD25" s="44"/>
      <c r="AKE25" s="44"/>
      <c r="AKF25" s="44"/>
      <c r="AKG25" s="44"/>
      <c r="AKH25" s="44"/>
      <c r="AKI25" s="44"/>
      <c r="AKJ25" s="44"/>
      <c r="AKK25" s="44"/>
      <c r="AKL25" s="44"/>
      <c r="AKM25" s="44"/>
      <c r="AKN25" s="44"/>
      <c r="AKO25" s="44"/>
      <c r="AKP25" s="44"/>
      <c r="AKQ25" s="44"/>
      <c r="AKR25" s="44"/>
      <c r="AKS25" s="44"/>
      <c r="AKT25" s="44"/>
      <c r="AKU25" s="44"/>
      <c r="AKV25" s="44"/>
      <c r="AKW25" s="44"/>
      <c r="AKX25" s="44"/>
      <c r="AKY25" s="44"/>
      <c r="AKZ25" s="44"/>
      <c r="ALA25" s="44"/>
      <c r="ALB25" s="44"/>
      <c r="ALC25" s="44"/>
      <c r="ALD25" s="44"/>
      <c r="ALE25" s="44"/>
      <c r="ALF25" s="44"/>
      <c r="ALG25" s="44"/>
      <c r="ALH25" s="44"/>
      <c r="ALI25" s="44"/>
      <c r="ALJ25" s="44"/>
      <c r="ALK25" s="44"/>
      <c r="ALL25" s="44"/>
      <c r="ALM25" s="44"/>
      <c r="ALN25" s="44"/>
      <c r="ALO25" s="44"/>
      <c r="ALP25" s="44"/>
      <c r="ALQ25" s="44"/>
      <c r="ALR25" s="44"/>
      <c r="ALS25" s="44"/>
      <c r="ALT25" s="44"/>
      <c r="ALU25" s="44"/>
      <c r="ALV25" s="44"/>
      <c r="ALW25" s="44"/>
      <c r="ALX25" s="44"/>
      <c r="ALY25" s="44"/>
      <c r="ALZ25" s="44"/>
      <c r="AMA25" s="44"/>
      <c r="AMB25" s="44"/>
      <c r="AMC25" s="44"/>
      <c r="AMD25" s="44"/>
      <c r="AME25" s="44"/>
      <c r="AMF25" s="44"/>
      <c r="AMG25" s="44"/>
      <c r="AMH25" s="44"/>
      <c r="AMI25" s="44"/>
      <c r="AMJ25" s="44"/>
      <c r="AMK25" s="44"/>
      <c r="AML25" s="44"/>
      <c r="AMM25" s="44"/>
      <c r="AMN25" s="44"/>
      <c r="AMO25" s="44"/>
      <c r="AMP25" s="44"/>
      <c r="AMQ25" s="44"/>
      <c r="AMR25" s="44"/>
      <c r="AMS25" s="44"/>
      <c r="AMT25" s="44"/>
      <c r="AMU25" s="44"/>
      <c r="AMV25" s="44"/>
      <c r="AMW25" s="44"/>
      <c r="AMX25" s="44"/>
      <c r="AMY25" s="44"/>
      <c r="AMZ25" s="44"/>
      <c r="ANA25" s="44"/>
      <c r="ANB25" s="44"/>
      <c r="ANC25" s="44"/>
      <c r="AND25" s="44"/>
      <c r="ANE25" s="44"/>
      <c r="ANF25" s="44"/>
      <c r="ANG25" s="44"/>
      <c r="ANH25" s="44"/>
      <c r="ANI25" s="44"/>
      <c r="ANJ25" s="44"/>
      <c r="ANK25" s="44"/>
      <c r="ANL25" s="44"/>
      <c r="ANM25" s="44"/>
      <c r="ANN25" s="44"/>
      <c r="ANO25" s="44"/>
      <c r="ANP25" s="44"/>
      <c r="ANQ25" s="44"/>
      <c r="ANR25" s="44"/>
      <c r="ANS25" s="44"/>
      <c r="ANT25" s="44"/>
      <c r="ANU25" s="44"/>
      <c r="ANV25" s="44"/>
      <c r="ANW25" s="44"/>
      <c r="ANX25" s="44"/>
      <c r="ANY25" s="44"/>
      <c r="ANZ25" s="44"/>
      <c r="AOA25" s="44"/>
      <c r="AOB25" s="44"/>
      <c r="AOC25" s="44"/>
      <c r="AOD25" s="44"/>
      <c r="AOE25" s="44"/>
      <c r="AOF25" s="44"/>
      <c r="AOG25" s="44"/>
      <c r="AOH25" s="44"/>
      <c r="AOI25" s="44"/>
      <c r="AOJ25" s="44"/>
      <c r="AOK25" s="44"/>
      <c r="AOL25" s="44"/>
      <c r="AOM25" s="44"/>
      <c r="AON25" s="44"/>
      <c r="AOO25" s="44"/>
      <c r="AOP25" s="44"/>
      <c r="AOQ25" s="44"/>
      <c r="AOR25" s="44"/>
      <c r="AOS25" s="44"/>
      <c r="AOT25" s="44"/>
      <c r="AOU25" s="44"/>
      <c r="AOV25" s="44"/>
      <c r="AOW25" s="44"/>
      <c r="AOX25" s="44"/>
      <c r="AOY25" s="44"/>
      <c r="AOZ25" s="44"/>
      <c r="APA25" s="44"/>
      <c r="APB25" s="44"/>
      <c r="APC25" s="44"/>
      <c r="APD25" s="44"/>
      <c r="APE25" s="44"/>
      <c r="APF25" s="44"/>
      <c r="APG25" s="44"/>
      <c r="APH25" s="44"/>
      <c r="API25" s="44"/>
      <c r="APJ25" s="44"/>
      <c r="APK25" s="44"/>
      <c r="APL25" s="44"/>
      <c r="APM25" s="44"/>
    </row>
    <row r="26" spans="3:1105" x14ac:dyDescent="0.25">
      <c r="C26" s="46" t="s">
        <v>324</v>
      </c>
      <c r="D26" s="44">
        <v>12473</v>
      </c>
      <c r="E26" s="119">
        <v>-11999270</v>
      </c>
      <c r="F26" s="119">
        <v>0</v>
      </c>
      <c r="G26" s="119">
        <v>26083079.48</v>
      </c>
      <c r="H26" s="119">
        <v>0</v>
      </c>
      <c r="I26" s="44"/>
      <c r="J26" s="44"/>
      <c r="K26" s="68"/>
      <c r="L26" s="68"/>
      <c r="M26" s="68"/>
      <c r="N26" s="68"/>
      <c r="Q26" s="68"/>
      <c r="R26" s="68"/>
      <c r="S26" s="68"/>
      <c r="T26" s="68"/>
      <c r="U26" s="68"/>
      <c r="V26" s="68"/>
      <c r="W26" s="68"/>
      <c r="X26" s="68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L26" s="44"/>
      <c r="AM26" s="44"/>
      <c r="AN26" s="44"/>
      <c r="AO26" s="44"/>
      <c r="AP26" s="44"/>
      <c r="AQ26" s="44"/>
      <c r="AR26" s="44"/>
      <c r="AS26" s="44"/>
      <c r="AT26" s="44"/>
      <c r="AU26" s="44"/>
      <c r="AV26" s="44"/>
      <c r="AW26" s="44"/>
      <c r="AX26" s="44"/>
      <c r="AY26" s="44"/>
      <c r="AZ26" s="44"/>
      <c r="BA26" s="44"/>
      <c r="BB26" s="44"/>
      <c r="BC26" s="44"/>
      <c r="BD26" s="44"/>
      <c r="BE26" s="44"/>
      <c r="BF26" s="44"/>
      <c r="BG26" s="44"/>
      <c r="BH26" s="44"/>
      <c r="BI26" s="44"/>
      <c r="BJ26" s="44"/>
      <c r="BK26" s="44"/>
      <c r="BL26" s="44"/>
      <c r="BM26" s="44"/>
      <c r="BN26" s="44"/>
      <c r="BO26" s="44"/>
      <c r="BP26" s="44"/>
      <c r="BQ26" s="44"/>
      <c r="BR26" s="44"/>
      <c r="BS26" s="44"/>
      <c r="BT26" s="44"/>
      <c r="BU26" s="44"/>
      <c r="BV26" s="44"/>
      <c r="BW26" s="44"/>
      <c r="BX26" s="44"/>
      <c r="BY26" s="44"/>
      <c r="BZ26" s="44"/>
      <c r="CA26" s="44"/>
      <c r="CB26" s="44"/>
      <c r="CC26" s="44"/>
      <c r="CD26" s="44"/>
      <c r="CE26" s="44"/>
      <c r="CF26" s="44"/>
      <c r="CG26" s="44"/>
      <c r="CH26" s="44"/>
      <c r="CI26" s="44"/>
      <c r="CJ26" s="44"/>
      <c r="CK26" s="44"/>
      <c r="CL26" s="44"/>
      <c r="CM26" s="44"/>
      <c r="CN26" s="44"/>
      <c r="CO26" s="44"/>
      <c r="CP26" s="44"/>
      <c r="CQ26" s="44"/>
      <c r="CR26" s="44"/>
      <c r="CS26" s="44"/>
      <c r="CT26" s="44"/>
      <c r="CU26" s="44"/>
      <c r="CV26" s="44"/>
      <c r="CW26" s="44"/>
      <c r="CX26" s="44"/>
      <c r="CY26" s="44"/>
      <c r="CZ26" s="44"/>
      <c r="DA26" s="44"/>
      <c r="DB26" s="44"/>
      <c r="DC26" s="44"/>
      <c r="DD26" s="44"/>
      <c r="DE26" s="44"/>
      <c r="DF26" s="44"/>
      <c r="DG26" s="44"/>
      <c r="DH26" s="44"/>
      <c r="DI26" s="44"/>
      <c r="DJ26" s="44"/>
      <c r="DK26" s="44"/>
      <c r="DL26" s="44"/>
      <c r="DM26" s="44"/>
      <c r="DN26" s="44"/>
      <c r="DO26" s="44"/>
      <c r="DP26" s="44"/>
      <c r="DQ26" s="44"/>
      <c r="DR26" s="44"/>
      <c r="DS26" s="44"/>
      <c r="DT26" s="44"/>
      <c r="DU26" s="44"/>
      <c r="DV26" s="44"/>
      <c r="DW26" s="44"/>
      <c r="DX26" s="44"/>
      <c r="DY26" s="44"/>
      <c r="DZ26" s="44"/>
      <c r="EA26" s="44"/>
      <c r="EB26" s="44"/>
      <c r="EC26" s="44"/>
      <c r="ED26" s="44"/>
      <c r="EE26" s="44"/>
      <c r="EF26" s="44"/>
      <c r="EG26" s="44"/>
      <c r="EH26" s="44"/>
      <c r="EI26" s="44"/>
      <c r="EJ26" s="44"/>
      <c r="EK26" s="44"/>
      <c r="EL26" s="44"/>
      <c r="EM26" s="44"/>
      <c r="EN26" s="44"/>
      <c r="EO26" s="44"/>
      <c r="EP26" s="44"/>
      <c r="EQ26" s="44"/>
      <c r="ER26" s="44"/>
      <c r="ES26" s="44"/>
      <c r="ET26" s="44"/>
      <c r="EU26" s="44"/>
      <c r="EV26" s="44"/>
      <c r="EW26" s="44"/>
      <c r="EX26" s="44"/>
      <c r="EY26" s="44"/>
      <c r="EZ26" s="44"/>
      <c r="FA26" s="44"/>
      <c r="FB26" s="44"/>
      <c r="FC26" s="44"/>
      <c r="FD26" s="44"/>
      <c r="FE26" s="44"/>
      <c r="FF26" s="44"/>
      <c r="FG26" s="44"/>
      <c r="FH26" s="44"/>
      <c r="FI26" s="44"/>
      <c r="FJ26" s="44"/>
      <c r="FK26" s="44"/>
      <c r="FL26" s="44"/>
      <c r="FM26" s="44"/>
      <c r="FN26" s="44"/>
      <c r="FO26" s="44"/>
      <c r="FP26" s="44"/>
      <c r="FQ26" s="44"/>
      <c r="FR26" s="44"/>
      <c r="FS26" s="44"/>
      <c r="FT26" s="44"/>
      <c r="FU26" s="44"/>
      <c r="FV26" s="44"/>
      <c r="FW26" s="44"/>
      <c r="FX26" s="44"/>
      <c r="FY26" s="44"/>
      <c r="FZ26" s="44"/>
      <c r="GA26" s="44"/>
      <c r="GB26" s="44"/>
      <c r="GC26" s="44"/>
      <c r="GD26" s="44"/>
      <c r="GE26" s="44"/>
      <c r="GF26" s="44"/>
      <c r="GG26" s="44"/>
      <c r="GH26" s="44"/>
      <c r="GI26" s="44"/>
      <c r="GJ26" s="44"/>
      <c r="GK26" s="44"/>
      <c r="GL26" s="44"/>
      <c r="GM26" s="44"/>
      <c r="GN26" s="44"/>
      <c r="GO26" s="44"/>
      <c r="GP26" s="44"/>
      <c r="GQ26" s="44"/>
      <c r="GR26" s="44"/>
      <c r="GS26" s="44"/>
      <c r="GT26" s="44"/>
      <c r="GU26" s="44"/>
      <c r="GV26" s="44"/>
      <c r="GW26" s="44"/>
      <c r="GX26" s="44"/>
      <c r="GY26" s="44"/>
      <c r="GZ26" s="44"/>
      <c r="HA26" s="44"/>
      <c r="HB26" s="44"/>
      <c r="HC26" s="44"/>
      <c r="HD26" s="44"/>
      <c r="HE26" s="44"/>
      <c r="HF26" s="44"/>
      <c r="HG26" s="44"/>
      <c r="HH26" s="44"/>
      <c r="HI26" s="44"/>
      <c r="HJ26" s="44"/>
      <c r="HK26" s="44"/>
      <c r="HL26" s="44"/>
      <c r="HM26" s="44"/>
      <c r="HN26" s="44"/>
      <c r="HO26" s="44"/>
      <c r="HP26" s="44"/>
      <c r="HQ26" s="44"/>
      <c r="HR26" s="44"/>
      <c r="HS26" s="44"/>
      <c r="HT26" s="44"/>
      <c r="HU26" s="44"/>
      <c r="HV26" s="44"/>
      <c r="HW26" s="44"/>
      <c r="HX26" s="44"/>
      <c r="HY26" s="44"/>
      <c r="HZ26" s="44"/>
      <c r="IA26" s="44"/>
      <c r="IB26" s="44"/>
      <c r="IC26" s="44"/>
      <c r="ID26" s="44"/>
      <c r="IE26" s="44"/>
      <c r="IF26" s="44"/>
      <c r="IG26" s="44"/>
      <c r="IH26" s="44"/>
      <c r="II26" s="44"/>
      <c r="IJ26" s="44"/>
      <c r="IK26" s="44"/>
      <c r="IL26" s="44"/>
      <c r="IM26" s="44"/>
      <c r="IN26" s="44"/>
      <c r="IO26" s="44"/>
      <c r="IP26" s="44"/>
      <c r="IQ26" s="44"/>
      <c r="IR26" s="44"/>
      <c r="IS26" s="44"/>
      <c r="IT26" s="44"/>
      <c r="IU26" s="44"/>
      <c r="IV26" s="44"/>
      <c r="IW26" s="44"/>
      <c r="IX26" s="44"/>
      <c r="IY26" s="44"/>
      <c r="IZ26" s="44"/>
      <c r="JA26" s="44"/>
      <c r="JB26" s="44"/>
      <c r="JC26" s="44"/>
      <c r="JD26" s="44"/>
      <c r="JE26" s="44"/>
      <c r="JF26" s="44"/>
      <c r="JG26" s="44"/>
      <c r="JH26" s="44"/>
      <c r="JI26" s="44"/>
      <c r="JJ26" s="44"/>
      <c r="JK26" s="44"/>
      <c r="JL26" s="44"/>
      <c r="JM26" s="44"/>
      <c r="JN26" s="44"/>
      <c r="JO26" s="44"/>
      <c r="JP26" s="44"/>
      <c r="JQ26" s="44"/>
      <c r="JR26" s="44"/>
      <c r="JS26" s="44"/>
      <c r="JT26" s="44"/>
      <c r="JU26" s="44"/>
      <c r="JV26" s="44"/>
      <c r="JW26" s="44"/>
      <c r="JX26" s="44"/>
      <c r="JY26" s="44"/>
      <c r="JZ26" s="44"/>
      <c r="KA26" s="44"/>
      <c r="KB26" s="44"/>
      <c r="KC26" s="44"/>
      <c r="KD26" s="44"/>
      <c r="KE26" s="44"/>
      <c r="KF26" s="44"/>
      <c r="KG26" s="44"/>
      <c r="KH26" s="44"/>
      <c r="KI26" s="44"/>
      <c r="KJ26" s="44"/>
      <c r="KK26" s="44"/>
      <c r="KL26" s="44"/>
      <c r="KM26" s="44"/>
      <c r="KN26" s="44"/>
      <c r="KO26" s="44"/>
      <c r="KP26" s="44"/>
      <c r="KQ26" s="44"/>
      <c r="KR26" s="44"/>
      <c r="KS26" s="44"/>
      <c r="KT26" s="44"/>
      <c r="KU26" s="44"/>
      <c r="KV26" s="44"/>
      <c r="KW26" s="44"/>
      <c r="KX26" s="44"/>
      <c r="KY26" s="44"/>
      <c r="KZ26" s="44"/>
      <c r="LA26" s="44"/>
      <c r="LB26" s="44"/>
      <c r="LC26" s="44"/>
      <c r="LD26" s="44"/>
      <c r="LE26" s="44"/>
      <c r="LF26" s="44"/>
      <c r="LG26" s="44"/>
      <c r="LH26" s="44"/>
      <c r="LI26" s="44"/>
      <c r="LJ26" s="44"/>
      <c r="LK26" s="44"/>
      <c r="LL26" s="44"/>
      <c r="LM26" s="44"/>
      <c r="LN26" s="44"/>
      <c r="LO26" s="44"/>
      <c r="LP26" s="44"/>
      <c r="LQ26" s="44"/>
      <c r="LR26" s="44"/>
      <c r="LS26" s="44"/>
      <c r="LT26" s="44"/>
      <c r="LU26" s="44"/>
      <c r="LV26" s="44"/>
      <c r="LW26" s="44"/>
      <c r="LX26" s="44"/>
      <c r="LY26" s="44"/>
      <c r="LZ26" s="44"/>
      <c r="MA26" s="44"/>
      <c r="MB26" s="44"/>
      <c r="MC26" s="44"/>
      <c r="MD26" s="44"/>
      <c r="ME26" s="44"/>
      <c r="MF26" s="44"/>
      <c r="MG26" s="44"/>
      <c r="MH26" s="44"/>
      <c r="MI26" s="44"/>
      <c r="MJ26" s="44"/>
      <c r="MK26" s="44"/>
      <c r="ML26" s="44"/>
      <c r="MM26" s="44"/>
      <c r="MN26" s="44"/>
      <c r="MO26" s="44"/>
      <c r="MP26" s="44"/>
      <c r="MQ26" s="44"/>
      <c r="MR26" s="44"/>
      <c r="MS26" s="44"/>
      <c r="MT26" s="44"/>
      <c r="MU26" s="44"/>
      <c r="MV26" s="44"/>
      <c r="MW26" s="44"/>
      <c r="MX26" s="44"/>
      <c r="MY26" s="44"/>
      <c r="MZ26" s="44"/>
      <c r="NA26" s="44"/>
      <c r="NB26" s="44"/>
      <c r="NC26" s="44"/>
      <c r="ND26" s="44"/>
      <c r="NE26" s="44"/>
      <c r="NF26" s="44"/>
      <c r="NG26" s="44"/>
      <c r="NH26" s="44"/>
      <c r="NI26" s="44"/>
      <c r="NJ26" s="44"/>
      <c r="NK26" s="44"/>
      <c r="NL26" s="44"/>
      <c r="NM26" s="44"/>
      <c r="NN26" s="44"/>
      <c r="NO26" s="44"/>
      <c r="NP26" s="44"/>
      <c r="NQ26" s="44"/>
      <c r="NR26" s="44"/>
      <c r="NS26" s="44"/>
      <c r="NT26" s="44"/>
      <c r="NU26" s="44"/>
      <c r="NV26" s="44"/>
      <c r="NW26" s="44"/>
      <c r="NX26" s="44"/>
      <c r="NY26" s="44"/>
      <c r="NZ26" s="44"/>
      <c r="OA26" s="44"/>
      <c r="OB26" s="44"/>
      <c r="OC26" s="44"/>
      <c r="OD26" s="44"/>
      <c r="OE26" s="44"/>
      <c r="OF26" s="44"/>
      <c r="OG26" s="44"/>
      <c r="OH26" s="44"/>
      <c r="OI26" s="44"/>
      <c r="OJ26" s="44"/>
      <c r="OK26" s="44"/>
      <c r="OL26" s="44"/>
      <c r="OM26" s="44"/>
      <c r="ON26" s="44"/>
      <c r="OO26" s="44"/>
      <c r="OP26" s="44"/>
      <c r="OQ26" s="44"/>
      <c r="OR26" s="44"/>
      <c r="OS26" s="44"/>
      <c r="OT26" s="44"/>
      <c r="OU26" s="44"/>
      <c r="OV26" s="44"/>
      <c r="OW26" s="44"/>
      <c r="OX26" s="44"/>
      <c r="OY26" s="44"/>
      <c r="OZ26" s="44"/>
      <c r="PA26" s="44"/>
      <c r="PB26" s="44"/>
      <c r="PC26" s="44"/>
      <c r="PD26" s="44"/>
      <c r="PE26" s="44"/>
      <c r="PF26" s="44"/>
      <c r="PG26" s="44"/>
      <c r="PH26" s="44"/>
      <c r="PI26" s="44"/>
      <c r="PJ26" s="44"/>
      <c r="PK26" s="44"/>
      <c r="PL26" s="44"/>
      <c r="PM26" s="44"/>
      <c r="PN26" s="44"/>
      <c r="PO26" s="44"/>
      <c r="PP26" s="44"/>
      <c r="PQ26" s="44"/>
      <c r="PR26" s="44"/>
      <c r="PS26" s="44"/>
      <c r="PT26" s="44"/>
      <c r="PU26" s="44"/>
      <c r="PV26" s="44"/>
      <c r="PW26" s="44"/>
      <c r="PX26" s="44"/>
      <c r="PY26" s="44"/>
      <c r="PZ26" s="44"/>
      <c r="QA26" s="44"/>
      <c r="QB26" s="44"/>
      <c r="QC26" s="44"/>
      <c r="QD26" s="44"/>
      <c r="QE26" s="44"/>
      <c r="QF26" s="44"/>
      <c r="QG26" s="44"/>
      <c r="QH26" s="44"/>
      <c r="QI26" s="44"/>
      <c r="QJ26" s="44"/>
      <c r="QK26" s="44"/>
      <c r="QL26" s="44"/>
      <c r="QM26" s="44"/>
      <c r="QN26" s="44"/>
      <c r="QO26" s="44"/>
      <c r="QP26" s="44"/>
      <c r="QQ26" s="44"/>
      <c r="QR26" s="44"/>
      <c r="QS26" s="44"/>
      <c r="QT26" s="44"/>
      <c r="QU26" s="44"/>
      <c r="QV26" s="44"/>
      <c r="QW26" s="44"/>
      <c r="QX26" s="44"/>
      <c r="QY26" s="44"/>
      <c r="QZ26" s="44"/>
      <c r="RA26" s="44"/>
      <c r="RB26" s="44"/>
      <c r="RC26" s="44"/>
      <c r="RD26" s="44"/>
      <c r="RE26" s="44"/>
      <c r="RF26" s="44"/>
      <c r="RG26" s="44"/>
      <c r="RH26" s="44"/>
      <c r="RI26" s="44"/>
      <c r="RJ26" s="44"/>
      <c r="RK26" s="44"/>
      <c r="RL26" s="44"/>
      <c r="RM26" s="44"/>
      <c r="RN26" s="44"/>
      <c r="RO26" s="44"/>
      <c r="RP26" s="44"/>
      <c r="RQ26" s="44"/>
      <c r="RR26" s="44"/>
      <c r="RS26" s="44"/>
      <c r="RT26" s="44"/>
      <c r="RU26" s="44"/>
      <c r="RV26" s="44"/>
      <c r="RW26" s="44"/>
      <c r="RX26" s="44"/>
      <c r="RY26" s="44"/>
      <c r="RZ26" s="44"/>
      <c r="SA26" s="44"/>
      <c r="SB26" s="44"/>
      <c r="SC26" s="44"/>
      <c r="SD26" s="44"/>
      <c r="SE26" s="44"/>
      <c r="SF26" s="44"/>
      <c r="SG26" s="44"/>
      <c r="SH26" s="44"/>
      <c r="SI26" s="44"/>
      <c r="SJ26" s="44"/>
      <c r="SK26" s="44"/>
      <c r="SL26" s="44"/>
      <c r="SM26" s="44"/>
      <c r="SN26" s="44"/>
      <c r="SO26" s="44"/>
      <c r="SP26" s="44"/>
      <c r="SQ26" s="44"/>
      <c r="SR26" s="44"/>
      <c r="SS26" s="44"/>
      <c r="ST26" s="44"/>
      <c r="SU26" s="44"/>
      <c r="SV26" s="44"/>
      <c r="SW26" s="44"/>
      <c r="SX26" s="44"/>
      <c r="SY26" s="44"/>
      <c r="SZ26" s="44"/>
      <c r="TA26" s="44"/>
      <c r="TB26" s="44"/>
      <c r="TC26" s="44"/>
      <c r="TD26" s="44"/>
      <c r="TE26" s="44"/>
      <c r="TF26" s="44"/>
      <c r="TG26" s="44"/>
      <c r="TH26" s="44"/>
      <c r="TI26" s="44"/>
      <c r="TJ26" s="44"/>
      <c r="TK26" s="44"/>
      <c r="TL26" s="44"/>
      <c r="TM26" s="44"/>
      <c r="TN26" s="44"/>
      <c r="TO26" s="44"/>
      <c r="TP26" s="44"/>
      <c r="TQ26" s="44"/>
      <c r="TR26" s="44"/>
      <c r="TS26" s="44"/>
      <c r="TT26" s="44"/>
      <c r="TU26" s="44"/>
      <c r="TV26" s="44"/>
      <c r="TW26" s="44"/>
      <c r="TX26" s="44"/>
      <c r="TY26" s="44"/>
      <c r="TZ26" s="44"/>
      <c r="UA26" s="44"/>
      <c r="UB26" s="44"/>
      <c r="UC26" s="44"/>
      <c r="UD26" s="44"/>
      <c r="UE26" s="44"/>
      <c r="UF26" s="44"/>
      <c r="UG26" s="44"/>
      <c r="UH26" s="44"/>
      <c r="UI26" s="44"/>
      <c r="UJ26" s="44"/>
      <c r="UK26" s="44"/>
      <c r="UL26" s="44"/>
      <c r="UM26" s="44"/>
      <c r="UN26" s="44"/>
      <c r="UO26" s="44"/>
      <c r="UP26" s="44"/>
      <c r="UQ26" s="44"/>
      <c r="UR26" s="44"/>
      <c r="US26" s="44"/>
      <c r="UT26" s="44"/>
      <c r="UU26" s="44"/>
      <c r="UV26" s="44"/>
      <c r="UW26" s="44"/>
      <c r="UX26" s="44"/>
      <c r="UY26" s="44"/>
      <c r="UZ26" s="44"/>
      <c r="VA26" s="44"/>
      <c r="VB26" s="44"/>
      <c r="VC26" s="44"/>
      <c r="VD26" s="44"/>
      <c r="VE26" s="44"/>
      <c r="VF26" s="44"/>
      <c r="VG26" s="44"/>
      <c r="VH26" s="44"/>
      <c r="VI26" s="44"/>
      <c r="VJ26" s="44"/>
      <c r="VK26" s="44"/>
      <c r="VL26" s="44"/>
      <c r="VM26" s="44"/>
      <c r="VN26" s="44"/>
      <c r="VO26" s="44"/>
      <c r="VP26" s="44"/>
      <c r="VQ26" s="44"/>
      <c r="VR26" s="44"/>
      <c r="VS26" s="44"/>
      <c r="VT26" s="44"/>
      <c r="VU26" s="44"/>
      <c r="VV26" s="44"/>
      <c r="VW26" s="44"/>
      <c r="VX26" s="44"/>
      <c r="VY26" s="44"/>
      <c r="VZ26" s="44"/>
      <c r="WA26" s="44"/>
      <c r="WB26" s="44"/>
      <c r="WC26" s="44"/>
      <c r="WD26" s="44"/>
      <c r="WE26" s="44"/>
      <c r="WF26" s="44"/>
      <c r="WG26" s="44"/>
      <c r="WH26" s="44"/>
      <c r="WI26" s="44"/>
      <c r="WJ26" s="44"/>
      <c r="WK26" s="44"/>
      <c r="WL26" s="44"/>
      <c r="WM26" s="44"/>
      <c r="WN26" s="44"/>
      <c r="WO26" s="44"/>
      <c r="WP26" s="44"/>
      <c r="WQ26" s="44"/>
      <c r="WR26" s="44"/>
      <c r="WS26" s="44"/>
      <c r="WT26" s="44"/>
      <c r="WU26" s="44"/>
      <c r="WV26" s="44"/>
      <c r="WW26" s="44"/>
      <c r="WX26" s="44"/>
      <c r="WY26" s="44"/>
      <c r="WZ26" s="44"/>
      <c r="XA26" s="44"/>
      <c r="XB26" s="44"/>
      <c r="XC26" s="44"/>
      <c r="XD26" s="44"/>
      <c r="XE26" s="44"/>
      <c r="XF26" s="44"/>
      <c r="XG26" s="44"/>
      <c r="XH26" s="44"/>
      <c r="XI26" s="44"/>
      <c r="XJ26" s="44"/>
      <c r="XK26" s="44"/>
      <c r="XL26" s="44"/>
      <c r="XM26" s="44"/>
      <c r="XN26" s="44"/>
      <c r="XO26" s="44"/>
      <c r="XP26" s="44"/>
      <c r="XQ26" s="44"/>
      <c r="XR26" s="44"/>
      <c r="XS26" s="44"/>
      <c r="XT26" s="44"/>
      <c r="XU26" s="44"/>
      <c r="XV26" s="44"/>
      <c r="XW26" s="44"/>
      <c r="XX26" s="44"/>
      <c r="XY26" s="44"/>
      <c r="XZ26" s="44"/>
      <c r="YA26" s="44"/>
      <c r="YB26" s="44"/>
      <c r="YC26" s="44"/>
      <c r="YD26" s="44"/>
      <c r="YE26" s="44"/>
      <c r="YF26" s="44"/>
      <c r="YG26" s="44"/>
      <c r="YH26" s="44"/>
      <c r="YI26" s="44"/>
      <c r="YJ26" s="44"/>
      <c r="YK26" s="44"/>
      <c r="YL26" s="44"/>
      <c r="YM26" s="44"/>
      <c r="YN26" s="44"/>
      <c r="YO26" s="44"/>
      <c r="YP26" s="44"/>
      <c r="YQ26" s="44"/>
      <c r="YR26" s="44"/>
      <c r="YS26" s="44"/>
      <c r="YT26" s="44"/>
      <c r="YU26" s="44"/>
      <c r="YV26" s="44"/>
      <c r="YW26" s="44"/>
      <c r="YX26" s="44"/>
      <c r="YY26" s="44"/>
      <c r="YZ26" s="44"/>
      <c r="ZA26" s="44"/>
      <c r="ZB26" s="44"/>
      <c r="ZC26" s="44"/>
      <c r="ZD26" s="44"/>
      <c r="ZE26" s="44"/>
      <c r="ZF26" s="44"/>
      <c r="ZG26" s="44"/>
      <c r="ZH26" s="44"/>
      <c r="ZI26" s="44"/>
      <c r="ZJ26" s="44"/>
      <c r="ZK26" s="44"/>
      <c r="ZL26" s="44"/>
      <c r="ZM26" s="44"/>
      <c r="ZN26" s="44"/>
      <c r="ZO26" s="44"/>
      <c r="ZP26" s="44"/>
      <c r="ZQ26" s="44"/>
      <c r="ZR26" s="44"/>
      <c r="ZS26" s="44"/>
      <c r="ZT26" s="44"/>
      <c r="ZU26" s="44"/>
      <c r="ZV26" s="44"/>
      <c r="ZW26" s="44"/>
      <c r="ZX26" s="44"/>
      <c r="ZY26" s="44"/>
      <c r="ZZ26" s="44"/>
      <c r="AAA26" s="44"/>
      <c r="AAB26" s="44"/>
      <c r="AAC26" s="44"/>
      <c r="AAD26" s="44"/>
      <c r="AAE26" s="44"/>
      <c r="AAF26" s="44"/>
      <c r="AAG26" s="44"/>
      <c r="AAH26" s="44"/>
      <c r="AAI26" s="44"/>
      <c r="AAJ26" s="44"/>
      <c r="AAK26" s="44"/>
      <c r="AAL26" s="44"/>
      <c r="AAM26" s="44"/>
      <c r="AAN26" s="44"/>
      <c r="AAO26" s="44"/>
      <c r="AAP26" s="44"/>
      <c r="AAQ26" s="44"/>
      <c r="AAR26" s="44"/>
      <c r="AAS26" s="44"/>
      <c r="AAT26" s="44"/>
      <c r="AAU26" s="44"/>
      <c r="AAV26" s="44"/>
      <c r="AAW26" s="44"/>
      <c r="AAX26" s="44"/>
      <c r="AAY26" s="44"/>
      <c r="AAZ26" s="44"/>
      <c r="ABA26" s="44"/>
      <c r="ABB26" s="44"/>
      <c r="ABC26" s="44"/>
      <c r="ABD26" s="44"/>
      <c r="ABE26" s="44"/>
      <c r="ABF26" s="44"/>
      <c r="ABG26" s="44"/>
      <c r="ABH26" s="44"/>
      <c r="ABI26" s="44"/>
      <c r="ABJ26" s="44"/>
      <c r="ABK26" s="44"/>
      <c r="ABL26" s="44"/>
      <c r="ABM26" s="44"/>
      <c r="ABN26" s="44"/>
      <c r="ABO26" s="44"/>
      <c r="ABP26" s="44"/>
      <c r="ABQ26" s="44"/>
      <c r="ABR26" s="44"/>
      <c r="ABS26" s="44"/>
      <c r="ABT26" s="44"/>
      <c r="ABU26" s="44"/>
      <c r="ABV26" s="44"/>
      <c r="ABW26" s="44"/>
      <c r="ABX26" s="44"/>
      <c r="ABY26" s="44"/>
      <c r="ABZ26" s="44"/>
      <c r="ACA26" s="44"/>
      <c r="ACB26" s="44"/>
      <c r="ACC26" s="44"/>
      <c r="ACD26" s="44"/>
      <c r="ACE26" s="44"/>
      <c r="ACF26" s="44"/>
      <c r="ACG26" s="44"/>
      <c r="ACH26" s="44"/>
      <c r="ACI26" s="44"/>
      <c r="ACJ26" s="44"/>
      <c r="ACK26" s="44"/>
      <c r="ACL26" s="44"/>
      <c r="ACM26" s="44"/>
      <c r="ACN26" s="44"/>
      <c r="ACO26" s="44"/>
      <c r="ACP26" s="44"/>
      <c r="ACQ26" s="44"/>
      <c r="ACR26" s="44"/>
      <c r="ACS26" s="44"/>
      <c r="ACT26" s="44"/>
      <c r="ACU26" s="44"/>
      <c r="ACV26" s="44"/>
      <c r="ACW26" s="44"/>
      <c r="ACX26" s="44"/>
      <c r="ACY26" s="44"/>
      <c r="ACZ26" s="44"/>
      <c r="ADA26" s="44"/>
      <c r="ADB26" s="44"/>
      <c r="ADC26" s="44"/>
      <c r="ADD26" s="44"/>
      <c r="ADE26" s="44"/>
      <c r="ADF26" s="44"/>
      <c r="ADG26" s="44"/>
      <c r="ADH26" s="44"/>
      <c r="ADI26" s="44"/>
      <c r="ADJ26" s="44"/>
      <c r="ADK26" s="44"/>
      <c r="ADL26" s="44"/>
      <c r="ADM26" s="44"/>
      <c r="ADN26" s="44"/>
      <c r="ADO26" s="44"/>
      <c r="ADP26" s="44"/>
      <c r="ADQ26" s="44"/>
      <c r="ADR26" s="44"/>
      <c r="ADS26" s="44"/>
      <c r="ADT26" s="44"/>
      <c r="ADU26" s="44"/>
      <c r="ADV26" s="44"/>
      <c r="ADW26" s="44"/>
      <c r="ADX26" s="44"/>
      <c r="ADY26" s="44"/>
      <c r="ADZ26" s="44"/>
      <c r="AEA26" s="44"/>
      <c r="AEB26" s="44"/>
      <c r="AEC26" s="44"/>
      <c r="AED26" s="44"/>
      <c r="AEE26" s="44"/>
      <c r="AEF26" s="44"/>
      <c r="AEG26" s="44"/>
      <c r="AEH26" s="44"/>
      <c r="AEI26" s="44"/>
      <c r="AEJ26" s="44"/>
      <c r="AEK26" s="44"/>
      <c r="AEL26" s="44"/>
      <c r="AEM26" s="44"/>
      <c r="AEN26" s="44"/>
      <c r="AEO26" s="44"/>
      <c r="AEP26" s="44"/>
      <c r="AEQ26" s="44"/>
      <c r="AER26" s="44"/>
      <c r="AES26" s="44"/>
      <c r="AET26" s="44"/>
      <c r="AEU26" s="44"/>
      <c r="AEV26" s="44"/>
      <c r="AEW26" s="44"/>
      <c r="AEX26" s="44"/>
      <c r="AEY26" s="44"/>
      <c r="AEZ26" s="44"/>
      <c r="AFA26" s="44"/>
      <c r="AFB26" s="44"/>
      <c r="AFC26" s="44"/>
      <c r="AFD26" s="44"/>
      <c r="AFE26" s="44"/>
      <c r="AFF26" s="44"/>
      <c r="AFG26" s="44"/>
      <c r="AFH26" s="44"/>
      <c r="AFI26" s="44"/>
      <c r="AFJ26" s="44"/>
      <c r="AFK26" s="44"/>
      <c r="AFL26" s="44"/>
      <c r="AFM26" s="44"/>
      <c r="AFN26" s="44"/>
      <c r="AFO26" s="44"/>
      <c r="AFP26" s="44"/>
      <c r="AFQ26" s="44"/>
      <c r="AFR26" s="44"/>
      <c r="AFS26" s="44"/>
      <c r="AFT26" s="44"/>
      <c r="AFU26" s="44"/>
      <c r="AFV26" s="44"/>
      <c r="AFW26" s="44"/>
      <c r="AFX26" s="44"/>
      <c r="AFY26" s="44"/>
      <c r="AFZ26" s="44"/>
      <c r="AGA26" s="44"/>
      <c r="AGB26" s="44"/>
      <c r="AGC26" s="44"/>
      <c r="AGD26" s="44"/>
      <c r="AGE26" s="44"/>
      <c r="AGF26" s="44"/>
      <c r="AGG26" s="44"/>
      <c r="AGH26" s="44"/>
      <c r="AGI26" s="44"/>
      <c r="AGJ26" s="44"/>
      <c r="AGK26" s="44"/>
      <c r="AGL26" s="44"/>
      <c r="AGM26" s="44"/>
      <c r="AGN26" s="44"/>
      <c r="AGO26" s="44"/>
      <c r="AGP26" s="44"/>
      <c r="AGQ26" s="44"/>
      <c r="AGR26" s="44"/>
      <c r="AGS26" s="44"/>
      <c r="AGT26" s="44"/>
      <c r="AGU26" s="44"/>
      <c r="AGV26" s="44"/>
      <c r="AGW26" s="44"/>
      <c r="AGX26" s="44"/>
      <c r="AGY26" s="44"/>
      <c r="AGZ26" s="44"/>
      <c r="AHA26" s="44"/>
      <c r="AHB26" s="44"/>
      <c r="AHC26" s="44"/>
      <c r="AHD26" s="44"/>
      <c r="AHE26" s="44"/>
      <c r="AHF26" s="44"/>
      <c r="AHG26" s="44"/>
      <c r="AHH26" s="44"/>
      <c r="AHI26" s="44"/>
      <c r="AHJ26" s="44"/>
      <c r="AHK26" s="44"/>
      <c r="AHL26" s="44"/>
      <c r="AHM26" s="44"/>
      <c r="AHN26" s="44"/>
      <c r="AHO26" s="44"/>
      <c r="AHP26" s="44"/>
      <c r="AHQ26" s="44"/>
      <c r="AHR26" s="44"/>
      <c r="AHS26" s="44"/>
      <c r="AHT26" s="44"/>
      <c r="AHU26" s="44"/>
      <c r="AHV26" s="44"/>
      <c r="AHW26" s="44"/>
      <c r="AHX26" s="44"/>
      <c r="AHY26" s="44"/>
      <c r="AHZ26" s="44"/>
      <c r="AIA26" s="44"/>
      <c r="AIB26" s="44"/>
      <c r="AIC26" s="44"/>
      <c r="AID26" s="44"/>
      <c r="AIE26" s="44"/>
      <c r="AIF26" s="44"/>
      <c r="AIG26" s="44"/>
      <c r="AIH26" s="44"/>
      <c r="AII26" s="44"/>
      <c r="AIJ26" s="44"/>
      <c r="AIK26" s="44"/>
      <c r="AIL26" s="44"/>
      <c r="AIM26" s="44"/>
      <c r="AIN26" s="44"/>
      <c r="AIO26" s="44"/>
      <c r="AIP26" s="44"/>
      <c r="AIQ26" s="44"/>
      <c r="AIR26" s="44"/>
      <c r="AIS26" s="44"/>
      <c r="AIT26" s="44"/>
      <c r="AIU26" s="44"/>
      <c r="AIV26" s="44"/>
      <c r="AIW26" s="44"/>
      <c r="AIX26" s="44"/>
      <c r="AIY26" s="44"/>
      <c r="AIZ26" s="44"/>
      <c r="AJA26" s="44"/>
      <c r="AJB26" s="44"/>
      <c r="AJC26" s="44"/>
      <c r="AJD26" s="44"/>
      <c r="AJE26" s="44"/>
      <c r="AJF26" s="44"/>
      <c r="AJG26" s="44"/>
      <c r="AJH26" s="44"/>
      <c r="AJI26" s="44"/>
      <c r="AJJ26" s="44"/>
      <c r="AJK26" s="44"/>
      <c r="AJL26" s="44"/>
      <c r="AJM26" s="44"/>
      <c r="AJN26" s="44"/>
      <c r="AJO26" s="44"/>
      <c r="AJP26" s="44"/>
      <c r="AJQ26" s="44"/>
      <c r="AJR26" s="44"/>
      <c r="AJS26" s="44"/>
      <c r="AJT26" s="44"/>
      <c r="AJU26" s="44"/>
      <c r="AJV26" s="44"/>
      <c r="AJW26" s="44"/>
      <c r="AJX26" s="44"/>
      <c r="AJY26" s="44"/>
      <c r="AJZ26" s="44"/>
      <c r="AKA26" s="44"/>
      <c r="AKB26" s="44"/>
      <c r="AKC26" s="44"/>
      <c r="AKD26" s="44"/>
      <c r="AKE26" s="44"/>
      <c r="AKF26" s="44"/>
      <c r="AKG26" s="44"/>
      <c r="AKH26" s="44"/>
      <c r="AKI26" s="44"/>
      <c r="AKJ26" s="44"/>
      <c r="AKK26" s="44"/>
      <c r="AKL26" s="44"/>
      <c r="AKM26" s="44"/>
      <c r="AKN26" s="44"/>
      <c r="AKO26" s="44"/>
      <c r="AKP26" s="44"/>
      <c r="AKQ26" s="44"/>
      <c r="AKR26" s="44"/>
      <c r="AKS26" s="44"/>
      <c r="AKT26" s="44"/>
      <c r="AKU26" s="44"/>
      <c r="AKV26" s="44"/>
      <c r="AKW26" s="44"/>
      <c r="AKX26" s="44"/>
      <c r="AKY26" s="44"/>
      <c r="AKZ26" s="44"/>
      <c r="ALA26" s="44"/>
      <c r="ALB26" s="44"/>
      <c r="ALC26" s="44"/>
      <c r="ALD26" s="44"/>
      <c r="ALE26" s="44"/>
      <c r="ALF26" s="44"/>
      <c r="ALG26" s="44"/>
      <c r="ALH26" s="44"/>
      <c r="ALI26" s="44"/>
      <c r="ALJ26" s="44"/>
      <c r="ALK26" s="44"/>
      <c r="ALL26" s="44"/>
      <c r="ALM26" s="44"/>
      <c r="ALN26" s="44"/>
      <c r="ALO26" s="44"/>
      <c r="ALP26" s="44"/>
      <c r="ALQ26" s="44"/>
      <c r="ALR26" s="44"/>
      <c r="ALS26" s="44"/>
      <c r="ALT26" s="44"/>
      <c r="ALU26" s="44"/>
      <c r="ALV26" s="44"/>
      <c r="ALW26" s="44"/>
      <c r="ALX26" s="44"/>
      <c r="ALY26" s="44"/>
      <c r="ALZ26" s="44"/>
      <c r="AMA26" s="44"/>
      <c r="AMB26" s="44"/>
      <c r="AMC26" s="44"/>
      <c r="AMD26" s="44"/>
      <c r="AME26" s="44"/>
      <c r="AMF26" s="44"/>
      <c r="AMG26" s="44"/>
      <c r="AMH26" s="44"/>
      <c r="AMI26" s="44"/>
      <c r="AMJ26" s="44"/>
      <c r="AMK26" s="44"/>
      <c r="AML26" s="44"/>
      <c r="AMM26" s="44"/>
      <c r="AMN26" s="44"/>
      <c r="AMO26" s="44"/>
      <c r="AMP26" s="44"/>
      <c r="AMQ26" s="44"/>
      <c r="AMR26" s="44"/>
      <c r="AMS26" s="44"/>
      <c r="AMT26" s="44"/>
      <c r="AMU26" s="44"/>
      <c r="AMV26" s="44"/>
      <c r="AMW26" s="44"/>
      <c r="AMX26" s="44"/>
      <c r="AMY26" s="44"/>
      <c r="AMZ26" s="44"/>
      <c r="ANA26" s="44"/>
      <c r="ANB26" s="44"/>
      <c r="ANC26" s="44"/>
      <c r="AND26" s="44"/>
      <c r="ANE26" s="44"/>
      <c r="ANF26" s="44"/>
      <c r="ANG26" s="44"/>
      <c r="ANH26" s="44"/>
      <c r="ANI26" s="44"/>
      <c r="ANJ26" s="44"/>
      <c r="ANK26" s="44"/>
      <c r="ANL26" s="44"/>
      <c r="ANM26" s="44"/>
      <c r="ANN26" s="44"/>
      <c r="ANO26" s="44"/>
      <c r="ANP26" s="44"/>
      <c r="ANQ26" s="44"/>
      <c r="ANR26" s="44"/>
      <c r="ANS26" s="44"/>
      <c r="ANT26" s="44"/>
      <c r="ANU26" s="44"/>
      <c r="ANV26" s="44"/>
      <c r="ANW26" s="44"/>
      <c r="ANX26" s="44"/>
      <c r="ANY26" s="44"/>
      <c r="ANZ26" s="44"/>
      <c r="AOA26" s="44"/>
      <c r="AOB26" s="44"/>
      <c r="AOC26" s="44"/>
      <c r="AOD26" s="44"/>
      <c r="AOE26" s="44"/>
      <c r="AOF26" s="44"/>
      <c r="AOG26" s="44"/>
      <c r="AOH26" s="44"/>
      <c r="AOI26" s="44"/>
      <c r="AOJ26" s="44"/>
      <c r="AOK26" s="44"/>
      <c r="AOL26" s="44"/>
      <c r="AOM26" s="44"/>
      <c r="AON26" s="44"/>
      <c r="AOO26" s="44"/>
      <c r="AOP26" s="44"/>
      <c r="AOQ26" s="44"/>
      <c r="AOR26" s="44"/>
      <c r="AOS26" s="44"/>
      <c r="AOT26" s="44"/>
      <c r="AOU26" s="44"/>
      <c r="AOV26" s="44"/>
      <c r="AOW26" s="44"/>
      <c r="AOX26" s="44"/>
      <c r="AOY26" s="44"/>
      <c r="AOZ26" s="44"/>
      <c r="APA26" s="44"/>
      <c r="APB26" s="44"/>
      <c r="APC26" s="44"/>
      <c r="APD26" s="44"/>
      <c r="APE26" s="44"/>
      <c r="APF26" s="44"/>
      <c r="APG26" s="44"/>
      <c r="APH26" s="44"/>
      <c r="API26" s="44"/>
      <c r="APJ26" s="44"/>
      <c r="APK26" s="44"/>
      <c r="APL26" s="44"/>
      <c r="APM26" s="44"/>
    </row>
    <row r="27" spans="3:1105" x14ac:dyDescent="0.25">
      <c r="C27" s="46" t="s">
        <v>324</v>
      </c>
      <c r="D27" s="44">
        <v>12475</v>
      </c>
      <c r="E27" s="119">
        <v>12715794.960000001</v>
      </c>
      <c r="F27" s="119">
        <v>0</v>
      </c>
      <c r="G27" s="119">
        <v>-26719252.149999999</v>
      </c>
      <c r="H27" s="119">
        <v>0</v>
      </c>
      <c r="I27" s="44"/>
      <c r="J27" s="44"/>
      <c r="K27" s="68"/>
      <c r="L27" s="68"/>
      <c r="M27" s="68"/>
      <c r="N27" s="68"/>
      <c r="Q27" s="68"/>
      <c r="R27" s="68"/>
      <c r="S27" s="68"/>
      <c r="T27" s="68"/>
      <c r="U27" s="68"/>
      <c r="V27" s="68"/>
      <c r="W27" s="68"/>
      <c r="X27" s="68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  <c r="AJ27" s="44"/>
      <c r="AK27" s="44"/>
      <c r="AL27" s="44"/>
      <c r="AM27" s="44"/>
      <c r="AN27" s="44"/>
      <c r="AO27" s="44"/>
      <c r="AP27" s="44"/>
      <c r="AQ27" s="44"/>
      <c r="AR27" s="44"/>
      <c r="AS27" s="44"/>
      <c r="AT27" s="44"/>
      <c r="AU27" s="44"/>
      <c r="AV27" s="44"/>
      <c r="AW27" s="44"/>
      <c r="AX27" s="44"/>
      <c r="AY27" s="44"/>
      <c r="AZ27" s="44"/>
      <c r="BA27" s="44"/>
      <c r="BB27" s="44"/>
      <c r="BC27" s="44"/>
      <c r="BD27" s="44"/>
      <c r="BE27" s="44"/>
      <c r="BF27" s="44"/>
      <c r="BG27" s="44"/>
      <c r="BH27" s="44"/>
      <c r="BI27" s="44"/>
      <c r="BJ27" s="44"/>
      <c r="BK27" s="44"/>
      <c r="BL27" s="44"/>
      <c r="BM27" s="44"/>
      <c r="BN27" s="44"/>
      <c r="BO27" s="44"/>
      <c r="BP27" s="44"/>
      <c r="BQ27" s="44"/>
      <c r="BR27" s="44"/>
      <c r="BS27" s="44"/>
      <c r="BT27" s="44"/>
      <c r="BU27" s="44"/>
      <c r="BV27" s="44"/>
      <c r="BW27" s="44"/>
      <c r="BX27" s="44"/>
      <c r="BY27" s="44"/>
      <c r="BZ27" s="44"/>
      <c r="CA27" s="44"/>
      <c r="CB27" s="44"/>
      <c r="CC27" s="44"/>
      <c r="CD27" s="44"/>
      <c r="CE27" s="44"/>
      <c r="CF27" s="44"/>
      <c r="CG27" s="44"/>
      <c r="CH27" s="44"/>
      <c r="CI27" s="44"/>
      <c r="CJ27" s="44"/>
      <c r="CK27" s="44"/>
      <c r="CL27" s="44"/>
      <c r="CM27" s="44"/>
      <c r="CN27" s="44"/>
      <c r="CO27" s="44"/>
      <c r="CP27" s="44"/>
      <c r="CQ27" s="44"/>
      <c r="CR27" s="44"/>
      <c r="CS27" s="44"/>
      <c r="CT27" s="44"/>
      <c r="CU27" s="44"/>
      <c r="CV27" s="44"/>
      <c r="CW27" s="44"/>
      <c r="CX27" s="44"/>
      <c r="CY27" s="44"/>
      <c r="CZ27" s="44"/>
      <c r="DA27" s="44"/>
      <c r="DB27" s="44"/>
      <c r="DC27" s="44"/>
      <c r="DD27" s="44"/>
      <c r="DE27" s="44"/>
      <c r="DF27" s="44"/>
      <c r="DG27" s="44"/>
      <c r="DH27" s="44"/>
      <c r="DI27" s="44"/>
      <c r="DJ27" s="44"/>
      <c r="DK27" s="44"/>
      <c r="DL27" s="44"/>
      <c r="DM27" s="44"/>
      <c r="DN27" s="44"/>
      <c r="DO27" s="44"/>
      <c r="DP27" s="44"/>
      <c r="DQ27" s="44"/>
      <c r="DR27" s="44"/>
      <c r="DS27" s="44"/>
      <c r="DT27" s="44"/>
      <c r="DU27" s="44"/>
      <c r="DV27" s="44"/>
      <c r="DW27" s="44"/>
      <c r="DX27" s="44"/>
      <c r="DY27" s="44"/>
      <c r="DZ27" s="44"/>
      <c r="EA27" s="44"/>
      <c r="EB27" s="44"/>
      <c r="EC27" s="44"/>
      <c r="ED27" s="44"/>
      <c r="EE27" s="44"/>
      <c r="EF27" s="44"/>
      <c r="EG27" s="44"/>
      <c r="EH27" s="44"/>
      <c r="EI27" s="44"/>
      <c r="EJ27" s="44"/>
      <c r="EK27" s="44"/>
      <c r="EL27" s="44"/>
      <c r="EM27" s="44"/>
      <c r="EN27" s="44"/>
      <c r="EO27" s="44"/>
      <c r="EP27" s="44"/>
      <c r="EQ27" s="44"/>
      <c r="ER27" s="44"/>
      <c r="ES27" s="44"/>
      <c r="ET27" s="44"/>
      <c r="EU27" s="44"/>
      <c r="EV27" s="44"/>
      <c r="EW27" s="44"/>
      <c r="EX27" s="44"/>
      <c r="EY27" s="44"/>
      <c r="EZ27" s="44"/>
      <c r="FA27" s="44"/>
      <c r="FB27" s="44"/>
      <c r="FC27" s="44"/>
      <c r="FD27" s="44"/>
      <c r="FE27" s="44"/>
      <c r="FF27" s="44"/>
      <c r="FG27" s="44"/>
      <c r="FH27" s="44"/>
      <c r="FI27" s="44"/>
      <c r="FJ27" s="44"/>
      <c r="FK27" s="44"/>
      <c r="FL27" s="44"/>
      <c r="FM27" s="44"/>
      <c r="FN27" s="44"/>
      <c r="FO27" s="44"/>
      <c r="FP27" s="44"/>
      <c r="FQ27" s="44"/>
      <c r="FR27" s="44"/>
      <c r="FS27" s="44"/>
      <c r="FT27" s="44"/>
      <c r="FU27" s="44"/>
      <c r="FV27" s="44"/>
      <c r="FW27" s="44"/>
      <c r="FX27" s="44"/>
      <c r="FY27" s="44"/>
      <c r="FZ27" s="44"/>
      <c r="GA27" s="44"/>
      <c r="GB27" s="44"/>
      <c r="GC27" s="44"/>
      <c r="GD27" s="44"/>
      <c r="GE27" s="44"/>
      <c r="GF27" s="44"/>
      <c r="GG27" s="44"/>
      <c r="GH27" s="44"/>
      <c r="GI27" s="44"/>
      <c r="GJ27" s="44"/>
      <c r="GK27" s="44"/>
      <c r="GL27" s="44"/>
      <c r="GM27" s="44"/>
      <c r="GN27" s="44"/>
      <c r="GO27" s="44"/>
      <c r="GP27" s="44"/>
      <c r="GQ27" s="44"/>
      <c r="GR27" s="44"/>
      <c r="GS27" s="44"/>
      <c r="GT27" s="44"/>
      <c r="GU27" s="44"/>
      <c r="GV27" s="44"/>
      <c r="GW27" s="44"/>
      <c r="GX27" s="44"/>
      <c r="GY27" s="44"/>
      <c r="GZ27" s="44"/>
      <c r="HA27" s="44"/>
      <c r="HB27" s="44"/>
      <c r="HC27" s="44"/>
      <c r="HD27" s="44"/>
      <c r="HE27" s="44"/>
      <c r="HF27" s="44"/>
      <c r="HG27" s="44"/>
      <c r="HH27" s="44"/>
      <c r="HI27" s="44"/>
      <c r="HJ27" s="44"/>
      <c r="HK27" s="44"/>
      <c r="HL27" s="44"/>
      <c r="HM27" s="44"/>
      <c r="HN27" s="44"/>
      <c r="HO27" s="44"/>
      <c r="HP27" s="44"/>
      <c r="HQ27" s="44"/>
      <c r="HR27" s="44"/>
      <c r="HS27" s="44"/>
      <c r="HT27" s="44"/>
      <c r="HU27" s="44"/>
      <c r="HV27" s="44"/>
      <c r="HW27" s="44"/>
      <c r="HX27" s="44"/>
      <c r="HY27" s="44"/>
      <c r="HZ27" s="44"/>
      <c r="IA27" s="44"/>
      <c r="IB27" s="44"/>
      <c r="IC27" s="44"/>
      <c r="ID27" s="44"/>
      <c r="IE27" s="44"/>
      <c r="IF27" s="44"/>
      <c r="IG27" s="44"/>
      <c r="IH27" s="44"/>
      <c r="II27" s="44"/>
      <c r="IJ27" s="44"/>
      <c r="IK27" s="44"/>
      <c r="IL27" s="44"/>
      <c r="IM27" s="44"/>
      <c r="IN27" s="44"/>
      <c r="IO27" s="44"/>
      <c r="IP27" s="44"/>
      <c r="IQ27" s="44"/>
      <c r="IR27" s="44"/>
      <c r="IS27" s="44"/>
      <c r="IT27" s="44"/>
      <c r="IU27" s="44"/>
      <c r="IV27" s="44"/>
      <c r="IW27" s="44"/>
      <c r="IX27" s="44"/>
      <c r="IY27" s="44"/>
      <c r="IZ27" s="44"/>
      <c r="JA27" s="44"/>
      <c r="JB27" s="44"/>
      <c r="JC27" s="44"/>
      <c r="JD27" s="44"/>
      <c r="JE27" s="44"/>
      <c r="JF27" s="44"/>
      <c r="JG27" s="44"/>
      <c r="JH27" s="44"/>
      <c r="JI27" s="44"/>
      <c r="JJ27" s="44"/>
      <c r="JK27" s="44"/>
      <c r="JL27" s="44"/>
      <c r="JM27" s="44"/>
      <c r="JN27" s="44"/>
      <c r="JO27" s="44"/>
      <c r="JP27" s="44"/>
      <c r="JQ27" s="44"/>
      <c r="JR27" s="44"/>
      <c r="JS27" s="44"/>
      <c r="JT27" s="44"/>
      <c r="JU27" s="44"/>
      <c r="JV27" s="44"/>
      <c r="JW27" s="44"/>
      <c r="JX27" s="44"/>
      <c r="JY27" s="44"/>
      <c r="JZ27" s="44"/>
      <c r="KA27" s="44"/>
      <c r="KB27" s="44"/>
      <c r="KC27" s="44"/>
      <c r="KD27" s="44"/>
      <c r="KE27" s="44"/>
      <c r="KF27" s="44"/>
      <c r="KG27" s="44"/>
      <c r="KH27" s="44"/>
      <c r="KI27" s="44"/>
      <c r="KJ27" s="44"/>
      <c r="KK27" s="44"/>
      <c r="KL27" s="44"/>
      <c r="KM27" s="44"/>
      <c r="KN27" s="44"/>
      <c r="KO27" s="44"/>
      <c r="KP27" s="44"/>
      <c r="KQ27" s="44"/>
      <c r="KR27" s="44"/>
      <c r="KS27" s="44"/>
      <c r="KT27" s="44"/>
      <c r="KU27" s="44"/>
      <c r="KV27" s="44"/>
      <c r="KW27" s="44"/>
      <c r="KX27" s="44"/>
      <c r="KY27" s="44"/>
      <c r="KZ27" s="44"/>
      <c r="LA27" s="44"/>
      <c r="LB27" s="44"/>
      <c r="LC27" s="44"/>
      <c r="LD27" s="44"/>
      <c r="LE27" s="44"/>
      <c r="LF27" s="44"/>
      <c r="LG27" s="44"/>
      <c r="LH27" s="44"/>
      <c r="LI27" s="44"/>
      <c r="LJ27" s="44"/>
      <c r="LK27" s="44"/>
      <c r="LL27" s="44"/>
      <c r="LM27" s="44"/>
      <c r="LN27" s="44"/>
      <c r="LO27" s="44"/>
      <c r="LP27" s="44"/>
      <c r="LQ27" s="44"/>
      <c r="LR27" s="44"/>
      <c r="LS27" s="44"/>
      <c r="LT27" s="44"/>
      <c r="LU27" s="44"/>
      <c r="LV27" s="44"/>
      <c r="LW27" s="44"/>
      <c r="LX27" s="44"/>
      <c r="LY27" s="44"/>
      <c r="LZ27" s="44"/>
      <c r="MA27" s="44"/>
      <c r="MB27" s="44"/>
      <c r="MC27" s="44"/>
      <c r="MD27" s="44"/>
      <c r="ME27" s="44"/>
      <c r="MF27" s="44"/>
      <c r="MG27" s="44"/>
      <c r="MH27" s="44"/>
      <c r="MI27" s="44"/>
      <c r="MJ27" s="44"/>
      <c r="MK27" s="44"/>
      <c r="ML27" s="44"/>
      <c r="MM27" s="44"/>
      <c r="MN27" s="44"/>
      <c r="MO27" s="44"/>
      <c r="MP27" s="44"/>
      <c r="MQ27" s="44"/>
      <c r="MR27" s="44"/>
      <c r="MS27" s="44"/>
      <c r="MT27" s="44"/>
      <c r="MU27" s="44"/>
      <c r="MV27" s="44"/>
      <c r="MW27" s="44"/>
      <c r="MX27" s="44"/>
      <c r="MY27" s="44"/>
      <c r="MZ27" s="44"/>
      <c r="NA27" s="44"/>
      <c r="NB27" s="44"/>
      <c r="NC27" s="44"/>
      <c r="ND27" s="44"/>
      <c r="NE27" s="44"/>
      <c r="NF27" s="44"/>
      <c r="NG27" s="44"/>
      <c r="NH27" s="44"/>
      <c r="NI27" s="44"/>
      <c r="NJ27" s="44"/>
      <c r="NK27" s="44"/>
      <c r="NL27" s="44"/>
      <c r="NM27" s="44"/>
      <c r="NN27" s="44"/>
      <c r="NO27" s="44"/>
      <c r="NP27" s="44"/>
      <c r="NQ27" s="44"/>
      <c r="NR27" s="44"/>
      <c r="NS27" s="44"/>
      <c r="NT27" s="44"/>
      <c r="NU27" s="44"/>
      <c r="NV27" s="44"/>
      <c r="NW27" s="44"/>
      <c r="NX27" s="44"/>
      <c r="NY27" s="44"/>
      <c r="NZ27" s="44"/>
      <c r="OA27" s="44"/>
      <c r="OB27" s="44"/>
      <c r="OC27" s="44"/>
      <c r="OD27" s="44"/>
      <c r="OE27" s="44"/>
      <c r="OF27" s="44"/>
      <c r="OG27" s="44"/>
      <c r="OH27" s="44"/>
      <c r="OI27" s="44"/>
      <c r="OJ27" s="44"/>
      <c r="OK27" s="44"/>
      <c r="OL27" s="44"/>
      <c r="OM27" s="44"/>
      <c r="ON27" s="44"/>
      <c r="OO27" s="44"/>
      <c r="OP27" s="44"/>
      <c r="OQ27" s="44"/>
      <c r="OR27" s="44"/>
      <c r="OS27" s="44"/>
      <c r="OT27" s="44"/>
      <c r="OU27" s="44"/>
      <c r="OV27" s="44"/>
      <c r="OW27" s="44"/>
      <c r="OX27" s="44"/>
      <c r="OY27" s="44"/>
      <c r="OZ27" s="44"/>
      <c r="PA27" s="44"/>
      <c r="PB27" s="44"/>
      <c r="PC27" s="44"/>
      <c r="PD27" s="44"/>
      <c r="PE27" s="44"/>
      <c r="PF27" s="44"/>
      <c r="PG27" s="44"/>
      <c r="PH27" s="44"/>
      <c r="PI27" s="44"/>
      <c r="PJ27" s="44"/>
      <c r="PK27" s="44"/>
      <c r="PL27" s="44"/>
      <c r="PM27" s="44"/>
      <c r="PN27" s="44"/>
      <c r="PO27" s="44"/>
      <c r="PP27" s="44"/>
      <c r="PQ27" s="44"/>
      <c r="PR27" s="44"/>
      <c r="PS27" s="44"/>
      <c r="PT27" s="44"/>
      <c r="PU27" s="44"/>
      <c r="PV27" s="44"/>
      <c r="PW27" s="44"/>
      <c r="PX27" s="44"/>
      <c r="PY27" s="44"/>
      <c r="PZ27" s="44"/>
      <c r="QA27" s="44"/>
      <c r="QB27" s="44"/>
      <c r="QC27" s="44"/>
      <c r="QD27" s="44"/>
      <c r="QE27" s="44"/>
      <c r="QF27" s="44"/>
      <c r="QG27" s="44"/>
      <c r="QH27" s="44"/>
      <c r="QI27" s="44"/>
      <c r="QJ27" s="44"/>
      <c r="QK27" s="44"/>
      <c r="QL27" s="44"/>
      <c r="QM27" s="44"/>
      <c r="QN27" s="44"/>
      <c r="QO27" s="44"/>
      <c r="QP27" s="44"/>
      <c r="QQ27" s="44"/>
      <c r="QR27" s="44"/>
      <c r="QS27" s="44"/>
      <c r="QT27" s="44"/>
      <c r="QU27" s="44"/>
      <c r="QV27" s="44"/>
      <c r="QW27" s="44"/>
      <c r="QX27" s="44"/>
      <c r="QY27" s="44"/>
      <c r="QZ27" s="44"/>
      <c r="RA27" s="44"/>
      <c r="RB27" s="44"/>
      <c r="RC27" s="44"/>
      <c r="RD27" s="44"/>
      <c r="RE27" s="44"/>
      <c r="RF27" s="44"/>
      <c r="RG27" s="44"/>
      <c r="RH27" s="44"/>
      <c r="RI27" s="44"/>
      <c r="RJ27" s="44"/>
      <c r="RK27" s="44"/>
      <c r="RL27" s="44"/>
      <c r="RM27" s="44"/>
      <c r="RN27" s="44"/>
      <c r="RO27" s="44"/>
      <c r="RP27" s="44"/>
      <c r="RQ27" s="44"/>
      <c r="RR27" s="44"/>
      <c r="RS27" s="44"/>
      <c r="RT27" s="44"/>
      <c r="RU27" s="44"/>
      <c r="RV27" s="44"/>
      <c r="RW27" s="44"/>
      <c r="RX27" s="44"/>
      <c r="RY27" s="44"/>
      <c r="RZ27" s="44"/>
      <c r="SA27" s="44"/>
      <c r="SB27" s="44"/>
      <c r="SC27" s="44"/>
      <c r="SD27" s="44"/>
      <c r="SE27" s="44"/>
      <c r="SF27" s="44"/>
      <c r="SG27" s="44"/>
      <c r="SH27" s="44"/>
      <c r="SI27" s="44"/>
      <c r="SJ27" s="44"/>
      <c r="SK27" s="44"/>
      <c r="SL27" s="44"/>
      <c r="SM27" s="44"/>
      <c r="SN27" s="44"/>
      <c r="SO27" s="44"/>
      <c r="SP27" s="44"/>
      <c r="SQ27" s="44"/>
      <c r="SR27" s="44"/>
      <c r="SS27" s="44"/>
      <c r="ST27" s="44"/>
      <c r="SU27" s="44"/>
      <c r="SV27" s="44"/>
      <c r="SW27" s="44"/>
      <c r="SX27" s="44"/>
      <c r="SY27" s="44"/>
      <c r="SZ27" s="44"/>
      <c r="TA27" s="44"/>
      <c r="TB27" s="44"/>
      <c r="TC27" s="44"/>
      <c r="TD27" s="44"/>
      <c r="TE27" s="44"/>
      <c r="TF27" s="44"/>
      <c r="TG27" s="44"/>
      <c r="TH27" s="44"/>
      <c r="TI27" s="44"/>
      <c r="TJ27" s="44"/>
      <c r="TK27" s="44"/>
      <c r="TL27" s="44"/>
      <c r="TM27" s="44"/>
      <c r="TN27" s="44"/>
      <c r="TO27" s="44"/>
      <c r="TP27" s="44"/>
      <c r="TQ27" s="44"/>
      <c r="TR27" s="44"/>
      <c r="TS27" s="44"/>
      <c r="TT27" s="44"/>
      <c r="TU27" s="44"/>
      <c r="TV27" s="44"/>
      <c r="TW27" s="44"/>
      <c r="TX27" s="44"/>
      <c r="TY27" s="44"/>
      <c r="TZ27" s="44"/>
      <c r="UA27" s="44"/>
      <c r="UB27" s="44"/>
      <c r="UC27" s="44"/>
      <c r="UD27" s="44"/>
      <c r="UE27" s="44"/>
      <c r="UF27" s="44"/>
      <c r="UG27" s="44"/>
      <c r="UH27" s="44"/>
      <c r="UI27" s="44"/>
      <c r="UJ27" s="44"/>
      <c r="UK27" s="44"/>
      <c r="UL27" s="44"/>
      <c r="UM27" s="44"/>
      <c r="UN27" s="44"/>
      <c r="UO27" s="44"/>
      <c r="UP27" s="44"/>
      <c r="UQ27" s="44"/>
      <c r="UR27" s="44"/>
      <c r="US27" s="44"/>
      <c r="UT27" s="44"/>
      <c r="UU27" s="44"/>
      <c r="UV27" s="44"/>
      <c r="UW27" s="44"/>
      <c r="UX27" s="44"/>
      <c r="UY27" s="44"/>
      <c r="UZ27" s="44"/>
      <c r="VA27" s="44"/>
      <c r="VB27" s="44"/>
      <c r="VC27" s="44"/>
      <c r="VD27" s="44"/>
      <c r="VE27" s="44"/>
      <c r="VF27" s="44"/>
      <c r="VG27" s="44"/>
      <c r="VH27" s="44"/>
      <c r="VI27" s="44"/>
      <c r="VJ27" s="44"/>
      <c r="VK27" s="44"/>
      <c r="VL27" s="44"/>
      <c r="VM27" s="44"/>
      <c r="VN27" s="44"/>
      <c r="VO27" s="44"/>
      <c r="VP27" s="44"/>
      <c r="VQ27" s="44"/>
      <c r="VR27" s="44"/>
      <c r="VS27" s="44"/>
      <c r="VT27" s="44"/>
      <c r="VU27" s="44"/>
      <c r="VV27" s="44"/>
      <c r="VW27" s="44"/>
      <c r="VX27" s="44"/>
      <c r="VY27" s="44"/>
      <c r="VZ27" s="44"/>
      <c r="WA27" s="44"/>
      <c r="WB27" s="44"/>
      <c r="WC27" s="44"/>
      <c r="WD27" s="44"/>
      <c r="WE27" s="44"/>
      <c r="WF27" s="44"/>
      <c r="WG27" s="44"/>
      <c r="WH27" s="44"/>
      <c r="WI27" s="44"/>
      <c r="WJ27" s="44"/>
      <c r="WK27" s="44"/>
      <c r="WL27" s="44"/>
      <c r="WM27" s="44"/>
      <c r="WN27" s="44"/>
      <c r="WO27" s="44"/>
      <c r="WP27" s="44"/>
      <c r="WQ27" s="44"/>
      <c r="WR27" s="44"/>
      <c r="WS27" s="44"/>
      <c r="WT27" s="44"/>
      <c r="WU27" s="44"/>
      <c r="WV27" s="44"/>
      <c r="WW27" s="44"/>
      <c r="WX27" s="44"/>
      <c r="WY27" s="44"/>
      <c r="WZ27" s="44"/>
      <c r="XA27" s="44"/>
      <c r="XB27" s="44"/>
      <c r="XC27" s="44"/>
      <c r="XD27" s="44"/>
      <c r="XE27" s="44"/>
      <c r="XF27" s="44"/>
      <c r="XG27" s="44"/>
      <c r="XH27" s="44"/>
      <c r="XI27" s="44"/>
      <c r="XJ27" s="44"/>
      <c r="XK27" s="44"/>
      <c r="XL27" s="44"/>
      <c r="XM27" s="44"/>
      <c r="XN27" s="44"/>
      <c r="XO27" s="44"/>
      <c r="XP27" s="44"/>
      <c r="XQ27" s="44"/>
      <c r="XR27" s="44"/>
      <c r="XS27" s="44"/>
      <c r="XT27" s="44"/>
      <c r="XU27" s="44"/>
      <c r="XV27" s="44"/>
      <c r="XW27" s="44"/>
      <c r="XX27" s="44"/>
      <c r="XY27" s="44"/>
      <c r="XZ27" s="44"/>
      <c r="YA27" s="44"/>
      <c r="YB27" s="44"/>
      <c r="YC27" s="44"/>
      <c r="YD27" s="44"/>
      <c r="YE27" s="44"/>
      <c r="YF27" s="44"/>
      <c r="YG27" s="44"/>
      <c r="YH27" s="44"/>
      <c r="YI27" s="44"/>
      <c r="YJ27" s="44"/>
      <c r="YK27" s="44"/>
      <c r="YL27" s="44"/>
      <c r="YM27" s="44"/>
      <c r="YN27" s="44"/>
      <c r="YO27" s="44"/>
      <c r="YP27" s="44"/>
      <c r="YQ27" s="44"/>
      <c r="YR27" s="44"/>
      <c r="YS27" s="44"/>
      <c r="YT27" s="44"/>
      <c r="YU27" s="44"/>
      <c r="YV27" s="44"/>
      <c r="YW27" s="44"/>
      <c r="YX27" s="44"/>
      <c r="YY27" s="44"/>
      <c r="YZ27" s="44"/>
      <c r="ZA27" s="44"/>
      <c r="ZB27" s="44"/>
      <c r="ZC27" s="44"/>
      <c r="ZD27" s="44"/>
      <c r="ZE27" s="44"/>
      <c r="ZF27" s="44"/>
      <c r="ZG27" s="44"/>
      <c r="ZH27" s="44"/>
      <c r="ZI27" s="44"/>
      <c r="ZJ27" s="44"/>
      <c r="ZK27" s="44"/>
      <c r="ZL27" s="44"/>
      <c r="ZM27" s="44"/>
      <c r="ZN27" s="44"/>
      <c r="ZO27" s="44"/>
      <c r="ZP27" s="44"/>
      <c r="ZQ27" s="44"/>
      <c r="ZR27" s="44"/>
      <c r="ZS27" s="44"/>
      <c r="ZT27" s="44"/>
      <c r="ZU27" s="44"/>
      <c r="ZV27" s="44"/>
      <c r="ZW27" s="44"/>
      <c r="ZX27" s="44"/>
      <c r="ZY27" s="44"/>
      <c r="ZZ27" s="44"/>
      <c r="AAA27" s="44"/>
      <c r="AAB27" s="44"/>
      <c r="AAC27" s="44"/>
      <c r="AAD27" s="44"/>
      <c r="AAE27" s="44"/>
      <c r="AAF27" s="44"/>
      <c r="AAG27" s="44"/>
      <c r="AAH27" s="44"/>
      <c r="AAI27" s="44"/>
      <c r="AAJ27" s="44"/>
      <c r="AAK27" s="44"/>
      <c r="AAL27" s="44"/>
      <c r="AAM27" s="44"/>
      <c r="AAN27" s="44"/>
      <c r="AAO27" s="44"/>
      <c r="AAP27" s="44"/>
      <c r="AAQ27" s="44"/>
      <c r="AAR27" s="44"/>
      <c r="AAS27" s="44"/>
      <c r="AAT27" s="44"/>
      <c r="AAU27" s="44"/>
      <c r="AAV27" s="44"/>
      <c r="AAW27" s="44"/>
      <c r="AAX27" s="44"/>
      <c r="AAY27" s="44"/>
      <c r="AAZ27" s="44"/>
      <c r="ABA27" s="44"/>
      <c r="ABB27" s="44"/>
      <c r="ABC27" s="44"/>
      <c r="ABD27" s="44"/>
      <c r="ABE27" s="44"/>
      <c r="ABF27" s="44"/>
      <c r="ABG27" s="44"/>
      <c r="ABH27" s="44"/>
      <c r="ABI27" s="44"/>
      <c r="ABJ27" s="44"/>
      <c r="ABK27" s="44"/>
      <c r="ABL27" s="44"/>
      <c r="ABM27" s="44"/>
      <c r="ABN27" s="44"/>
      <c r="ABO27" s="44"/>
      <c r="ABP27" s="44"/>
      <c r="ABQ27" s="44"/>
      <c r="ABR27" s="44"/>
      <c r="ABS27" s="44"/>
      <c r="ABT27" s="44"/>
      <c r="ABU27" s="44"/>
      <c r="ABV27" s="44"/>
      <c r="ABW27" s="44"/>
      <c r="ABX27" s="44"/>
      <c r="ABY27" s="44"/>
      <c r="ABZ27" s="44"/>
      <c r="ACA27" s="44"/>
      <c r="ACB27" s="44"/>
      <c r="ACC27" s="44"/>
      <c r="ACD27" s="44"/>
      <c r="ACE27" s="44"/>
      <c r="ACF27" s="44"/>
      <c r="ACG27" s="44"/>
      <c r="ACH27" s="44"/>
      <c r="ACI27" s="44"/>
      <c r="ACJ27" s="44"/>
      <c r="ACK27" s="44"/>
      <c r="ACL27" s="44"/>
      <c r="ACM27" s="44"/>
      <c r="ACN27" s="44"/>
      <c r="ACO27" s="44"/>
      <c r="ACP27" s="44"/>
      <c r="ACQ27" s="44"/>
      <c r="ACR27" s="44"/>
      <c r="ACS27" s="44"/>
      <c r="ACT27" s="44"/>
      <c r="ACU27" s="44"/>
      <c r="ACV27" s="44"/>
      <c r="ACW27" s="44"/>
      <c r="ACX27" s="44"/>
      <c r="ACY27" s="44"/>
      <c r="ACZ27" s="44"/>
      <c r="ADA27" s="44"/>
      <c r="ADB27" s="44"/>
      <c r="ADC27" s="44"/>
      <c r="ADD27" s="44"/>
      <c r="ADE27" s="44"/>
      <c r="ADF27" s="44"/>
      <c r="ADG27" s="44"/>
      <c r="ADH27" s="44"/>
      <c r="ADI27" s="44"/>
      <c r="ADJ27" s="44"/>
      <c r="ADK27" s="44"/>
      <c r="ADL27" s="44"/>
      <c r="ADM27" s="44"/>
      <c r="ADN27" s="44"/>
      <c r="ADO27" s="44"/>
      <c r="ADP27" s="44"/>
      <c r="ADQ27" s="44"/>
      <c r="ADR27" s="44"/>
      <c r="ADS27" s="44"/>
      <c r="ADT27" s="44"/>
      <c r="ADU27" s="44"/>
      <c r="ADV27" s="44"/>
      <c r="ADW27" s="44"/>
      <c r="ADX27" s="44"/>
      <c r="ADY27" s="44"/>
      <c r="ADZ27" s="44"/>
      <c r="AEA27" s="44"/>
      <c r="AEB27" s="44"/>
      <c r="AEC27" s="44"/>
      <c r="AED27" s="44"/>
      <c r="AEE27" s="44"/>
      <c r="AEF27" s="44"/>
      <c r="AEG27" s="44"/>
      <c r="AEH27" s="44"/>
      <c r="AEI27" s="44"/>
      <c r="AEJ27" s="44"/>
      <c r="AEK27" s="44"/>
      <c r="AEL27" s="44"/>
      <c r="AEM27" s="44"/>
      <c r="AEN27" s="44"/>
      <c r="AEO27" s="44"/>
      <c r="AEP27" s="44"/>
      <c r="AEQ27" s="44"/>
      <c r="AER27" s="44"/>
      <c r="AES27" s="44"/>
      <c r="AET27" s="44"/>
      <c r="AEU27" s="44"/>
      <c r="AEV27" s="44"/>
      <c r="AEW27" s="44"/>
      <c r="AEX27" s="44"/>
      <c r="AEY27" s="44"/>
      <c r="AEZ27" s="44"/>
      <c r="AFA27" s="44"/>
      <c r="AFB27" s="44"/>
      <c r="AFC27" s="44"/>
      <c r="AFD27" s="44"/>
      <c r="AFE27" s="44"/>
      <c r="AFF27" s="44"/>
      <c r="AFG27" s="44"/>
      <c r="AFH27" s="44"/>
      <c r="AFI27" s="44"/>
      <c r="AFJ27" s="44"/>
      <c r="AFK27" s="44"/>
      <c r="AFL27" s="44"/>
      <c r="AFM27" s="44"/>
      <c r="AFN27" s="44"/>
      <c r="AFO27" s="44"/>
      <c r="AFP27" s="44"/>
      <c r="AFQ27" s="44"/>
      <c r="AFR27" s="44"/>
      <c r="AFS27" s="44"/>
      <c r="AFT27" s="44"/>
      <c r="AFU27" s="44"/>
      <c r="AFV27" s="44"/>
      <c r="AFW27" s="44"/>
      <c r="AFX27" s="44"/>
      <c r="AFY27" s="44"/>
      <c r="AFZ27" s="44"/>
      <c r="AGA27" s="44"/>
      <c r="AGB27" s="44"/>
      <c r="AGC27" s="44"/>
      <c r="AGD27" s="44"/>
      <c r="AGE27" s="44"/>
      <c r="AGF27" s="44"/>
      <c r="AGG27" s="44"/>
      <c r="AGH27" s="44"/>
      <c r="AGI27" s="44"/>
      <c r="AGJ27" s="44"/>
      <c r="AGK27" s="44"/>
      <c r="AGL27" s="44"/>
      <c r="AGM27" s="44"/>
      <c r="AGN27" s="44"/>
      <c r="AGO27" s="44"/>
      <c r="AGP27" s="44"/>
      <c r="AGQ27" s="44"/>
      <c r="AGR27" s="44"/>
      <c r="AGS27" s="44"/>
      <c r="AGT27" s="44"/>
      <c r="AGU27" s="44"/>
      <c r="AGV27" s="44"/>
      <c r="AGW27" s="44"/>
      <c r="AGX27" s="44"/>
      <c r="AGY27" s="44"/>
      <c r="AGZ27" s="44"/>
      <c r="AHA27" s="44"/>
      <c r="AHB27" s="44"/>
      <c r="AHC27" s="44"/>
      <c r="AHD27" s="44"/>
      <c r="AHE27" s="44"/>
      <c r="AHF27" s="44"/>
      <c r="AHG27" s="44"/>
      <c r="AHH27" s="44"/>
      <c r="AHI27" s="44"/>
      <c r="AHJ27" s="44"/>
      <c r="AHK27" s="44"/>
      <c r="AHL27" s="44"/>
      <c r="AHM27" s="44"/>
      <c r="AHN27" s="44"/>
      <c r="AHO27" s="44"/>
      <c r="AHP27" s="44"/>
      <c r="AHQ27" s="44"/>
      <c r="AHR27" s="44"/>
      <c r="AHS27" s="44"/>
      <c r="AHT27" s="44"/>
      <c r="AHU27" s="44"/>
      <c r="AHV27" s="44"/>
      <c r="AHW27" s="44"/>
      <c r="AHX27" s="44"/>
      <c r="AHY27" s="44"/>
      <c r="AHZ27" s="44"/>
      <c r="AIA27" s="44"/>
      <c r="AIB27" s="44"/>
      <c r="AIC27" s="44"/>
      <c r="AID27" s="44"/>
      <c r="AIE27" s="44"/>
      <c r="AIF27" s="44"/>
      <c r="AIG27" s="44"/>
      <c r="AIH27" s="44"/>
      <c r="AII27" s="44"/>
      <c r="AIJ27" s="44"/>
      <c r="AIK27" s="44"/>
      <c r="AIL27" s="44"/>
      <c r="AIM27" s="44"/>
      <c r="AIN27" s="44"/>
      <c r="AIO27" s="44"/>
      <c r="AIP27" s="44"/>
      <c r="AIQ27" s="44"/>
      <c r="AIR27" s="44"/>
      <c r="AIS27" s="44"/>
      <c r="AIT27" s="44"/>
      <c r="AIU27" s="44"/>
      <c r="AIV27" s="44"/>
      <c r="AIW27" s="44"/>
      <c r="AIX27" s="44"/>
      <c r="AIY27" s="44"/>
      <c r="AIZ27" s="44"/>
      <c r="AJA27" s="44"/>
      <c r="AJB27" s="44"/>
      <c r="AJC27" s="44"/>
      <c r="AJD27" s="44"/>
      <c r="AJE27" s="44"/>
      <c r="AJF27" s="44"/>
      <c r="AJG27" s="44"/>
      <c r="AJH27" s="44"/>
      <c r="AJI27" s="44"/>
      <c r="AJJ27" s="44"/>
      <c r="AJK27" s="44"/>
      <c r="AJL27" s="44"/>
      <c r="AJM27" s="44"/>
      <c r="AJN27" s="44"/>
      <c r="AJO27" s="44"/>
      <c r="AJP27" s="44"/>
      <c r="AJQ27" s="44"/>
      <c r="AJR27" s="44"/>
      <c r="AJS27" s="44"/>
      <c r="AJT27" s="44"/>
      <c r="AJU27" s="44"/>
      <c r="AJV27" s="44"/>
      <c r="AJW27" s="44"/>
      <c r="AJX27" s="44"/>
      <c r="AJY27" s="44"/>
      <c r="AJZ27" s="44"/>
      <c r="AKA27" s="44"/>
      <c r="AKB27" s="44"/>
      <c r="AKC27" s="44"/>
      <c r="AKD27" s="44"/>
      <c r="AKE27" s="44"/>
      <c r="AKF27" s="44"/>
      <c r="AKG27" s="44"/>
      <c r="AKH27" s="44"/>
      <c r="AKI27" s="44"/>
      <c r="AKJ27" s="44"/>
      <c r="AKK27" s="44"/>
      <c r="AKL27" s="44"/>
      <c r="AKM27" s="44"/>
      <c r="AKN27" s="44"/>
      <c r="AKO27" s="44"/>
      <c r="AKP27" s="44"/>
      <c r="AKQ27" s="44"/>
      <c r="AKR27" s="44"/>
      <c r="AKS27" s="44"/>
      <c r="AKT27" s="44"/>
      <c r="AKU27" s="44"/>
      <c r="AKV27" s="44"/>
      <c r="AKW27" s="44"/>
      <c r="AKX27" s="44"/>
      <c r="AKY27" s="44"/>
      <c r="AKZ27" s="44"/>
      <c r="ALA27" s="44"/>
      <c r="ALB27" s="44"/>
      <c r="ALC27" s="44"/>
      <c r="ALD27" s="44"/>
      <c r="ALE27" s="44"/>
      <c r="ALF27" s="44"/>
      <c r="ALG27" s="44"/>
      <c r="ALH27" s="44"/>
      <c r="ALI27" s="44"/>
      <c r="ALJ27" s="44"/>
      <c r="ALK27" s="44"/>
      <c r="ALL27" s="44"/>
      <c r="ALM27" s="44"/>
      <c r="ALN27" s="44"/>
      <c r="ALO27" s="44"/>
      <c r="ALP27" s="44"/>
      <c r="ALQ27" s="44"/>
      <c r="ALR27" s="44"/>
      <c r="ALS27" s="44"/>
      <c r="ALT27" s="44"/>
      <c r="ALU27" s="44"/>
      <c r="ALV27" s="44"/>
      <c r="ALW27" s="44"/>
      <c r="ALX27" s="44"/>
      <c r="ALY27" s="44"/>
      <c r="ALZ27" s="44"/>
      <c r="AMA27" s="44"/>
      <c r="AMB27" s="44"/>
      <c r="AMC27" s="44"/>
      <c r="AMD27" s="44"/>
      <c r="AME27" s="44"/>
      <c r="AMF27" s="44"/>
      <c r="AMG27" s="44"/>
      <c r="AMH27" s="44"/>
      <c r="AMI27" s="44"/>
      <c r="AMJ27" s="44"/>
      <c r="AMK27" s="44"/>
      <c r="AML27" s="44"/>
      <c r="AMM27" s="44"/>
      <c r="AMN27" s="44"/>
      <c r="AMO27" s="44"/>
      <c r="AMP27" s="44"/>
      <c r="AMQ27" s="44"/>
      <c r="AMR27" s="44"/>
      <c r="AMS27" s="44"/>
      <c r="AMT27" s="44"/>
      <c r="AMU27" s="44"/>
      <c r="AMV27" s="44"/>
      <c r="AMW27" s="44"/>
      <c r="AMX27" s="44"/>
      <c r="AMY27" s="44"/>
      <c r="AMZ27" s="44"/>
      <c r="ANA27" s="44"/>
      <c r="ANB27" s="44"/>
      <c r="ANC27" s="44"/>
      <c r="AND27" s="44"/>
      <c r="ANE27" s="44"/>
      <c r="ANF27" s="44"/>
      <c r="ANG27" s="44"/>
      <c r="ANH27" s="44"/>
      <c r="ANI27" s="44"/>
      <c r="ANJ27" s="44"/>
      <c r="ANK27" s="44"/>
      <c r="ANL27" s="44"/>
      <c r="ANM27" s="44"/>
      <c r="ANN27" s="44"/>
      <c r="ANO27" s="44"/>
      <c r="ANP27" s="44"/>
      <c r="ANQ27" s="44"/>
      <c r="ANR27" s="44"/>
      <c r="ANS27" s="44"/>
      <c r="ANT27" s="44"/>
      <c r="ANU27" s="44"/>
      <c r="ANV27" s="44"/>
      <c r="ANW27" s="44"/>
      <c r="ANX27" s="44"/>
      <c r="ANY27" s="44"/>
      <c r="ANZ27" s="44"/>
      <c r="AOA27" s="44"/>
      <c r="AOB27" s="44"/>
      <c r="AOC27" s="44"/>
      <c r="AOD27" s="44"/>
      <c r="AOE27" s="44"/>
      <c r="AOF27" s="44"/>
      <c r="AOG27" s="44"/>
      <c r="AOH27" s="44"/>
      <c r="AOI27" s="44"/>
      <c r="AOJ27" s="44"/>
      <c r="AOK27" s="44"/>
      <c r="AOL27" s="44"/>
      <c r="AOM27" s="44"/>
      <c r="AON27" s="44"/>
      <c r="AOO27" s="44"/>
      <c r="AOP27" s="44"/>
      <c r="AOQ27" s="44"/>
      <c r="AOR27" s="44"/>
      <c r="AOS27" s="44"/>
      <c r="AOT27" s="44"/>
      <c r="AOU27" s="44"/>
      <c r="AOV27" s="44"/>
      <c r="AOW27" s="44"/>
      <c r="AOX27" s="44"/>
      <c r="AOY27" s="44"/>
      <c r="AOZ27" s="44"/>
      <c r="APA27" s="44"/>
      <c r="APB27" s="44"/>
      <c r="APC27" s="44"/>
      <c r="APD27" s="44"/>
      <c r="APE27" s="44"/>
      <c r="APF27" s="44"/>
      <c r="APG27" s="44"/>
      <c r="APH27" s="44"/>
      <c r="API27" s="44"/>
      <c r="APJ27" s="44"/>
      <c r="APK27" s="44"/>
      <c r="APL27" s="44"/>
      <c r="APM27" s="44"/>
    </row>
    <row r="28" spans="3:1105" x14ac:dyDescent="0.25">
      <c r="C28" s="46" t="s">
        <v>324</v>
      </c>
      <c r="D28" s="44">
        <v>12375</v>
      </c>
      <c r="E28" s="119">
        <v>-88373855.980000004</v>
      </c>
      <c r="F28" s="119">
        <v>0</v>
      </c>
      <c r="G28" s="119">
        <v>25447806.079999998</v>
      </c>
      <c r="H28" s="119">
        <v>0</v>
      </c>
      <c r="I28" s="44"/>
      <c r="J28" s="44"/>
      <c r="K28" s="68"/>
      <c r="L28" s="68"/>
      <c r="M28" s="68"/>
      <c r="N28" s="68"/>
      <c r="Q28" s="68"/>
      <c r="R28" s="68"/>
      <c r="S28" s="68"/>
      <c r="T28" s="68"/>
      <c r="U28" s="68"/>
      <c r="V28" s="68"/>
      <c r="W28" s="68"/>
      <c r="X28" s="68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44"/>
      <c r="AK28" s="44"/>
      <c r="AL28" s="44"/>
      <c r="AM28" s="44"/>
      <c r="AN28" s="44"/>
      <c r="AO28" s="44"/>
      <c r="AP28" s="44"/>
      <c r="AQ28" s="44"/>
      <c r="AR28" s="44"/>
      <c r="AS28" s="44"/>
      <c r="AT28" s="44"/>
      <c r="AU28" s="44"/>
      <c r="AV28" s="44"/>
      <c r="AW28" s="44"/>
      <c r="AX28" s="44"/>
      <c r="AY28" s="44"/>
      <c r="AZ28" s="44"/>
      <c r="BA28" s="44"/>
      <c r="BB28" s="44"/>
      <c r="BC28" s="44"/>
      <c r="BD28" s="44"/>
      <c r="BE28" s="44"/>
      <c r="BF28" s="44"/>
      <c r="BG28" s="44"/>
      <c r="BH28" s="44"/>
      <c r="BI28" s="44"/>
      <c r="BJ28" s="44"/>
      <c r="BK28" s="44"/>
      <c r="BL28" s="44"/>
      <c r="BM28" s="44"/>
      <c r="BN28" s="44"/>
      <c r="BO28" s="44"/>
      <c r="BP28" s="44"/>
      <c r="BQ28" s="44"/>
      <c r="BR28" s="44"/>
      <c r="BS28" s="44"/>
      <c r="BT28" s="44"/>
      <c r="BU28" s="44"/>
      <c r="BV28" s="44"/>
      <c r="BW28" s="44"/>
      <c r="BX28" s="44"/>
      <c r="BY28" s="44"/>
      <c r="BZ28" s="44"/>
      <c r="CA28" s="44"/>
      <c r="CB28" s="44"/>
      <c r="CC28" s="44"/>
      <c r="CD28" s="44"/>
      <c r="CE28" s="44"/>
      <c r="CF28" s="44"/>
      <c r="CG28" s="44"/>
      <c r="CH28" s="44"/>
      <c r="CI28" s="44"/>
      <c r="CJ28" s="44"/>
      <c r="CK28" s="44"/>
      <c r="CL28" s="44"/>
      <c r="CM28" s="44"/>
      <c r="CN28" s="44"/>
      <c r="CO28" s="44"/>
      <c r="CP28" s="44"/>
      <c r="CQ28" s="44"/>
      <c r="CR28" s="44"/>
      <c r="CS28" s="44"/>
      <c r="CT28" s="44"/>
      <c r="CU28" s="44"/>
      <c r="CV28" s="44"/>
      <c r="CW28" s="44"/>
      <c r="CX28" s="44"/>
      <c r="CY28" s="44"/>
      <c r="CZ28" s="44"/>
      <c r="DA28" s="44"/>
      <c r="DB28" s="44"/>
      <c r="DC28" s="44"/>
      <c r="DD28" s="44"/>
      <c r="DE28" s="44"/>
      <c r="DF28" s="44"/>
      <c r="DG28" s="44"/>
      <c r="DH28" s="44"/>
      <c r="DI28" s="44"/>
      <c r="DJ28" s="44"/>
      <c r="DK28" s="44"/>
      <c r="DL28" s="44"/>
      <c r="DM28" s="44"/>
      <c r="DN28" s="44"/>
      <c r="DO28" s="44"/>
      <c r="DP28" s="44"/>
      <c r="DQ28" s="44"/>
      <c r="DR28" s="44"/>
      <c r="DS28" s="44"/>
      <c r="DT28" s="44"/>
      <c r="DU28" s="44"/>
      <c r="DV28" s="44"/>
      <c r="DW28" s="44"/>
      <c r="DX28" s="44"/>
      <c r="DY28" s="44"/>
      <c r="DZ28" s="44"/>
      <c r="EA28" s="44"/>
      <c r="EB28" s="44"/>
      <c r="EC28" s="44"/>
      <c r="ED28" s="44"/>
      <c r="EE28" s="44"/>
      <c r="EF28" s="44"/>
      <c r="EG28" s="44"/>
      <c r="EH28" s="44"/>
      <c r="EI28" s="44"/>
      <c r="EJ28" s="44"/>
      <c r="EK28" s="44"/>
      <c r="EL28" s="44"/>
      <c r="EM28" s="44"/>
      <c r="EN28" s="44"/>
      <c r="EO28" s="44"/>
      <c r="EP28" s="44"/>
      <c r="EQ28" s="44"/>
      <c r="ER28" s="44"/>
      <c r="ES28" s="44"/>
      <c r="ET28" s="44"/>
      <c r="EU28" s="44"/>
      <c r="EV28" s="44"/>
      <c r="EW28" s="44"/>
      <c r="EX28" s="44"/>
      <c r="EY28" s="44"/>
      <c r="EZ28" s="44"/>
      <c r="FA28" s="44"/>
      <c r="FB28" s="44"/>
      <c r="FC28" s="44"/>
      <c r="FD28" s="44"/>
      <c r="FE28" s="44"/>
      <c r="FF28" s="44"/>
      <c r="FG28" s="44"/>
      <c r="FH28" s="44"/>
      <c r="FI28" s="44"/>
      <c r="FJ28" s="44"/>
      <c r="FK28" s="44"/>
      <c r="FL28" s="44"/>
      <c r="FM28" s="44"/>
      <c r="FN28" s="44"/>
      <c r="FO28" s="44"/>
      <c r="FP28" s="44"/>
      <c r="FQ28" s="44"/>
      <c r="FR28" s="44"/>
      <c r="FS28" s="44"/>
      <c r="FT28" s="44"/>
      <c r="FU28" s="44"/>
      <c r="FV28" s="44"/>
      <c r="FW28" s="44"/>
      <c r="FX28" s="44"/>
      <c r="FY28" s="44"/>
      <c r="FZ28" s="44"/>
      <c r="GA28" s="44"/>
      <c r="GB28" s="44"/>
      <c r="GC28" s="44"/>
      <c r="GD28" s="44"/>
      <c r="GE28" s="44"/>
      <c r="GF28" s="44"/>
      <c r="GG28" s="44"/>
      <c r="GH28" s="44"/>
      <c r="GI28" s="44"/>
      <c r="GJ28" s="44"/>
      <c r="GK28" s="44"/>
      <c r="GL28" s="44"/>
      <c r="GM28" s="44"/>
      <c r="GN28" s="44"/>
      <c r="GO28" s="44"/>
      <c r="GP28" s="44"/>
      <c r="GQ28" s="44"/>
      <c r="GR28" s="44"/>
      <c r="GS28" s="44"/>
      <c r="GT28" s="44"/>
      <c r="GU28" s="44"/>
      <c r="GV28" s="44"/>
      <c r="GW28" s="44"/>
      <c r="GX28" s="44"/>
      <c r="GY28" s="44"/>
      <c r="GZ28" s="44"/>
      <c r="HA28" s="44"/>
      <c r="HB28" s="44"/>
      <c r="HC28" s="44"/>
      <c r="HD28" s="44"/>
      <c r="HE28" s="44"/>
      <c r="HF28" s="44"/>
      <c r="HG28" s="44"/>
      <c r="HH28" s="44"/>
      <c r="HI28" s="44"/>
      <c r="HJ28" s="44"/>
      <c r="HK28" s="44"/>
      <c r="HL28" s="44"/>
      <c r="HM28" s="44"/>
      <c r="HN28" s="44"/>
      <c r="HO28" s="44"/>
      <c r="HP28" s="44"/>
      <c r="HQ28" s="44"/>
      <c r="HR28" s="44"/>
      <c r="HS28" s="44"/>
      <c r="HT28" s="44"/>
      <c r="HU28" s="44"/>
      <c r="HV28" s="44"/>
      <c r="HW28" s="44"/>
      <c r="HX28" s="44"/>
      <c r="HY28" s="44"/>
      <c r="HZ28" s="44"/>
      <c r="IA28" s="44"/>
      <c r="IB28" s="44"/>
      <c r="IC28" s="44"/>
      <c r="ID28" s="44"/>
      <c r="IE28" s="44"/>
      <c r="IF28" s="44"/>
      <c r="IG28" s="44"/>
      <c r="IH28" s="44"/>
      <c r="II28" s="44"/>
      <c r="IJ28" s="44"/>
      <c r="IK28" s="44"/>
      <c r="IL28" s="44"/>
      <c r="IM28" s="44"/>
      <c r="IN28" s="44"/>
      <c r="IO28" s="44"/>
      <c r="IP28" s="44"/>
      <c r="IQ28" s="44"/>
      <c r="IR28" s="44"/>
      <c r="IS28" s="44"/>
      <c r="IT28" s="44"/>
      <c r="IU28" s="44"/>
      <c r="IV28" s="44"/>
      <c r="IW28" s="44"/>
      <c r="IX28" s="44"/>
      <c r="IY28" s="44"/>
      <c r="IZ28" s="44"/>
      <c r="JA28" s="44"/>
      <c r="JB28" s="44"/>
      <c r="JC28" s="44"/>
      <c r="JD28" s="44"/>
      <c r="JE28" s="44"/>
      <c r="JF28" s="44"/>
      <c r="JG28" s="44"/>
      <c r="JH28" s="44"/>
      <c r="JI28" s="44"/>
      <c r="JJ28" s="44"/>
      <c r="JK28" s="44"/>
      <c r="JL28" s="44"/>
      <c r="JM28" s="44"/>
      <c r="JN28" s="44"/>
      <c r="JO28" s="44"/>
      <c r="JP28" s="44"/>
      <c r="JQ28" s="44"/>
      <c r="JR28" s="44"/>
      <c r="JS28" s="44"/>
      <c r="JT28" s="44"/>
      <c r="JU28" s="44"/>
      <c r="JV28" s="44"/>
      <c r="JW28" s="44"/>
      <c r="JX28" s="44"/>
      <c r="JY28" s="44"/>
      <c r="JZ28" s="44"/>
      <c r="KA28" s="44"/>
      <c r="KB28" s="44"/>
      <c r="KC28" s="44"/>
      <c r="KD28" s="44"/>
      <c r="KE28" s="44"/>
      <c r="KF28" s="44"/>
      <c r="KG28" s="44"/>
      <c r="KH28" s="44"/>
      <c r="KI28" s="44"/>
      <c r="KJ28" s="44"/>
      <c r="KK28" s="44"/>
      <c r="KL28" s="44"/>
      <c r="KM28" s="44"/>
      <c r="KN28" s="44"/>
      <c r="KO28" s="44"/>
      <c r="KP28" s="44"/>
      <c r="KQ28" s="44"/>
      <c r="KR28" s="44"/>
      <c r="KS28" s="44"/>
      <c r="KT28" s="44"/>
      <c r="KU28" s="44"/>
      <c r="KV28" s="44"/>
      <c r="KW28" s="44"/>
      <c r="KX28" s="44"/>
      <c r="KY28" s="44"/>
      <c r="KZ28" s="44"/>
      <c r="LA28" s="44"/>
      <c r="LB28" s="44"/>
      <c r="LC28" s="44"/>
      <c r="LD28" s="44"/>
      <c r="LE28" s="44"/>
      <c r="LF28" s="44"/>
      <c r="LG28" s="44"/>
      <c r="LH28" s="44"/>
      <c r="LI28" s="44"/>
      <c r="LJ28" s="44"/>
      <c r="LK28" s="44"/>
      <c r="LL28" s="44"/>
      <c r="LM28" s="44"/>
      <c r="LN28" s="44"/>
      <c r="LO28" s="44"/>
      <c r="LP28" s="44"/>
      <c r="LQ28" s="44"/>
      <c r="LR28" s="44"/>
      <c r="LS28" s="44"/>
      <c r="LT28" s="44"/>
      <c r="LU28" s="44"/>
      <c r="LV28" s="44"/>
      <c r="LW28" s="44"/>
      <c r="LX28" s="44"/>
      <c r="LY28" s="44"/>
      <c r="LZ28" s="44"/>
      <c r="MA28" s="44"/>
      <c r="MB28" s="44"/>
      <c r="MC28" s="44"/>
      <c r="MD28" s="44"/>
      <c r="ME28" s="44"/>
      <c r="MF28" s="44"/>
      <c r="MG28" s="44"/>
      <c r="MH28" s="44"/>
      <c r="MI28" s="44"/>
      <c r="MJ28" s="44"/>
      <c r="MK28" s="44"/>
      <c r="ML28" s="44"/>
      <c r="MM28" s="44"/>
      <c r="MN28" s="44"/>
      <c r="MO28" s="44"/>
      <c r="MP28" s="44"/>
      <c r="MQ28" s="44"/>
      <c r="MR28" s="44"/>
      <c r="MS28" s="44"/>
      <c r="MT28" s="44"/>
      <c r="MU28" s="44"/>
      <c r="MV28" s="44"/>
      <c r="MW28" s="44"/>
      <c r="MX28" s="44"/>
      <c r="MY28" s="44"/>
      <c r="MZ28" s="44"/>
      <c r="NA28" s="44"/>
      <c r="NB28" s="44"/>
      <c r="NC28" s="44"/>
      <c r="ND28" s="44"/>
      <c r="NE28" s="44"/>
      <c r="NF28" s="44"/>
      <c r="NG28" s="44"/>
      <c r="NH28" s="44"/>
      <c r="NI28" s="44"/>
      <c r="NJ28" s="44"/>
      <c r="NK28" s="44"/>
      <c r="NL28" s="44"/>
      <c r="NM28" s="44"/>
      <c r="NN28" s="44"/>
      <c r="NO28" s="44"/>
      <c r="NP28" s="44"/>
      <c r="NQ28" s="44"/>
      <c r="NR28" s="44"/>
      <c r="NS28" s="44"/>
      <c r="NT28" s="44"/>
      <c r="NU28" s="44"/>
      <c r="NV28" s="44"/>
      <c r="NW28" s="44"/>
      <c r="NX28" s="44"/>
      <c r="NY28" s="44"/>
      <c r="NZ28" s="44"/>
      <c r="OA28" s="44"/>
      <c r="OB28" s="44"/>
      <c r="OC28" s="44"/>
      <c r="OD28" s="44"/>
      <c r="OE28" s="44"/>
      <c r="OF28" s="44"/>
      <c r="OG28" s="44"/>
      <c r="OH28" s="44"/>
      <c r="OI28" s="44"/>
      <c r="OJ28" s="44"/>
      <c r="OK28" s="44"/>
      <c r="OL28" s="44"/>
      <c r="OM28" s="44"/>
      <c r="ON28" s="44"/>
      <c r="OO28" s="44"/>
      <c r="OP28" s="44"/>
      <c r="OQ28" s="44"/>
      <c r="OR28" s="44"/>
      <c r="OS28" s="44"/>
      <c r="OT28" s="44"/>
      <c r="OU28" s="44"/>
      <c r="OV28" s="44"/>
      <c r="OW28" s="44"/>
      <c r="OX28" s="44"/>
      <c r="OY28" s="44"/>
      <c r="OZ28" s="44"/>
      <c r="PA28" s="44"/>
      <c r="PB28" s="44"/>
      <c r="PC28" s="44"/>
      <c r="PD28" s="44"/>
      <c r="PE28" s="44"/>
      <c r="PF28" s="44"/>
      <c r="PG28" s="44"/>
      <c r="PH28" s="44"/>
      <c r="PI28" s="44"/>
      <c r="PJ28" s="44"/>
      <c r="PK28" s="44"/>
      <c r="PL28" s="44"/>
      <c r="PM28" s="44"/>
      <c r="PN28" s="44"/>
      <c r="PO28" s="44"/>
      <c r="PP28" s="44"/>
      <c r="PQ28" s="44"/>
      <c r="PR28" s="44"/>
      <c r="PS28" s="44"/>
      <c r="PT28" s="44"/>
      <c r="PU28" s="44"/>
      <c r="PV28" s="44"/>
      <c r="PW28" s="44"/>
      <c r="PX28" s="44"/>
      <c r="PY28" s="44"/>
      <c r="PZ28" s="44"/>
      <c r="QA28" s="44"/>
      <c r="QB28" s="44"/>
      <c r="QC28" s="44"/>
      <c r="QD28" s="44"/>
      <c r="QE28" s="44"/>
      <c r="QF28" s="44"/>
      <c r="QG28" s="44"/>
      <c r="QH28" s="44"/>
      <c r="QI28" s="44"/>
      <c r="QJ28" s="44"/>
      <c r="QK28" s="44"/>
      <c r="QL28" s="44"/>
      <c r="QM28" s="44"/>
      <c r="QN28" s="44"/>
      <c r="QO28" s="44"/>
      <c r="QP28" s="44"/>
      <c r="QQ28" s="44"/>
      <c r="QR28" s="44"/>
      <c r="QS28" s="44"/>
      <c r="QT28" s="44"/>
      <c r="QU28" s="44"/>
      <c r="QV28" s="44"/>
      <c r="QW28" s="44"/>
      <c r="QX28" s="44"/>
      <c r="QY28" s="44"/>
      <c r="QZ28" s="44"/>
      <c r="RA28" s="44"/>
      <c r="RB28" s="44"/>
      <c r="RC28" s="44"/>
      <c r="RD28" s="44"/>
      <c r="RE28" s="44"/>
      <c r="RF28" s="44"/>
      <c r="RG28" s="44"/>
      <c r="RH28" s="44"/>
      <c r="RI28" s="44"/>
      <c r="RJ28" s="44"/>
      <c r="RK28" s="44"/>
      <c r="RL28" s="44"/>
      <c r="RM28" s="44"/>
      <c r="RN28" s="44"/>
      <c r="RO28" s="44"/>
      <c r="RP28" s="44"/>
      <c r="RQ28" s="44"/>
      <c r="RR28" s="44"/>
      <c r="RS28" s="44"/>
      <c r="RT28" s="44"/>
      <c r="RU28" s="44"/>
      <c r="RV28" s="44"/>
      <c r="RW28" s="44"/>
      <c r="RX28" s="44"/>
      <c r="RY28" s="44"/>
      <c r="RZ28" s="44"/>
      <c r="SA28" s="44"/>
      <c r="SB28" s="44"/>
      <c r="SC28" s="44"/>
      <c r="SD28" s="44"/>
      <c r="SE28" s="44"/>
      <c r="SF28" s="44"/>
      <c r="SG28" s="44"/>
      <c r="SH28" s="44"/>
      <c r="SI28" s="44"/>
      <c r="SJ28" s="44"/>
      <c r="SK28" s="44"/>
      <c r="SL28" s="44"/>
      <c r="SM28" s="44"/>
      <c r="SN28" s="44"/>
      <c r="SO28" s="44"/>
      <c r="SP28" s="44"/>
      <c r="SQ28" s="44"/>
      <c r="SR28" s="44"/>
      <c r="SS28" s="44"/>
      <c r="ST28" s="44"/>
      <c r="SU28" s="44"/>
      <c r="SV28" s="44"/>
      <c r="SW28" s="44"/>
      <c r="SX28" s="44"/>
      <c r="SY28" s="44"/>
      <c r="SZ28" s="44"/>
      <c r="TA28" s="44"/>
      <c r="TB28" s="44"/>
      <c r="TC28" s="44"/>
      <c r="TD28" s="44"/>
      <c r="TE28" s="44"/>
      <c r="TF28" s="44"/>
      <c r="TG28" s="44"/>
      <c r="TH28" s="44"/>
      <c r="TI28" s="44"/>
      <c r="TJ28" s="44"/>
      <c r="TK28" s="44"/>
      <c r="TL28" s="44"/>
      <c r="TM28" s="44"/>
      <c r="TN28" s="44"/>
      <c r="TO28" s="44"/>
      <c r="TP28" s="44"/>
      <c r="TQ28" s="44"/>
      <c r="TR28" s="44"/>
      <c r="TS28" s="44"/>
      <c r="TT28" s="44"/>
      <c r="TU28" s="44"/>
      <c r="TV28" s="44"/>
      <c r="TW28" s="44"/>
      <c r="TX28" s="44"/>
      <c r="TY28" s="44"/>
      <c r="TZ28" s="44"/>
      <c r="UA28" s="44"/>
      <c r="UB28" s="44"/>
      <c r="UC28" s="44"/>
      <c r="UD28" s="44"/>
      <c r="UE28" s="44"/>
      <c r="UF28" s="44"/>
      <c r="UG28" s="44"/>
      <c r="UH28" s="44"/>
      <c r="UI28" s="44"/>
      <c r="UJ28" s="44"/>
      <c r="UK28" s="44"/>
      <c r="UL28" s="44"/>
      <c r="UM28" s="44"/>
      <c r="UN28" s="44"/>
      <c r="UO28" s="44"/>
      <c r="UP28" s="44"/>
      <c r="UQ28" s="44"/>
      <c r="UR28" s="44"/>
      <c r="US28" s="44"/>
      <c r="UT28" s="44"/>
      <c r="UU28" s="44"/>
      <c r="UV28" s="44"/>
      <c r="UW28" s="44"/>
      <c r="UX28" s="44"/>
      <c r="UY28" s="44"/>
      <c r="UZ28" s="44"/>
      <c r="VA28" s="44"/>
      <c r="VB28" s="44"/>
      <c r="VC28" s="44"/>
      <c r="VD28" s="44"/>
      <c r="VE28" s="44"/>
      <c r="VF28" s="44"/>
      <c r="VG28" s="44"/>
      <c r="VH28" s="44"/>
      <c r="VI28" s="44"/>
      <c r="VJ28" s="44"/>
      <c r="VK28" s="44"/>
      <c r="VL28" s="44"/>
      <c r="VM28" s="44"/>
      <c r="VN28" s="44"/>
      <c r="VO28" s="44"/>
      <c r="VP28" s="44"/>
      <c r="VQ28" s="44"/>
      <c r="VR28" s="44"/>
      <c r="VS28" s="44"/>
      <c r="VT28" s="44"/>
      <c r="VU28" s="44"/>
      <c r="VV28" s="44"/>
      <c r="VW28" s="44"/>
      <c r="VX28" s="44"/>
      <c r="VY28" s="44"/>
      <c r="VZ28" s="44"/>
      <c r="WA28" s="44"/>
      <c r="WB28" s="44"/>
      <c r="WC28" s="44"/>
      <c r="WD28" s="44"/>
      <c r="WE28" s="44"/>
      <c r="WF28" s="44"/>
      <c r="WG28" s="44"/>
      <c r="WH28" s="44"/>
      <c r="WI28" s="44"/>
      <c r="WJ28" s="44"/>
      <c r="WK28" s="44"/>
      <c r="WL28" s="44"/>
      <c r="WM28" s="44"/>
      <c r="WN28" s="44"/>
      <c r="WO28" s="44"/>
      <c r="WP28" s="44"/>
      <c r="WQ28" s="44"/>
      <c r="WR28" s="44"/>
      <c r="WS28" s="44"/>
      <c r="WT28" s="44"/>
      <c r="WU28" s="44"/>
      <c r="WV28" s="44"/>
      <c r="WW28" s="44"/>
      <c r="WX28" s="44"/>
      <c r="WY28" s="44"/>
      <c r="WZ28" s="44"/>
      <c r="XA28" s="44"/>
      <c r="XB28" s="44"/>
      <c r="XC28" s="44"/>
      <c r="XD28" s="44"/>
      <c r="XE28" s="44"/>
      <c r="XF28" s="44"/>
      <c r="XG28" s="44"/>
      <c r="XH28" s="44"/>
      <c r="XI28" s="44"/>
      <c r="XJ28" s="44"/>
      <c r="XK28" s="44"/>
      <c r="XL28" s="44"/>
      <c r="XM28" s="44"/>
      <c r="XN28" s="44"/>
      <c r="XO28" s="44"/>
      <c r="XP28" s="44"/>
      <c r="XQ28" s="44"/>
      <c r="XR28" s="44"/>
      <c r="XS28" s="44"/>
      <c r="XT28" s="44"/>
      <c r="XU28" s="44"/>
      <c r="XV28" s="44"/>
      <c r="XW28" s="44"/>
      <c r="XX28" s="44"/>
      <c r="XY28" s="44"/>
      <c r="XZ28" s="44"/>
      <c r="YA28" s="44"/>
      <c r="YB28" s="44"/>
      <c r="YC28" s="44"/>
      <c r="YD28" s="44"/>
      <c r="YE28" s="44"/>
      <c r="YF28" s="44"/>
      <c r="YG28" s="44"/>
      <c r="YH28" s="44"/>
      <c r="YI28" s="44"/>
      <c r="YJ28" s="44"/>
      <c r="YK28" s="44"/>
      <c r="YL28" s="44"/>
      <c r="YM28" s="44"/>
      <c r="YN28" s="44"/>
      <c r="YO28" s="44"/>
      <c r="YP28" s="44"/>
      <c r="YQ28" s="44"/>
      <c r="YR28" s="44"/>
      <c r="YS28" s="44"/>
      <c r="YT28" s="44"/>
      <c r="YU28" s="44"/>
      <c r="YV28" s="44"/>
      <c r="YW28" s="44"/>
      <c r="YX28" s="44"/>
      <c r="YY28" s="44"/>
      <c r="YZ28" s="44"/>
      <c r="ZA28" s="44"/>
      <c r="ZB28" s="44"/>
      <c r="ZC28" s="44"/>
      <c r="ZD28" s="44"/>
      <c r="ZE28" s="44"/>
      <c r="ZF28" s="44"/>
      <c r="ZG28" s="44"/>
      <c r="ZH28" s="44"/>
      <c r="ZI28" s="44"/>
      <c r="ZJ28" s="44"/>
      <c r="ZK28" s="44"/>
      <c r="ZL28" s="44"/>
      <c r="ZM28" s="44"/>
      <c r="ZN28" s="44"/>
      <c r="ZO28" s="44"/>
      <c r="ZP28" s="44"/>
      <c r="ZQ28" s="44"/>
      <c r="ZR28" s="44"/>
      <c r="ZS28" s="44"/>
      <c r="ZT28" s="44"/>
      <c r="ZU28" s="44"/>
      <c r="ZV28" s="44"/>
      <c r="ZW28" s="44"/>
      <c r="ZX28" s="44"/>
      <c r="ZY28" s="44"/>
      <c r="ZZ28" s="44"/>
      <c r="AAA28" s="44"/>
      <c r="AAB28" s="44"/>
      <c r="AAC28" s="44"/>
      <c r="AAD28" s="44"/>
      <c r="AAE28" s="44"/>
      <c r="AAF28" s="44"/>
      <c r="AAG28" s="44"/>
      <c r="AAH28" s="44"/>
      <c r="AAI28" s="44"/>
      <c r="AAJ28" s="44"/>
      <c r="AAK28" s="44"/>
      <c r="AAL28" s="44"/>
      <c r="AAM28" s="44"/>
      <c r="AAN28" s="44"/>
      <c r="AAO28" s="44"/>
      <c r="AAP28" s="44"/>
      <c r="AAQ28" s="44"/>
      <c r="AAR28" s="44"/>
      <c r="AAS28" s="44"/>
      <c r="AAT28" s="44"/>
      <c r="AAU28" s="44"/>
      <c r="AAV28" s="44"/>
      <c r="AAW28" s="44"/>
      <c r="AAX28" s="44"/>
      <c r="AAY28" s="44"/>
      <c r="AAZ28" s="44"/>
      <c r="ABA28" s="44"/>
      <c r="ABB28" s="44"/>
      <c r="ABC28" s="44"/>
      <c r="ABD28" s="44"/>
      <c r="ABE28" s="44"/>
      <c r="ABF28" s="44"/>
      <c r="ABG28" s="44"/>
      <c r="ABH28" s="44"/>
      <c r="ABI28" s="44"/>
      <c r="ABJ28" s="44"/>
      <c r="ABK28" s="44"/>
      <c r="ABL28" s="44"/>
      <c r="ABM28" s="44"/>
      <c r="ABN28" s="44"/>
      <c r="ABO28" s="44"/>
      <c r="ABP28" s="44"/>
      <c r="ABQ28" s="44"/>
      <c r="ABR28" s="44"/>
      <c r="ABS28" s="44"/>
      <c r="ABT28" s="44"/>
      <c r="ABU28" s="44"/>
      <c r="ABV28" s="44"/>
      <c r="ABW28" s="44"/>
      <c r="ABX28" s="44"/>
      <c r="ABY28" s="44"/>
      <c r="ABZ28" s="44"/>
      <c r="ACA28" s="44"/>
      <c r="ACB28" s="44"/>
      <c r="ACC28" s="44"/>
      <c r="ACD28" s="44"/>
      <c r="ACE28" s="44"/>
      <c r="ACF28" s="44"/>
      <c r="ACG28" s="44"/>
      <c r="ACH28" s="44"/>
      <c r="ACI28" s="44"/>
      <c r="ACJ28" s="44"/>
      <c r="ACK28" s="44"/>
      <c r="ACL28" s="44"/>
      <c r="ACM28" s="44"/>
      <c r="ACN28" s="44"/>
      <c r="ACO28" s="44"/>
      <c r="ACP28" s="44"/>
      <c r="ACQ28" s="44"/>
      <c r="ACR28" s="44"/>
      <c r="ACS28" s="44"/>
      <c r="ACT28" s="44"/>
      <c r="ACU28" s="44"/>
      <c r="ACV28" s="44"/>
      <c r="ACW28" s="44"/>
      <c r="ACX28" s="44"/>
      <c r="ACY28" s="44"/>
      <c r="ACZ28" s="44"/>
      <c r="ADA28" s="44"/>
      <c r="ADB28" s="44"/>
      <c r="ADC28" s="44"/>
      <c r="ADD28" s="44"/>
      <c r="ADE28" s="44"/>
      <c r="ADF28" s="44"/>
      <c r="ADG28" s="44"/>
      <c r="ADH28" s="44"/>
      <c r="ADI28" s="44"/>
      <c r="ADJ28" s="44"/>
      <c r="ADK28" s="44"/>
      <c r="ADL28" s="44"/>
      <c r="ADM28" s="44"/>
      <c r="ADN28" s="44"/>
      <c r="ADO28" s="44"/>
      <c r="ADP28" s="44"/>
      <c r="ADQ28" s="44"/>
      <c r="ADR28" s="44"/>
      <c r="ADS28" s="44"/>
      <c r="ADT28" s="44"/>
      <c r="ADU28" s="44"/>
      <c r="ADV28" s="44"/>
      <c r="ADW28" s="44"/>
      <c r="ADX28" s="44"/>
      <c r="ADY28" s="44"/>
      <c r="ADZ28" s="44"/>
      <c r="AEA28" s="44"/>
      <c r="AEB28" s="44"/>
      <c r="AEC28" s="44"/>
      <c r="AED28" s="44"/>
      <c r="AEE28" s="44"/>
      <c r="AEF28" s="44"/>
      <c r="AEG28" s="44"/>
      <c r="AEH28" s="44"/>
      <c r="AEI28" s="44"/>
      <c r="AEJ28" s="44"/>
      <c r="AEK28" s="44"/>
      <c r="AEL28" s="44"/>
      <c r="AEM28" s="44"/>
      <c r="AEN28" s="44"/>
      <c r="AEO28" s="44"/>
      <c r="AEP28" s="44"/>
      <c r="AEQ28" s="44"/>
      <c r="AER28" s="44"/>
      <c r="AES28" s="44"/>
      <c r="AET28" s="44"/>
      <c r="AEU28" s="44"/>
      <c r="AEV28" s="44"/>
      <c r="AEW28" s="44"/>
      <c r="AEX28" s="44"/>
      <c r="AEY28" s="44"/>
      <c r="AEZ28" s="44"/>
      <c r="AFA28" s="44"/>
      <c r="AFB28" s="44"/>
      <c r="AFC28" s="44"/>
      <c r="AFD28" s="44"/>
      <c r="AFE28" s="44"/>
      <c r="AFF28" s="44"/>
      <c r="AFG28" s="44"/>
      <c r="AFH28" s="44"/>
      <c r="AFI28" s="44"/>
      <c r="AFJ28" s="44"/>
      <c r="AFK28" s="44"/>
      <c r="AFL28" s="44"/>
      <c r="AFM28" s="44"/>
      <c r="AFN28" s="44"/>
      <c r="AFO28" s="44"/>
      <c r="AFP28" s="44"/>
      <c r="AFQ28" s="44"/>
      <c r="AFR28" s="44"/>
      <c r="AFS28" s="44"/>
      <c r="AFT28" s="44"/>
      <c r="AFU28" s="44"/>
      <c r="AFV28" s="44"/>
      <c r="AFW28" s="44"/>
      <c r="AFX28" s="44"/>
      <c r="AFY28" s="44"/>
      <c r="AFZ28" s="44"/>
      <c r="AGA28" s="44"/>
      <c r="AGB28" s="44"/>
      <c r="AGC28" s="44"/>
      <c r="AGD28" s="44"/>
      <c r="AGE28" s="44"/>
      <c r="AGF28" s="44"/>
      <c r="AGG28" s="44"/>
      <c r="AGH28" s="44"/>
      <c r="AGI28" s="44"/>
      <c r="AGJ28" s="44"/>
      <c r="AGK28" s="44"/>
      <c r="AGL28" s="44"/>
      <c r="AGM28" s="44"/>
      <c r="AGN28" s="44"/>
      <c r="AGO28" s="44"/>
      <c r="AGP28" s="44"/>
      <c r="AGQ28" s="44"/>
      <c r="AGR28" s="44"/>
      <c r="AGS28" s="44"/>
      <c r="AGT28" s="44"/>
      <c r="AGU28" s="44"/>
      <c r="AGV28" s="44"/>
      <c r="AGW28" s="44"/>
      <c r="AGX28" s="44"/>
      <c r="AGY28" s="44"/>
      <c r="AGZ28" s="44"/>
      <c r="AHA28" s="44"/>
      <c r="AHB28" s="44"/>
      <c r="AHC28" s="44"/>
      <c r="AHD28" s="44"/>
      <c r="AHE28" s="44"/>
      <c r="AHF28" s="44"/>
      <c r="AHG28" s="44"/>
      <c r="AHH28" s="44"/>
      <c r="AHI28" s="44"/>
      <c r="AHJ28" s="44"/>
      <c r="AHK28" s="44"/>
      <c r="AHL28" s="44"/>
      <c r="AHM28" s="44"/>
      <c r="AHN28" s="44"/>
      <c r="AHO28" s="44"/>
      <c r="AHP28" s="44"/>
      <c r="AHQ28" s="44"/>
      <c r="AHR28" s="44"/>
      <c r="AHS28" s="44"/>
      <c r="AHT28" s="44"/>
      <c r="AHU28" s="44"/>
      <c r="AHV28" s="44"/>
      <c r="AHW28" s="44"/>
      <c r="AHX28" s="44"/>
      <c r="AHY28" s="44"/>
      <c r="AHZ28" s="44"/>
      <c r="AIA28" s="44"/>
      <c r="AIB28" s="44"/>
      <c r="AIC28" s="44"/>
      <c r="AID28" s="44"/>
      <c r="AIE28" s="44"/>
      <c r="AIF28" s="44"/>
      <c r="AIG28" s="44"/>
      <c r="AIH28" s="44"/>
      <c r="AII28" s="44"/>
      <c r="AIJ28" s="44"/>
      <c r="AIK28" s="44"/>
      <c r="AIL28" s="44"/>
      <c r="AIM28" s="44"/>
      <c r="AIN28" s="44"/>
      <c r="AIO28" s="44"/>
      <c r="AIP28" s="44"/>
      <c r="AIQ28" s="44"/>
      <c r="AIR28" s="44"/>
      <c r="AIS28" s="44"/>
      <c r="AIT28" s="44"/>
      <c r="AIU28" s="44"/>
      <c r="AIV28" s="44"/>
      <c r="AIW28" s="44"/>
      <c r="AIX28" s="44"/>
      <c r="AIY28" s="44"/>
      <c r="AIZ28" s="44"/>
      <c r="AJA28" s="44"/>
      <c r="AJB28" s="44"/>
      <c r="AJC28" s="44"/>
      <c r="AJD28" s="44"/>
      <c r="AJE28" s="44"/>
      <c r="AJF28" s="44"/>
      <c r="AJG28" s="44"/>
      <c r="AJH28" s="44"/>
      <c r="AJI28" s="44"/>
      <c r="AJJ28" s="44"/>
      <c r="AJK28" s="44"/>
      <c r="AJL28" s="44"/>
      <c r="AJM28" s="44"/>
      <c r="AJN28" s="44"/>
      <c r="AJO28" s="44"/>
      <c r="AJP28" s="44"/>
      <c r="AJQ28" s="44"/>
      <c r="AJR28" s="44"/>
      <c r="AJS28" s="44"/>
      <c r="AJT28" s="44"/>
      <c r="AJU28" s="44"/>
      <c r="AJV28" s="44"/>
      <c r="AJW28" s="44"/>
      <c r="AJX28" s="44"/>
      <c r="AJY28" s="44"/>
      <c r="AJZ28" s="44"/>
      <c r="AKA28" s="44"/>
      <c r="AKB28" s="44"/>
      <c r="AKC28" s="44"/>
      <c r="AKD28" s="44"/>
      <c r="AKE28" s="44"/>
      <c r="AKF28" s="44"/>
      <c r="AKG28" s="44"/>
      <c r="AKH28" s="44"/>
      <c r="AKI28" s="44"/>
      <c r="AKJ28" s="44"/>
      <c r="AKK28" s="44"/>
      <c r="AKL28" s="44"/>
      <c r="AKM28" s="44"/>
      <c r="AKN28" s="44"/>
      <c r="AKO28" s="44"/>
      <c r="AKP28" s="44"/>
      <c r="AKQ28" s="44"/>
      <c r="AKR28" s="44"/>
      <c r="AKS28" s="44"/>
      <c r="AKT28" s="44"/>
      <c r="AKU28" s="44"/>
      <c r="AKV28" s="44"/>
      <c r="AKW28" s="44"/>
      <c r="AKX28" s="44"/>
      <c r="AKY28" s="44"/>
      <c r="AKZ28" s="44"/>
      <c r="ALA28" s="44"/>
      <c r="ALB28" s="44"/>
      <c r="ALC28" s="44"/>
      <c r="ALD28" s="44"/>
      <c r="ALE28" s="44"/>
      <c r="ALF28" s="44"/>
      <c r="ALG28" s="44"/>
      <c r="ALH28" s="44"/>
      <c r="ALI28" s="44"/>
      <c r="ALJ28" s="44"/>
      <c r="ALK28" s="44"/>
      <c r="ALL28" s="44"/>
      <c r="ALM28" s="44"/>
      <c r="ALN28" s="44"/>
      <c r="ALO28" s="44"/>
      <c r="ALP28" s="44"/>
      <c r="ALQ28" s="44"/>
      <c r="ALR28" s="44"/>
      <c r="ALS28" s="44"/>
      <c r="ALT28" s="44"/>
      <c r="ALU28" s="44"/>
      <c r="ALV28" s="44"/>
      <c r="ALW28" s="44"/>
      <c r="ALX28" s="44"/>
      <c r="ALY28" s="44"/>
      <c r="ALZ28" s="44"/>
      <c r="AMA28" s="44"/>
      <c r="AMB28" s="44"/>
      <c r="AMC28" s="44"/>
      <c r="AMD28" s="44"/>
      <c r="AME28" s="44"/>
      <c r="AMF28" s="44"/>
      <c r="AMG28" s="44"/>
      <c r="AMH28" s="44"/>
      <c r="AMI28" s="44"/>
      <c r="AMJ28" s="44"/>
      <c r="AMK28" s="44"/>
      <c r="AML28" s="44"/>
      <c r="AMM28" s="44"/>
      <c r="AMN28" s="44"/>
      <c r="AMO28" s="44"/>
      <c r="AMP28" s="44"/>
      <c r="AMQ28" s="44"/>
      <c r="AMR28" s="44"/>
      <c r="AMS28" s="44"/>
      <c r="AMT28" s="44"/>
      <c r="AMU28" s="44"/>
      <c r="AMV28" s="44"/>
      <c r="AMW28" s="44"/>
      <c r="AMX28" s="44"/>
      <c r="AMY28" s="44"/>
      <c r="AMZ28" s="44"/>
      <c r="ANA28" s="44"/>
      <c r="ANB28" s="44"/>
      <c r="ANC28" s="44"/>
      <c r="AND28" s="44"/>
      <c r="ANE28" s="44"/>
      <c r="ANF28" s="44"/>
      <c r="ANG28" s="44"/>
      <c r="ANH28" s="44"/>
      <c r="ANI28" s="44"/>
      <c r="ANJ28" s="44"/>
      <c r="ANK28" s="44"/>
      <c r="ANL28" s="44"/>
      <c r="ANM28" s="44"/>
      <c r="ANN28" s="44"/>
      <c r="ANO28" s="44"/>
      <c r="ANP28" s="44"/>
      <c r="ANQ28" s="44"/>
      <c r="ANR28" s="44"/>
      <c r="ANS28" s="44"/>
      <c r="ANT28" s="44"/>
      <c r="ANU28" s="44"/>
      <c r="ANV28" s="44"/>
      <c r="ANW28" s="44"/>
      <c r="ANX28" s="44"/>
      <c r="ANY28" s="44"/>
      <c r="ANZ28" s="44"/>
      <c r="AOA28" s="44"/>
      <c r="AOB28" s="44"/>
      <c r="AOC28" s="44"/>
      <c r="AOD28" s="44"/>
      <c r="AOE28" s="44"/>
      <c r="AOF28" s="44"/>
      <c r="AOG28" s="44"/>
      <c r="AOH28" s="44"/>
      <c r="AOI28" s="44"/>
      <c r="AOJ28" s="44"/>
      <c r="AOK28" s="44"/>
      <c r="AOL28" s="44"/>
      <c r="AOM28" s="44"/>
      <c r="AON28" s="44"/>
      <c r="AOO28" s="44"/>
      <c r="AOP28" s="44"/>
      <c r="AOQ28" s="44"/>
      <c r="AOR28" s="44"/>
      <c r="AOS28" s="44"/>
      <c r="AOT28" s="44"/>
      <c r="AOU28" s="44"/>
      <c r="AOV28" s="44"/>
      <c r="AOW28" s="44"/>
      <c r="AOX28" s="44"/>
      <c r="AOY28" s="44"/>
      <c r="AOZ28" s="44"/>
      <c r="APA28" s="44"/>
      <c r="APB28" s="44"/>
      <c r="APC28" s="44"/>
      <c r="APD28" s="44"/>
      <c r="APE28" s="44"/>
      <c r="APF28" s="44"/>
      <c r="APG28" s="44"/>
      <c r="APH28" s="44"/>
      <c r="API28" s="44"/>
      <c r="APJ28" s="44"/>
      <c r="APK28" s="44"/>
      <c r="APL28" s="44"/>
      <c r="APM28" s="44"/>
    </row>
    <row r="29" spans="3:1105" x14ac:dyDescent="0.25">
      <c r="C29" s="46" t="s">
        <v>324</v>
      </c>
      <c r="D29" s="44">
        <v>12377</v>
      </c>
      <c r="E29" s="119">
        <v>-93818316.75</v>
      </c>
      <c r="F29" s="119">
        <v>0</v>
      </c>
      <c r="G29" s="119">
        <v>26084001.23</v>
      </c>
      <c r="H29" s="119">
        <v>0</v>
      </c>
      <c r="I29" s="44"/>
      <c r="J29" s="44"/>
      <c r="K29" s="68"/>
      <c r="L29" s="68"/>
      <c r="M29" s="68"/>
      <c r="N29" s="68"/>
      <c r="Q29" s="68"/>
      <c r="R29" s="68"/>
      <c r="S29" s="68"/>
      <c r="T29" s="68"/>
      <c r="U29" s="68"/>
      <c r="V29" s="68"/>
      <c r="W29" s="68"/>
      <c r="X29" s="68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44"/>
      <c r="AV29" s="44"/>
      <c r="AW29" s="44"/>
      <c r="AX29" s="44"/>
      <c r="AY29" s="44"/>
      <c r="AZ29" s="44"/>
      <c r="BA29" s="44"/>
      <c r="BB29" s="44"/>
      <c r="BC29" s="44"/>
      <c r="BD29" s="44"/>
      <c r="BE29" s="44"/>
      <c r="BF29" s="44"/>
      <c r="BG29" s="44"/>
      <c r="BH29" s="44"/>
      <c r="BI29" s="44"/>
      <c r="BJ29" s="44"/>
      <c r="BK29" s="44"/>
      <c r="BL29" s="44"/>
      <c r="BM29" s="44"/>
      <c r="BN29" s="44"/>
      <c r="BO29" s="44"/>
      <c r="BP29" s="44"/>
      <c r="BQ29" s="44"/>
      <c r="BR29" s="44"/>
      <c r="BS29" s="44"/>
      <c r="BT29" s="44"/>
      <c r="BU29" s="44"/>
      <c r="BV29" s="44"/>
      <c r="BW29" s="44"/>
      <c r="BX29" s="44"/>
      <c r="BY29" s="44"/>
      <c r="BZ29" s="44"/>
      <c r="CA29" s="44"/>
      <c r="CB29" s="44"/>
      <c r="CC29" s="44"/>
      <c r="CD29" s="44"/>
      <c r="CE29" s="44"/>
      <c r="CF29" s="44"/>
      <c r="CG29" s="44"/>
      <c r="CH29" s="44"/>
      <c r="CI29" s="44"/>
      <c r="CJ29" s="44"/>
      <c r="CK29" s="44"/>
      <c r="CL29" s="44"/>
      <c r="CM29" s="44"/>
      <c r="CN29" s="44"/>
      <c r="CO29" s="44"/>
      <c r="CP29" s="44"/>
      <c r="CQ29" s="44"/>
      <c r="CR29" s="44"/>
      <c r="CS29" s="44"/>
      <c r="CT29" s="44"/>
      <c r="CU29" s="44"/>
      <c r="CV29" s="44"/>
      <c r="CW29" s="44"/>
      <c r="CX29" s="44"/>
      <c r="CY29" s="44"/>
      <c r="CZ29" s="44"/>
      <c r="DA29" s="44"/>
      <c r="DB29" s="44"/>
      <c r="DC29" s="44"/>
      <c r="DD29" s="44"/>
      <c r="DE29" s="44"/>
      <c r="DF29" s="44"/>
      <c r="DG29" s="44"/>
      <c r="DH29" s="44"/>
      <c r="DI29" s="44"/>
      <c r="DJ29" s="44"/>
      <c r="DK29" s="44"/>
      <c r="DL29" s="44"/>
      <c r="DM29" s="44"/>
      <c r="DN29" s="44"/>
      <c r="DO29" s="44"/>
      <c r="DP29" s="44"/>
      <c r="DQ29" s="44"/>
      <c r="DR29" s="44"/>
      <c r="DS29" s="44"/>
      <c r="DT29" s="44"/>
      <c r="DU29" s="44"/>
      <c r="DV29" s="44"/>
      <c r="DW29" s="44"/>
      <c r="DX29" s="44"/>
      <c r="DY29" s="44"/>
      <c r="DZ29" s="44"/>
      <c r="EA29" s="44"/>
      <c r="EB29" s="44"/>
      <c r="EC29" s="44"/>
      <c r="ED29" s="44"/>
      <c r="EE29" s="44"/>
      <c r="EF29" s="44"/>
      <c r="EG29" s="44"/>
      <c r="EH29" s="44"/>
      <c r="EI29" s="44"/>
      <c r="EJ29" s="44"/>
      <c r="EK29" s="44"/>
      <c r="EL29" s="44"/>
      <c r="EM29" s="44"/>
      <c r="EN29" s="44"/>
      <c r="EO29" s="44"/>
      <c r="EP29" s="44"/>
      <c r="EQ29" s="44"/>
      <c r="ER29" s="44"/>
      <c r="ES29" s="44"/>
      <c r="ET29" s="44"/>
      <c r="EU29" s="44"/>
      <c r="EV29" s="44"/>
      <c r="EW29" s="44"/>
      <c r="EX29" s="44"/>
      <c r="EY29" s="44"/>
      <c r="EZ29" s="44"/>
      <c r="FA29" s="44"/>
      <c r="FB29" s="44"/>
      <c r="FC29" s="44"/>
      <c r="FD29" s="44"/>
      <c r="FE29" s="44"/>
      <c r="FF29" s="44"/>
      <c r="FG29" s="44"/>
      <c r="FH29" s="44"/>
      <c r="FI29" s="44"/>
      <c r="FJ29" s="44"/>
      <c r="FK29" s="44"/>
      <c r="FL29" s="44"/>
      <c r="FM29" s="44"/>
      <c r="FN29" s="44"/>
      <c r="FO29" s="44"/>
      <c r="FP29" s="44"/>
      <c r="FQ29" s="44"/>
      <c r="FR29" s="44"/>
      <c r="FS29" s="44"/>
      <c r="FT29" s="44"/>
      <c r="FU29" s="44"/>
      <c r="FV29" s="44"/>
      <c r="FW29" s="44"/>
      <c r="FX29" s="44"/>
      <c r="FY29" s="44"/>
      <c r="FZ29" s="44"/>
      <c r="GA29" s="44"/>
      <c r="GB29" s="44"/>
      <c r="GC29" s="44"/>
      <c r="GD29" s="44"/>
      <c r="GE29" s="44"/>
      <c r="GF29" s="44"/>
      <c r="GG29" s="44"/>
      <c r="GH29" s="44"/>
      <c r="GI29" s="44"/>
      <c r="GJ29" s="44"/>
      <c r="GK29" s="44"/>
      <c r="GL29" s="44"/>
      <c r="GM29" s="44"/>
      <c r="GN29" s="44"/>
      <c r="GO29" s="44"/>
      <c r="GP29" s="44"/>
      <c r="GQ29" s="44"/>
      <c r="GR29" s="44"/>
      <c r="GS29" s="44"/>
      <c r="GT29" s="44"/>
      <c r="GU29" s="44"/>
      <c r="GV29" s="44"/>
      <c r="GW29" s="44"/>
      <c r="GX29" s="44"/>
      <c r="GY29" s="44"/>
      <c r="GZ29" s="44"/>
      <c r="HA29" s="44"/>
      <c r="HB29" s="44"/>
      <c r="HC29" s="44"/>
      <c r="HD29" s="44"/>
      <c r="HE29" s="44"/>
      <c r="HF29" s="44"/>
      <c r="HG29" s="44"/>
      <c r="HH29" s="44"/>
      <c r="HI29" s="44"/>
      <c r="HJ29" s="44"/>
      <c r="HK29" s="44"/>
      <c r="HL29" s="44"/>
      <c r="HM29" s="44"/>
      <c r="HN29" s="44"/>
      <c r="HO29" s="44"/>
      <c r="HP29" s="44"/>
      <c r="HQ29" s="44"/>
      <c r="HR29" s="44"/>
      <c r="HS29" s="44"/>
      <c r="HT29" s="44"/>
      <c r="HU29" s="44"/>
      <c r="HV29" s="44"/>
      <c r="HW29" s="44"/>
      <c r="HX29" s="44"/>
      <c r="HY29" s="44"/>
      <c r="HZ29" s="44"/>
      <c r="IA29" s="44"/>
      <c r="IB29" s="44"/>
      <c r="IC29" s="44"/>
      <c r="ID29" s="44"/>
      <c r="IE29" s="44"/>
      <c r="IF29" s="44"/>
      <c r="IG29" s="44"/>
      <c r="IH29" s="44"/>
      <c r="II29" s="44"/>
      <c r="IJ29" s="44"/>
      <c r="IK29" s="44"/>
      <c r="IL29" s="44"/>
      <c r="IM29" s="44"/>
      <c r="IN29" s="44"/>
      <c r="IO29" s="44"/>
      <c r="IP29" s="44"/>
      <c r="IQ29" s="44"/>
      <c r="IR29" s="44"/>
      <c r="IS29" s="44"/>
      <c r="IT29" s="44"/>
      <c r="IU29" s="44"/>
      <c r="IV29" s="44"/>
      <c r="IW29" s="44"/>
      <c r="IX29" s="44"/>
      <c r="IY29" s="44"/>
      <c r="IZ29" s="44"/>
      <c r="JA29" s="44"/>
      <c r="JB29" s="44"/>
      <c r="JC29" s="44"/>
      <c r="JD29" s="44"/>
      <c r="JE29" s="44"/>
      <c r="JF29" s="44"/>
      <c r="JG29" s="44"/>
      <c r="JH29" s="44"/>
      <c r="JI29" s="44"/>
      <c r="JJ29" s="44"/>
      <c r="JK29" s="44"/>
      <c r="JL29" s="44"/>
      <c r="JM29" s="44"/>
      <c r="JN29" s="44"/>
      <c r="JO29" s="44"/>
      <c r="JP29" s="44"/>
      <c r="JQ29" s="44"/>
      <c r="JR29" s="44"/>
      <c r="JS29" s="44"/>
      <c r="JT29" s="44"/>
      <c r="JU29" s="44"/>
      <c r="JV29" s="44"/>
      <c r="JW29" s="44"/>
      <c r="JX29" s="44"/>
      <c r="JY29" s="44"/>
      <c r="JZ29" s="44"/>
      <c r="KA29" s="44"/>
      <c r="KB29" s="44"/>
      <c r="KC29" s="44"/>
      <c r="KD29" s="44"/>
      <c r="KE29" s="44"/>
      <c r="KF29" s="44"/>
      <c r="KG29" s="44"/>
      <c r="KH29" s="44"/>
      <c r="KI29" s="44"/>
      <c r="KJ29" s="44"/>
      <c r="KK29" s="44"/>
      <c r="KL29" s="44"/>
      <c r="KM29" s="44"/>
      <c r="KN29" s="44"/>
      <c r="KO29" s="44"/>
      <c r="KP29" s="44"/>
      <c r="KQ29" s="44"/>
      <c r="KR29" s="44"/>
      <c r="KS29" s="44"/>
      <c r="KT29" s="44"/>
      <c r="KU29" s="44"/>
      <c r="KV29" s="44"/>
      <c r="KW29" s="44"/>
      <c r="KX29" s="44"/>
      <c r="KY29" s="44"/>
      <c r="KZ29" s="44"/>
      <c r="LA29" s="44"/>
      <c r="LB29" s="44"/>
      <c r="LC29" s="44"/>
      <c r="LD29" s="44"/>
      <c r="LE29" s="44"/>
      <c r="LF29" s="44"/>
      <c r="LG29" s="44"/>
      <c r="LH29" s="44"/>
      <c r="LI29" s="44"/>
      <c r="LJ29" s="44"/>
      <c r="LK29" s="44"/>
      <c r="LL29" s="44"/>
      <c r="LM29" s="44"/>
      <c r="LN29" s="44"/>
      <c r="LO29" s="44"/>
      <c r="LP29" s="44"/>
      <c r="LQ29" s="44"/>
      <c r="LR29" s="44"/>
      <c r="LS29" s="44"/>
      <c r="LT29" s="44"/>
      <c r="LU29" s="44"/>
      <c r="LV29" s="44"/>
      <c r="LW29" s="44"/>
      <c r="LX29" s="44"/>
      <c r="LY29" s="44"/>
      <c r="LZ29" s="44"/>
      <c r="MA29" s="44"/>
      <c r="MB29" s="44"/>
      <c r="MC29" s="44"/>
      <c r="MD29" s="44"/>
      <c r="ME29" s="44"/>
      <c r="MF29" s="44"/>
      <c r="MG29" s="44"/>
      <c r="MH29" s="44"/>
      <c r="MI29" s="44"/>
      <c r="MJ29" s="44"/>
      <c r="MK29" s="44"/>
      <c r="ML29" s="44"/>
      <c r="MM29" s="44"/>
      <c r="MN29" s="44"/>
      <c r="MO29" s="44"/>
      <c r="MP29" s="44"/>
      <c r="MQ29" s="44"/>
      <c r="MR29" s="44"/>
      <c r="MS29" s="44"/>
      <c r="MT29" s="44"/>
      <c r="MU29" s="44"/>
      <c r="MV29" s="44"/>
      <c r="MW29" s="44"/>
      <c r="MX29" s="44"/>
      <c r="MY29" s="44"/>
      <c r="MZ29" s="44"/>
      <c r="NA29" s="44"/>
      <c r="NB29" s="44"/>
      <c r="NC29" s="44"/>
      <c r="ND29" s="44"/>
      <c r="NE29" s="44"/>
      <c r="NF29" s="44"/>
      <c r="NG29" s="44"/>
      <c r="NH29" s="44"/>
      <c r="NI29" s="44"/>
      <c r="NJ29" s="44"/>
      <c r="NK29" s="44"/>
      <c r="NL29" s="44"/>
      <c r="NM29" s="44"/>
      <c r="NN29" s="44"/>
      <c r="NO29" s="44"/>
      <c r="NP29" s="44"/>
      <c r="NQ29" s="44"/>
      <c r="NR29" s="44"/>
      <c r="NS29" s="44"/>
      <c r="NT29" s="44"/>
      <c r="NU29" s="44"/>
      <c r="NV29" s="44"/>
      <c r="NW29" s="44"/>
      <c r="NX29" s="44"/>
      <c r="NY29" s="44"/>
      <c r="NZ29" s="44"/>
      <c r="OA29" s="44"/>
      <c r="OB29" s="44"/>
      <c r="OC29" s="44"/>
      <c r="OD29" s="44"/>
      <c r="OE29" s="44"/>
      <c r="OF29" s="44"/>
      <c r="OG29" s="44"/>
      <c r="OH29" s="44"/>
      <c r="OI29" s="44"/>
      <c r="OJ29" s="44"/>
      <c r="OK29" s="44"/>
      <c r="OL29" s="44"/>
      <c r="OM29" s="44"/>
      <c r="ON29" s="44"/>
      <c r="OO29" s="44"/>
      <c r="OP29" s="44"/>
      <c r="OQ29" s="44"/>
      <c r="OR29" s="44"/>
      <c r="OS29" s="44"/>
      <c r="OT29" s="44"/>
      <c r="OU29" s="44"/>
      <c r="OV29" s="44"/>
      <c r="OW29" s="44"/>
      <c r="OX29" s="44"/>
      <c r="OY29" s="44"/>
      <c r="OZ29" s="44"/>
      <c r="PA29" s="44"/>
      <c r="PB29" s="44"/>
      <c r="PC29" s="44"/>
      <c r="PD29" s="44"/>
      <c r="PE29" s="44"/>
      <c r="PF29" s="44"/>
      <c r="PG29" s="44"/>
      <c r="PH29" s="44"/>
      <c r="PI29" s="44"/>
      <c r="PJ29" s="44"/>
      <c r="PK29" s="44"/>
      <c r="PL29" s="44"/>
      <c r="PM29" s="44"/>
      <c r="PN29" s="44"/>
      <c r="PO29" s="44"/>
      <c r="PP29" s="44"/>
      <c r="PQ29" s="44"/>
      <c r="PR29" s="44"/>
      <c r="PS29" s="44"/>
      <c r="PT29" s="44"/>
      <c r="PU29" s="44"/>
      <c r="PV29" s="44"/>
      <c r="PW29" s="44"/>
      <c r="PX29" s="44"/>
      <c r="PY29" s="44"/>
      <c r="PZ29" s="44"/>
      <c r="QA29" s="44"/>
      <c r="QB29" s="44"/>
      <c r="QC29" s="44"/>
      <c r="QD29" s="44"/>
      <c r="QE29" s="44"/>
      <c r="QF29" s="44"/>
      <c r="QG29" s="44"/>
      <c r="QH29" s="44"/>
      <c r="QI29" s="44"/>
      <c r="QJ29" s="44"/>
      <c r="QK29" s="44"/>
      <c r="QL29" s="44"/>
      <c r="QM29" s="44"/>
      <c r="QN29" s="44"/>
      <c r="QO29" s="44"/>
      <c r="QP29" s="44"/>
      <c r="QQ29" s="44"/>
      <c r="QR29" s="44"/>
      <c r="QS29" s="44"/>
      <c r="QT29" s="44"/>
      <c r="QU29" s="44"/>
      <c r="QV29" s="44"/>
      <c r="QW29" s="44"/>
      <c r="QX29" s="44"/>
      <c r="QY29" s="44"/>
      <c r="QZ29" s="44"/>
      <c r="RA29" s="44"/>
      <c r="RB29" s="44"/>
      <c r="RC29" s="44"/>
      <c r="RD29" s="44"/>
      <c r="RE29" s="44"/>
      <c r="RF29" s="44"/>
      <c r="RG29" s="44"/>
      <c r="RH29" s="44"/>
      <c r="RI29" s="44"/>
      <c r="RJ29" s="44"/>
      <c r="RK29" s="44"/>
      <c r="RL29" s="44"/>
      <c r="RM29" s="44"/>
      <c r="RN29" s="44"/>
      <c r="RO29" s="44"/>
      <c r="RP29" s="44"/>
      <c r="RQ29" s="44"/>
      <c r="RR29" s="44"/>
      <c r="RS29" s="44"/>
      <c r="RT29" s="44"/>
      <c r="RU29" s="44"/>
      <c r="RV29" s="44"/>
      <c r="RW29" s="44"/>
      <c r="RX29" s="44"/>
      <c r="RY29" s="44"/>
      <c r="RZ29" s="44"/>
      <c r="SA29" s="44"/>
      <c r="SB29" s="44"/>
      <c r="SC29" s="44"/>
      <c r="SD29" s="44"/>
      <c r="SE29" s="44"/>
      <c r="SF29" s="44"/>
      <c r="SG29" s="44"/>
      <c r="SH29" s="44"/>
      <c r="SI29" s="44"/>
      <c r="SJ29" s="44"/>
      <c r="SK29" s="44"/>
      <c r="SL29" s="44"/>
      <c r="SM29" s="44"/>
      <c r="SN29" s="44"/>
      <c r="SO29" s="44"/>
      <c r="SP29" s="44"/>
      <c r="SQ29" s="44"/>
      <c r="SR29" s="44"/>
      <c r="SS29" s="44"/>
      <c r="ST29" s="44"/>
      <c r="SU29" s="44"/>
      <c r="SV29" s="44"/>
      <c r="SW29" s="44"/>
      <c r="SX29" s="44"/>
      <c r="SY29" s="44"/>
      <c r="SZ29" s="44"/>
      <c r="TA29" s="44"/>
      <c r="TB29" s="44"/>
      <c r="TC29" s="44"/>
      <c r="TD29" s="44"/>
      <c r="TE29" s="44"/>
      <c r="TF29" s="44"/>
      <c r="TG29" s="44"/>
      <c r="TH29" s="44"/>
      <c r="TI29" s="44"/>
      <c r="TJ29" s="44"/>
      <c r="TK29" s="44"/>
      <c r="TL29" s="44"/>
      <c r="TM29" s="44"/>
      <c r="TN29" s="44"/>
      <c r="TO29" s="44"/>
      <c r="TP29" s="44"/>
      <c r="TQ29" s="44"/>
      <c r="TR29" s="44"/>
      <c r="TS29" s="44"/>
      <c r="TT29" s="44"/>
      <c r="TU29" s="44"/>
      <c r="TV29" s="44"/>
      <c r="TW29" s="44"/>
      <c r="TX29" s="44"/>
      <c r="TY29" s="44"/>
      <c r="TZ29" s="44"/>
      <c r="UA29" s="44"/>
      <c r="UB29" s="44"/>
      <c r="UC29" s="44"/>
      <c r="UD29" s="44"/>
      <c r="UE29" s="44"/>
      <c r="UF29" s="44"/>
      <c r="UG29" s="44"/>
      <c r="UH29" s="44"/>
      <c r="UI29" s="44"/>
      <c r="UJ29" s="44"/>
      <c r="UK29" s="44"/>
      <c r="UL29" s="44"/>
      <c r="UM29" s="44"/>
      <c r="UN29" s="44"/>
      <c r="UO29" s="44"/>
      <c r="UP29" s="44"/>
      <c r="UQ29" s="44"/>
      <c r="UR29" s="44"/>
      <c r="US29" s="44"/>
      <c r="UT29" s="44"/>
      <c r="UU29" s="44"/>
      <c r="UV29" s="44"/>
      <c r="UW29" s="44"/>
      <c r="UX29" s="44"/>
      <c r="UY29" s="44"/>
      <c r="UZ29" s="44"/>
      <c r="VA29" s="44"/>
      <c r="VB29" s="44"/>
      <c r="VC29" s="44"/>
      <c r="VD29" s="44"/>
      <c r="VE29" s="44"/>
      <c r="VF29" s="44"/>
      <c r="VG29" s="44"/>
      <c r="VH29" s="44"/>
      <c r="VI29" s="44"/>
      <c r="VJ29" s="44"/>
      <c r="VK29" s="44"/>
      <c r="VL29" s="44"/>
      <c r="VM29" s="44"/>
      <c r="VN29" s="44"/>
      <c r="VO29" s="44"/>
      <c r="VP29" s="44"/>
      <c r="VQ29" s="44"/>
      <c r="VR29" s="44"/>
      <c r="VS29" s="44"/>
      <c r="VT29" s="44"/>
      <c r="VU29" s="44"/>
      <c r="VV29" s="44"/>
      <c r="VW29" s="44"/>
      <c r="VX29" s="44"/>
      <c r="VY29" s="44"/>
      <c r="VZ29" s="44"/>
      <c r="WA29" s="44"/>
      <c r="WB29" s="44"/>
      <c r="WC29" s="44"/>
      <c r="WD29" s="44"/>
      <c r="WE29" s="44"/>
      <c r="WF29" s="44"/>
      <c r="WG29" s="44"/>
      <c r="WH29" s="44"/>
      <c r="WI29" s="44"/>
      <c r="WJ29" s="44"/>
      <c r="WK29" s="44"/>
      <c r="WL29" s="44"/>
      <c r="WM29" s="44"/>
      <c r="WN29" s="44"/>
      <c r="WO29" s="44"/>
      <c r="WP29" s="44"/>
      <c r="WQ29" s="44"/>
      <c r="WR29" s="44"/>
      <c r="WS29" s="44"/>
      <c r="WT29" s="44"/>
      <c r="WU29" s="44"/>
      <c r="WV29" s="44"/>
      <c r="WW29" s="44"/>
      <c r="WX29" s="44"/>
      <c r="WY29" s="44"/>
      <c r="WZ29" s="44"/>
      <c r="XA29" s="44"/>
      <c r="XB29" s="44"/>
      <c r="XC29" s="44"/>
      <c r="XD29" s="44"/>
      <c r="XE29" s="44"/>
      <c r="XF29" s="44"/>
      <c r="XG29" s="44"/>
      <c r="XH29" s="44"/>
      <c r="XI29" s="44"/>
      <c r="XJ29" s="44"/>
      <c r="XK29" s="44"/>
      <c r="XL29" s="44"/>
      <c r="XM29" s="44"/>
      <c r="XN29" s="44"/>
      <c r="XO29" s="44"/>
      <c r="XP29" s="44"/>
      <c r="XQ29" s="44"/>
      <c r="XR29" s="44"/>
      <c r="XS29" s="44"/>
      <c r="XT29" s="44"/>
      <c r="XU29" s="44"/>
      <c r="XV29" s="44"/>
      <c r="XW29" s="44"/>
      <c r="XX29" s="44"/>
      <c r="XY29" s="44"/>
      <c r="XZ29" s="44"/>
      <c r="YA29" s="44"/>
      <c r="YB29" s="44"/>
      <c r="YC29" s="44"/>
      <c r="YD29" s="44"/>
      <c r="YE29" s="44"/>
      <c r="YF29" s="44"/>
      <c r="YG29" s="44"/>
      <c r="YH29" s="44"/>
      <c r="YI29" s="44"/>
      <c r="YJ29" s="44"/>
      <c r="YK29" s="44"/>
      <c r="YL29" s="44"/>
      <c r="YM29" s="44"/>
      <c r="YN29" s="44"/>
      <c r="YO29" s="44"/>
      <c r="YP29" s="44"/>
      <c r="YQ29" s="44"/>
      <c r="YR29" s="44"/>
      <c r="YS29" s="44"/>
      <c r="YT29" s="44"/>
      <c r="YU29" s="44"/>
      <c r="YV29" s="44"/>
      <c r="YW29" s="44"/>
      <c r="YX29" s="44"/>
      <c r="YY29" s="44"/>
      <c r="YZ29" s="44"/>
      <c r="ZA29" s="44"/>
      <c r="ZB29" s="44"/>
      <c r="ZC29" s="44"/>
      <c r="ZD29" s="44"/>
      <c r="ZE29" s="44"/>
      <c r="ZF29" s="44"/>
      <c r="ZG29" s="44"/>
      <c r="ZH29" s="44"/>
      <c r="ZI29" s="44"/>
      <c r="ZJ29" s="44"/>
      <c r="ZK29" s="44"/>
      <c r="ZL29" s="44"/>
      <c r="ZM29" s="44"/>
      <c r="ZN29" s="44"/>
      <c r="ZO29" s="44"/>
      <c r="ZP29" s="44"/>
      <c r="ZQ29" s="44"/>
      <c r="ZR29" s="44"/>
      <c r="ZS29" s="44"/>
      <c r="ZT29" s="44"/>
      <c r="ZU29" s="44"/>
      <c r="ZV29" s="44"/>
      <c r="ZW29" s="44"/>
      <c r="ZX29" s="44"/>
      <c r="ZY29" s="44"/>
      <c r="ZZ29" s="44"/>
      <c r="AAA29" s="44"/>
      <c r="AAB29" s="44"/>
      <c r="AAC29" s="44"/>
      <c r="AAD29" s="44"/>
      <c r="AAE29" s="44"/>
      <c r="AAF29" s="44"/>
      <c r="AAG29" s="44"/>
      <c r="AAH29" s="44"/>
      <c r="AAI29" s="44"/>
      <c r="AAJ29" s="44"/>
      <c r="AAK29" s="44"/>
      <c r="AAL29" s="44"/>
      <c r="AAM29" s="44"/>
      <c r="AAN29" s="44"/>
      <c r="AAO29" s="44"/>
      <c r="AAP29" s="44"/>
      <c r="AAQ29" s="44"/>
      <c r="AAR29" s="44"/>
      <c r="AAS29" s="44"/>
      <c r="AAT29" s="44"/>
      <c r="AAU29" s="44"/>
      <c r="AAV29" s="44"/>
      <c r="AAW29" s="44"/>
      <c r="AAX29" s="44"/>
      <c r="AAY29" s="44"/>
      <c r="AAZ29" s="44"/>
      <c r="ABA29" s="44"/>
      <c r="ABB29" s="44"/>
      <c r="ABC29" s="44"/>
      <c r="ABD29" s="44"/>
      <c r="ABE29" s="44"/>
      <c r="ABF29" s="44"/>
      <c r="ABG29" s="44"/>
      <c r="ABH29" s="44"/>
      <c r="ABI29" s="44"/>
      <c r="ABJ29" s="44"/>
      <c r="ABK29" s="44"/>
      <c r="ABL29" s="44"/>
      <c r="ABM29" s="44"/>
      <c r="ABN29" s="44"/>
      <c r="ABO29" s="44"/>
      <c r="ABP29" s="44"/>
      <c r="ABQ29" s="44"/>
      <c r="ABR29" s="44"/>
      <c r="ABS29" s="44"/>
      <c r="ABT29" s="44"/>
      <c r="ABU29" s="44"/>
      <c r="ABV29" s="44"/>
      <c r="ABW29" s="44"/>
      <c r="ABX29" s="44"/>
      <c r="ABY29" s="44"/>
      <c r="ABZ29" s="44"/>
      <c r="ACA29" s="44"/>
      <c r="ACB29" s="44"/>
      <c r="ACC29" s="44"/>
      <c r="ACD29" s="44"/>
      <c r="ACE29" s="44"/>
      <c r="ACF29" s="44"/>
      <c r="ACG29" s="44"/>
      <c r="ACH29" s="44"/>
      <c r="ACI29" s="44"/>
      <c r="ACJ29" s="44"/>
      <c r="ACK29" s="44"/>
      <c r="ACL29" s="44"/>
      <c r="ACM29" s="44"/>
      <c r="ACN29" s="44"/>
      <c r="ACO29" s="44"/>
      <c r="ACP29" s="44"/>
      <c r="ACQ29" s="44"/>
      <c r="ACR29" s="44"/>
      <c r="ACS29" s="44"/>
      <c r="ACT29" s="44"/>
      <c r="ACU29" s="44"/>
      <c r="ACV29" s="44"/>
      <c r="ACW29" s="44"/>
      <c r="ACX29" s="44"/>
      <c r="ACY29" s="44"/>
      <c r="ACZ29" s="44"/>
      <c r="ADA29" s="44"/>
      <c r="ADB29" s="44"/>
      <c r="ADC29" s="44"/>
      <c r="ADD29" s="44"/>
      <c r="ADE29" s="44"/>
      <c r="ADF29" s="44"/>
      <c r="ADG29" s="44"/>
      <c r="ADH29" s="44"/>
      <c r="ADI29" s="44"/>
      <c r="ADJ29" s="44"/>
      <c r="ADK29" s="44"/>
      <c r="ADL29" s="44"/>
      <c r="ADM29" s="44"/>
      <c r="ADN29" s="44"/>
      <c r="ADO29" s="44"/>
      <c r="ADP29" s="44"/>
      <c r="ADQ29" s="44"/>
      <c r="ADR29" s="44"/>
      <c r="ADS29" s="44"/>
      <c r="ADT29" s="44"/>
      <c r="ADU29" s="44"/>
      <c r="ADV29" s="44"/>
      <c r="ADW29" s="44"/>
      <c r="ADX29" s="44"/>
      <c r="ADY29" s="44"/>
      <c r="ADZ29" s="44"/>
      <c r="AEA29" s="44"/>
      <c r="AEB29" s="44"/>
      <c r="AEC29" s="44"/>
      <c r="AED29" s="44"/>
      <c r="AEE29" s="44"/>
      <c r="AEF29" s="44"/>
      <c r="AEG29" s="44"/>
      <c r="AEH29" s="44"/>
      <c r="AEI29" s="44"/>
      <c r="AEJ29" s="44"/>
      <c r="AEK29" s="44"/>
      <c r="AEL29" s="44"/>
      <c r="AEM29" s="44"/>
      <c r="AEN29" s="44"/>
      <c r="AEO29" s="44"/>
      <c r="AEP29" s="44"/>
      <c r="AEQ29" s="44"/>
      <c r="AER29" s="44"/>
      <c r="AES29" s="44"/>
      <c r="AET29" s="44"/>
      <c r="AEU29" s="44"/>
      <c r="AEV29" s="44"/>
      <c r="AEW29" s="44"/>
      <c r="AEX29" s="44"/>
      <c r="AEY29" s="44"/>
      <c r="AEZ29" s="44"/>
      <c r="AFA29" s="44"/>
      <c r="AFB29" s="44"/>
      <c r="AFC29" s="44"/>
      <c r="AFD29" s="44"/>
      <c r="AFE29" s="44"/>
      <c r="AFF29" s="44"/>
      <c r="AFG29" s="44"/>
      <c r="AFH29" s="44"/>
      <c r="AFI29" s="44"/>
      <c r="AFJ29" s="44"/>
      <c r="AFK29" s="44"/>
      <c r="AFL29" s="44"/>
      <c r="AFM29" s="44"/>
      <c r="AFN29" s="44"/>
      <c r="AFO29" s="44"/>
      <c r="AFP29" s="44"/>
      <c r="AFQ29" s="44"/>
      <c r="AFR29" s="44"/>
      <c r="AFS29" s="44"/>
      <c r="AFT29" s="44"/>
      <c r="AFU29" s="44"/>
      <c r="AFV29" s="44"/>
      <c r="AFW29" s="44"/>
      <c r="AFX29" s="44"/>
      <c r="AFY29" s="44"/>
      <c r="AFZ29" s="44"/>
      <c r="AGA29" s="44"/>
      <c r="AGB29" s="44"/>
      <c r="AGC29" s="44"/>
      <c r="AGD29" s="44"/>
      <c r="AGE29" s="44"/>
      <c r="AGF29" s="44"/>
      <c r="AGG29" s="44"/>
      <c r="AGH29" s="44"/>
      <c r="AGI29" s="44"/>
      <c r="AGJ29" s="44"/>
      <c r="AGK29" s="44"/>
      <c r="AGL29" s="44"/>
      <c r="AGM29" s="44"/>
      <c r="AGN29" s="44"/>
      <c r="AGO29" s="44"/>
      <c r="AGP29" s="44"/>
      <c r="AGQ29" s="44"/>
      <c r="AGR29" s="44"/>
      <c r="AGS29" s="44"/>
      <c r="AGT29" s="44"/>
      <c r="AGU29" s="44"/>
      <c r="AGV29" s="44"/>
      <c r="AGW29" s="44"/>
      <c r="AGX29" s="44"/>
      <c r="AGY29" s="44"/>
      <c r="AGZ29" s="44"/>
      <c r="AHA29" s="44"/>
      <c r="AHB29" s="44"/>
      <c r="AHC29" s="44"/>
      <c r="AHD29" s="44"/>
      <c r="AHE29" s="44"/>
      <c r="AHF29" s="44"/>
      <c r="AHG29" s="44"/>
      <c r="AHH29" s="44"/>
      <c r="AHI29" s="44"/>
      <c r="AHJ29" s="44"/>
      <c r="AHK29" s="44"/>
      <c r="AHL29" s="44"/>
      <c r="AHM29" s="44"/>
      <c r="AHN29" s="44"/>
      <c r="AHO29" s="44"/>
      <c r="AHP29" s="44"/>
      <c r="AHQ29" s="44"/>
      <c r="AHR29" s="44"/>
      <c r="AHS29" s="44"/>
      <c r="AHT29" s="44"/>
      <c r="AHU29" s="44"/>
      <c r="AHV29" s="44"/>
      <c r="AHW29" s="44"/>
      <c r="AHX29" s="44"/>
      <c r="AHY29" s="44"/>
      <c r="AHZ29" s="44"/>
      <c r="AIA29" s="44"/>
      <c r="AIB29" s="44"/>
      <c r="AIC29" s="44"/>
      <c r="AID29" s="44"/>
      <c r="AIE29" s="44"/>
      <c r="AIF29" s="44"/>
      <c r="AIG29" s="44"/>
      <c r="AIH29" s="44"/>
      <c r="AII29" s="44"/>
      <c r="AIJ29" s="44"/>
      <c r="AIK29" s="44"/>
      <c r="AIL29" s="44"/>
      <c r="AIM29" s="44"/>
      <c r="AIN29" s="44"/>
      <c r="AIO29" s="44"/>
      <c r="AIP29" s="44"/>
      <c r="AIQ29" s="44"/>
      <c r="AIR29" s="44"/>
      <c r="AIS29" s="44"/>
      <c r="AIT29" s="44"/>
      <c r="AIU29" s="44"/>
      <c r="AIV29" s="44"/>
      <c r="AIW29" s="44"/>
      <c r="AIX29" s="44"/>
      <c r="AIY29" s="44"/>
      <c r="AIZ29" s="44"/>
      <c r="AJA29" s="44"/>
      <c r="AJB29" s="44"/>
      <c r="AJC29" s="44"/>
      <c r="AJD29" s="44"/>
      <c r="AJE29" s="44"/>
      <c r="AJF29" s="44"/>
      <c r="AJG29" s="44"/>
      <c r="AJH29" s="44"/>
      <c r="AJI29" s="44"/>
      <c r="AJJ29" s="44"/>
      <c r="AJK29" s="44"/>
      <c r="AJL29" s="44"/>
      <c r="AJM29" s="44"/>
      <c r="AJN29" s="44"/>
      <c r="AJO29" s="44"/>
      <c r="AJP29" s="44"/>
      <c r="AJQ29" s="44"/>
      <c r="AJR29" s="44"/>
      <c r="AJS29" s="44"/>
      <c r="AJT29" s="44"/>
      <c r="AJU29" s="44"/>
      <c r="AJV29" s="44"/>
      <c r="AJW29" s="44"/>
      <c r="AJX29" s="44"/>
      <c r="AJY29" s="44"/>
      <c r="AJZ29" s="44"/>
      <c r="AKA29" s="44"/>
      <c r="AKB29" s="44"/>
      <c r="AKC29" s="44"/>
      <c r="AKD29" s="44"/>
      <c r="AKE29" s="44"/>
      <c r="AKF29" s="44"/>
      <c r="AKG29" s="44"/>
      <c r="AKH29" s="44"/>
      <c r="AKI29" s="44"/>
      <c r="AKJ29" s="44"/>
      <c r="AKK29" s="44"/>
      <c r="AKL29" s="44"/>
      <c r="AKM29" s="44"/>
      <c r="AKN29" s="44"/>
      <c r="AKO29" s="44"/>
      <c r="AKP29" s="44"/>
      <c r="AKQ29" s="44"/>
      <c r="AKR29" s="44"/>
      <c r="AKS29" s="44"/>
      <c r="AKT29" s="44"/>
      <c r="AKU29" s="44"/>
      <c r="AKV29" s="44"/>
      <c r="AKW29" s="44"/>
      <c r="AKX29" s="44"/>
      <c r="AKY29" s="44"/>
      <c r="AKZ29" s="44"/>
      <c r="ALA29" s="44"/>
      <c r="ALB29" s="44"/>
      <c r="ALC29" s="44"/>
      <c r="ALD29" s="44"/>
      <c r="ALE29" s="44"/>
      <c r="ALF29" s="44"/>
      <c r="ALG29" s="44"/>
      <c r="ALH29" s="44"/>
      <c r="ALI29" s="44"/>
      <c r="ALJ29" s="44"/>
      <c r="ALK29" s="44"/>
      <c r="ALL29" s="44"/>
      <c r="ALM29" s="44"/>
      <c r="ALN29" s="44"/>
      <c r="ALO29" s="44"/>
      <c r="ALP29" s="44"/>
      <c r="ALQ29" s="44"/>
      <c r="ALR29" s="44"/>
      <c r="ALS29" s="44"/>
      <c r="ALT29" s="44"/>
      <c r="ALU29" s="44"/>
      <c r="ALV29" s="44"/>
      <c r="ALW29" s="44"/>
      <c r="ALX29" s="44"/>
      <c r="ALY29" s="44"/>
      <c r="ALZ29" s="44"/>
      <c r="AMA29" s="44"/>
      <c r="AMB29" s="44"/>
      <c r="AMC29" s="44"/>
      <c r="AMD29" s="44"/>
      <c r="AME29" s="44"/>
      <c r="AMF29" s="44"/>
      <c r="AMG29" s="44"/>
      <c r="AMH29" s="44"/>
      <c r="AMI29" s="44"/>
      <c r="AMJ29" s="44"/>
      <c r="AMK29" s="44"/>
      <c r="AML29" s="44"/>
      <c r="AMM29" s="44"/>
      <c r="AMN29" s="44"/>
      <c r="AMO29" s="44"/>
      <c r="AMP29" s="44"/>
      <c r="AMQ29" s="44"/>
      <c r="AMR29" s="44"/>
      <c r="AMS29" s="44"/>
      <c r="AMT29" s="44"/>
      <c r="AMU29" s="44"/>
      <c r="AMV29" s="44"/>
      <c r="AMW29" s="44"/>
      <c r="AMX29" s="44"/>
      <c r="AMY29" s="44"/>
      <c r="AMZ29" s="44"/>
      <c r="ANA29" s="44"/>
      <c r="ANB29" s="44"/>
      <c r="ANC29" s="44"/>
      <c r="AND29" s="44"/>
      <c r="ANE29" s="44"/>
      <c r="ANF29" s="44"/>
      <c r="ANG29" s="44"/>
      <c r="ANH29" s="44"/>
      <c r="ANI29" s="44"/>
      <c r="ANJ29" s="44"/>
      <c r="ANK29" s="44"/>
      <c r="ANL29" s="44"/>
      <c r="ANM29" s="44"/>
      <c r="ANN29" s="44"/>
      <c r="ANO29" s="44"/>
      <c r="ANP29" s="44"/>
      <c r="ANQ29" s="44"/>
      <c r="ANR29" s="44"/>
      <c r="ANS29" s="44"/>
      <c r="ANT29" s="44"/>
      <c r="ANU29" s="44"/>
      <c r="ANV29" s="44"/>
      <c r="ANW29" s="44"/>
      <c r="ANX29" s="44"/>
      <c r="ANY29" s="44"/>
      <c r="ANZ29" s="44"/>
      <c r="AOA29" s="44"/>
      <c r="AOB29" s="44"/>
      <c r="AOC29" s="44"/>
      <c r="AOD29" s="44"/>
      <c r="AOE29" s="44"/>
      <c r="AOF29" s="44"/>
      <c r="AOG29" s="44"/>
      <c r="AOH29" s="44"/>
      <c r="AOI29" s="44"/>
      <c r="AOJ29" s="44"/>
      <c r="AOK29" s="44"/>
      <c r="AOL29" s="44"/>
      <c r="AOM29" s="44"/>
      <c r="AON29" s="44"/>
      <c r="AOO29" s="44"/>
      <c r="AOP29" s="44"/>
      <c r="AOQ29" s="44"/>
      <c r="AOR29" s="44"/>
      <c r="AOS29" s="44"/>
      <c r="AOT29" s="44"/>
      <c r="AOU29" s="44"/>
      <c r="AOV29" s="44"/>
      <c r="AOW29" s="44"/>
      <c r="AOX29" s="44"/>
      <c r="AOY29" s="44"/>
      <c r="AOZ29" s="44"/>
      <c r="APA29" s="44"/>
      <c r="APB29" s="44"/>
      <c r="APC29" s="44"/>
      <c r="APD29" s="44"/>
      <c r="APE29" s="44"/>
      <c r="APF29" s="44"/>
      <c r="APG29" s="44"/>
      <c r="APH29" s="44"/>
      <c r="API29" s="44"/>
      <c r="APJ29" s="44"/>
      <c r="APK29" s="44"/>
      <c r="APL29" s="44"/>
      <c r="APM29" s="44"/>
    </row>
    <row r="30" spans="3:1105" x14ac:dyDescent="0.25">
      <c r="C30" s="46" t="s">
        <v>324</v>
      </c>
      <c r="D30" s="44">
        <v>12379</v>
      </c>
      <c r="E30" s="119">
        <v>99420587.980000004</v>
      </c>
      <c r="F30" s="119">
        <v>0</v>
      </c>
      <c r="G30" s="119">
        <v>-26720196.390000001</v>
      </c>
      <c r="H30" s="119">
        <v>0</v>
      </c>
      <c r="I30" s="44"/>
      <c r="J30" s="44"/>
      <c r="K30" s="68"/>
      <c r="L30" s="68"/>
      <c r="M30" s="68"/>
      <c r="N30" s="68"/>
      <c r="Q30" s="68"/>
      <c r="R30" s="68"/>
      <c r="S30" s="68"/>
      <c r="T30" s="68"/>
      <c r="U30" s="68"/>
      <c r="V30" s="68"/>
      <c r="W30" s="68"/>
      <c r="X30" s="68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44"/>
      <c r="AT30" s="44"/>
      <c r="AU30" s="44"/>
      <c r="AV30" s="44"/>
      <c r="AW30" s="44"/>
      <c r="AX30" s="44"/>
      <c r="AY30" s="44"/>
      <c r="AZ30" s="44"/>
      <c r="BA30" s="44"/>
      <c r="BB30" s="44"/>
      <c r="BC30" s="44"/>
      <c r="BD30" s="44"/>
      <c r="BE30" s="44"/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44"/>
      <c r="BQ30" s="44"/>
      <c r="BR30" s="44"/>
      <c r="BS30" s="44"/>
      <c r="BT30" s="44"/>
      <c r="BU30" s="44"/>
      <c r="BV30" s="44"/>
      <c r="BW30" s="44"/>
      <c r="BX30" s="44"/>
      <c r="BY30" s="44"/>
      <c r="BZ30" s="44"/>
      <c r="CA30" s="44"/>
      <c r="CB30" s="44"/>
      <c r="CC30" s="44"/>
      <c r="CD30" s="44"/>
      <c r="CE30" s="44"/>
      <c r="CF30" s="44"/>
      <c r="CG30" s="44"/>
      <c r="CH30" s="44"/>
      <c r="CI30" s="44"/>
      <c r="CJ30" s="44"/>
      <c r="CK30" s="44"/>
      <c r="CL30" s="44"/>
      <c r="CM30" s="44"/>
      <c r="CN30" s="44"/>
      <c r="CO30" s="44"/>
      <c r="CP30" s="44"/>
      <c r="CQ30" s="44"/>
      <c r="CR30" s="44"/>
      <c r="CS30" s="44"/>
      <c r="CT30" s="44"/>
      <c r="CU30" s="44"/>
      <c r="CV30" s="44"/>
      <c r="CW30" s="44"/>
      <c r="CX30" s="44"/>
      <c r="CY30" s="44"/>
      <c r="CZ30" s="44"/>
      <c r="DA30" s="44"/>
      <c r="DB30" s="44"/>
      <c r="DC30" s="44"/>
      <c r="DD30" s="44"/>
      <c r="DE30" s="44"/>
      <c r="DF30" s="44"/>
      <c r="DG30" s="44"/>
      <c r="DH30" s="44"/>
      <c r="DI30" s="44"/>
      <c r="DJ30" s="44"/>
      <c r="DK30" s="44"/>
      <c r="DL30" s="44"/>
      <c r="DM30" s="44"/>
      <c r="DN30" s="44"/>
      <c r="DO30" s="44"/>
      <c r="DP30" s="44"/>
      <c r="DQ30" s="44"/>
      <c r="DR30" s="44"/>
      <c r="DS30" s="44"/>
      <c r="DT30" s="44"/>
      <c r="DU30" s="44"/>
      <c r="DV30" s="44"/>
      <c r="DW30" s="44"/>
      <c r="DX30" s="44"/>
      <c r="DY30" s="44"/>
      <c r="DZ30" s="44"/>
      <c r="EA30" s="44"/>
      <c r="EB30" s="44"/>
      <c r="EC30" s="44"/>
      <c r="ED30" s="44"/>
      <c r="EE30" s="44"/>
      <c r="EF30" s="44"/>
      <c r="EG30" s="44"/>
      <c r="EH30" s="44"/>
      <c r="EI30" s="44"/>
      <c r="EJ30" s="44"/>
      <c r="EK30" s="44"/>
      <c r="EL30" s="44"/>
      <c r="EM30" s="44"/>
      <c r="EN30" s="44"/>
      <c r="EO30" s="44"/>
      <c r="EP30" s="44"/>
      <c r="EQ30" s="44"/>
      <c r="ER30" s="44"/>
      <c r="ES30" s="44"/>
      <c r="ET30" s="44"/>
      <c r="EU30" s="44"/>
      <c r="EV30" s="44"/>
      <c r="EW30" s="44"/>
      <c r="EX30" s="44"/>
      <c r="EY30" s="44"/>
      <c r="EZ30" s="44"/>
      <c r="FA30" s="44"/>
      <c r="FB30" s="44"/>
      <c r="FC30" s="44"/>
      <c r="FD30" s="44"/>
      <c r="FE30" s="44"/>
      <c r="FF30" s="44"/>
      <c r="FG30" s="44"/>
      <c r="FH30" s="44"/>
      <c r="FI30" s="44"/>
      <c r="FJ30" s="44"/>
      <c r="FK30" s="44"/>
      <c r="FL30" s="44"/>
      <c r="FM30" s="44"/>
      <c r="FN30" s="44"/>
      <c r="FO30" s="44"/>
      <c r="FP30" s="44"/>
      <c r="FQ30" s="44"/>
      <c r="FR30" s="44"/>
      <c r="FS30" s="44"/>
      <c r="FT30" s="44"/>
      <c r="FU30" s="44"/>
      <c r="FV30" s="44"/>
      <c r="FW30" s="44"/>
      <c r="FX30" s="44"/>
      <c r="FY30" s="44"/>
      <c r="FZ30" s="44"/>
      <c r="GA30" s="44"/>
      <c r="GB30" s="44"/>
      <c r="GC30" s="44"/>
      <c r="GD30" s="44"/>
      <c r="GE30" s="44"/>
      <c r="GF30" s="44"/>
      <c r="GG30" s="44"/>
      <c r="GH30" s="44"/>
      <c r="GI30" s="44"/>
      <c r="GJ30" s="44"/>
      <c r="GK30" s="44"/>
      <c r="GL30" s="44"/>
      <c r="GM30" s="44"/>
      <c r="GN30" s="44"/>
      <c r="GO30" s="44"/>
      <c r="GP30" s="44"/>
      <c r="GQ30" s="44"/>
      <c r="GR30" s="44"/>
      <c r="GS30" s="44"/>
      <c r="GT30" s="44"/>
      <c r="GU30" s="44"/>
      <c r="GV30" s="44"/>
      <c r="GW30" s="44"/>
      <c r="GX30" s="44"/>
      <c r="GY30" s="44"/>
      <c r="GZ30" s="44"/>
      <c r="HA30" s="44"/>
      <c r="HB30" s="44"/>
      <c r="HC30" s="44"/>
      <c r="HD30" s="44"/>
      <c r="HE30" s="44"/>
      <c r="HF30" s="44"/>
      <c r="HG30" s="44"/>
      <c r="HH30" s="44"/>
      <c r="HI30" s="44"/>
      <c r="HJ30" s="44"/>
      <c r="HK30" s="44"/>
      <c r="HL30" s="44"/>
      <c r="HM30" s="44"/>
      <c r="HN30" s="44"/>
      <c r="HO30" s="44"/>
      <c r="HP30" s="44"/>
      <c r="HQ30" s="44"/>
      <c r="HR30" s="44"/>
      <c r="HS30" s="44"/>
      <c r="HT30" s="44"/>
      <c r="HU30" s="44"/>
      <c r="HV30" s="44"/>
      <c r="HW30" s="44"/>
      <c r="HX30" s="44"/>
      <c r="HY30" s="44"/>
      <c r="HZ30" s="44"/>
      <c r="IA30" s="44"/>
      <c r="IB30" s="44"/>
      <c r="IC30" s="44"/>
      <c r="ID30" s="44"/>
      <c r="IE30" s="44"/>
      <c r="IF30" s="44"/>
      <c r="IG30" s="44"/>
      <c r="IH30" s="44"/>
      <c r="II30" s="44"/>
      <c r="IJ30" s="44"/>
      <c r="IK30" s="44"/>
      <c r="IL30" s="44"/>
      <c r="IM30" s="44"/>
      <c r="IN30" s="44"/>
      <c r="IO30" s="44"/>
      <c r="IP30" s="44"/>
      <c r="IQ30" s="44"/>
      <c r="IR30" s="44"/>
      <c r="IS30" s="44"/>
      <c r="IT30" s="44"/>
      <c r="IU30" s="44"/>
      <c r="IV30" s="44"/>
      <c r="IW30" s="44"/>
      <c r="IX30" s="44"/>
      <c r="IY30" s="44"/>
      <c r="IZ30" s="44"/>
      <c r="JA30" s="44"/>
      <c r="JB30" s="44"/>
      <c r="JC30" s="44"/>
      <c r="JD30" s="44"/>
      <c r="JE30" s="44"/>
      <c r="JF30" s="44"/>
      <c r="JG30" s="44"/>
      <c r="JH30" s="44"/>
      <c r="JI30" s="44"/>
      <c r="JJ30" s="44"/>
      <c r="JK30" s="44"/>
      <c r="JL30" s="44"/>
      <c r="JM30" s="44"/>
      <c r="JN30" s="44"/>
      <c r="JO30" s="44"/>
      <c r="JP30" s="44"/>
      <c r="JQ30" s="44"/>
      <c r="JR30" s="44"/>
      <c r="JS30" s="44"/>
      <c r="JT30" s="44"/>
      <c r="JU30" s="44"/>
      <c r="JV30" s="44"/>
      <c r="JW30" s="44"/>
      <c r="JX30" s="44"/>
      <c r="JY30" s="44"/>
      <c r="JZ30" s="44"/>
      <c r="KA30" s="44"/>
      <c r="KB30" s="44"/>
      <c r="KC30" s="44"/>
      <c r="KD30" s="44"/>
      <c r="KE30" s="44"/>
      <c r="KF30" s="44"/>
      <c r="KG30" s="44"/>
      <c r="KH30" s="44"/>
      <c r="KI30" s="44"/>
      <c r="KJ30" s="44"/>
      <c r="KK30" s="44"/>
      <c r="KL30" s="44"/>
      <c r="KM30" s="44"/>
      <c r="KN30" s="44"/>
      <c r="KO30" s="44"/>
      <c r="KP30" s="44"/>
      <c r="KQ30" s="44"/>
      <c r="KR30" s="44"/>
      <c r="KS30" s="44"/>
      <c r="KT30" s="44"/>
      <c r="KU30" s="44"/>
      <c r="KV30" s="44"/>
      <c r="KW30" s="44"/>
      <c r="KX30" s="44"/>
      <c r="KY30" s="44"/>
      <c r="KZ30" s="44"/>
      <c r="LA30" s="44"/>
      <c r="LB30" s="44"/>
      <c r="LC30" s="44"/>
      <c r="LD30" s="44"/>
      <c r="LE30" s="44"/>
      <c r="LF30" s="44"/>
      <c r="LG30" s="44"/>
      <c r="LH30" s="44"/>
      <c r="LI30" s="44"/>
      <c r="LJ30" s="44"/>
      <c r="LK30" s="44"/>
      <c r="LL30" s="44"/>
      <c r="LM30" s="44"/>
      <c r="LN30" s="44"/>
      <c r="LO30" s="44"/>
      <c r="LP30" s="44"/>
      <c r="LQ30" s="44"/>
      <c r="LR30" s="44"/>
      <c r="LS30" s="44"/>
      <c r="LT30" s="44"/>
      <c r="LU30" s="44"/>
      <c r="LV30" s="44"/>
      <c r="LW30" s="44"/>
      <c r="LX30" s="44"/>
      <c r="LY30" s="44"/>
      <c r="LZ30" s="44"/>
      <c r="MA30" s="44"/>
      <c r="MB30" s="44"/>
      <c r="MC30" s="44"/>
      <c r="MD30" s="44"/>
      <c r="ME30" s="44"/>
      <c r="MF30" s="44"/>
      <c r="MG30" s="44"/>
      <c r="MH30" s="44"/>
      <c r="MI30" s="44"/>
      <c r="MJ30" s="44"/>
      <c r="MK30" s="44"/>
      <c r="ML30" s="44"/>
      <c r="MM30" s="44"/>
      <c r="MN30" s="44"/>
      <c r="MO30" s="44"/>
      <c r="MP30" s="44"/>
      <c r="MQ30" s="44"/>
      <c r="MR30" s="44"/>
      <c r="MS30" s="44"/>
      <c r="MT30" s="44"/>
      <c r="MU30" s="44"/>
      <c r="MV30" s="44"/>
      <c r="MW30" s="44"/>
      <c r="MX30" s="44"/>
      <c r="MY30" s="44"/>
      <c r="MZ30" s="44"/>
      <c r="NA30" s="44"/>
      <c r="NB30" s="44"/>
      <c r="NC30" s="44"/>
      <c r="ND30" s="44"/>
      <c r="NE30" s="44"/>
      <c r="NF30" s="44"/>
      <c r="NG30" s="44"/>
      <c r="NH30" s="44"/>
      <c r="NI30" s="44"/>
      <c r="NJ30" s="44"/>
      <c r="NK30" s="44"/>
      <c r="NL30" s="44"/>
      <c r="NM30" s="44"/>
      <c r="NN30" s="44"/>
      <c r="NO30" s="44"/>
      <c r="NP30" s="44"/>
      <c r="NQ30" s="44"/>
      <c r="NR30" s="44"/>
      <c r="NS30" s="44"/>
      <c r="NT30" s="44"/>
      <c r="NU30" s="44"/>
      <c r="NV30" s="44"/>
      <c r="NW30" s="44"/>
      <c r="NX30" s="44"/>
      <c r="NY30" s="44"/>
      <c r="NZ30" s="44"/>
      <c r="OA30" s="44"/>
      <c r="OB30" s="44"/>
      <c r="OC30" s="44"/>
      <c r="OD30" s="44"/>
      <c r="OE30" s="44"/>
      <c r="OF30" s="44"/>
      <c r="OG30" s="44"/>
      <c r="OH30" s="44"/>
      <c r="OI30" s="44"/>
      <c r="OJ30" s="44"/>
      <c r="OK30" s="44"/>
      <c r="OL30" s="44"/>
      <c r="OM30" s="44"/>
      <c r="ON30" s="44"/>
      <c r="OO30" s="44"/>
      <c r="OP30" s="44"/>
      <c r="OQ30" s="44"/>
      <c r="OR30" s="44"/>
      <c r="OS30" s="44"/>
      <c r="OT30" s="44"/>
      <c r="OU30" s="44"/>
      <c r="OV30" s="44"/>
      <c r="OW30" s="44"/>
      <c r="OX30" s="44"/>
      <c r="OY30" s="44"/>
      <c r="OZ30" s="44"/>
      <c r="PA30" s="44"/>
      <c r="PB30" s="44"/>
      <c r="PC30" s="44"/>
      <c r="PD30" s="44"/>
      <c r="PE30" s="44"/>
      <c r="PF30" s="44"/>
      <c r="PG30" s="44"/>
      <c r="PH30" s="44"/>
      <c r="PI30" s="44"/>
      <c r="PJ30" s="44"/>
      <c r="PK30" s="44"/>
      <c r="PL30" s="44"/>
      <c r="PM30" s="44"/>
      <c r="PN30" s="44"/>
      <c r="PO30" s="44"/>
      <c r="PP30" s="44"/>
      <c r="PQ30" s="44"/>
      <c r="PR30" s="44"/>
      <c r="PS30" s="44"/>
      <c r="PT30" s="44"/>
      <c r="PU30" s="44"/>
      <c r="PV30" s="44"/>
      <c r="PW30" s="44"/>
      <c r="PX30" s="44"/>
      <c r="PY30" s="44"/>
      <c r="PZ30" s="44"/>
      <c r="QA30" s="44"/>
      <c r="QB30" s="44"/>
      <c r="QC30" s="44"/>
      <c r="QD30" s="44"/>
      <c r="QE30" s="44"/>
      <c r="QF30" s="44"/>
      <c r="QG30" s="44"/>
      <c r="QH30" s="44"/>
      <c r="QI30" s="44"/>
      <c r="QJ30" s="44"/>
      <c r="QK30" s="44"/>
      <c r="QL30" s="44"/>
      <c r="QM30" s="44"/>
      <c r="QN30" s="44"/>
      <c r="QO30" s="44"/>
      <c r="QP30" s="44"/>
      <c r="QQ30" s="44"/>
      <c r="QR30" s="44"/>
      <c r="QS30" s="44"/>
      <c r="QT30" s="44"/>
      <c r="QU30" s="44"/>
      <c r="QV30" s="44"/>
      <c r="QW30" s="44"/>
      <c r="QX30" s="44"/>
      <c r="QY30" s="44"/>
      <c r="QZ30" s="44"/>
      <c r="RA30" s="44"/>
      <c r="RB30" s="44"/>
      <c r="RC30" s="44"/>
      <c r="RD30" s="44"/>
      <c r="RE30" s="44"/>
      <c r="RF30" s="44"/>
      <c r="RG30" s="44"/>
      <c r="RH30" s="44"/>
      <c r="RI30" s="44"/>
      <c r="RJ30" s="44"/>
      <c r="RK30" s="44"/>
      <c r="RL30" s="44"/>
      <c r="RM30" s="44"/>
      <c r="RN30" s="44"/>
      <c r="RO30" s="44"/>
      <c r="RP30" s="44"/>
      <c r="RQ30" s="44"/>
      <c r="RR30" s="44"/>
      <c r="RS30" s="44"/>
      <c r="RT30" s="44"/>
      <c r="RU30" s="44"/>
      <c r="RV30" s="44"/>
      <c r="RW30" s="44"/>
      <c r="RX30" s="44"/>
      <c r="RY30" s="44"/>
      <c r="RZ30" s="44"/>
      <c r="SA30" s="44"/>
      <c r="SB30" s="44"/>
      <c r="SC30" s="44"/>
      <c r="SD30" s="44"/>
      <c r="SE30" s="44"/>
      <c r="SF30" s="44"/>
      <c r="SG30" s="44"/>
      <c r="SH30" s="44"/>
      <c r="SI30" s="44"/>
      <c r="SJ30" s="44"/>
      <c r="SK30" s="44"/>
      <c r="SL30" s="44"/>
      <c r="SM30" s="44"/>
      <c r="SN30" s="44"/>
      <c r="SO30" s="44"/>
      <c r="SP30" s="44"/>
      <c r="SQ30" s="44"/>
      <c r="SR30" s="44"/>
      <c r="SS30" s="44"/>
      <c r="ST30" s="44"/>
      <c r="SU30" s="44"/>
      <c r="SV30" s="44"/>
      <c r="SW30" s="44"/>
      <c r="SX30" s="44"/>
      <c r="SY30" s="44"/>
      <c r="SZ30" s="44"/>
      <c r="TA30" s="44"/>
      <c r="TB30" s="44"/>
      <c r="TC30" s="44"/>
      <c r="TD30" s="44"/>
      <c r="TE30" s="44"/>
      <c r="TF30" s="44"/>
      <c r="TG30" s="44"/>
      <c r="TH30" s="44"/>
      <c r="TI30" s="44"/>
      <c r="TJ30" s="44"/>
      <c r="TK30" s="44"/>
      <c r="TL30" s="44"/>
      <c r="TM30" s="44"/>
      <c r="TN30" s="44"/>
      <c r="TO30" s="44"/>
      <c r="TP30" s="44"/>
      <c r="TQ30" s="44"/>
      <c r="TR30" s="44"/>
      <c r="TS30" s="44"/>
      <c r="TT30" s="44"/>
      <c r="TU30" s="44"/>
      <c r="TV30" s="44"/>
      <c r="TW30" s="44"/>
      <c r="TX30" s="44"/>
      <c r="TY30" s="44"/>
      <c r="TZ30" s="44"/>
      <c r="UA30" s="44"/>
      <c r="UB30" s="44"/>
      <c r="UC30" s="44"/>
      <c r="UD30" s="44"/>
      <c r="UE30" s="44"/>
      <c r="UF30" s="44"/>
      <c r="UG30" s="44"/>
      <c r="UH30" s="44"/>
      <c r="UI30" s="44"/>
      <c r="UJ30" s="44"/>
      <c r="UK30" s="44"/>
      <c r="UL30" s="44"/>
      <c r="UM30" s="44"/>
      <c r="UN30" s="44"/>
      <c r="UO30" s="44"/>
      <c r="UP30" s="44"/>
      <c r="UQ30" s="44"/>
      <c r="UR30" s="44"/>
      <c r="US30" s="44"/>
      <c r="UT30" s="44"/>
      <c r="UU30" s="44"/>
      <c r="UV30" s="44"/>
      <c r="UW30" s="44"/>
      <c r="UX30" s="44"/>
      <c r="UY30" s="44"/>
      <c r="UZ30" s="44"/>
      <c r="VA30" s="44"/>
      <c r="VB30" s="44"/>
      <c r="VC30" s="44"/>
      <c r="VD30" s="44"/>
      <c r="VE30" s="44"/>
      <c r="VF30" s="44"/>
      <c r="VG30" s="44"/>
      <c r="VH30" s="44"/>
      <c r="VI30" s="44"/>
      <c r="VJ30" s="44"/>
      <c r="VK30" s="44"/>
      <c r="VL30" s="44"/>
      <c r="VM30" s="44"/>
      <c r="VN30" s="44"/>
      <c r="VO30" s="44"/>
      <c r="VP30" s="44"/>
      <c r="VQ30" s="44"/>
      <c r="VR30" s="44"/>
      <c r="VS30" s="44"/>
      <c r="VT30" s="44"/>
      <c r="VU30" s="44"/>
      <c r="VV30" s="44"/>
      <c r="VW30" s="44"/>
      <c r="VX30" s="44"/>
      <c r="VY30" s="44"/>
      <c r="VZ30" s="44"/>
      <c r="WA30" s="44"/>
      <c r="WB30" s="44"/>
      <c r="WC30" s="44"/>
      <c r="WD30" s="44"/>
      <c r="WE30" s="44"/>
      <c r="WF30" s="44"/>
      <c r="WG30" s="44"/>
      <c r="WH30" s="44"/>
      <c r="WI30" s="44"/>
      <c r="WJ30" s="44"/>
      <c r="WK30" s="44"/>
      <c r="WL30" s="44"/>
      <c r="WM30" s="44"/>
      <c r="WN30" s="44"/>
      <c r="WO30" s="44"/>
      <c r="WP30" s="44"/>
      <c r="WQ30" s="44"/>
      <c r="WR30" s="44"/>
      <c r="WS30" s="44"/>
      <c r="WT30" s="44"/>
      <c r="WU30" s="44"/>
      <c r="WV30" s="44"/>
      <c r="WW30" s="44"/>
      <c r="WX30" s="44"/>
      <c r="WY30" s="44"/>
      <c r="WZ30" s="44"/>
      <c r="XA30" s="44"/>
      <c r="XB30" s="44"/>
      <c r="XC30" s="44"/>
      <c r="XD30" s="44"/>
      <c r="XE30" s="44"/>
      <c r="XF30" s="44"/>
      <c r="XG30" s="44"/>
      <c r="XH30" s="44"/>
      <c r="XI30" s="44"/>
      <c r="XJ30" s="44"/>
      <c r="XK30" s="44"/>
      <c r="XL30" s="44"/>
      <c r="XM30" s="44"/>
      <c r="XN30" s="44"/>
      <c r="XO30" s="44"/>
      <c r="XP30" s="44"/>
      <c r="XQ30" s="44"/>
      <c r="XR30" s="44"/>
      <c r="XS30" s="44"/>
      <c r="XT30" s="44"/>
      <c r="XU30" s="44"/>
      <c r="XV30" s="44"/>
      <c r="XW30" s="44"/>
      <c r="XX30" s="44"/>
      <c r="XY30" s="44"/>
      <c r="XZ30" s="44"/>
      <c r="YA30" s="44"/>
      <c r="YB30" s="44"/>
      <c r="YC30" s="44"/>
      <c r="YD30" s="44"/>
      <c r="YE30" s="44"/>
      <c r="YF30" s="44"/>
      <c r="YG30" s="44"/>
      <c r="YH30" s="44"/>
      <c r="YI30" s="44"/>
      <c r="YJ30" s="44"/>
      <c r="YK30" s="44"/>
      <c r="YL30" s="44"/>
      <c r="YM30" s="44"/>
      <c r="YN30" s="44"/>
      <c r="YO30" s="44"/>
      <c r="YP30" s="44"/>
      <c r="YQ30" s="44"/>
      <c r="YR30" s="44"/>
      <c r="YS30" s="44"/>
      <c r="YT30" s="44"/>
      <c r="YU30" s="44"/>
      <c r="YV30" s="44"/>
      <c r="YW30" s="44"/>
      <c r="YX30" s="44"/>
      <c r="YY30" s="44"/>
      <c r="YZ30" s="44"/>
      <c r="ZA30" s="44"/>
      <c r="ZB30" s="44"/>
      <c r="ZC30" s="44"/>
      <c r="ZD30" s="44"/>
      <c r="ZE30" s="44"/>
      <c r="ZF30" s="44"/>
      <c r="ZG30" s="44"/>
      <c r="ZH30" s="44"/>
      <c r="ZI30" s="44"/>
      <c r="ZJ30" s="44"/>
      <c r="ZK30" s="44"/>
      <c r="ZL30" s="44"/>
      <c r="ZM30" s="44"/>
      <c r="ZN30" s="44"/>
      <c r="ZO30" s="44"/>
      <c r="ZP30" s="44"/>
      <c r="ZQ30" s="44"/>
      <c r="ZR30" s="44"/>
      <c r="ZS30" s="44"/>
      <c r="ZT30" s="44"/>
      <c r="ZU30" s="44"/>
      <c r="ZV30" s="44"/>
      <c r="ZW30" s="44"/>
      <c r="ZX30" s="44"/>
      <c r="ZY30" s="44"/>
      <c r="ZZ30" s="44"/>
      <c r="AAA30" s="44"/>
      <c r="AAB30" s="44"/>
      <c r="AAC30" s="44"/>
      <c r="AAD30" s="44"/>
      <c r="AAE30" s="44"/>
      <c r="AAF30" s="44"/>
      <c r="AAG30" s="44"/>
      <c r="AAH30" s="44"/>
      <c r="AAI30" s="44"/>
      <c r="AAJ30" s="44"/>
      <c r="AAK30" s="44"/>
      <c r="AAL30" s="44"/>
      <c r="AAM30" s="44"/>
      <c r="AAN30" s="44"/>
      <c r="AAO30" s="44"/>
      <c r="AAP30" s="44"/>
      <c r="AAQ30" s="44"/>
      <c r="AAR30" s="44"/>
      <c r="AAS30" s="44"/>
      <c r="AAT30" s="44"/>
      <c r="AAU30" s="44"/>
      <c r="AAV30" s="44"/>
      <c r="AAW30" s="44"/>
      <c r="AAX30" s="44"/>
      <c r="AAY30" s="44"/>
      <c r="AAZ30" s="44"/>
      <c r="ABA30" s="44"/>
      <c r="ABB30" s="44"/>
      <c r="ABC30" s="44"/>
      <c r="ABD30" s="44"/>
      <c r="ABE30" s="44"/>
      <c r="ABF30" s="44"/>
      <c r="ABG30" s="44"/>
      <c r="ABH30" s="44"/>
      <c r="ABI30" s="44"/>
      <c r="ABJ30" s="44"/>
      <c r="ABK30" s="44"/>
      <c r="ABL30" s="44"/>
      <c r="ABM30" s="44"/>
      <c r="ABN30" s="44"/>
      <c r="ABO30" s="44"/>
      <c r="ABP30" s="44"/>
      <c r="ABQ30" s="44"/>
      <c r="ABR30" s="44"/>
      <c r="ABS30" s="44"/>
      <c r="ABT30" s="44"/>
      <c r="ABU30" s="44"/>
      <c r="ABV30" s="44"/>
      <c r="ABW30" s="44"/>
      <c r="ABX30" s="44"/>
      <c r="ABY30" s="44"/>
      <c r="ABZ30" s="44"/>
      <c r="ACA30" s="44"/>
      <c r="ACB30" s="44"/>
      <c r="ACC30" s="44"/>
      <c r="ACD30" s="44"/>
      <c r="ACE30" s="44"/>
      <c r="ACF30" s="44"/>
      <c r="ACG30" s="44"/>
      <c r="ACH30" s="44"/>
      <c r="ACI30" s="44"/>
      <c r="ACJ30" s="44"/>
      <c r="ACK30" s="44"/>
      <c r="ACL30" s="44"/>
      <c r="ACM30" s="44"/>
      <c r="ACN30" s="44"/>
      <c r="ACO30" s="44"/>
      <c r="ACP30" s="44"/>
      <c r="ACQ30" s="44"/>
      <c r="ACR30" s="44"/>
      <c r="ACS30" s="44"/>
      <c r="ACT30" s="44"/>
      <c r="ACU30" s="44"/>
      <c r="ACV30" s="44"/>
      <c r="ACW30" s="44"/>
      <c r="ACX30" s="44"/>
      <c r="ACY30" s="44"/>
      <c r="ACZ30" s="44"/>
      <c r="ADA30" s="44"/>
      <c r="ADB30" s="44"/>
      <c r="ADC30" s="44"/>
      <c r="ADD30" s="44"/>
      <c r="ADE30" s="44"/>
      <c r="ADF30" s="44"/>
      <c r="ADG30" s="44"/>
      <c r="ADH30" s="44"/>
      <c r="ADI30" s="44"/>
      <c r="ADJ30" s="44"/>
      <c r="ADK30" s="44"/>
      <c r="ADL30" s="44"/>
      <c r="ADM30" s="44"/>
      <c r="ADN30" s="44"/>
      <c r="ADO30" s="44"/>
      <c r="ADP30" s="44"/>
      <c r="ADQ30" s="44"/>
      <c r="ADR30" s="44"/>
      <c r="ADS30" s="44"/>
      <c r="ADT30" s="44"/>
      <c r="ADU30" s="44"/>
      <c r="ADV30" s="44"/>
      <c r="ADW30" s="44"/>
      <c r="ADX30" s="44"/>
      <c r="ADY30" s="44"/>
      <c r="ADZ30" s="44"/>
      <c r="AEA30" s="44"/>
      <c r="AEB30" s="44"/>
      <c r="AEC30" s="44"/>
      <c r="AED30" s="44"/>
      <c r="AEE30" s="44"/>
      <c r="AEF30" s="44"/>
      <c r="AEG30" s="44"/>
      <c r="AEH30" s="44"/>
      <c r="AEI30" s="44"/>
      <c r="AEJ30" s="44"/>
      <c r="AEK30" s="44"/>
      <c r="AEL30" s="44"/>
      <c r="AEM30" s="44"/>
      <c r="AEN30" s="44"/>
      <c r="AEO30" s="44"/>
      <c r="AEP30" s="44"/>
      <c r="AEQ30" s="44"/>
      <c r="AER30" s="44"/>
      <c r="AES30" s="44"/>
      <c r="AET30" s="44"/>
      <c r="AEU30" s="44"/>
      <c r="AEV30" s="44"/>
      <c r="AEW30" s="44"/>
      <c r="AEX30" s="44"/>
      <c r="AEY30" s="44"/>
      <c r="AEZ30" s="44"/>
      <c r="AFA30" s="44"/>
      <c r="AFB30" s="44"/>
      <c r="AFC30" s="44"/>
      <c r="AFD30" s="44"/>
      <c r="AFE30" s="44"/>
      <c r="AFF30" s="44"/>
      <c r="AFG30" s="44"/>
      <c r="AFH30" s="44"/>
      <c r="AFI30" s="44"/>
      <c r="AFJ30" s="44"/>
      <c r="AFK30" s="44"/>
      <c r="AFL30" s="44"/>
      <c r="AFM30" s="44"/>
      <c r="AFN30" s="44"/>
      <c r="AFO30" s="44"/>
      <c r="AFP30" s="44"/>
      <c r="AFQ30" s="44"/>
      <c r="AFR30" s="44"/>
      <c r="AFS30" s="44"/>
      <c r="AFT30" s="44"/>
      <c r="AFU30" s="44"/>
      <c r="AFV30" s="44"/>
      <c r="AFW30" s="44"/>
      <c r="AFX30" s="44"/>
      <c r="AFY30" s="44"/>
      <c r="AFZ30" s="44"/>
      <c r="AGA30" s="44"/>
      <c r="AGB30" s="44"/>
      <c r="AGC30" s="44"/>
      <c r="AGD30" s="44"/>
      <c r="AGE30" s="44"/>
      <c r="AGF30" s="44"/>
      <c r="AGG30" s="44"/>
      <c r="AGH30" s="44"/>
      <c r="AGI30" s="44"/>
      <c r="AGJ30" s="44"/>
      <c r="AGK30" s="44"/>
      <c r="AGL30" s="44"/>
      <c r="AGM30" s="44"/>
      <c r="AGN30" s="44"/>
      <c r="AGO30" s="44"/>
      <c r="AGP30" s="44"/>
      <c r="AGQ30" s="44"/>
      <c r="AGR30" s="44"/>
      <c r="AGS30" s="44"/>
      <c r="AGT30" s="44"/>
      <c r="AGU30" s="44"/>
      <c r="AGV30" s="44"/>
      <c r="AGW30" s="44"/>
      <c r="AGX30" s="44"/>
      <c r="AGY30" s="44"/>
      <c r="AGZ30" s="44"/>
      <c r="AHA30" s="44"/>
      <c r="AHB30" s="44"/>
      <c r="AHC30" s="44"/>
      <c r="AHD30" s="44"/>
      <c r="AHE30" s="44"/>
      <c r="AHF30" s="44"/>
      <c r="AHG30" s="44"/>
      <c r="AHH30" s="44"/>
      <c r="AHI30" s="44"/>
      <c r="AHJ30" s="44"/>
      <c r="AHK30" s="44"/>
      <c r="AHL30" s="44"/>
      <c r="AHM30" s="44"/>
      <c r="AHN30" s="44"/>
      <c r="AHO30" s="44"/>
      <c r="AHP30" s="44"/>
      <c r="AHQ30" s="44"/>
      <c r="AHR30" s="44"/>
      <c r="AHS30" s="44"/>
      <c r="AHT30" s="44"/>
      <c r="AHU30" s="44"/>
      <c r="AHV30" s="44"/>
      <c r="AHW30" s="44"/>
      <c r="AHX30" s="44"/>
      <c r="AHY30" s="44"/>
      <c r="AHZ30" s="44"/>
      <c r="AIA30" s="44"/>
      <c r="AIB30" s="44"/>
      <c r="AIC30" s="44"/>
      <c r="AID30" s="44"/>
      <c r="AIE30" s="44"/>
      <c r="AIF30" s="44"/>
      <c r="AIG30" s="44"/>
      <c r="AIH30" s="44"/>
      <c r="AII30" s="44"/>
      <c r="AIJ30" s="44"/>
      <c r="AIK30" s="44"/>
      <c r="AIL30" s="44"/>
      <c r="AIM30" s="44"/>
      <c r="AIN30" s="44"/>
      <c r="AIO30" s="44"/>
      <c r="AIP30" s="44"/>
      <c r="AIQ30" s="44"/>
      <c r="AIR30" s="44"/>
      <c r="AIS30" s="44"/>
      <c r="AIT30" s="44"/>
      <c r="AIU30" s="44"/>
      <c r="AIV30" s="44"/>
      <c r="AIW30" s="44"/>
      <c r="AIX30" s="44"/>
      <c r="AIY30" s="44"/>
      <c r="AIZ30" s="44"/>
      <c r="AJA30" s="44"/>
      <c r="AJB30" s="44"/>
      <c r="AJC30" s="44"/>
      <c r="AJD30" s="44"/>
      <c r="AJE30" s="44"/>
      <c r="AJF30" s="44"/>
      <c r="AJG30" s="44"/>
      <c r="AJH30" s="44"/>
      <c r="AJI30" s="44"/>
      <c r="AJJ30" s="44"/>
      <c r="AJK30" s="44"/>
      <c r="AJL30" s="44"/>
      <c r="AJM30" s="44"/>
      <c r="AJN30" s="44"/>
      <c r="AJO30" s="44"/>
      <c r="AJP30" s="44"/>
      <c r="AJQ30" s="44"/>
      <c r="AJR30" s="44"/>
      <c r="AJS30" s="44"/>
      <c r="AJT30" s="44"/>
      <c r="AJU30" s="44"/>
      <c r="AJV30" s="44"/>
      <c r="AJW30" s="44"/>
      <c r="AJX30" s="44"/>
      <c r="AJY30" s="44"/>
      <c r="AJZ30" s="44"/>
      <c r="AKA30" s="44"/>
      <c r="AKB30" s="44"/>
      <c r="AKC30" s="44"/>
      <c r="AKD30" s="44"/>
      <c r="AKE30" s="44"/>
      <c r="AKF30" s="44"/>
      <c r="AKG30" s="44"/>
      <c r="AKH30" s="44"/>
      <c r="AKI30" s="44"/>
      <c r="AKJ30" s="44"/>
      <c r="AKK30" s="44"/>
      <c r="AKL30" s="44"/>
      <c r="AKM30" s="44"/>
      <c r="AKN30" s="44"/>
      <c r="AKO30" s="44"/>
      <c r="AKP30" s="44"/>
      <c r="AKQ30" s="44"/>
      <c r="AKR30" s="44"/>
      <c r="AKS30" s="44"/>
      <c r="AKT30" s="44"/>
      <c r="AKU30" s="44"/>
      <c r="AKV30" s="44"/>
      <c r="AKW30" s="44"/>
      <c r="AKX30" s="44"/>
      <c r="AKY30" s="44"/>
      <c r="AKZ30" s="44"/>
      <c r="ALA30" s="44"/>
      <c r="ALB30" s="44"/>
      <c r="ALC30" s="44"/>
      <c r="ALD30" s="44"/>
      <c r="ALE30" s="44"/>
      <c r="ALF30" s="44"/>
      <c r="ALG30" s="44"/>
      <c r="ALH30" s="44"/>
      <c r="ALI30" s="44"/>
      <c r="ALJ30" s="44"/>
      <c r="ALK30" s="44"/>
      <c r="ALL30" s="44"/>
      <c r="ALM30" s="44"/>
      <c r="ALN30" s="44"/>
      <c r="ALO30" s="44"/>
      <c r="ALP30" s="44"/>
      <c r="ALQ30" s="44"/>
      <c r="ALR30" s="44"/>
      <c r="ALS30" s="44"/>
      <c r="ALT30" s="44"/>
      <c r="ALU30" s="44"/>
      <c r="ALV30" s="44"/>
      <c r="ALW30" s="44"/>
      <c r="ALX30" s="44"/>
      <c r="ALY30" s="44"/>
      <c r="ALZ30" s="44"/>
      <c r="AMA30" s="44"/>
      <c r="AMB30" s="44"/>
      <c r="AMC30" s="44"/>
      <c r="AMD30" s="44"/>
      <c r="AME30" s="44"/>
      <c r="AMF30" s="44"/>
      <c r="AMG30" s="44"/>
      <c r="AMH30" s="44"/>
      <c r="AMI30" s="44"/>
      <c r="AMJ30" s="44"/>
      <c r="AMK30" s="44"/>
      <c r="AML30" s="44"/>
      <c r="AMM30" s="44"/>
      <c r="AMN30" s="44"/>
      <c r="AMO30" s="44"/>
      <c r="AMP30" s="44"/>
      <c r="AMQ30" s="44"/>
      <c r="AMR30" s="44"/>
      <c r="AMS30" s="44"/>
      <c r="AMT30" s="44"/>
      <c r="AMU30" s="44"/>
      <c r="AMV30" s="44"/>
      <c r="AMW30" s="44"/>
      <c r="AMX30" s="44"/>
      <c r="AMY30" s="44"/>
      <c r="AMZ30" s="44"/>
      <c r="ANA30" s="44"/>
      <c r="ANB30" s="44"/>
      <c r="ANC30" s="44"/>
      <c r="AND30" s="44"/>
      <c r="ANE30" s="44"/>
      <c r="ANF30" s="44"/>
      <c r="ANG30" s="44"/>
      <c r="ANH30" s="44"/>
      <c r="ANI30" s="44"/>
      <c r="ANJ30" s="44"/>
      <c r="ANK30" s="44"/>
      <c r="ANL30" s="44"/>
      <c r="ANM30" s="44"/>
      <c r="ANN30" s="44"/>
      <c r="ANO30" s="44"/>
      <c r="ANP30" s="44"/>
      <c r="ANQ30" s="44"/>
      <c r="ANR30" s="44"/>
      <c r="ANS30" s="44"/>
      <c r="ANT30" s="44"/>
      <c r="ANU30" s="44"/>
      <c r="ANV30" s="44"/>
      <c r="ANW30" s="44"/>
      <c r="ANX30" s="44"/>
      <c r="ANY30" s="44"/>
      <c r="ANZ30" s="44"/>
      <c r="AOA30" s="44"/>
      <c r="AOB30" s="44"/>
      <c r="AOC30" s="44"/>
      <c r="AOD30" s="44"/>
      <c r="AOE30" s="44"/>
      <c r="AOF30" s="44"/>
      <c r="AOG30" s="44"/>
      <c r="AOH30" s="44"/>
      <c r="AOI30" s="44"/>
      <c r="AOJ30" s="44"/>
      <c r="AOK30" s="44"/>
      <c r="AOL30" s="44"/>
      <c r="AOM30" s="44"/>
      <c r="AON30" s="44"/>
      <c r="AOO30" s="44"/>
      <c r="AOP30" s="44"/>
      <c r="AOQ30" s="44"/>
      <c r="AOR30" s="44"/>
      <c r="AOS30" s="44"/>
      <c r="AOT30" s="44"/>
      <c r="AOU30" s="44"/>
      <c r="AOV30" s="44"/>
      <c r="AOW30" s="44"/>
      <c r="AOX30" s="44"/>
      <c r="AOY30" s="44"/>
      <c r="AOZ30" s="44"/>
      <c r="APA30" s="44"/>
      <c r="APB30" s="44"/>
      <c r="APC30" s="44"/>
      <c r="APD30" s="44"/>
      <c r="APE30" s="44"/>
      <c r="APF30" s="44"/>
      <c r="APG30" s="44"/>
      <c r="APH30" s="44"/>
      <c r="API30" s="44"/>
      <c r="APJ30" s="44"/>
      <c r="APK30" s="44"/>
      <c r="APL30" s="44"/>
      <c r="APM30" s="44"/>
    </row>
    <row r="31" spans="3:1105" x14ac:dyDescent="0.25">
      <c r="C31" s="46" t="s">
        <v>324</v>
      </c>
      <c r="D31" s="44">
        <v>12545</v>
      </c>
      <c r="E31" s="119">
        <v>0</v>
      </c>
      <c r="F31" s="119">
        <v>0</v>
      </c>
      <c r="G31" s="119">
        <v>0</v>
      </c>
      <c r="H31" s="119">
        <v>0</v>
      </c>
      <c r="I31" s="44"/>
      <c r="J31" s="44"/>
      <c r="K31" s="68"/>
      <c r="L31" s="68"/>
      <c r="M31" s="68"/>
      <c r="N31" s="68"/>
      <c r="Q31" s="68"/>
      <c r="R31" s="68"/>
      <c r="S31" s="68"/>
      <c r="T31" s="68"/>
      <c r="U31" s="68"/>
      <c r="V31" s="68"/>
      <c r="W31" s="68"/>
      <c r="X31" s="68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44"/>
      <c r="AT31" s="44"/>
      <c r="AU31" s="44"/>
      <c r="AV31" s="44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44"/>
      <c r="BQ31" s="44"/>
      <c r="BR31" s="44"/>
      <c r="BS31" s="44"/>
      <c r="BT31" s="44"/>
      <c r="BU31" s="44"/>
      <c r="BV31" s="44"/>
      <c r="BW31" s="44"/>
      <c r="BX31" s="44"/>
      <c r="BY31" s="44"/>
      <c r="BZ31" s="44"/>
      <c r="CA31" s="44"/>
      <c r="CB31" s="44"/>
      <c r="CC31" s="44"/>
      <c r="CD31" s="44"/>
      <c r="CE31" s="44"/>
      <c r="CF31" s="44"/>
      <c r="CG31" s="44"/>
      <c r="CH31" s="44"/>
      <c r="CI31" s="44"/>
      <c r="CJ31" s="44"/>
      <c r="CK31" s="44"/>
      <c r="CL31" s="44"/>
      <c r="CM31" s="44"/>
      <c r="CN31" s="44"/>
      <c r="CO31" s="44"/>
      <c r="CP31" s="44"/>
      <c r="CQ31" s="44"/>
      <c r="CR31" s="44"/>
      <c r="CS31" s="44"/>
      <c r="CT31" s="44"/>
      <c r="CU31" s="44"/>
      <c r="CV31" s="44"/>
      <c r="CW31" s="44"/>
      <c r="CX31" s="44"/>
      <c r="CY31" s="44"/>
      <c r="CZ31" s="44"/>
      <c r="DA31" s="44"/>
      <c r="DB31" s="44"/>
      <c r="DC31" s="44"/>
      <c r="DD31" s="44"/>
      <c r="DE31" s="44"/>
      <c r="DF31" s="44"/>
      <c r="DG31" s="44"/>
      <c r="DH31" s="44"/>
      <c r="DI31" s="44"/>
      <c r="DJ31" s="44"/>
      <c r="DK31" s="44"/>
      <c r="DL31" s="44"/>
      <c r="DM31" s="44"/>
      <c r="DN31" s="44"/>
      <c r="DO31" s="44"/>
      <c r="DP31" s="44"/>
      <c r="DQ31" s="44"/>
      <c r="DR31" s="44"/>
      <c r="DS31" s="44"/>
      <c r="DT31" s="44"/>
      <c r="DU31" s="44"/>
      <c r="DV31" s="44"/>
      <c r="DW31" s="44"/>
      <c r="DX31" s="44"/>
      <c r="DY31" s="44"/>
      <c r="DZ31" s="44"/>
      <c r="EA31" s="44"/>
      <c r="EB31" s="44"/>
      <c r="EC31" s="44"/>
      <c r="ED31" s="44"/>
      <c r="EE31" s="44"/>
      <c r="EF31" s="44"/>
      <c r="EG31" s="44"/>
      <c r="EH31" s="44"/>
      <c r="EI31" s="44"/>
      <c r="EJ31" s="44"/>
      <c r="EK31" s="44"/>
      <c r="EL31" s="44"/>
      <c r="EM31" s="44"/>
      <c r="EN31" s="44"/>
      <c r="EO31" s="44"/>
      <c r="EP31" s="44"/>
      <c r="EQ31" s="44"/>
      <c r="ER31" s="44"/>
      <c r="ES31" s="44"/>
      <c r="ET31" s="44"/>
      <c r="EU31" s="44"/>
      <c r="EV31" s="44"/>
      <c r="EW31" s="44"/>
      <c r="EX31" s="44"/>
      <c r="EY31" s="44"/>
      <c r="EZ31" s="44"/>
      <c r="FA31" s="44"/>
      <c r="FB31" s="44"/>
      <c r="FC31" s="44"/>
      <c r="FD31" s="44"/>
      <c r="FE31" s="44"/>
      <c r="FF31" s="44"/>
      <c r="FG31" s="44"/>
      <c r="FH31" s="44"/>
      <c r="FI31" s="44"/>
      <c r="FJ31" s="44"/>
      <c r="FK31" s="44"/>
      <c r="FL31" s="44"/>
      <c r="FM31" s="44"/>
      <c r="FN31" s="44"/>
      <c r="FO31" s="44"/>
      <c r="FP31" s="44"/>
      <c r="FQ31" s="44"/>
      <c r="FR31" s="44"/>
      <c r="FS31" s="44"/>
      <c r="FT31" s="44"/>
      <c r="FU31" s="44"/>
      <c r="FV31" s="44"/>
      <c r="FW31" s="44"/>
      <c r="FX31" s="44"/>
      <c r="FY31" s="44"/>
      <c r="FZ31" s="44"/>
      <c r="GA31" s="44"/>
      <c r="GB31" s="44"/>
      <c r="GC31" s="44"/>
      <c r="GD31" s="44"/>
      <c r="GE31" s="44"/>
      <c r="GF31" s="44"/>
      <c r="GG31" s="44"/>
      <c r="GH31" s="44"/>
      <c r="GI31" s="44"/>
      <c r="GJ31" s="44"/>
      <c r="GK31" s="44"/>
      <c r="GL31" s="44"/>
      <c r="GM31" s="44"/>
      <c r="GN31" s="44"/>
      <c r="GO31" s="44"/>
      <c r="GP31" s="44"/>
      <c r="GQ31" s="44"/>
      <c r="GR31" s="44"/>
      <c r="GS31" s="44"/>
      <c r="GT31" s="44"/>
      <c r="GU31" s="44"/>
      <c r="GV31" s="44"/>
      <c r="GW31" s="44"/>
      <c r="GX31" s="44"/>
      <c r="GY31" s="44"/>
      <c r="GZ31" s="44"/>
      <c r="HA31" s="44"/>
      <c r="HB31" s="44"/>
      <c r="HC31" s="44"/>
      <c r="HD31" s="44"/>
      <c r="HE31" s="44"/>
      <c r="HF31" s="44"/>
      <c r="HG31" s="44"/>
      <c r="HH31" s="44"/>
      <c r="HI31" s="44"/>
      <c r="HJ31" s="44"/>
      <c r="HK31" s="44"/>
      <c r="HL31" s="44"/>
      <c r="HM31" s="44"/>
      <c r="HN31" s="44"/>
      <c r="HO31" s="44"/>
      <c r="HP31" s="44"/>
      <c r="HQ31" s="44"/>
      <c r="HR31" s="44"/>
      <c r="HS31" s="44"/>
      <c r="HT31" s="44"/>
      <c r="HU31" s="44"/>
      <c r="HV31" s="44"/>
      <c r="HW31" s="44"/>
      <c r="HX31" s="44"/>
      <c r="HY31" s="44"/>
      <c r="HZ31" s="44"/>
      <c r="IA31" s="44"/>
      <c r="IB31" s="44"/>
      <c r="IC31" s="44"/>
      <c r="ID31" s="44"/>
      <c r="IE31" s="44"/>
      <c r="IF31" s="44"/>
      <c r="IG31" s="44"/>
      <c r="IH31" s="44"/>
      <c r="II31" s="44"/>
      <c r="IJ31" s="44"/>
      <c r="IK31" s="44"/>
      <c r="IL31" s="44"/>
      <c r="IM31" s="44"/>
      <c r="IN31" s="44"/>
      <c r="IO31" s="44"/>
      <c r="IP31" s="44"/>
      <c r="IQ31" s="44"/>
      <c r="IR31" s="44"/>
      <c r="IS31" s="44"/>
      <c r="IT31" s="44"/>
      <c r="IU31" s="44"/>
      <c r="IV31" s="44"/>
      <c r="IW31" s="44"/>
      <c r="IX31" s="44"/>
      <c r="IY31" s="44"/>
      <c r="IZ31" s="44"/>
      <c r="JA31" s="44"/>
      <c r="JB31" s="44"/>
      <c r="JC31" s="44"/>
      <c r="JD31" s="44"/>
      <c r="JE31" s="44"/>
      <c r="JF31" s="44"/>
      <c r="JG31" s="44"/>
      <c r="JH31" s="44"/>
      <c r="JI31" s="44"/>
      <c r="JJ31" s="44"/>
      <c r="JK31" s="44"/>
      <c r="JL31" s="44"/>
      <c r="JM31" s="44"/>
      <c r="JN31" s="44"/>
      <c r="JO31" s="44"/>
      <c r="JP31" s="44"/>
      <c r="JQ31" s="44"/>
      <c r="JR31" s="44"/>
      <c r="JS31" s="44"/>
      <c r="JT31" s="44"/>
      <c r="JU31" s="44"/>
      <c r="JV31" s="44"/>
      <c r="JW31" s="44"/>
      <c r="JX31" s="44"/>
      <c r="JY31" s="44"/>
      <c r="JZ31" s="44"/>
      <c r="KA31" s="44"/>
      <c r="KB31" s="44"/>
      <c r="KC31" s="44"/>
      <c r="KD31" s="44"/>
      <c r="KE31" s="44"/>
      <c r="KF31" s="44"/>
      <c r="KG31" s="44"/>
      <c r="KH31" s="44"/>
      <c r="KI31" s="44"/>
      <c r="KJ31" s="44"/>
      <c r="KK31" s="44"/>
      <c r="KL31" s="44"/>
      <c r="KM31" s="44"/>
      <c r="KN31" s="44"/>
      <c r="KO31" s="44"/>
      <c r="KP31" s="44"/>
      <c r="KQ31" s="44"/>
      <c r="KR31" s="44"/>
      <c r="KS31" s="44"/>
      <c r="KT31" s="44"/>
      <c r="KU31" s="44"/>
      <c r="KV31" s="44"/>
      <c r="KW31" s="44"/>
      <c r="KX31" s="44"/>
      <c r="KY31" s="44"/>
      <c r="KZ31" s="44"/>
      <c r="LA31" s="44"/>
      <c r="LB31" s="44"/>
      <c r="LC31" s="44"/>
      <c r="LD31" s="44"/>
      <c r="LE31" s="44"/>
      <c r="LF31" s="44"/>
      <c r="LG31" s="44"/>
      <c r="LH31" s="44"/>
      <c r="LI31" s="44"/>
      <c r="LJ31" s="44"/>
      <c r="LK31" s="44"/>
      <c r="LL31" s="44"/>
      <c r="LM31" s="44"/>
      <c r="LN31" s="44"/>
      <c r="LO31" s="44"/>
      <c r="LP31" s="44"/>
      <c r="LQ31" s="44"/>
      <c r="LR31" s="44"/>
      <c r="LS31" s="44"/>
      <c r="LT31" s="44"/>
      <c r="LU31" s="44"/>
      <c r="LV31" s="44"/>
      <c r="LW31" s="44"/>
      <c r="LX31" s="44"/>
      <c r="LY31" s="44"/>
      <c r="LZ31" s="44"/>
      <c r="MA31" s="44"/>
      <c r="MB31" s="44"/>
      <c r="MC31" s="44"/>
      <c r="MD31" s="44"/>
      <c r="ME31" s="44"/>
      <c r="MF31" s="44"/>
      <c r="MG31" s="44"/>
      <c r="MH31" s="44"/>
      <c r="MI31" s="44"/>
      <c r="MJ31" s="44"/>
      <c r="MK31" s="44"/>
      <c r="ML31" s="44"/>
      <c r="MM31" s="44"/>
      <c r="MN31" s="44"/>
      <c r="MO31" s="44"/>
      <c r="MP31" s="44"/>
      <c r="MQ31" s="44"/>
      <c r="MR31" s="44"/>
      <c r="MS31" s="44"/>
      <c r="MT31" s="44"/>
      <c r="MU31" s="44"/>
      <c r="MV31" s="44"/>
      <c r="MW31" s="44"/>
      <c r="MX31" s="44"/>
      <c r="MY31" s="44"/>
      <c r="MZ31" s="44"/>
      <c r="NA31" s="44"/>
      <c r="NB31" s="44"/>
      <c r="NC31" s="44"/>
      <c r="ND31" s="44"/>
      <c r="NE31" s="44"/>
      <c r="NF31" s="44"/>
      <c r="NG31" s="44"/>
      <c r="NH31" s="44"/>
      <c r="NI31" s="44"/>
      <c r="NJ31" s="44"/>
      <c r="NK31" s="44"/>
      <c r="NL31" s="44"/>
      <c r="NM31" s="44"/>
      <c r="NN31" s="44"/>
      <c r="NO31" s="44"/>
      <c r="NP31" s="44"/>
      <c r="NQ31" s="44"/>
      <c r="NR31" s="44"/>
      <c r="NS31" s="44"/>
      <c r="NT31" s="44"/>
      <c r="NU31" s="44"/>
      <c r="NV31" s="44"/>
      <c r="NW31" s="44"/>
      <c r="NX31" s="44"/>
      <c r="NY31" s="44"/>
      <c r="NZ31" s="44"/>
      <c r="OA31" s="44"/>
      <c r="OB31" s="44"/>
      <c r="OC31" s="44"/>
      <c r="OD31" s="44"/>
      <c r="OE31" s="44"/>
      <c r="OF31" s="44"/>
      <c r="OG31" s="44"/>
      <c r="OH31" s="44"/>
      <c r="OI31" s="44"/>
      <c r="OJ31" s="44"/>
      <c r="OK31" s="44"/>
      <c r="OL31" s="44"/>
      <c r="OM31" s="44"/>
      <c r="ON31" s="44"/>
      <c r="OO31" s="44"/>
      <c r="OP31" s="44"/>
      <c r="OQ31" s="44"/>
      <c r="OR31" s="44"/>
      <c r="OS31" s="44"/>
      <c r="OT31" s="44"/>
      <c r="OU31" s="44"/>
      <c r="OV31" s="44"/>
      <c r="OW31" s="44"/>
      <c r="OX31" s="44"/>
      <c r="OY31" s="44"/>
      <c r="OZ31" s="44"/>
      <c r="PA31" s="44"/>
      <c r="PB31" s="44"/>
      <c r="PC31" s="44"/>
      <c r="PD31" s="44"/>
      <c r="PE31" s="44"/>
      <c r="PF31" s="44"/>
      <c r="PG31" s="44"/>
      <c r="PH31" s="44"/>
      <c r="PI31" s="44"/>
      <c r="PJ31" s="44"/>
      <c r="PK31" s="44"/>
      <c r="PL31" s="44"/>
      <c r="PM31" s="44"/>
      <c r="PN31" s="44"/>
      <c r="PO31" s="44"/>
      <c r="PP31" s="44"/>
      <c r="PQ31" s="44"/>
      <c r="PR31" s="44"/>
      <c r="PS31" s="44"/>
      <c r="PT31" s="44"/>
      <c r="PU31" s="44"/>
      <c r="PV31" s="44"/>
      <c r="PW31" s="44"/>
      <c r="PX31" s="44"/>
      <c r="PY31" s="44"/>
      <c r="PZ31" s="44"/>
      <c r="QA31" s="44"/>
      <c r="QB31" s="44"/>
      <c r="QC31" s="44"/>
      <c r="QD31" s="44"/>
      <c r="QE31" s="44"/>
      <c r="QF31" s="44"/>
      <c r="QG31" s="44"/>
      <c r="QH31" s="44"/>
      <c r="QI31" s="44"/>
      <c r="QJ31" s="44"/>
      <c r="QK31" s="44"/>
      <c r="QL31" s="44"/>
      <c r="QM31" s="44"/>
      <c r="QN31" s="44"/>
      <c r="QO31" s="44"/>
      <c r="QP31" s="44"/>
      <c r="QQ31" s="44"/>
      <c r="QR31" s="44"/>
      <c r="QS31" s="44"/>
      <c r="QT31" s="44"/>
      <c r="QU31" s="44"/>
      <c r="QV31" s="44"/>
      <c r="QW31" s="44"/>
      <c r="QX31" s="44"/>
      <c r="QY31" s="44"/>
      <c r="QZ31" s="44"/>
      <c r="RA31" s="44"/>
      <c r="RB31" s="44"/>
      <c r="RC31" s="44"/>
      <c r="RD31" s="44"/>
      <c r="RE31" s="44"/>
      <c r="RF31" s="44"/>
      <c r="RG31" s="44"/>
      <c r="RH31" s="44"/>
      <c r="RI31" s="44"/>
      <c r="RJ31" s="44"/>
      <c r="RK31" s="44"/>
      <c r="RL31" s="44"/>
      <c r="RM31" s="44"/>
      <c r="RN31" s="44"/>
      <c r="RO31" s="44"/>
      <c r="RP31" s="44"/>
      <c r="RQ31" s="44"/>
      <c r="RR31" s="44"/>
      <c r="RS31" s="44"/>
      <c r="RT31" s="44"/>
      <c r="RU31" s="44"/>
      <c r="RV31" s="44"/>
      <c r="RW31" s="44"/>
      <c r="RX31" s="44"/>
      <c r="RY31" s="44"/>
      <c r="RZ31" s="44"/>
      <c r="SA31" s="44"/>
      <c r="SB31" s="44"/>
      <c r="SC31" s="44"/>
      <c r="SD31" s="44"/>
      <c r="SE31" s="44"/>
      <c r="SF31" s="44"/>
      <c r="SG31" s="44"/>
      <c r="SH31" s="44"/>
      <c r="SI31" s="44"/>
      <c r="SJ31" s="44"/>
      <c r="SK31" s="44"/>
      <c r="SL31" s="44"/>
      <c r="SM31" s="44"/>
      <c r="SN31" s="44"/>
      <c r="SO31" s="44"/>
      <c r="SP31" s="44"/>
      <c r="SQ31" s="44"/>
      <c r="SR31" s="44"/>
      <c r="SS31" s="44"/>
      <c r="ST31" s="44"/>
      <c r="SU31" s="44"/>
      <c r="SV31" s="44"/>
      <c r="SW31" s="44"/>
      <c r="SX31" s="44"/>
      <c r="SY31" s="44"/>
      <c r="SZ31" s="44"/>
      <c r="TA31" s="44"/>
      <c r="TB31" s="44"/>
      <c r="TC31" s="44"/>
      <c r="TD31" s="44"/>
      <c r="TE31" s="44"/>
      <c r="TF31" s="44"/>
      <c r="TG31" s="44"/>
      <c r="TH31" s="44"/>
      <c r="TI31" s="44"/>
      <c r="TJ31" s="44"/>
      <c r="TK31" s="44"/>
      <c r="TL31" s="44"/>
      <c r="TM31" s="44"/>
      <c r="TN31" s="44"/>
      <c r="TO31" s="44"/>
      <c r="TP31" s="44"/>
      <c r="TQ31" s="44"/>
      <c r="TR31" s="44"/>
      <c r="TS31" s="44"/>
      <c r="TT31" s="44"/>
      <c r="TU31" s="44"/>
      <c r="TV31" s="44"/>
      <c r="TW31" s="44"/>
      <c r="TX31" s="44"/>
      <c r="TY31" s="44"/>
      <c r="TZ31" s="44"/>
      <c r="UA31" s="44"/>
      <c r="UB31" s="44"/>
      <c r="UC31" s="44"/>
      <c r="UD31" s="44"/>
      <c r="UE31" s="44"/>
      <c r="UF31" s="44"/>
      <c r="UG31" s="44"/>
      <c r="UH31" s="44"/>
      <c r="UI31" s="44"/>
      <c r="UJ31" s="44"/>
      <c r="UK31" s="44"/>
      <c r="UL31" s="44"/>
      <c r="UM31" s="44"/>
      <c r="UN31" s="44"/>
      <c r="UO31" s="44"/>
      <c r="UP31" s="44"/>
      <c r="UQ31" s="44"/>
      <c r="UR31" s="44"/>
      <c r="US31" s="44"/>
      <c r="UT31" s="44"/>
      <c r="UU31" s="44"/>
      <c r="UV31" s="44"/>
      <c r="UW31" s="44"/>
      <c r="UX31" s="44"/>
      <c r="UY31" s="44"/>
      <c r="UZ31" s="44"/>
      <c r="VA31" s="44"/>
      <c r="VB31" s="44"/>
      <c r="VC31" s="44"/>
      <c r="VD31" s="44"/>
      <c r="VE31" s="44"/>
      <c r="VF31" s="44"/>
      <c r="VG31" s="44"/>
      <c r="VH31" s="44"/>
      <c r="VI31" s="44"/>
      <c r="VJ31" s="44"/>
      <c r="VK31" s="44"/>
      <c r="VL31" s="44"/>
      <c r="VM31" s="44"/>
      <c r="VN31" s="44"/>
      <c r="VO31" s="44"/>
      <c r="VP31" s="44"/>
      <c r="VQ31" s="44"/>
      <c r="VR31" s="44"/>
      <c r="VS31" s="44"/>
      <c r="VT31" s="44"/>
      <c r="VU31" s="44"/>
      <c r="VV31" s="44"/>
      <c r="VW31" s="44"/>
      <c r="VX31" s="44"/>
      <c r="VY31" s="44"/>
      <c r="VZ31" s="44"/>
      <c r="WA31" s="44"/>
      <c r="WB31" s="44"/>
      <c r="WC31" s="44"/>
      <c r="WD31" s="44"/>
      <c r="WE31" s="44"/>
      <c r="WF31" s="44"/>
      <c r="WG31" s="44"/>
      <c r="WH31" s="44"/>
      <c r="WI31" s="44"/>
      <c r="WJ31" s="44"/>
      <c r="WK31" s="44"/>
      <c r="WL31" s="44"/>
      <c r="WM31" s="44"/>
      <c r="WN31" s="44"/>
      <c r="WO31" s="44"/>
      <c r="WP31" s="44"/>
      <c r="WQ31" s="44"/>
      <c r="WR31" s="44"/>
      <c r="WS31" s="44"/>
      <c r="WT31" s="44"/>
      <c r="WU31" s="44"/>
      <c r="WV31" s="44"/>
      <c r="WW31" s="44"/>
      <c r="WX31" s="44"/>
      <c r="WY31" s="44"/>
      <c r="WZ31" s="44"/>
      <c r="XA31" s="44"/>
      <c r="XB31" s="44"/>
      <c r="XC31" s="44"/>
      <c r="XD31" s="44"/>
      <c r="XE31" s="44"/>
      <c r="XF31" s="44"/>
      <c r="XG31" s="44"/>
      <c r="XH31" s="44"/>
      <c r="XI31" s="44"/>
      <c r="XJ31" s="44"/>
      <c r="XK31" s="44"/>
      <c r="XL31" s="44"/>
      <c r="XM31" s="44"/>
      <c r="XN31" s="44"/>
      <c r="XO31" s="44"/>
      <c r="XP31" s="44"/>
      <c r="XQ31" s="44"/>
      <c r="XR31" s="44"/>
      <c r="XS31" s="44"/>
      <c r="XT31" s="44"/>
      <c r="XU31" s="44"/>
      <c r="XV31" s="44"/>
      <c r="XW31" s="44"/>
      <c r="XX31" s="44"/>
      <c r="XY31" s="44"/>
      <c r="XZ31" s="44"/>
      <c r="YA31" s="44"/>
      <c r="YB31" s="44"/>
      <c r="YC31" s="44"/>
      <c r="YD31" s="44"/>
      <c r="YE31" s="44"/>
      <c r="YF31" s="44"/>
      <c r="YG31" s="44"/>
      <c r="YH31" s="44"/>
      <c r="YI31" s="44"/>
      <c r="YJ31" s="44"/>
      <c r="YK31" s="44"/>
      <c r="YL31" s="44"/>
      <c r="YM31" s="44"/>
      <c r="YN31" s="44"/>
      <c r="YO31" s="44"/>
      <c r="YP31" s="44"/>
      <c r="YQ31" s="44"/>
      <c r="YR31" s="44"/>
      <c r="YS31" s="44"/>
      <c r="YT31" s="44"/>
      <c r="YU31" s="44"/>
      <c r="YV31" s="44"/>
      <c r="YW31" s="44"/>
      <c r="YX31" s="44"/>
      <c r="YY31" s="44"/>
      <c r="YZ31" s="44"/>
      <c r="ZA31" s="44"/>
      <c r="ZB31" s="44"/>
      <c r="ZC31" s="44"/>
      <c r="ZD31" s="44"/>
      <c r="ZE31" s="44"/>
      <c r="ZF31" s="44"/>
      <c r="ZG31" s="44"/>
      <c r="ZH31" s="44"/>
      <c r="ZI31" s="44"/>
      <c r="ZJ31" s="44"/>
      <c r="ZK31" s="44"/>
      <c r="ZL31" s="44"/>
      <c r="ZM31" s="44"/>
      <c r="ZN31" s="44"/>
      <c r="ZO31" s="44"/>
      <c r="ZP31" s="44"/>
      <c r="ZQ31" s="44"/>
      <c r="ZR31" s="44"/>
      <c r="ZS31" s="44"/>
      <c r="ZT31" s="44"/>
      <c r="ZU31" s="44"/>
      <c r="ZV31" s="44"/>
      <c r="ZW31" s="44"/>
      <c r="ZX31" s="44"/>
      <c r="ZY31" s="44"/>
      <c r="ZZ31" s="44"/>
      <c r="AAA31" s="44"/>
      <c r="AAB31" s="44"/>
      <c r="AAC31" s="44"/>
      <c r="AAD31" s="44"/>
      <c r="AAE31" s="44"/>
      <c r="AAF31" s="44"/>
      <c r="AAG31" s="44"/>
      <c r="AAH31" s="44"/>
      <c r="AAI31" s="44"/>
      <c r="AAJ31" s="44"/>
      <c r="AAK31" s="44"/>
      <c r="AAL31" s="44"/>
      <c r="AAM31" s="44"/>
      <c r="AAN31" s="44"/>
      <c r="AAO31" s="44"/>
      <c r="AAP31" s="44"/>
      <c r="AAQ31" s="44"/>
      <c r="AAR31" s="44"/>
      <c r="AAS31" s="44"/>
      <c r="AAT31" s="44"/>
      <c r="AAU31" s="44"/>
      <c r="AAV31" s="44"/>
      <c r="AAW31" s="44"/>
      <c r="AAX31" s="44"/>
      <c r="AAY31" s="44"/>
      <c r="AAZ31" s="44"/>
      <c r="ABA31" s="44"/>
      <c r="ABB31" s="44"/>
      <c r="ABC31" s="44"/>
      <c r="ABD31" s="44"/>
      <c r="ABE31" s="44"/>
      <c r="ABF31" s="44"/>
      <c r="ABG31" s="44"/>
      <c r="ABH31" s="44"/>
      <c r="ABI31" s="44"/>
      <c r="ABJ31" s="44"/>
      <c r="ABK31" s="44"/>
      <c r="ABL31" s="44"/>
      <c r="ABM31" s="44"/>
      <c r="ABN31" s="44"/>
      <c r="ABO31" s="44"/>
      <c r="ABP31" s="44"/>
      <c r="ABQ31" s="44"/>
      <c r="ABR31" s="44"/>
      <c r="ABS31" s="44"/>
      <c r="ABT31" s="44"/>
      <c r="ABU31" s="44"/>
      <c r="ABV31" s="44"/>
      <c r="ABW31" s="44"/>
      <c r="ABX31" s="44"/>
      <c r="ABY31" s="44"/>
      <c r="ABZ31" s="44"/>
      <c r="ACA31" s="44"/>
      <c r="ACB31" s="44"/>
      <c r="ACC31" s="44"/>
      <c r="ACD31" s="44"/>
      <c r="ACE31" s="44"/>
      <c r="ACF31" s="44"/>
      <c r="ACG31" s="44"/>
      <c r="ACH31" s="44"/>
      <c r="ACI31" s="44"/>
      <c r="ACJ31" s="44"/>
      <c r="ACK31" s="44"/>
      <c r="ACL31" s="44"/>
      <c r="ACM31" s="44"/>
      <c r="ACN31" s="44"/>
      <c r="ACO31" s="44"/>
      <c r="ACP31" s="44"/>
      <c r="ACQ31" s="44"/>
      <c r="ACR31" s="44"/>
      <c r="ACS31" s="44"/>
      <c r="ACT31" s="44"/>
      <c r="ACU31" s="44"/>
      <c r="ACV31" s="44"/>
      <c r="ACW31" s="44"/>
      <c r="ACX31" s="44"/>
      <c r="ACY31" s="44"/>
      <c r="ACZ31" s="44"/>
      <c r="ADA31" s="44"/>
      <c r="ADB31" s="44"/>
      <c r="ADC31" s="44"/>
      <c r="ADD31" s="44"/>
      <c r="ADE31" s="44"/>
      <c r="ADF31" s="44"/>
      <c r="ADG31" s="44"/>
      <c r="ADH31" s="44"/>
      <c r="ADI31" s="44"/>
      <c r="ADJ31" s="44"/>
      <c r="ADK31" s="44"/>
      <c r="ADL31" s="44"/>
      <c r="ADM31" s="44"/>
      <c r="ADN31" s="44"/>
      <c r="ADO31" s="44"/>
      <c r="ADP31" s="44"/>
      <c r="ADQ31" s="44"/>
      <c r="ADR31" s="44"/>
      <c r="ADS31" s="44"/>
      <c r="ADT31" s="44"/>
      <c r="ADU31" s="44"/>
      <c r="ADV31" s="44"/>
      <c r="ADW31" s="44"/>
      <c r="ADX31" s="44"/>
      <c r="ADY31" s="44"/>
      <c r="ADZ31" s="44"/>
      <c r="AEA31" s="44"/>
      <c r="AEB31" s="44"/>
      <c r="AEC31" s="44"/>
      <c r="AED31" s="44"/>
      <c r="AEE31" s="44"/>
      <c r="AEF31" s="44"/>
      <c r="AEG31" s="44"/>
      <c r="AEH31" s="44"/>
      <c r="AEI31" s="44"/>
      <c r="AEJ31" s="44"/>
      <c r="AEK31" s="44"/>
      <c r="AEL31" s="44"/>
      <c r="AEM31" s="44"/>
      <c r="AEN31" s="44"/>
      <c r="AEO31" s="44"/>
      <c r="AEP31" s="44"/>
      <c r="AEQ31" s="44"/>
      <c r="AER31" s="44"/>
      <c r="AES31" s="44"/>
      <c r="AET31" s="44"/>
      <c r="AEU31" s="44"/>
      <c r="AEV31" s="44"/>
      <c r="AEW31" s="44"/>
      <c r="AEX31" s="44"/>
      <c r="AEY31" s="44"/>
      <c r="AEZ31" s="44"/>
      <c r="AFA31" s="44"/>
      <c r="AFB31" s="44"/>
      <c r="AFC31" s="44"/>
      <c r="AFD31" s="44"/>
      <c r="AFE31" s="44"/>
      <c r="AFF31" s="44"/>
      <c r="AFG31" s="44"/>
      <c r="AFH31" s="44"/>
      <c r="AFI31" s="44"/>
      <c r="AFJ31" s="44"/>
      <c r="AFK31" s="44"/>
      <c r="AFL31" s="44"/>
      <c r="AFM31" s="44"/>
      <c r="AFN31" s="44"/>
      <c r="AFO31" s="44"/>
      <c r="AFP31" s="44"/>
      <c r="AFQ31" s="44"/>
      <c r="AFR31" s="44"/>
      <c r="AFS31" s="44"/>
      <c r="AFT31" s="44"/>
      <c r="AFU31" s="44"/>
      <c r="AFV31" s="44"/>
      <c r="AFW31" s="44"/>
      <c r="AFX31" s="44"/>
      <c r="AFY31" s="44"/>
      <c r="AFZ31" s="44"/>
      <c r="AGA31" s="44"/>
      <c r="AGB31" s="44"/>
      <c r="AGC31" s="44"/>
      <c r="AGD31" s="44"/>
      <c r="AGE31" s="44"/>
      <c r="AGF31" s="44"/>
      <c r="AGG31" s="44"/>
      <c r="AGH31" s="44"/>
      <c r="AGI31" s="44"/>
      <c r="AGJ31" s="44"/>
      <c r="AGK31" s="44"/>
      <c r="AGL31" s="44"/>
      <c r="AGM31" s="44"/>
      <c r="AGN31" s="44"/>
      <c r="AGO31" s="44"/>
      <c r="AGP31" s="44"/>
      <c r="AGQ31" s="44"/>
      <c r="AGR31" s="44"/>
      <c r="AGS31" s="44"/>
      <c r="AGT31" s="44"/>
      <c r="AGU31" s="44"/>
      <c r="AGV31" s="44"/>
      <c r="AGW31" s="44"/>
      <c r="AGX31" s="44"/>
      <c r="AGY31" s="44"/>
      <c r="AGZ31" s="44"/>
      <c r="AHA31" s="44"/>
      <c r="AHB31" s="44"/>
      <c r="AHC31" s="44"/>
      <c r="AHD31" s="44"/>
      <c r="AHE31" s="44"/>
      <c r="AHF31" s="44"/>
      <c r="AHG31" s="44"/>
      <c r="AHH31" s="44"/>
      <c r="AHI31" s="44"/>
      <c r="AHJ31" s="44"/>
      <c r="AHK31" s="44"/>
      <c r="AHL31" s="44"/>
      <c r="AHM31" s="44"/>
      <c r="AHN31" s="44"/>
      <c r="AHO31" s="44"/>
      <c r="AHP31" s="44"/>
      <c r="AHQ31" s="44"/>
      <c r="AHR31" s="44"/>
      <c r="AHS31" s="44"/>
      <c r="AHT31" s="44"/>
      <c r="AHU31" s="44"/>
      <c r="AHV31" s="44"/>
      <c r="AHW31" s="44"/>
      <c r="AHX31" s="44"/>
      <c r="AHY31" s="44"/>
      <c r="AHZ31" s="44"/>
      <c r="AIA31" s="44"/>
      <c r="AIB31" s="44"/>
      <c r="AIC31" s="44"/>
      <c r="AID31" s="44"/>
      <c r="AIE31" s="44"/>
      <c r="AIF31" s="44"/>
      <c r="AIG31" s="44"/>
      <c r="AIH31" s="44"/>
      <c r="AII31" s="44"/>
      <c r="AIJ31" s="44"/>
      <c r="AIK31" s="44"/>
      <c r="AIL31" s="44"/>
      <c r="AIM31" s="44"/>
      <c r="AIN31" s="44"/>
      <c r="AIO31" s="44"/>
      <c r="AIP31" s="44"/>
      <c r="AIQ31" s="44"/>
      <c r="AIR31" s="44"/>
      <c r="AIS31" s="44"/>
      <c r="AIT31" s="44"/>
      <c r="AIU31" s="44"/>
      <c r="AIV31" s="44"/>
      <c r="AIW31" s="44"/>
      <c r="AIX31" s="44"/>
      <c r="AIY31" s="44"/>
      <c r="AIZ31" s="44"/>
      <c r="AJA31" s="44"/>
      <c r="AJB31" s="44"/>
      <c r="AJC31" s="44"/>
      <c r="AJD31" s="44"/>
      <c r="AJE31" s="44"/>
      <c r="AJF31" s="44"/>
      <c r="AJG31" s="44"/>
      <c r="AJH31" s="44"/>
      <c r="AJI31" s="44"/>
      <c r="AJJ31" s="44"/>
      <c r="AJK31" s="44"/>
      <c r="AJL31" s="44"/>
      <c r="AJM31" s="44"/>
      <c r="AJN31" s="44"/>
      <c r="AJO31" s="44"/>
      <c r="AJP31" s="44"/>
      <c r="AJQ31" s="44"/>
      <c r="AJR31" s="44"/>
      <c r="AJS31" s="44"/>
      <c r="AJT31" s="44"/>
      <c r="AJU31" s="44"/>
      <c r="AJV31" s="44"/>
      <c r="AJW31" s="44"/>
      <c r="AJX31" s="44"/>
      <c r="AJY31" s="44"/>
      <c r="AJZ31" s="44"/>
      <c r="AKA31" s="44"/>
      <c r="AKB31" s="44"/>
      <c r="AKC31" s="44"/>
      <c r="AKD31" s="44"/>
      <c r="AKE31" s="44"/>
      <c r="AKF31" s="44"/>
      <c r="AKG31" s="44"/>
      <c r="AKH31" s="44"/>
      <c r="AKI31" s="44"/>
      <c r="AKJ31" s="44"/>
      <c r="AKK31" s="44"/>
      <c r="AKL31" s="44"/>
      <c r="AKM31" s="44"/>
      <c r="AKN31" s="44"/>
      <c r="AKO31" s="44"/>
      <c r="AKP31" s="44"/>
      <c r="AKQ31" s="44"/>
      <c r="AKR31" s="44"/>
      <c r="AKS31" s="44"/>
      <c r="AKT31" s="44"/>
      <c r="AKU31" s="44"/>
      <c r="AKV31" s="44"/>
      <c r="AKW31" s="44"/>
      <c r="AKX31" s="44"/>
      <c r="AKY31" s="44"/>
      <c r="AKZ31" s="44"/>
      <c r="ALA31" s="44"/>
      <c r="ALB31" s="44"/>
      <c r="ALC31" s="44"/>
      <c r="ALD31" s="44"/>
      <c r="ALE31" s="44"/>
      <c r="ALF31" s="44"/>
      <c r="ALG31" s="44"/>
      <c r="ALH31" s="44"/>
      <c r="ALI31" s="44"/>
      <c r="ALJ31" s="44"/>
      <c r="ALK31" s="44"/>
      <c r="ALL31" s="44"/>
      <c r="ALM31" s="44"/>
      <c r="ALN31" s="44"/>
      <c r="ALO31" s="44"/>
      <c r="ALP31" s="44"/>
      <c r="ALQ31" s="44"/>
      <c r="ALR31" s="44"/>
      <c r="ALS31" s="44"/>
      <c r="ALT31" s="44"/>
      <c r="ALU31" s="44"/>
      <c r="ALV31" s="44"/>
      <c r="ALW31" s="44"/>
      <c r="ALX31" s="44"/>
      <c r="ALY31" s="44"/>
      <c r="ALZ31" s="44"/>
      <c r="AMA31" s="44"/>
      <c r="AMB31" s="44"/>
      <c r="AMC31" s="44"/>
      <c r="AMD31" s="44"/>
      <c r="AME31" s="44"/>
      <c r="AMF31" s="44"/>
      <c r="AMG31" s="44"/>
      <c r="AMH31" s="44"/>
      <c r="AMI31" s="44"/>
      <c r="AMJ31" s="44"/>
      <c r="AMK31" s="44"/>
      <c r="AML31" s="44"/>
      <c r="AMM31" s="44"/>
      <c r="AMN31" s="44"/>
      <c r="AMO31" s="44"/>
      <c r="AMP31" s="44"/>
      <c r="AMQ31" s="44"/>
      <c r="AMR31" s="44"/>
      <c r="AMS31" s="44"/>
      <c r="AMT31" s="44"/>
      <c r="AMU31" s="44"/>
      <c r="AMV31" s="44"/>
      <c r="AMW31" s="44"/>
      <c r="AMX31" s="44"/>
      <c r="AMY31" s="44"/>
      <c r="AMZ31" s="44"/>
      <c r="ANA31" s="44"/>
      <c r="ANB31" s="44"/>
      <c r="ANC31" s="44"/>
      <c r="AND31" s="44"/>
      <c r="ANE31" s="44"/>
      <c r="ANF31" s="44"/>
      <c r="ANG31" s="44"/>
      <c r="ANH31" s="44"/>
      <c r="ANI31" s="44"/>
      <c r="ANJ31" s="44"/>
      <c r="ANK31" s="44"/>
      <c r="ANL31" s="44"/>
      <c r="ANM31" s="44"/>
      <c r="ANN31" s="44"/>
      <c r="ANO31" s="44"/>
      <c r="ANP31" s="44"/>
      <c r="ANQ31" s="44"/>
      <c r="ANR31" s="44"/>
      <c r="ANS31" s="44"/>
      <c r="ANT31" s="44"/>
      <c r="ANU31" s="44"/>
      <c r="ANV31" s="44"/>
      <c r="ANW31" s="44"/>
      <c r="ANX31" s="44"/>
      <c r="ANY31" s="44"/>
      <c r="ANZ31" s="44"/>
      <c r="AOA31" s="44"/>
      <c r="AOB31" s="44"/>
      <c r="AOC31" s="44"/>
      <c r="AOD31" s="44"/>
      <c r="AOE31" s="44"/>
      <c r="AOF31" s="44"/>
      <c r="AOG31" s="44"/>
      <c r="AOH31" s="44"/>
      <c r="AOI31" s="44"/>
      <c r="AOJ31" s="44"/>
      <c r="AOK31" s="44"/>
      <c r="AOL31" s="44"/>
      <c r="AOM31" s="44"/>
      <c r="AON31" s="44"/>
      <c r="AOO31" s="44"/>
      <c r="AOP31" s="44"/>
      <c r="AOQ31" s="44"/>
      <c r="AOR31" s="44"/>
      <c r="AOS31" s="44"/>
      <c r="AOT31" s="44"/>
      <c r="AOU31" s="44"/>
      <c r="AOV31" s="44"/>
      <c r="AOW31" s="44"/>
      <c r="AOX31" s="44"/>
      <c r="AOY31" s="44"/>
      <c r="AOZ31" s="44"/>
      <c r="APA31" s="44"/>
      <c r="APB31" s="44"/>
      <c r="APC31" s="44"/>
      <c r="APD31" s="44"/>
      <c r="APE31" s="44"/>
      <c r="APF31" s="44"/>
      <c r="APG31" s="44"/>
      <c r="APH31" s="44"/>
      <c r="API31" s="44"/>
      <c r="APJ31" s="44"/>
      <c r="APK31" s="44"/>
      <c r="APL31" s="44"/>
      <c r="APM31" s="44"/>
    </row>
    <row r="32" spans="3:1105" x14ac:dyDescent="0.25">
      <c r="C32" s="46" t="s">
        <v>324</v>
      </c>
      <c r="D32" s="44">
        <v>12449</v>
      </c>
      <c r="E32" s="119">
        <v>0</v>
      </c>
      <c r="F32" s="119">
        <v>0</v>
      </c>
      <c r="G32" s="119">
        <v>0</v>
      </c>
      <c r="H32" s="119">
        <v>0</v>
      </c>
      <c r="I32" s="44"/>
      <c r="J32" s="44"/>
      <c r="K32" s="68"/>
      <c r="L32" s="68"/>
      <c r="M32" s="68"/>
      <c r="N32" s="68"/>
      <c r="Q32" s="68"/>
      <c r="R32" s="68"/>
      <c r="S32" s="68"/>
      <c r="T32" s="68"/>
      <c r="U32" s="68"/>
      <c r="V32" s="68"/>
      <c r="W32" s="68"/>
      <c r="X32" s="68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  <c r="AJ32" s="44"/>
      <c r="AK32" s="44"/>
      <c r="AL32" s="44"/>
      <c r="AM32" s="44"/>
      <c r="AN32" s="44"/>
      <c r="AO32" s="44"/>
      <c r="AP32" s="44"/>
      <c r="AQ32" s="44"/>
      <c r="AR32" s="44"/>
      <c r="AS32" s="44"/>
      <c r="AT32" s="44"/>
      <c r="AU32" s="44"/>
      <c r="AV32" s="44"/>
      <c r="AW32" s="44"/>
      <c r="AX32" s="44"/>
      <c r="AY32" s="44"/>
      <c r="AZ32" s="44"/>
      <c r="BA32" s="44"/>
      <c r="BB32" s="44"/>
      <c r="BC32" s="44"/>
      <c r="BD32" s="44"/>
      <c r="BE32" s="44"/>
      <c r="BF32" s="44"/>
      <c r="BG32" s="44"/>
      <c r="BH32" s="44"/>
      <c r="BI32" s="44"/>
      <c r="BJ32" s="44"/>
      <c r="BK32" s="44"/>
      <c r="BL32" s="44"/>
      <c r="BM32" s="44"/>
      <c r="BN32" s="44"/>
      <c r="BO32" s="44"/>
      <c r="BP32" s="44"/>
      <c r="BQ32" s="44"/>
      <c r="BR32" s="44"/>
      <c r="BS32" s="44"/>
      <c r="BT32" s="44"/>
      <c r="BU32" s="44"/>
      <c r="BV32" s="44"/>
      <c r="BW32" s="44"/>
      <c r="BX32" s="44"/>
      <c r="BY32" s="44"/>
      <c r="BZ32" s="44"/>
      <c r="CA32" s="44"/>
      <c r="CB32" s="44"/>
      <c r="CC32" s="44"/>
      <c r="CD32" s="44"/>
      <c r="CE32" s="44"/>
      <c r="CF32" s="44"/>
      <c r="CG32" s="44"/>
      <c r="CH32" s="44"/>
      <c r="CI32" s="44"/>
      <c r="CJ32" s="44"/>
      <c r="CK32" s="44"/>
      <c r="CL32" s="44"/>
      <c r="CM32" s="44"/>
      <c r="CN32" s="44"/>
      <c r="CO32" s="44"/>
      <c r="CP32" s="44"/>
      <c r="CQ32" s="44"/>
      <c r="CR32" s="44"/>
      <c r="CS32" s="44"/>
      <c r="CT32" s="44"/>
      <c r="CU32" s="44"/>
      <c r="CV32" s="44"/>
      <c r="CW32" s="44"/>
      <c r="CX32" s="44"/>
      <c r="CY32" s="44"/>
      <c r="CZ32" s="44"/>
      <c r="DA32" s="44"/>
      <c r="DB32" s="44"/>
      <c r="DC32" s="44"/>
      <c r="DD32" s="44"/>
      <c r="DE32" s="44"/>
      <c r="DF32" s="44"/>
      <c r="DG32" s="44"/>
      <c r="DH32" s="44"/>
      <c r="DI32" s="44"/>
      <c r="DJ32" s="44"/>
      <c r="DK32" s="44"/>
      <c r="DL32" s="44"/>
      <c r="DM32" s="44"/>
      <c r="DN32" s="44"/>
      <c r="DO32" s="44"/>
      <c r="DP32" s="44"/>
      <c r="DQ32" s="44"/>
      <c r="DR32" s="44"/>
      <c r="DS32" s="44"/>
      <c r="DT32" s="44"/>
      <c r="DU32" s="44"/>
      <c r="DV32" s="44"/>
      <c r="DW32" s="44"/>
      <c r="DX32" s="44"/>
      <c r="DY32" s="44"/>
      <c r="DZ32" s="44"/>
      <c r="EA32" s="44"/>
      <c r="EB32" s="44"/>
      <c r="EC32" s="44"/>
      <c r="ED32" s="44"/>
      <c r="EE32" s="44"/>
      <c r="EF32" s="44"/>
      <c r="EG32" s="44"/>
      <c r="EH32" s="44"/>
      <c r="EI32" s="44"/>
      <c r="EJ32" s="44"/>
      <c r="EK32" s="44"/>
      <c r="EL32" s="44"/>
      <c r="EM32" s="44"/>
      <c r="EN32" s="44"/>
      <c r="EO32" s="44"/>
      <c r="EP32" s="44"/>
      <c r="EQ32" s="44"/>
      <c r="ER32" s="44"/>
      <c r="ES32" s="44"/>
      <c r="ET32" s="44"/>
      <c r="EU32" s="44"/>
      <c r="EV32" s="44"/>
      <c r="EW32" s="44"/>
      <c r="EX32" s="44"/>
      <c r="EY32" s="44"/>
      <c r="EZ32" s="44"/>
      <c r="FA32" s="44"/>
      <c r="FB32" s="44"/>
      <c r="FC32" s="44"/>
      <c r="FD32" s="44"/>
      <c r="FE32" s="44"/>
      <c r="FF32" s="44"/>
      <c r="FG32" s="44"/>
      <c r="FH32" s="44"/>
      <c r="FI32" s="44"/>
      <c r="FJ32" s="44"/>
      <c r="FK32" s="44"/>
      <c r="FL32" s="44"/>
      <c r="FM32" s="44"/>
      <c r="FN32" s="44"/>
      <c r="FO32" s="44"/>
      <c r="FP32" s="44"/>
      <c r="FQ32" s="44"/>
      <c r="FR32" s="44"/>
      <c r="FS32" s="44"/>
      <c r="FT32" s="44"/>
      <c r="FU32" s="44"/>
      <c r="FV32" s="44"/>
      <c r="FW32" s="44"/>
      <c r="FX32" s="44"/>
      <c r="FY32" s="44"/>
      <c r="FZ32" s="44"/>
      <c r="GA32" s="44"/>
      <c r="GB32" s="44"/>
      <c r="GC32" s="44"/>
      <c r="GD32" s="44"/>
      <c r="GE32" s="44"/>
      <c r="GF32" s="44"/>
      <c r="GG32" s="44"/>
      <c r="GH32" s="44"/>
      <c r="GI32" s="44"/>
      <c r="GJ32" s="44"/>
      <c r="GK32" s="44"/>
      <c r="GL32" s="44"/>
      <c r="GM32" s="44"/>
      <c r="GN32" s="44"/>
      <c r="GO32" s="44"/>
      <c r="GP32" s="44"/>
      <c r="GQ32" s="44"/>
      <c r="GR32" s="44"/>
      <c r="GS32" s="44"/>
      <c r="GT32" s="44"/>
      <c r="GU32" s="44"/>
      <c r="GV32" s="44"/>
      <c r="GW32" s="44"/>
      <c r="GX32" s="44"/>
      <c r="GY32" s="44"/>
      <c r="GZ32" s="44"/>
      <c r="HA32" s="44"/>
      <c r="HB32" s="44"/>
      <c r="HC32" s="44"/>
      <c r="HD32" s="44"/>
      <c r="HE32" s="44"/>
      <c r="HF32" s="44"/>
      <c r="HG32" s="44"/>
      <c r="HH32" s="44"/>
      <c r="HI32" s="44"/>
      <c r="HJ32" s="44"/>
      <c r="HK32" s="44"/>
      <c r="HL32" s="44"/>
      <c r="HM32" s="44"/>
      <c r="HN32" s="44"/>
      <c r="HO32" s="44"/>
      <c r="HP32" s="44"/>
      <c r="HQ32" s="44"/>
      <c r="HR32" s="44"/>
      <c r="HS32" s="44"/>
      <c r="HT32" s="44"/>
      <c r="HU32" s="44"/>
      <c r="HV32" s="44"/>
      <c r="HW32" s="44"/>
      <c r="HX32" s="44"/>
      <c r="HY32" s="44"/>
      <c r="HZ32" s="44"/>
      <c r="IA32" s="44"/>
      <c r="IB32" s="44"/>
      <c r="IC32" s="44"/>
      <c r="ID32" s="44"/>
      <c r="IE32" s="44"/>
      <c r="IF32" s="44"/>
      <c r="IG32" s="44"/>
      <c r="IH32" s="44"/>
      <c r="II32" s="44"/>
      <c r="IJ32" s="44"/>
      <c r="IK32" s="44"/>
      <c r="IL32" s="44"/>
      <c r="IM32" s="44"/>
      <c r="IN32" s="44"/>
      <c r="IO32" s="44"/>
      <c r="IP32" s="44"/>
      <c r="IQ32" s="44"/>
      <c r="IR32" s="44"/>
      <c r="IS32" s="44"/>
      <c r="IT32" s="44"/>
      <c r="IU32" s="44"/>
      <c r="IV32" s="44"/>
      <c r="IW32" s="44"/>
      <c r="IX32" s="44"/>
      <c r="IY32" s="44"/>
      <c r="IZ32" s="44"/>
      <c r="JA32" s="44"/>
      <c r="JB32" s="44"/>
      <c r="JC32" s="44"/>
      <c r="JD32" s="44"/>
      <c r="JE32" s="44"/>
      <c r="JF32" s="44"/>
      <c r="JG32" s="44"/>
      <c r="JH32" s="44"/>
      <c r="JI32" s="44"/>
      <c r="JJ32" s="44"/>
      <c r="JK32" s="44"/>
      <c r="JL32" s="44"/>
      <c r="JM32" s="44"/>
      <c r="JN32" s="44"/>
      <c r="JO32" s="44"/>
      <c r="JP32" s="44"/>
      <c r="JQ32" s="44"/>
      <c r="JR32" s="44"/>
      <c r="JS32" s="44"/>
      <c r="JT32" s="44"/>
      <c r="JU32" s="44"/>
      <c r="JV32" s="44"/>
      <c r="JW32" s="44"/>
      <c r="JX32" s="44"/>
      <c r="JY32" s="44"/>
      <c r="JZ32" s="44"/>
      <c r="KA32" s="44"/>
      <c r="KB32" s="44"/>
      <c r="KC32" s="44"/>
      <c r="KD32" s="44"/>
      <c r="KE32" s="44"/>
      <c r="KF32" s="44"/>
      <c r="KG32" s="44"/>
      <c r="KH32" s="44"/>
      <c r="KI32" s="44"/>
      <c r="KJ32" s="44"/>
      <c r="KK32" s="44"/>
      <c r="KL32" s="44"/>
      <c r="KM32" s="44"/>
      <c r="KN32" s="44"/>
      <c r="KO32" s="44"/>
      <c r="KP32" s="44"/>
      <c r="KQ32" s="44"/>
      <c r="KR32" s="44"/>
      <c r="KS32" s="44"/>
      <c r="KT32" s="44"/>
      <c r="KU32" s="44"/>
      <c r="KV32" s="44"/>
      <c r="KW32" s="44"/>
      <c r="KX32" s="44"/>
      <c r="KY32" s="44"/>
      <c r="KZ32" s="44"/>
      <c r="LA32" s="44"/>
      <c r="LB32" s="44"/>
      <c r="LC32" s="44"/>
      <c r="LD32" s="44"/>
      <c r="LE32" s="44"/>
      <c r="LF32" s="44"/>
      <c r="LG32" s="44"/>
      <c r="LH32" s="44"/>
      <c r="LI32" s="44"/>
      <c r="LJ32" s="44"/>
      <c r="LK32" s="44"/>
      <c r="LL32" s="44"/>
      <c r="LM32" s="44"/>
      <c r="LN32" s="44"/>
      <c r="LO32" s="44"/>
      <c r="LP32" s="44"/>
      <c r="LQ32" s="44"/>
      <c r="LR32" s="44"/>
      <c r="LS32" s="44"/>
      <c r="LT32" s="44"/>
      <c r="LU32" s="44"/>
      <c r="LV32" s="44"/>
      <c r="LW32" s="44"/>
      <c r="LX32" s="44"/>
      <c r="LY32" s="44"/>
      <c r="LZ32" s="44"/>
      <c r="MA32" s="44"/>
      <c r="MB32" s="44"/>
      <c r="MC32" s="44"/>
      <c r="MD32" s="44"/>
      <c r="ME32" s="44"/>
      <c r="MF32" s="44"/>
      <c r="MG32" s="44"/>
      <c r="MH32" s="44"/>
      <c r="MI32" s="44"/>
      <c r="MJ32" s="44"/>
      <c r="MK32" s="44"/>
      <c r="ML32" s="44"/>
      <c r="MM32" s="44"/>
      <c r="MN32" s="44"/>
      <c r="MO32" s="44"/>
      <c r="MP32" s="44"/>
      <c r="MQ32" s="44"/>
      <c r="MR32" s="44"/>
      <c r="MS32" s="44"/>
      <c r="MT32" s="44"/>
      <c r="MU32" s="44"/>
      <c r="MV32" s="44"/>
      <c r="MW32" s="44"/>
      <c r="MX32" s="44"/>
      <c r="MY32" s="44"/>
      <c r="MZ32" s="44"/>
      <c r="NA32" s="44"/>
      <c r="NB32" s="44"/>
      <c r="NC32" s="44"/>
      <c r="ND32" s="44"/>
      <c r="NE32" s="44"/>
      <c r="NF32" s="44"/>
      <c r="NG32" s="44"/>
      <c r="NH32" s="44"/>
      <c r="NI32" s="44"/>
      <c r="NJ32" s="44"/>
      <c r="NK32" s="44"/>
      <c r="NL32" s="44"/>
      <c r="NM32" s="44"/>
      <c r="NN32" s="44"/>
      <c r="NO32" s="44"/>
      <c r="NP32" s="44"/>
      <c r="NQ32" s="44"/>
      <c r="NR32" s="44"/>
      <c r="NS32" s="44"/>
      <c r="NT32" s="44"/>
      <c r="NU32" s="44"/>
      <c r="NV32" s="44"/>
      <c r="NW32" s="44"/>
      <c r="NX32" s="44"/>
      <c r="NY32" s="44"/>
      <c r="NZ32" s="44"/>
      <c r="OA32" s="44"/>
      <c r="OB32" s="44"/>
      <c r="OC32" s="44"/>
      <c r="OD32" s="44"/>
      <c r="OE32" s="44"/>
      <c r="OF32" s="44"/>
      <c r="OG32" s="44"/>
      <c r="OH32" s="44"/>
      <c r="OI32" s="44"/>
      <c r="OJ32" s="44"/>
      <c r="OK32" s="44"/>
      <c r="OL32" s="44"/>
      <c r="OM32" s="44"/>
      <c r="ON32" s="44"/>
      <c r="OO32" s="44"/>
      <c r="OP32" s="44"/>
      <c r="OQ32" s="44"/>
      <c r="OR32" s="44"/>
      <c r="OS32" s="44"/>
      <c r="OT32" s="44"/>
      <c r="OU32" s="44"/>
      <c r="OV32" s="44"/>
      <c r="OW32" s="44"/>
      <c r="OX32" s="44"/>
      <c r="OY32" s="44"/>
      <c r="OZ32" s="44"/>
      <c r="PA32" s="44"/>
      <c r="PB32" s="44"/>
      <c r="PC32" s="44"/>
      <c r="PD32" s="44"/>
      <c r="PE32" s="44"/>
      <c r="PF32" s="44"/>
      <c r="PG32" s="44"/>
      <c r="PH32" s="44"/>
      <c r="PI32" s="44"/>
      <c r="PJ32" s="44"/>
      <c r="PK32" s="44"/>
      <c r="PL32" s="44"/>
      <c r="PM32" s="44"/>
      <c r="PN32" s="44"/>
      <c r="PO32" s="44"/>
      <c r="PP32" s="44"/>
      <c r="PQ32" s="44"/>
      <c r="PR32" s="44"/>
      <c r="PS32" s="44"/>
      <c r="PT32" s="44"/>
      <c r="PU32" s="44"/>
      <c r="PV32" s="44"/>
      <c r="PW32" s="44"/>
      <c r="PX32" s="44"/>
      <c r="PY32" s="44"/>
      <c r="PZ32" s="44"/>
      <c r="QA32" s="44"/>
      <c r="QB32" s="44"/>
      <c r="QC32" s="44"/>
      <c r="QD32" s="44"/>
      <c r="QE32" s="44"/>
      <c r="QF32" s="44"/>
      <c r="QG32" s="44"/>
      <c r="QH32" s="44"/>
      <c r="QI32" s="44"/>
      <c r="QJ32" s="44"/>
      <c r="QK32" s="44"/>
      <c r="QL32" s="44"/>
      <c r="QM32" s="44"/>
      <c r="QN32" s="44"/>
      <c r="QO32" s="44"/>
      <c r="QP32" s="44"/>
      <c r="QQ32" s="44"/>
      <c r="QR32" s="44"/>
      <c r="QS32" s="44"/>
      <c r="QT32" s="44"/>
      <c r="QU32" s="44"/>
      <c r="QV32" s="44"/>
      <c r="QW32" s="44"/>
      <c r="QX32" s="44"/>
      <c r="QY32" s="44"/>
      <c r="QZ32" s="44"/>
      <c r="RA32" s="44"/>
      <c r="RB32" s="44"/>
      <c r="RC32" s="44"/>
      <c r="RD32" s="44"/>
      <c r="RE32" s="44"/>
      <c r="RF32" s="44"/>
      <c r="RG32" s="44"/>
      <c r="RH32" s="44"/>
      <c r="RI32" s="44"/>
      <c r="RJ32" s="44"/>
      <c r="RK32" s="44"/>
      <c r="RL32" s="44"/>
      <c r="RM32" s="44"/>
      <c r="RN32" s="44"/>
      <c r="RO32" s="44"/>
      <c r="RP32" s="44"/>
      <c r="RQ32" s="44"/>
      <c r="RR32" s="44"/>
      <c r="RS32" s="44"/>
      <c r="RT32" s="44"/>
      <c r="RU32" s="44"/>
      <c r="RV32" s="44"/>
      <c r="RW32" s="44"/>
      <c r="RX32" s="44"/>
      <c r="RY32" s="44"/>
      <c r="RZ32" s="44"/>
      <c r="SA32" s="44"/>
      <c r="SB32" s="44"/>
      <c r="SC32" s="44"/>
      <c r="SD32" s="44"/>
      <c r="SE32" s="44"/>
      <c r="SF32" s="44"/>
      <c r="SG32" s="44"/>
      <c r="SH32" s="44"/>
      <c r="SI32" s="44"/>
      <c r="SJ32" s="44"/>
      <c r="SK32" s="44"/>
      <c r="SL32" s="44"/>
      <c r="SM32" s="44"/>
      <c r="SN32" s="44"/>
      <c r="SO32" s="44"/>
      <c r="SP32" s="44"/>
      <c r="SQ32" s="44"/>
      <c r="SR32" s="44"/>
      <c r="SS32" s="44"/>
      <c r="ST32" s="44"/>
      <c r="SU32" s="44"/>
      <c r="SV32" s="44"/>
      <c r="SW32" s="44"/>
      <c r="SX32" s="44"/>
      <c r="SY32" s="44"/>
      <c r="SZ32" s="44"/>
      <c r="TA32" s="44"/>
      <c r="TB32" s="44"/>
      <c r="TC32" s="44"/>
      <c r="TD32" s="44"/>
      <c r="TE32" s="44"/>
      <c r="TF32" s="44"/>
      <c r="TG32" s="44"/>
      <c r="TH32" s="44"/>
      <c r="TI32" s="44"/>
      <c r="TJ32" s="44"/>
      <c r="TK32" s="44"/>
      <c r="TL32" s="44"/>
      <c r="TM32" s="44"/>
      <c r="TN32" s="44"/>
      <c r="TO32" s="44"/>
      <c r="TP32" s="44"/>
      <c r="TQ32" s="44"/>
      <c r="TR32" s="44"/>
      <c r="TS32" s="44"/>
      <c r="TT32" s="44"/>
      <c r="TU32" s="44"/>
      <c r="TV32" s="44"/>
      <c r="TW32" s="44"/>
      <c r="TX32" s="44"/>
      <c r="TY32" s="44"/>
      <c r="TZ32" s="44"/>
      <c r="UA32" s="44"/>
      <c r="UB32" s="44"/>
      <c r="UC32" s="44"/>
      <c r="UD32" s="44"/>
      <c r="UE32" s="44"/>
      <c r="UF32" s="44"/>
      <c r="UG32" s="44"/>
      <c r="UH32" s="44"/>
      <c r="UI32" s="44"/>
      <c r="UJ32" s="44"/>
      <c r="UK32" s="44"/>
      <c r="UL32" s="44"/>
      <c r="UM32" s="44"/>
      <c r="UN32" s="44"/>
      <c r="UO32" s="44"/>
      <c r="UP32" s="44"/>
      <c r="UQ32" s="44"/>
      <c r="UR32" s="44"/>
      <c r="US32" s="44"/>
      <c r="UT32" s="44"/>
      <c r="UU32" s="44"/>
      <c r="UV32" s="44"/>
      <c r="UW32" s="44"/>
      <c r="UX32" s="44"/>
      <c r="UY32" s="44"/>
      <c r="UZ32" s="44"/>
      <c r="VA32" s="44"/>
      <c r="VB32" s="44"/>
      <c r="VC32" s="44"/>
      <c r="VD32" s="44"/>
      <c r="VE32" s="44"/>
      <c r="VF32" s="44"/>
      <c r="VG32" s="44"/>
      <c r="VH32" s="44"/>
      <c r="VI32" s="44"/>
      <c r="VJ32" s="44"/>
      <c r="VK32" s="44"/>
      <c r="VL32" s="44"/>
      <c r="VM32" s="44"/>
      <c r="VN32" s="44"/>
      <c r="VO32" s="44"/>
      <c r="VP32" s="44"/>
      <c r="VQ32" s="44"/>
      <c r="VR32" s="44"/>
      <c r="VS32" s="44"/>
      <c r="VT32" s="44"/>
      <c r="VU32" s="44"/>
      <c r="VV32" s="44"/>
      <c r="VW32" s="44"/>
      <c r="VX32" s="44"/>
      <c r="VY32" s="44"/>
      <c r="VZ32" s="44"/>
      <c r="WA32" s="44"/>
      <c r="WB32" s="44"/>
      <c r="WC32" s="44"/>
      <c r="WD32" s="44"/>
      <c r="WE32" s="44"/>
      <c r="WF32" s="44"/>
      <c r="WG32" s="44"/>
      <c r="WH32" s="44"/>
      <c r="WI32" s="44"/>
      <c r="WJ32" s="44"/>
      <c r="WK32" s="44"/>
      <c r="WL32" s="44"/>
      <c r="WM32" s="44"/>
      <c r="WN32" s="44"/>
      <c r="WO32" s="44"/>
      <c r="WP32" s="44"/>
      <c r="WQ32" s="44"/>
      <c r="WR32" s="44"/>
      <c r="WS32" s="44"/>
      <c r="WT32" s="44"/>
      <c r="WU32" s="44"/>
      <c r="WV32" s="44"/>
      <c r="WW32" s="44"/>
      <c r="WX32" s="44"/>
      <c r="WY32" s="44"/>
      <c r="WZ32" s="44"/>
      <c r="XA32" s="44"/>
      <c r="XB32" s="44"/>
      <c r="XC32" s="44"/>
      <c r="XD32" s="44"/>
      <c r="XE32" s="44"/>
      <c r="XF32" s="44"/>
      <c r="XG32" s="44"/>
      <c r="XH32" s="44"/>
      <c r="XI32" s="44"/>
      <c r="XJ32" s="44"/>
      <c r="XK32" s="44"/>
      <c r="XL32" s="44"/>
      <c r="XM32" s="44"/>
      <c r="XN32" s="44"/>
      <c r="XO32" s="44"/>
      <c r="XP32" s="44"/>
      <c r="XQ32" s="44"/>
      <c r="XR32" s="44"/>
      <c r="XS32" s="44"/>
      <c r="XT32" s="44"/>
      <c r="XU32" s="44"/>
      <c r="XV32" s="44"/>
      <c r="XW32" s="44"/>
      <c r="XX32" s="44"/>
      <c r="XY32" s="44"/>
      <c r="XZ32" s="44"/>
      <c r="YA32" s="44"/>
      <c r="YB32" s="44"/>
      <c r="YC32" s="44"/>
      <c r="YD32" s="44"/>
      <c r="YE32" s="44"/>
      <c r="YF32" s="44"/>
      <c r="YG32" s="44"/>
      <c r="YH32" s="44"/>
      <c r="YI32" s="44"/>
      <c r="YJ32" s="44"/>
      <c r="YK32" s="44"/>
      <c r="YL32" s="44"/>
      <c r="YM32" s="44"/>
      <c r="YN32" s="44"/>
      <c r="YO32" s="44"/>
      <c r="YP32" s="44"/>
      <c r="YQ32" s="44"/>
      <c r="YR32" s="44"/>
      <c r="YS32" s="44"/>
      <c r="YT32" s="44"/>
      <c r="YU32" s="44"/>
      <c r="YV32" s="44"/>
      <c r="YW32" s="44"/>
      <c r="YX32" s="44"/>
      <c r="YY32" s="44"/>
      <c r="YZ32" s="44"/>
      <c r="ZA32" s="44"/>
      <c r="ZB32" s="44"/>
      <c r="ZC32" s="44"/>
      <c r="ZD32" s="44"/>
      <c r="ZE32" s="44"/>
      <c r="ZF32" s="44"/>
      <c r="ZG32" s="44"/>
      <c r="ZH32" s="44"/>
      <c r="ZI32" s="44"/>
      <c r="ZJ32" s="44"/>
      <c r="ZK32" s="44"/>
      <c r="ZL32" s="44"/>
      <c r="ZM32" s="44"/>
      <c r="ZN32" s="44"/>
      <c r="ZO32" s="44"/>
      <c r="ZP32" s="44"/>
      <c r="ZQ32" s="44"/>
      <c r="ZR32" s="44"/>
      <c r="ZS32" s="44"/>
      <c r="ZT32" s="44"/>
      <c r="ZU32" s="44"/>
      <c r="ZV32" s="44"/>
      <c r="ZW32" s="44"/>
      <c r="ZX32" s="44"/>
      <c r="ZY32" s="44"/>
      <c r="ZZ32" s="44"/>
      <c r="AAA32" s="44"/>
      <c r="AAB32" s="44"/>
      <c r="AAC32" s="44"/>
      <c r="AAD32" s="44"/>
      <c r="AAE32" s="44"/>
      <c r="AAF32" s="44"/>
      <c r="AAG32" s="44"/>
      <c r="AAH32" s="44"/>
      <c r="AAI32" s="44"/>
      <c r="AAJ32" s="44"/>
      <c r="AAK32" s="44"/>
      <c r="AAL32" s="44"/>
      <c r="AAM32" s="44"/>
      <c r="AAN32" s="44"/>
      <c r="AAO32" s="44"/>
      <c r="AAP32" s="44"/>
      <c r="AAQ32" s="44"/>
      <c r="AAR32" s="44"/>
      <c r="AAS32" s="44"/>
      <c r="AAT32" s="44"/>
      <c r="AAU32" s="44"/>
      <c r="AAV32" s="44"/>
      <c r="AAW32" s="44"/>
      <c r="AAX32" s="44"/>
      <c r="AAY32" s="44"/>
      <c r="AAZ32" s="44"/>
      <c r="ABA32" s="44"/>
      <c r="ABB32" s="44"/>
      <c r="ABC32" s="44"/>
      <c r="ABD32" s="44"/>
      <c r="ABE32" s="44"/>
      <c r="ABF32" s="44"/>
      <c r="ABG32" s="44"/>
      <c r="ABH32" s="44"/>
      <c r="ABI32" s="44"/>
      <c r="ABJ32" s="44"/>
      <c r="ABK32" s="44"/>
      <c r="ABL32" s="44"/>
      <c r="ABM32" s="44"/>
      <c r="ABN32" s="44"/>
      <c r="ABO32" s="44"/>
      <c r="ABP32" s="44"/>
      <c r="ABQ32" s="44"/>
      <c r="ABR32" s="44"/>
      <c r="ABS32" s="44"/>
      <c r="ABT32" s="44"/>
      <c r="ABU32" s="44"/>
      <c r="ABV32" s="44"/>
      <c r="ABW32" s="44"/>
      <c r="ABX32" s="44"/>
      <c r="ABY32" s="44"/>
      <c r="ABZ32" s="44"/>
      <c r="ACA32" s="44"/>
      <c r="ACB32" s="44"/>
      <c r="ACC32" s="44"/>
      <c r="ACD32" s="44"/>
      <c r="ACE32" s="44"/>
      <c r="ACF32" s="44"/>
      <c r="ACG32" s="44"/>
      <c r="ACH32" s="44"/>
      <c r="ACI32" s="44"/>
      <c r="ACJ32" s="44"/>
      <c r="ACK32" s="44"/>
      <c r="ACL32" s="44"/>
      <c r="ACM32" s="44"/>
      <c r="ACN32" s="44"/>
      <c r="ACO32" s="44"/>
      <c r="ACP32" s="44"/>
      <c r="ACQ32" s="44"/>
      <c r="ACR32" s="44"/>
      <c r="ACS32" s="44"/>
      <c r="ACT32" s="44"/>
      <c r="ACU32" s="44"/>
      <c r="ACV32" s="44"/>
      <c r="ACW32" s="44"/>
      <c r="ACX32" s="44"/>
      <c r="ACY32" s="44"/>
      <c r="ACZ32" s="44"/>
      <c r="ADA32" s="44"/>
      <c r="ADB32" s="44"/>
      <c r="ADC32" s="44"/>
      <c r="ADD32" s="44"/>
      <c r="ADE32" s="44"/>
      <c r="ADF32" s="44"/>
      <c r="ADG32" s="44"/>
      <c r="ADH32" s="44"/>
      <c r="ADI32" s="44"/>
      <c r="ADJ32" s="44"/>
      <c r="ADK32" s="44"/>
      <c r="ADL32" s="44"/>
      <c r="ADM32" s="44"/>
      <c r="ADN32" s="44"/>
      <c r="ADO32" s="44"/>
      <c r="ADP32" s="44"/>
      <c r="ADQ32" s="44"/>
      <c r="ADR32" s="44"/>
      <c r="ADS32" s="44"/>
      <c r="ADT32" s="44"/>
      <c r="ADU32" s="44"/>
      <c r="ADV32" s="44"/>
      <c r="ADW32" s="44"/>
      <c r="ADX32" s="44"/>
      <c r="ADY32" s="44"/>
      <c r="ADZ32" s="44"/>
      <c r="AEA32" s="44"/>
      <c r="AEB32" s="44"/>
      <c r="AEC32" s="44"/>
      <c r="AED32" s="44"/>
      <c r="AEE32" s="44"/>
      <c r="AEF32" s="44"/>
      <c r="AEG32" s="44"/>
      <c r="AEH32" s="44"/>
      <c r="AEI32" s="44"/>
      <c r="AEJ32" s="44"/>
      <c r="AEK32" s="44"/>
      <c r="AEL32" s="44"/>
      <c r="AEM32" s="44"/>
      <c r="AEN32" s="44"/>
      <c r="AEO32" s="44"/>
      <c r="AEP32" s="44"/>
      <c r="AEQ32" s="44"/>
      <c r="AER32" s="44"/>
      <c r="AES32" s="44"/>
      <c r="AET32" s="44"/>
      <c r="AEU32" s="44"/>
      <c r="AEV32" s="44"/>
      <c r="AEW32" s="44"/>
      <c r="AEX32" s="44"/>
      <c r="AEY32" s="44"/>
      <c r="AEZ32" s="44"/>
      <c r="AFA32" s="44"/>
      <c r="AFB32" s="44"/>
      <c r="AFC32" s="44"/>
      <c r="AFD32" s="44"/>
      <c r="AFE32" s="44"/>
      <c r="AFF32" s="44"/>
      <c r="AFG32" s="44"/>
      <c r="AFH32" s="44"/>
      <c r="AFI32" s="44"/>
      <c r="AFJ32" s="44"/>
      <c r="AFK32" s="44"/>
      <c r="AFL32" s="44"/>
      <c r="AFM32" s="44"/>
      <c r="AFN32" s="44"/>
      <c r="AFO32" s="44"/>
      <c r="AFP32" s="44"/>
      <c r="AFQ32" s="44"/>
      <c r="AFR32" s="44"/>
      <c r="AFS32" s="44"/>
      <c r="AFT32" s="44"/>
      <c r="AFU32" s="44"/>
      <c r="AFV32" s="44"/>
      <c r="AFW32" s="44"/>
      <c r="AFX32" s="44"/>
      <c r="AFY32" s="44"/>
      <c r="AFZ32" s="44"/>
      <c r="AGA32" s="44"/>
      <c r="AGB32" s="44"/>
      <c r="AGC32" s="44"/>
      <c r="AGD32" s="44"/>
      <c r="AGE32" s="44"/>
      <c r="AGF32" s="44"/>
      <c r="AGG32" s="44"/>
      <c r="AGH32" s="44"/>
      <c r="AGI32" s="44"/>
      <c r="AGJ32" s="44"/>
      <c r="AGK32" s="44"/>
      <c r="AGL32" s="44"/>
      <c r="AGM32" s="44"/>
      <c r="AGN32" s="44"/>
      <c r="AGO32" s="44"/>
      <c r="AGP32" s="44"/>
      <c r="AGQ32" s="44"/>
      <c r="AGR32" s="44"/>
      <c r="AGS32" s="44"/>
      <c r="AGT32" s="44"/>
      <c r="AGU32" s="44"/>
      <c r="AGV32" s="44"/>
      <c r="AGW32" s="44"/>
      <c r="AGX32" s="44"/>
      <c r="AGY32" s="44"/>
      <c r="AGZ32" s="44"/>
      <c r="AHA32" s="44"/>
      <c r="AHB32" s="44"/>
      <c r="AHC32" s="44"/>
      <c r="AHD32" s="44"/>
      <c r="AHE32" s="44"/>
      <c r="AHF32" s="44"/>
      <c r="AHG32" s="44"/>
      <c r="AHH32" s="44"/>
      <c r="AHI32" s="44"/>
      <c r="AHJ32" s="44"/>
      <c r="AHK32" s="44"/>
      <c r="AHL32" s="44"/>
      <c r="AHM32" s="44"/>
      <c r="AHN32" s="44"/>
      <c r="AHO32" s="44"/>
      <c r="AHP32" s="44"/>
      <c r="AHQ32" s="44"/>
      <c r="AHR32" s="44"/>
      <c r="AHS32" s="44"/>
      <c r="AHT32" s="44"/>
      <c r="AHU32" s="44"/>
      <c r="AHV32" s="44"/>
      <c r="AHW32" s="44"/>
      <c r="AHX32" s="44"/>
      <c r="AHY32" s="44"/>
      <c r="AHZ32" s="44"/>
      <c r="AIA32" s="44"/>
      <c r="AIB32" s="44"/>
      <c r="AIC32" s="44"/>
      <c r="AID32" s="44"/>
      <c r="AIE32" s="44"/>
      <c r="AIF32" s="44"/>
      <c r="AIG32" s="44"/>
      <c r="AIH32" s="44"/>
      <c r="AII32" s="44"/>
      <c r="AIJ32" s="44"/>
      <c r="AIK32" s="44"/>
      <c r="AIL32" s="44"/>
      <c r="AIM32" s="44"/>
      <c r="AIN32" s="44"/>
      <c r="AIO32" s="44"/>
      <c r="AIP32" s="44"/>
      <c r="AIQ32" s="44"/>
      <c r="AIR32" s="44"/>
      <c r="AIS32" s="44"/>
      <c r="AIT32" s="44"/>
      <c r="AIU32" s="44"/>
      <c r="AIV32" s="44"/>
      <c r="AIW32" s="44"/>
      <c r="AIX32" s="44"/>
      <c r="AIY32" s="44"/>
      <c r="AIZ32" s="44"/>
      <c r="AJA32" s="44"/>
      <c r="AJB32" s="44"/>
      <c r="AJC32" s="44"/>
      <c r="AJD32" s="44"/>
      <c r="AJE32" s="44"/>
      <c r="AJF32" s="44"/>
      <c r="AJG32" s="44"/>
      <c r="AJH32" s="44"/>
      <c r="AJI32" s="44"/>
      <c r="AJJ32" s="44"/>
      <c r="AJK32" s="44"/>
      <c r="AJL32" s="44"/>
      <c r="AJM32" s="44"/>
      <c r="AJN32" s="44"/>
      <c r="AJO32" s="44"/>
      <c r="AJP32" s="44"/>
      <c r="AJQ32" s="44"/>
      <c r="AJR32" s="44"/>
      <c r="AJS32" s="44"/>
      <c r="AJT32" s="44"/>
      <c r="AJU32" s="44"/>
      <c r="AJV32" s="44"/>
      <c r="AJW32" s="44"/>
      <c r="AJX32" s="44"/>
      <c r="AJY32" s="44"/>
      <c r="AJZ32" s="44"/>
      <c r="AKA32" s="44"/>
      <c r="AKB32" s="44"/>
      <c r="AKC32" s="44"/>
      <c r="AKD32" s="44"/>
      <c r="AKE32" s="44"/>
      <c r="AKF32" s="44"/>
      <c r="AKG32" s="44"/>
      <c r="AKH32" s="44"/>
      <c r="AKI32" s="44"/>
      <c r="AKJ32" s="44"/>
      <c r="AKK32" s="44"/>
      <c r="AKL32" s="44"/>
      <c r="AKM32" s="44"/>
      <c r="AKN32" s="44"/>
      <c r="AKO32" s="44"/>
      <c r="AKP32" s="44"/>
      <c r="AKQ32" s="44"/>
      <c r="AKR32" s="44"/>
      <c r="AKS32" s="44"/>
      <c r="AKT32" s="44"/>
      <c r="AKU32" s="44"/>
      <c r="AKV32" s="44"/>
      <c r="AKW32" s="44"/>
      <c r="AKX32" s="44"/>
      <c r="AKY32" s="44"/>
      <c r="AKZ32" s="44"/>
      <c r="ALA32" s="44"/>
      <c r="ALB32" s="44"/>
      <c r="ALC32" s="44"/>
      <c r="ALD32" s="44"/>
      <c r="ALE32" s="44"/>
      <c r="ALF32" s="44"/>
      <c r="ALG32" s="44"/>
      <c r="ALH32" s="44"/>
      <c r="ALI32" s="44"/>
      <c r="ALJ32" s="44"/>
      <c r="ALK32" s="44"/>
      <c r="ALL32" s="44"/>
      <c r="ALM32" s="44"/>
      <c r="ALN32" s="44"/>
      <c r="ALO32" s="44"/>
      <c r="ALP32" s="44"/>
      <c r="ALQ32" s="44"/>
      <c r="ALR32" s="44"/>
      <c r="ALS32" s="44"/>
      <c r="ALT32" s="44"/>
      <c r="ALU32" s="44"/>
      <c r="ALV32" s="44"/>
      <c r="ALW32" s="44"/>
      <c r="ALX32" s="44"/>
      <c r="ALY32" s="44"/>
      <c r="ALZ32" s="44"/>
      <c r="AMA32" s="44"/>
      <c r="AMB32" s="44"/>
      <c r="AMC32" s="44"/>
      <c r="AMD32" s="44"/>
      <c r="AME32" s="44"/>
      <c r="AMF32" s="44"/>
      <c r="AMG32" s="44"/>
      <c r="AMH32" s="44"/>
      <c r="AMI32" s="44"/>
      <c r="AMJ32" s="44"/>
      <c r="AMK32" s="44"/>
      <c r="AML32" s="44"/>
      <c r="AMM32" s="44"/>
      <c r="AMN32" s="44"/>
      <c r="AMO32" s="44"/>
      <c r="AMP32" s="44"/>
      <c r="AMQ32" s="44"/>
      <c r="AMR32" s="44"/>
      <c r="AMS32" s="44"/>
      <c r="AMT32" s="44"/>
      <c r="AMU32" s="44"/>
      <c r="AMV32" s="44"/>
      <c r="AMW32" s="44"/>
      <c r="AMX32" s="44"/>
      <c r="AMY32" s="44"/>
      <c r="AMZ32" s="44"/>
      <c r="ANA32" s="44"/>
      <c r="ANB32" s="44"/>
      <c r="ANC32" s="44"/>
      <c r="AND32" s="44"/>
      <c r="ANE32" s="44"/>
      <c r="ANF32" s="44"/>
      <c r="ANG32" s="44"/>
      <c r="ANH32" s="44"/>
      <c r="ANI32" s="44"/>
      <c r="ANJ32" s="44"/>
      <c r="ANK32" s="44"/>
      <c r="ANL32" s="44"/>
      <c r="ANM32" s="44"/>
      <c r="ANN32" s="44"/>
      <c r="ANO32" s="44"/>
      <c r="ANP32" s="44"/>
      <c r="ANQ32" s="44"/>
      <c r="ANR32" s="44"/>
      <c r="ANS32" s="44"/>
      <c r="ANT32" s="44"/>
      <c r="ANU32" s="44"/>
      <c r="ANV32" s="44"/>
      <c r="ANW32" s="44"/>
      <c r="ANX32" s="44"/>
      <c r="ANY32" s="44"/>
      <c r="ANZ32" s="44"/>
      <c r="AOA32" s="44"/>
      <c r="AOB32" s="44"/>
      <c r="AOC32" s="44"/>
      <c r="AOD32" s="44"/>
      <c r="AOE32" s="44"/>
      <c r="AOF32" s="44"/>
      <c r="AOG32" s="44"/>
      <c r="AOH32" s="44"/>
      <c r="AOI32" s="44"/>
      <c r="AOJ32" s="44"/>
      <c r="AOK32" s="44"/>
      <c r="AOL32" s="44"/>
      <c r="AOM32" s="44"/>
      <c r="AON32" s="44"/>
      <c r="AOO32" s="44"/>
      <c r="AOP32" s="44"/>
      <c r="AOQ32" s="44"/>
      <c r="AOR32" s="44"/>
      <c r="AOS32" s="44"/>
      <c r="AOT32" s="44"/>
      <c r="AOU32" s="44"/>
      <c r="AOV32" s="44"/>
      <c r="AOW32" s="44"/>
      <c r="AOX32" s="44"/>
      <c r="AOY32" s="44"/>
      <c r="AOZ32" s="44"/>
      <c r="APA32" s="44"/>
      <c r="APB32" s="44"/>
      <c r="APC32" s="44"/>
      <c r="APD32" s="44"/>
      <c r="APE32" s="44"/>
      <c r="APF32" s="44"/>
      <c r="APG32" s="44"/>
      <c r="APH32" s="44"/>
      <c r="API32" s="44"/>
      <c r="APJ32" s="44"/>
      <c r="APK32" s="44"/>
      <c r="APL32" s="44"/>
      <c r="APM32" s="44"/>
    </row>
    <row r="33" spans="3:1105" x14ac:dyDescent="0.25">
      <c r="C33" s="46" t="s">
        <v>324</v>
      </c>
      <c r="D33" s="44">
        <v>12477</v>
      </c>
      <c r="E33" s="119">
        <v>0</v>
      </c>
      <c r="F33" s="119">
        <v>-11499709.48</v>
      </c>
      <c r="G33" s="119">
        <v>25446906.809999999</v>
      </c>
      <c r="H33" s="119">
        <v>0</v>
      </c>
      <c r="I33" s="44"/>
      <c r="J33" s="44"/>
      <c r="K33" s="68"/>
      <c r="L33" s="68"/>
      <c r="M33" s="68"/>
      <c r="N33" s="68"/>
      <c r="Q33" s="68"/>
      <c r="R33" s="68"/>
      <c r="S33" s="68"/>
      <c r="T33" s="68"/>
      <c r="U33" s="68"/>
      <c r="V33" s="68"/>
      <c r="W33" s="68"/>
      <c r="X33" s="68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44"/>
      <c r="AK33" s="44"/>
      <c r="AL33" s="44"/>
      <c r="AM33" s="44"/>
      <c r="AN33" s="44"/>
      <c r="AO33" s="44"/>
      <c r="AP33" s="44"/>
      <c r="AQ33" s="44"/>
      <c r="AR33" s="44"/>
      <c r="AS33" s="44"/>
      <c r="AT33" s="44"/>
      <c r="AU33" s="44"/>
      <c r="AV33" s="44"/>
      <c r="AW33" s="44"/>
      <c r="AX33" s="44"/>
      <c r="AY33" s="44"/>
      <c r="AZ33" s="44"/>
      <c r="BA33" s="44"/>
      <c r="BB33" s="44"/>
      <c r="BC33" s="44"/>
      <c r="BD33" s="44"/>
      <c r="BE33" s="44"/>
      <c r="BF33" s="44"/>
      <c r="BG33" s="44"/>
      <c r="BH33" s="44"/>
      <c r="BI33" s="44"/>
      <c r="BJ33" s="44"/>
      <c r="BK33" s="44"/>
      <c r="BL33" s="44"/>
      <c r="BM33" s="44"/>
      <c r="BN33" s="44"/>
      <c r="BO33" s="44"/>
      <c r="BP33" s="44"/>
      <c r="BQ33" s="44"/>
      <c r="BR33" s="44"/>
      <c r="BS33" s="44"/>
      <c r="BT33" s="44"/>
      <c r="BU33" s="44"/>
      <c r="BV33" s="44"/>
      <c r="BW33" s="44"/>
      <c r="BX33" s="44"/>
      <c r="BY33" s="44"/>
      <c r="BZ33" s="44"/>
      <c r="CA33" s="44"/>
      <c r="CB33" s="44"/>
      <c r="CC33" s="44"/>
      <c r="CD33" s="44"/>
      <c r="CE33" s="44"/>
      <c r="CF33" s="44"/>
      <c r="CG33" s="44"/>
      <c r="CH33" s="44"/>
      <c r="CI33" s="44"/>
      <c r="CJ33" s="44"/>
      <c r="CK33" s="44"/>
      <c r="CL33" s="44"/>
      <c r="CM33" s="44"/>
      <c r="CN33" s="44"/>
      <c r="CO33" s="44"/>
      <c r="CP33" s="44"/>
      <c r="CQ33" s="44"/>
      <c r="CR33" s="44"/>
      <c r="CS33" s="44"/>
      <c r="CT33" s="44"/>
      <c r="CU33" s="44"/>
      <c r="CV33" s="44"/>
      <c r="CW33" s="44"/>
      <c r="CX33" s="44"/>
      <c r="CY33" s="44"/>
      <c r="CZ33" s="44"/>
      <c r="DA33" s="44"/>
      <c r="DB33" s="44"/>
      <c r="DC33" s="44"/>
      <c r="DD33" s="44"/>
      <c r="DE33" s="44"/>
      <c r="DF33" s="44"/>
      <c r="DG33" s="44"/>
      <c r="DH33" s="44"/>
      <c r="DI33" s="44"/>
      <c r="DJ33" s="44"/>
      <c r="DK33" s="44"/>
      <c r="DL33" s="44"/>
      <c r="DM33" s="44"/>
      <c r="DN33" s="44"/>
      <c r="DO33" s="44"/>
      <c r="DP33" s="44"/>
      <c r="DQ33" s="44"/>
      <c r="DR33" s="44"/>
      <c r="DS33" s="44"/>
      <c r="DT33" s="44"/>
      <c r="DU33" s="44"/>
      <c r="DV33" s="44"/>
      <c r="DW33" s="44"/>
      <c r="DX33" s="44"/>
      <c r="DY33" s="44"/>
      <c r="DZ33" s="44"/>
      <c r="EA33" s="44"/>
      <c r="EB33" s="44"/>
      <c r="EC33" s="44"/>
      <c r="ED33" s="44"/>
      <c r="EE33" s="44"/>
      <c r="EF33" s="44"/>
      <c r="EG33" s="44"/>
      <c r="EH33" s="44"/>
      <c r="EI33" s="44"/>
      <c r="EJ33" s="44"/>
      <c r="EK33" s="44"/>
      <c r="EL33" s="44"/>
      <c r="EM33" s="44"/>
      <c r="EN33" s="44"/>
      <c r="EO33" s="44"/>
      <c r="EP33" s="44"/>
      <c r="EQ33" s="44"/>
      <c r="ER33" s="44"/>
      <c r="ES33" s="44"/>
      <c r="ET33" s="44"/>
      <c r="EU33" s="44"/>
      <c r="EV33" s="44"/>
      <c r="EW33" s="44"/>
      <c r="EX33" s="44"/>
      <c r="EY33" s="44"/>
      <c r="EZ33" s="44"/>
      <c r="FA33" s="44"/>
      <c r="FB33" s="44"/>
      <c r="FC33" s="44"/>
      <c r="FD33" s="44"/>
      <c r="FE33" s="44"/>
      <c r="FF33" s="44"/>
      <c r="FG33" s="44"/>
      <c r="FH33" s="44"/>
      <c r="FI33" s="44"/>
      <c r="FJ33" s="44"/>
      <c r="FK33" s="44"/>
      <c r="FL33" s="44"/>
      <c r="FM33" s="44"/>
      <c r="FN33" s="44"/>
      <c r="FO33" s="44"/>
      <c r="FP33" s="44"/>
      <c r="FQ33" s="44"/>
      <c r="FR33" s="44"/>
      <c r="FS33" s="44"/>
      <c r="FT33" s="44"/>
      <c r="FU33" s="44"/>
      <c r="FV33" s="44"/>
      <c r="FW33" s="44"/>
      <c r="FX33" s="44"/>
      <c r="FY33" s="44"/>
      <c r="FZ33" s="44"/>
      <c r="GA33" s="44"/>
      <c r="GB33" s="44"/>
      <c r="GC33" s="44"/>
      <c r="GD33" s="44"/>
      <c r="GE33" s="44"/>
      <c r="GF33" s="44"/>
      <c r="GG33" s="44"/>
      <c r="GH33" s="44"/>
      <c r="GI33" s="44"/>
      <c r="GJ33" s="44"/>
      <c r="GK33" s="44"/>
      <c r="GL33" s="44"/>
      <c r="GM33" s="44"/>
      <c r="GN33" s="44"/>
      <c r="GO33" s="44"/>
      <c r="GP33" s="44"/>
      <c r="GQ33" s="44"/>
      <c r="GR33" s="44"/>
      <c r="GS33" s="44"/>
      <c r="GT33" s="44"/>
      <c r="GU33" s="44"/>
      <c r="GV33" s="44"/>
      <c r="GW33" s="44"/>
      <c r="GX33" s="44"/>
      <c r="GY33" s="44"/>
      <c r="GZ33" s="44"/>
      <c r="HA33" s="44"/>
      <c r="HB33" s="44"/>
      <c r="HC33" s="44"/>
      <c r="HD33" s="44"/>
      <c r="HE33" s="44"/>
      <c r="HF33" s="44"/>
      <c r="HG33" s="44"/>
      <c r="HH33" s="44"/>
      <c r="HI33" s="44"/>
      <c r="HJ33" s="44"/>
      <c r="HK33" s="44"/>
      <c r="HL33" s="44"/>
      <c r="HM33" s="44"/>
      <c r="HN33" s="44"/>
      <c r="HO33" s="44"/>
      <c r="HP33" s="44"/>
      <c r="HQ33" s="44"/>
      <c r="HR33" s="44"/>
      <c r="HS33" s="44"/>
      <c r="HT33" s="44"/>
      <c r="HU33" s="44"/>
      <c r="HV33" s="44"/>
      <c r="HW33" s="44"/>
      <c r="HX33" s="44"/>
      <c r="HY33" s="44"/>
      <c r="HZ33" s="44"/>
      <c r="IA33" s="44"/>
      <c r="IB33" s="44"/>
      <c r="IC33" s="44"/>
      <c r="ID33" s="44"/>
      <c r="IE33" s="44"/>
      <c r="IF33" s="44"/>
      <c r="IG33" s="44"/>
      <c r="IH33" s="44"/>
      <c r="II33" s="44"/>
      <c r="IJ33" s="44"/>
      <c r="IK33" s="44"/>
      <c r="IL33" s="44"/>
      <c r="IM33" s="44"/>
      <c r="IN33" s="44"/>
      <c r="IO33" s="44"/>
      <c r="IP33" s="44"/>
      <c r="IQ33" s="44"/>
      <c r="IR33" s="44"/>
      <c r="IS33" s="44"/>
      <c r="IT33" s="44"/>
      <c r="IU33" s="44"/>
      <c r="IV33" s="44"/>
      <c r="IW33" s="44"/>
      <c r="IX33" s="44"/>
      <c r="IY33" s="44"/>
      <c r="IZ33" s="44"/>
      <c r="JA33" s="44"/>
      <c r="JB33" s="44"/>
      <c r="JC33" s="44"/>
      <c r="JD33" s="44"/>
      <c r="JE33" s="44"/>
      <c r="JF33" s="44"/>
      <c r="JG33" s="44"/>
      <c r="JH33" s="44"/>
      <c r="JI33" s="44"/>
      <c r="JJ33" s="44"/>
      <c r="JK33" s="44"/>
      <c r="JL33" s="44"/>
      <c r="JM33" s="44"/>
      <c r="JN33" s="44"/>
      <c r="JO33" s="44"/>
      <c r="JP33" s="44"/>
      <c r="JQ33" s="44"/>
      <c r="JR33" s="44"/>
      <c r="JS33" s="44"/>
      <c r="JT33" s="44"/>
      <c r="JU33" s="44"/>
      <c r="JV33" s="44"/>
      <c r="JW33" s="44"/>
      <c r="JX33" s="44"/>
      <c r="JY33" s="44"/>
      <c r="JZ33" s="44"/>
      <c r="KA33" s="44"/>
      <c r="KB33" s="44"/>
      <c r="KC33" s="44"/>
      <c r="KD33" s="44"/>
      <c r="KE33" s="44"/>
      <c r="KF33" s="44"/>
      <c r="KG33" s="44"/>
      <c r="KH33" s="44"/>
      <c r="KI33" s="44"/>
      <c r="KJ33" s="44"/>
      <c r="KK33" s="44"/>
      <c r="KL33" s="44"/>
      <c r="KM33" s="44"/>
      <c r="KN33" s="44"/>
      <c r="KO33" s="44"/>
      <c r="KP33" s="44"/>
      <c r="KQ33" s="44"/>
      <c r="KR33" s="44"/>
      <c r="KS33" s="44"/>
      <c r="KT33" s="44"/>
      <c r="KU33" s="44"/>
      <c r="KV33" s="44"/>
      <c r="KW33" s="44"/>
      <c r="KX33" s="44"/>
      <c r="KY33" s="44"/>
      <c r="KZ33" s="44"/>
      <c r="LA33" s="44"/>
      <c r="LB33" s="44"/>
      <c r="LC33" s="44"/>
      <c r="LD33" s="44"/>
      <c r="LE33" s="44"/>
      <c r="LF33" s="44"/>
      <c r="LG33" s="44"/>
      <c r="LH33" s="44"/>
      <c r="LI33" s="44"/>
      <c r="LJ33" s="44"/>
      <c r="LK33" s="44"/>
      <c r="LL33" s="44"/>
      <c r="LM33" s="44"/>
      <c r="LN33" s="44"/>
      <c r="LO33" s="44"/>
      <c r="LP33" s="44"/>
      <c r="LQ33" s="44"/>
      <c r="LR33" s="44"/>
      <c r="LS33" s="44"/>
      <c r="LT33" s="44"/>
      <c r="LU33" s="44"/>
      <c r="LV33" s="44"/>
      <c r="LW33" s="44"/>
      <c r="LX33" s="44"/>
      <c r="LY33" s="44"/>
      <c r="LZ33" s="44"/>
      <c r="MA33" s="44"/>
      <c r="MB33" s="44"/>
      <c r="MC33" s="44"/>
      <c r="MD33" s="44"/>
      <c r="ME33" s="44"/>
      <c r="MF33" s="44"/>
      <c r="MG33" s="44"/>
      <c r="MH33" s="44"/>
      <c r="MI33" s="44"/>
      <c r="MJ33" s="44"/>
      <c r="MK33" s="44"/>
      <c r="ML33" s="44"/>
      <c r="MM33" s="44"/>
      <c r="MN33" s="44"/>
      <c r="MO33" s="44"/>
      <c r="MP33" s="44"/>
      <c r="MQ33" s="44"/>
      <c r="MR33" s="44"/>
      <c r="MS33" s="44"/>
      <c r="MT33" s="44"/>
      <c r="MU33" s="44"/>
      <c r="MV33" s="44"/>
      <c r="MW33" s="44"/>
      <c r="MX33" s="44"/>
      <c r="MY33" s="44"/>
      <c r="MZ33" s="44"/>
      <c r="NA33" s="44"/>
      <c r="NB33" s="44"/>
      <c r="NC33" s="44"/>
      <c r="ND33" s="44"/>
      <c r="NE33" s="44"/>
      <c r="NF33" s="44"/>
      <c r="NG33" s="44"/>
      <c r="NH33" s="44"/>
      <c r="NI33" s="44"/>
      <c r="NJ33" s="44"/>
      <c r="NK33" s="44"/>
      <c r="NL33" s="44"/>
      <c r="NM33" s="44"/>
      <c r="NN33" s="44"/>
      <c r="NO33" s="44"/>
      <c r="NP33" s="44"/>
      <c r="NQ33" s="44"/>
      <c r="NR33" s="44"/>
      <c r="NS33" s="44"/>
      <c r="NT33" s="44"/>
      <c r="NU33" s="44"/>
      <c r="NV33" s="44"/>
      <c r="NW33" s="44"/>
      <c r="NX33" s="44"/>
      <c r="NY33" s="44"/>
      <c r="NZ33" s="44"/>
      <c r="OA33" s="44"/>
      <c r="OB33" s="44"/>
      <c r="OC33" s="44"/>
      <c r="OD33" s="44"/>
      <c r="OE33" s="44"/>
      <c r="OF33" s="44"/>
      <c r="OG33" s="44"/>
      <c r="OH33" s="44"/>
      <c r="OI33" s="44"/>
      <c r="OJ33" s="44"/>
      <c r="OK33" s="44"/>
      <c r="OL33" s="44"/>
      <c r="OM33" s="44"/>
      <c r="ON33" s="44"/>
      <c r="OO33" s="44"/>
      <c r="OP33" s="44"/>
      <c r="OQ33" s="44"/>
      <c r="OR33" s="44"/>
      <c r="OS33" s="44"/>
      <c r="OT33" s="44"/>
      <c r="OU33" s="44"/>
      <c r="OV33" s="44"/>
      <c r="OW33" s="44"/>
      <c r="OX33" s="44"/>
      <c r="OY33" s="44"/>
      <c r="OZ33" s="44"/>
      <c r="PA33" s="44"/>
      <c r="PB33" s="44"/>
      <c r="PC33" s="44"/>
      <c r="PD33" s="44"/>
      <c r="PE33" s="44"/>
      <c r="PF33" s="44"/>
      <c r="PG33" s="44"/>
      <c r="PH33" s="44"/>
      <c r="PI33" s="44"/>
      <c r="PJ33" s="44"/>
      <c r="PK33" s="44"/>
      <c r="PL33" s="44"/>
      <c r="PM33" s="44"/>
      <c r="PN33" s="44"/>
      <c r="PO33" s="44"/>
      <c r="PP33" s="44"/>
      <c r="PQ33" s="44"/>
      <c r="PR33" s="44"/>
      <c r="PS33" s="44"/>
      <c r="PT33" s="44"/>
      <c r="PU33" s="44"/>
      <c r="PV33" s="44"/>
      <c r="PW33" s="44"/>
      <c r="PX33" s="44"/>
      <c r="PY33" s="44"/>
      <c r="PZ33" s="44"/>
      <c r="QA33" s="44"/>
      <c r="QB33" s="44"/>
      <c r="QC33" s="44"/>
      <c r="QD33" s="44"/>
      <c r="QE33" s="44"/>
      <c r="QF33" s="44"/>
      <c r="QG33" s="44"/>
      <c r="QH33" s="44"/>
      <c r="QI33" s="44"/>
      <c r="QJ33" s="44"/>
      <c r="QK33" s="44"/>
      <c r="QL33" s="44"/>
      <c r="QM33" s="44"/>
      <c r="QN33" s="44"/>
      <c r="QO33" s="44"/>
      <c r="QP33" s="44"/>
      <c r="QQ33" s="44"/>
      <c r="QR33" s="44"/>
      <c r="QS33" s="44"/>
      <c r="QT33" s="44"/>
      <c r="QU33" s="44"/>
      <c r="QV33" s="44"/>
      <c r="QW33" s="44"/>
      <c r="QX33" s="44"/>
      <c r="QY33" s="44"/>
      <c r="QZ33" s="44"/>
      <c r="RA33" s="44"/>
      <c r="RB33" s="44"/>
      <c r="RC33" s="44"/>
      <c r="RD33" s="44"/>
      <c r="RE33" s="44"/>
      <c r="RF33" s="44"/>
      <c r="RG33" s="44"/>
      <c r="RH33" s="44"/>
      <c r="RI33" s="44"/>
      <c r="RJ33" s="44"/>
      <c r="RK33" s="44"/>
      <c r="RL33" s="44"/>
      <c r="RM33" s="44"/>
      <c r="RN33" s="44"/>
      <c r="RO33" s="44"/>
      <c r="RP33" s="44"/>
      <c r="RQ33" s="44"/>
      <c r="RR33" s="44"/>
      <c r="RS33" s="44"/>
      <c r="RT33" s="44"/>
      <c r="RU33" s="44"/>
      <c r="RV33" s="44"/>
      <c r="RW33" s="44"/>
      <c r="RX33" s="44"/>
      <c r="RY33" s="44"/>
      <c r="RZ33" s="44"/>
      <c r="SA33" s="44"/>
      <c r="SB33" s="44"/>
      <c r="SC33" s="44"/>
      <c r="SD33" s="44"/>
      <c r="SE33" s="44"/>
      <c r="SF33" s="44"/>
      <c r="SG33" s="44"/>
      <c r="SH33" s="44"/>
      <c r="SI33" s="44"/>
      <c r="SJ33" s="44"/>
      <c r="SK33" s="44"/>
      <c r="SL33" s="44"/>
      <c r="SM33" s="44"/>
      <c r="SN33" s="44"/>
      <c r="SO33" s="44"/>
      <c r="SP33" s="44"/>
      <c r="SQ33" s="44"/>
      <c r="SR33" s="44"/>
      <c r="SS33" s="44"/>
      <c r="ST33" s="44"/>
      <c r="SU33" s="44"/>
      <c r="SV33" s="44"/>
      <c r="SW33" s="44"/>
      <c r="SX33" s="44"/>
      <c r="SY33" s="44"/>
      <c r="SZ33" s="44"/>
      <c r="TA33" s="44"/>
      <c r="TB33" s="44"/>
      <c r="TC33" s="44"/>
      <c r="TD33" s="44"/>
      <c r="TE33" s="44"/>
      <c r="TF33" s="44"/>
      <c r="TG33" s="44"/>
      <c r="TH33" s="44"/>
      <c r="TI33" s="44"/>
      <c r="TJ33" s="44"/>
      <c r="TK33" s="44"/>
      <c r="TL33" s="44"/>
      <c r="TM33" s="44"/>
      <c r="TN33" s="44"/>
      <c r="TO33" s="44"/>
      <c r="TP33" s="44"/>
      <c r="TQ33" s="44"/>
      <c r="TR33" s="44"/>
      <c r="TS33" s="44"/>
      <c r="TT33" s="44"/>
      <c r="TU33" s="44"/>
      <c r="TV33" s="44"/>
      <c r="TW33" s="44"/>
      <c r="TX33" s="44"/>
      <c r="TY33" s="44"/>
      <c r="TZ33" s="44"/>
      <c r="UA33" s="44"/>
      <c r="UB33" s="44"/>
      <c r="UC33" s="44"/>
      <c r="UD33" s="44"/>
      <c r="UE33" s="44"/>
      <c r="UF33" s="44"/>
      <c r="UG33" s="44"/>
      <c r="UH33" s="44"/>
      <c r="UI33" s="44"/>
      <c r="UJ33" s="44"/>
      <c r="UK33" s="44"/>
      <c r="UL33" s="44"/>
      <c r="UM33" s="44"/>
      <c r="UN33" s="44"/>
      <c r="UO33" s="44"/>
      <c r="UP33" s="44"/>
      <c r="UQ33" s="44"/>
      <c r="UR33" s="44"/>
      <c r="US33" s="44"/>
      <c r="UT33" s="44"/>
      <c r="UU33" s="44"/>
      <c r="UV33" s="44"/>
      <c r="UW33" s="44"/>
      <c r="UX33" s="44"/>
      <c r="UY33" s="44"/>
      <c r="UZ33" s="44"/>
      <c r="VA33" s="44"/>
      <c r="VB33" s="44"/>
      <c r="VC33" s="44"/>
      <c r="VD33" s="44"/>
      <c r="VE33" s="44"/>
      <c r="VF33" s="44"/>
      <c r="VG33" s="44"/>
      <c r="VH33" s="44"/>
      <c r="VI33" s="44"/>
      <c r="VJ33" s="44"/>
      <c r="VK33" s="44"/>
      <c r="VL33" s="44"/>
      <c r="VM33" s="44"/>
      <c r="VN33" s="44"/>
      <c r="VO33" s="44"/>
      <c r="VP33" s="44"/>
      <c r="VQ33" s="44"/>
      <c r="VR33" s="44"/>
      <c r="VS33" s="44"/>
      <c r="VT33" s="44"/>
      <c r="VU33" s="44"/>
      <c r="VV33" s="44"/>
      <c r="VW33" s="44"/>
      <c r="VX33" s="44"/>
      <c r="VY33" s="44"/>
      <c r="VZ33" s="44"/>
      <c r="WA33" s="44"/>
      <c r="WB33" s="44"/>
      <c r="WC33" s="44"/>
      <c r="WD33" s="44"/>
      <c r="WE33" s="44"/>
      <c r="WF33" s="44"/>
      <c r="WG33" s="44"/>
      <c r="WH33" s="44"/>
      <c r="WI33" s="44"/>
      <c r="WJ33" s="44"/>
      <c r="WK33" s="44"/>
      <c r="WL33" s="44"/>
      <c r="WM33" s="44"/>
      <c r="WN33" s="44"/>
      <c r="WO33" s="44"/>
      <c r="WP33" s="44"/>
      <c r="WQ33" s="44"/>
      <c r="WR33" s="44"/>
      <c r="WS33" s="44"/>
      <c r="WT33" s="44"/>
      <c r="WU33" s="44"/>
      <c r="WV33" s="44"/>
      <c r="WW33" s="44"/>
      <c r="WX33" s="44"/>
      <c r="WY33" s="44"/>
      <c r="WZ33" s="44"/>
      <c r="XA33" s="44"/>
      <c r="XB33" s="44"/>
      <c r="XC33" s="44"/>
      <c r="XD33" s="44"/>
      <c r="XE33" s="44"/>
      <c r="XF33" s="44"/>
      <c r="XG33" s="44"/>
      <c r="XH33" s="44"/>
      <c r="XI33" s="44"/>
      <c r="XJ33" s="44"/>
      <c r="XK33" s="44"/>
      <c r="XL33" s="44"/>
      <c r="XM33" s="44"/>
      <c r="XN33" s="44"/>
      <c r="XO33" s="44"/>
      <c r="XP33" s="44"/>
      <c r="XQ33" s="44"/>
      <c r="XR33" s="44"/>
      <c r="XS33" s="44"/>
      <c r="XT33" s="44"/>
      <c r="XU33" s="44"/>
      <c r="XV33" s="44"/>
      <c r="XW33" s="44"/>
      <c r="XX33" s="44"/>
      <c r="XY33" s="44"/>
      <c r="XZ33" s="44"/>
      <c r="YA33" s="44"/>
      <c r="YB33" s="44"/>
      <c r="YC33" s="44"/>
      <c r="YD33" s="44"/>
      <c r="YE33" s="44"/>
      <c r="YF33" s="44"/>
      <c r="YG33" s="44"/>
      <c r="YH33" s="44"/>
      <c r="YI33" s="44"/>
      <c r="YJ33" s="44"/>
      <c r="YK33" s="44"/>
      <c r="YL33" s="44"/>
      <c r="YM33" s="44"/>
      <c r="YN33" s="44"/>
      <c r="YO33" s="44"/>
      <c r="YP33" s="44"/>
      <c r="YQ33" s="44"/>
      <c r="YR33" s="44"/>
      <c r="YS33" s="44"/>
      <c r="YT33" s="44"/>
      <c r="YU33" s="44"/>
      <c r="YV33" s="44"/>
      <c r="YW33" s="44"/>
      <c r="YX33" s="44"/>
      <c r="YY33" s="44"/>
      <c r="YZ33" s="44"/>
      <c r="ZA33" s="44"/>
      <c r="ZB33" s="44"/>
      <c r="ZC33" s="44"/>
      <c r="ZD33" s="44"/>
      <c r="ZE33" s="44"/>
      <c r="ZF33" s="44"/>
      <c r="ZG33" s="44"/>
      <c r="ZH33" s="44"/>
      <c r="ZI33" s="44"/>
      <c r="ZJ33" s="44"/>
      <c r="ZK33" s="44"/>
      <c r="ZL33" s="44"/>
      <c r="ZM33" s="44"/>
      <c r="ZN33" s="44"/>
      <c r="ZO33" s="44"/>
      <c r="ZP33" s="44"/>
      <c r="ZQ33" s="44"/>
      <c r="ZR33" s="44"/>
      <c r="ZS33" s="44"/>
      <c r="ZT33" s="44"/>
      <c r="ZU33" s="44"/>
      <c r="ZV33" s="44"/>
      <c r="ZW33" s="44"/>
      <c r="ZX33" s="44"/>
      <c r="ZY33" s="44"/>
      <c r="ZZ33" s="44"/>
      <c r="AAA33" s="44"/>
      <c r="AAB33" s="44"/>
      <c r="AAC33" s="44"/>
      <c r="AAD33" s="44"/>
      <c r="AAE33" s="44"/>
      <c r="AAF33" s="44"/>
      <c r="AAG33" s="44"/>
      <c r="AAH33" s="44"/>
      <c r="AAI33" s="44"/>
      <c r="AAJ33" s="44"/>
      <c r="AAK33" s="44"/>
      <c r="AAL33" s="44"/>
      <c r="AAM33" s="44"/>
      <c r="AAN33" s="44"/>
      <c r="AAO33" s="44"/>
      <c r="AAP33" s="44"/>
      <c r="AAQ33" s="44"/>
      <c r="AAR33" s="44"/>
      <c r="AAS33" s="44"/>
      <c r="AAT33" s="44"/>
      <c r="AAU33" s="44"/>
      <c r="AAV33" s="44"/>
      <c r="AAW33" s="44"/>
      <c r="AAX33" s="44"/>
      <c r="AAY33" s="44"/>
      <c r="AAZ33" s="44"/>
      <c r="ABA33" s="44"/>
      <c r="ABB33" s="44"/>
      <c r="ABC33" s="44"/>
      <c r="ABD33" s="44"/>
      <c r="ABE33" s="44"/>
      <c r="ABF33" s="44"/>
      <c r="ABG33" s="44"/>
      <c r="ABH33" s="44"/>
      <c r="ABI33" s="44"/>
      <c r="ABJ33" s="44"/>
      <c r="ABK33" s="44"/>
      <c r="ABL33" s="44"/>
      <c r="ABM33" s="44"/>
      <c r="ABN33" s="44"/>
      <c r="ABO33" s="44"/>
      <c r="ABP33" s="44"/>
      <c r="ABQ33" s="44"/>
      <c r="ABR33" s="44"/>
      <c r="ABS33" s="44"/>
      <c r="ABT33" s="44"/>
      <c r="ABU33" s="44"/>
      <c r="ABV33" s="44"/>
      <c r="ABW33" s="44"/>
      <c r="ABX33" s="44"/>
      <c r="ABY33" s="44"/>
      <c r="ABZ33" s="44"/>
      <c r="ACA33" s="44"/>
      <c r="ACB33" s="44"/>
      <c r="ACC33" s="44"/>
      <c r="ACD33" s="44"/>
      <c r="ACE33" s="44"/>
      <c r="ACF33" s="44"/>
      <c r="ACG33" s="44"/>
      <c r="ACH33" s="44"/>
      <c r="ACI33" s="44"/>
      <c r="ACJ33" s="44"/>
      <c r="ACK33" s="44"/>
      <c r="ACL33" s="44"/>
      <c r="ACM33" s="44"/>
      <c r="ACN33" s="44"/>
      <c r="ACO33" s="44"/>
      <c r="ACP33" s="44"/>
      <c r="ACQ33" s="44"/>
      <c r="ACR33" s="44"/>
      <c r="ACS33" s="44"/>
      <c r="ACT33" s="44"/>
      <c r="ACU33" s="44"/>
      <c r="ACV33" s="44"/>
      <c r="ACW33" s="44"/>
      <c r="ACX33" s="44"/>
      <c r="ACY33" s="44"/>
      <c r="ACZ33" s="44"/>
      <c r="ADA33" s="44"/>
      <c r="ADB33" s="44"/>
      <c r="ADC33" s="44"/>
      <c r="ADD33" s="44"/>
      <c r="ADE33" s="44"/>
      <c r="ADF33" s="44"/>
      <c r="ADG33" s="44"/>
      <c r="ADH33" s="44"/>
      <c r="ADI33" s="44"/>
      <c r="ADJ33" s="44"/>
      <c r="ADK33" s="44"/>
      <c r="ADL33" s="44"/>
      <c r="ADM33" s="44"/>
      <c r="ADN33" s="44"/>
      <c r="ADO33" s="44"/>
      <c r="ADP33" s="44"/>
      <c r="ADQ33" s="44"/>
      <c r="ADR33" s="44"/>
      <c r="ADS33" s="44"/>
      <c r="ADT33" s="44"/>
      <c r="ADU33" s="44"/>
      <c r="ADV33" s="44"/>
      <c r="ADW33" s="44"/>
      <c r="ADX33" s="44"/>
      <c r="ADY33" s="44"/>
      <c r="ADZ33" s="44"/>
      <c r="AEA33" s="44"/>
      <c r="AEB33" s="44"/>
      <c r="AEC33" s="44"/>
      <c r="AED33" s="44"/>
      <c r="AEE33" s="44"/>
      <c r="AEF33" s="44"/>
      <c r="AEG33" s="44"/>
      <c r="AEH33" s="44"/>
      <c r="AEI33" s="44"/>
      <c r="AEJ33" s="44"/>
      <c r="AEK33" s="44"/>
      <c r="AEL33" s="44"/>
      <c r="AEM33" s="44"/>
      <c r="AEN33" s="44"/>
      <c r="AEO33" s="44"/>
      <c r="AEP33" s="44"/>
      <c r="AEQ33" s="44"/>
      <c r="AER33" s="44"/>
      <c r="AES33" s="44"/>
      <c r="AET33" s="44"/>
      <c r="AEU33" s="44"/>
      <c r="AEV33" s="44"/>
      <c r="AEW33" s="44"/>
      <c r="AEX33" s="44"/>
      <c r="AEY33" s="44"/>
      <c r="AEZ33" s="44"/>
      <c r="AFA33" s="44"/>
      <c r="AFB33" s="44"/>
      <c r="AFC33" s="44"/>
      <c r="AFD33" s="44"/>
      <c r="AFE33" s="44"/>
      <c r="AFF33" s="44"/>
      <c r="AFG33" s="44"/>
      <c r="AFH33" s="44"/>
      <c r="AFI33" s="44"/>
      <c r="AFJ33" s="44"/>
      <c r="AFK33" s="44"/>
      <c r="AFL33" s="44"/>
      <c r="AFM33" s="44"/>
      <c r="AFN33" s="44"/>
      <c r="AFO33" s="44"/>
      <c r="AFP33" s="44"/>
      <c r="AFQ33" s="44"/>
      <c r="AFR33" s="44"/>
      <c r="AFS33" s="44"/>
      <c r="AFT33" s="44"/>
      <c r="AFU33" s="44"/>
      <c r="AFV33" s="44"/>
      <c r="AFW33" s="44"/>
      <c r="AFX33" s="44"/>
      <c r="AFY33" s="44"/>
      <c r="AFZ33" s="44"/>
      <c r="AGA33" s="44"/>
      <c r="AGB33" s="44"/>
      <c r="AGC33" s="44"/>
      <c r="AGD33" s="44"/>
      <c r="AGE33" s="44"/>
      <c r="AGF33" s="44"/>
      <c r="AGG33" s="44"/>
      <c r="AGH33" s="44"/>
      <c r="AGI33" s="44"/>
      <c r="AGJ33" s="44"/>
      <c r="AGK33" s="44"/>
      <c r="AGL33" s="44"/>
      <c r="AGM33" s="44"/>
      <c r="AGN33" s="44"/>
      <c r="AGO33" s="44"/>
      <c r="AGP33" s="44"/>
      <c r="AGQ33" s="44"/>
      <c r="AGR33" s="44"/>
      <c r="AGS33" s="44"/>
      <c r="AGT33" s="44"/>
      <c r="AGU33" s="44"/>
      <c r="AGV33" s="44"/>
      <c r="AGW33" s="44"/>
      <c r="AGX33" s="44"/>
      <c r="AGY33" s="44"/>
      <c r="AGZ33" s="44"/>
      <c r="AHA33" s="44"/>
      <c r="AHB33" s="44"/>
      <c r="AHC33" s="44"/>
      <c r="AHD33" s="44"/>
      <c r="AHE33" s="44"/>
      <c r="AHF33" s="44"/>
      <c r="AHG33" s="44"/>
      <c r="AHH33" s="44"/>
      <c r="AHI33" s="44"/>
      <c r="AHJ33" s="44"/>
      <c r="AHK33" s="44"/>
      <c r="AHL33" s="44"/>
      <c r="AHM33" s="44"/>
      <c r="AHN33" s="44"/>
      <c r="AHO33" s="44"/>
      <c r="AHP33" s="44"/>
      <c r="AHQ33" s="44"/>
      <c r="AHR33" s="44"/>
      <c r="AHS33" s="44"/>
      <c r="AHT33" s="44"/>
      <c r="AHU33" s="44"/>
      <c r="AHV33" s="44"/>
      <c r="AHW33" s="44"/>
      <c r="AHX33" s="44"/>
      <c r="AHY33" s="44"/>
      <c r="AHZ33" s="44"/>
      <c r="AIA33" s="44"/>
      <c r="AIB33" s="44"/>
      <c r="AIC33" s="44"/>
      <c r="AID33" s="44"/>
      <c r="AIE33" s="44"/>
      <c r="AIF33" s="44"/>
      <c r="AIG33" s="44"/>
      <c r="AIH33" s="44"/>
      <c r="AII33" s="44"/>
      <c r="AIJ33" s="44"/>
      <c r="AIK33" s="44"/>
      <c r="AIL33" s="44"/>
      <c r="AIM33" s="44"/>
      <c r="AIN33" s="44"/>
      <c r="AIO33" s="44"/>
      <c r="AIP33" s="44"/>
      <c r="AIQ33" s="44"/>
      <c r="AIR33" s="44"/>
      <c r="AIS33" s="44"/>
      <c r="AIT33" s="44"/>
      <c r="AIU33" s="44"/>
      <c r="AIV33" s="44"/>
      <c r="AIW33" s="44"/>
      <c r="AIX33" s="44"/>
      <c r="AIY33" s="44"/>
      <c r="AIZ33" s="44"/>
      <c r="AJA33" s="44"/>
      <c r="AJB33" s="44"/>
      <c r="AJC33" s="44"/>
      <c r="AJD33" s="44"/>
      <c r="AJE33" s="44"/>
      <c r="AJF33" s="44"/>
      <c r="AJG33" s="44"/>
      <c r="AJH33" s="44"/>
      <c r="AJI33" s="44"/>
      <c r="AJJ33" s="44"/>
      <c r="AJK33" s="44"/>
      <c r="AJL33" s="44"/>
      <c r="AJM33" s="44"/>
      <c r="AJN33" s="44"/>
      <c r="AJO33" s="44"/>
      <c r="AJP33" s="44"/>
      <c r="AJQ33" s="44"/>
      <c r="AJR33" s="44"/>
      <c r="AJS33" s="44"/>
      <c r="AJT33" s="44"/>
      <c r="AJU33" s="44"/>
      <c r="AJV33" s="44"/>
      <c r="AJW33" s="44"/>
      <c r="AJX33" s="44"/>
      <c r="AJY33" s="44"/>
      <c r="AJZ33" s="44"/>
      <c r="AKA33" s="44"/>
      <c r="AKB33" s="44"/>
      <c r="AKC33" s="44"/>
      <c r="AKD33" s="44"/>
      <c r="AKE33" s="44"/>
      <c r="AKF33" s="44"/>
      <c r="AKG33" s="44"/>
      <c r="AKH33" s="44"/>
      <c r="AKI33" s="44"/>
      <c r="AKJ33" s="44"/>
      <c r="AKK33" s="44"/>
      <c r="AKL33" s="44"/>
      <c r="AKM33" s="44"/>
      <c r="AKN33" s="44"/>
      <c r="AKO33" s="44"/>
      <c r="AKP33" s="44"/>
      <c r="AKQ33" s="44"/>
      <c r="AKR33" s="44"/>
      <c r="AKS33" s="44"/>
      <c r="AKT33" s="44"/>
      <c r="AKU33" s="44"/>
      <c r="AKV33" s="44"/>
      <c r="AKW33" s="44"/>
      <c r="AKX33" s="44"/>
      <c r="AKY33" s="44"/>
      <c r="AKZ33" s="44"/>
      <c r="ALA33" s="44"/>
      <c r="ALB33" s="44"/>
      <c r="ALC33" s="44"/>
      <c r="ALD33" s="44"/>
      <c r="ALE33" s="44"/>
      <c r="ALF33" s="44"/>
      <c r="ALG33" s="44"/>
      <c r="ALH33" s="44"/>
      <c r="ALI33" s="44"/>
      <c r="ALJ33" s="44"/>
      <c r="ALK33" s="44"/>
      <c r="ALL33" s="44"/>
      <c r="ALM33" s="44"/>
      <c r="ALN33" s="44"/>
      <c r="ALO33" s="44"/>
      <c r="ALP33" s="44"/>
      <c r="ALQ33" s="44"/>
      <c r="ALR33" s="44"/>
      <c r="ALS33" s="44"/>
      <c r="ALT33" s="44"/>
      <c r="ALU33" s="44"/>
      <c r="ALV33" s="44"/>
      <c r="ALW33" s="44"/>
      <c r="ALX33" s="44"/>
      <c r="ALY33" s="44"/>
      <c r="ALZ33" s="44"/>
      <c r="AMA33" s="44"/>
      <c r="AMB33" s="44"/>
      <c r="AMC33" s="44"/>
      <c r="AMD33" s="44"/>
      <c r="AME33" s="44"/>
      <c r="AMF33" s="44"/>
      <c r="AMG33" s="44"/>
      <c r="AMH33" s="44"/>
      <c r="AMI33" s="44"/>
      <c r="AMJ33" s="44"/>
      <c r="AMK33" s="44"/>
      <c r="AML33" s="44"/>
      <c r="AMM33" s="44"/>
      <c r="AMN33" s="44"/>
      <c r="AMO33" s="44"/>
      <c r="AMP33" s="44"/>
      <c r="AMQ33" s="44"/>
      <c r="AMR33" s="44"/>
      <c r="AMS33" s="44"/>
      <c r="AMT33" s="44"/>
      <c r="AMU33" s="44"/>
      <c r="AMV33" s="44"/>
      <c r="AMW33" s="44"/>
      <c r="AMX33" s="44"/>
      <c r="AMY33" s="44"/>
      <c r="AMZ33" s="44"/>
      <c r="ANA33" s="44"/>
      <c r="ANB33" s="44"/>
      <c r="ANC33" s="44"/>
      <c r="AND33" s="44"/>
      <c r="ANE33" s="44"/>
      <c r="ANF33" s="44"/>
      <c r="ANG33" s="44"/>
      <c r="ANH33" s="44"/>
      <c r="ANI33" s="44"/>
      <c r="ANJ33" s="44"/>
      <c r="ANK33" s="44"/>
      <c r="ANL33" s="44"/>
      <c r="ANM33" s="44"/>
      <c r="ANN33" s="44"/>
      <c r="ANO33" s="44"/>
      <c r="ANP33" s="44"/>
      <c r="ANQ33" s="44"/>
      <c r="ANR33" s="44"/>
      <c r="ANS33" s="44"/>
      <c r="ANT33" s="44"/>
      <c r="ANU33" s="44"/>
      <c r="ANV33" s="44"/>
      <c r="ANW33" s="44"/>
      <c r="ANX33" s="44"/>
      <c r="ANY33" s="44"/>
      <c r="ANZ33" s="44"/>
      <c r="AOA33" s="44"/>
      <c r="AOB33" s="44"/>
      <c r="AOC33" s="44"/>
      <c r="AOD33" s="44"/>
      <c r="AOE33" s="44"/>
      <c r="AOF33" s="44"/>
      <c r="AOG33" s="44"/>
      <c r="AOH33" s="44"/>
      <c r="AOI33" s="44"/>
      <c r="AOJ33" s="44"/>
      <c r="AOK33" s="44"/>
      <c r="AOL33" s="44"/>
      <c r="AOM33" s="44"/>
      <c r="AON33" s="44"/>
      <c r="AOO33" s="44"/>
      <c r="AOP33" s="44"/>
      <c r="AOQ33" s="44"/>
      <c r="AOR33" s="44"/>
      <c r="AOS33" s="44"/>
      <c r="AOT33" s="44"/>
      <c r="AOU33" s="44"/>
      <c r="AOV33" s="44"/>
      <c r="AOW33" s="44"/>
      <c r="AOX33" s="44"/>
      <c r="AOY33" s="44"/>
      <c r="AOZ33" s="44"/>
      <c r="APA33" s="44"/>
      <c r="APB33" s="44"/>
      <c r="APC33" s="44"/>
      <c r="APD33" s="44"/>
      <c r="APE33" s="44"/>
      <c r="APF33" s="44"/>
      <c r="APG33" s="44"/>
      <c r="APH33" s="44"/>
      <c r="API33" s="44"/>
      <c r="APJ33" s="44"/>
      <c r="APK33" s="44"/>
      <c r="APL33" s="44"/>
      <c r="APM33" s="44"/>
    </row>
    <row r="34" spans="3:1105" x14ac:dyDescent="0.25">
      <c r="C34" s="46" t="s">
        <v>324</v>
      </c>
      <c r="D34" s="44">
        <v>12481</v>
      </c>
      <c r="E34" s="119">
        <v>0</v>
      </c>
      <c r="F34" s="119">
        <v>12937173.17</v>
      </c>
      <c r="G34" s="119">
        <v>-26719252.149999999</v>
      </c>
      <c r="H34" s="119">
        <v>0</v>
      </c>
      <c r="I34" s="44"/>
      <c r="J34" s="44"/>
      <c r="K34" s="68"/>
      <c r="L34" s="68"/>
      <c r="M34" s="68"/>
      <c r="N34" s="68"/>
      <c r="Q34" s="68"/>
      <c r="R34" s="68"/>
      <c r="S34" s="68"/>
      <c r="T34" s="68"/>
      <c r="U34" s="68"/>
      <c r="V34" s="68"/>
      <c r="W34" s="68"/>
      <c r="X34" s="68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44"/>
      <c r="AL34" s="44"/>
      <c r="AM34" s="44"/>
      <c r="AN34" s="44"/>
      <c r="AO34" s="44"/>
      <c r="AP34" s="44"/>
      <c r="AQ34" s="44"/>
      <c r="AR34" s="44"/>
      <c r="AS34" s="44"/>
      <c r="AT34" s="44"/>
      <c r="AU34" s="44"/>
      <c r="AV34" s="44"/>
      <c r="AW34" s="44"/>
      <c r="AX34" s="44"/>
      <c r="AY34" s="44"/>
      <c r="AZ34" s="44"/>
      <c r="BA34" s="44"/>
      <c r="BB34" s="44"/>
      <c r="BC34" s="44"/>
      <c r="BD34" s="44"/>
      <c r="BE34" s="44"/>
      <c r="BF34" s="44"/>
      <c r="BG34" s="44"/>
      <c r="BH34" s="44"/>
      <c r="BI34" s="44"/>
      <c r="BJ34" s="44"/>
      <c r="BK34" s="44"/>
      <c r="BL34" s="44"/>
      <c r="BM34" s="44"/>
      <c r="BN34" s="44"/>
      <c r="BO34" s="44"/>
      <c r="BP34" s="44"/>
      <c r="BQ34" s="44"/>
      <c r="BR34" s="44"/>
      <c r="BS34" s="44"/>
      <c r="BT34" s="44"/>
      <c r="BU34" s="44"/>
      <c r="BV34" s="44"/>
      <c r="BW34" s="44"/>
      <c r="BX34" s="44"/>
      <c r="BY34" s="44"/>
      <c r="BZ34" s="44"/>
      <c r="CA34" s="44"/>
      <c r="CB34" s="44"/>
      <c r="CC34" s="44"/>
      <c r="CD34" s="44"/>
      <c r="CE34" s="44"/>
      <c r="CF34" s="44"/>
      <c r="CG34" s="44"/>
      <c r="CH34" s="44"/>
      <c r="CI34" s="44"/>
      <c r="CJ34" s="44"/>
      <c r="CK34" s="44"/>
      <c r="CL34" s="44"/>
      <c r="CM34" s="44"/>
      <c r="CN34" s="44"/>
      <c r="CO34" s="44"/>
      <c r="CP34" s="44"/>
      <c r="CQ34" s="44"/>
      <c r="CR34" s="44"/>
      <c r="CS34" s="44"/>
      <c r="CT34" s="44"/>
      <c r="CU34" s="44"/>
      <c r="CV34" s="44"/>
      <c r="CW34" s="44"/>
      <c r="CX34" s="44"/>
      <c r="CY34" s="44"/>
      <c r="CZ34" s="44"/>
      <c r="DA34" s="44"/>
      <c r="DB34" s="44"/>
      <c r="DC34" s="44"/>
      <c r="DD34" s="44"/>
      <c r="DE34" s="44"/>
      <c r="DF34" s="44"/>
      <c r="DG34" s="44"/>
      <c r="DH34" s="44"/>
      <c r="DI34" s="44"/>
      <c r="DJ34" s="44"/>
      <c r="DK34" s="44"/>
      <c r="DL34" s="44"/>
      <c r="DM34" s="44"/>
      <c r="DN34" s="44"/>
      <c r="DO34" s="44"/>
      <c r="DP34" s="44"/>
      <c r="DQ34" s="44"/>
      <c r="DR34" s="44"/>
      <c r="DS34" s="44"/>
      <c r="DT34" s="44"/>
      <c r="DU34" s="44"/>
      <c r="DV34" s="44"/>
      <c r="DW34" s="44"/>
      <c r="DX34" s="44"/>
      <c r="DY34" s="44"/>
      <c r="DZ34" s="44"/>
      <c r="EA34" s="44"/>
      <c r="EB34" s="44"/>
      <c r="EC34" s="44"/>
      <c r="ED34" s="44"/>
      <c r="EE34" s="44"/>
      <c r="EF34" s="44"/>
      <c r="EG34" s="44"/>
      <c r="EH34" s="44"/>
      <c r="EI34" s="44"/>
      <c r="EJ34" s="44"/>
      <c r="EK34" s="44"/>
      <c r="EL34" s="44"/>
      <c r="EM34" s="44"/>
      <c r="EN34" s="44"/>
      <c r="EO34" s="44"/>
      <c r="EP34" s="44"/>
      <c r="EQ34" s="44"/>
      <c r="ER34" s="44"/>
      <c r="ES34" s="44"/>
      <c r="ET34" s="44"/>
      <c r="EU34" s="44"/>
      <c r="EV34" s="44"/>
      <c r="EW34" s="44"/>
      <c r="EX34" s="44"/>
      <c r="EY34" s="44"/>
      <c r="EZ34" s="44"/>
      <c r="FA34" s="44"/>
      <c r="FB34" s="44"/>
      <c r="FC34" s="44"/>
      <c r="FD34" s="44"/>
      <c r="FE34" s="44"/>
      <c r="FF34" s="44"/>
      <c r="FG34" s="44"/>
      <c r="FH34" s="44"/>
      <c r="FI34" s="44"/>
      <c r="FJ34" s="44"/>
      <c r="FK34" s="44"/>
      <c r="FL34" s="44"/>
      <c r="FM34" s="44"/>
      <c r="FN34" s="44"/>
      <c r="FO34" s="44"/>
      <c r="FP34" s="44"/>
      <c r="FQ34" s="44"/>
      <c r="FR34" s="44"/>
      <c r="FS34" s="44"/>
      <c r="FT34" s="44"/>
      <c r="FU34" s="44"/>
      <c r="FV34" s="44"/>
      <c r="FW34" s="44"/>
      <c r="FX34" s="44"/>
      <c r="FY34" s="44"/>
      <c r="FZ34" s="44"/>
      <c r="GA34" s="44"/>
      <c r="GB34" s="44"/>
      <c r="GC34" s="44"/>
      <c r="GD34" s="44"/>
      <c r="GE34" s="44"/>
      <c r="GF34" s="44"/>
      <c r="GG34" s="44"/>
      <c r="GH34" s="44"/>
      <c r="GI34" s="44"/>
      <c r="GJ34" s="44"/>
      <c r="GK34" s="44"/>
      <c r="GL34" s="44"/>
      <c r="GM34" s="44"/>
      <c r="GN34" s="44"/>
      <c r="GO34" s="44"/>
      <c r="GP34" s="44"/>
      <c r="GQ34" s="44"/>
      <c r="GR34" s="44"/>
      <c r="GS34" s="44"/>
      <c r="GT34" s="44"/>
      <c r="GU34" s="44"/>
      <c r="GV34" s="44"/>
      <c r="GW34" s="44"/>
      <c r="GX34" s="44"/>
      <c r="GY34" s="44"/>
      <c r="GZ34" s="44"/>
      <c r="HA34" s="44"/>
      <c r="HB34" s="44"/>
      <c r="HC34" s="44"/>
      <c r="HD34" s="44"/>
      <c r="HE34" s="44"/>
      <c r="HF34" s="44"/>
      <c r="HG34" s="44"/>
      <c r="HH34" s="44"/>
      <c r="HI34" s="44"/>
      <c r="HJ34" s="44"/>
      <c r="HK34" s="44"/>
      <c r="HL34" s="44"/>
      <c r="HM34" s="44"/>
      <c r="HN34" s="44"/>
      <c r="HO34" s="44"/>
      <c r="HP34" s="44"/>
      <c r="HQ34" s="44"/>
      <c r="HR34" s="44"/>
      <c r="HS34" s="44"/>
      <c r="HT34" s="44"/>
      <c r="HU34" s="44"/>
      <c r="HV34" s="44"/>
      <c r="HW34" s="44"/>
      <c r="HX34" s="44"/>
      <c r="HY34" s="44"/>
      <c r="HZ34" s="44"/>
      <c r="IA34" s="44"/>
      <c r="IB34" s="44"/>
      <c r="IC34" s="44"/>
      <c r="ID34" s="44"/>
      <c r="IE34" s="44"/>
      <c r="IF34" s="44"/>
      <c r="IG34" s="44"/>
      <c r="IH34" s="44"/>
      <c r="II34" s="44"/>
      <c r="IJ34" s="44"/>
      <c r="IK34" s="44"/>
      <c r="IL34" s="44"/>
      <c r="IM34" s="44"/>
      <c r="IN34" s="44"/>
      <c r="IO34" s="44"/>
      <c r="IP34" s="44"/>
      <c r="IQ34" s="44"/>
      <c r="IR34" s="44"/>
      <c r="IS34" s="44"/>
      <c r="IT34" s="44"/>
      <c r="IU34" s="44"/>
      <c r="IV34" s="44"/>
      <c r="IW34" s="44"/>
      <c r="IX34" s="44"/>
      <c r="IY34" s="44"/>
      <c r="IZ34" s="44"/>
      <c r="JA34" s="44"/>
      <c r="JB34" s="44"/>
      <c r="JC34" s="44"/>
      <c r="JD34" s="44"/>
      <c r="JE34" s="44"/>
      <c r="JF34" s="44"/>
      <c r="JG34" s="44"/>
      <c r="JH34" s="44"/>
      <c r="JI34" s="44"/>
      <c r="JJ34" s="44"/>
      <c r="JK34" s="44"/>
      <c r="JL34" s="44"/>
      <c r="JM34" s="44"/>
      <c r="JN34" s="44"/>
      <c r="JO34" s="44"/>
      <c r="JP34" s="44"/>
      <c r="JQ34" s="44"/>
      <c r="JR34" s="44"/>
      <c r="JS34" s="44"/>
      <c r="JT34" s="44"/>
      <c r="JU34" s="44"/>
      <c r="JV34" s="44"/>
      <c r="JW34" s="44"/>
      <c r="JX34" s="44"/>
      <c r="JY34" s="44"/>
      <c r="JZ34" s="44"/>
      <c r="KA34" s="44"/>
      <c r="KB34" s="44"/>
      <c r="KC34" s="44"/>
      <c r="KD34" s="44"/>
      <c r="KE34" s="44"/>
      <c r="KF34" s="44"/>
      <c r="KG34" s="44"/>
      <c r="KH34" s="44"/>
      <c r="KI34" s="44"/>
      <c r="KJ34" s="44"/>
      <c r="KK34" s="44"/>
      <c r="KL34" s="44"/>
      <c r="KM34" s="44"/>
      <c r="KN34" s="44"/>
      <c r="KO34" s="44"/>
      <c r="KP34" s="44"/>
      <c r="KQ34" s="44"/>
      <c r="KR34" s="44"/>
      <c r="KS34" s="44"/>
      <c r="KT34" s="44"/>
      <c r="KU34" s="44"/>
      <c r="KV34" s="44"/>
      <c r="KW34" s="44"/>
      <c r="KX34" s="44"/>
      <c r="KY34" s="44"/>
      <c r="KZ34" s="44"/>
      <c r="LA34" s="44"/>
      <c r="LB34" s="44"/>
      <c r="LC34" s="44"/>
      <c r="LD34" s="44"/>
      <c r="LE34" s="44"/>
      <c r="LF34" s="44"/>
      <c r="LG34" s="44"/>
      <c r="LH34" s="44"/>
      <c r="LI34" s="44"/>
      <c r="LJ34" s="44"/>
      <c r="LK34" s="44"/>
      <c r="LL34" s="44"/>
      <c r="LM34" s="44"/>
      <c r="LN34" s="44"/>
      <c r="LO34" s="44"/>
      <c r="LP34" s="44"/>
      <c r="LQ34" s="44"/>
      <c r="LR34" s="44"/>
      <c r="LS34" s="44"/>
      <c r="LT34" s="44"/>
      <c r="LU34" s="44"/>
      <c r="LV34" s="44"/>
      <c r="LW34" s="44"/>
      <c r="LX34" s="44"/>
      <c r="LY34" s="44"/>
      <c r="LZ34" s="44"/>
      <c r="MA34" s="44"/>
      <c r="MB34" s="44"/>
      <c r="MC34" s="44"/>
      <c r="MD34" s="44"/>
      <c r="ME34" s="44"/>
      <c r="MF34" s="44"/>
      <c r="MG34" s="44"/>
      <c r="MH34" s="44"/>
      <c r="MI34" s="44"/>
      <c r="MJ34" s="44"/>
      <c r="MK34" s="44"/>
      <c r="ML34" s="44"/>
      <c r="MM34" s="44"/>
      <c r="MN34" s="44"/>
      <c r="MO34" s="44"/>
      <c r="MP34" s="44"/>
      <c r="MQ34" s="44"/>
      <c r="MR34" s="44"/>
      <c r="MS34" s="44"/>
      <c r="MT34" s="44"/>
      <c r="MU34" s="44"/>
      <c r="MV34" s="44"/>
      <c r="MW34" s="44"/>
      <c r="MX34" s="44"/>
      <c r="MY34" s="44"/>
      <c r="MZ34" s="44"/>
      <c r="NA34" s="44"/>
      <c r="NB34" s="44"/>
      <c r="NC34" s="44"/>
      <c r="ND34" s="44"/>
      <c r="NE34" s="44"/>
      <c r="NF34" s="44"/>
      <c r="NG34" s="44"/>
      <c r="NH34" s="44"/>
      <c r="NI34" s="44"/>
      <c r="NJ34" s="44"/>
      <c r="NK34" s="44"/>
      <c r="NL34" s="44"/>
      <c r="NM34" s="44"/>
      <c r="NN34" s="44"/>
      <c r="NO34" s="44"/>
      <c r="NP34" s="44"/>
      <c r="NQ34" s="44"/>
      <c r="NR34" s="44"/>
      <c r="NS34" s="44"/>
      <c r="NT34" s="44"/>
      <c r="NU34" s="44"/>
      <c r="NV34" s="44"/>
      <c r="NW34" s="44"/>
      <c r="NX34" s="44"/>
      <c r="NY34" s="44"/>
      <c r="NZ34" s="44"/>
      <c r="OA34" s="44"/>
      <c r="OB34" s="44"/>
      <c r="OC34" s="44"/>
      <c r="OD34" s="44"/>
      <c r="OE34" s="44"/>
      <c r="OF34" s="44"/>
      <c r="OG34" s="44"/>
      <c r="OH34" s="44"/>
      <c r="OI34" s="44"/>
      <c r="OJ34" s="44"/>
      <c r="OK34" s="44"/>
      <c r="OL34" s="44"/>
      <c r="OM34" s="44"/>
      <c r="ON34" s="44"/>
      <c r="OO34" s="44"/>
      <c r="OP34" s="44"/>
      <c r="OQ34" s="44"/>
      <c r="OR34" s="44"/>
      <c r="OS34" s="44"/>
      <c r="OT34" s="44"/>
      <c r="OU34" s="44"/>
      <c r="OV34" s="44"/>
      <c r="OW34" s="44"/>
      <c r="OX34" s="44"/>
      <c r="OY34" s="44"/>
      <c r="OZ34" s="44"/>
      <c r="PA34" s="44"/>
      <c r="PB34" s="44"/>
      <c r="PC34" s="44"/>
      <c r="PD34" s="44"/>
      <c r="PE34" s="44"/>
      <c r="PF34" s="44"/>
      <c r="PG34" s="44"/>
      <c r="PH34" s="44"/>
      <c r="PI34" s="44"/>
      <c r="PJ34" s="44"/>
      <c r="PK34" s="44"/>
      <c r="PL34" s="44"/>
      <c r="PM34" s="44"/>
      <c r="PN34" s="44"/>
      <c r="PO34" s="44"/>
      <c r="PP34" s="44"/>
      <c r="PQ34" s="44"/>
      <c r="PR34" s="44"/>
      <c r="PS34" s="44"/>
      <c r="PT34" s="44"/>
      <c r="PU34" s="44"/>
      <c r="PV34" s="44"/>
      <c r="PW34" s="44"/>
      <c r="PX34" s="44"/>
      <c r="PY34" s="44"/>
      <c r="PZ34" s="44"/>
      <c r="QA34" s="44"/>
      <c r="QB34" s="44"/>
      <c r="QC34" s="44"/>
      <c r="QD34" s="44"/>
      <c r="QE34" s="44"/>
      <c r="QF34" s="44"/>
      <c r="QG34" s="44"/>
      <c r="QH34" s="44"/>
      <c r="QI34" s="44"/>
      <c r="QJ34" s="44"/>
      <c r="QK34" s="44"/>
      <c r="QL34" s="44"/>
      <c r="QM34" s="44"/>
      <c r="QN34" s="44"/>
      <c r="QO34" s="44"/>
      <c r="QP34" s="44"/>
      <c r="QQ34" s="44"/>
      <c r="QR34" s="44"/>
      <c r="QS34" s="44"/>
      <c r="QT34" s="44"/>
      <c r="QU34" s="44"/>
      <c r="QV34" s="44"/>
      <c r="QW34" s="44"/>
      <c r="QX34" s="44"/>
      <c r="QY34" s="44"/>
      <c r="QZ34" s="44"/>
      <c r="RA34" s="44"/>
      <c r="RB34" s="44"/>
      <c r="RC34" s="44"/>
      <c r="RD34" s="44"/>
      <c r="RE34" s="44"/>
      <c r="RF34" s="44"/>
      <c r="RG34" s="44"/>
      <c r="RH34" s="44"/>
      <c r="RI34" s="44"/>
      <c r="RJ34" s="44"/>
      <c r="RK34" s="44"/>
      <c r="RL34" s="44"/>
      <c r="RM34" s="44"/>
      <c r="RN34" s="44"/>
      <c r="RO34" s="44"/>
      <c r="RP34" s="44"/>
      <c r="RQ34" s="44"/>
      <c r="RR34" s="44"/>
      <c r="RS34" s="44"/>
      <c r="RT34" s="44"/>
      <c r="RU34" s="44"/>
      <c r="RV34" s="44"/>
      <c r="RW34" s="44"/>
      <c r="RX34" s="44"/>
      <c r="RY34" s="44"/>
      <c r="RZ34" s="44"/>
      <c r="SA34" s="44"/>
      <c r="SB34" s="44"/>
      <c r="SC34" s="44"/>
      <c r="SD34" s="44"/>
      <c r="SE34" s="44"/>
      <c r="SF34" s="44"/>
      <c r="SG34" s="44"/>
      <c r="SH34" s="44"/>
      <c r="SI34" s="44"/>
      <c r="SJ34" s="44"/>
      <c r="SK34" s="44"/>
      <c r="SL34" s="44"/>
      <c r="SM34" s="44"/>
      <c r="SN34" s="44"/>
      <c r="SO34" s="44"/>
      <c r="SP34" s="44"/>
      <c r="SQ34" s="44"/>
      <c r="SR34" s="44"/>
      <c r="SS34" s="44"/>
      <c r="ST34" s="44"/>
      <c r="SU34" s="44"/>
      <c r="SV34" s="44"/>
      <c r="SW34" s="44"/>
      <c r="SX34" s="44"/>
      <c r="SY34" s="44"/>
      <c r="SZ34" s="44"/>
      <c r="TA34" s="44"/>
      <c r="TB34" s="44"/>
      <c r="TC34" s="44"/>
      <c r="TD34" s="44"/>
      <c r="TE34" s="44"/>
      <c r="TF34" s="44"/>
      <c r="TG34" s="44"/>
      <c r="TH34" s="44"/>
      <c r="TI34" s="44"/>
      <c r="TJ34" s="44"/>
      <c r="TK34" s="44"/>
      <c r="TL34" s="44"/>
      <c r="TM34" s="44"/>
      <c r="TN34" s="44"/>
      <c r="TO34" s="44"/>
      <c r="TP34" s="44"/>
      <c r="TQ34" s="44"/>
      <c r="TR34" s="44"/>
      <c r="TS34" s="44"/>
      <c r="TT34" s="44"/>
      <c r="TU34" s="44"/>
      <c r="TV34" s="44"/>
      <c r="TW34" s="44"/>
      <c r="TX34" s="44"/>
      <c r="TY34" s="44"/>
      <c r="TZ34" s="44"/>
      <c r="UA34" s="44"/>
      <c r="UB34" s="44"/>
      <c r="UC34" s="44"/>
      <c r="UD34" s="44"/>
      <c r="UE34" s="44"/>
      <c r="UF34" s="44"/>
      <c r="UG34" s="44"/>
      <c r="UH34" s="44"/>
      <c r="UI34" s="44"/>
      <c r="UJ34" s="44"/>
      <c r="UK34" s="44"/>
      <c r="UL34" s="44"/>
      <c r="UM34" s="44"/>
      <c r="UN34" s="44"/>
      <c r="UO34" s="44"/>
      <c r="UP34" s="44"/>
      <c r="UQ34" s="44"/>
      <c r="UR34" s="44"/>
      <c r="US34" s="44"/>
      <c r="UT34" s="44"/>
      <c r="UU34" s="44"/>
      <c r="UV34" s="44"/>
      <c r="UW34" s="44"/>
      <c r="UX34" s="44"/>
      <c r="UY34" s="44"/>
      <c r="UZ34" s="44"/>
      <c r="VA34" s="44"/>
      <c r="VB34" s="44"/>
      <c r="VC34" s="44"/>
      <c r="VD34" s="44"/>
      <c r="VE34" s="44"/>
      <c r="VF34" s="44"/>
      <c r="VG34" s="44"/>
      <c r="VH34" s="44"/>
      <c r="VI34" s="44"/>
      <c r="VJ34" s="44"/>
      <c r="VK34" s="44"/>
      <c r="VL34" s="44"/>
      <c r="VM34" s="44"/>
      <c r="VN34" s="44"/>
      <c r="VO34" s="44"/>
      <c r="VP34" s="44"/>
      <c r="VQ34" s="44"/>
      <c r="VR34" s="44"/>
      <c r="VS34" s="44"/>
      <c r="VT34" s="44"/>
      <c r="VU34" s="44"/>
      <c r="VV34" s="44"/>
      <c r="VW34" s="44"/>
      <c r="VX34" s="44"/>
      <c r="VY34" s="44"/>
      <c r="VZ34" s="44"/>
      <c r="WA34" s="44"/>
      <c r="WB34" s="44"/>
      <c r="WC34" s="44"/>
      <c r="WD34" s="44"/>
      <c r="WE34" s="44"/>
      <c r="WF34" s="44"/>
      <c r="WG34" s="44"/>
      <c r="WH34" s="44"/>
      <c r="WI34" s="44"/>
      <c r="WJ34" s="44"/>
      <c r="WK34" s="44"/>
      <c r="WL34" s="44"/>
      <c r="WM34" s="44"/>
      <c r="WN34" s="44"/>
      <c r="WO34" s="44"/>
      <c r="WP34" s="44"/>
      <c r="WQ34" s="44"/>
      <c r="WR34" s="44"/>
      <c r="WS34" s="44"/>
      <c r="WT34" s="44"/>
      <c r="WU34" s="44"/>
      <c r="WV34" s="44"/>
      <c r="WW34" s="44"/>
      <c r="WX34" s="44"/>
      <c r="WY34" s="44"/>
      <c r="WZ34" s="44"/>
      <c r="XA34" s="44"/>
      <c r="XB34" s="44"/>
      <c r="XC34" s="44"/>
      <c r="XD34" s="44"/>
      <c r="XE34" s="44"/>
      <c r="XF34" s="44"/>
      <c r="XG34" s="44"/>
      <c r="XH34" s="44"/>
      <c r="XI34" s="44"/>
      <c r="XJ34" s="44"/>
      <c r="XK34" s="44"/>
      <c r="XL34" s="44"/>
      <c r="XM34" s="44"/>
      <c r="XN34" s="44"/>
      <c r="XO34" s="44"/>
      <c r="XP34" s="44"/>
      <c r="XQ34" s="44"/>
      <c r="XR34" s="44"/>
      <c r="XS34" s="44"/>
      <c r="XT34" s="44"/>
      <c r="XU34" s="44"/>
      <c r="XV34" s="44"/>
      <c r="XW34" s="44"/>
      <c r="XX34" s="44"/>
      <c r="XY34" s="44"/>
      <c r="XZ34" s="44"/>
      <c r="YA34" s="44"/>
      <c r="YB34" s="44"/>
      <c r="YC34" s="44"/>
      <c r="YD34" s="44"/>
      <c r="YE34" s="44"/>
      <c r="YF34" s="44"/>
      <c r="YG34" s="44"/>
      <c r="YH34" s="44"/>
      <c r="YI34" s="44"/>
      <c r="YJ34" s="44"/>
      <c r="YK34" s="44"/>
      <c r="YL34" s="44"/>
      <c r="YM34" s="44"/>
      <c r="YN34" s="44"/>
      <c r="YO34" s="44"/>
      <c r="YP34" s="44"/>
      <c r="YQ34" s="44"/>
      <c r="YR34" s="44"/>
      <c r="YS34" s="44"/>
      <c r="YT34" s="44"/>
      <c r="YU34" s="44"/>
      <c r="YV34" s="44"/>
      <c r="YW34" s="44"/>
      <c r="YX34" s="44"/>
      <c r="YY34" s="44"/>
      <c r="YZ34" s="44"/>
      <c r="ZA34" s="44"/>
      <c r="ZB34" s="44"/>
      <c r="ZC34" s="44"/>
      <c r="ZD34" s="44"/>
      <c r="ZE34" s="44"/>
      <c r="ZF34" s="44"/>
      <c r="ZG34" s="44"/>
      <c r="ZH34" s="44"/>
      <c r="ZI34" s="44"/>
      <c r="ZJ34" s="44"/>
      <c r="ZK34" s="44"/>
      <c r="ZL34" s="44"/>
      <c r="ZM34" s="44"/>
      <c r="ZN34" s="44"/>
      <c r="ZO34" s="44"/>
      <c r="ZP34" s="44"/>
      <c r="ZQ34" s="44"/>
      <c r="ZR34" s="44"/>
      <c r="ZS34" s="44"/>
      <c r="ZT34" s="44"/>
      <c r="ZU34" s="44"/>
      <c r="ZV34" s="44"/>
      <c r="ZW34" s="44"/>
      <c r="ZX34" s="44"/>
      <c r="ZY34" s="44"/>
      <c r="ZZ34" s="44"/>
      <c r="AAA34" s="44"/>
      <c r="AAB34" s="44"/>
      <c r="AAC34" s="44"/>
      <c r="AAD34" s="44"/>
      <c r="AAE34" s="44"/>
      <c r="AAF34" s="44"/>
      <c r="AAG34" s="44"/>
      <c r="AAH34" s="44"/>
      <c r="AAI34" s="44"/>
      <c r="AAJ34" s="44"/>
      <c r="AAK34" s="44"/>
      <c r="AAL34" s="44"/>
      <c r="AAM34" s="44"/>
      <c r="AAN34" s="44"/>
      <c r="AAO34" s="44"/>
      <c r="AAP34" s="44"/>
      <c r="AAQ34" s="44"/>
      <c r="AAR34" s="44"/>
      <c r="AAS34" s="44"/>
      <c r="AAT34" s="44"/>
      <c r="AAU34" s="44"/>
      <c r="AAV34" s="44"/>
      <c r="AAW34" s="44"/>
      <c r="AAX34" s="44"/>
      <c r="AAY34" s="44"/>
      <c r="AAZ34" s="44"/>
      <c r="ABA34" s="44"/>
      <c r="ABB34" s="44"/>
      <c r="ABC34" s="44"/>
      <c r="ABD34" s="44"/>
      <c r="ABE34" s="44"/>
      <c r="ABF34" s="44"/>
      <c r="ABG34" s="44"/>
      <c r="ABH34" s="44"/>
      <c r="ABI34" s="44"/>
      <c r="ABJ34" s="44"/>
      <c r="ABK34" s="44"/>
      <c r="ABL34" s="44"/>
      <c r="ABM34" s="44"/>
      <c r="ABN34" s="44"/>
      <c r="ABO34" s="44"/>
      <c r="ABP34" s="44"/>
      <c r="ABQ34" s="44"/>
      <c r="ABR34" s="44"/>
      <c r="ABS34" s="44"/>
      <c r="ABT34" s="44"/>
      <c r="ABU34" s="44"/>
      <c r="ABV34" s="44"/>
      <c r="ABW34" s="44"/>
      <c r="ABX34" s="44"/>
      <c r="ABY34" s="44"/>
      <c r="ABZ34" s="44"/>
      <c r="ACA34" s="44"/>
      <c r="ACB34" s="44"/>
      <c r="ACC34" s="44"/>
      <c r="ACD34" s="44"/>
      <c r="ACE34" s="44"/>
      <c r="ACF34" s="44"/>
      <c r="ACG34" s="44"/>
      <c r="ACH34" s="44"/>
      <c r="ACI34" s="44"/>
      <c r="ACJ34" s="44"/>
      <c r="ACK34" s="44"/>
      <c r="ACL34" s="44"/>
      <c r="ACM34" s="44"/>
      <c r="ACN34" s="44"/>
      <c r="ACO34" s="44"/>
      <c r="ACP34" s="44"/>
      <c r="ACQ34" s="44"/>
      <c r="ACR34" s="44"/>
      <c r="ACS34" s="44"/>
      <c r="ACT34" s="44"/>
      <c r="ACU34" s="44"/>
      <c r="ACV34" s="44"/>
      <c r="ACW34" s="44"/>
      <c r="ACX34" s="44"/>
      <c r="ACY34" s="44"/>
      <c r="ACZ34" s="44"/>
      <c r="ADA34" s="44"/>
      <c r="ADB34" s="44"/>
      <c r="ADC34" s="44"/>
      <c r="ADD34" s="44"/>
      <c r="ADE34" s="44"/>
      <c r="ADF34" s="44"/>
      <c r="ADG34" s="44"/>
      <c r="ADH34" s="44"/>
      <c r="ADI34" s="44"/>
      <c r="ADJ34" s="44"/>
      <c r="ADK34" s="44"/>
      <c r="ADL34" s="44"/>
      <c r="ADM34" s="44"/>
      <c r="ADN34" s="44"/>
      <c r="ADO34" s="44"/>
      <c r="ADP34" s="44"/>
      <c r="ADQ34" s="44"/>
      <c r="ADR34" s="44"/>
      <c r="ADS34" s="44"/>
      <c r="ADT34" s="44"/>
      <c r="ADU34" s="44"/>
      <c r="ADV34" s="44"/>
      <c r="ADW34" s="44"/>
      <c r="ADX34" s="44"/>
      <c r="ADY34" s="44"/>
      <c r="ADZ34" s="44"/>
      <c r="AEA34" s="44"/>
      <c r="AEB34" s="44"/>
      <c r="AEC34" s="44"/>
      <c r="AED34" s="44"/>
      <c r="AEE34" s="44"/>
      <c r="AEF34" s="44"/>
      <c r="AEG34" s="44"/>
      <c r="AEH34" s="44"/>
      <c r="AEI34" s="44"/>
      <c r="AEJ34" s="44"/>
      <c r="AEK34" s="44"/>
      <c r="AEL34" s="44"/>
      <c r="AEM34" s="44"/>
      <c r="AEN34" s="44"/>
      <c r="AEO34" s="44"/>
      <c r="AEP34" s="44"/>
      <c r="AEQ34" s="44"/>
      <c r="AER34" s="44"/>
      <c r="AES34" s="44"/>
      <c r="AET34" s="44"/>
      <c r="AEU34" s="44"/>
      <c r="AEV34" s="44"/>
      <c r="AEW34" s="44"/>
      <c r="AEX34" s="44"/>
      <c r="AEY34" s="44"/>
      <c r="AEZ34" s="44"/>
      <c r="AFA34" s="44"/>
      <c r="AFB34" s="44"/>
      <c r="AFC34" s="44"/>
      <c r="AFD34" s="44"/>
      <c r="AFE34" s="44"/>
      <c r="AFF34" s="44"/>
      <c r="AFG34" s="44"/>
      <c r="AFH34" s="44"/>
      <c r="AFI34" s="44"/>
      <c r="AFJ34" s="44"/>
      <c r="AFK34" s="44"/>
      <c r="AFL34" s="44"/>
      <c r="AFM34" s="44"/>
      <c r="AFN34" s="44"/>
      <c r="AFO34" s="44"/>
      <c r="AFP34" s="44"/>
      <c r="AFQ34" s="44"/>
      <c r="AFR34" s="44"/>
      <c r="AFS34" s="44"/>
      <c r="AFT34" s="44"/>
      <c r="AFU34" s="44"/>
      <c r="AFV34" s="44"/>
      <c r="AFW34" s="44"/>
      <c r="AFX34" s="44"/>
      <c r="AFY34" s="44"/>
      <c r="AFZ34" s="44"/>
      <c r="AGA34" s="44"/>
      <c r="AGB34" s="44"/>
      <c r="AGC34" s="44"/>
      <c r="AGD34" s="44"/>
      <c r="AGE34" s="44"/>
      <c r="AGF34" s="44"/>
      <c r="AGG34" s="44"/>
      <c r="AGH34" s="44"/>
      <c r="AGI34" s="44"/>
      <c r="AGJ34" s="44"/>
      <c r="AGK34" s="44"/>
      <c r="AGL34" s="44"/>
      <c r="AGM34" s="44"/>
      <c r="AGN34" s="44"/>
      <c r="AGO34" s="44"/>
      <c r="AGP34" s="44"/>
      <c r="AGQ34" s="44"/>
      <c r="AGR34" s="44"/>
      <c r="AGS34" s="44"/>
      <c r="AGT34" s="44"/>
      <c r="AGU34" s="44"/>
      <c r="AGV34" s="44"/>
      <c r="AGW34" s="44"/>
      <c r="AGX34" s="44"/>
      <c r="AGY34" s="44"/>
      <c r="AGZ34" s="44"/>
      <c r="AHA34" s="44"/>
      <c r="AHB34" s="44"/>
      <c r="AHC34" s="44"/>
      <c r="AHD34" s="44"/>
      <c r="AHE34" s="44"/>
      <c r="AHF34" s="44"/>
      <c r="AHG34" s="44"/>
      <c r="AHH34" s="44"/>
      <c r="AHI34" s="44"/>
      <c r="AHJ34" s="44"/>
      <c r="AHK34" s="44"/>
      <c r="AHL34" s="44"/>
      <c r="AHM34" s="44"/>
      <c r="AHN34" s="44"/>
      <c r="AHO34" s="44"/>
      <c r="AHP34" s="44"/>
      <c r="AHQ34" s="44"/>
      <c r="AHR34" s="44"/>
      <c r="AHS34" s="44"/>
      <c r="AHT34" s="44"/>
      <c r="AHU34" s="44"/>
      <c r="AHV34" s="44"/>
      <c r="AHW34" s="44"/>
      <c r="AHX34" s="44"/>
      <c r="AHY34" s="44"/>
      <c r="AHZ34" s="44"/>
      <c r="AIA34" s="44"/>
      <c r="AIB34" s="44"/>
      <c r="AIC34" s="44"/>
      <c r="AID34" s="44"/>
      <c r="AIE34" s="44"/>
      <c r="AIF34" s="44"/>
      <c r="AIG34" s="44"/>
      <c r="AIH34" s="44"/>
      <c r="AII34" s="44"/>
      <c r="AIJ34" s="44"/>
      <c r="AIK34" s="44"/>
      <c r="AIL34" s="44"/>
      <c r="AIM34" s="44"/>
      <c r="AIN34" s="44"/>
      <c r="AIO34" s="44"/>
      <c r="AIP34" s="44"/>
      <c r="AIQ34" s="44"/>
      <c r="AIR34" s="44"/>
      <c r="AIS34" s="44"/>
      <c r="AIT34" s="44"/>
      <c r="AIU34" s="44"/>
      <c r="AIV34" s="44"/>
      <c r="AIW34" s="44"/>
      <c r="AIX34" s="44"/>
      <c r="AIY34" s="44"/>
      <c r="AIZ34" s="44"/>
      <c r="AJA34" s="44"/>
      <c r="AJB34" s="44"/>
      <c r="AJC34" s="44"/>
      <c r="AJD34" s="44"/>
      <c r="AJE34" s="44"/>
      <c r="AJF34" s="44"/>
      <c r="AJG34" s="44"/>
      <c r="AJH34" s="44"/>
      <c r="AJI34" s="44"/>
      <c r="AJJ34" s="44"/>
      <c r="AJK34" s="44"/>
      <c r="AJL34" s="44"/>
      <c r="AJM34" s="44"/>
      <c r="AJN34" s="44"/>
      <c r="AJO34" s="44"/>
      <c r="AJP34" s="44"/>
      <c r="AJQ34" s="44"/>
      <c r="AJR34" s="44"/>
      <c r="AJS34" s="44"/>
      <c r="AJT34" s="44"/>
      <c r="AJU34" s="44"/>
      <c r="AJV34" s="44"/>
      <c r="AJW34" s="44"/>
      <c r="AJX34" s="44"/>
      <c r="AJY34" s="44"/>
      <c r="AJZ34" s="44"/>
      <c r="AKA34" s="44"/>
      <c r="AKB34" s="44"/>
      <c r="AKC34" s="44"/>
      <c r="AKD34" s="44"/>
      <c r="AKE34" s="44"/>
      <c r="AKF34" s="44"/>
      <c r="AKG34" s="44"/>
      <c r="AKH34" s="44"/>
      <c r="AKI34" s="44"/>
      <c r="AKJ34" s="44"/>
      <c r="AKK34" s="44"/>
      <c r="AKL34" s="44"/>
      <c r="AKM34" s="44"/>
      <c r="AKN34" s="44"/>
      <c r="AKO34" s="44"/>
      <c r="AKP34" s="44"/>
      <c r="AKQ34" s="44"/>
      <c r="AKR34" s="44"/>
      <c r="AKS34" s="44"/>
      <c r="AKT34" s="44"/>
      <c r="AKU34" s="44"/>
      <c r="AKV34" s="44"/>
      <c r="AKW34" s="44"/>
      <c r="AKX34" s="44"/>
      <c r="AKY34" s="44"/>
      <c r="AKZ34" s="44"/>
      <c r="ALA34" s="44"/>
      <c r="ALB34" s="44"/>
      <c r="ALC34" s="44"/>
      <c r="ALD34" s="44"/>
      <c r="ALE34" s="44"/>
      <c r="ALF34" s="44"/>
      <c r="ALG34" s="44"/>
      <c r="ALH34" s="44"/>
      <c r="ALI34" s="44"/>
      <c r="ALJ34" s="44"/>
      <c r="ALK34" s="44"/>
      <c r="ALL34" s="44"/>
      <c r="ALM34" s="44"/>
      <c r="ALN34" s="44"/>
      <c r="ALO34" s="44"/>
      <c r="ALP34" s="44"/>
      <c r="ALQ34" s="44"/>
      <c r="ALR34" s="44"/>
      <c r="ALS34" s="44"/>
      <c r="ALT34" s="44"/>
      <c r="ALU34" s="44"/>
      <c r="ALV34" s="44"/>
      <c r="ALW34" s="44"/>
      <c r="ALX34" s="44"/>
      <c r="ALY34" s="44"/>
      <c r="ALZ34" s="44"/>
      <c r="AMA34" s="44"/>
      <c r="AMB34" s="44"/>
      <c r="AMC34" s="44"/>
      <c r="AMD34" s="44"/>
      <c r="AME34" s="44"/>
      <c r="AMF34" s="44"/>
      <c r="AMG34" s="44"/>
      <c r="AMH34" s="44"/>
      <c r="AMI34" s="44"/>
      <c r="AMJ34" s="44"/>
      <c r="AMK34" s="44"/>
      <c r="AML34" s="44"/>
      <c r="AMM34" s="44"/>
      <c r="AMN34" s="44"/>
      <c r="AMO34" s="44"/>
      <c r="AMP34" s="44"/>
      <c r="AMQ34" s="44"/>
      <c r="AMR34" s="44"/>
      <c r="AMS34" s="44"/>
      <c r="AMT34" s="44"/>
      <c r="AMU34" s="44"/>
      <c r="AMV34" s="44"/>
      <c r="AMW34" s="44"/>
      <c r="AMX34" s="44"/>
      <c r="AMY34" s="44"/>
      <c r="AMZ34" s="44"/>
      <c r="ANA34" s="44"/>
      <c r="ANB34" s="44"/>
      <c r="ANC34" s="44"/>
      <c r="AND34" s="44"/>
      <c r="ANE34" s="44"/>
      <c r="ANF34" s="44"/>
      <c r="ANG34" s="44"/>
      <c r="ANH34" s="44"/>
      <c r="ANI34" s="44"/>
      <c r="ANJ34" s="44"/>
      <c r="ANK34" s="44"/>
      <c r="ANL34" s="44"/>
      <c r="ANM34" s="44"/>
      <c r="ANN34" s="44"/>
      <c r="ANO34" s="44"/>
      <c r="ANP34" s="44"/>
      <c r="ANQ34" s="44"/>
      <c r="ANR34" s="44"/>
      <c r="ANS34" s="44"/>
      <c r="ANT34" s="44"/>
      <c r="ANU34" s="44"/>
      <c r="ANV34" s="44"/>
      <c r="ANW34" s="44"/>
      <c r="ANX34" s="44"/>
      <c r="ANY34" s="44"/>
      <c r="ANZ34" s="44"/>
      <c r="AOA34" s="44"/>
      <c r="AOB34" s="44"/>
      <c r="AOC34" s="44"/>
      <c r="AOD34" s="44"/>
      <c r="AOE34" s="44"/>
      <c r="AOF34" s="44"/>
      <c r="AOG34" s="44"/>
      <c r="AOH34" s="44"/>
      <c r="AOI34" s="44"/>
      <c r="AOJ34" s="44"/>
      <c r="AOK34" s="44"/>
      <c r="AOL34" s="44"/>
      <c r="AOM34" s="44"/>
      <c r="AON34" s="44"/>
      <c r="AOO34" s="44"/>
      <c r="AOP34" s="44"/>
      <c r="AOQ34" s="44"/>
      <c r="AOR34" s="44"/>
      <c r="AOS34" s="44"/>
      <c r="AOT34" s="44"/>
      <c r="AOU34" s="44"/>
      <c r="AOV34" s="44"/>
      <c r="AOW34" s="44"/>
      <c r="AOX34" s="44"/>
      <c r="AOY34" s="44"/>
      <c r="AOZ34" s="44"/>
      <c r="APA34" s="44"/>
      <c r="APB34" s="44"/>
      <c r="APC34" s="44"/>
      <c r="APD34" s="44"/>
      <c r="APE34" s="44"/>
      <c r="APF34" s="44"/>
      <c r="APG34" s="44"/>
      <c r="APH34" s="44"/>
      <c r="API34" s="44"/>
      <c r="APJ34" s="44"/>
      <c r="APK34" s="44"/>
      <c r="APL34" s="44"/>
      <c r="APM34" s="44"/>
    </row>
    <row r="35" spans="3:1105" x14ac:dyDescent="0.25">
      <c r="C35" s="46" t="s">
        <v>324</v>
      </c>
      <c r="D35" s="44">
        <v>12479</v>
      </c>
      <c r="E35" s="119">
        <v>0</v>
      </c>
      <c r="F35" s="119">
        <v>-12208173.73</v>
      </c>
      <c r="G35" s="119">
        <v>26083079.48</v>
      </c>
      <c r="H35" s="119">
        <v>0</v>
      </c>
      <c r="I35" s="44"/>
      <c r="J35" s="44"/>
      <c r="K35" s="68"/>
      <c r="L35" s="68"/>
      <c r="M35" s="68"/>
      <c r="N35" s="68"/>
      <c r="Q35" s="68"/>
      <c r="R35" s="68"/>
      <c r="S35" s="68"/>
      <c r="T35" s="68"/>
      <c r="U35" s="68"/>
      <c r="V35" s="68"/>
      <c r="W35" s="68"/>
      <c r="X35" s="68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44"/>
      <c r="AL35" s="44"/>
      <c r="AM35" s="44"/>
      <c r="AN35" s="44"/>
      <c r="AO35" s="44"/>
      <c r="AP35" s="44"/>
      <c r="AQ35" s="44"/>
      <c r="AR35" s="44"/>
      <c r="AS35" s="44"/>
      <c r="AT35" s="44"/>
      <c r="AU35" s="44"/>
      <c r="AV35" s="44"/>
      <c r="AW35" s="44"/>
      <c r="AX35" s="44"/>
      <c r="AY35" s="44"/>
      <c r="AZ35" s="44"/>
      <c r="BA35" s="44"/>
      <c r="BB35" s="44"/>
      <c r="BC35" s="44"/>
      <c r="BD35" s="44"/>
      <c r="BE35" s="44"/>
      <c r="BF35" s="44"/>
      <c r="BG35" s="44"/>
      <c r="BH35" s="44"/>
      <c r="BI35" s="44"/>
      <c r="BJ35" s="44"/>
      <c r="BK35" s="44"/>
      <c r="BL35" s="44"/>
      <c r="BM35" s="44"/>
      <c r="BN35" s="44"/>
      <c r="BO35" s="44"/>
      <c r="BP35" s="44"/>
      <c r="BQ35" s="44"/>
      <c r="BR35" s="44"/>
      <c r="BS35" s="44"/>
      <c r="BT35" s="44"/>
      <c r="BU35" s="44"/>
      <c r="BV35" s="44"/>
      <c r="BW35" s="44"/>
      <c r="BX35" s="44"/>
      <c r="BY35" s="44"/>
      <c r="BZ35" s="44"/>
      <c r="CA35" s="44"/>
      <c r="CB35" s="44"/>
      <c r="CC35" s="44"/>
      <c r="CD35" s="44"/>
      <c r="CE35" s="44"/>
      <c r="CF35" s="44"/>
      <c r="CG35" s="44"/>
      <c r="CH35" s="44"/>
      <c r="CI35" s="44"/>
      <c r="CJ35" s="44"/>
      <c r="CK35" s="44"/>
      <c r="CL35" s="44"/>
      <c r="CM35" s="44"/>
      <c r="CN35" s="44"/>
      <c r="CO35" s="44"/>
      <c r="CP35" s="44"/>
      <c r="CQ35" s="44"/>
      <c r="CR35" s="44"/>
      <c r="CS35" s="44"/>
      <c r="CT35" s="44"/>
      <c r="CU35" s="44"/>
      <c r="CV35" s="44"/>
      <c r="CW35" s="44"/>
      <c r="CX35" s="44"/>
      <c r="CY35" s="44"/>
      <c r="CZ35" s="44"/>
      <c r="DA35" s="44"/>
      <c r="DB35" s="44"/>
      <c r="DC35" s="44"/>
      <c r="DD35" s="44"/>
      <c r="DE35" s="44"/>
      <c r="DF35" s="44"/>
      <c r="DG35" s="44"/>
      <c r="DH35" s="44"/>
      <c r="DI35" s="44"/>
      <c r="DJ35" s="44"/>
      <c r="DK35" s="44"/>
      <c r="DL35" s="44"/>
      <c r="DM35" s="44"/>
      <c r="DN35" s="44"/>
      <c r="DO35" s="44"/>
      <c r="DP35" s="44"/>
      <c r="DQ35" s="44"/>
      <c r="DR35" s="44"/>
      <c r="DS35" s="44"/>
      <c r="DT35" s="44"/>
      <c r="DU35" s="44"/>
      <c r="DV35" s="44"/>
      <c r="DW35" s="44"/>
      <c r="DX35" s="44"/>
      <c r="DY35" s="44"/>
      <c r="DZ35" s="44"/>
      <c r="EA35" s="44"/>
      <c r="EB35" s="44"/>
      <c r="EC35" s="44"/>
      <c r="ED35" s="44"/>
      <c r="EE35" s="44"/>
      <c r="EF35" s="44"/>
      <c r="EG35" s="44"/>
      <c r="EH35" s="44"/>
      <c r="EI35" s="44"/>
      <c r="EJ35" s="44"/>
      <c r="EK35" s="44"/>
      <c r="EL35" s="44"/>
      <c r="EM35" s="44"/>
      <c r="EN35" s="44"/>
      <c r="EO35" s="44"/>
      <c r="EP35" s="44"/>
      <c r="EQ35" s="44"/>
      <c r="ER35" s="44"/>
      <c r="ES35" s="44"/>
      <c r="ET35" s="44"/>
      <c r="EU35" s="44"/>
      <c r="EV35" s="44"/>
      <c r="EW35" s="44"/>
      <c r="EX35" s="44"/>
      <c r="EY35" s="44"/>
      <c r="EZ35" s="44"/>
      <c r="FA35" s="44"/>
      <c r="FB35" s="44"/>
      <c r="FC35" s="44"/>
      <c r="FD35" s="44"/>
      <c r="FE35" s="44"/>
      <c r="FF35" s="44"/>
      <c r="FG35" s="44"/>
      <c r="FH35" s="44"/>
      <c r="FI35" s="44"/>
      <c r="FJ35" s="44"/>
      <c r="FK35" s="44"/>
      <c r="FL35" s="44"/>
      <c r="FM35" s="44"/>
      <c r="FN35" s="44"/>
      <c r="FO35" s="44"/>
      <c r="FP35" s="44"/>
      <c r="FQ35" s="44"/>
      <c r="FR35" s="44"/>
      <c r="FS35" s="44"/>
      <c r="FT35" s="44"/>
      <c r="FU35" s="44"/>
      <c r="FV35" s="44"/>
      <c r="FW35" s="44"/>
      <c r="FX35" s="44"/>
      <c r="FY35" s="44"/>
      <c r="FZ35" s="44"/>
      <c r="GA35" s="44"/>
      <c r="GB35" s="44"/>
      <c r="GC35" s="44"/>
      <c r="GD35" s="44"/>
      <c r="GE35" s="44"/>
      <c r="GF35" s="44"/>
      <c r="GG35" s="44"/>
      <c r="GH35" s="44"/>
      <c r="GI35" s="44"/>
      <c r="GJ35" s="44"/>
      <c r="GK35" s="44"/>
      <c r="GL35" s="44"/>
      <c r="GM35" s="44"/>
      <c r="GN35" s="44"/>
      <c r="GO35" s="44"/>
      <c r="GP35" s="44"/>
      <c r="GQ35" s="44"/>
      <c r="GR35" s="44"/>
      <c r="GS35" s="44"/>
      <c r="GT35" s="44"/>
      <c r="GU35" s="44"/>
      <c r="GV35" s="44"/>
      <c r="GW35" s="44"/>
      <c r="GX35" s="44"/>
      <c r="GY35" s="44"/>
      <c r="GZ35" s="44"/>
      <c r="HA35" s="44"/>
      <c r="HB35" s="44"/>
      <c r="HC35" s="44"/>
      <c r="HD35" s="44"/>
      <c r="HE35" s="44"/>
      <c r="HF35" s="44"/>
      <c r="HG35" s="44"/>
      <c r="HH35" s="44"/>
      <c r="HI35" s="44"/>
      <c r="HJ35" s="44"/>
      <c r="HK35" s="44"/>
      <c r="HL35" s="44"/>
      <c r="HM35" s="44"/>
      <c r="HN35" s="44"/>
      <c r="HO35" s="44"/>
      <c r="HP35" s="44"/>
      <c r="HQ35" s="44"/>
      <c r="HR35" s="44"/>
      <c r="HS35" s="44"/>
      <c r="HT35" s="44"/>
      <c r="HU35" s="44"/>
      <c r="HV35" s="44"/>
      <c r="HW35" s="44"/>
      <c r="HX35" s="44"/>
      <c r="HY35" s="44"/>
      <c r="HZ35" s="44"/>
      <c r="IA35" s="44"/>
      <c r="IB35" s="44"/>
      <c r="IC35" s="44"/>
      <c r="ID35" s="44"/>
      <c r="IE35" s="44"/>
      <c r="IF35" s="44"/>
      <c r="IG35" s="44"/>
      <c r="IH35" s="44"/>
      <c r="II35" s="44"/>
      <c r="IJ35" s="44"/>
      <c r="IK35" s="44"/>
      <c r="IL35" s="44"/>
      <c r="IM35" s="44"/>
      <c r="IN35" s="44"/>
      <c r="IO35" s="44"/>
      <c r="IP35" s="44"/>
      <c r="IQ35" s="44"/>
      <c r="IR35" s="44"/>
      <c r="IS35" s="44"/>
      <c r="IT35" s="44"/>
      <c r="IU35" s="44"/>
      <c r="IV35" s="44"/>
      <c r="IW35" s="44"/>
      <c r="IX35" s="44"/>
      <c r="IY35" s="44"/>
      <c r="IZ35" s="44"/>
      <c r="JA35" s="44"/>
      <c r="JB35" s="44"/>
      <c r="JC35" s="44"/>
      <c r="JD35" s="44"/>
      <c r="JE35" s="44"/>
      <c r="JF35" s="44"/>
      <c r="JG35" s="44"/>
      <c r="JH35" s="44"/>
      <c r="JI35" s="44"/>
      <c r="JJ35" s="44"/>
      <c r="JK35" s="44"/>
      <c r="JL35" s="44"/>
      <c r="JM35" s="44"/>
      <c r="JN35" s="44"/>
      <c r="JO35" s="44"/>
      <c r="JP35" s="44"/>
      <c r="JQ35" s="44"/>
      <c r="JR35" s="44"/>
      <c r="JS35" s="44"/>
      <c r="JT35" s="44"/>
      <c r="JU35" s="44"/>
      <c r="JV35" s="44"/>
      <c r="JW35" s="44"/>
      <c r="JX35" s="44"/>
      <c r="JY35" s="44"/>
      <c r="JZ35" s="44"/>
      <c r="KA35" s="44"/>
      <c r="KB35" s="44"/>
      <c r="KC35" s="44"/>
      <c r="KD35" s="44"/>
      <c r="KE35" s="44"/>
      <c r="KF35" s="44"/>
      <c r="KG35" s="44"/>
      <c r="KH35" s="44"/>
      <c r="KI35" s="44"/>
      <c r="KJ35" s="44"/>
      <c r="KK35" s="44"/>
      <c r="KL35" s="44"/>
      <c r="KM35" s="44"/>
      <c r="KN35" s="44"/>
      <c r="KO35" s="44"/>
      <c r="KP35" s="44"/>
      <c r="KQ35" s="44"/>
      <c r="KR35" s="44"/>
      <c r="KS35" s="44"/>
      <c r="KT35" s="44"/>
      <c r="KU35" s="44"/>
      <c r="KV35" s="44"/>
      <c r="KW35" s="44"/>
      <c r="KX35" s="44"/>
      <c r="KY35" s="44"/>
      <c r="KZ35" s="44"/>
      <c r="LA35" s="44"/>
      <c r="LB35" s="44"/>
      <c r="LC35" s="44"/>
      <c r="LD35" s="44"/>
      <c r="LE35" s="44"/>
      <c r="LF35" s="44"/>
      <c r="LG35" s="44"/>
      <c r="LH35" s="44"/>
      <c r="LI35" s="44"/>
      <c r="LJ35" s="44"/>
      <c r="LK35" s="44"/>
      <c r="LL35" s="44"/>
      <c r="LM35" s="44"/>
      <c r="LN35" s="44"/>
      <c r="LO35" s="44"/>
      <c r="LP35" s="44"/>
      <c r="LQ35" s="44"/>
      <c r="LR35" s="44"/>
      <c r="LS35" s="44"/>
      <c r="LT35" s="44"/>
      <c r="LU35" s="44"/>
      <c r="LV35" s="44"/>
      <c r="LW35" s="44"/>
      <c r="LX35" s="44"/>
      <c r="LY35" s="44"/>
      <c r="LZ35" s="44"/>
      <c r="MA35" s="44"/>
      <c r="MB35" s="44"/>
      <c r="MC35" s="44"/>
      <c r="MD35" s="44"/>
      <c r="ME35" s="44"/>
      <c r="MF35" s="44"/>
      <c r="MG35" s="44"/>
      <c r="MH35" s="44"/>
      <c r="MI35" s="44"/>
      <c r="MJ35" s="44"/>
      <c r="MK35" s="44"/>
      <c r="ML35" s="44"/>
      <c r="MM35" s="44"/>
      <c r="MN35" s="44"/>
      <c r="MO35" s="44"/>
      <c r="MP35" s="44"/>
      <c r="MQ35" s="44"/>
      <c r="MR35" s="44"/>
      <c r="MS35" s="44"/>
      <c r="MT35" s="44"/>
      <c r="MU35" s="44"/>
      <c r="MV35" s="44"/>
      <c r="MW35" s="44"/>
      <c r="MX35" s="44"/>
      <c r="MY35" s="44"/>
      <c r="MZ35" s="44"/>
      <c r="NA35" s="44"/>
      <c r="NB35" s="44"/>
      <c r="NC35" s="44"/>
      <c r="ND35" s="44"/>
      <c r="NE35" s="44"/>
      <c r="NF35" s="44"/>
      <c r="NG35" s="44"/>
      <c r="NH35" s="44"/>
      <c r="NI35" s="44"/>
      <c r="NJ35" s="44"/>
      <c r="NK35" s="44"/>
      <c r="NL35" s="44"/>
      <c r="NM35" s="44"/>
      <c r="NN35" s="44"/>
      <c r="NO35" s="44"/>
      <c r="NP35" s="44"/>
      <c r="NQ35" s="44"/>
      <c r="NR35" s="44"/>
      <c r="NS35" s="44"/>
      <c r="NT35" s="44"/>
      <c r="NU35" s="44"/>
      <c r="NV35" s="44"/>
      <c r="NW35" s="44"/>
      <c r="NX35" s="44"/>
      <c r="NY35" s="44"/>
      <c r="NZ35" s="44"/>
      <c r="OA35" s="44"/>
      <c r="OB35" s="44"/>
      <c r="OC35" s="44"/>
      <c r="OD35" s="44"/>
      <c r="OE35" s="44"/>
      <c r="OF35" s="44"/>
      <c r="OG35" s="44"/>
      <c r="OH35" s="44"/>
      <c r="OI35" s="44"/>
      <c r="OJ35" s="44"/>
      <c r="OK35" s="44"/>
      <c r="OL35" s="44"/>
      <c r="OM35" s="44"/>
      <c r="ON35" s="44"/>
      <c r="OO35" s="44"/>
      <c r="OP35" s="44"/>
      <c r="OQ35" s="44"/>
      <c r="OR35" s="44"/>
      <c r="OS35" s="44"/>
      <c r="OT35" s="44"/>
      <c r="OU35" s="44"/>
      <c r="OV35" s="44"/>
      <c r="OW35" s="44"/>
      <c r="OX35" s="44"/>
      <c r="OY35" s="44"/>
      <c r="OZ35" s="44"/>
      <c r="PA35" s="44"/>
      <c r="PB35" s="44"/>
      <c r="PC35" s="44"/>
      <c r="PD35" s="44"/>
      <c r="PE35" s="44"/>
      <c r="PF35" s="44"/>
      <c r="PG35" s="44"/>
      <c r="PH35" s="44"/>
      <c r="PI35" s="44"/>
      <c r="PJ35" s="44"/>
      <c r="PK35" s="44"/>
      <c r="PL35" s="44"/>
      <c r="PM35" s="44"/>
      <c r="PN35" s="44"/>
      <c r="PO35" s="44"/>
      <c r="PP35" s="44"/>
      <c r="PQ35" s="44"/>
      <c r="PR35" s="44"/>
      <c r="PS35" s="44"/>
      <c r="PT35" s="44"/>
      <c r="PU35" s="44"/>
      <c r="PV35" s="44"/>
      <c r="PW35" s="44"/>
      <c r="PX35" s="44"/>
      <c r="PY35" s="44"/>
      <c r="PZ35" s="44"/>
      <c r="QA35" s="44"/>
      <c r="QB35" s="44"/>
      <c r="QC35" s="44"/>
      <c r="QD35" s="44"/>
      <c r="QE35" s="44"/>
      <c r="QF35" s="44"/>
      <c r="QG35" s="44"/>
      <c r="QH35" s="44"/>
      <c r="QI35" s="44"/>
      <c r="QJ35" s="44"/>
      <c r="QK35" s="44"/>
      <c r="QL35" s="44"/>
      <c r="QM35" s="44"/>
      <c r="QN35" s="44"/>
      <c r="QO35" s="44"/>
      <c r="QP35" s="44"/>
      <c r="QQ35" s="44"/>
      <c r="QR35" s="44"/>
      <c r="QS35" s="44"/>
      <c r="QT35" s="44"/>
      <c r="QU35" s="44"/>
      <c r="QV35" s="44"/>
      <c r="QW35" s="44"/>
      <c r="QX35" s="44"/>
      <c r="QY35" s="44"/>
      <c r="QZ35" s="44"/>
      <c r="RA35" s="44"/>
      <c r="RB35" s="44"/>
      <c r="RC35" s="44"/>
      <c r="RD35" s="44"/>
      <c r="RE35" s="44"/>
      <c r="RF35" s="44"/>
      <c r="RG35" s="44"/>
      <c r="RH35" s="44"/>
      <c r="RI35" s="44"/>
      <c r="RJ35" s="44"/>
      <c r="RK35" s="44"/>
      <c r="RL35" s="44"/>
      <c r="RM35" s="44"/>
      <c r="RN35" s="44"/>
      <c r="RO35" s="44"/>
      <c r="RP35" s="44"/>
      <c r="RQ35" s="44"/>
      <c r="RR35" s="44"/>
      <c r="RS35" s="44"/>
      <c r="RT35" s="44"/>
      <c r="RU35" s="44"/>
      <c r="RV35" s="44"/>
      <c r="RW35" s="44"/>
      <c r="RX35" s="44"/>
      <c r="RY35" s="44"/>
      <c r="RZ35" s="44"/>
      <c r="SA35" s="44"/>
      <c r="SB35" s="44"/>
      <c r="SC35" s="44"/>
      <c r="SD35" s="44"/>
      <c r="SE35" s="44"/>
      <c r="SF35" s="44"/>
      <c r="SG35" s="44"/>
      <c r="SH35" s="44"/>
      <c r="SI35" s="44"/>
      <c r="SJ35" s="44"/>
      <c r="SK35" s="44"/>
      <c r="SL35" s="44"/>
      <c r="SM35" s="44"/>
      <c r="SN35" s="44"/>
      <c r="SO35" s="44"/>
      <c r="SP35" s="44"/>
      <c r="SQ35" s="44"/>
      <c r="SR35" s="44"/>
      <c r="SS35" s="44"/>
      <c r="ST35" s="44"/>
      <c r="SU35" s="44"/>
      <c r="SV35" s="44"/>
      <c r="SW35" s="44"/>
      <c r="SX35" s="44"/>
      <c r="SY35" s="44"/>
      <c r="SZ35" s="44"/>
      <c r="TA35" s="44"/>
      <c r="TB35" s="44"/>
      <c r="TC35" s="44"/>
      <c r="TD35" s="44"/>
      <c r="TE35" s="44"/>
      <c r="TF35" s="44"/>
      <c r="TG35" s="44"/>
      <c r="TH35" s="44"/>
      <c r="TI35" s="44"/>
      <c r="TJ35" s="44"/>
      <c r="TK35" s="44"/>
      <c r="TL35" s="44"/>
      <c r="TM35" s="44"/>
      <c r="TN35" s="44"/>
      <c r="TO35" s="44"/>
      <c r="TP35" s="44"/>
      <c r="TQ35" s="44"/>
      <c r="TR35" s="44"/>
      <c r="TS35" s="44"/>
      <c r="TT35" s="44"/>
      <c r="TU35" s="44"/>
      <c r="TV35" s="44"/>
      <c r="TW35" s="44"/>
      <c r="TX35" s="44"/>
      <c r="TY35" s="44"/>
      <c r="TZ35" s="44"/>
      <c r="UA35" s="44"/>
      <c r="UB35" s="44"/>
      <c r="UC35" s="44"/>
      <c r="UD35" s="44"/>
      <c r="UE35" s="44"/>
      <c r="UF35" s="44"/>
      <c r="UG35" s="44"/>
      <c r="UH35" s="44"/>
      <c r="UI35" s="44"/>
      <c r="UJ35" s="44"/>
      <c r="UK35" s="44"/>
      <c r="UL35" s="44"/>
      <c r="UM35" s="44"/>
      <c r="UN35" s="44"/>
      <c r="UO35" s="44"/>
      <c r="UP35" s="44"/>
      <c r="UQ35" s="44"/>
      <c r="UR35" s="44"/>
      <c r="US35" s="44"/>
      <c r="UT35" s="44"/>
      <c r="UU35" s="44"/>
      <c r="UV35" s="44"/>
      <c r="UW35" s="44"/>
      <c r="UX35" s="44"/>
      <c r="UY35" s="44"/>
      <c r="UZ35" s="44"/>
      <c r="VA35" s="44"/>
      <c r="VB35" s="44"/>
      <c r="VC35" s="44"/>
      <c r="VD35" s="44"/>
      <c r="VE35" s="44"/>
      <c r="VF35" s="44"/>
      <c r="VG35" s="44"/>
      <c r="VH35" s="44"/>
      <c r="VI35" s="44"/>
      <c r="VJ35" s="44"/>
      <c r="VK35" s="44"/>
      <c r="VL35" s="44"/>
      <c r="VM35" s="44"/>
      <c r="VN35" s="44"/>
      <c r="VO35" s="44"/>
      <c r="VP35" s="44"/>
      <c r="VQ35" s="44"/>
      <c r="VR35" s="44"/>
      <c r="VS35" s="44"/>
      <c r="VT35" s="44"/>
      <c r="VU35" s="44"/>
      <c r="VV35" s="44"/>
      <c r="VW35" s="44"/>
      <c r="VX35" s="44"/>
      <c r="VY35" s="44"/>
      <c r="VZ35" s="44"/>
      <c r="WA35" s="44"/>
      <c r="WB35" s="44"/>
      <c r="WC35" s="44"/>
      <c r="WD35" s="44"/>
      <c r="WE35" s="44"/>
      <c r="WF35" s="44"/>
      <c r="WG35" s="44"/>
      <c r="WH35" s="44"/>
      <c r="WI35" s="44"/>
      <c r="WJ35" s="44"/>
      <c r="WK35" s="44"/>
      <c r="WL35" s="44"/>
      <c r="WM35" s="44"/>
      <c r="WN35" s="44"/>
      <c r="WO35" s="44"/>
      <c r="WP35" s="44"/>
      <c r="WQ35" s="44"/>
      <c r="WR35" s="44"/>
      <c r="WS35" s="44"/>
      <c r="WT35" s="44"/>
      <c r="WU35" s="44"/>
      <c r="WV35" s="44"/>
      <c r="WW35" s="44"/>
      <c r="WX35" s="44"/>
      <c r="WY35" s="44"/>
      <c r="WZ35" s="44"/>
      <c r="XA35" s="44"/>
      <c r="XB35" s="44"/>
      <c r="XC35" s="44"/>
      <c r="XD35" s="44"/>
      <c r="XE35" s="44"/>
      <c r="XF35" s="44"/>
      <c r="XG35" s="44"/>
      <c r="XH35" s="44"/>
      <c r="XI35" s="44"/>
      <c r="XJ35" s="44"/>
      <c r="XK35" s="44"/>
      <c r="XL35" s="44"/>
      <c r="XM35" s="44"/>
      <c r="XN35" s="44"/>
      <c r="XO35" s="44"/>
      <c r="XP35" s="44"/>
      <c r="XQ35" s="44"/>
      <c r="XR35" s="44"/>
      <c r="XS35" s="44"/>
      <c r="XT35" s="44"/>
      <c r="XU35" s="44"/>
      <c r="XV35" s="44"/>
      <c r="XW35" s="44"/>
      <c r="XX35" s="44"/>
      <c r="XY35" s="44"/>
      <c r="XZ35" s="44"/>
      <c r="YA35" s="44"/>
      <c r="YB35" s="44"/>
      <c r="YC35" s="44"/>
      <c r="YD35" s="44"/>
      <c r="YE35" s="44"/>
      <c r="YF35" s="44"/>
      <c r="YG35" s="44"/>
      <c r="YH35" s="44"/>
      <c r="YI35" s="44"/>
      <c r="YJ35" s="44"/>
      <c r="YK35" s="44"/>
      <c r="YL35" s="44"/>
      <c r="YM35" s="44"/>
      <c r="YN35" s="44"/>
      <c r="YO35" s="44"/>
      <c r="YP35" s="44"/>
      <c r="YQ35" s="44"/>
      <c r="YR35" s="44"/>
      <c r="YS35" s="44"/>
      <c r="YT35" s="44"/>
      <c r="YU35" s="44"/>
      <c r="YV35" s="44"/>
      <c r="YW35" s="44"/>
      <c r="YX35" s="44"/>
      <c r="YY35" s="44"/>
      <c r="YZ35" s="44"/>
      <c r="ZA35" s="44"/>
      <c r="ZB35" s="44"/>
      <c r="ZC35" s="44"/>
      <c r="ZD35" s="44"/>
      <c r="ZE35" s="44"/>
      <c r="ZF35" s="44"/>
      <c r="ZG35" s="44"/>
      <c r="ZH35" s="44"/>
      <c r="ZI35" s="44"/>
      <c r="ZJ35" s="44"/>
      <c r="ZK35" s="44"/>
      <c r="ZL35" s="44"/>
      <c r="ZM35" s="44"/>
      <c r="ZN35" s="44"/>
      <c r="ZO35" s="44"/>
      <c r="ZP35" s="44"/>
      <c r="ZQ35" s="44"/>
      <c r="ZR35" s="44"/>
      <c r="ZS35" s="44"/>
      <c r="ZT35" s="44"/>
      <c r="ZU35" s="44"/>
      <c r="ZV35" s="44"/>
      <c r="ZW35" s="44"/>
      <c r="ZX35" s="44"/>
      <c r="ZY35" s="44"/>
      <c r="ZZ35" s="44"/>
      <c r="AAA35" s="44"/>
      <c r="AAB35" s="44"/>
      <c r="AAC35" s="44"/>
      <c r="AAD35" s="44"/>
      <c r="AAE35" s="44"/>
      <c r="AAF35" s="44"/>
      <c r="AAG35" s="44"/>
      <c r="AAH35" s="44"/>
      <c r="AAI35" s="44"/>
      <c r="AAJ35" s="44"/>
      <c r="AAK35" s="44"/>
      <c r="AAL35" s="44"/>
      <c r="AAM35" s="44"/>
      <c r="AAN35" s="44"/>
      <c r="AAO35" s="44"/>
      <c r="AAP35" s="44"/>
      <c r="AAQ35" s="44"/>
      <c r="AAR35" s="44"/>
      <c r="AAS35" s="44"/>
      <c r="AAT35" s="44"/>
      <c r="AAU35" s="44"/>
      <c r="AAV35" s="44"/>
      <c r="AAW35" s="44"/>
      <c r="AAX35" s="44"/>
      <c r="AAY35" s="44"/>
      <c r="AAZ35" s="44"/>
      <c r="ABA35" s="44"/>
      <c r="ABB35" s="44"/>
      <c r="ABC35" s="44"/>
      <c r="ABD35" s="44"/>
      <c r="ABE35" s="44"/>
      <c r="ABF35" s="44"/>
      <c r="ABG35" s="44"/>
      <c r="ABH35" s="44"/>
      <c r="ABI35" s="44"/>
      <c r="ABJ35" s="44"/>
      <c r="ABK35" s="44"/>
      <c r="ABL35" s="44"/>
      <c r="ABM35" s="44"/>
      <c r="ABN35" s="44"/>
      <c r="ABO35" s="44"/>
      <c r="ABP35" s="44"/>
      <c r="ABQ35" s="44"/>
      <c r="ABR35" s="44"/>
      <c r="ABS35" s="44"/>
      <c r="ABT35" s="44"/>
      <c r="ABU35" s="44"/>
      <c r="ABV35" s="44"/>
      <c r="ABW35" s="44"/>
      <c r="ABX35" s="44"/>
      <c r="ABY35" s="44"/>
      <c r="ABZ35" s="44"/>
      <c r="ACA35" s="44"/>
      <c r="ACB35" s="44"/>
      <c r="ACC35" s="44"/>
      <c r="ACD35" s="44"/>
      <c r="ACE35" s="44"/>
      <c r="ACF35" s="44"/>
      <c r="ACG35" s="44"/>
      <c r="ACH35" s="44"/>
      <c r="ACI35" s="44"/>
      <c r="ACJ35" s="44"/>
      <c r="ACK35" s="44"/>
      <c r="ACL35" s="44"/>
      <c r="ACM35" s="44"/>
      <c r="ACN35" s="44"/>
      <c r="ACO35" s="44"/>
      <c r="ACP35" s="44"/>
      <c r="ACQ35" s="44"/>
      <c r="ACR35" s="44"/>
      <c r="ACS35" s="44"/>
      <c r="ACT35" s="44"/>
      <c r="ACU35" s="44"/>
      <c r="ACV35" s="44"/>
      <c r="ACW35" s="44"/>
      <c r="ACX35" s="44"/>
      <c r="ACY35" s="44"/>
      <c r="ACZ35" s="44"/>
      <c r="ADA35" s="44"/>
      <c r="ADB35" s="44"/>
      <c r="ADC35" s="44"/>
      <c r="ADD35" s="44"/>
      <c r="ADE35" s="44"/>
      <c r="ADF35" s="44"/>
      <c r="ADG35" s="44"/>
      <c r="ADH35" s="44"/>
      <c r="ADI35" s="44"/>
      <c r="ADJ35" s="44"/>
      <c r="ADK35" s="44"/>
      <c r="ADL35" s="44"/>
      <c r="ADM35" s="44"/>
      <c r="ADN35" s="44"/>
      <c r="ADO35" s="44"/>
      <c r="ADP35" s="44"/>
      <c r="ADQ35" s="44"/>
      <c r="ADR35" s="44"/>
      <c r="ADS35" s="44"/>
      <c r="ADT35" s="44"/>
      <c r="ADU35" s="44"/>
      <c r="ADV35" s="44"/>
      <c r="ADW35" s="44"/>
      <c r="ADX35" s="44"/>
      <c r="ADY35" s="44"/>
      <c r="ADZ35" s="44"/>
      <c r="AEA35" s="44"/>
      <c r="AEB35" s="44"/>
      <c r="AEC35" s="44"/>
      <c r="AED35" s="44"/>
      <c r="AEE35" s="44"/>
      <c r="AEF35" s="44"/>
      <c r="AEG35" s="44"/>
      <c r="AEH35" s="44"/>
      <c r="AEI35" s="44"/>
      <c r="AEJ35" s="44"/>
      <c r="AEK35" s="44"/>
      <c r="AEL35" s="44"/>
      <c r="AEM35" s="44"/>
      <c r="AEN35" s="44"/>
      <c r="AEO35" s="44"/>
      <c r="AEP35" s="44"/>
      <c r="AEQ35" s="44"/>
      <c r="AER35" s="44"/>
      <c r="AES35" s="44"/>
      <c r="AET35" s="44"/>
      <c r="AEU35" s="44"/>
      <c r="AEV35" s="44"/>
      <c r="AEW35" s="44"/>
      <c r="AEX35" s="44"/>
      <c r="AEY35" s="44"/>
      <c r="AEZ35" s="44"/>
      <c r="AFA35" s="44"/>
      <c r="AFB35" s="44"/>
      <c r="AFC35" s="44"/>
      <c r="AFD35" s="44"/>
      <c r="AFE35" s="44"/>
      <c r="AFF35" s="44"/>
      <c r="AFG35" s="44"/>
      <c r="AFH35" s="44"/>
      <c r="AFI35" s="44"/>
      <c r="AFJ35" s="44"/>
      <c r="AFK35" s="44"/>
      <c r="AFL35" s="44"/>
      <c r="AFM35" s="44"/>
      <c r="AFN35" s="44"/>
      <c r="AFO35" s="44"/>
      <c r="AFP35" s="44"/>
      <c r="AFQ35" s="44"/>
      <c r="AFR35" s="44"/>
      <c r="AFS35" s="44"/>
      <c r="AFT35" s="44"/>
      <c r="AFU35" s="44"/>
      <c r="AFV35" s="44"/>
      <c r="AFW35" s="44"/>
      <c r="AFX35" s="44"/>
      <c r="AFY35" s="44"/>
      <c r="AFZ35" s="44"/>
      <c r="AGA35" s="44"/>
      <c r="AGB35" s="44"/>
      <c r="AGC35" s="44"/>
      <c r="AGD35" s="44"/>
      <c r="AGE35" s="44"/>
      <c r="AGF35" s="44"/>
      <c r="AGG35" s="44"/>
      <c r="AGH35" s="44"/>
      <c r="AGI35" s="44"/>
      <c r="AGJ35" s="44"/>
      <c r="AGK35" s="44"/>
      <c r="AGL35" s="44"/>
      <c r="AGM35" s="44"/>
      <c r="AGN35" s="44"/>
      <c r="AGO35" s="44"/>
      <c r="AGP35" s="44"/>
      <c r="AGQ35" s="44"/>
      <c r="AGR35" s="44"/>
      <c r="AGS35" s="44"/>
      <c r="AGT35" s="44"/>
      <c r="AGU35" s="44"/>
      <c r="AGV35" s="44"/>
      <c r="AGW35" s="44"/>
      <c r="AGX35" s="44"/>
      <c r="AGY35" s="44"/>
      <c r="AGZ35" s="44"/>
      <c r="AHA35" s="44"/>
      <c r="AHB35" s="44"/>
      <c r="AHC35" s="44"/>
      <c r="AHD35" s="44"/>
      <c r="AHE35" s="44"/>
      <c r="AHF35" s="44"/>
      <c r="AHG35" s="44"/>
      <c r="AHH35" s="44"/>
      <c r="AHI35" s="44"/>
      <c r="AHJ35" s="44"/>
      <c r="AHK35" s="44"/>
      <c r="AHL35" s="44"/>
      <c r="AHM35" s="44"/>
      <c r="AHN35" s="44"/>
      <c r="AHO35" s="44"/>
      <c r="AHP35" s="44"/>
      <c r="AHQ35" s="44"/>
      <c r="AHR35" s="44"/>
      <c r="AHS35" s="44"/>
      <c r="AHT35" s="44"/>
      <c r="AHU35" s="44"/>
      <c r="AHV35" s="44"/>
      <c r="AHW35" s="44"/>
      <c r="AHX35" s="44"/>
      <c r="AHY35" s="44"/>
      <c r="AHZ35" s="44"/>
      <c r="AIA35" s="44"/>
      <c r="AIB35" s="44"/>
      <c r="AIC35" s="44"/>
      <c r="AID35" s="44"/>
      <c r="AIE35" s="44"/>
      <c r="AIF35" s="44"/>
      <c r="AIG35" s="44"/>
      <c r="AIH35" s="44"/>
      <c r="AII35" s="44"/>
      <c r="AIJ35" s="44"/>
      <c r="AIK35" s="44"/>
      <c r="AIL35" s="44"/>
      <c r="AIM35" s="44"/>
      <c r="AIN35" s="44"/>
      <c r="AIO35" s="44"/>
      <c r="AIP35" s="44"/>
      <c r="AIQ35" s="44"/>
      <c r="AIR35" s="44"/>
      <c r="AIS35" s="44"/>
      <c r="AIT35" s="44"/>
      <c r="AIU35" s="44"/>
      <c r="AIV35" s="44"/>
      <c r="AIW35" s="44"/>
      <c r="AIX35" s="44"/>
      <c r="AIY35" s="44"/>
      <c r="AIZ35" s="44"/>
      <c r="AJA35" s="44"/>
      <c r="AJB35" s="44"/>
      <c r="AJC35" s="44"/>
      <c r="AJD35" s="44"/>
      <c r="AJE35" s="44"/>
      <c r="AJF35" s="44"/>
      <c r="AJG35" s="44"/>
      <c r="AJH35" s="44"/>
      <c r="AJI35" s="44"/>
      <c r="AJJ35" s="44"/>
      <c r="AJK35" s="44"/>
      <c r="AJL35" s="44"/>
      <c r="AJM35" s="44"/>
      <c r="AJN35" s="44"/>
      <c r="AJO35" s="44"/>
      <c r="AJP35" s="44"/>
      <c r="AJQ35" s="44"/>
      <c r="AJR35" s="44"/>
      <c r="AJS35" s="44"/>
      <c r="AJT35" s="44"/>
      <c r="AJU35" s="44"/>
      <c r="AJV35" s="44"/>
      <c r="AJW35" s="44"/>
      <c r="AJX35" s="44"/>
      <c r="AJY35" s="44"/>
      <c r="AJZ35" s="44"/>
      <c r="AKA35" s="44"/>
      <c r="AKB35" s="44"/>
      <c r="AKC35" s="44"/>
      <c r="AKD35" s="44"/>
      <c r="AKE35" s="44"/>
      <c r="AKF35" s="44"/>
      <c r="AKG35" s="44"/>
      <c r="AKH35" s="44"/>
      <c r="AKI35" s="44"/>
      <c r="AKJ35" s="44"/>
      <c r="AKK35" s="44"/>
      <c r="AKL35" s="44"/>
      <c r="AKM35" s="44"/>
      <c r="AKN35" s="44"/>
      <c r="AKO35" s="44"/>
      <c r="AKP35" s="44"/>
      <c r="AKQ35" s="44"/>
      <c r="AKR35" s="44"/>
      <c r="AKS35" s="44"/>
      <c r="AKT35" s="44"/>
      <c r="AKU35" s="44"/>
      <c r="AKV35" s="44"/>
      <c r="AKW35" s="44"/>
      <c r="AKX35" s="44"/>
      <c r="AKY35" s="44"/>
      <c r="AKZ35" s="44"/>
      <c r="ALA35" s="44"/>
      <c r="ALB35" s="44"/>
      <c r="ALC35" s="44"/>
      <c r="ALD35" s="44"/>
      <c r="ALE35" s="44"/>
      <c r="ALF35" s="44"/>
      <c r="ALG35" s="44"/>
      <c r="ALH35" s="44"/>
      <c r="ALI35" s="44"/>
      <c r="ALJ35" s="44"/>
      <c r="ALK35" s="44"/>
      <c r="ALL35" s="44"/>
      <c r="ALM35" s="44"/>
      <c r="ALN35" s="44"/>
      <c r="ALO35" s="44"/>
      <c r="ALP35" s="44"/>
      <c r="ALQ35" s="44"/>
      <c r="ALR35" s="44"/>
      <c r="ALS35" s="44"/>
      <c r="ALT35" s="44"/>
      <c r="ALU35" s="44"/>
      <c r="ALV35" s="44"/>
      <c r="ALW35" s="44"/>
      <c r="ALX35" s="44"/>
      <c r="ALY35" s="44"/>
      <c r="ALZ35" s="44"/>
      <c r="AMA35" s="44"/>
      <c r="AMB35" s="44"/>
      <c r="AMC35" s="44"/>
      <c r="AMD35" s="44"/>
      <c r="AME35" s="44"/>
      <c r="AMF35" s="44"/>
      <c r="AMG35" s="44"/>
      <c r="AMH35" s="44"/>
      <c r="AMI35" s="44"/>
      <c r="AMJ35" s="44"/>
      <c r="AMK35" s="44"/>
      <c r="AML35" s="44"/>
      <c r="AMM35" s="44"/>
      <c r="AMN35" s="44"/>
      <c r="AMO35" s="44"/>
      <c r="AMP35" s="44"/>
      <c r="AMQ35" s="44"/>
      <c r="AMR35" s="44"/>
      <c r="AMS35" s="44"/>
      <c r="AMT35" s="44"/>
      <c r="AMU35" s="44"/>
      <c r="AMV35" s="44"/>
      <c r="AMW35" s="44"/>
      <c r="AMX35" s="44"/>
      <c r="AMY35" s="44"/>
      <c r="AMZ35" s="44"/>
      <c r="ANA35" s="44"/>
      <c r="ANB35" s="44"/>
      <c r="ANC35" s="44"/>
      <c r="AND35" s="44"/>
      <c r="ANE35" s="44"/>
      <c r="ANF35" s="44"/>
      <c r="ANG35" s="44"/>
      <c r="ANH35" s="44"/>
      <c r="ANI35" s="44"/>
      <c r="ANJ35" s="44"/>
      <c r="ANK35" s="44"/>
      <c r="ANL35" s="44"/>
      <c r="ANM35" s="44"/>
      <c r="ANN35" s="44"/>
      <c r="ANO35" s="44"/>
      <c r="ANP35" s="44"/>
      <c r="ANQ35" s="44"/>
      <c r="ANR35" s="44"/>
      <c r="ANS35" s="44"/>
      <c r="ANT35" s="44"/>
      <c r="ANU35" s="44"/>
      <c r="ANV35" s="44"/>
      <c r="ANW35" s="44"/>
      <c r="ANX35" s="44"/>
      <c r="ANY35" s="44"/>
      <c r="ANZ35" s="44"/>
      <c r="AOA35" s="44"/>
      <c r="AOB35" s="44"/>
      <c r="AOC35" s="44"/>
      <c r="AOD35" s="44"/>
      <c r="AOE35" s="44"/>
      <c r="AOF35" s="44"/>
      <c r="AOG35" s="44"/>
      <c r="AOH35" s="44"/>
      <c r="AOI35" s="44"/>
      <c r="AOJ35" s="44"/>
      <c r="AOK35" s="44"/>
      <c r="AOL35" s="44"/>
      <c r="AOM35" s="44"/>
      <c r="AON35" s="44"/>
      <c r="AOO35" s="44"/>
      <c r="AOP35" s="44"/>
      <c r="AOQ35" s="44"/>
      <c r="AOR35" s="44"/>
      <c r="AOS35" s="44"/>
      <c r="AOT35" s="44"/>
      <c r="AOU35" s="44"/>
      <c r="AOV35" s="44"/>
      <c r="AOW35" s="44"/>
      <c r="AOX35" s="44"/>
      <c r="AOY35" s="44"/>
      <c r="AOZ35" s="44"/>
      <c r="APA35" s="44"/>
      <c r="APB35" s="44"/>
      <c r="APC35" s="44"/>
      <c r="APD35" s="44"/>
      <c r="APE35" s="44"/>
      <c r="APF35" s="44"/>
      <c r="APG35" s="44"/>
      <c r="APH35" s="44"/>
      <c r="API35" s="44"/>
      <c r="APJ35" s="44"/>
      <c r="APK35" s="44"/>
      <c r="APL35" s="44"/>
      <c r="APM35" s="44"/>
    </row>
    <row r="36" spans="3:1105" x14ac:dyDescent="0.25">
      <c r="C36" s="46" t="s">
        <v>324</v>
      </c>
      <c r="D36" s="44">
        <v>12455</v>
      </c>
      <c r="E36" s="119">
        <v>0</v>
      </c>
      <c r="F36" s="119">
        <v>-94557454.519999996</v>
      </c>
      <c r="G36" s="119">
        <v>22823501.079999998</v>
      </c>
      <c r="H36" s="119">
        <v>0</v>
      </c>
      <c r="I36" s="44"/>
      <c r="J36" s="44"/>
      <c r="K36" s="68"/>
      <c r="L36" s="68"/>
      <c r="M36" s="68"/>
      <c r="N36" s="68"/>
      <c r="Q36" s="68"/>
      <c r="R36" s="68"/>
      <c r="S36" s="68"/>
      <c r="T36" s="68"/>
      <c r="U36" s="68"/>
      <c r="V36" s="68"/>
      <c r="W36" s="68"/>
      <c r="X36" s="68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  <c r="AJ36" s="44"/>
      <c r="AK36" s="44"/>
      <c r="AL36" s="44"/>
      <c r="AM36" s="44"/>
      <c r="AN36" s="44"/>
      <c r="AO36" s="44"/>
      <c r="AP36" s="44"/>
      <c r="AQ36" s="44"/>
      <c r="AR36" s="44"/>
      <c r="AS36" s="44"/>
      <c r="AT36" s="44"/>
      <c r="AU36" s="44"/>
      <c r="AV36" s="44"/>
      <c r="AW36" s="44"/>
      <c r="AX36" s="44"/>
      <c r="AY36" s="44"/>
      <c r="AZ36" s="44"/>
      <c r="BA36" s="44"/>
      <c r="BB36" s="44"/>
      <c r="BC36" s="44"/>
      <c r="BD36" s="44"/>
      <c r="BE36" s="44"/>
      <c r="BF36" s="44"/>
      <c r="BG36" s="44"/>
      <c r="BH36" s="44"/>
      <c r="BI36" s="44"/>
      <c r="BJ36" s="44"/>
      <c r="BK36" s="44"/>
      <c r="BL36" s="44"/>
      <c r="BM36" s="44"/>
      <c r="BN36" s="44"/>
      <c r="BO36" s="44"/>
      <c r="BP36" s="44"/>
      <c r="BQ36" s="44"/>
      <c r="BR36" s="44"/>
      <c r="BS36" s="44"/>
      <c r="BT36" s="44"/>
      <c r="BU36" s="44"/>
      <c r="BV36" s="44"/>
      <c r="BW36" s="44"/>
      <c r="BX36" s="44"/>
      <c r="BY36" s="44"/>
      <c r="BZ36" s="44"/>
      <c r="CA36" s="44"/>
      <c r="CB36" s="44"/>
      <c r="CC36" s="44"/>
      <c r="CD36" s="44"/>
      <c r="CE36" s="44"/>
      <c r="CF36" s="44"/>
      <c r="CG36" s="44"/>
      <c r="CH36" s="44"/>
      <c r="CI36" s="44"/>
      <c r="CJ36" s="44"/>
      <c r="CK36" s="44"/>
      <c r="CL36" s="44"/>
      <c r="CM36" s="44"/>
      <c r="CN36" s="44"/>
      <c r="CO36" s="44"/>
      <c r="CP36" s="44"/>
      <c r="CQ36" s="44"/>
      <c r="CR36" s="44"/>
      <c r="CS36" s="44"/>
      <c r="CT36" s="44"/>
      <c r="CU36" s="44"/>
      <c r="CV36" s="44"/>
      <c r="CW36" s="44"/>
      <c r="CX36" s="44"/>
      <c r="CY36" s="44"/>
      <c r="CZ36" s="44"/>
      <c r="DA36" s="44"/>
      <c r="DB36" s="44"/>
      <c r="DC36" s="44"/>
      <c r="DD36" s="44"/>
      <c r="DE36" s="44"/>
      <c r="DF36" s="44"/>
      <c r="DG36" s="44"/>
      <c r="DH36" s="44"/>
      <c r="DI36" s="44"/>
      <c r="DJ36" s="44"/>
      <c r="DK36" s="44"/>
      <c r="DL36" s="44"/>
      <c r="DM36" s="44"/>
      <c r="DN36" s="44"/>
      <c r="DO36" s="44"/>
      <c r="DP36" s="44"/>
      <c r="DQ36" s="44"/>
      <c r="DR36" s="44"/>
      <c r="DS36" s="44"/>
      <c r="DT36" s="44"/>
      <c r="DU36" s="44"/>
      <c r="DV36" s="44"/>
      <c r="DW36" s="44"/>
      <c r="DX36" s="44"/>
      <c r="DY36" s="44"/>
      <c r="DZ36" s="44"/>
      <c r="EA36" s="44"/>
      <c r="EB36" s="44"/>
      <c r="EC36" s="44"/>
      <c r="ED36" s="44"/>
      <c r="EE36" s="44"/>
      <c r="EF36" s="44"/>
      <c r="EG36" s="44"/>
      <c r="EH36" s="44"/>
      <c r="EI36" s="44"/>
      <c r="EJ36" s="44"/>
      <c r="EK36" s="44"/>
      <c r="EL36" s="44"/>
      <c r="EM36" s="44"/>
      <c r="EN36" s="44"/>
      <c r="EO36" s="44"/>
      <c r="EP36" s="44"/>
      <c r="EQ36" s="44"/>
      <c r="ER36" s="44"/>
      <c r="ES36" s="44"/>
      <c r="ET36" s="44"/>
      <c r="EU36" s="44"/>
      <c r="EV36" s="44"/>
      <c r="EW36" s="44"/>
      <c r="EX36" s="44"/>
      <c r="EY36" s="44"/>
      <c r="EZ36" s="44"/>
      <c r="FA36" s="44"/>
      <c r="FB36" s="44"/>
      <c r="FC36" s="44"/>
      <c r="FD36" s="44"/>
      <c r="FE36" s="44"/>
      <c r="FF36" s="44"/>
      <c r="FG36" s="44"/>
      <c r="FH36" s="44"/>
      <c r="FI36" s="44"/>
      <c r="FJ36" s="44"/>
      <c r="FK36" s="44"/>
      <c r="FL36" s="44"/>
      <c r="FM36" s="44"/>
      <c r="FN36" s="44"/>
      <c r="FO36" s="44"/>
      <c r="FP36" s="44"/>
      <c r="FQ36" s="44"/>
      <c r="FR36" s="44"/>
      <c r="FS36" s="44"/>
      <c r="FT36" s="44"/>
      <c r="FU36" s="44"/>
      <c r="FV36" s="44"/>
      <c r="FW36" s="44"/>
      <c r="FX36" s="44"/>
      <c r="FY36" s="44"/>
      <c r="FZ36" s="44"/>
      <c r="GA36" s="44"/>
      <c r="GB36" s="44"/>
      <c r="GC36" s="44"/>
      <c r="GD36" s="44"/>
      <c r="GE36" s="44"/>
      <c r="GF36" s="44"/>
      <c r="GG36" s="44"/>
      <c r="GH36" s="44"/>
      <c r="GI36" s="44"/>
      <c r="GJ36" s="44"/>
      <c r="GK36" s="44"/>
      <c r="GL36" s="44"/>
      <c r="GM36" s="44"/>
      <c r="GN36" s="44"/>
      <c r="GO36" s="44"/>
      <c r="GP36" s="44"/>
      <c r="GQ36" s="44"/>
      <c r="GR36" s="44"/>
      <c r="GS36" s="44"/>
      <c r="GT36" s="44"/>
      <c r="GU36" s="44"/>
      <c r="GV36" s="44"/>
      <c r="GW36" s="44"/>
      <c r="GX36" s="44"/>
      <c r="GY36" s="44"/>
      <c r="GZ36" s="44"/>
      <c r="HA36" s="44"/>
      <c r="HB36" s="44"/>
      <c r="HC36" s="44"/>
      <c r="HD36" s="44"/>
      <c r="HE36" s="44"/>
      <c r="HF36" s="44"/>
      <c r="HG36" s="44"/>
      <c r="HH36" s="44"/>
      <c r="HI36" s="44"/>
      <c r="HJ36" s="44"/>
      <c r="HK36" s="44"/>
      <c r="HL36" s="44"/>
      <c r="HM36" s="44"/>
      <c r="HN36" s="44"/>
      <c r="HO36" s="44"/>
      <c r="HP36" s="44"/>
      <c r="HQ36" s="44"/>
      <c r="HR36" s="44"/>
      <c r="HS36" s="44"/>
      <c r="HT36" s="44"/>
      <c r="HU36" s="44"/>
      <c r="HV36" s="44"/>
      <c r="HW36" s="44"/>
      <c r="HX36" s="44"/>
      <c r="HY36" s="44"/>
      <c r="HZ36" s="44"/>
      <c r="IA36" s="44"/>
      <c r="IB36" s="44"/>
      <c r="IC36" s="44"/>
      <c r="ID36" s="44"/>
      <c r="IE36" s="44"/>
      <c r="IF36" s="44"/>
      <c r="IG36" s="44"/>
      <c r="IH36" s="44"/>
      <c r="II36" s="44"/>
      <c r="IJ36" s="44"/>
      <c r="IK36" s="44"/>
      <c r="IL36" s="44"/>
      <c r="IM36" s="44"/>
      <c r="IN36" s="44"/>
      <c r="IO36" s="44"/>
      <c r="IP36" s="44"/>
      <c r="IQ36" s="44"/>
      <c r="IR36" s="44"/>
      <c r="IS36" s="44"/>
      <c r="IT36" s="44"/>
      <c r="IU36" s="44"/>
      <c r="IV36" s="44"/>
      <c r="IW36" s="44"/>
      <c r="IX36" s="44"/>
      <c r="IY36" s="44"/>
      <c r="IZ36" s="44"/>
      <c r="JA36" s="44"/>
      <c r="JB36" s="44"/>
      <c r="JC36" s="44"/>
      <c r="JD36" s="44"/>
      <c r="JE36" s="44"/>
      <c r="JF36" s="44"/>
      <c r="JG36" s="44"/>
      <c r="JH36" s="44"/>
      <c r="JI36" s="44"/>
      <c r="JJ36" s="44"/>
      <c r="JK36" s="44"/>
      <c r="JL36" s="44"/>
      <c r="JM36" s="44"/>
      <c r="JN36" s="44"/>
      <c r="JO36" s="44"/>
      <c r="JP36" s="44"/>
      <c r="JQ36" s="44"/>
      <c r="JR36" s="44"/>
      <c r="JS36" s="44"/>
      <c r="JT36" s="44"/>
      <c r="JU36" s="44"/>
      <c r="JV36" s="44"/>
      <c r="JW36" s="44"/>
      <c r="JX36" s="44"/>
      <c r="JY36" s="44"/>
      <c r="JZ36" s="44"/>
      <c r="KA36" s="44"/>
      <c r="KB36" s="44"/>
      <c r="KC36" s="44"/>
      <c r="KD36" s="44"/>
      <c r="KE36" s="44"/>
      <c r="KF36" s="44"/>
      <c r="KG36" s="44"/>
      <c r="KH36" s="44"/>
      <c r="KI36" s="44"/>
      <c r="KJ36" s="44"/>
      <c r="KK36" s="44"/>
      <c r="KL36" s="44"/>
      <c r="KM36" s="44"/>
      <c r="KN36" s="44"/>
      <c r="KO36" s="44"/>
      <c r="KP36" s="44"/>
      <c r="KQ36" s="44"/>
      <c r="KR36" s="44"/>
      <c r="KS36" s="44"/>
      <c r="KT36" s="44"/>
      <c r="KU36" s="44"/>
      <c r="KV36" s="44"/>
      <c r="KW36" s="44"/>
      <c r="KX36" s="44"/>
      <c r="KY36" s="44"/>
      <c r="KZ36" s="44"/>
      <c r="LA36" s="44"/>
      <c r="LB36" s="44"/>
      <c r="LC36" s="44"/>
      <c r="LD36" s="44"/>
      <c r="LE36" s="44"/>
      <c r="LF36" s="44"/>
      <c r="LG36" s="44"/>
      <c r="LH36" s="44"/>
      <c r="LI36" s="44"/>
      <c r="LJ36" s="44"/>
      <c r="LK36" s="44"/>
      <c r="LL36" s="44"/>
      <c r="LM36" s="44"/>
      <c r="LN36" s="44"/>
      <c r="LO36" s="44"/>
      <c r="LP36" s="44"/>
      <c r="LQ36" s="44"/>
      <c r="LR36" s="44"/>
      <c r="LS36" s="44"/>
      <c r="LT36" s="44"/>
      <c r="LU36" s="44"/>
      <c r="LV36" s="44"/>
      <c r="LW36" s="44"/>
      <c r="LX36" s="44"/>
      <c r="LY36" s="44"/>
      <c r="LZ36" s="44"/>
      <c r="MA36" s="44"/>
      <c r="MB36" s="44"/>
      <c r="MC36" s="44"/>
      <c r="MD36" s="44"/>
      <c r="ME36" s="44"/>
      <c r="MF36" s="44"/>
      <c r="MG36" s="44"/>
      <c r="MH36" s="44"/>
      <c r="MI36" s="44"/>
      <c r="MJ36" s="44"/>
      <c r="MK36" s="44"/>
      <c r="ML36" s="44"/>
      <c r="MM36" s="44"/>
      <c r="MN36" s="44"/>
      <c r="MO36" s="44"/>
      <c r="MP36" s="44"/>
      <c r="MQ36" s="44"/>
      <c r="MR36" s="44"/>
      <c r="MS36" s="44"/>
      <c r="MT36" s="44"/>
      <c r="MU36" s="44"/>
      <c r="MV36" s="44"/>
      <c r="MW36" s="44"/>
      <c r="MX36" s="44"/>
      <c r="MY36" s="44"/>
      <c r="MZ36" s="44"/>
      <c r="NA36" s="44"/>
      <c r="NB36" s="44"/>
      <c r="NC36" s="44"/>
      <c r="ND36" s="44"/>
      <c r="NE36" s="44"/>
      <c r="NF36" s="44"/>
      <c r="NG36" s="44"/>
      <c r="NH36" s="44"/>
      <c r="NI36" s="44"/>
      <c r="NJ36" s="44"/>
      <c r="NK36" s="44"/>
      <c r="NL36" s="44"/>
      <c r="NM36" s="44"/>
      <c r="NN36" s="44"/>
      <c r="NO36" s="44"/>
      <c r="NP36" s="44"/>
      <c r="NQ36" s="44"/>
      <c r="NR36" s="44"/>
      <c r="NS36" s="44"/>
      <c r="NT36" s="44"/>
      <c r="NU36" s="44"/>
      <c r="NV36" s="44"/>
      <c r="NW36" s="44"/>
      <c r="NX36" s="44"/>
      <c r="NY36" s="44"/>
      <c r="NZ36" s="44"/>
      <c r="OA36" s="44"/>
      <c r="OB36" s="44"/>
      <c r="OC36" s="44"/>
      <c r="OD36" s="44"/>
      <c r="OE36" s="44"/>
      <c r="OF36" s="44"/>
      <c r="OG36" s="44"/>
      <c r="OH36" s="44"/>
      <c r="OI36" s="44"/>
      <c r="OJ36" s="44"/>
      <c r="OK36" s="44"/>
      <c r="OL36" s="44"/>
      <c r="OM36" s="44"/>
      <c r="ON36" s="44"/>
      <c r="OO36" s="44"/>
      <c r="OP36" s="44"/>
      <c r="OQ36" s="44"/>
      <c r="OR36" s="44"/>
      <c r="OS36" s="44"/>
      <c r="OT36" s="44"/>
      <c r="OU36" s="44"/>
      <c r="OV36" s="44"/>
      <c r="OW36" s="44"/>
      <c r="OX36" s="44"/>
      <c r="OY36" s="44"/>
      <c r="OZ36" s="44"/>
      <c r="PA36" s="44"/>
      <c r="PB36" s="44"/>
      <c r="PC36" s="44"/>
      <c r="PD36" s="44"/>
      <c r="PE36" s="44"/>
      <c r="PF36" s="44"/>
      <c r="PG36" s="44"/>
      <c r="PH36" s="44"/>
      <c r="PI36" s="44"/>
      <c r="PJ36" s="44"/>
      <c r="PK36" s="44"/>
      <c r="PL36" s="44"/>
      <c r="PM36" s="44"/>
      <c r="PN36" s="44"/>
      <c r="PO36" s="44"/>
      <c r="PP36" s="44"/>
      <c r="PQ36" s="44"/>
      <c r="PR36" s="44"/>
      <c r="PS36" s="44"/>
      <c r="PT36" s="44"/>
      <c r="PU36" s="44"/>
      <c r="PV36" s="44"/>
      <c r="PW36" s="44"/>
      <c r="PX36" s="44"/>
      <c r="PY36" s="44"/>
      <c r="PZ36" s="44"/>
      <c r="QA36" s="44"/>
      <c r="QB36" s="44"/>
      <c r="QC36" s="44"/>
      <c r="QD36" s="44"/>
      <c r="QE36" s="44"/>
      <c r="QF36" s="44"/>
      <c r="QG36" s="44"/>
      <c r="QH36" s="44"/>
      <c r="QI36" s="44"/>
      <c r="QJ36" s="44"/>
      <c r="QK36" s="44"/>
      <c r="QL36" s="44"/>
      <c r="QM36" s="44"/>
      <c r="QN36" s="44"/>
      <c r="QO36" s="44"/>
      <c r="QP36" s="44"/>
      <c r="QQ36" s="44"/>
      <c r="QR36" s="44"/>
      <c r="QS36" s="44"/>
      <c r="QT36" s="44"/>
      <c r="QU36" s="44"/>
      <c r="QV36" s="44"/>
      <c r="QW36" s="44"/>
      <c r="QX36" s="44"/>
      <c r="QY36" s="44"/>
      <c r="QZ36" s="44"/>
      <c r="RA36" s="44"/>
      <c r="RB36" s="44"/>
      <c r="RC36" s="44"/>
      <c r="RD36" s="44"/>
      <c r="RE36" s="44"/>
      <c r="RF36" s="44"/>
      <c r="RG36" s="44"/>
      <c r="RH36" s="44"/>
      <c r="RI36" s="44"/>
      <c r="RJ36" s="44"/>
      <c r="RK36" s="44"/>
      <c r="RL36" s="44"/>
      <c r="RM36" s="44"/>
      <c r="RN36" s="44"/>
      <c r="RO36" s="44"/>
      <c r="RP36" s="44"/>
      <c r="RQ36" s="44"/>
      <c r="RR36" s="44"/>
      <c r="RS36" s="44"/>
      <c r="RT36" s="44"/>
      <c r="RU36" s="44"/>
      <c r="RV36" s="44"/>
      <c r="RW36" s="44"/>
      <c r="RX36" s="44"/>
      <c r="RY36" s="44"/>
      <c r="RZ36" s="44"/>
      <c r="SA36" s="44"/>
      <c r="SB36" s="44"/>
      <c r="SC36" s="44"/>
      <c r="SD36" s="44"/>
      <c r="SE36" s="44"/>
      <c r="SF36" s="44"/>
      <c r="SG36" s="44"/>
      <c r="SH36" s="44"/>
      <c r="SI36" s="44"/>
      <c r="SJ36" s="44"/>
      <c r="SK36" s="44"/>
      <c r="SL36" s="44"/>
      <c r="SM36" s="44"/>
      <c r="SN36" s="44"/>
      <c r="SO36" s="44"/>
      <c r="SP36" s="44"/>
      <c r="SQ36" s="44"/>
      <c r="SR36" s="44"/>
      <c r="SS36" s="44"/>
      <c r="ST36" s="44"/>
      <c r="SU36" s="44"/>
      <c r="SV36" s="44"/>
      <c r="SW36" s="44"/>
      <c r="SX36" s="44"/>
      <c r="SY36" s="44"/>
      <c r="SZ36" s="44"/>
      <c r="TA36" s="44"/>
      <c r="TB36" s="44"/>
      <c r="TC36" s="44"/>
      <c r="TD36" s="44"/>
      <c r="TE36" s="44"/>
      <c r="TF36" s="44"/>
      <c r="TG36" s="44"/>
      <c r="TH36" s="44"/>
      <c r="TI36" s="44"/>
      <c r="TJ36" s="44"/>
      <c r="TK36" s="44"/>
      <c r="TL36" s="44"/>
      <c r="TM36" s="44"/>
      <c r="TN36" s="44"/>
      <c r="TO36" s="44"/>
      <c r="TP36" s="44"/>
      <c r="TQ36" s="44"/>
      <c r="TR36" s="44"/>
      <c r="TS36" s="44"/>
      <c r="TT36" s="44"/>
      <c r="TU36" s="44"/>
      <c r="TV36" s="44"/>
      <c r="TW36" s="44"/>
      <c r="TX36" s="44"/>
      <c r="TY36" s="44"/>
      <c r="TZ36" s="44"/>
      <c r="UA36" s="44"/>
      <c r="UB36" s="44"/>
      <c r="UC36" s="44"/>
      <c r="UD36" s="44"/>
      <c r="UE36" s="44"/>
      <c r="UF36" s="44"/>
      <c r="UG36" s="44"/>
      <c r="UH36" s="44"/>
      <c r="UI36" s="44"/>
      <c r="UJ36" s="44"/>
      <c r="UK36" s="44"/>
      <c r="UL36" s="44"/>
      <c r="UM36" s="44"/>
      <c r="UN36" s="44"/>
      <c r="UO36" s="44"/>
      <c r="UP36" s="44"/>
      <c r="UQ36" s="44"/>
      <c r="UR36" s="44"/>
      <c r="US36" s="44"/>
      <c r="UT36" s="44"/>
      <c r="UU36" s="44"/>
      <c r="UV36" s="44"/>
      <c r="UW36" s="44"/>
      <c r="UX36" s="44"/>
      <c r="UY36" s="44"/>
      <c r="UZ36" s="44"/>
      <c r="VA36" s="44"/>
      <c r="VB36" s="44"/>
      <c r="VC36" s="44"/>
      <c r="VD36" s="44"/>
      <c r="VE36" s="44"/>
      <c r="VF36" s="44"/>
      <c r="VG36" s="44"/>
      <c r="VH36" s="44"/>
      <c r="VI36" s="44"/>
      <c r="VJ36" s="44"/>
      <c r="VK36" s="44"/>
      <c r="VL36" s="44"/>
      <c r="VM36" s="44"/>
      <c r="VN36" s="44"/>
      <c r="VO36" s="44"/>
      <c r="VP36" s="44"/>
      <c r="VQ36" s="44"/>
      <c r="VR36" s="44"/>
      <c r="VS36" s="44"/>
      <c r="VT36" s="44"/>
      <c r="VU36" s="44"/>
      <c r="VV36" s="44"/>
      <c r="VW36" s="44"/>
      <c r="VX36" s="44"/>
      <c r="VY36" s="44"/>
      <c r="VZ36" s="44"/>
      <c r="WA36" s="44"/>
      <c r="WB36" s="44"/>
      <c r="WC36" s="44"/>
      <c r="WD36" s="44"/>
      <c r="WE36" s="44"/>
      <c r="WF36" s="44"/>
      <c r="WG36" s="44"/>
      <c r="WH36" s="44"/>
      <c r="WI36" s="44"/>
      <c r="WJ36" s="44"/>
      <c r="WK36" s="44"/>
      <c r="WL36" s="44"/>
      <c r="WM36" s="44"/>
      <c r="WN36" s="44"/>
      <c r="WO36" s="44"/>
      <c r="WP36" s="44"/>
      <c r="WQ36" s="44"/>
      <c r="WR36" s="44"/>
      <c r="WS36" s="44"/>
      <c r="WT36" s="44"/>
      <c r="WU36" s="44"/>
      <c r="WV36" s="44"/>
      <c r="WW36" s="44"/>
      <c r="WX36" s="44"/>
      <c r="WY36" s="44"/>
      <c r="WZ36" s="44"/>
      <c r="XA36" s="44"/>
      <c r="XB36" s="44"/>
      <c r="XC36" s="44"/>
      <c r="XD36" s="44"/>
      <c r="XE36" s="44"/>
      <c r="XF36" s="44"/>
      <c r="XG36" s="44"/>
      <c r="XH36" s="44"/>
      <c r="XI36" s="44"/>
      <c r="XJ36" s="44"/>
      <c r="XK36" s="44"/>
      <c r="XL36" s="44"/>
      <c r="XM36" s="44"/>
      <c r="XN36" s="44"/>
      <c r="XO36" s="44"/>
      <c r="XP36" s="44"/>
      <c r="XQ36" s="44"/>
      <c r="XR36" s="44"/>
      <c r="XS36" s="44"/>
      <c r="XT36" s="44"/>
      <c r="XU36" s="44"/>
      <c r="XV36" s="44"/>
      <c r="XW36" s="44"/>
      <c r="XX36" s="44"/>
      <c r="XY36" s="44"/>
      <c r="XZ36" s="44"/>
      <c r="YA36" s="44"/>
      <c r="YB36" s="44"/>
      <c r="YC36" s="44"/>
      <c r="YD36" s="44"/>
      <c r="YE36" s="44"/>
      <c r="YF36" s="44"/>
      <c r="YG36" s="44"/>
      <c r="YH36" s="44"/>
      <c r="YI36" s="44"/>
      <c r="YJ36" s="44"/>
      <c r="YK36" s="44"/>
      <c r="YL36" s="44"/>
      <c r="YM36" s="44"/>
      <c r="YN36" s="44"/>
      <c r="YO36" s="44"/>
      <c r="YP36" s="44"/>
      <c r="YQ36" s="44"/>
      <c r="YR36" s="44"/>
      <c r="YS36" s="44"/>
      <c r="YT36" s="44"/>
      <c r="YU36" s="44"/>
      <c r="YV36" s="44"/>
      <c r="YW36" s="44"/>
      <c r="YX36" s="44"/>
      <c r="YY36" s="44"/>
      <c r="YZ36" s="44"/>
      <c r="ZA36" s="44"/>
      <c r="ZB36" s="44"/>
      <c r="ZC36" s="44"/>
      <c r="ZD36" s="44"/>
      <c r="ZE36" s="44"/>
      <c r="ZF36" s="44"/>
      <c r="ZG36" s="44"/>
      <c r="ZH36" s="44"/>
      <c r="ZI36" s="44"/>
      <c r="ZJ36" s="44"/>
      <c r="ZK36" s="44"/>
      <c r="ZL36" s="44"/>
      <c r="ZM36" s="44"/>
      <c r="ZN36" s="44"/>
      <c r="ZO36" s="44"/>
      <c r="ZP36" s="44"/>
      <c r="ZQ36" s="44"/>
      <c r="ZR36" s="44"/>
      <c r="ZS36" s="44"/>
      <c r="ZT36" s="44"/>
      <c r="ZU36" s="44"/>
      <c r="ZV36" s="44"/>
      <c r="ZW36" s="44"/>
      <c r="ZX36" s="44"/>
      <c r="ZY36" s="44"/>
      <c r="ZZ36" s="44"/>
      <c r="AAA36" s="44"/>
      <c r="AAB36" s="44"/>
      <c r="AAC36" s="44"/>
      <c r="AAD36" s="44"/>
      <c r="AAE36" s="44"/>
      <c r="AAF36" s="44"/>
      <c r="AAG36" s="44"/>
      <c r="AAH36" s="44"/>
      <c r="AAI36" s="44"/>
      <c r="AAJ36" s="44"/>
      <c r="AAK36" s="44"/>
      <c r="AAL36" s="44"/>
      <c r="AAM36" s="44"/>
      <c r="AAN36" s="44"/>
      <c r="AAO36" s="44"/>
      <c r="AAP36" s="44"/>
      <c r="AAQ36" s="44"/>
      <c r="AAR36" s="44"/>
      <c r="AAS36" s="44"/>
      <c r="AAT36" s="44"/>
      <c r="AAU36" s="44"/>
      <c r="AAV36" s="44"/>
      <c r="AAW36" s="44"/>
      <c r="AAX36" s="44"/>
      <c r="AAY36" s="44"/>
      <c r="AAZ36" s="44"/>
      <c r="ABA36" s="44"/>
      <c r="ABB36" s="44"/>
      <c r="ABC36" s="44"/>
      <c r="ABD36" s="44"/>
      <c r="ABE36" s="44"/>
      <c r="ABF36" s="44"/>
      <c r="ABG36" s="44"/>
      <c r="ABH36" s="44"/>
      <c r="ABI36" s="44"/>
      <c r="ABJ36" s="44"/>
      <c r="ABK36" s="44"/>
      <c r="ABL36" s="44"/>
      <c r="ABM36" s="44"/>
      <c r="ABN36" s="44"/>
      <c r="ABO36" s="44"/>
      <c r="ABP36" s="44"/>
      <c r="ABQ36" s="44"/>
      <c r="ABR36" s="44"/>
      <c r="ABS36" s="44"/>
      <c r="ABT36" s="44"/>
      <c r="ABU36" s="44"/>
      <c r="ABV36" s="44"/>
      <c r="ABW36" s="44"/>
      <c r="ABX36" s="44"/>
      <c r="ABY36" s="44"/>
      <c r="ABZ36" s="44"/>
      <c r="ACA36" s="44"/>
      <c r="ACB36" s="44"/>
      <c r="ACC36" s="44"/>
      <c r="ACD36" s="44"/>
      <c r="ACE36" s="44"/>
      <c r="ACF36" s="44"/>
      <c r="ACG36" s="44"/>
      <c r="ACH36" s="44"/>
      <c r="ACI36" s="44"/>
      <c r="ACJ36" s="44"/>
      <c r="ACK36" s="44"/>
      <c r="ACL36" s="44"/>
      <c r="ACM36" s="44"/>
      <c r="ACN36" s="44"/>
      <c r="ACO36" s="44"/>
      <c r="ACP36" s="44"/>
      <c r="ACQ36" s="44"/>
      <c r="ACR36" s="44"/>
      <c r="ACS36" s="44"/>
      <c r="ACT36" s="44"/>
      <c r="ACU36" s="44"/>
      <c r="ACV36" s="44"/>
      <c r="ACW36" s="44"/>
      <c r="ACX36" s="44"/>
      <c r="ACY36" s="44"/>
      <c r="ACZ36" s="44"/>
      <c r="ADA36" s="44"/>
      <c r="ADB36" s="44"/>
      <c r="ADC36" s="44"/>
      <c r="ADD36" s="44"/>
      <c r="ADE36" s="44"/>
      <c r="ADF36" s="44"/>
      <c r="ADG36" s="44"/>
      <c r="ADH36" s="44"/>
      <c r="ADI36" s="44"/>
      <c r="ADJ36" s="44"/>
      <c r="ADK36" s="44"/>
      <c r="ADL36" s="44"/>
      <c r="ADM36" s="44"/>
      <c r="ADN36" s="44"/>
      <c r="ADO36" s="44"/>
      <c r="ADP36" s="44"/>
      <c r="ADQ36" s="44"/>
      <c r="ADR36" s="44"/>
      <c r="ADS36" s="44"/>
      <c r="ADT36" s="44"/>
      <c r="ADU36" s="44"/>
      <c r="ADV36" s="44"/>
      <c r="ADW36" s="44"/>
      <c r="ADX36" s="44"/>
      <c r="ADY36" s="44"/>
      <c r="ADZ36" s="44"/>
      <c r="AEA36" s="44"/>
      <c r="AEB36" s="44"/>
      <c r="AEC36" s="44"/>
      <c r="AED36" s="44"/>
      <c r="AEE36" s="44"/>
      <c r="AEF36" s="44"/>
      <c r="AEG36" s="44"/>
      <c r="AEH36" s="44"/>
      <c r="AEI36" s="44"/>
      <c r="AEJ36" s="44"/>
      <c r="AEK36" s="44"/>
      <c r="AEL36" s="44"/>
      <c r="AEM36" s="44"/>
      <c r="AEN36" s="44"/>
      <c r="AEO36" s="44"/>
      <c r="AEP36" s="44"/>
      <c r="AEQ36" s="44"/>
      <c r="AER36" s="44"/>
      <c r="AES36" s="44"/>
      <c r="AET36" s="44"/>
      <c r="AEU36" s="44"/>
      <c r="AEV36" s="44"/>
      <c r="AEW36" s="44"/>
      <c r="AEX36" s="44"/>
      <c r="AEY36" s="44"/>
      <c r="AEZ36" s="44"/>
      <c r="AFA36" s="44"/>
      <c r="AFB36" s="44"/>
      <c r="AFC36" s="44"/>
      <c r="AFD36" s="44"/>
      <c r="AFE36" s="44"/>
      <c r="AFF36" s="44"/>
      <c r="AFG36" s="44"/>
      <c r="AFH36" s="44"/>
      <c r="AFI36" s="44"/>
      <c r="AFJ36" s="44"/>
      <c r="AFK36" s="44"/>
      <c r="AFL36" s="44"/>
      <c r="AFM36" s="44"/>
      <c r="AFN36" s="44"/>
      <c r="AFO36" s="44"/>
      <c r="AFP36" s="44"/>
      <c r="AFQ36" s="44"/>
      <c r="AFR36" s="44"/>
      <c r="AFS36" s="44"/>
      <c r="AFT36" s="44"/>
      <c r="AFU36" s="44"/>
      <c r="AFV36" s="44"/>
      <c r="AFW36" s="44"/>
      <c r="AFX36" s="44"/>
      <c r="AFY36" s="44"/>
      <c r="AFZ36" s="44"/>
      <c r="AGA36" s="44"/>
      <c r="AGB36" s="44"/>
      <c r="AGC36" s="44"/>
      <c r="AGD36" s="44"/>
      <c r="AGE36" s="44"/>
      <c r="AGF36" s="44"/>
      <c r="AGG36" s="44"/>
      <c r="AGH36" s="44"/>
      <c r="AGI36" s="44"/>
      <c r="AGJ36" s="44"/>
      <c r="AGK36" s="44"/>
      <c r="AGL36" s="44"/>
      <c r="AGM36" s="44"/>
      <c r="AGN36" s="44"/>
      <c r="AGO36" s="44"/>
      <c r="AGP36" s="44"/>
      <c r="AGQ36" s="44"/>
      <c r="AGR36" s="44"/>
      <c r="AGS36" s="44"/>
      <c r="AGT36" s="44"/>
      <c r="AGU36" s="44"/>
      <c r="AGV36" s="44"/>
      <c r="AGW36" s="44"/>
      <c r="AGX36" s="44"/>
      <c r="AGY36" s="44"/>
      <c r="AGZ36" s="44"/>
      <c r="AHA36" s="44"/>
      <c r="AHB36" s="44"/>
      <c r="AHC36" s="44"/>
      <c r="AHD36" s="44"/>
      <c r="AHE36" s="44"/>
      <c r="AHF36" s="44"/>
      <c r="AHG36" s="44"/>
      <c r="AHH36" s="44"/>
      <c r="AHI36" s="44"/>
      <c r="AHJ36" s="44"/>
      <c r="AHK36" s="44"/>
      <c r="AHL36" s="44"/>
      <c r="AHM36" s="44"/>
      <c r="AHN36" s="44"/>
      <c r="AHO36" s="44"/>
      <c r="AHP36" s="44"/>
      <c r="AHQ36" s="44"/>
      <c r="AHR36" s="44"/>
      <c r="AHS36" s="44"/>
      <c r="AHT36" s="44"/>
      <c r="AHU36" s="44"/>
      <c r="AHV36" s="44"/>
      <c r="AHW36" s="44"/>
      <c r="AHX36" s="44"/>
      <c r="AHY36" s="44"/>
      <c r="AHZ36" s="44"/>
      <c r="AIA36" s="44"/>
      <c r="AIB36" s="44"/>
      <c r="AIC36" s="44"/>
      <c r="AID36" s="44"/>
      <c r="AIE36" s="44"/>
      <c r="AIF36" s="44"/>
      <c r="AIG36" s="44"/>
      <c r="AIH36" s="44"/>
      <c r="AII36" s="44"/>
      <c r="AIJ36" s="44"/>
      <c r="AIK36" s="44"/>
      <c r="AIL36" s="44"/>
      <c r="AIM36" s="44"/>
      <c r="AIN36" s="44"/>
      <c r="AIO36" s="44"/>
      <c r="AIP36" s="44"/>
      <c r="AIQ36" s="44"/>
      <c r="AIR36" s="44"/>
      <c r="AIS36" s="44"/>
      <c r="AIT36" s="44"/>
      <c r="AIU36" s="44"/>
      <c r="AIV36" s="44"/>
      <c r="AIW36" s="44"/>
      <c r="AIX36" s="44"/>
      <c r="AIY36" s="44"/>
      <c r="AIZ36" s="44"/>
      <c r="AJA36" s="44"/>
      <c r="AJB36" s="44"/>
      <c r="AJC36" s="44"/>
      <c r="AJD36" s="44"/>
      <c r="AJE36" s="44"/>
      <c r="AJF36" s="44"/>
      <c r="AJG36" s="44"/>
      <c r="AJH36" s="44"/>
      <c r="AJI36" s="44"/>
      <c r="AJJ36" s="44"/>
      <c r="AJK36" s="44"/>
      <c r="AJL36" s="44"/>
      <c r="AJM36" s="44"/>
      <c r="AJN36" s="44"/>
      <c r="AJO36" s="44"/>
      <c r="AJP36" s="44"/>
      <c r="AJQ36" s="44"/>
      <c r="AJR36" s="44"/>
      <c r="AJS36" s="44"/>
      <c r="AJT36" s="44"/>
      <c r="AJU36" s="44"/>
      <c r="AJV36" s="44"/>
      <c r="AJW36" s="44"/>
      <c r="AJX36" s="44"/>
      <c r="AJY36" s="44"/>
      <c r="AJZ36" s="44"/>
      <c r="AKA36" s="44"/>
      <c r="AKB36" s="44"/>
      <c r="AKC36" s="44"/>
      <c r="AKD36" s="44"/>
      <c r="AKE36" s="44"/>
      <c r="AKF36" s="44"/>
      <c r="AKG36" s="44"/>
      <c r="AKH36" s="44"/>
      <c r="AKI36" s="44"/>
      <c r="AKJ36" s="44"/>
      <c r="AKK36" s="44"/>
      <c r="AKL36" s="44"/>
      <c r="AKM36" s="44"/>
      <c r="AKN36" s="44"/>
      <c r="AKO36" s="44"/>
      <c r="AKP36" s="44"/>
      <c r="AKQ36" s="44"/>
      <c r="AKR36" s="44"/>
      <c r="AKS36" s="44"/>
      <c r="AKT36" s="44"/>
      <c r="AKU36" s="44"/>
      <c r="AKV36" s="44"/>
      <c r="AKW36" s="44"/>
      <c r="AKX36" s="44"/>
      <c r="AKY36" s="44"/>
      <c r="AKZ36" s="44"/>
      <c r="ALA36" s="44"/>
      <c r="ALB36" s="44"/>
      <c r="ALC36" s="44"/>
      <c r="ALD36" s="44"/>
      <c r="ALE36" s="44"/>
      <c r="ALF36" s="44"/>
      <c r="ALG36" s="44"/>
      <c r="ALH36" s="44"/>
      <c r="ALI36" s="44"/>
      <c r="ALJ36" s="44"/>
      <c r="ALK36" s="44"/>
      <c r="ALL36" s="44"/>
      <c r="ALM36" s="44"/>
      <c r="ALN36" s="44"/>
      <c r="ALO36" s="44"/>
      <c r="ALP36" s="44"/>
      <c r="ALQ36" s="44"/>
      <c r="ALR36" s="44"/>
      <c r="ALS36" s="44"/>
      <c r="ALT36" s="44"/>
      <c r="ALU36" s="44"/>
      <c r="ALV36" s="44"/>
      <c r="ALW36" s="44"/>
      <c r="ALX36" s="44"/>
      <c r="ALY36" s="44"/>
      <c r="ALZ36" s="44"/>
      <c r="AMA36" s="44"/>
      <c r="AMB36" s="44"/>
      <c r="AMC36" s="44"/>
      <c r="AMD36" s="44"/>
      <c r="AME36" s="44"/>
      <c r="AMF36" s="44"/>
      <c r="AMG36" s="44"/>
      <c r="AMH36" s="44"/>
      <c r="AMI36" s="44"/>
      <c r="AMJ36" s="44"/>
      <c r="AMK36" s="44"/>
      <c r="AML36" s="44"/>
      <c r="AMM36" s="44"/>
      <c r="AMN36" s="44"/>
      <c r="AMO36" s="44"/>
      <c r="AMP36" s="44"/>
      <c r="AMQ36" s="44"/>
      <c r="AMR36" s="44"/>
      <c r="AMS36" s="44"/>
      <c r="AMT36" s="44"/>
      <c r="AMU36" s="44"/>
      <c r="AMV36" s="44"/>
      <c r="AMW36" s="44"/>
      <c r="AMX36" s="44"/>
      <c r="AMY36" s="44"/>
      <c r="AMZ36" s="44"/>
      <c r="ANA36" s="44"/>
      <c r="ANB36" s="44"/>
      <c r="ANC36" s="44"/>
      <c r="AND36" s="44"/>
      <c r="ANE36" s="44"/>
      <c r="ANF36" s="44"/>
      <c r="ANG36" s="44"/>
      <c r="ANH36" s="44"/>
      <c r="ANI36" s="44"/>
      <c r="ANJ36" s="44"/>
      <c r="ANK36" s="44"/>
      <c r="ANL36" s="44"/>
      <c r="ANM36" s="44"/>
      <c r="ANN36" s="44"/>
      <c r="ANO36" s="44"/>
      <c r="ANP36" s="44"/>
      <c r="ANQ36" s="44"/>
      <c r="ANR36" s="44"/>
      <c r="ANS36" s="44"/>
      <c r="ANT36" s="44"/>
      <c r="ANU36" s="44"/>
      <c r="ANV36" s="44"/>
      <c r="ANW36" s="44"/>
      <c r="ANX36" s="44"/>
      <c r="ANY36" s="44"/>
      <c r="ANZ36" s="44"/>
      <c r="AOA36" s="44"/>
      <c r="AOB36" s="44"/>
      <c r="AOC36" s="44"/>
      <c r="AOD36" s="44"/>
      <c r="AOE36" s="44"/>
      <c r="AOF36" s="44"/>
      <c r="AOG36" s="44"/>
      <c r="AOH36" s="44"/>
      <c r="AOI36" s="44"/>
      <c r="AOJ36" s="44"/>
      <c r="AOK36" s="44"/>
      <c r="AOL36" s="44"/>
      <c r="AOM36" s="44"/>
      <c r="AON36" s="44"/>
      <c r="AOO36" s="44"/>
      <c r="AOP36" s="44"/>
      <c r="AOQ36" s="44"/>
      <c r="AOR36" s="44"/>
      <c r="AOS36" s="44"/>
      <c r="AOT36" s="44"/>
      <c r="AOU36" s="44"/>
      <c r="AOV36" s="44"/>
      <c r="AOW36" s="44"/>
      <c r="AOX36" s="44"/>
      <c r="AOY36" s="44"/>
      <c r="AOZ36" s="44"/>
      <c r="APA36" s="44"/>
      <c r="APB36" s="44"/>
      <c r="APC36" s="44"/>
      <c r="APD36" s="44"/>
      <c r="APE36" s="44"/>
      <c r="APF36" s="44"/>
      <c r="APG36" s="44"/>
      <c r="APH36" s="44"/>
      <c r="API36" s="44"/>
      <c r="APJ36" s="44"/>
      <c r="APK36" s="44"/>
      <c r="APL36" s="44"/>
      <c r="APM36" s="44"/>
    </row>
    <row r="37" spans="3:1105" x14ac:dyDescent="0.25">
      <c r="C37" s="46" t="s">
        <v>324</v>
      </c>
      <c r="D37" s="44">
        <v>12381</v>
      </c>
      <c r="E37" s="119">
        <v>0</v>
      </c>
      <c r="F37" s="119">
        <v>-89070100.129999995</v>
      </c>
      <c r="G37" s="119">
        <v>25447806.079999998</v>
      </c>
      <c r="H37" s="119">
        <v>0</v>
      </c>
      <c r="I37" s="44"/>
      <c r="J37" s="44"/>
      <c r="K37" s="68"/>
      <c r="L37" s="68"/>
      <c r="M37" s="68"/>
      <c r="N37" s="68"/>
      <c r="Q37" s="68"/>
      <c r="R37" s="68"/>
      <c r="S37" s="68"/>
      <c r="T37" s="68"/>
      <c r="U37" s="68"/>
      <c r="V37" s="68"/>
      <c r="W37" s="68"/>
      <c r="X37" s="68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  <c r="AJ37" s="44"/>
      <c r="AK37" s="44"/>
      <c r="AL37" s="44"/>
      <c r="AM37" s="44"/>
      <c r="AN37" s="44"/>
      <c r="AO37" s="44"/>
      <c r="AP37" s="44"/>
      <c r="AQ37" s="44"/>
      <c r="AR37" s="44"/>
      <c r="AS37" s="44"/>
      <c r="AT37" s="44"/>
      <c r="AU37" s="44"/>
      <c r="AV37" s="44"/>
      <c r="AW37" s="44"/>
      <c r="AX37" s="44"/>
      <c r="AY37" s="44"/>
      <c r="AZ37" s="44"/>
      <c r="BA37" s="44"/>
      <c r="BB37" s="44"/>
      <c r="BC37" s="44"/>
      <c r="BD37" s="44"/>
      <c r="BE37" s="44"/>
      <c r="BF37" s="44"/>
      <c r="BG37" s="44"/>
      <c r="BH37" s="44"/>
      <c r="BI37" s="44"/>
      <c r="BJ37" s="44"/>
      <c r="BK37" s="44"/>
      <c r="BL37" s="44"/>
      <c r="BM37" s="44"/>
      <c r="BN37" s="44"/>
      <c r="BO37" s="44"/>
      <c r="BP37" s="44"/>
      <c r="BQ37" s="44"/>
      <c r="BR37" s="44"/>
      <c r="BS37" s="44"/>
      <c r="BT37" s="44"/>
      <c r="BU37" s="44"/>
      <c r="BV37" s="44"/>
      <c r="BW37" s="44"/>
      <c r="BX37" s="44"/>
      <c r="BY37" s="44"/>
      <c r="BZ37" s="44"/>
      <c r="CA37" s="44"/>
      <c r="CB37" s="44"/>
      <c r="CC37" s="44"/>
      <c r="CD37" s="44"/>
      <c r="CE37" s="44"/>
      <c r="CF37" s="44"/>
      <c r="CG37" s="44"/>
      <c r="CH37" s="44"/>
      <c r="CI37" s="44"/>
      <c r="CJ37" s="44"/>
      <c r="CK37" s="44"/>
      <c r="CL37" s="44"/>
      <c r="CM37" s="44"/>
      <c r="CN37" s="44"/>
      <c r="CO37" s="44"/>
      <c r="CP37" s="44"/>
      <c r="CQ37" s="44"/>
      <c r="CR37" s="44"/>
      <c r="CS37" s="44"/>
      <c r="CT37" s="44"/>
      <c r="CU37" s="44"/>
      <c r="CV37" s="44"/>
      <c r="CW37" s="44"/>
      <c r="CX37" s="44"/>
      <c r="CY37" s="44"/>
      <c r="CZ37" s="44"/>
      <c r="DA37" s="44"/>
      <c r="DB37" s="44"/>
      <c r="DC37" s="44"/>
      <c r="DD37" s="44"/>
      <c r="DE37" s="44"/>
      <c r="DF37" s="44"/>
      <c r="DG37" s="44"/>
      <c r="DH37" s="44"/>
      <c r="DI37" s="44"/>
      <c r="DJ37" s="44"/>
      <c r="DK37" s="44"/>
      <c r="DL37" s="44"/>
      <c r="DM37" s="44"/>
      <c r="DN37" s="44"/>
      <c r="DO37" s="44"/>
      <c r="DP37" s="44"/>
      <c r="DQ37" s="44"/>
      <c r="DR37" s="44"/>
      <c r="DS37" s="44"/>
      <c r="DT37" s="44"/>
      <c r="DU37" s="44"/>
      <c r="DV37" s="44"/>
      <c r="DW37" s="44"/>
      <c r="DX37" s="44"/>
      <c r="DY37" s="44"/>
      <c r="DZ37" s="44"/>
      <c r="EA37" s="44"/>
      <c r="EB37" s="44"/>
      <c r="EC37" s="44"/>
      <c r="ED37" s="44"/>
      <c r="EE37" s="44"/>
      <c r="EF37" s="44"/>
      <c r="EG37" s="44"/>
      <c r="EH37" s="44"/>
      <c r="EI37" s="44"/>
      <c r="EJ37" s="44"/>
      <c r="EK37" s="44"/>
      <c r="EL37" s="44"/>
      <c r="EM37" s="44"/>
      <c r="EN37" s="44"/>
      <c r="EO37" s="44"/>
      <c r="EP37" s="44"/>
      <c r="EQ37" s="44"/>
      <c r="ER37" s="44"/>
      <c r="ES37" s="44"/>
      <c r="ET37" s="44"/>
      <c r="EU37" s="44"/>
      <c r="EV37" s="44"/>
      <c r="EW37" s="44"/>
      <c r="EX37" s="44"/>
      <c r="EY37" s="44"/>
      <c r="EZ37" s="44"/>
      <c r="FA37" s="44"/>
      <c r="FB37" s="44"/>
      <c r="FC37" s="44"/>
      <c r="FD37" s="44"/>
      <c r="FE37" s="44"/>
      <c r="FF37" s="44"/>
      <c r="FG37" s="44"/>
      <c r="FH37" s="44"/>
      <c r="FI37" s="44"/>
      <c r="FJ37" s="44"/>
      <c r="FK37" s="44"/>
      <c r="FL37" s="44"/>
      <c r="FM37" s="44"/>
      <c r="FN37" s="44"/>
      <c r="FO37" s="44"/>
      <c r="FP37" s="44"/>
      <c r="FQ37" s="44"/>
      <c r="FR37" s="44"/>
      <c r="FS37" s="44"/>
      <c r="FT37" s="44"/>
      <c r="FU37" s="44"/>
      <c r="FV37" s="44"/>
      <c r="FW37" s="44"/>
      <c r="FX37" s="44"/>
      <c r="FY37" s="44"/>
      <c r="FZ37" s="44"/>
      <c r="GA37" s="44"/>
      <c r="GB37" s="44"/>
      <c r="GC37" s="44"/>
      <c r="GD37" s="44"/>
      <c r="GE37" s="44"/>
      <c r="GF37" s="44"/>
      <c r="GG37" s="44"/>
      <c r="GH37" s="44"/>
      <c r="GI37" s="44"/>
      <c r="GJ37" s="44"/>
      <c r="GK37" s="44"/>
      <c r="GL37" s="44"/>
      <c r="GM37" s="44"/>
      <c r="GN37" s="44"/>
      <c r="GO37" s="44"/>
      <c r="GP37" s="44"/>
      <c r="GQ37" s="44"/>
      <c r="GR37" s="44"/>
      <c r="GS37" s="44"/>
      <c r="GT37" s="44"/>
      <c r="GU37" s="44"/>
      <c r="GV37" s="44"/>
      <c r="GW37" s="44"/>
      <c r="GX37" s="44"/>
      <c r="GY37" s="44"/>
      <c r="GZ37" s="44"/>
      <c r="HA37" s="44"/>
      <c r="HB37" s="44"/>
      <c r="HC37" s="44"/>
      <c r="HD37" s="44"/>
      <c r="HE37" s="44"/>
      <c r="HF37" s="44"/>
      <c r="HG37" s="44"/>
      <c r="HH37" s="44"/>
      <c r="HI37" s="44"/>
      <c r="HJ37" s="44"/>
      <c r="HK37" s="44"/>
      <c r="HL37" s="44"/>
      <c r="HM37" s="44"/>
      <c r="HN37" s="44"/>
      <c r="HO37" s="44"/>
      <c r="HP37" s="44"/>
      <c r="HQ37" s="44"/>
      <c r="HR37" s="44"/>
      <c r="HS37" s="44"/>
      <c r="HT37" s="44"/>
      <c r="HU37" s="44"/>
      <c r="HV37" s="44"/>
      <c r="HW37" s="44"/>
      <c r="HX37" s="44"/>
      <c r="HY37" s="44"/>
      <c r="HZ37" s="44"/>
      <c r="IA37" s="44"/>
      <c r="IB37" s="44"/>
      <c r="IC37" s="44"/>
      <c r="ID37" s="44"/>
      <c r="IE37" s="44"/>
      <c r="IF37" s="44"/>
      <c r="IG37" s="44"/>
      <c r="IH37" s="44"/>
      <c r="II37" s="44"/>
      <c r="IJ37" s="44"/>
      <c r="IK37" s="44"/>
      <c r="IL37" s="44"/>
      <c r="IM37" s="44"/>
      <c r="IN37" s="44"/>
      <c r="IO37" s="44"/>
      <c r="IP37" s="44"/>
      <c r="IQ37" s="44"/>
      <c r="IR37" s="44"/>
      <c r="IS37" s="44"/>
      <c r="IT37" s="44"/>
      <c r="IU37" s="44"/>
      <c r="IV37" s="44"/>
      <c r="IW37" s="44"/>
      <c r="IX37" s="44"/>
      <c r="IY37" s="44"/>
      <c r="IZ37" s="44"/>
      <c r="JA37" s="44"/>
      <c r="JB37" s="44"/>
      <c r="JC37" s="44"/>
      <c r="JD37" s="44"/>
      <c r="JE37" s="44"/>
      <c r="JF37" s="44"/>
      <c r="JG37" s="44"/>
      <c r="JH37" s="44"/>
      <c r="JI37" s="44"/>
      <c r="JJ37" s="44"/>
      <c r="JK37" s="44"/>
      <c r="JL37" s="44"/>
      <c r="JM37" s="44"/>
      <c r="JN37" s="44"/>
      <c r="JO37" s="44"/>
      <c r="JP37" s="44"/>
      <c r="JQ37" s="44"/>
      <c r="JR37" s="44"/>
      <c r="JS37" s="44"/>
      <c r="JT37" s="44"/>
      <c r="JU37" s="44"/>
      <c r="JV37" s="44"/>
      <c r="JW37" s="44"/>
      <c r="JX37" s="44"/>
      <c r="JY37" s="44"/>
      <c r="JZ37" s="44"/>
      <c r="KA37" s="44"/>
      <c r="KB37" s="44"/>
      <c r="KC37" s="44"/>
      <c r="KD37" s="44"/>
      <c r="KE37" s="44"/>
      <c r="KF37" s="44"/>
      <c r="KG37" s="44"/>
      <c r="KH37" s="44"/>
      <c r="KI37" s="44"/>
      <c r="KJ37" s="44"/>
      <c r="KK37" s="44"/>
      <c r="KL37" s="44"/>
      <c r="KM37" s="44"/>
      <c r="KN37" s="44"/>
      <c r="KO37" s="44"/>
      <c r="KP37" s="44"/>
      <c r="KQ37" s="44"/>
      <c r="KR37" s="44"/>
      <c r="KS37" s="44"/>
      <c r="KT37" s="44"/>
      <c r="KU37" s="44"/>
      <c r="KV37" s="44"/>
      <c r="KW37" s="44"/>
      <c r="KX37" s="44"/>
      <c r="KY37" s="44"/>
      <c r="KZ37" s="44"/>
      <c r="LA37" s="44"/>
      <c r="LB37" s="44"/>
      <c r="LC37" s="44"/>
      <c r="LD37" s="44"/>
      <c r="LE37" s="44"/>
      <c r="LF37" s="44"/>
      <c r="LG37" s="44"/>
      <c r="LH37" s="44"/>
      <c r="LI37" s="44"/>
      <c r="LJ37" s="44"/>
      <c r="LK37" s="44"/>
      <c r="LL37" s="44"/>
      <c r="LM37" s="44"/>
      <c r="LN37" s="44"/>
      <c r="LO37" s="44"/>
      <c r="LP37" s="44"/>
      <c r="LQ37" s="44"/>
      <c r="LR37" s="44"/>
      <c r="LS37" s="44"/>
      <c r="LT37" s="44"/>
      <c r="LU37" s="44"/>
      <c r="LV37" s="44"/>
      <c r="LW37" s="44"/>
      <c r="LX37" s="44"/>
      <c r="LY37" s="44"/>
      <c r="LZ37" s="44"/>
      <c r="MA37" s="44"/>
      <c r="MB37" s="44"/>
      <c r="MC37" s="44"/>
      <c r="MD37" s="44"/>
      <c r="ME37" s="44"/>
      <c r="MF37" s="44"/>
      <c r="MG37" s="44"/>
      <c r="MH37" s="44"/>
      <c r="MI37" s="44"/>
      <c r="MJ37" s="44"/>
      <c r="MK37" s="44"/>
      <c r="ML37" s="44"/>
      <c r="MM37" s="44"/>
      <c r="MN37" s="44"/>
      <c r="MO37" s="44"/>
      <c r="MP37" s="44"/>
      <c r="MQ37" s="44"/>
      <c r="MR37" s="44"/>
      <c r="MS37" s="44"/>
      <c r="MT37" s="44"/>
      <c r="MU37" s="44"/>
      <c r="MV37" s="44"/>
      <c r="MW37" s="44"/>
      <c r="MX37" s="44"/>
      <c r="MY37" s="44"/>
      <c r="MZ37" s="44"/>
      <c r="NA37" s="44"/>
      <c r="NB37" s="44"/>
      <c r="NC37" s="44"/>
      <c r="ND37" s="44"/>
      <c r="NE37" s="44"/>
      <c r="NF37" s="44"/>
      <c r="NG37" s="44"/>
      <c r="NH37" s="44"/>
      <c r="NI37" s="44"/>
      <c r="NJ37" s="44"/>
      <c r="NK37" s="44"/>
      <c r="NL37" s="44"/>
      <c r="NM37" s="44"/>
      <c r="NN37" s="44"/>
      <c r="NO37" s="44"/>
      <c r="NP37" s="44"/>
      <c r="NQ37" s="44"/>
      <c r="NR37" s="44"/>
      <c r="NS37" s="44"/>
      <c r="NT37" s="44"/>
      <c r="NU37" s="44"/>
      <c r="NV37" s="44"/>
      <c r="NW37" s="44"/>
      <c r="NX37" s="44"/>
      <c r="NY37" s="44"/>
      <c r="NZ37" s="44"/>
      <c r="OA37" s="44"/>
      <c r="OB37" s="44"/>
      <c r="OC37" s="44"/>
      <c r="OD37" s="44"/>
      <c r="OE37" s="44"/>
      <c r="OF37" s="44"/>
      <c r="OG37" s="44"/>
      <c r="OH37" s="44"/>
      <c r="OI37" s="44"/>
      <c r="OJ37" s="44"/>
      <c r="OK37" s="44"/>
      <c r="OL37" s="44"/>
      <c r="OM37" s="44"/>
      <c r="ON37" s="44"/>
      <c r="OO37" s="44"/>
      <c r="OP37" s="44"/>
      <c r="OQ37" s="44"/>
      <c r="OR37" s="44"/>
      <c r="OS37" s="44"/>
      <c r="OT37" s="44"/>
      <c r="OU37" s="44"/>
      <c r="OV37" s="44"/>
      <c r="OW37" s="44"/>
      <c r="OX37" s="44"/>
      <c r="OY37" s="44"/>
      <c r="OZ37" s="44"/>
      <c r="PA37" s="44"/>
      <c r="PB37" s="44"/>
      <c r="PC37" s="44"/>
      <c r="PD37" s="44"/>
      <c r="PE37" s="44"/>
      <c r="PF37" s="44"/>
      <c r="PG37" s="44"/>
      <c r="PH37" s="44"/>
      <c r="PI37" s="44"/>
      <c r="PJ37" s="44"/>
      <c r="PK37" s="44"/>
      <c r="PL37" s="44"/>
      <c r="PM37" s="44"/>
      <c r="PN37" s="44"/>
      <c r="PO37" s="44"/>
      <c r="PP37" s="44"/>
      <c r="PQ37" s="44"/>
      <c r="PR37" s="44"/>
      <c r="PS37" s="44"/>
      <c r="PT37" s="44"/>
      <c r="PU37" s="44"/>
      <c r="PV37" s="44"/>
      <c r="PW37" s="44"/>
      <c r="PX37" s="44"/>
      <c r="PY37" s="44"/>
      <c r="PZ37" s="44"/>
      <c r="QA37" s="44"/>
      <c r="QB37" s="44"/>
      <c r="QC37" s="44"/>
      <c r="QD37" s="44"/>
      <c r="QE37" s="44"/>
      <c r="QF37" s="44"/>
      <c r="QG37" s="44"/>
      <c r="QH37" s="44"/>
      <c r="QI37" s="44"/>
      <c r="QJ37" s="44"/>
      <c r="QK37" s="44"/>
      <c r="QL37" s="44"/>
      <c r="QM37" s="44"/>
      <c r="QN37" s="44"/>
      <c r="QO37" s="44"/>
      <c r="QP37" s="44"/>
      <c r="QQ37" s="44"/>
      <c r="QR37" s="44"/>
      <c r="QS37" s="44"/>
      <c r="QT37" s="44"/>
      <c r="QU37" s="44"/>
      <c r="QV37" s="44"/>
      <c r="QW37" s="44"/>
      <c r="QX37" s="44"/>
      <c r="QY37" s="44"/>
      <c r="QZ37" s="44"/>
      <c r="RA37" s="44"/>
      <c r="RB37" s="44"/>
      <c r="RC37" s="44"/>
      <c r="RD37" s="44"/>
      <c r="RE37" s="44"/>
      <c r="RF37" s="44"/>
      <c r="RG37" s="44"/>
      <c r="RH37" s="44"/>
      <c r="RI37" s="44"/>
      <c r="RJ37" s="44"/>
      <c r="RK37" s="44"/>
      <c r="RL37" s="44"/>
      <c r="RM37" s="44"/>
      <c r="RN37" s="44"/>
      <c r="RO37" s="44"/>
      <c r="RP37" s="44"/>
      <c r="RQ37" s="44"/>
      <c r="RR37" s="44"/>
      <c r="RS37" s="44"/>
      <c r="RT37" s="44"/>
      <c r="RU37" s="44"/>
      <c r="RV37" s="44"/>
      <c r="RW37" s="44"/>
      <c r="RX37" s="44"/>
      <c r="RY37" s="44"/>
      <c r="RZ37" s="44"/>
      <c r="SA37" s="44"/>
      <c r="SB37" s="44"/>
      <c r="SC37" s="44"/>
      <c r="SD37" s="44"/>
      <c r="SE37" s="44"/>
      <c r="SF37" s="44"/>
      <c r="SG37" s="44"/>
      <c r="SH37" s="44"/>
      <c r="SI37" s="44"/>
      <c r="SJ37" s="44"/>
      <c r="SK37" s="44"/>
      <c r="SL37" s="44"/>
      <c r="SM37" s="44"/>
      <c r="SN37" s="44"/>
      <c r="SO37" s="44"/>
      <c r="SP37" s="44"/>
      <c r="SQ37" s="44"/>
      <c r="SR37" s="44"/>
      <c r="SS37" s="44"/>
      <c r="ST37" s="44"/>
      <c r="SU37" s="44"/>
      <c r="SV37" s="44"/>
      <c r="SW37" s="44"/>
      <c r="SX37" s="44"/>
      <c r="SY37" s="44"/>
      <c r="SZ37" s="44"/>
      <c r="TA37" s="44"/>
      <c r="TB37" s="44"/>
      <c r="TC37" s="44"/>
      <c r="TD37" s="44"/>
      <c r="TE37" s="44"/>
      <c r="TF37" s="44"/>
      <c r="TG37" s="44"/>
      <c r="TH37" s="44"/>
      <c r="TI37" s="44"/>
      <c r="TJ37" s="44"/>
      <c r="TK37" s="44"/>
      <c r="TL37" s="44"/>
      <c r="TM37" s="44"/>
      <c r="TN37" s="44"/>
      <c r="TO37" s="44"/>
      <c r="TP37" s="44"/>
      <c r="TQ37" s="44"/>
      <c r="TR37" s="44"/>
      <c r="TS37" s="44"/>
      <c r="TT37" s="44"/>
      <c r="TU37" s="44"/>
      <c r="TV37" s="44"/>
      <c r="TW37" s="44"/>
      <c r="TX37" s="44"/>
      <c r="TY37" s="44"/>
      <c r="TZ37" s="44"/>
      <c r="UA37" s="44"/>
      <c r="UB37" s="44"/>
      <c r="UC37" s="44"/>
      <c r="UD37" s="44"/>
      <c r="UE37" s="44"/>
      <c r="UF37" s="44"/>
      <c r="UG37" s="44"/>
      <c r="UH37" s="44"/>
      <c r="UI37" s="44"/>
      <c r="UJ37" s="44"/>
      <c r="UK37" s="44"/>
      <c r="UL37" s="44"/>
      <c r="UM37" s="44"/>
      <c r="UN37" s="44"/>
      <c r="UO37" s="44"/>
      <c r="UP37" s="44"/>
      <c r="UQ37" s="44"/>
      <c r="UR37" s="44"/>
      <c r="US37" s="44"/>
      <c r="UT37" s="44"/>
      <c r="UU37" s="44"/>
      <c r="UV37" s="44"/>
      <c r="UW37" s="44"/>
      <c r="UX37" s="44"/>
      <c r="UY37" s="44"/>
      <c r="UZ37" s="44"/>
      <c r="VA37" s="44"/>
      <c r="VB37" s="44"/>
      <c r="VC37" s="44"/>
      <c r="VD37" s="44"/>
      <c r="VE37" s="44"/>
      <c r="VF37" s="44"/>
      <c r="VG37" s="44"/>
      <c r="VH37" s="44"/>
      <c r="VI37" s="44"/>
      <c r="VJ37" s="44"/>
      <c r="VK37" s="44"/>
      <c r="VL37" s="44"/>
      <c r="VM37" s="44"/>
      <c r="VN37" s="44"/>
      <c r="VO37" s="44"/>
      <c r="VP37" s="44"/>
      <c r="VQ37" s="44"/>
      <c r="VR37" s="44"/>
      <c r="VS37" s="44"/>
      <c r="VT37" s="44"/>
      <c r="VU37" s="44"/>
      <c r="VV37" s="44"/>
      <c r="VW37" s="44"/>
      <c r="VX37" s="44"/>
      <c r="VY37" s="44"/>
      <c r="VZ37" s="44"/>
      <c r="WA37" s="44"/>
      <c r="WB37" s="44"/>
      <c r="WC37" s="44"/>
      <c r="WD37" s="44"/>
      <c r="WE37" s="44"/>
      <c r="WF37" s="44"/>
      <c r="WG37" s="44"/>
      <c r="WH37" s="44"/>
      <c r="WI37" s="44"/>
      <c r="WJ37" s="44"/>
      <c r="WK37" s="44"/>
      <c r="WL37" s="44"/>
      <c r="WM37" s="44"/>
      <c r="WN37" s="44"/>
      <c r="WO37" s="44"/>
      <c r="WP37" s="44"/>
      <c r="WQ37" s="44"/>
      <c r="WR37" s="44"/>
      <c r="WS37" s="44"/>
      <c r="WT37" s="44"/>
      <c r="WU37" s="44"/>
      <c r="WV37" s="44"/>
      <c r="WW37" s="44"/>
      <c r="WX37" s="44"/>
      <c r="WY37" s="44"/>
      <c r="WZ37" s="44"/>
      <c r="XA37" s="44"/>
      <c r="XB37" s="44"/>
      <c r="XC37" s="44"/>
      <c r="XD37" s="44"/>
      <c r="XE37" s="44"/>
      <c r="XF37" s="44"/>
      <c r="XG37" s="44"/>
      <c r="XH37" s="44"/>
      <c r="XI37" s="44"/>
      <c r="XJ37" s="44"/>
      <c r="XK37" s="44"/>
      <c r="XL37" s="44"/>
      <c r="XM37" s="44"/>
      <c r="XN37" s="44"/>
      <c r="XO37" s="44"/>
      <c r="XP37" s="44"/>
      <c r="XQ37" s="44"/>
      <c r="XR37" s="44"/>
      <c r="XS37" s="44"/>
      <c r="XT37" s="44"/>
      <c r="XU37" s="44"/>
      <c r="XV37" s="44"/>
      <c r="XW37" s="44"/>
      <c r="XX37" s="44"/>
      <c r="XY37" s="44"/>
      <c r="XZ37" s="44"/>
      <c r="YA37" s="44"/>
      <c r="YB37" s="44"/>
      <c r="YC37" s="44"/>
      <c r="YD37" s="44"/>
      <c r="YE37" s="44"/>
      <c r="YF37" s="44"/>
      <c r="YG37" s="44"/>
      <c r="YH37" s="44"/>
      <c r="YI37" s="44"/>
      <c r="YJ37" s="44"/>
      <c r="YK37" s="44"/>
      <c r="YL37" s="44"/>
      <c r="YM37" s="44"/>
      <c r="YN37" s="44"/>
      <c r="YO37" s="44"/>
      <c r="YP37" s="44"/>
      <c r="YQ37" s="44"/>
      <c r="YR37" s="44"/>
      <c r="YS37" s="44"/>
      <c r="YT37" s="44"/>
      <c r="YU37" s="44"/>
      <c r="YV37" s="44"/>
      <c r="YW37" s="44"/>
      <c r="YX37" s="44"/>
      <c r="YY37" s="44"/>
      <c r="YZ37" s="44"/>
      <c r="ZA37" s="44"/>
      <c r="ZB37" s="44"/>
      <c r="ZC37" s="44"/>
      <c r="ZD37" s="44"/>
      <c r="ZE37" s="44"/>
      <c r="ZF37" s="44"/>
      <c r="ZG37" s="44"/>
      <c r="ZH37" s="44"/>
      <c r="ZI37" s="44"/>
      <c r="ZJ37" s="44"/>
      <c r="ZK37" s="44"/>
      <c r="ZL37" s="44"/>
      <c r="ZM37" s="44"/>
      <c r="ZN37" s="44"/>
      <c r="ZO37" s="44"/>
      <c r="ZP37" s="44"/>
      <c r="ZQ37" s="44"/>
      <c r="ZR37" s="44"/>
      <c r="ZS37" s="44"/>
      <c r="ZT37" s="44"/>
      <c r="ZU37" s="44"/>
      <c r="ZV37" s="44"/>
      <c r="ZW37" s="44"/>
      <c r="ZX37" s="44"/>
      <c r="ZY37" s="44"/>
      <c r="ZZ37" s="44"/>
      <c r="AAA37" s="44"/>
      <c r="AAB37" s="44"/>
      <c r="AAC37" s="44"/>
      <c r="AAD37" s="44"/>
      <c r="AAE37" s="44"/>
      <c r="AAF37" s="44"/>
      <c r="AAG37" s="44"/>
      <c r="AAH37" s="44"/>
      <c r="AAI37" s="44"/>
      <c r="AAJ37" s="44"/>
      <c r="AAK37" s="44"/>
      <c r="AAL37" s="44"/>
      <c r="AAM37" s="44"/>
      <c r="AAN37" s="44"/>
      <c r="AAO37" s="44"/>
      <c r="AAP37" s="44"/>
      <c r="AAQ37" s="44"/>
      <c r="AAR37" s="44"/>
      <c r="AAS37" s="44"/>
      <c r="AAT37" s="44"/>
      <c r="AAU37" s="44"/>
      <c r="AAV37" s="44"/>
      <c r="AAW37" s="44"/>
      <c r="AAX37" s="44"/>
      <c r="AAY37" s="44"/>
      <c r="AAZ37" s="44"/>
      <c r="ABA37" s="44"/>
      <c r="ABB37" s="44"/>
      <c r="ABC37" s="44"/>
      <c r="ABD37" s="44"/>
      <c r="ABE37" s="44"/>
      <c r="ABF37" s="44"/>
      <c r="ABG37" s="44"/>
      <c r="ABH37" s="44"/>
      <c r="ABI37" s="44"/>
      <c r="ABJ37" s="44"/>
      <c r="ABK37" s="44"/>
      <c r="ABL37" s="44"/>
      <c r="ABM37" s="44"/>
      <c r="ABN37" s="44"/>
      <c r="ABO37" s="44"/>
      <c r="ABP37" s="44"/>
      <c r="ABQ37" s="44"/>
      <c r="ABR37" s="44"/>
      <c r="ABS37" s="44"/>
      <c r="ABT37" s="44"/>
      <c r="ABU37" s="44"/>
      <c r="ABV37" s="44"/>
      <c r="ABW37" s="44"/>
      <c r="ABX37" s="44"/>
      <c r="ABY37" s="44"/>
      <c r="ABZ37" s="44"/>
      <c r="ACA37" s="44"/>
      <c r="ACB37" s="44"/>
      <c r="ACC37" s="44"/>
      <c r="ACD37" s="44"/>
      <c r="ACE37" s="44"/>
      <c r="ACF37" s="44"/>
      <c r="ACG37" s="44"/>
      <c r="ACH37" s="44"/>
      <c r="ACI37" s="44"/>
      <c r="ACJ37" s="44"/>
      <c r="ACK37" s="44"/>
      <c r="ACL37" s="44"/>
      <c r="ACM37" s="44"/>
      <c r="ACN37" s="44"/>
      <c r="ACO37" s="44"/>
      <c r="ACP37" s="44"/>
      <c r="ACQ37" s="44"/>
      <c r="ACR37" s="44"/>
      <c r="ACS37" s="44"/>
      <c r="ACT37" s="44"/>
      <c r="ACU37" s="44"/>
      <c r="ACV37" s="44"/>
      <c r="ACW37" s="44"/>
      <c r="ACX37" s="44"/>
      <c r="ACY37" s="44"/>
      <c r="ACZ37" s="44"/>
      <c r="ADA37" s="44"/>
      <c r="ADB37" s="44"/>
      <c r="ADC37" s="44"/>
      <c r="ADD37" s="44"/>
      <c r="ADE37" s="44"/>
      <c r="ADF37" s="44"/>
      <c r="ADG37" s="44"/>
      <c r="ADH37" s="44"/>
      <c r="ADI37" s="44"/>
      <c r="ADJ37" s="44"/>
      <c r="ADK37" s="44"/>
      <c r="ADL37" s="44"/>
      <c r="ADM37" s="44"/>
      <c r="ADN37" s="44"/>
      <c r="ADO37" s="44"/>
      <c r="ADP37" s="44"/>
      <c r="ADQ37" s="44"/>
      <c r="ADR37" s="44"/>
      <c r="ADS37" s="44"/>
      <c r="ADT37" s="44"/>
      <c r="ADU37" s="44"/>
      <c r="ADV37" s="44"/>
      <c r="ADW37" s="44"/>
      <c r="ADX37" s="44"/>
      <c r="ADY37" s="44"/>
      <c r="ADZ37" s="44"/>
      <c r="AEA37" s="44"/>
      <c r="AEB37" s="44"/>
      <c r="AEC37" s="44"/>
      <c r="AED37" s="44"/>
      <c r="AEE37" s="44"/>
      <c r="AEF37" s="44"/>
      <c r="AEG37" s="44"/>
      <c r="AEH37" s="44"/>
      <c r="AEI37" s="44"/>
      <c r="AEJ37" s="44"/>
      <c r="AEK37" s="44"/>
      <c r="AEL37" s="44"/>
      <c r="AEM37" s="44"/>
      <c r="AEN37" s="44"/>
      <c r="AEO37" s="44"/>
      <c r="AEP37" s="44"/>
      <c r="AEQ37" s="44"/>
      <c r="AER37" s="44"/>
      <c r="AES37" s="44"/>
      <c r="AET37" s="44"/>
      <c r="AEU37" s="44"/>
      <c r="AEV37" s="44"/>
      <c r="AEW37" s="44"/>
      <c r="AEX37" s="44"/>
      <c r="AEY37" s="44"/>
      <c r="AEZ37" s="44"/>
      <c r="AFA37" s="44"/>
      <c r="AFB37" s="44"/>
      <c r="AFC37" s="44"/>
      <c r="AFD37" s="44"/>
      <c r="AFE37" s="44"/>
      <c r="AFF37" s="44"/>
      <c r="AFG37" s="44"/>
      <c r="AFH37" s="44"/>
      <c r="AFI37" s="44"/>
      <c r="AFJ37" s="44"/>
      <c r="AFK37" s="44"/>
      <c r="AFL37" s="44"/>
      <c r="AFM37" s="44"/>
      <c r="AFN37" s="44"/>
      <c r="AFO37" s="44"/>
      <c r="AFP37" s="44"/>
      <c r="AFQ37" s="44"/>
      <c r="AFR37" s="44"/>
      <c r="AFS37" s="44"/>
      <c r="AFT37" s="44"/>
      <c r="AFU37" s="44"/>
      <c r="AFV37" s="44"/>
      <c r="AFW37" s="44"/>
      <c r="AFX37" s="44"/>
      <c r="AFY37" s="44"/>
      <c r="AFZ37" s="44"/>
      <c r="AGA37" s="44"/>
      <c r="AGB37" s="44"/>
      <c r="AGC37" s="44"/>
      <c r="AGD37" s="44"/>
      <c r="AGE37" s="44"/>
      <c r="AGF37" s="44"/>
      <c r="AGG37" s="44"/>
      <c r="AGH37" s="44"/>
      <c r="AGI37" s="44"/>
      <c r="AGJ37" s="44"/>
      <c r="AGK37" s="44"/>
      <c r="AGL37" s="44"/>
      <c r="AGM37" s="44"/>
      <c r="AGN37" s="44"/>
      <c r="AGO37" s="44"/>
      <c r="AGP37" s="44"/>
      <c r="AGQ37" s="44"/>
      <c r="AGR37" s="44"/>
      <c r="AGS37" s="44"/>
      <c r="AGT37" s="44"/>
      <c r="AGU37" s="44"/>
      <c r="AGV37" s="44"/>
      <c r="AGW37" s="44"/>
      <c r="AGX37" s="44"/>
      <c r="AGY37" s="44"/>
      <c r="AGZ37" s="44"/>
      <c r="AHA37" s="44"/>
      <c r="AHB37" s="44"/>
      <c r="AHC37" s="44"/>
      <c r="AHD37" s="44"/>
      <c r="AHE37" s="44"/>
      <c r="AHF37" s="44"/>
      <c r="AHG37" s="44"/>
      <c r="AHH37" s="44"/>
      <c r="AHI37" s="44"/>
      <c r="AHJ37" s="44"/>
      <c r="AHK37" s="44"/>
      <c r="AHL37" s="44"/>
      <c r="AHM37" s="44"/>
      <c r="AHN37" s="44"/>
      <c r="AHO37" s="44"/>
      <c r="AHP37" s="44"/>
      <c r="AHQ37" s="44"/>
      <c r="AHR37" s="44"/>
      <c r="AHS37" s="44"/>
      <c r="AHT37" s="44"/>
      <c r="AHU37" s="44"/>
      <c r="AHV37" s="44"/>
      <c r="AHW37" s="44"/>
      <c r="AHX37" s="44"/>
      <c r="AHY37" s="44"/>
      <c r="AHZ37" s="44"/>
      <c r="AIA37" s="44"/>
      <c r="AIB37" s="44"/>
      <c r="AIC37" s="44"/>
      <c r="AID37" s="44"/>
      <c r="AIE37" s="44"/>
      <c r="AIF37" s="44"/>
      <c r="AIG37" s="44"/>
      <c r="AIH37" s="44"/>
      <c r="AII37" s="44"/>
      <c r="AIJ37" s="44"/>
      <c r="AIK37" s="44"/>
      <c r="AIL37" s="44"/>
      <c r="AIM37" s="44"/>
      <c r="AIN37" s="44"/>
      <c r="AIO37" s="44"/>
      <c r="AIP37" s="44"/>
      <c r="AIQ37" s="44"/>
      <c r="AIR37" s="44"/>
      <c r="AIS37" s="44"/>
      <c r="AIT37" s="44"/>
      <c r="AIU37" s="44"/>
      <c r="AIV37" s="44"/>
      <c r="AIW37" s="44"/>
      <c r="AIX37" s="44"/>
      <c r="AIY37" s="44"/>
      <c r="AIZ37" s="44"/>
      <c r="AJA37" s="44"/>
      <c r="AJB37" s="44"/>
      <c r="AJC37" s="44"/>
      <c r="AJD37" s="44"/>
      <c r="AJE37" s="44"/>
      <c r="AJF37" s="44"/>
      <c r="AJG37" s="44"/>
      <c r="AJH37" s="44"/>
      <c r="AJI37" s="44"/>
      <c r="AJJ37" s="44"/>
      <c r="AJK37" s="44"/>
      <c r="AJL37" s="44"/>
      <c r="AJM37" s="44"/>
      <c r="AJN37" s="44"/>
      <c r="AJO37" s="44"/>
      <c r="AJP37" s="44"/>
      <c r="AJQ37" s="44"/>
      <c r="AJR37" s="44"/>
      <c r="AJS37" s="44"/>
      <c r="AJT37" s="44"/>
      <c r="AJU37" s="44"/>
      <c r="AJV37" s="44"/>
      <c r="AJW37" s="44"/>
      <c r="AJX37" s="44"/>
      <c r="AJY37" s="44"/>
      <c r="AJZ37" s="44"/>
      <c r="AKA37" s="44"/>
      <c r="AKB37" s="44"/>
      <c r="AKC37" s="44"/>
      <c r="AKD37" s="44"/>
      <c r="AKE37" s="44"/>
      <c r="AKF37" s="44"/>
      <c r="AKG37" s="44"/>
      <c r="AKH37" s="44"/>
      <c r="AKI37" s="44"/>
      <c r="AKJ37" s="44"/>
      <c r="AKK37" s="44"/>
      <c r="AKL37" s="44"/>
      <c r="AKM37" s="44"/>
      <c r="AKN37" s="44"/>
      <c r="AKO37" s="44"/>
      <c r="AKP37" s="44"/>
      <c r="AKQ37" s="44"/>
      <c r="AKR37" s="44"/>
      <c r="AKS37" s="44"/>
      <c r="AKT37" s="44"/>
      <c r="AKU37" s="44"/>
      <c r="AKV37" s="44"/>
      <c r="AKW37" s="44"/>
      <c r="AKX37" s="44"/>
      <c r="AKY37" s="44"/>
      <c r="AKZ37" s="44"/>
      <c r="ALA37" s="44"/>
      <c r="ALB37" s="44"/>
      <c r="ALC37" s="44"/>
      <c r="ALD37" s="44"/>
      <c r="ALE37" s="44"/>
      <c r="ALF37" s="44"/>
      <c r="ALG37" s="44"/>
      <c r="ALH37" s="44"/>
      <c r="ALI37" s="44"/>
      <c r="ALJ37" s="44"/>
      <c r="ALK37" s="44"/>
      <c r="ALL37" s="44"/>
      <c r="ALM37" s="44"/>
      <c r="ALN37" s="44"/>
      <c r="ALO37" s="44"/>
      <c r="ALP37" s="44"/>
      <c r="ALQ37" s="44"/>
      <c r="ALR37" s="44"/>
      <c r="ALS37" s="44"/>
      <c r="ALT37" s="44"/>
      <c r="ALU37" s="44"/>
      <c r="ALV37" s="44"/>
      <c r="ALW37" s="44"/>
      <c r="ALX37" s="44"/>
      <c r="ALY37" s="44"/>
      <c r="ALZ37" s="44"/>
      <c r="AMA37" s="44"/>
      <c r="AMB37" s="44"/>
      <c r="AMC37" s="44"/>
      <c r="AMD37" s="44"/>
      <c r="AME37" s="44"/>
      <c r="AMF37" s="44"/>
      <c r="AMG37" s="44"/>
      <c r="AMH37" s="44"/>
      <c r="AMI37" s="44"/>
      <c r="AMJ37" s="44"/>
      <c r="AMK37" s="44"/>
      <c r="AML37" s="44"/>
      <c r="AMM37" s="44"/>
      <c r="AMN37" s="44"/>
      <c r="AMO37" s="44"/>
      <c r="AMP37" s="44"/>
      <c r="AMQ37" s="44"/>
      <c r="AMR37" s="44"/>
      <c r="AMS37" s="44"/>
      <c r="AMT37" s="44"/>
      <c r="AMU37" s="44"/>
      <c r="AMV37" s="44"/>
      <c r="AMW37" s="44"/>
      <c r="AMX37" s="44"/>
      <c r="AMY37" s="44"/>
      <c r="AMZ37" s="44"/>
      <c r="ANA37" s="44"/>
      <c r="ANB37" s="44"/>
      <c r="ANC37" s="44"/>
      <c r="AND37" s="44"/>
      <c r="ANE37" s="44"/>
      <c r="ANF37" s="44"/>
      <c r="ANG37" s="44"/>
      <c r="ANH37" s="44"/>
      <c r="ANI37" s="44"/>
      <c r="ANJ37" s="44"/>
      <c r="ANK37" s="44"/>
      <c r="ANL37" s="44"/>
      <c r="ANM37" s="44"/>
      <c r="ANN37" s="44"/>
      <c r="ANO37" s="44"/>
      <c r="ANP37" s="44"/>
      <c r="ANQ37" s="44"/>
      <c r="ANR37" s="44"/>
      <c r="ANS37" s="44"/>
      <c r="ANT37" s="44"/>
      <c r="ANU37" s="44"/>
      <c r="ANV37" s="44"/>
      <c r="ANW37" s="44"/>
      <c r="ANX37" s="44"/>
      <c r="ANY37" s="44"/>
      <c r="ANZ37" s="44"/>
      <c r="AOA37" s="44"/>
      <c r="AOB37" s="44"/>
      <c r="AOC37" s="44"/>
      <c r="AOD37" s="44"/>
      <c r="AOE37" s="44"/>
      <c r="AOF37" s="44"/>
      <c r="AOG37" s="44"/>
      <c r="AOH37" s="44"/>
      <c r="AOI37" s="44"/>
      <c r="AOJ37" s="44"/>
      <c r="AOK37" s="44"/>
      <c r="AOL37" s="44"/>
      <c r="AOM37" s="44"/>
      <c r="AON37" s="44"/>
      <c r="AOO37" s="44"/>
      <c r="AOP37" s="44"/>
      <c r="AOQ37" s="44"/>
      <c r="AOR37" s="44"/>
      <c r="AOS37" s="44"/>
      <c r="AOT37" s="44"/>
      <c r="AOU37" s="44"/>
      <c r="AOV37" s="44"/>
      <c r="AOW37" s="44"/>
      <c r="AOX37" s="44"/>
      <c r="AOY37" s="44"/>
      <c r="AOZ37" s="44"/>
      <c r="APA37" s="44"/>
      <c r="APB37" s="44"/>
      <c r="APC37" s="44"/>
      <c r="APD37" s="44"/>
      <c r="APE37" s="44"/>
      <c r="APF37" s="44"/>
      <c r="APG37" s="44"/>
      <c r="APH37" s="44"/>
      <c r="API37" s="44"/>
      <c r="APJ37" s="44"/>
      <c r="APK37" s="44"/>
      <c r="APL37" s="44"/>
      <c r="APM37" s="44"/>
    </row>
    <row r="38" spans="3:1105" x14ac:dyDescent="0.25">
      <c r="C38" s="46" t="s">
        <v>324</v>
      </c>
      <c r="D38" s="44">
        <v>12385</v>
      </c>
      <c r="E38" s="119">
        <v>0</v>
      </c>
      <c r="F38" s="119">
        <v>100203862.65000001</v>
      </c>
      <c r="G38" s="119">
        <v>-26720196.390000001</v>
      </c>
      <c r="H38" s="119">
        <v>0</v>
      </c>
      <c r="I38" s="44"/>
      <c r="J38" s="44"/>
      <c r="K38" s="68"/>
      <c r="L38" s="68"/>
      <c r="M38" s="68"/>
      <c r="N38" s="68"/>
      <c r="Q38" s="68"/>
      <c r="R38" s="68"/>
      <c r="S38" s="68"/>
      <c r="T38" s="68"/>
      <c r="U38" s="68"/>
      <c r="V38" s="68"/>
      <c r="W38" s="68"/>
      <c r="X38" s="68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4"/>
      <c r="AN38" s="44"/>
      <c r="AO38" s="44"/>
      <c r="AP38" s="44"/>
      <c r="AQ38" s="44"/>
      <c r="AR38" s="44"/>
      <c r="AS38" s="44"/>
      <c r="AT38" s="44"/>
      <c r="AU38" s="44"/>
      <c r="AV38" s="44"/>
      <c r="AW38" s="44"/>
      <c r="AX38" s="44"/>
      <c r="AY38" s="44"/>
      <c r="AZ38" s="44"/>
      <c r="BA38" s="44"/>
      <c r="BB38" s="44"/>
      <c r="BC38" s="44"/>
      <c r="BD38" s="44"/>
      <c r="BE38" s="44"/>
      <c r="BF38" s="44"/>
      <c r="BG38" s="44"/>
      <c r="BH38" s="44"/>
      <c r="BI38" s="44"/>
      <c r="BJ38" s="44"/>
      <c r="BK38" s="44"/>
      <c r="BL38" s="44"/>
      <c r="BM38" s="44"/>
      <c r="BN38" s="44"/>
      <c r="BO38" s="44"/>
      <c r="BP38" s="44"/>
      <c r="BQ38" s="44"/>
      <c r="BR38" s="44"/>
      <c r="BS38" s="44"/>
      <c r="BT38" s="44"/>
      <c r="BU38" s="44"/>
      <c r="BV38" s="44"/>
      <c r="BW38" s="44"/>
      <c r="BX38" s="44"/>
      <c r="BY38" s="44"/>
      <c r="BZ38" s="44"/>
      <c r="CA38" s="44"/>
      <c r="CB38" s="44"/>
      <c r="CC38" s="44"/>
      <c r="CD38" s="44"/>
      <c r="CE38" s="44"/>
      <c r="CF38" s="44"/>
      <c r="CG38" s="44"/>
      <c r="CH38" s="44"/>
      <c r="CI38" s="44"/>
      <c r="CJ38" s="44"/>
      <c r="CK38" s="44"/>
      <c r="CL38" s="44"/>
      <c r="CM38" s="44"/>
      <c r="CN38" s="44"/>
      <c r="CO38" s="44"/>
      <c r="CP38" s="44"/>
      <c r="CQ38" s="44"/>
      <c r="CR38" s="44"/>
      <c r="CS38" s="44"/>
      <c r="CT38" s="44"/>
      <c r="CU38" s="44"/>
      <c r="CV38" s="44"/>
      <c r="CW38" s="44"/>
      <c r="CX38" s="44"/>
      <c r="CY38" s="44"/>
      <c r="CZ38" s="44"/>
      <c r="DA38" s="44"/>
      <c r="DB38" s="44"/>
      <c r="DC38" s="44"/>
      <c r="DD38" s="44"/>
      <c r="DE38" s="44"/>
      <c r="DF38" s="44"/>
      <c r="DG38" s="44"/>
      <c r="DH38" s="44"/>
      <c r="DI38" s="44"/>
      <c r="DJ38" s="44"/>
      <c r="DK38" s="44"/>
      <c r="DL38" s="44"/>
      <c r="DM38" s="44"/>
      <c r="DN38" s="44"/>
      <c r="DO38" s="44"/>
      <c r="DP38" s="44"/>
      <c r="DQ38" s="44"/>
      <c r="DR38" s="44"/>
      <c r="DS38" s="44"/>
      <c r="DT38" s="44"/>
      <c r="DU38" s="44"/>
      <c r="DV38" s="44"/>
      <c r="DW38" s="44"/>
      <c r="DX38" s="44"/>
      <c r="DY38" s="44"/>
      <c r="DZ38" s="44"/>
      <c r="EA38" s="44"/>
      <c r="EB38" s="44"/>
      <c r="EC38" s="44"/>
      <c r="ED38" s="44"/>
      <c r="EE38" s="44"/>
      <c r="EF38" s="44"/>
      <c r="EG38" s="44"/>
      <c r="EH38" s="44"/>
      <c r="EI38" s="44"/>
      <c r="EJ38" s="44"/>
      <c r="EK38" s="44"/>
      <c r="EL38" s="44"/>
      <c r="EM38" s="44"/>
      <c r="EN38" s="44"/>
      <c r="EO38" s="44"/>
      <c r="EP38" s="44"/>
      <c r="EQ38" s="44"/>
      <c r="ER38" s="44"/>
      <c r="ES38" s="44"/>
      <c r="ET38" s="44"/>
      <c r="EU38" s="44"/>
      <c r="EV38" s="44"/>
      <c r="EW38" s="44"/>
      <c r="EX38" s="44"/>
      <c r="EY38" s="44"/>
      <c r="EZ38" s="44"/>
      <c r="FA38" s="44"/>
      <c r="FB38" s="44"/>
      <c r="FC38" s="44"/>
      <c r="FD38" s="44"/>
      <c r="FE38" s="44"/>
      <c r="FF38" s="44"/>
      <c r="FG38" s="44"/>
      <c r="FH38" s="44"/>
      <c r="FI38" s="44"/>
      <c r="FJ38" s="44"/>
      <c r="FK38" s="44"/>
      <c r="FL38" s="44"/>
      <c r="FM38" s="44"/>
      <c r="FN38" s="44"/>
      <c r="FO38" s="44"/>
      <c r="FP38" s="44"/>
      <c r="FQ38" s="44"/>
      <c r="FR38" s="44"/>
      <c r="FS38" s="44"/>
      <c r="FT38" s="44"/>
      <c r="FU38" s="44"/>
      <c r="FV38" s="44"/>
      <c r="FW38" s="44"/>
      <c r="FX38" s="44"/>
      <c r="FY38" s="44"/>
      <c r="FZ38" s="44"/>
      <c r="GA38" s="44"/>
      <c r="GB38" s="44"/>
      <c r="GC38" s="44"/>
      <c r="GD38" s="44"/>
      <c r="GE38" s="44"/>
      <c r="GF38" s="44"/>
      <c r="GG38" s="44"/>
      <c r="GH38" s="44"/>
      <c r="GI38" s="44"/>
      <c r="GJ38" s="44"/>
      <c r="GK38" s="44"/>
      <c r="GL38" s="44"/>
      <c r="GM38" s="44"/>
      <c r="GN38" s="44"/>
      <c r="GO38" s="44"/>
      <c r="GP38" s="44"/>
      <c r="GQ38" s="44"/>
      <c r="GR38" s="44"/>
      <c r="GS38" s="44"/>
      <c r="GT38" s="44"/>
      <c r="GU38" s="44"/>
      <c r="GV38" s="44"/>
      <c r="GW38" s="44"/>
      <c r="GX38" s="44"/>
      <c r="GY38" s="44"/>
      <c r="GZ38" s="44"/>
      <c r="HA38" s="44"/>
      <c r="HB38" s="44"/>
      <c r="HC38" s="44"/>
      <c r="HD38" s="44"/>
      <c r="HE38" s="44"/>
      <c r="HF38" s="44"/>
      <c r="HG38" s="44"/>
      <c r="HH38" s="44"/>
      <c r="HI38" s="44"/>
      <c r="HJ38" s="44"/>
      <c r="HK38" s="44"/>
      <c r="HL38" s="44"/>
      <c r="HM38" s="44"/>
      <c r="HN38" s="44"/>
      <c r="HO38" s="44"/>
      <c r="HP38" s="44"/>
      <c r="HQ38" s="44"/>
      <c r="HR38" s="44"/>
      <c r="HS38" s="44"/>
      <c r="HT38" s="44"/>
      <c r="HU38" s="44"/>
      <c r="HV38" s="44"/>
      <c r="HW38" s="44"/>
      <c r="HX38" s="44"/>
      <c r="HY38" s="44"/>
      <c r="HZ38" s="44"/>
      <c r="IA38" s="44"/>
      <c r="IB38" s="44"/>
      <c r="IC38" s="44"/>
      <c r="ID38" s="44"/>
      <c r="IE38" s="44"/>
      <c r="IF38" s="44"/>
      <c r="IG38" s="44"/>
      <c r="IH38" s="44"/>
      <c r="II38" s="44"/>
      <c r="IJ38" s="44"/>
      <c r="IK38" s="44"/>
      <c r="IL38" s="44"/>
      <c r="IM38" s="44"/>
      <c r="IN38" s="44"/>
      <c r="IO38" s="44"/>
      <c r="IP38" s="44"/>
      <c r="IQ38" s="44"/>
      <c r="IR38" s="44"/>
      <c r="IS38" s="44"/>
      <c r="IT38" s="44"/>
      <c r="IU38" s="44"/>
      <c r="IV38" s="44"/>
      <c r="IW38" s="44"/>
      <c r="IX38" s="44"/>
      <c r="IY38" s="44"/>
      <c r="IZ38" s="44"/>
      <c r="JA38" s="44"/>
      <c r="JB38" s="44"/>
      <c r="JC38" s="44"/>
      <c r="JD38" s="44"/>
      <c r="JE38" s="44"/>
      <c r="JF38" s="44"/>
      <c r="JG38" s="44"/>
      <c r="JH38" s="44"/>
      <c r="JI38" s="44"/>
      <c r="JJ38" s="44"/>
      <c r="JK38" s="44"/>
      <c r="JL38" s="44"/>
      <c r="JM38" s="44"/>
      <c r="JN38" s="44"/>
      <c r="JO38" s="44"/>
      <c r="JP38" s="44"/>
      <c r="JQ38" s="44"/>
      <c r="JR38" s="44"/>
      <c r="JS38" s="44"/>
      <c r="JT38" s="44"/>
      <c r="JU38" s="44"/>
      <c r="JV38" s="44"/>
      <c r="JW38" s="44"/>
      <c r="JX38" s="44"/>
      <c r="JY38" s="44"/>
      <c r="JZ38" s="44"/>
      <c r="KA38" s="44"/>
      <c r="KB38" s="44"/>
      <c r="KC38" s="44"/>
      <c r="KD38" s="44"/>
      <c r="KE38" s="44"/>
      <c r="KF38" s="44"/>
      <c r="KG38" s="44"/>
      <c r="KH38" s="44"/>
      <c r="KI38" s="44"/>
      <c r="KJ38" s="44"/>
      <c r="KK38" s="44"/>
      <c r="KL38" s="44"/>
      <c r="KM38" s="44"/>
      <c r="KN38" s="44"/>
      <c r="KO38" s="44"/>
      <c r="KP38" s="44"/>
      <c r="KQ38" s="44"/>
      <c r="KR38" s="44"/>
      <c r="KS38" s="44"/>
      <c r="KT38" s="44"/>
      <c r="KU38" s="44"/>
      <c r="KV38" s="44"/>
      <c r="KW38" s="44"/>
      <c r="KX38" s="44"/>
      <c r="KY38" s="44"/>
      <c r="KZ38" s="44"/>
      <c r="LA38" s="44"/>
      <c r="LB38" s="44"/>
      <c r="LC38" s="44"/>
      <c r="LD38" s="44"/>
      <c r="LE38" s="44"/>
      <c r="LF38" s="44"/>
      <c r="LG38" s="44"/>
      <c r="LH38" s="44"/>
      <c r="LI38" s="44"/>
      <c r="LJ38" s="44"/>
      <c r="LK38" s="44"/>
      <c r="LL38" s="44"/>
      <c r="LM38" s="44"/>
      <c r="LN38" s="44"/>
      <c r="LO38" s="44"/>
      <c r="LP38" s="44"/>
      <c r="LQ38" s="44"/>
      <c r="LR38" s="44"/>
      <c r="LS38" s="44"/>
      <c r="LT38" s="44"/>
      <c r="LU38" s="44"/>
      <c r="LV38" s="44"/>
      <c r="LW38" s="44"/>
      <c r="LX38" s="44"/>
      <c r="LY38" s="44"/>
      <c r="LZ38" s="44"/>
      <c r="MA38" s="44"/>
      <c r="MB38" s="44"/>
      <c r="MC38" s="44"/>
      <c r="MD38" s="44"/>
      <c r="ME38" s="44"/>
      <c r="MF38" s="44"/>
      <c r="MG38" s="44"/>
      <c r="MH38" s="44"/>
      <c r="MI38" s="44"/>
      <c r="MJ38" s="44"/>
      <c r="MK38" s="44"/>
      <c r="ML38" s="44"/>
      <c r="MM38" s="44"/>
      <c r="MN38" s="44"/>
      <c r="MO38" s="44"/>
      <c r="MP38" s="44"/>
      <c r="MQ38" s="44"/>
      <c r="MR38" s="44"/>
      <c r="MS38" s="44"/>
      <c r="MT38" s="44"/>
      <c r="MU38" s="44"/>
      <c r="MV38" s="44"/>
      <c r="MW38" s="44"/>
      <c r="MX38" s="44"/>
      <c r="MY38" s="44"/>
      <c r="MZ38" s="44"/>
      <c r="NA38" s="44"/>
      <c r="NB38" s="44"/>
      <c r="NC38" s="44"/>
      <c r="ND38" s="44"/>
      <c r="NE38" s="44"/>
      <c r="NF38" s="44"/>
      <c r="NG38" s="44"/>
      <c r="NH38" s="44"/>
      <c r="NI38" s="44"/>
      <c r="NJ38" s="44"/>
      <c r="NK38" s="44"/>
      <c r="NL38" s="44"/>
      <c r="NM38" s="44"/>
      <c r="NN38" s="44"/>
      <c r="NO38" s="44"/>
      <c r="NP38" s="44"/>
      <c r="NQ38" s="44"/>
      <c r="NR38" s="44"/>
      <c r="NS38" s="44"/>
      <c r="NT38" s="44"/>
      <c r="NU38" s="44"/>
      <c r="NV38" s="44"/>
      <c r="NW38" s="44"/>
      <c r="NX38" s="44"/>
      <c r="NY38" s="44"/>
      <c r="NZ38" s="44"/>
      <c r="OA38" s="44"/>
      <c r="OB38" s="44"/>
      <c r="OC38" s="44"/>
      <c r="OD38" s="44"/>
      <c r="OE38" s="44"/>
      <c r="OF38" s="44"/>
      <c r="OG38" s="44"/>
      <c r="OH38" s="44"/>
      <c r="OI38" s="44"/>
      <c r="OJ38" s="44"/>
      <c r="OK38" s="44"/>
      <c r="OL38" s="44"/>
      <c r="OM38" s="44"/>
      <c r="ON38" s="44"/>
      <c r="OO38" s="44"/>
      <c r="OP38" s="44"/>
      <c r="OQ38" s="44"/>
      <c r="OR38" s="44"/>
      <c r="OS38" s="44"/>
      <c r="OT38" s="44"/>
      <c r="OU38" s="44"/>
      <c r="OV38" s="44"/>
      <c r="OW38" s="44"/>
      <c r="OX38" s="44"/>
      <c r="OY38" s="44"/>
      <c r="OZ38" s="44"/>
      <c r="PA38" s="44"/>
      <c r="PB38" s="44"/>
      <c r="PC38" s="44"/>
      <c r="PD38" s="44"/>
      <c r="PE38" s="44"/>
      <c r="PF38" s="44"/>
      <c r="PG38" s="44"/>
      <c r="PH38" s="44"/>
      <c r="PI38" s="44"/>
      <c r="PJ38" s="44"/>
      <c r="PK38" s="44"/>
      <c r="PL38" s="44"/>
      <c r="PM38" s="44"/>
      <c r="PN38" s="44"/>
      <c r="PO38" s="44"/>
      <c r="PP38" s="44"/>
      <c r="PQ38" s="44"/>
      <c r="PR38" s="44"/>
      <c r="PS38" s="44"/>
      <c r="PT38" s="44"/>
      <c r="PU38" s="44"/>
      <c r="PV38" s="44"/>
      <c r="PW38" s="44"/>
      <c r="PX38" s="44"/>
      <c r="PY38" s="44"/>
      <c r="PZ38" s="44"/>
      <c r="QA38" s="44"/>
      <c r="QB38" s="44"/>
      <c r="QC38" s="44"/>
      <c r="QD38" s="44"/>
      <c r="QE38" s="44"/>
      <c r="QF38" s="44"/>
      <c r="QG38" s="44"/>
      <c r="QH38" s="44"/>
      <c r="QI38" s="44"/>
      <c r="QJ38" s="44"/>
      <c r="QK38" s="44"/>
      <c r="QL38" s="44"/>
      <c r="QM38" s="44"/>
      <c r="QN38" s="44"/>
      <c r="QO38" s="44"/>
      <c r="QP38" s="44"/>
      <c r="QQ38" s="44"/>
      <c r="QR38" s="44"/>
      <c r="QS38" s="44"/>
      <c r="QT38" s="44"/>
      <c r="QU38" s="44"/>
      <c r="QV38" s="44"/>
      <c r="QW38" s="44"/>
      <c r="QX38" s="44"/>
      <c r="QY38" s="44"/>
      <c r="QZ38" s="44"/>
      <c r="RA38" s="44"/>
      <c r="RB38" s="44"/>
      <c r="RC38" s="44"/>
      <c r="RD38" s="44"/>
      <c r="RE38" s="44"/>
      <c r="RF38" s="44"/>
      <c r="RG38" s="44"/>
      <c r="RH38" s="44"/>
      <c r="RI38" s="44"/>
      <c r="RJ38" s="44"/>
      <c r="RK38" s="44"/>
      <c r="RL38" s="44"/>
      <c r="RM38" s="44"/>
      <c r="RN38" s="44"/>
      <c r="RO38" s="44"/>
      <c r="RP38" s="44"/>
      <c r="RQ38" s="44"/>
      <c r="RR38" s="44"/>
      <c r="RS38" s="44"/>
      <c r="RT38" s="44"/>
      <c r="RU38" s="44"/>
      <c r="RV38" s="44"/>
      <c r="RW38" s="44"/>
      <c r="RX38" s="44"/>
      <c r="RY38" s="44"/>
      <c r="RZ38" s="44"/>
      <c r="SA38" s="44"/>
      <c r="SB38" s="44"/>
      <c r="SC38" s="44"/>
      <c r="SD38" s="44"/>
      <c r="SE38" s="44"/>
      <c r="SF38" s="44"/>
      <c r="SG38" s="44"/>
      <c r="SH38" s="44"/>
      <c r="SI38" s="44"/>
      <c r="SJ38" s="44"/>
      <c r="SK38" s="44"/>
      <c r="SL38" s="44"/>
      <c r="SM38" s="44"/>
      <c r="SN38" s="44"/>
      <c r="SO38" s="44"/>
      <c r="SP38" s="44"/>
      <c r="SQ38" s="44"/>
      <c r="SR38" s="44"/>
      <c r="SS38" s="44"/>
      <c r="ST38" s="44"/>
      <c r="SU38" s="44"/>
      <c r="SV38" s="44"/>
      <c r="SW38" s="44"/>
      <c r="SX38" s="44"/>
      <c r="SY38" s="44"/>
      <c r="SZ38" s="44"/>
      <c r="TA38" s="44"/>
      <c r="TB38" s="44"/>
      <c r="TC38" s="44"/>
      <c r="TD38" s="44"/>
      <c r="TE38" s="44"/>
      <c r="TF38" s="44"/>
      <c r="TG38" s="44"/>
      <c r="TH38" s="44"/>
      <c r="TI38" s="44"/>
      <c r="TJ38" s="44"/>
      <c r="TK38" s="44"/>
      <c r="TL38" s="44"/>
      <c r="TM38" s="44"/>
      <c r="TN38" s="44"/>
      <c r="TO38" s="44"/>
      <c r="TP38" s="44"/>
      <c r="TQ38" s="44"/>
      <c r="TR38" s="44"/>
      <c r="TS38" s="44"/>
      <c r="TT38" s="44"/>
      <c r="TU38" s="44"/>
      <c r="TV38" s="44"/>
      <c r="TW38" s="44"/>
      <c r="TX38" s="44"/>
      <c r="TY38" s="44"/>
      <c r="TZ38" s="44"/>
      <c r="UA38" s="44"/>
      <c r="UB38" s="44"/>
      <c r="UC38" s="44"/>
      <c r="UD38" s="44"/>
      <c r="UE38" s="44"/>
      <c r="UF38" s="44"/>
      <c r="UG38" s="44"/>
      <c r="UH38" s="44"/>
      <c r="UI38" s="44"/>
      <c r="UJ38" s="44"/>
      <c r="UK38" s="44"/>
      <c r="UL38" s="44"/>
      <c r="UM38" s="44"/>
      <c r="UN38" s="44"/>
      <c r="UO38" s="44"/>
      <c r="UP38" s="44"/>
      <c r="UQ38" s="44"/>
      <c r="UR38" s="44"/>
      <c r="US38" s="44"/>
      <c r="UT38" s="44"/>
      <c r="UU38" s="44"/>
      <c r="UV38" s="44"/>
      <c r="UW38" s="44"/>
      <c r="UX38" s="44"/>
      <c r="UY38" s="44"/>
      <c r="UZ38" s="44"/>
      <c r="VA38" s="44"/>
      <c r="VB38" s="44"/>
      <c r="VC38" s="44"/>
      <c r="VD38" s="44"/>
      <c r="VE38" s="44"/>
      <c r="VF38" s="44"/>
      <c r="VG38" s="44"/>
      <c r="VH38" s="44"/>
      <c r="VI38" s="44"/>
      <c r="VJ38" s="44"/>
      <c r="VK38" s="44"/>
      <c r="VL38" s="44"/>
      <c r="VM38" s="44"/>
      <c r="VN38" s="44"/>
      <c r="VO38" s="44"/>
      <c r="VP38" s="44"/>
      <c r="VQ38" s="44"/>
      <c r="VR38" s="44"/>
      <c r="VS38" s="44"/>
      <c r="VT38" s="44"/>
      <c r="VU38" s="44"/>
      <c r="VV38" s="44"/>
      <c r="VW38" s="44"/>
      <c r="VX38" s="44"/>
      <c r="VY38" s="44"/>
      <c r="VZ38" s="44"/>
      <c r="WA38" s="44"/>
      <c r="WB38" s="44"/>
      <c r="WC38" s="44"/>
      <c r="WD38" s="44"/>
      <c r="WE38" s="44"/>
      <c r="WF38" s="44"/>
      <c r="WG38" s="44"/>
      <c r="WH38" s="44"/>
      <c r="WI38" s="44"/>
      <c r="WJ38" s="44"/>
      <c r="WK38" s="44"/>
      <c r="WL38" s="44"/>
      <c r="WM38" s="44"/>
      <c r="WN38" s="44"/>
      <c r="WO38" s="44"/>
      <c r="WP38" s="44"/>
      <c r="WQ38" s="44"/>
      <c r="WR38" s="44"/>
      <c r="WS38" s="44"/>
      <c r="WT38" s="44"/>
      <c r="WU38" s="44"/>
      <c r="WV38" s="44"/>
      <c r="WW38" s="44"/>
      <c r="WX38" s="44"/>
      <c r="WY38" s="44"/>
      <c r="WZ38" s="44"/>
      <c r="XA38" s="44"/>
      <c r="XB38" s="44"/>
      <c r="XC38" s="44"/>
      <c r="XD38" s="44"/>
      <c r="XE38" s="44"/>
      <c r="XF38" s="44"/>
      <c r="XG38" s="44"/>
      <c r="XH38" s="44"/>
      <c r="XI38" s="44"/>
      <c r="XJ38" s="44"/>
      <c r="XK38" s="44"/>
      <c r="XL38" s="44"/>
      <c r="XM38" s="44"/>
      <c r="XN38" s="44"/>
      <c r="XO38" s="44"/>
      <c r="XP38" s="44"/>
      <c r="XQ38" s="44"/>
      <c r="XR38" s="44"/>
      <c r="XS38" s="44"/>
      <c r="XT38" s="44"/>
      <c r="XU38" s="44"/>
      <c r="XV38" s="44"/>
      <c r="XW38" s="44"/>
      <c r="XX38" s="44"/>
      <c r="XY38" s="44"/>
      <c r="XZ38" s="44"/>
      <c r="YA38" s="44"/>
      <c r="YB38" s="44"/>
      <c r="YC38" s="44"/>
      <c r="YD38" s="44"/>
      <c r="YE38" s="44"/>
      <c r="YF38" s="44"/>
      <c r="YG38" s="44"/>
      <c r="YH38" s="44"/>
      <c r="YI38" s="44"/>
      <c r="YJ38" s="44"/>
      <c r="YK38" s="44"/>
      <c r="YL38" s="44"/>
      <c r="YM38" s="44"/>
      <c r="YN38" s="44"/>
      <c r="YO38" s="44"/>
      <c r="YP38" s="44"/>
      <c r="YQ38" s="44"/>
      <c r="YR38" s="44"/>
      <c r="YS38" s="44"/>
      <c r="YT38" s="44"/>
      <c r="YU38" s="44"/>
      <c r="YV38" s="44"/>
      <c r="YW38" s="44"/>
      <c r="YX38" s="44"/>
      <c r="YY38" s="44"/>
      <c r="YZ38" s="44"/>
      <c r="ZA38" s="44"/>
      <c r="ZB38" s="44"/>
      <c r="ZC38" s="44"/>
      <c r="ZD38" s="44"/>
      <c r="ZE38" s="44"/>
      <c r="ZF38" s="44"/>
      <c r="ZG38" s="44"/>
      <c r="ZH38" s="44"/>
      <c r="ZI38" s="44"/>
      <c r="ZJ38" s="44"/>
      <c r="ZK38" s="44"/>
      <c r="ZL38" s="44"/>
      <c r="ZM38" s="44"/>
      <c r="ZN38" s="44"/>
      <c r="ZO38" s="44"/>
      <c r="ZP38" s="44"/>
      <c r="ZQ38" s="44"/>
      <c r="ZR38" s="44"/>
      <c r="ZS38" s="44"/>
      <c r="ZT38" s="44"/>
      <c r="ZU38" s="44"/>
      <c r="ZV38" s="44"/>
      <c r="ZW38" s="44"/>
      <c r="ZX38" s="44"/>
      <c r="ZY38" s="44"/>
      <c r="ZZ38" s="44"/>
      <c r="AAA38" s="44"/>
      <c r="AAB38" s="44"/>
      <c r="AAC38" s="44"/>
      <c r="AAD38" s="44"/>
      <c r="AAE38" s="44"/>
      <c r="AAF38" s="44"/>
      <c r="AAG38" s="44"/>
      <c r="AAH38" s="44"/>
      <c r="AAI38" s="44"/>
      <c r="AAJ38" s="44"/>
      <c r="AAK38" s="44"/>
      <c r="AAL38" s="44"/>
      <c r="AAM38" s="44"/>
      <c r="AAN38" s="44"/>
      <c r="AAO38" s="44"/>
      <c r="AAP38" s="44"/>
      <c r="AAQ38" s="44"/>
      <c r="AAR38" s="44"/>
      <c r="AAS38" s="44"/>
      <c r="AAT38" s="44"/>
      <c r="AAU38" s="44"/>
      <c r="AAV38" s="44"/>
      <c r="AAW38" s="44"/>
      <c r="AAX38" s="44"/>
      <c r="AAY38" s="44"/>
      <c r="AAZ38" s="44"/>
      <c r="ABA38" s="44"/>
      <c r="ABB38" s="44"/>
      <c r="ABC38" s="44"/>
      <c r="ABD38" s="44"/>
      <c r="ABE38" s="44"/>
      <c r="ABF38" s="44"/>
      <c r="ABG38" s="44"/>
      <c r="ABH38" s="44"/>
      <c r="ABI38" s="44"/>
      <c r="ABJ38" s="44"/>
      <c r="ABK38" s="44"/>
      <c r="ABL38" s="44"/>
      <c r="ABM38" s="44"/>
      <c r="ABN38" s="44"/>
      <c r="ABO38" s="44"/>
      <c r="ABP38" s="44"/>
      <c r="ABQ38" s="44"/>
      <c r="ABR38" s="44"/>
      <c r="ABS38" s="44"/>
      <c r="ABT38" s="44"/>
      <c r="ABU38" s="44"/>
      <c r="ABV38" s="44"/>
      <c r="ABW38" s="44"/>
      <c r="ABX38" s="44"/>
      <c r="ABY38" s="44"/>
      <c r="ABZ38" s="44"/>
      <c r="ACA38" s="44"/>
      <c r="ACB38" s="44"/>
      <c r="ACC38" s="44"/>
      <c r="ACD38" s="44"/>
      <c r="ACE38" s="44"/>
      <c r="ACF38" s="44"/>
      <c r="ACG38" s="44"/>
      <c r="ACH38" s="44"/>
      <c r="ACI38" s="44"/>
      <c r="ACJ38" s="44"/>
      <c r="ACK38" s="44"/>
      <c r="ACL38" s="44"/>
      <c r="ACM38" s="44"/>
      <c r="ACN38" s="44"/>
      <c r="ACO38" s="44"/>
      <c r="ACP38" s="44"/>
      <c r="ACQ38" s="44"/>
      <c r="ACR38" s="44"/>
      <c r="ACS38" s="44"/>
      <c r="ACT38" s="44"/>
      <c r="ACU38" s="44"/>
      <c r="ACV38" s="44"/>
      <c r="ACW38" s="44"/>
      <c r="ACX38" s="44"/>
      <c r="ACY38" s="44"/>
      <c r="ACZ38" s="44"/>
      <c r="ADA38" s="44"/>
      <c r="ADB38" s="44"/>
      <c r="ADC38" s="44"/>
      <c r="ADD38" s="44"/>
      <c r="ADE38" s="44"/>
      <c r="ADF38" s="44"/>
      <c r="ADG38" s="44"/>
      <c r="ADH38" s="44"/>
      <c r="ADI38" s="44"/>
      <c r="ADJ38" s="44"/>
      <c r="ADK38" s="44"/>
      <c r="ADL38" s="44"/>
      <c r="ADM38" s="44"/>
      <c r="ADN38" s="44"/>
      <c r="ADO38" s="44"/>
      <c r="ADP38" s="44"/>
      <c r="ADQ38" s="44"/>
      <c r="ADR38" s="44"/>
      <c r="ADS38" s="44"/>
      <c r="ADT38" s="44"/>
      <c r="ADU38" s="44"/>
      <c r="ADV38" s="44"/>
      <c r="ADW38" s="44"/>
      <c r="ADX38" s="44"/>
      <c r="ADY38" s="44"/>
      <c r="ADZ38" s="44"/>
      <c r="AEA38" s="44"/>
      <c r="AEB38" s="44"/>
      <c r="AEC38" s="44"/>
      <c r="AED38" s="44"/>
      <c r="AEE38" s="44"/>
      <c r="AEF38" s="44"/>
      <c r="AEG38" s="44"/>
      <c r="AEH38" s="44"/>
      <c r="AEI38" s="44"/>
      <c r="AEJ38" s="44"/>
      <c r="AEK38" s="44"/>
      <c r="AEL38" s="44"/>
      <c r="AEM38" s="44"/>
      <c r="AEN38" s="44"/>
      <c r="AEO38" s="44"/>
      <c r="AEP38" s="44"/>
      <c r="AEQ38" s="44"/>
      <c r="AER38" s="44"/>
      <c r="AES38" s="44"/>
      <c r="AET38" s="44"/>
      <c r="AEU38" s="44"/>
      <c r="AEV38" s="44"/>
      <c r="AEW38" s="44"/>
      <c r="AEX38" s="44"/>
      <c r="AEY38" s="44"/>
      <c r="AEZ38" s="44"/>
      <c r="AFA38" s="44"/>
      <c r="AFB38" s="44"/>
      <c r="AFC38" s="44"/>
      <c r="AFD38" s="44"/>
      <c r="AFE38" s="44"/>
      <c r="AFF38" s="44"/>
      <c r="AFG38" s="44"/>
      <c r="AFH38" s="44"/>
      <c r="AFI38" s="44"/>
      <c r="AFJ38" s="44"/>
      <c r="AFK38" s="44"/>
      <c r="AFL38" s="44"/>
      <c r="AFM38" s="44"/>
      <c r="AFN38" s="44"/>
      <c r="AFO38" s="44"/>
      <c r="AFP38" s="44"/>
      <c r="AFQ38" s="44"/>
      <c r="AFR38" s="44"/>
      <c r="AFS38" s="44"/>
      <c r="AFT38" s="44"/>
      <c r="AFU38" s="44"/>
      <c r="AFV38" s="44"/>
      <c r="AFW38" s="44"/>
      <c r="AFX38" s="44"/>
      <c r="AFY38" s="44"/>
      <c r="AFZ38" s="44"/>
      <c r="AGA38" s="44"/>
      <c r="AGB38" s="44"/>
      <c r="AGC38" s="44"/>
      <c r="AGD38" s="44"/>
      <c r="AGE38" s="44"/>
      <c r="AGF38" s="44"/>
      <c r="AGG38" s="44"/>
      <c r="AGH38" s="44"/>
      <c r="AGI38" s="44"/>
      <c r="AGJ38" s="44"/>
      <c r="AGK38" s="44"/>
      <c r="AGL38" s="44"/>
      <c r="AGM38" s="44"/>
      <c r="AGN38" s="44"/>
      <c r="AGO38" s="44"/>
      <c r="AGP38" s="44"/>
      <c r="AGQ38" s="44"/>
      <c r="AGR38" s="44"/>
      <c r="AGS38" s="44"/>
      <c r="AGT38" s="44"/>
      <c r="AGU38" s="44"/>
      <c r="AGV38" s="44"/>
      <c r="AGW38" s="44"/>
      <c r="AGX38" s="44"/>
      <c r="AGY38" s="44"/>
      <c r="AGZ38" s="44"/>
      <c r="AHA38" s="44"/>
      <c r="AHB38" s="44"/>
      <c r="AHC38" s="44"/>
      <c r="AHD38" s="44"/>
      <c r="AHE38" s="44"/>
      <c r="AHF38" s="44"/>
      <c r="AHG38" s="44"/>
      <c r="AHH38" s="44"/>
      <c r="AHI38" s="44"/>
      <c r="AHJ38" s="44"/>
      <c r="AHK38" s="44"/>
      <c r="AHL38" s="44"/>
      <c r="AHM38" s="44"/>
      <c r="AHN38" s="44"/>
      <c r="AHO38" s="44"/>
      <c r="AHP38" s="44"/>
      <c r="AHQ38" s="44"/>
      <c r="AHR38" s="44"/>
      <c r="AHS38" s="44"/>
      <c r="AHT38" s="44"/>
      <c r="AHU38" s="44"/>
      <c r="AHV38" s="44"/>
      <c r="AHW38" s="44"/>
      <c r="AHX38" s="44"/>
      <c r="AHY38" s="44"/>
      <c r="AHZ38" s="44"/>
      <c r="AIA38" s="44"/>
      <c r="AIB38" s="44"/>
      <c r="AIC38" s="44"/>
      <c r="AID38" s="44"/>
      <c r="AIE38" s="44"/>
      <c r="AIF38" s="44"/>
      <c r="AIG38" s="44"/>
      <c r="AIH38" s="44"/>
      <c r="AII38" s="44"/>
      <c r="AIJ38" s="44"/>
      <c r="AIK38" s="44"/>
      <c r="AIL38" s="44"/>
      <c r="AIM38" s="44"/>
      <c r="AIN38" s="44"/>
      <c r="AIO38" s="44"/>
      <c r="AIP38" s="44"/>
      <c r="AIQ38" s="44"/>
      <c r="AIR38" s="44"/>
      <c r="AIS38" s="44"/>
      <c r="AIT38" s="44"/>
      <c r="AIU38" s="44"/>
      <c r="AIV38" s="44"/>
      <c r="AIW38" s="44"/>
      <c r="AIX38" s="44"/>
      <c r="AIY38" s="44"/>
      <c r="AIZ38" s="44"/>
      <c r="AJA38" s="44"/>
      <c r="AJB38" s="44"/>
      <c r="AJC38" s="44"/>
      <c r="AJD38" s="44"/>
      <c r="AJE38" s="44"/>
      <c r="AJF38" s="44"/>
      <c r="AJG38" s="44"/>
      <c r="AJH38" s="44"/>
      <c r="AJI38" s="44"/>
      <c r="AJJ38" s="44"/>
      <c r="AJK38" s="44"/>
      <c r="AJL38" s="44"/>
      <c r="AJM38" s="44"/>
      <c r="AJN38" s="44"/>
      <c r="AJO38" s="44"/>
      <c r="AJP38" s="44"/>
      <c r="AJQ38" s="44"/>
      <c r="AJR38" s="44"/>
      <c r="AJS38" s="44"/>
      <c r="AJT38" s="44"/>
      <c r="AJU38" s="44"/>
      <c r="AJV38" s="44"/>
      <c r="AJW38" s="44"/>
      <c r="AJX38" s="44"/>
      <c r="AJY38" s="44"/>
      <c r="AJZ38" s="44"/>
      <c r="AKA38" s="44"/>
      <c r="AKB38" s="44"/>
      <c r="AKC38" s="44"/>
      <c r="AKD38" s="44"/>
      <c r="AKE38" s="44"/>
      <c r="AKF38" s="44"/>
      <c r="AKG38" s="44"/>
      <c r="AKH38" s="44"/>
      <c r="AKI38" s="44"/>
      <c r="AKJ38" s="44"/>
      <c r="AKK38" s="44"/>
      <c r="AKL38" s="44"/>
      <c r="AKM38" s="44"/>
      <c r="AKN38" s="44"/>
      <c r="AKO38" s="44"/>
      <c r="AKP38" s="44"/>
      <c r="AKQ38" s="44"/>
      <c r="AKR38" s="44"/>
      <c r="AKS38" s="44"/>
      <c r="AKT38" s="44"/>
      <c r="AKU38" s="44"/>
      <c r="AKV38" s="44"/>
      <c r="AKW38" s="44"/>
      <c r="AKX38" s="44"/>
      <c r="AKY38" s="44"/>
      <c r="AKZ38" s="44"/>
      <c r="ALA38" s="44"/>
      <c r="ALB38" s="44"/>
      <c r="ALC38" s="44"/>
      <c r="ALD38" s="44"/>
      <c r="ALE38" s="44"/>
      <c r="ALF38" s="44"/>
      <c r="ALG38" s="44"/>
      <c r="ALH38" s="44"/>
      <c r="ALI38" s="44"/>
      <c r="ALJ38" s="44"/>
      <c r="ALK38" s="44"/>
      <c r="ALL38" s="44"/>
      <c r="ALM38" s="44"/>
      <c r="ALN38" s="44"/>
      <c r="ALO38" s="44"/>
      <c r="ALP38" s="44"/>
      <c r="ALQ38" s="44"/>
      <c r="ALR38" s="44"/>
      <c r="ALS38" s="44"/>
      <c r="ALT38" s="44"/>
      <c r="ALU38" s="44"/>
      <c r="ALV38" s="44"/>
      <c r="ALW38" s="44"/>
      <c r="ALX38" s="44"/>
      <c r="ALY38" s="44"/>
      <c r="ALZ38" s="44"/>
      <c r="AMA38" s="44"/>
      <c r="AMB38" s="44"/>
      <c r="AMC38" s="44"/>
      <c r="AMD38" s="44"/>
      <c r="AME38" s="44"/>
      <c r="AMF38" s="44"/>
      <c r="AMG38" s="44"/>
      <c r="AMH38" s="44"/>
      <c r="AMI38" s="44"/>
      <c r="AMJ38" s="44"/>
      <c r="AMK38" s="44"/>
      <c r="AML38" s="44"/>
      <c r="AMM38" s="44"/>
      <c r="AMN38" s="44"/>
      <c r="AMO38" s="44"/>
      <c r="AMP38" s="44"/>
      <c r="AMQ38" s="44"/>
      <c r="AMR38" s="44"/>
      <c r="AMS38" s="44"/>
      <c r="AMT38" s="44"/>
      <c r="AMU38" s="44"/>
      <c r="AMV38" s="44"/>
      <c r="AMW38" s="44"/>
      <c r="AMX38" s="44"/>
      <c r="AMY38" s="44"/>
      <c r="AMZ38" s="44"/>
      <c r="ANA38" s="44"/>
      <c r="ANB38" s="44"/>
      <c r="ANC38" s="44"/>
      <c r="AND38" s="44"/>
      <c r="ANE38" s="44"/>
      <c r="ANF38" s="44"/>
      <c r="ANG38" s="44"/>
      <c r="ANH38" s="44"/>
      <c r="ANI38" s="44"/>
      <c r="ANJ38" s="44"/>
      <c r="ANK38" s="44"/>
      <c r="ANL38" s="44"/>
      <c r="ANM38" s="44"/>
      <c r="ANN38" s="44"/>
      <c r="ANO38" s="44"/>
      <c r="ANP38" s="44"/>
      <c r="ANQ38" s="44"/>
      <c r="ANR38" s="44"/>
      <c r="ANS38" s="44"/>
      <c r="ANT38" s="44"/>
      <c r="ANU38" s="44"/>
      <c r="ANV38" s="44"/>
      <c r="ANW38" s="44"/>
      <c r="ANX38" s="44"/>
      <c r="ANY38" s="44"/>
      <c r="ANZ38" s="44"/>
      <c r="AOA38" s="44"/>
      <c r="AOB38" s="44"/>
      <c r="AOC38" s="44"/>
      <c r="AOD38" s="44"/>
      <c r="AOE38" s="44"/>
      <c r="AOF38" s="44"/>
      <c r="AOG38" s="44"/>
      <c r="AOH38" s="44"/>
      <c r="AOI38" s="44"/>
      <c r="AOJ38" s="44"/>
      <c r="AOK38" s="44"/>
      <c r="AOL38" s="44"/>
      <c r="AOM38" s="44"/>
      <c r="AON38" s="44"/>
      <c r="AOO38" s="44"/>
      <c r="AOP38" s="44"/>
      <c r="AOQ38" s="44"/>
      <c r="AOR38" s="44"/>
      <c r="AOS38" s="44"/>
      <c r="AOT38" s="44"/>
      <c r="AOU38" s="44"/>
      <c r="AOV38" s="44"/>
      <c r="AOW38" s="44"/>
      <c r="AOX38" s="44"/>
      <c r="AOY38" s="44"/>
      <c r="AOZ38" s="44"/>
      <c r="APA38" s="44"/>
      <c r="APB38" s="44"/>
      <c r="APC38" s="44"/>
      <c r="APD38" s="44"/>
      <c r="APE38" s="44"/>
      <c r="APF38" s="44"/>
      <c r="APG38" s="44"/>
      <c r="APH38" s="44"/>
      <c r="API38" s="44"/>
      <c r="APJ38" s="44"/>
      <c r="APK38" s="44"/>
      <c r="APL38" s="44"/>
      <c r="APM38" s="44"/>
    </row>
    <row r="39" spans="3:1105" x14ac:dyDescent="0.25">
      <c r="C39" s="46" t="s">
        <v>324</v>
      </c>
      <c r="D39" s="44">
        <v>12383</v>
      </c>
      <c r="E39" s="119">
        <v>0</v>
      </c>
      <c r="F39" s="119">
        <v>-94557454.519999996</v>
      </c>
      <c r="G39" s="119">
        <v>26084001.23</v>
      </c>
      <c r="H39" s="119">
        <v>0</v>
      </c>
      <c r="I39" s="44"/>
      <c r="J39" s="44"/>
      <c r="K39" s="68"/>
      <c r="L39" s="68"/>
      <c r="M39" s="68"/>
      <c r="N39" s="68"/>
      <c r="Q39" s="68"/>
      <c r="R39" s="68"/>
      <c r="S39" s="68"/>
      <c r="T39" s="68"/>
      <c r="U39" s="68"/>
      <c r="V39" s="68"/>
      <c r="W39" s="68"/>
      <c r="X39" s="68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4"/>
      <c r="AJ39" s="44"/>
      <c r="AK39" s="44"/>
      <c r="AL39" s="44"/>
      <c r="AM39" s="44"/>
      <c r="AN39" s="44"/>
      <c r="AO39" s="44"/>
      <c r="AP39" s="44"/>
      <c r="AQ39" s="44"/>
      <c r="AR39" s="44"/>
      <c r="AS39" s="44"/>
      <c r="AT39" s="44"/>
      <c r="AU39" s="44"/>
      <c r="AV39" s="44"/>
      <c r="AW39" s="44"/>
      <c r="AX39" s="44"/>
      <c r="AY39" s="44"/>
      <c r="AZ39" s="44"/>
      <c r="BA39" s="44"/>
      <c r="BB39" s="44"/>
      <c r="BC39" s="44"/>
      <c r="BD39" s="44"/>
      <c r="BE39" s="44"/>
      <c r="BF39" s="44"/>
      <c r="BG39" s="44"/>
      <c r="BH39" s="44"/>
      <c r="BI39" s="44"/>
      <c r="BJ39" s="44"/>
      <c r="BK39" s="44"/>
      <c r="BL39" s="44"/>
      <c r="BM39" s="44"/>
      <c r="BN39" s="44"/>
      <c r="BO39" s="44"/>
      <c r="BP39" s="44"/>
      <c r="BQ39" s="44"/>
      <c r="BR39" s="44"/>
      <c r="BS39" s="44"/>
      <c r="BT39" s="44"/>
      <c r="BU39" s="44"/>
      <c r="BV39" s="44"/>
      <c r="BW39" s="44"/>
      <c r="BX39" s="44"/>
      <c r="BY39" s="44"/>
      <c r="BZ39" s="44"/>
      <c r="CA39" s="44"/>
      <c r="CB39" s="44"/>
      <c r="CC39" s="44"/>
      <c r="CD39" s="44"/>
      <c r="CE39" s="44"/>
      <c r="CF39" s="44"/>
      <c r="CG39" s="44"/>
      <c r="CH39" s="44"/>
      <c r="CI39" s="44"/>
      <c r="CJ39" s="44"/>
      <c r="CK39" s="44"/>
      <c r="CL39" s="44"/>
      <c r="CM39" s="44"/>
      <c r="CN39" s="44"/>
      <c r="CO39" s="44"/>
      <c r="CP39" s="44"/>
      <c r="CQ39" s="44"/>
      <c r="CR39" s="44"/>
      <c r="CS39" s="44"/>
      <c r="CT39" s="44"/>
      <c r="CU39" s="44"/>
      <c r="CV39" s="44"/>
      <c r="CW39" s="44"/>
      <c r="CX39" s="44"/>
      <c r="CY39" s="44"/>
      <c r="CZ39" s="44"/>
      <c r="DA39" s="44"/>
      <c r="DB39" s="44"/>
      <c r="DC39" s="44"/>
      <c r="DD39" s="44"/>
      <c r="DE39" s="44"/>
      <c r="DF39" s="44"/>
      <c r="DG39" s="44"/>
      <c r="DH39" s="44"/>
      <c r="DI39" s="44"/>
      <c r="DJ39" s="44"/>
      <c r="DK39" s="44"/>
      <c r="DL39" s="44"/>
      <c r="DM39" s="44"/>
      <c r="DN39" s="44"/>
      <c r="DO39" s="44"/>
      <c r="DP39" s="44"/>
      <c r="DQ39" s="44"/>
      <c r="DR39" s="44"/>
      <c r="DS39" s="44"/>
      <c r="DT39" s="44"/>
      <c r="DU39" s="44"/>
      <c r="DV39" s="44"/>
      <c r="DW39" s="44"/>
      <c r="DX39" s="44"/>
      <c r="DY39" s="44"/>
      <c r="DZ39" s="44"/>
      <c r="EA39" s="44"/>
      <c r="EB39" s="44"/>
      <c r="EC39" s="44"/>
      <c r="ED39" s="44"/>
      <c r="EE39" s="44"/>
      <c r="EF39" s="44"/>
      <c r="EG39" s="44"/>
      <c r="EH39" s="44"/>
      <c r="EI39" s="44"/>
      <c r="EJ39" s="44"/>
      <c r="EK39" s="44"/>
      <c r="EL39" s="44"/>
      <c r="EM39" s="44"/>
      <c r="EN39" s="44"/>
      <c r="EO39" s="44"/>
      <c r="EP39" s="44"/>
      <c r="EQ39" s="44"/>
      <c r="ER39" s="44"/>
      <c r="ES39" s="44"/>
      <c r="ET39" s="44"/>
      <c r="EU39" s="44"/>
      <c r="EV39" s="44"/>
      <c r="EW39" s="44"/>
      <c r="EX39" s="44"/>
      <c r="EY39" s="44"/>
      <c r="EZ39" s="44"/>
      <c r="FA39" s="44"/>
      <c r="FB39" s="44"/>
      <c r="FC39" s="44"/>
      <c r="FD39" s="44"/>
      <c r="FE39" s="44"/>
      <c r="FF39" s="44"/>
      <c r="FG39" s="44"/>
      <c r="FH39" s="44"/>
      <c r="FI39" s="44"/>
      <c r="FJ39" s="44"/>
      <c r="FK39" s="44"/>
      <c r="FL39" s="44"/>
      <c r="FM39" s="44"/>
      <c r="FN39" s="44"/>
      <c r="FO39" s="44"/>
      <c r="FP39" s="44"/>
      <c r="FQ39" s="44"/>
      <c r="FR39" s="44"/>
      <c r="FS39" s="44"/>
      <c r="FT39" s="44"/>
      <c r="FU39" s="44"/>
      <c r="FV39" s="44"/>
      <c r="FW39" s="44"/>
      <c r="FX39" s="44"/>
      <c r="FY39" s="44"/>
      <c r="FZ39" s="44"/>
      <c r="GA39" s="44"/>
      <c r="GB39" s="44"/>
      <c r="GC39" s="44"/>
      <c r="GD39" s="44"/>
      <c r="GE39" s="44"/>
      <c r="GF39" s="44"/>
      <c r="GG39" s="44"/>
      <c r="GH39" s="44"/>
      <c r="GI39" s="44"/>
      <c r="GJ39" s="44"/>
      <c r="GK39" s="44"/>
      <c r="GL39" s="44"/>
      <c r="GM39" s="44"/>
      <c r="GN39" s="44"/>
      <c r="GO39" s="44"/>
      <c r="GP39" s="44"/>
      <c r="GQ39" s="44"/>
      <c r="GR39" s="44"/>
      <c r="GS39" s="44"/>
      <c r="GT39" s="44"/>
      <c r="GU39" s="44"/>
      <c r="GV39" s="44"/>
      <c r="GW39" s="44"/>
      <c r="GX39" s="44"/>
      <c r="GY39" s="44"/>
      <c r="GZ39" s="44"/>
      <c r="HA39" s="44"/>
      <c r="HB39" s="44"/>
      <c r="HC39" s="44"/>
      <c r="HD39" s="44"/>
      <c r="HE39" s="44"/>
      <c r="HF39" s="44"/>
      <c r="HG39" s="44"/>
      <c r="HH39" s="44"/>
      <c r="HI39" s="44"/>
      <c r="HJ39" s="44"/>
      <c r="HK39" s="44"/>
      <c r="HL39" s="44"/>
      <c r="HM39" s="44"/>
      <c r="HN39" s="44"/>
      <c r="HO39" s="44"/>
      <c r="HP39" s="44"/>
      <c r="HQ39" s="44"/>
      <c r="HR39" s="44"/>
      <c r="HS39" s="44"/>
      <c r="HT39" s="44"/>
      <c r="HU39" s="44"/>
      <c r="HV39" s="44"/>
      <c r="HW39" s="44"/>
      <c r="HX39" s="44"/>
      <c r="HY39" s="44"/>
      <c r="HZ39" s="44"/>
      <c r="IA39" s="44"/>
      <c r="IB39" s="44"/>
      <c r="IC39" s="44"/>
      <c r="ID39" s="44"/>
      <c r="IE39" s="44"/>
      <c r="IF39" s="44"/>
      <c r="IG39" s="44"/>
      <c r="IH39" s="44"/>
      <c r="II39" s="44"/>
      <c r="IJ39" s="44"/>
      <c r="IK39" s="44"/>
      <c r="IL39" s="44"/>
      <c r="IM39" s="44"/>
      <c r="IN39" s="44"/>
      <c r="IO39" s="44"/>
      <c r="IP39" s="44"/>
      <c r="IQ39" s="44"/>
      <c r="IR39" s="44"/>
      <c r="IS39" s="44"/>
      <c r="IT39" s="44"/>
      <c r="IU39" s="44"/>
      <c r="IV39" s="44"/>
      <c r="IW39" s="44"/>
      <c r="IX39" s="44"/>
      <c r="IY39" s="44"/>
      <c r="IZ39" s="44"/>
      <c r="JA39" s="44"/>
      <c r="JB39" s="44"/>
      <c r="JC39" s="44"/>
      <c r="JD39" s="44"/>
      <c r="JE39" s="44"/>
      <c r="JF39" s="44"/>
      <c r="JG39" s="44"/>
      <c r="JH39" s="44"/>
      <c r="JI39" s="44"/>
      <c r="JJ39" s="44"/>
      <c r="JK39" s="44"/>
      <c r="JL39" s="44"/>
      <c r="JM39" s="44"/>
      <c r="JN39" s="44"/>
      <c r="JO39" s="44"/>
      <c r="JP39" s="44"/>
      <c r="JQ39" s="44"/>
      <c r="JR39" s="44"/>
      <c r="JS39" s="44"/>
      <c r="JT39" s="44"/>
      <c r="JU39" s="44"/>
      <c r="JV39" s="44"/>
      <c r="JW39" s="44"/>
      <c r="JX39" s="44"/>
      <c r="JY39" s="44"/>
      <c r="JZ39" s="44"/>
      <c r="KA39" s="44"/>
      <c r="KB39" s="44"/>
      <c r="KC39" s="44"/>
      <c r="KD39" s="44"/>
      <c r="KE39" s="44"/>
      <c r="KF39" s="44"/>
      <c r="KG39" s="44"/>
      <c r="KH39" s="44"/>
      <c r="KI39" s="44"/>
      <c r="KJ39" s="44"/>
      <c r="KK39" s="44"/>
      <c r="KL39" s="44"/>
      <c r="KM39" s="44"/>
      <c r="KN39" s="44"/>
      <c r="KO39" s="44"/>
      <c r="KP39" s="44"/>
      <c r="KQ39" s="44"/>
      <c r="KR39" s="44"/>
      <c r="KS39" s="44"/>
      <c r="KT39" s="44"/>
      <c r="KU39" s="44"/>
      <c r="KV39" s="44"/>
      <c r="KW39" s="44"/>
      <c r="KX39" s="44"/>
      <c r="KY39" s="44"/>
      <c r="KZ39" s="44"/>
      <c r="LA39" s="44"/>
      <c r="LB39" s="44"/>
      <c r="LC39" s="44"/>
      <c r="LD39" s="44"/>
      <c r="LE39" s="44"/>
      <c r="LF39" s="44"/>
      <c r="LG39" s="44"/>
      <c r="LH39" s="44"/>
      <c r="LI39" s="44"/>
      <c r="LJ39" s="44"/>
      <c r="LK39" s="44"/>
      <c r="LL39" s="44"/>
      <c r="LM39" s="44"/>
      <c r="LN39" s="44"/>
      <c r="LO39" s="44"/>
      <c r="LP39" s="44"/>
      <c r="LQ39" s="44"/>
      <c r="LR39" s="44"/>
      <c r="LS39" s="44"/>
      <c r="LT39" s="44"/>
      <c r="LU39" s="44"/>
      <c r="LV39" s="44"/>
      <c r="LW39" s="44"/>
      <c r="LX39" s="44"/>
      <c r="LY39" s="44"/>
      <c r="LZ39" s="44"/>
      <c r="MA39" s="44"/>
      <c r="MB39" s="44"/>
      <c r="MC39" s="44"/>
      <c r="MD39" s="44"/>
      <c r="ME39" s="44"/>
      <c r="MF39" s="44"/>
      <c r="MG39" s="44"/>
      <c r="MH39" s="44"/>
      <c r="MI39" s="44"/>
      <c r="MJ39" s="44"/>
      <c r="MK39" s="44"/>
      <c r="ML39" s="44"/>
      <c r="MM39" s="44"/>
      <c r="MN39" s="44"/>
      <c r="MO39" s="44"/>
      <c r="MP39" s="44"/>
      <c r="MQ39" s="44"/>
      <c r="MR39" s="44"/>
      <c r="MS39" s="44"/>
      <c r="MT39" s="44"/>
      <c r="MU39" s="44"/>
      <c r="MV39" s="44"/>
      <c r="MW39" s="44"/>
      <c r="MX39" s="44"/>
      <c r="MY39" s="44"/>
      <c r="MZ39" s="44"/>
      <c r="NA39" s="44"/>
      <c r="NB39" s="44"/>
      <c r="NC39" s="44"/>
      <c r="ND39" s="44"/>
      <c r="NE39" s="44"/>
      <c r="NF39" s="44"/>
      <c r="NG39" s="44"/>
      <c r="NH39" s="44"/>
      <c r="NI39" s="44"/>
      <c r="NJ39" s="44"/>
      <c r="NK39" s="44"/>
      <c r="NL39" s="44"/>
      <c r="NM39" s="44"/>
      <c r="NN39" s="44"/>
      <c r="NO39" s="44"/>
      <c r="NP39" s="44"/>
      <c r="NQ39" s="44"/>
      <c r="NR39" s="44"/>
      <c r="NS39" s="44"/>
      <c r="NT39" s="44"/>
      <c r="NU39" s="44"/>
      <c r="NV39" s="44"/>
      <c r="NW39" s="44"/>
      <c r="NX39" s="44"/>
      <c r="NY39" s="44"/>
      <c r="NZ39" s="44"/>
      <c r="OA39" s="44"/>
      <c r="OB39" s="44"/>
      <c r="OC39" s="44"/>
      <c r="OD39" s="44"/>
      <c r="OE39" s="44"/>
      <c r="OF39" s="44"/>
      <c r="OG39" s="44"/>
      <c r="OH39" s="44"/>
      <c r="OI39" s="44"/>
      <c r="OJ39" s="44"/>
      <c r="OK39" s="44"/>
      <c r="OL39" s="44"/>
      <c r="OM39" s="44"/>
      <c r="ON39" s="44"/>
      <c r="OO39" s="44"/>
      <c r="OP39" s="44"/>
      <c r="OQ39" s="44"/>
      <c r="OR39" s="44"/>
      <c r="OS39" s="44"/>
      <c r="OT39" s="44"/>
      <c r="OU39" s="44"/>
      <c r="OV39" s="44"/>
      <c r="OW39" s="44"/>
      <c r="OX39" s="44"/>
      <c r="OY39" s="44"/>
      <c r="OZ39" s="44"/>
      <c r="PA39" s="44"/>
      <c r="PB39" s="44"/>
      <c r="PC39" s="44"/>
      <c r="PD39" s="44"/>
      <c r="PE39" s="44"/>
      <c r="PF39" s="44"/>
      <c r="PG39" s="44"/>
      <c r="PH39" s="44"/>
      <c r="PI39" s="44"/>
      <c r="PJ39" s="44"/>
      <c r="PK39" s="44"/>
      <c r="PL39" s="44"/>
      <c r="PM39" s="44"/>
      <c r="PN39" s="44"/>
      <c r="PO39" s="44"/>
      <c r="PP39" s="44"/>
      <c r="PQ39" s="44"/>
      <c r="PR39" s="44"/>
      <c r="PS39" s="44"/>
      <c r="PT39" s="44"/>
      <c r="PU39" s="44"/>
      <c r="PV39" s="44"/>
      <c r="PW39" s="44"/>
      <c r="PX39" s="44"/>
      <c r="PY39" s="44"/>
      <c r="PZ39" s="44"/>
      <c r="QA39" s="44"/>
      <c r="QB39" s="44"/>
      <c r="QC39" s="44"/>
      <c r="QD39" s="44"/>
      <c r="QE39" s="44"/>
      <c r="QF39" s="44"/>
      <c r="QG39" s="44"/>
      <c r="QH39" s="44"/>
      <c r="QI39" s="44"/>
      <c r="QJ39" s="44"/>
      <c r="QK39" s="44"/>
      <c r="QL39" s="44"/>
      <c r="QM39" s="44"/>
      <c r="QN39" s="44"/>
      <c r="QO39" s="44"/>
      <c r="QP39" s="44"/>
      <c r="QQ39" s="44"/>
      <c r="QR39" s="44"/>
      <c r="QS39" s="44"/>
      <c r="QT39" s="44"/>
      <c r="QU39" s="44"/>
      <c r="QV39" s="44"/>
      <c r="QW39" s="44"/>
      <c r="QX39" s="44"/>
      <c r="QY39" s="44"/>
      <c r="QZ39" s="44"/>
      <c r="RA39" s="44"/>
      <c r="RB39" s="44"/>
      <c r="RC39" s="44"/>
      <c r="RD39" s="44"/>
      <c r="RE39" s="44"/>
      <c r="RF39" s="44"/>
      <c r="RG39" s="44"/>
      <c r="RH39" s="44"/>
      <c r="RI39" s="44"/>
      <c r="RJ39" s="44"/>
      <c r="RK39" s="44"/>
      <c r="RL39" s="44"/>
      <c r="RM39" s="44"/>
      <c r="RN39" s="44"/>
      <c r="RO39" s="44"/>
      <c r="RP39" s="44"/>
      <c r="RQ39" s="44"/>
      <c r="RR39" s="44"/>
      <c r="RS39" s="44"/>
      <c r="RT39" s="44"/>
      <c r="RU39" s="44"/>
      <c r="RV39" s="44"/>
      <c r="RW39" s="44"/>
      <c r="RX39" s="44"/>
      <c r="RY39" s="44"/>
      <c r="RZ39" s="44"/>
      <c r="SA39" s="44"/>
      <c r="SB39" s="44"/>
      <c r="SC39" s="44"/>
      <c r="SD39" s="44"/>
      <c r="SE39" s="44"/>
      <c r="SF39" s="44"/>
      <c r="SG39" s="44"/>
      <c r="SH39" s="44"/>
      <c r="SI39" s="44"/>
      <c r="SJ39" s="44"/>
      <c r="SK39" s="44"/>
      <c r="SL39" s="44"/>
      <c r="SM39" s="44"/>
      <c r="SN39" s="44"/>
      <c r="SO39" s="44"/>
      <c r="SP39" s="44"/>
      <c r="SQ39" s="44"/>
      <c r="SR39" s="44"/>
      <c r="SS39" s="44"/>
      <c r="ST39" s="44"/>
      <c r="SU39" s="44"/>
      <c r="SV39" s="44"/>
      <c r="SW39" s="44"/>
      <c r="SX39" s="44"/>
      <c r="SY39" s="44"/>
      <c r="SZ39" s="44"/>
      <c r="TA39" s="44"/>
      <c r="TB39" s="44"/>
      <c r="TC39" s="44"/>
      <c r="TD39" s="44"/>
      <c r="TE39" s="44"/>
      <c r="TF39" s="44"/>
      <c r="TG39" s="44"/>
      <c r="TH39" s="44"/>
      <c r="TI39" s="44"/>
      <c r="TJ39" s="44"/>
      <c r="TK39" s="44"/>
      <c r="TL39" s="44"/>
      <c r="TM39" s="44"/>
      <c r="TN39" s="44"/>
      <c r="TO39" s="44"/>
      <c r="TP39" s="44"/>
      <c r="TQ39" s="44"/>
      <c r="TR39" s="44"/>
      <c r="TS39" s="44"/>
      <c r="TT39" s="44"/>
      <c r="TU39" s="44"/>
      <c r="TV39" s="44"/>
      <c r="TW39" s="44"/>
      <c r="TX39" s="44"/>
      <c r="TY39" s="44"/>
      <c r="TZ39" s="44"/>
      <c r="UA39" s="44"/>
      <c r="UB39" s="44"/>
      <c r="UC39" s="44"/>
      <c r="UD39" s="44"/>
      <c r="UE39" s="44"/>
      <c r="UF39" s="44"/>
      <c r="UG39" s="44"/>
      <c r="UH39" s="44"/>
      <c r="UI39" s="44"/>
      <c r="UJ39" s="44"/>
      <c r="UK39" s="44"/>
      <c r="UL39" s="44"/>
      <c r="UM39" s="44"/>
      <c r="UN39" s="44"/>
      <c r="UO39" s="44"/>
      <c r="UP39" s="44"/>
      <c r="UQ39" s="44"/>
      <c r="UR39" s="44"/>
      <c r="US39" s="44"/>
      <c r="UT39" s="44"/>
      <c r="UU39" s="44"/>
      <c r="UV39" s="44"/>
      <c r="UW39" s="44"/>
      <c r="UX39" s="44"/>
      <c r="UY39" s="44"/>
      <c r="UZ39" s="44"/>
      <c r="VA39" s="44"/>
      <c r="VB39" s="44"/>
      <c r="VC39" s="44"/>
      <c r="VD39" s="44"/>
      <c r="VE39" s="44"/>
      <c r="VF39" s="44"/>
      <c r="VG39" s="44"/>
      <c r="VH39" s="44"/>
      <c r="VI39" s="44"/>
      <c r="VJ39" s="44"/>
      <c r="VK39" s="44"/>
      <c r="VL39" s="44"/>
      <c r="VM39" s="44"/>
      <c r="VN39" s="44"/>
      <c r="VO39" s="44"/>
      <c r="VP39" s="44"/>
      <c r="VQ39" s="44"/>
      <c r="VR39" s="44"/>
      <c r="VS39" s="44"/>
      <c r="VT39" s="44"/>
      <c r="VU39" s="44"/>
      <c r="VV39" s="44"/>
      <c r="VW39" s="44"/>
      <c r="VX39" s="44"/>
      <c r="VY39" s="44"/>
      <c r="VZ39" s="44"/>
      <c r="WA39" s="44"/>
      <c r="WB39" s="44"/>
      <c r="WC39" s="44"/>
      <c r="WD39" s="44"/>
      <c r="WE39" s="44"/>
      <c r="WF39" s="44"/>
      <c r="WG39" s="44"/>
      <c r="WH39" s="44"/>
      <c r="WI39" s="44"/>
      <c r="WJ39" s="44"/>
      <c r="WK39" s="44"/>
      <c r="WL39" s="44"/>
      <c r="WM39" s="44"/>
      <c r="WN39" s="44"/>
      <c r="WO39" s="44"/>
      <c r="WP39" s="44"/>
      <c r="WQ39" s="44"/>
      <c r="WR39" s="44"/>
      <c r="WS39" s="44"/>
      <c r="WT39" s="44"/>
      <c r="WU39" s="44"/>
      <c r="WV39" s="44"/>
      <c r="WW39" s="44"/>
      <c r="WX39" s="44"/>
      <c r="WY39" s="44"/>
      <c r="WZ39" s="44"/>
      <c r="XA39" s="44"/>
      <c r="XB39" s="44"/>
      <c r="XC39" s="44"/>
      <c r="XD39" s="44"/>
      <c r="XE39" s="44"/>
      <c r="XF39" s="44"/>
      <c r="XG39" s="44"/>
      <c r="XH39" s="44"/>
      <c r="XI39" s="44"/>
      <c r="XJ39" s="44"/>
      <c r="XK39" s="44"/>
      <c r="XL39" s="44"/>
      <c r="XM39" s="44"/>
      <c r="XN39" s="44"/>
      <c r="XO39" s="44"/>
      <c r="XP39" s="44"/>
      <c r="XQ39" s="44"/>
      <c r="XR39" s="44"/>
      <c r="XS39" s="44"/>
      <c r="XT39" s="44"/>
      <c r="XU39" s="44"/>
      <c r="XV39" s="44"/>
      <c r="XW39" s="44"/>
      <c r="XX39" s="44"/>
      <c r="XY39" s="44"/>
      <c r="XZ39" s="44"/>
      <c r="YA39" s="44"/>
      <c r="YB39" s="44"/>
      <c r="YC39" s="44"/>
      <c r="YD39" s="44"/>
      <c r="YE39" s="44"/>
      <c r="YF39" s="44"/>
      <c r="YG39" s="44"/>
      <c r="YH39" s="44"/>
      <c r="YI39" s="44"/>
      <c r="YJ39" s="44"/>
      <c r="YK39" s="44"/>
      <c r="YL39" s="44"/>
      <c r="YM39" s="44"/>
      <c r="YN39" s="44"/>
      <c r="YO39" s="44"/>
      <c r="YP39" s="44"/>
      <c r="YQ39" s="44"/>
      <c r="YR39" s="44"/>
      <c r="YS39" s="44"/>
      <c r="YT39" s="44"/>
      <c r="YU39" s="44"/>
      <c r="YV39" s="44"/>
      <c r="YW39" s="44"/>
      <c r="YX39" s="44"/>
      <c r="YY39" s="44"/>
      <c r="YZ39" s="44"/>
      <c r="ZA39" s="44"/>
      <c r="ZB39" s="44"/>
      <c r="ZC39" s="44"/>
      <c r="ZD39" s="44"/>
      <c r="ZE39" s="44"/>
      <c r="ZF39" s="44"/>
      <c r="ZG39" s="44"/>
      <c r="ZH39" s="44"/>
      <c r="ZI39" s="44"/>
      <c r="ZJ39" s="44"/>
      <c r="ZK39" s="44"/>
      <c r="ZL39" s="44"/>
      <c r="ZM39" s="44"/>
      <c r="ZN39" s="44"/>
      <c r="ZO39" s="44"/>
      <c r="ZP39" s="44"/>
      <c r="ZQ39" s="44"/>
      <c r="ZR39" s="44"/>
      <c r="ZS39" s="44"/>
      <c r="ZT39" s="44"/>
      <c r="ZU39" s="44"/>
      <c r="ZV39" s="44"/>
      <c r="ZW39" s="44"/>
      <c r="ZX39" s="44"/>
      <c r="ZY39" s="44"/>
      <c r="ZZ39" s="44"/>
      <c r="AAA39" s="44"/>
      <c r="AAB39" s="44"/>
      <c r="AAC39" s="44"/>
      <c r="AAD39" s="44"/>
      <c r="AAE39" s="44"/>
      <c r="AAF39" s="44"/>
      <c r="AAG39" s="44"/>
      <c r="AAH39" s="44"/>
      <c r="AAI39" s="44"/>
      <c r="AAJ39" s="44"/>
      <c r="AAK39" s="44"/>
      <c r="AAL39" s="44"/>
      <c r="AAM39" s="44"/>
      <c r="AAN39" s="44"/>
      <c r="AAO39" s="44"/>
      <c r="AAP39" s="44"/>
      <c r="AAQ39" s="44"/>
      <c r="AAR39" s="44"/>
      <c r="AAS39" s="44"/>
      <c r="AAT39" s="44"/>
      <c r="AAU39" s="44"/>
      <c r="AAV39" s="44"/>
      <c r="AAW39" s="44"/>
      <c r="AAX39" s="44"/>
      <c r="AAY39" s="44"/>
      <c r="AAZ39" s="44"/>
      <c r="ABA39" s="44"/>
      <c r="ABB39" s="44"/>
      <c r="ABC39" s="44"/>
      <c r="ABD39" s="44"/>
      <c r="ABE39" s="44"/>
      <c r="ABF39" s="44"/>
      <c r="ABG39" s="44"/>
      <c r="ABH39" s="44"/>
      <c r="ABI39" s="44"/>
      <c r="ABJ39" s="44"/>
      <c r="ABK39" s="44"/>
      <c r="ABL39" s="44"/>
      <c r="ABM39" s="44"/>
      <c r="ABN39" s="44"/>
      <c r="ABO39" s="44"/>
      <c r="ABP39" s="44"/>
      <c r="ABQ39" s="44"/>
      <c r="ABR39" s="44"/>
      <c r="ABS39" s="44"/>
      <c r="ABT39" s="44"/>
      <c r="ABU39" s="44"/>
      <c r="ABV39" s="44"/>
      <c r="ABW39" s="44"/>
      <c r="ABX39" s="44"/>
      <c r="ABY39" s="44"/>
      <c r="ABZ39" s="44"/>
      <c r="ACA39" s="44"/>
      <c r="ACB39" s="44"/>
      <c r="ACC39" s="44"/>
      <c r="ACD39" s="44"/>
      <c r="ACE39" s="44"/>
      <c r="ACF39" s="44"/>
      <c r="ACG39" s="44"/>
      <c r="ACH39" s="44"/>
      <c r="ACI39" s="44"/>
      <c r="ACJ39" s="44"/>
      <c r="ACK39" s="44"/>
      <c r="ACL39" s="44"/>
      <c r="ACM39" s="44"/>
      <c r="ACN39" s="44"/>
      <c r="ACO39" s="44"/>
      <c r="ACP39" s="44"/>
      <c r="ACQ39" s="44"/>
      <c r="ACR39" s="44"/>
      <c r="ACS39" s="44"/>
      <c r="ACT39" s="44"/>
      <c r="ACU39" s="44"/>
      <c r="ACV39" s="44"/>
      <c r="ACW39" s="44"/>
      <c r="ACX39" s="44"/>
      <c r="ACY39" s="44"/>
      <c r="ACZ39" s="44"/>
      <c r="ADA39" s="44"/>
      <c r="ADB39" s="44"/>
      <c r="ADC39" s="44"/>
      <c r="ADD39" s="44"/>
      <c r="ADE39" s="44"/>
      <c r="ADF39" s="44"/>
      <c r="ADG39" s="44"/>
      <c r="ADH39" s="44"/>
      <c r="ADI39" s="44"/>
      <c r="ADJ39" s="44"/>
      <c r="ADK39" s="44"/>
      <c r="ADL39" s="44"/>
      <c r="ADM39" s="44"/>
      <c r="ADN39" s="44"/>
      <c r="ADO39" s="44"/>
      <c r="ADP39" s="44"/>
      <c r="ADQ39" s="44"/>
      <c r="ADR39" s="44"/>
      <c r="ADS39" s="44"/>
      <c r="ADT39" s="44"/>
      <c r="ADU39" s="44"/>
      <c r="ADV39" s="44"/>
      <c r="ADW39" s="44"/>
      <c r="ADX39" s="44"/>
      <c r="ADY39" s="44"/>
      <c r="ADZ39" s="44"/>
      <c r="AEA39" s="44"/>
      <c r="AEB39" s="44"/>
      <c r="AEC39" s="44"/>
      <c r="AED39" s="44"/>
      <c r="AEE39" s="44"/>
      <c r="AEF39" s="44"/>
      <c r="AEG39" s="44"/>
      <c r="AEH39" s="44"/>
      <c r="AEI39" s="44"/>
      <c r="AEJ39" s="44"/>
      <c r="AEK39" s="44"/>
      <c r="AEL39" s="44"/>
      <c r="AEM39" s="44"/>
      <c r="AEN39" s="44"/>
      <c r="AEO39" s="44"/>
      <c r="AEP39" s="44"/>
      <c r="AEQ39" s="44"/>
      <c r="AER39" s="44"/>
      <c r="AES39" s="44"/>
      <c r="AET39" s="44"/>
      <c r="AEU39" s="44"/>
      <c r="AEV39" s="44"/>
      <c r="AEW39" s="44"/>
      <c r="AEX39" s="44"/>
      <c r="AEY39" s="44"/>
      <c r="AEZ39" s="44"/>
      <c r="AFA39" s="44"/>
      <c r="AFB39" s="44"/>
      <c r="AFC39" s="44"/>
      <c r="AFD39" s="44"/>
      <c r="AFE39" s="44"/>
      <c r="AFF39" s="44"/>
      <c r="AFG39" s="44"/>
      <c r="AFH39" s="44"/>
      <c r="AFI39" s="44"/>
      <c r="AFJ39" s="44"/>
      <c r="AFK39" s="44"/>
      <c r="AFL39" s="44"/>
      <c r="AFM39" s="44"/>
      <c r="AFN39" s="44"/>
      <c r="AFO39" s="44"/>
      <c r="AFP39" s="44"/>
      <c r="AFQ39" s="44"/>
      <c r="AFR39" s="44"/>
      <c r="AFS39" s="44"/>
      <c r="AFT39" s="44"/>
      <c r="AFU39" s="44"/>
      <c r="AFV39" s="44"/>
      <c r="AFW39" s="44"/>
      <c r="AFX39" s="44"/>
      <c r="AFY39" s="44"/>
      <c r="AFZ39" s="44"/>
      <c r="AGA39" s="44"/>
      <c r="AGB39" s="44"/>
      <c r="AGC39" s="44"/>
      <c r="AGD39" s="44"/>
      <c r="AGE39" s="44"/>
      <c r="AGF39" s="44"/>
      <c r="AGG39" s="44"/>
      <c r="AGH39" s="44"/>
      <c r="AGI39" s="44"/>
      <c r="AGJ39" s="44"/>
      <c r="AGK39" s="44"/>
      <c r="AGL39" s="44"/>
      <c r="AGM39" s="44"/>
      <c r="AGN39" s="44"/>
      <c r="AGO39" s="44"/>
      <c r="AGP39" s="44"/>
      <c r="AGQ39" s="44"/>
      <c r="AGR39" s="44"/>
      <c r="AGS39" s="44"/>
      <c r="AGT39" s="44"/>
      <c r="AGU39" s="44"/>
      <c r="AGV39" s="44"/>
      <c r="AGW39" s="44"/>
      <c r="AGX39" s="44"/>
      <c r="AGY39" s="44"/>
      <c r="AGZ39" s="44"/>
      <c r="AHA39" s="44"/>
      <c r="AHB39" s="44"/>
      <c r="AHC39" s="44"/>
      <c r="AHD39" s="44"/>
      <c r="AHE39" s="44"/>
      <c r="AHF39" s="44"/>
      <c r="AHG39" s="44"/>
      <c r="AHH39" s="44"/>
      <c r="AHI39" s="44"/>
      <c r="AHJ39" s="44"/>
      <c r="AHK39" s="44"/>
      <c r="AHL39" s="44"/>
      <c r="AHM39" s="44"/>
      <c r="AHN39" s="44"/>
      <c r="AHO39" s="44"/>
      <c r="AHP39" s="44"/>
      <c r="AHQ39" s="44"/>
      <c r="AHR39" s="44"/>
      <c r="AHS39" s="44"/>
      <c r="AHT39" s="44"/>
      <c r="AHU39" s="44"/>
      <c r="AHV39" s="44"/>
      <c r="AHW39" s="44"/>
      <c r="AHX39" s="44"/>
      <c r="AHY39" s="44"/>
      <c r="AHZ39" s="44"/>
      <c r="AIA39" s="44"/>
      <c r="AIB39" s="44"/>
      <c r="AIC39" s="44"/>
      <c r="AID39" s="44"/>
      <c r="AIE39" s="44"/>
      <c r="AIF39" s="44"/>
      <c r="AIG39" s="44"/>
      <c r="AIH39" s="44"/>
      <c r="AII39" s="44"/>
      <c r="AIJ39" s="44"/>
      <c r="AIK39" s="44"/>
      <c r="AIL39" s="44"/>
      <c r="AIM39" s="44"/>
      <c r="AIN39" s="44"/>
      <c r="AIO39" s="44"/>
      <c r="AIP39" s="44"/>
      <c r="AIQ39" s="44"/>
      <c r="AIR39" s="44"/>
      <c r="AIS39" s="44"/>
      <c r="AIT39" s="44"/>
      <c r="AIU39" s="44"/>
      <c r="AIV39" s="44"/>
      <c r="AIW39" s="44"/>
      <c r="AIX39" s="44"/>
      <c r="AIY39" s="44"/>
      <c r="AIZ39" s="44"/>
      <c r="AJA39" s="44"/>
      <c r="AJB39" s="44"/>
      <c r="AJC39" s="44"/>
      <c r="AJD39" s="44"/>
      <c r="AJE39" s="44"/>
      <c r="AJF39" s="44"/>
      <c r="AJG39" s="44"/>
      <c r="AJH39" s="44"/>
      <c r="AJI39" s="44"/>
      <c r="AJJ39" s="44"/>
      <c r="AJK39" s="44"/>
      <c r="AJL39" s="44"/>
      <c r="AJM39" s="44"/>
      <c r="AJN39" s="44"/>
      <c r="AJO39" s="44"/>
      <c r="AJP39" s="44"/>
      <c r="AJQ39" s="44"/>
      <c r="AJR39" s="44"/>
      <c r="AJS39" s="44"/>
      <c r="AJT39" s="44"/>
      <c r="AJU39" s="44"/>
      <c r="AJV39" s="44"/>
      <c r="AJW39" s="44"/>
      <c r="AJX39" s="44"/>
      <c r="AJY39" s="44"/>
      <c r="AJZ39" s="44"/>
      <c r="AKA39" s="44"/>
      <c r="AKB39" s="44"/>
      <c r="AKC39" s="44"/>
      <c r="AKD39" s="44"/>
      <c r="AKE39" s="44"/>
      <c r="AKF39" s="44"/>
      <c r="AKG39" s="44"/>
      <c r="AKH39" s="44"/>
      <c r="AKI39" s="44"/>
      <c r="AKJ39" s="44"/>
      <c r="AKK39" s="44"/>
      <c r="AKL39" s="44"/>
      <c r="AKM39" s="44"/>
      <c r="AKN39" s="44"/>
      <c r="AKO39" s="44"/>
      <c r="AKP39" s="44"/>
      <c r="AKQ39" s="44"/>
      <c r="AKR39" s="44"/>
      <c r="AKS39" s="44"/>
      <c r="AKT39" s="44"/>
      <c r="AKU39" s="44"/>
      <c r="AKV39" s="44"/>
      <c r="AKW39" s="44"/>
      <c r="AKX39" s="44"/>
      <c r="AKY39" s="44"/>
      <c r="AKZ39" s="44"/>
      <c r="ALA39" s="44"/>
      <c r="ALB39" s="44"/>
      <c r="ALC39" s="44"/>
      <c r="ALD39" s="44"/>
      <c r="ALE39" s="44"/>
      <c r="ALF39" s="44"/>
      <c r="ALG39" s="44"/>
      <c r="ALH39" s="44"/>
      <c r="ALI39" s="44"/>
      <c r="ALJ39" s="44"/>
      <c r="ALK39" s="44"/>
      <c r="ALL39" s="44"/>
      <c r="ALM39" s="44"/>
      <c r="ALN39" s="44"/>
      <c r="ALO39" s="44"/>
      <c r="ALP39" s="44"/>
      <c r="ALQ39" s="44"/>
      <c r="ALR39" s="44"/>
      <c r="ALS39" s="44"/>
      <c r="ALT39" s="44"/>
      <c r="ALU39" s="44"/>
      <c r="ALV39" s="44"/>
      <c r="ALW39" s="44"/>
      <c r="ALX39" s="44"/>
      <c r="ALY39" s="44"/>
      <c r="ALZ39" s="44"/>
      <c r="AMA39" s="44"/>
      <c r="AMB39" s="44"/>
      <c r="AMC39" s="44"/>
      <c r="AMD39" s="44"/>
      <c r="AME39" s="44"/>
      <c r="AMF39" s="44"/>
      <c r="AMG39" s="44"/>
      <c r="AMH39" s="44"/>
      <c r="AMI39" s="44"/>
      <c r="AMJ39" s="44"/>
      <c r="AMK39" s="44"/>
      <c r="AML39" s="44"/>
      <c r="AMM39" s="44"/>
      <c r="AMN39" s="44"/>
      <c r="AMO39" s="44"/>
      <c r="AMP39" s="44"/>
      <c r="AMQ39" s="44"/>
      <c r="AMR39" s="44"/>
      <c r="AMS39" s="44"/>
      <c r="AMT39" s="44"/>
      <c r="AMU39" s="44"/>
      <c r="AMV39" s="44"/>
      <c r="AMW39" s="44"/>
      <c r="AMX39" s="44"/>
      <c r="AMY39" s="44"/>
      <c r="AMZ39" s="44"/>
      <c r="ANA39" s="44"/>
      <c r="ANB39" s="44"/>
      <c r="ANC39" s="44"/>
      <c r="AND39" s="44"/>
      <c r="ANE39" s="44"/>
      <c r="ANF39" s="44"/>
      <c r="ANG39" s="44"/>
      <c r="ANH39" s="44"/>
      <c r="ANI39" s="44"/>
      <c r="ANJ39" s="44"/>
      <c r="ANK39" s="44"/>
      <c r="ANL39" s="44"/>
      <c r="ANM39" s="44"/>
      <c r="ANN39" s="44"/>
      <c r="ANO39" s="44"/>
      <c r="ANP39" s="44"/>
      <c r="ANQ39" s="44"/>
      <c r="ANR39" s="44"/>
      <c r="ANS39" s="44"/>
      <c r="ANT39" s="44"/>
      <c r="ANU39" s="44"/>
      <c r="ANV39" s="44"/>
      <c r="ANW39" s="44"/>
      <c r="ANX39" s="44"/>
      <c r="ANY39" s="44"/>
      <c r="ANZ39" s="44"/>
      <c r="AOA39" s="44"/>
      <c r="AOB39" s="44"/>
      <c r="AOC39" s="44"/>
      <c r="AOD39" s="44"/>
      <c r="AOE39" s="44"/>
      <c r="AOF39" s="44"/>
      <c r="AOG39" s="44"/>
      <c r="AOH39" s="44"/>
      <c r="AOI39" s="44"/>
      <c r="AOJ39" s="44"/>
      <c r="AOK39" s="44"/>
      <c r="AOL39" s="44"/>
      <c r="AOM39" s="44"/>
      <c r="AON39" s="44"/>
      <c r="AOO39" s="44"/>
      <c r="AOP39" s="44"/>
      <c r="AOQ39" s="44"/>
      <c r="AOR39" s="44"/>
      <c r="AOS39" s="44"/>
      <c r="AOT39" s="44"/>
      <c r="AOU39" s="44"/>
      <c r="AOV39" s="44"/>
      <c r="AOW39" s="44"/>
      <c r="AOX39" s="44"/>
      <c r="AOY39" s="44"/>
      <c r="AOZ39" s="44"/>
      <c r="APA39" s="44"/>
      <c r="APB39" s="44"/>
      <c r="APC39" s="44"/>
      <c r="APD39" s="44"/>
      <c r="APE39" s="44"/>
      <c r="APF39" s="44"/>
      <c r="APG39" s="44"/>
      <c r="APH39" s="44"/>
      <c r="API39" s="44"/>
      <c r="APJ39" s="44"/>
      <c r="APK39" s="44"/>
      <c r="APL39" s="44"/>
      <c r="APM39" s="44"/>
    </row>
    <row r="40" spans="3:1105" x14ac:dyDescent="0.25">
      <c r="C40" s="46" t="s">
        <v>304</v>
      </c>
      <c r="D40" s="44">
        <v>12547</v>
      </c>
      <c r="E40" s="119">
        <v>0</v>
      </c>
      <c r="F40" s="119">
        <v>0</v>
      </c>
      <c r="G40" s="119">
        <v>0</v>
      </c>
      <c r="H40" s="119">
        <v>0</v>
      </c>
      <c r="I40" s="44"/>
      <c r="J40" s="44"/>
      <c r="K40" s="68"/>
      <c r="L40" s="68"/>
      <c r="M40" s="68"/>
      <c r="N40" s="68"/>
      <c r="Q40" s="69">
        <v>0</v>
      </c>
      <c r="R40" s="22" t="s">
        <v>521</v>
      </c>
      <c r="S40" s="6" t="s">
        <v>123</v>
      </c>
      <c r="T40" s="10">
        <v>40</v>
      </c>
      <c r="U40" s="6" t="s">
        <v>306</v>
      </c>
      <c r="V40" s="10">
        <v>350400</v>
      </c>
      <c r="W40" s="11">
        <v>28</v>
      </c>
      <c r="X40" s="6" t="s">
        <v>407</v>
      </c>
      <c r="Y40" s="44"/>
      <c r="Z40" s="44"/>
      <c r="AA40" s="44"/>
      <c r="AB40" s="44"/>
      <c r="AC40" s="44"/>
      <c r="AD40" s="44"/>
      <c r="AE40" s="44"/>
      <c r="AF40" s="44"/>
      <c r="AG40" s="44"/>
      <c r="AH40" s="44"/>
      <c r="AI40" s="44"/>
      <c r="AJ40" s="44"/>
      <c r="AK40" s="44"/>
      <c r="AL40" s="44"/>
      <c r="AM40" s="44"/>
      <c r="AN40" s="44"/>
      <c r="AO40" s="44"/>
      <c r="AP40" s="44"/>
      <c r="AQ40" s="44"/>
      <c r="AR40" s="44"/>
      <c r="AS40" s="44"/>
      <c r="AT40" s="44"/>
      <c r="AU40" s="44"/>
      <c r="AV40" s="44"/>
      <c r="AW40" s="44"/>
      <c r="AX40" s="44"/>
      <c r="AY40" s="44"/>
      <c r="AZ40" s="44"/>
      <c r="BA40" s="44"/>
      <c r="BB40" s="44"/>
      <c r="BC40" s="44"/>
      <c r="BD40" s="44"/>
      <c r="BE40" s="44"/>
      <c r="BF40" s="44"/>
      <c r="BG40" s="44"/>
      <c r="BH40" s="44"/>
      <c r="BI40" s="44"/>
      <c r="BJ40" s="44"/>
      <c r="BK40" s="44"/>
      <c r="BL40" s="44"/>
      <c r="BM40" s="44"/>
      <c r="BN40" s="44"/>
      <c r="BO40" s="44"/>
      <c r="BP40" s="44"/>
      <c r="BQ40" s="44"/>
      <c r="BR40" s="44"/>
      <c r="BS40" s="44"/>
      <c r="BT40" s="44"/>
      <c r="BU40" s="44"/>
      <c r="BV40" s="44"/>
      <c r="BW40" s="44"/>
      <c r="BX40" s="44"/>
      <c r="BY40" s="44"/>
      <c r="BZ40" s="44"/>
      <c r="CA40" s="44"/>
      <c r="CB40" s="44"/>
      <c r="CC40" s="44"/>
      <c r="CD40" s="44"/>
      <c r="CE40" s="44"/>
      <c r="CF40" s="44"/>
      <c r="CG40" s="44"/>
      <c r="CH40" s="44"/>
      <c r="CI40" s="44"/>
      <c r="CJ40" s="44"/>
      <c r="CK40" s="44"/>
      <c r="CL40" s="44"/>
      <c r="CM40" s="44"/>
      <c r="CN40" s="44"/>
      <c r="CO40" s="44"/>
      <c r="CP40" s="44"/>
      <c r="CQ40" s="44"/>
      <c r="CR40" s="44"/>
      <c r="CS40" s="44"/>
      <c r="CT40" s="44"/>
      <c r="CU40" s="44"/>
      <c r="CV40" s="44"/>
      <c r="CW40" s="44"/>
      <c r="CX40" s="44"/>
      <c r="CY40" s="44"/>
      <c r="CZ40" s="44"/>
      <c r="DA40" s="44"/>
      <c r="DB40" s="44"/>
      <c r="DC40" s="44"/>
      <c r="DD40" s="44"/>
      <c r="DE40" s="44"/>
      <c r="DF40" s="44"/>
      <c r="DG40" s="44"/>
      <c r="DH40" s="44"/>
      <c r="DI40" s="44"/>
      <c r="DJ40" s="44"/>
      <c r="DK40" s="44"/>
      <c r="DL40" s="44"/>
      <c r="DM40" s="44"/>
      <c r="DN40" s="44"/>
      <c r="DO40" s="44"/>
      <c r="DP40" s="44"/>
      <c r="DQ40" s="44"/>
      <c r="DR40" s="44"/>
      <c r="DS40" s="44"/>
      <c r="DT40" s="44"/>
      <c r="DU40" s="44"/>
      <c r="DV40" s="44"/>
      <c r="DW40" s="44"/>
      <c r="DX40" s="44"/>
      <c r="DY40" s="44"/>
      <c r="DZ40" s="44"/>
      <c r="EA40" s="44"/>
      <c r="EB40" s="44"/>
      <c r="EC40" s="44"/>
      <c r="ED40" s="44"/>
      <c r="EE40" s="44"/>
      <c r="EF40" s="44"/>
      <c r="EG40" s="44"/>
      <c r="EH40" s="44"/>
      <c r="EI40" s="44"/>
      <c r="EJ40" s="44"/>
      <c r="EK40" s="44"/>
      <c r="EL40" s="44"/>
      <c r="EM40" s="44"/>
      <c r="EN40" s="44"/>
      <c r="EO40" s="44"/>
      <c r="EP40" s="44"/>
      <c r="EQ40" s="44"/>
      <c r="ER40" s="44"/>
      <c r="ES40" s="44"/>
      <c r="ET40" s="44"/>
      <c r="EU40" s="44"/>
      <c r="EV40" s="44"/>
      <c r="EW40" s="44"/>
      <c r="EX40" s="44"/>
      <c r="EY40" s="44"/>
      <c r="EZ40" s="44"/>
      <c r="FA40" s="44"/>
      <c r="FB40" s="44"/>
      <c r="FC40" s="44"/>
      <c r="FD40" s="44"/>
      <c r="FE40" s="44"/>
      <c r="FF40" s="44"/>
      <c r="FG40" s="44"/>
      <c r="FH40" s="44"/>
      <c r="FI40" s="44"/>
      <c r="FJ40" s="44"/>
      <c r="FK40" s="44"/>
      <c r="FL40" s="44"/>
      <c r="FM40" s="44"/>
      <c r="FN40" s="44"/>
      <c r="FO40" s="44"/>
      <c r="FP40" s="44"/>
      <c r="FQ40" s="44"/>
      <c r="FR40" s="44"/>
      <c r="FS40" s="44"/>
      <c r="FT40" s="44"/>
      <c r="FU40" s="44"/>
      <c r="FV40" s="44"/>
      <c r="FW40" s="44"/>
      <c r="FX40" s="44"/>
      <c r="FY40" s="44"/>
      <c r="FZ40" s="44"/>
      <c r="GA40" s="44"/>
      <c r="GB40" s="44"/>
      <c r="GC40" s="44"/>
      <c r="GD40" s="44"/>
      <c r="GE40" s="44"/>
      <c r="GF40" s="44"/>
      <c r="GG40" s="44"/>
      <c r="GH40" s="44"/>
      <c r="GI40" s="44"/>
      <c r="GJ40" s="44"/>
      <c r="GK40" s="44"/>
      <c r="GL40" s="44"/>
      <c r="GM40" s="44"/>
      <c r="GN40" s="44"/>
      <c r="GO40" s="44"/>
      <c r="GP40" s="44"/>
      <c r="GQ40" s="44"/>
      <c r="GR40" s="44"/>
      <c r="GS40" s="44"/>
      <c r="GT40" s="44"/>
      <c r="GU40" s="44"/>
      <c r="GV40" s="44"/>
      <c r="GW40" s="44"/>
      <c r="GX40" s="44"/>
      <c r="GY40" s="44"/>
      <c r="GZ40" s="44"/>
      <c r="HA40" s="44"/>
      <c r="HB40" s="44"/>
      <c r="HC40" s="44"/>
      <c r="HD40" s="44"/>
      <c r="HE40" s="44"/>
      <c r="HF40" s="44"/>
      <c r="HG40" s="44"/>
      <c r="HH40" s="44"/>
      <c r="HI40" s="44"/>
      <c r="HJ40" s="44"/>
      <c r="HK40" s="44"/>
      <c r="HL40" s="44"/>
      <c r="HM40" s="44"/>
      <c r="HN40" s="44"/>
      <c r="HO40" s="44"/>
      <c r="HP40" s="44"/>
      <c r="HQ40" s="44"/>
      <c r="HR40" s="44"/>
      <c r="HS40" s="44"/>
      <c r="HT40" s="44"/>
      <c r="HU40" s="44"/>
      <c r="HV40" s="44"/>
      <c r="HW40" s="44"/>
      <c r="HX40" s="44"/>
      <c r="HY40" s="44"/>
      <c r="HZ40" s="44"/>
      <c r="IA40" s="44"/>
      <c r="IB40" s="44"/>
      <c r="IC40" s="44"/>
      <c r="ID40" s="44"/>
      <c r="IE40" s="44"/>
      <c r="IF40" s="44"/>
      <c r="IG40" s="44"/>
      <c r="IH40" s="44"/>
      <c r="II40" s="44"/>
      <c r="IJ40" s="44"/>
      <c r="IK40" s="44"/>
      <c r="IL40" s="44"/>
      <c r="IM40" s="44"/>
      <c r="IN40" s="44"/>
      <c r="IO40" s="44"/>
      <c r="IP40" s="44"/>
      <c r="IQ40" s="44"/>
      <c r="IR40" s="44"/>
      <c r="IS40" s="44"/>
      <c r="IT40" s="44"/>
      <c r="IU40" s="44"/>
      <c r="IV40" s="44"/>
      <c r="IW40" s="44"/>
      <c r="IX40" s="44"/>
      <c r="IY40" s="44"/>
      <c r="IZ40" s="44"/>
      <c r="JA40" s="44"/>
      <c r="JB40" s="44"/>
      <c r="JC40" s="44"/>
      <c r="JD40" s="44"/>
      <c r="JE40" s="44"/>
      <c r="JF40" s="44"/>
      <c r="JG40" s="44"/>
      <c r="JH40" s="44"/>
      <c r="JI40" s="44"/>
      <c r="JJ40" s="44"/>
      <c r="JK40" s="44"/>
      <c r="JL40" s="44"/>
      <c r="JM40" s="44"/>
      <c r="JN40" s="44"/>
      <c r="JO40" s="44"/>
      <c r="JP40" s="44"/>
      <c r="JQ40" s="44"/>
      <c r="JR40" s="44"/>
      <c r="JS40" s="44"/>
      <c r="JT40" s="44"/>
      <c r="JU40" s="44"/>
      <c r="JV40" s="44"/>
      <c r="JW40" s="44"/>
      <c r="JX40" s="44"/>
      <c r="JY40" s="44"/>
      <c r="JZ40" s="44"/>
      <c r="KA40" s="44"/>
      <c r="KB40" s="44"/>
      <c r="KC40" s="44"/>
      <c r="KD40" s="44"/>
      <c r="KE40" s="44"/>
      <c r="KF40" s="44"/>
      <c r="KG40" s="44"/>
      <c r="KH40" s="44"/>
      <c r="KI40" s="44"/>
      <c r="KJ40" s="44"/>
      <c r="KK40" s="44"/>
      <c r="KL40" s="44"/>
      <c r="KM40" s="44"/>
      <c r="KN40" s="44"/>
      <c r="KO40" s="44"/>
      <c r="KP40" s="44"/>
      <c r="KQ40" s="44"/>
      <c r="KR40" s="44"/>
      <c r="KS40" s="44"/>
      <c r="KT40" s="44"/>
      <c r="KU40" s="44"/>
      <c r="KV40" s="44"/>
      <c r="KW40" s="44"/>
      <c r="KX40" s="44"/>
      <c r="KY40" s="44"/>
      <c r="KZ40" s="44"/>
      <c r="LA40" s="44"/>
      <c r="LB40" s="44"/>
      <c r="LC40" s="44"/>
      <c r="LD40" s="44"/>
      <c r="LE40" s="44"/>
      <c r="LF40" s="44"/>
      <c r="LG40" s="44"/>
      <c r="LH40" s="44"/>
      <c r="LI40" s="44"/>
      <c r="LJ40" s="44"/>
      <c r="LK40" s="44"/>
      <c r="LL40" s="44"/>
      <c r="LM40" s="44"/>
      <c r="LN40" s="44"/>
      <c r="LO40" s="44"/>
      <c r="LP40" s="44"/>
      <c r="LQ40" s="44"/>
      <c r="LR40" s="44"/>
      <c r="LS40" s="44"/>
      <c r="LT40" s="44"/>
      <c r="LU40" s="44"/>
      <c r="LV40" s="44"/>
      <c r="LW40" s="44"/>
      <c r="LX40" s="44"/>
      <c r="LY40" s="44"/>
      <c r="LZ40" s="44"/>
      <c r="MA40" s="44"/>
      <c r="MB40" s="44"/>
      <c r="MC40" s="44"/>
      <c r="MD40" s="44"/>
      <c r="ME40" s="44"/>
      <c r="MF40" s="44"/>
      <c r="MG40" s="44"/>
      <c r="MH40" s="44"/>
      <c r="MI40" s="44"/>
      <c r="MJ40" s="44"/>
      <c r="MK40" s="44"/>
      <c r="ML40" s="44"/>
      <c r="MM40" s="44"/>
      <c r="MN40" s="44"/>
      <c r="MO40" s="44"/>
      <c r="MP40" s="44"/>
      <c r="MQ40" s="44"/>
      <c r="MR40" s="44"/>
      <c r="MS40" s="44"/>
      <c r="MT40" s="44"/>
      <c r="MU40" s="44"/>
      <c r="MV40" s="44"/>
      <c r="MW40" s="44"/>
      <c r="MX40" s="44"/>
      <c r="MY40" s="44"/>
      <c r="MZ40" s="44"/>
      <c r="NA40" s="44"/>
      <c r="NB40" s="44"/>
      <c r="NC40" s="44"/>
      <c r="ND40" s="44"/>
      <c r="NE40" s="44"/>
      <c r="NF40" s="44"/>
      <c r="NG40" s="44"/>
      <c r="NH40" s="44"/>
      <c r="NI40" s="44"/>
      <c r="NJ40" s="44"/>
      <c r="NK40" s="44"/>
      <c r="NL40" s="44"/>
      <c r="NM40" s="44"/>
      <c r="NN40" s="44"/>
      <c r="NO40" s="44"/>
      <c r="NP40" s="44"/>
      <c r="NQ40" s="44"/>
      <c r="NR40" s="44"/>
      <c r="NS40" s="44"/>
      <c r="NT40" s="44"/>
      <c r="NU40" s="44"/>
      <c r="NV40" s="44"/>
      <c r="NW40" s="44"/>
      <c r="NX40" s="44"/>
      <c r="NY40" s="44"/>
      <c r="NZ40" s="44"/>
      <c r="OA40" s="44"/>
      <c r="OB40" s="44"/>
      <c r="OC40" s="44"/>
      <c r="OD40" s="44"/>
      <c r="OE40" s="44"/>
      <c r="OF40" s="44"/>
      <c r="OG40" s="44"/>
      <c r="OH40" s="44"/>
      <c r="OI40" s="44"/>
      <c r="OJ40" s="44"/>
      <c r="OK40" s="44"/>
      <c r="OL40" s="44"/>
      <c r="OM40" s="44"/>
      <c r="ON40" s="44"/>
      <c r="OO40" s="44"/>
      <c r="OP40" s="44"/>
      <c r="OQ40" s="44"/>
      <c r="OR40" s="44"/>
      <c r="OS40" s="44"/>
      <c r="OT40" s="44"/>
      <c r="OU40" s="44"/>
      <c r="OV40" s="44"/>
      <c r="OW40" s="44"/>
      <c r="OX40" s="44"/>
      <c r="OY40" s="44"/>
      <c r="OZ40" s="44"/>
      <c r="PA40" s="44"/>
      <c r="PB40" s="44"/>
      <c r="PC40" s="44"/>
      <c r="PD40" s="44"/>
      <c r="PE40" s="44"/>
      <c r="PF40" s="44"/>
      <c r="PG40" s="44"/>
      <c r="PH40" s="44"/>
      <c r="PI40" s="44"/>
      <c r="PJ40" s="44"/>
      <c r="PK40" s="44"/>
      <c r="PL40" s="44"/>
      <c r="PM40" s="44"/>
      <c r="PN40" s="44"/>
      <c r="PO40" s="44"/>
      <c r="PP40" s="44"/>
      <c r="PQ40" s="44"/>
      <c r="PR40" s="44"/>
      <c r="PS40" s="44"/>
      <c r="PT40" s="44"/>
      <c r="PU40" s="44"/>
      <c r="PV40" s="44"/>
      <c r="PW40" s="44"/>
      <c r="PX40" s="44"/>
      <c r="PY40" s="44"/>
      <c r="PZ40" s="44"/>
      <c r="QA40" s="44"/>
      <c r="QB40" s="44"/>
      <c r="QC40" s="44"/>
      <c r="QD40" s="44"/>
      <c r="QE40" s="44"/>
      <c r="QF40" s="44"/>
      <c r="QG40" s="44"/>
      <c r="QH40" s="44"/>
      <c r="QI40" s="44"/>
      <c r="QJ40" s="44"/>
      <c r="QK40" s="44"/>
      <c r="QL40" s="44"/>
      <c r="QM40" s="44"/>
      <c r="QN40" s="44"/>
      <c r="QO40" s="44"/>
      <c r="QP40" s="44"/>
      <c r="QQ40" s="44"/>
      <c r="QR40" s="44"/>
      <c r="QS40" s="44"/>
      <c r="QT40" s="44"/>
      <c r="QU40" s="44"/>
      <c r="QV40" s="44"/>
      <c r="QW40" s="44"/>
      <c r="QX40" s="44"/>
      <c r="QY40" s="44"/>
      <c r="QZ40" s="44"/>
      <c r="RA40" s="44"/>
      <c r="RB40" s="44"/>
      <c r="RC40" s="44"/>
      <c r="RD40" s="44"/>
      <c r="RE40" s="44"/>
      <c r="RF40" s="44"/>
      <c r="RG40" s="44"/>
      <c r="RH40" s="44"/>
      <c r="RI40" s="44"/>
      <c r="RJ40" s="44"/>
      <c r="RK40" s="44"/>
      <c r="RL40" s="44"/>
      <c r="RM40" s="44"/>
      <c r="RN40" s="44"/>
      <c r="RO40" s="44"/>
      <c r="RP40" s="44"/>
      <c r="RQ40" s="44"/>
      <c r="RR40" s="44"/>
      <c r="RS40" s="44"/>
      <c r="RT40" s="44"/>
      <c r="RU40" s="44"/>
      <c r="RV40" s="44"/>
      <c r="RW40" s="44"/>
      <c r="RX40" s="44"/>
      <c r="RY40" s="44"/>
      <c r="RZ40" s="44"/>
      <c r="SA40" s="44"/>
      <c r="SB40" s="44"/>
      <c r="SC40" s="44"/>
      <c r="SD40" s="44"/>
      <c r="SE40" s="44"/>
      <c r="SF40" s="44"/>
      <c r="SG40" s="44"/>
      <c r="SH40" s="44"/>
      <c r="SI40" s="44"/>
      <c r="SJ40" s="44"/>
      <c r="SK40" s="44"/>
      <c r="SL40" s="44"/>
      <c r="SM40" s="44"/>
      <c r="SN40" s="44"/>
      <c r="SO40" s="44"/>
      <c r="SP40" s="44"/>
      <c r="SQ40" s="44"/>
      <c r="SR40" s="44"/>
      <c r="SS40" s="44"/>
      <c r="ST40" s="44"/>
      <c r="SU40" s="44"/>
      <c r="SV40" s="44"/>
      <c r="SW40" s="44"/>
      <c r="SX40" s="44"/>
      <c r="SY40" s="44"/>
      <c r="SZ40" s="44"/>
      <c r="TA40" s="44"/>
      <c r="TB40" s="44"/>
      <c r="TC40" s="44"/>
      <c r="TD40" s="44"/>
      <c r="TE40" s="44"/>
      <c r="TF40" s="44"/>
      <c r="TG40" s="44"/>
      <c r="TH40" s="44"/>
      <c r="TI40" s="44"/>
      <c r="TJ40" s="44"/>
      <c r="TK40" s="44"/>
      <c r="TL40" s="44"/>
      <c r="TM40" s="44"/>
      <c r="TN40" s="44"/>
      <c r="TO40" s="44"/>
      <c r="TP40" s="44"/>
      <c r="TQ40" s="44"/>
      <c r="TR40" s="44"/>
      <c r="TS40" s="44"/>
      <c r="TT40" s="44"/>
      <c r="TU40" s="44"/>
      <c r="TV40" s="44"/>
      <c r="TW40" s="44"/>
      <c r="TX40" s="44"/>
      <c r="TY40" s="44"/>
      <c r="TZ40" s="44"/>
      <c r="UA40" s="44"/>
      <c r="UB40" s="44"/>
      <c r="UC40" s="44"/>
      <c r="UD40" s="44"/>
      <c r="UE40" s="44"/>
      <c r="UF40" s="44"/>
      <c r="UG40" s="44"/>
      <c r="UH40" s="44"/>
      <c r="UI40" s="44"/>
      <c r="UJ40" s="44"/>
      <c r="UK40" s="44"/>
      <c r="UL40" s="44"/>
      <c r="UM40" s="44"/>
      <c r="UN40" s="44"/>
      <c r="UO40" s="44"/>
      <c r="UP40" s="44"/>
      <c r="UQ40" s="44"/>
      <c r="UR40" s="44"/>
      <c r="US40" s="44"/>
      <c r="UT40" s="44"/>
      <c r="UU40" s="44"/>
      <c r="UV40" s="44"/>
      <c r="UW40" s="44"/>
      <c r="UX40" s="44"/>
      <c r="UY40" s="44"/>
      <c r="UZ40" s="44"/>
      <c r="VA40" s="44"/>
      <c r="VB40" s="44"/>
      <c r="VC40" s="44"/>
      <c r="VD40" s="44"/>
      <c r="VE40" s="44"/>
      <c r="VF40" s="44"/>
      <c r="VG40" s="44"/>
      <c r="VH40" s="44"/>
      <c r="VI40" s="44"/>
      <c r="VJ40" s="44"/>
      <c r="VK40" s="44"/>
      <c r="VL40" s="44"/>
      <c r="VM40" s="44"/>
      <c r="VN40" s="44"/>
      <c r="VO40" s="44"/>
      <c r="VP40" s="44"/>
      <c r="VQ40" s="44"/>
      <c r="VR40" s="44"/>
      <c r="VS40" s="44"/>
      <c r="VT40" s="44"/>
      <c r="VU40" s="44"/>
      <c r="VV40" s="44"/>
      <c r="VW40" s="44"/>
      <c r="VX40" s="44"/>
      <c r="VY40" s="44"/>
      <c r="VZ40" s="44"/>
      <c r="WA40" s="44"/>
      <c r="WB40" s="44"/>
      <c r="WC40" s="44"/>
      <c r="WD40" s="44"/>
      <c r="WE40" s="44"/>
      <c r="WF40" s="44"/>
      <c r="WG40" s="44"/>
      <c r="WH40" s="44"/>
      <c r="WI40" s="44"/>
      <c r="WJ40" s="44"/>
      <c r="WK40" s="44"/>
      <c r="WL40" s="44"/>
      <c r="WM40" s="44"/>
      <c r="WN40" s="44"/>
      <c r="WO40" s="44"/>
      <c r="WP40" s="44"/>
      <c r="WQ40" s="44"/>
      <c r="WR40" s="44"/>
      <c r="WS40" s="44"/>
      <c r="WT40" s="44"/>
      <c r="WU40" s="44"/>
      <c r="WV40" s="44"/>
      <c r="WW40" s="44"/>
      <c r="WX40" s="44"/>
      <c r="WY40" s="44"/>
      <c r="WZ40" s="44"/>
      <c r="XA40" s="44"/>
      <c r="XB40" s="44"/>
      <c r="XC40" s="44"/>
      <c r="XD40" s="44"/>
      <c r="XE40" s="44"/>
      <c r="XF40" s="44"/>
      <c r="XG40" s="44"/>
      <c r="XH40" s="44"/>
      <c r="XI40" s="44"/>
      <c r="XJ40" s="44"/>
      <c r="XK40" s="44"/>
      <c r="XL40" s="44"/>
      <c r="XM40" s="44"/>
      <c r="XN40" s="44"/>
      <c r="XO40" s="44"/>
      <c r="XP40" s="44"/>
      <c r="XQ40" s="44"/>
      <c r="XR40" s="44"/>
      <c r="XS40" s="44"/>
      <c r="XT40" s="44"/>
      <c r="XU40" s="44"/>
      <c r="XV40" s="44"/>
      <c r="XW40" s="44"/>
      <c r="XX40" s="44"/>
      <c r="XY40" s="44"/>
      <c r="XZ40" s="44"/>
      <c r="YA40" s="44"/>
      <c r="YB40" s="44"/>
      <c r="YC40" s="44"/>
      <c r="YD40" s="44"/>
      <c r="YE40" s="44"/>
      <c r="YF40" s="44"/>
      <c r="YG40" s="44"/>
      <c r="YH40" s="44"/>
      <c r="YI40" s="44"/>
      <c r="YJ40" s="44"/>
      <c r="YK40" s="44"/>
      <c r="YL40" s="44"/>
      <c r="YM40" s="44"/>
      <c r="YN40" s="44"/>
      <c r="YO40" s="44"/>
      <c r="YP40" s="44"/>
      <c r="YQ40" s="44"/>
      <c r="YR40" s="44"/>
      <c r="YS40" s="44"/>
      <c r="YT40" s="44"/>
      <c r="YU40" s="44"/>
      <c r="YV40" s="44"/>
      <c r="YW40" s="44"/>
      <c r="YX40" s="44"/>
      <c r="YY40" s="44"/>
      <c r="YZ40" s="44"/>
      <c r="ZA40" s="44"/>
      <c r="ZB40" s="44"/>
      <c r="ZC40" s="44"/>
      <c r="ZD40" s="44"/>
      <c r="ZE40" s="44"/>
      <c r="ZF40" s="44"/>
      <c r="ZG40" s="44"/>
      <c r="ZH40" s="44"/>
      <c r="ZI40" s="44"/>
      <c r="ZJ40" s="44"/>
      <c r="ZK40" s="44"/>
      <c r="ZL40" s="44"/>
      <c r="ZM40" s="44"/>
      <c r="ZN40" s="44"/>
      <c r="ZO40" s="44"/>
      <c r="ZP40" s="44"/>
      <c r="ZQ40" s="44"/>
      <c r="ZR40" s="44"/>
      <c r="ZS40" s="44"/>
      <c r="ZT40" s="44"/>
      <c r="ZU40" s="44"/>
      <c r="ZV40" s="44"/>
      <c r="ZW40" s="44"/>
      <c r="ZX40" s="44"/>
      <c r="ZY40" s="44"/>
      <c r="ZZ40" s="44"/>
      <c r="AAA40" s="44"/>
      <c r="AAB40" s="44"/>
      <c r="AAC40" s="44"/>
      <c r="AAD40" s="44"/>
      <c r="AAE40" s="44"/>
      <c r="AAF40" s="44"/>
      <c r="AAG40" s="44"/>
      <c r="AAH40" s="44"/>
      <c r="AAI40" s="44"/>
      <c r="AAJ40" s="44"/>
      <c r="AAK40" s="44"/>
      <c r="AAL40" s="44"/>
      <c r="AAM40" s="44"/>
      <c r="AAN40" s="44"/>
      <c r="AAO40" s="44"/>
      <c r="AAP40" s="44"/>
      <c r="AAQ40" s="44"/>
      <c r="AAR40" s="44"/>
      <c r="AAS40" s="44"/>
      <c r="AAT40" s="44"/>
      <c r="AAU40" s="44"/>
      <c r="AAV40" s="44"/>
      <c r="AAW40" s="44"/>
      <c r="AAX40" s="44"/>
      <c r="AAY40" s="44"/>
      <c r="AAZ40" s="44"/>
      <c r="ABA40" s="44"/>
      <c r="ABB40" s="44"/>
      <c r="ABC40" s="44"/>
      <c r="ABD40" s="44"/>
      <c r="ABE40" s="44"/>
      <c r="ABF40" s="44"/>
      <c r="ABG40" s="44"/>
      <c r="ABH40" s="44"/>
      <c r="ABI40" s="44"/>
      <c r="ABJ40" s="44"/>
      <c r="ABK40" s="44"/>
      <c r="ABL40" s="44"/>
      <c r="ABM40" s="44"/>
      <c r="ABN40" s="44"/>
      <c r="ABO40" s="44"/>
      <c r="ABP40" s="44"/>
      <c r="ABQ40" s="44"/>
      <c r="ABR40" s="44"/>
      <c r="ABS40" s="44"/>
      <c r="ABT40" s="44"/>
      <c r="ABU40" s="44"/>
      <c r="ABV40" s="44"/>
      <c r="ABW40" s="44"/>
      <c r="ABX40" s="44"/>
      <c r="ABY40" s="44"/>
      <c r="ABZ40" s="44"/>
      <c r="ACA40" s="44"/>
      <c r="ACB40" s="44"/>
      <c r="ACC40" s="44"/>
      <c r="ACD40" s="44"/>
      <c r="ACE40" s="44"/>
      <c r="ACF40" s="44"/>
      <c r="ACG40" s="44"/>
      <c r="ACH40" s="44"/>
      <c r="ACI40" s="44"/>
      <c r="ACJ40" s="44"/>
      <c r="ACK40" s="44"/>
      <c r="ACL40" s="44"/>
      <c r="ACM40" s="44"/>
      <c r="ACN40" s="44"/>
      <c r="ACO40" s="44"/>
      <c r="ACP40" s="44"/>
      <c r="ACQ40" s="44"/>
      <c r="ACR40" s="44"/>
      <c r="ACS40" s="44"/>
      <c r="ACT40" s="44"/>
      <c r="ACU40" s="44"/>
      <c r="ACV40" s="44"/>
      <c r="ACW40" s="44"/>
      <c r="ACX40" s="44"/>
      <c r="ACY40" s="44"/>
      <c r="ACZ40" s="44"/>
      <c r="ADA40" s="44"/>
      <c r="ADB40" s="44"/>
      <c r="ADC40" s="44"/>
      <c r="ADD40" s="44"/>
      <c r="ADE40" s="44"/>
      <c r="ADF40" s="44"/>
      <c r="ADG40" s="44"/>
      <c r="ADH40" s="44"/>
      <c r="ADI40" s="44"/>
      <c r="ADJ40" s="44"/>
      <c r="ADK40" s="44"/>
      <c r="ADL40" s="44"/>
      <c r="ADM40" s="44"/>
      <c r="ADN40" s="44"/>
      <c r="ADO40" s="44"/>
      <c r="ADP40" s="44"/>
      <c r="ADQ40" s="44"/>
      <c r="ADR40" s="44"/>
      <c r="ADS40" s="44"/>
      <c r="ADT40" s="44"/>
      <c r="ADU40" s="44"/>
      <c r="ADV40" s="44"/>
      <c r="ADW40" s="44"/>
      <c r="ADX40" s="44"/>
      <c r="ADY40" s="44"/>
      <c r="ADZ40" s="44"/>
      <c r="AEA40" s="44"/>
      <c r="AEB40" s="44"/>
      <c r="AEC40" s="44"/>
      <c r="AED40" s="44"/>
      <c r="AEE40" s="44"/>
      <c r="AEF40" s="44"/>
      <c r="AEG40" s="44"/>
      <c r="AEH40" s="44"/>
      <c r="AEI40" s="44"/>
      <c r="AEJ40" s="44"/>
      <c r="AEK40" s="44"/>
      <c r="AEL40" s="44"/>
      <c r="AEM40" s="44"/>
      <c r="AEN40" s="44"/>
      <c r="AEO40" s="44"/>
      <c r="AEP40" s="44"/>
      <c r="AEQ40" s="44"/>
      <c r="AER40" s="44"/>
      <c r="AES40" s="44"/>
      <c r="AET40" s="44"/>
      <c r="AEU40" s="44"/>
      <c r="AEV40" s="44"/>
      <c r="AEW40" s="44"/>
      <c r="AEX40" s="44"/>
      <c r="AEY40" s="44"/>
      <c r="AEZ40" s="44"/>
      <c r="AFA40" s="44"/>
      <c r="AFB40" s="44"/>
      <c r="AFC40" s="44"/>
      <c r="AFD40" s="44"/>
      <c r="AFE40" s="44"/>
      <c r="AFF40" s="44"/>
      <c r="AFG40" s="44"/>
      <c r="AFH40" s="44"/>
      <c r="AFI40" s="44"/>
      <c r="AFJ40" s="44"/>
      <c r="AFK40" s="44"/>
      <c r="AFL40" s="44"/>
      <c r="AFM40" s="44"/>
      <c r="AFN40" s="44"/>
      <c r="AFO40" s="44"/>
      <c r="AFP40" s="44"/>
      <c r="AFQ40" s="44"/>
      <c r="AFR40" s="44"/>
      <c r="AFS40" s="44"/>
      <c r="AFT40" s="44"/>
      <c r="AFU40" s="44"/>
      <c r="AFV40" s="44"/>
      <c r="AFW40" s="44"/>
      <c r="AFX40" s="44"/>
      <c r="AFY40" s="44"/>
      <c r="AFZ40" s="44"/>
      <c r="AGA40" s="44"/>
      <c r="AGB40" s="44"/>
      <c r="AGC40" s="44"/>
      <c r="AGD40" s="44"/>
      <c r="AGE40" s="44"/>
      <c r="AGF40" s="44"/>
      <c r="AGG40" s="44"/>
      <c r="AGH40" s="44"/>
      <c r="AGI40" s="44"/>
      <c r="AGJ40" s="44"/>
      <c r="AGK40" s="44"/>
      <c r="AGL40" s="44"/>
      <c r="AGM40" s="44"/>
      <c r="AGN40" s="44"/>
      <c r="AGO40" s="44"/>
      <c r="AGP40" s="44"/>
      <c r="AGQ40" s="44"/>
      <c r="AGR40" s="44"/>
      <c r="AGS40" s="44"/>
      <c r="AGT40" s="44"/>
      <c r="AGU40" s="44"/>
      <c r="AGV40" s="44"/>
      <c r="AGW40" s="44"/>
      <c r="AGX40" s="44"/>
      <c r="AGY40" s="44"/>
      <c r="AGZ40" s="44"/>
      <c r="AHA40" s="44"/>
      <c r="AHB40" s="44"/>
      <c r="AHC40" s="44"/>
      <c r="AHD40" s="44"/>
      <c r="AHE40" s="44"/>
      <c r="AHF40" s="44"/>
      <c r="AHG40" s="44"/>
      <c r="AHH40" s="44"/>
      <c r="AHI40" s="44"/>
      <c r="AHJ40" s="44"/>
      <c r="AHK40" s="44"/>
      <c r="AHL40" s="44"/>
      <c r="AHM40" s="44"/>
      <c r="AHN40" s="44"/>
      <c r="AHO40" s="44"/>
      <c r="AHP40" s="44"/>
      <c r="AHQ40" s="44"/>
      <c r="AHR40" s="44"/>
      <c r="AHS40" s="44"/>
      <c r="AHT40" s="44"/>
      <c r="AHU40" s="44"/>
      <c r="AHV40" s="44"/>
      <c r="AHW40" s="44"/>
      <c r="AHX40" s="44"/>
      <c r="AHY40" s="44"/>
      <c r="AHZ40" s="44"/>
      <c r="AIA40" s="44"/>
      <c r="AIB40" s="44"/>
      <c r="AIC40" s="44"/>
      <c r="AID40" s="44"/>
      <c r="AIE40" s="44"/>
      <c r="AIF40" s="44"/>
      <c r="AIG40" s="44"/>
      <c r="AIH40" s="44"/>
      <c r="AII40" s="44"/>
      <c r="AIJ40" s="44"/>
      <c r="AIK40" s="44"/>
      <c r="AIL40" s="44"/>
      <c r="AIM40" s="44"/>
      <c r="AIN40" s="44"/>
      <c r="AIO40" s="44"/>
      <c r="AIP40" s="44"/>
      <c r="AIQ40" s="44"/>
      <c r="AIR40" s="44"/>
      <c r="AIS40" s="44"/>
      <c r="AIT40" s="44"/>
      <c r="AIU40" s="44"/>
      <c r="AIV40" s="44"/>
      <c r="AIW40" s="44"/>
      <c r="AIX40" s="44"/>
      <c r="AIY40" s="44"/>
      <c r="AIZ40" s="44"/>
      <c r="AJA40" s="44"/>
      <c r="AJB40" s="44"/>
      <c r="AJC40" s="44"/>
      <c r="AJD40" s="44"/>
      <c r="AJE40" s="44"/>
      <c r="AJF40" s="44"/>
      <c r="AJG40" s="44"/>
      <c r="AJH40" s="44"/>
      <c r="AJI40" s="44"/>
      <c r="AJJ40" s="44"/>
      <c r="AJK40" s="44"/>
      <c r="AJL40" s="44"/>
      <c r="AJM40" s="44"/>
      <c r="AJN40" s="44"/>
      <c r="AJO40" s="44"/>
      <c r="AJP40" s="44"/>
      <c r="AJQ40" s="44"/>
      <c r="AJR40" s="44"/>
      <c r="AJS40" s="44"/>
      <c r="AJT40" s="44"/>
      <c r="AJU40" s="44"/>
      <c r="AJV40" s="44"/>
      <c r="AJW40" s="44"/>
      <c r="AJX40" s="44"/>
      <c r="AJY40" s="44"/>
      <c r="AJZ40" s="44"/>
      <c r="AKA40" s="44"/>
      <c r="AKB40" s="44"/>
      <c r="AKC40" s="44"/>
      <c r="AKD40" s="44"/>
      <c r="AKE40" s="44"/>
      <c r="AKF40" s="44"/>
      <c r="AKG40" s="44"/>
      <c r="AKH40" s="44"/>
      <c r="AKI40" s="44"/>
      <c r="AKJ40" s="44"/>
      <c r="AKK40" s="44"/>
      <c r="AKL40" s="44"/>
      <c r="AKM40" s="44"/>
      <c r="AKN40" s="44"/>
      <c r="AKO40" s="44"/>
      <c r="AKP40" s="44"/>
      <c r="AKQ40" s="44"/>
      <c r="AKR40" s="44"/>
      <c r="AKS40" s="44"/>
      <c r="AKT40" s="44"/>
      <c r="AKU40" s="44"/>
      <c r="AKV40" s="44"/>
      <c r="AKW40" s="44"/>
      <c r="AKX40" s="44"/>
      <c r="AKY40" s="44"/>
      <c r="AKZ40" s="44"/>
      <c r="ALA40" s="44"/>
      <c r="ALB40" s="44"/>
      <c r="ALC40" s="44"/>
      <c r="ALD40" s="44"/>
      <c r="ALE40" s="44"/>
      <c r="ALF40" s="44"/>
      <c r="ALG40" s="44"/>
      <c r="ALH40" s="44"/>
      <c r="ALI40" s="44"/>
      <c r="ALJ40" s="44"/>
      <c r="ALK40" s="44"/>
      <c r="ALL40" s="44"/>
      <c r="ALM40" s="44"/>
      <c r="ALN40" s="44"/>
      <c r="ALO40" s="44"/>
      <c r="ALP40" s="44"/>
      <c r="ALQ40" s="44"/>
      <c r="ALR40" s="44"/>
      <c r="ALS40" s="44"/>
      <c r="ALT40" s="44"/>
      <c r="ALU40" s="44"/>
      <c r="ALV40" s="44"/>
      <c r="ALW40" s="44"/>
      <c r="ALX40" s="44"/>
      <c r="ALY40" s="44"/>
      <c r="ALZ40" s="44"/>
      <c r="AMA40" s="44"/>
      <c r="AMB40" s="44"/>
      <c r="AMC40" s="44"/>
      <c r="AMD40" s="44"/>
      <c r="AME40" s="44"/>
      <c r="AMF40" s="44"/>
      <c r="AMG40" s="44"/>
      <c r="AMH40" s="44"/>
      <c r="AMI40" s="44"/>
      <c r="AMJ40" s="44"/>
      <c r="AMK40" s="44"/>
      <c r="AML40" s="44"/>
      <c r="AMM40" s="44"/>
      <c r="AMN40" s="44"/>
      <c r="AMO40" s="44"/>
      <c r="AMP40" s="44"/>
      <c r="AMQ40" s="44"/>
      <c r="AMR40" s="44"/>
      <c r="AMS40" s="44"/>
      <c r="AMT40" s="44"/>
      <c r="AMU40" s="44"/>
      <c r="AMV40" s="44"/>
      <c r="AMW40" s="44"/>
      <c r="AMX40" s="44"/>
      <c r="AMY40" s="44"/>
      <c r="AMZ40" s="44"/>
      <c r="ANA40" s="44"/>
      <c r="ANB40" s="44"/>
      <c r="ANC40" s="44"/>
      <c r="AND40" s="44"/>
      <c r="ANE40" s="44"/>
      <c r="ANF40" s="44"/>
      <c r="ANG40" s="44"/>
      <c r="ANH40" s="44"/>
      <c r="ANI40" s="44"/>
      <c r="ANJ40" s="44"/>
      <c r="ANK40" s="44"/>
      <c r="ANL40" s="44"/>
      <c r="ANM40" s="44"/>
      <c r="ANN40" s="44"/>
      <c r="ANO40" s="44"/>
      <c r="ANP40" s="44"/>
      <c r="ANQ40" s="44"/>
      <c r="ANR40" s="44"/>
      <c r="ANS40" s="44"/>
      <c r="ANT40" s="44"/>
      <c r="ANU40" s="44"/>
      <c r="ANV40" s="44"/>
      <c r="ANW40" s="44"/>
      <c r="ANX40" s="44"/>
      <c r="ANY40" s="44"/>
      <c r="ANZ40" s="44"/>
      <c r="AOA40" s="44"/>
      <c r="AOB40" s="44"/>
      <c r="AOC40" s="44"/>
      <c r="AOD40" s="44"/>
      <c r="AOE40" s="44"/>
      <c r="AOF40" s="44"/>
      <c r="AOG40" s="44"/>
      <c r="AOH40" s="44"/>
      <c r="AOI40" s="44"/>
      <c r="AOJ40" s="44"/>
      <c r="AOK40" s="44"/>
      <c r="AOL40" s="44"/>
      <c r="AOM40" s="44"/>
      <c r="AON40" s="44"/>
      <c r="AOO40" s="44"/>
      <c r="AOP40" s="44"/>
      <c r="AOQ40" s="44"/>
      <c r="AOR40" s="44"/>
      <c r="AOS40" s="44"/>
      <c r="AOT40" s="44"/>
      <c r="AOU40" s="44"/>
      <c r="AOV40" s="44"/>
      <c r="AOW40" s="44"/>
      <c r="AOX40" s="44"/>
      <c r="AOY40" s="44"/>
      <c r="AOZ40" s="44"/>
      <c r="APA40" s="44"/>
      <c r="APB40" s="44"/>
      <c r="APC40" s="44"/>
      <c r="APD40" s="44"/>
      <c r="APE40" s="44"/>
      <c r="APF40" s="44"/>
      <c r="APG40" s="44"/>
      <c r="APH40" s="44"/>
      <c r="API40" s="44"/>
      <c r="APJ40" s="44"/>
      <c r="APK40" s="44"/>
      <c r="APL40" s="44"/>
      <c r="APM40" s="44"/>
    </row>
    <row r="41" spans="3:1105" x14ac:dyDescent="0.25">
      <c r="C41" s="46" t="s">
        <v>304</v>
      </c>
      <c r="D41" s="44">
        <v>12451</v>
      </c>
      <c r="E41" s="119">
        <v>0</v>
      </c>
      <c r="F41" s="119">
        <v>0</v>
      </c>
      <c r="G41" s="119">
        <v>0</v>
      </c>
      <c r="H41" s="119">
        <v>0</v>
      </c>
      <c r="I41" s="44"/>
      <c r="J41" s="44"/>
      <c r="K41" s="68"/>
      <c r="L41" s="68"/>
      <c r="M41" s="68"/>
      <c r="N41" s="68"/>
      <c r="Q41" s="69">
        <v>0</v>
      </c>
      <c r="R41" s="22" t="s">
        <v>521</v>
      </c>
      <c r="S41" s="6" t="s">
        <v>123</v>
      </c>
      <c r="T41" s="10">
        <v>40</v>
      </c>
      <c r="U41" s="6" t="s">
        <v>306</v>
      </c>
      <c r="V41" s="10">
        <v>350400</v>
      </c>
      <c r="W41" s="11">
        <v>28</v>
      </c>
      <c r="X41" s="6" t="s">
        <v>307</v>
      </c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44"/>
      <c r="AV41" s="44"/>
      <c r="AW41" s="44"/>
      <c r="AX41" s="44"/>
      <c r="AY41" s="44"/>
      <c r="AZ41" s="44"/>
      <c r="BA41" s="44"/>
      <c r="BB41" s="44"/>
      <c r="BC41" s="44"/>
      <c r="BD41" s="44"/>
      <c r="BE41" s="44"/>
      <c r="BF41" s="44"/>
      <c r="BG41" s="44"/>
      <c r="BH41" s="44"/>
      <c r="BI41" s="44"/>
      <c r="BJ41" s="44"/>
      <c r="BK41" s="44"/>
      <c r="BL41" s="44"/>
      <c r="BM41" s="44"/>
      <c r="BN41" s="44"/>
      <c r="BO41" s="44"/>
      <c r="BP41" s="44"/>
      <c r="BQ41" s="44"/>
      <c r="BR41" s="44"/>
      <c r="BS41" s="44"/>
      <c r="BT41" s="44"/>
      <c r="BU41" s="44"/>
      <c r="BV41" s="44"/>
      <c r="BW41" s="44"/>
      <c r="BX41" s="44"/>
      <c r="BY41" s="44"/>
      <c r="BZ41" s="44"/>
      <c r="CA41" s="44"/>
      <c r="CB41" s="44"/>
      <c r="CC41" s="44"/>
      <c r="CD41" s="44"/>
      <c r="CE41" s="44"/>
      <c r="CF41" s="44"/>
      <c r="CG41" s="44"/>
      <c r="CH41" s="44"/>
      <c r="CI41" s="44"/>
      <c r="CJ41" s="44"/>
      <c r="CK41" s="44"/>
      <c r="CL41" s="44"/>
      <c r="CM41" s="44"/>
      <c r="CN41" s="44"/>
      <c r="CO41" s="44"/>
      <c r="CP41" s="44"/>
      <c r="CQ41" s="44"/>
      <c r="CR41" s="44"/>
      <c r="CS41" s="44"/>
      <c r="CT41" s="44"/>
      <c r="CU41" s="44"/>
      <c r="CV41" s="44"/>
      <c r="CW41" s="44"/>
      <c r="CX41" s="44"/>
      <c r="CY41" s="44"/>
      <c r="CZ41" s="44"/>
      <c r="DA41" s="44"/>
      <c r="DB41" s="44"/>
      <c r="DC41" s="44"/>
      <c r="DD41" s="44"/>
      <c r="DE41" s="44"/>
      <c r="DF41" s="44"/>
      <c r="DG41" s="44"/>
      <c r="DH41" s="44"/>
      <c r="DI41" s="44"/>
      <c r="DJ41" s="44"/>
      <c r="DK41" s="44"/>
      <c r="DL41" s="44"/>
      <c r="DM41" s="44"/>
      <c r="DN41" s="44"/>
      <c r="DO41" s="44"/>
      <c r="DP41" s="44"/>
      <c r="DQ41" s="44"/>
      <c r="DR41" s="44"/>
      <c r="DS41" s="44"/>
      <c r="DT41" s="44"/>
      <c r="DU41" s="44"/>
      <c r="DV41" s="44"/>
      <c r="DW41" s="44"/>
      <c r="DX41" s="44"/>
      <c r="DY41" s="44"/>
      <c r="DZ41" s="44"/>
      <c r="EA41" s="44"/>
      <c r="EB41" s="44"/>
      <c r="EC41" s="44"/>
      <c r="ED41" s="44"/>
      <c r="EE41" s="44"/>
      <c r="EF41" s="44"/>
      <c r="EG41" s="44"/>
      <c r="EH41" s="44"/>
      <c r="EI41" s="44"/>
      <c r="EJ41" s="44"/>
      <c r="EK41" s="44"/>
      <c r="EL41" s="44"/>
      <c r="EM41" s="44"/>
      <c r="EN41" s="44"/>
      <c r="EO41" s="44"/>
      <c r="EP41" s="44"/>
      <c r="EQ41" s="44"/>
      <c r="ER41" s="44"/>
      <c r="ES41" s="44"/>
      <c r="ET41" s="44"/>
      <c r="EU41" s="44"/>
      <c r="EV41" s="44"/>
      <c r="EW41" s="44"/>
      <c r="EX41" s="44"/>
      <c r="EY41" s="44"/>
      <c r="EZ41" s="44"/>
      <c r="FA41" s="44"/>
      <c r="FB41" s="44"/>
      <c r="FC41" s="44"/>
      <c r="FD41" s="44"/>
      <c r="FE41" s="44"/>
      <c r="FF41" s="44"/>
      <c r="FG41" s="44"/>
      <c r="FH41" s="44"/>
      <c r="FI41" s="44"/>
      <c r="FJ41" s="44"/>
      <c r="FK41" s="44"/>
      <c r="FL41" s="44"/>
      <c r="FM41" s="44"/>
      <c r="FN41" s="44"/>
      <c r="FO41" s="44"/>
      <c r="FP41" s="44"/>
      <c r="FQ41" s="44"/>
      <c r="FR41" s="44"/>
      <c r="FS41" s="44"/>
      <c r="FT41" s="44"/>
      <c r="FU41" s="44"/>
      <c r="FV41" s="44"/>
      <c r="FW41" s="44"/>
      <c r="FX41" s="44"/>
      <c r="FY41" s="44"/>
      <c r="FZ41" s="44"/>
      <c r="GA41" s="44"/>
      <c r="GB41" s="44"/>
      <c r="GC41" s="44"/>
      <c r="GD41" s="44"/>
      <c r="GE41" s="44"/>
      <c r="GF41" s="44"/>
      <c r="GG41" s="44"/>
      <c r="GH41" s="44"/>
      <c r="GI41" s="44"/>
      <c r="GJ41" s="44"/>
      <c r="GK41" s="44"/>
      <c r="GL41" s="44"/>
      <c r="GM41" s="44"/>
      <c r="GN41" s="44"/>
      <c r="GO41" s="44"/>
      <c r="GP41" s="44"/>
      <c r="GQ41" s="44"/>
      <c r="GR41" s="44"/>
      <c r="GS41" s="44"/>
      <c r="GT41" s="44"/>
      <c r="GU41" s="44"/>
      <c r="GV41" s="44"/>
      <c r="GW41" s="44"/>
      <c r="GX41" s="44"/>
      <c r="GY41" s="44"/>
      <c r="GZ41" s="44"/>
      <c r="HA41" s="44"/>
      <c r="HB41" s="44"/>
      <c r="HC41" s="44"/>
      <c r="HD41" s="44"/>
      <c r="HE41" s="44"/>
      <c r="HF41" s="44"/>
      <c r="HG41" s="44"/>
      <c r="HH41" s="44"/>
      <c r="HI41" s="44"/>
      <c r="HJ41" s="44"/>
      <c r="HK41" s="44"/>
      <c r="HL41" s="44"/>
      <c r="HM41" s="44"/>
      <c r="HN41" s="44"/>
      <c r="HO41" s="44"/>
      <c r="HP41" s="44"/>
      <c r="HQ41" s="44"/>
      <c r="HR41" s="44"/>
      <c r="HS41" s="44"/>
      <c r="HT41" s="44"/>
      <c r="HU41" s="44"/>
      <c r="HV41" s="44"/>
      <c r="HW41" s="44"/>
      <c r="HX41" s="44"/>
      <c r="HY41" s="44"/>
      <c r="HZ41" s="44"/>
      <c r="IA41" s="44"/>
      <c r="IB41" s="44"/>
      <c r="IC41" s="44"/>
      <c r="ID41" s="44"/>
      <c r="IE41" s="44"/>
      <c r="IF41" s="44"/>
      <c r="IG41" s="44"/>
      <c r="IH41" s="44"/>
      <c r="II41" s="44"/>
      <c r="IJ41" s="44"/>
      <c r="IK41" s="44"/>
      <c r="IL41" s="44"/>
      <c r="IM41" s="44"/>
      <c r="IN41" s="44"/>
      <c r="IO41" s="44"/>
      <c r="IP41" s="44"/>
      <c r="IQ41" s="44"/>
      <c r="IR41" s="44"/>
      <c r="IS41" s="44"/>
      <c r="IT41" s="44"/>
      <c r="IU41" s="44"/>
      <c r="IV41" s="44"/>
      <c r="IW41" s="44"/>
      <c r="IX41" s="44"/>
      <c r="IY41" s="44"/>
      <c r="IZ41" s="44"/>
      <c r="JA41" s="44"/>
      <c r="JB41" s="44"/>
      <c r="JC41" s="44"/>
      <c r="JD41" s="44"/>
      <c r="JE41" s="44"/>
      <c r="JF41" s="44"/>
      <c r="JG41" s="44"/>
      <c r="JH41" s="44"/>
      <c r="JI41" s="44"/>
      <c r="JJ41" s="44"/>
      <c r="JK41" s="44"/>
      <c r="JL41" s="44"/>
      <c r="JM41" s="44"/>
      <c r="JN41" s="44"/>
      <c r="JO41" s="44"/>
      <c r="JP41" s="44"/>
      <c r="JQ41" s="44"/>
      <c r="JR41" s="44"/>
      <c r="JS41" s="44"/>
      <c r="JT41" s="44"/>
      <c r="JU41" s="44"/>
      <c r="JV41" s="44"/>
      <c r="JW41" s="44"/>
      <c r="JX41" s="44"/>
      <c r="JY41" s="44"/>
      <c r="JZ41" s="44"/>
      <c r="KA41" s="44"/>
      <c r="KB41" s="44"/>
      <c r="KC41" s="44"/>
      <c r="KD41" s="44"/>
      <c r="KE41" s="44"/>
      <c r="KF41" s="44"/>
      <c r="KG41" s="44"/>
      <c r="KH41" s="44"/>
      <c r="KI41" s="44"/>
      <c r="KJ41" s="44"/>
      <c r="KK41" s="44"/>
      <c r="KL41" s="44"/>
      <c r="KM41" s="44"/>
      <c r="KN41" s="44"/>
      <c r="KO41" s="44"/>
      <c r="KP41" s="44"/>
      <c r="KQ41" s="44"/>
      <c r="KR41" s="44"/>
      <c r="KS41" s="44"/>
      <c r="KT41" s="44"/>
      <c r="KU41" s="44"/>
      <c r="KV41" s="44"/>
      <c r="KW41" s="44"/>
      <c r="KX41" s="44"/>
      <c r="KY41" s="44"/>
      <c r="KZ41" s="44"/>
      <c r="LA41" s="44"/>
      <c r="LB41" s="44"/>
      <c r="LC41" s="44"/>
      <c r="LD41" s="44"/>
      <c r="LE41" s="44"/>
      <c r="LF41" s="44"/>
      <c r="LG41" s="44"/>
      <c r="LH41" s="44"/>
      <c r="LI41" s="44"/>
      <c r="LJ41" s="44"/>
      <c r="LK41" s="44"/>
      <c r="LL41" s="44"/>
      <c r="LM41" s="44"/>
      <c r="LN41" s="44"/>
      <c r="LO41" s="44"/>
      <c r="LP41" s="44"/>
      <c r="LQ41" s="44"/>
      <c r="LR41" s="44"/>
      <c r="LS41" s="44"/>
      <c r="LT41" s="44"/>
      <c r="LU41" s="44"/>
      <c r="LV41" s="44"/>
      <c r="LW41" s="44"/>
      <c r="LX41" s="44"/>
      <c r="LY41" s="44"/>
      <c r="LZ41" s="44"/>
      <c r="MA41" s="44"/>
      <c r="MB41" s="44"/>
      <c r="MC41" s="44"/>
      <c r="MD41" s="44"/>
      <c r="ME41" s="44"/>
      <c r="MF41" s="44"/>
      <c r="MG41" s="44"/>
      <c r="MH41" s="44"/>
      <c r="MI41" s="44"/>
      <c r="MJ41" s="44"/>
      <c r="MK41" s="44"/>
      <c r="ML41" s="44"/>
      <c r="MM41" s="44"/>
      <c r="MN41" s="44"/>
      <c r="MO41" s="44"/>
      <c r="MP41" s="44"/>
      <c r="MQ41" s="44"/>
      <c r="MR41" s="44"/>
      <c r="MS41" s="44"/>
      <c r="MT41" s="44"/>
      <c r="MU41" s="44"/>
      <c r="MV41" s="44"/>
      <c r="MW41" s="44"/>
      <c r="MX41" s="44"/>
      <c r="MY41" s="44"/>
      <c r="MZ41" s="44"/>
      <c r="NA41" s="44"/>
      <c r="NB41" s="44"/>
      <c r="NC41" s="44"/>
      <c r="ND41" s="44"/>
      <c r="NE41" s="44"/>
      <c r="NF41" s="44"/>
      <c r="NG41" s="44"/>
      <c r="NH41" s="44"/>
      <c r="NI41" s="44"/>
      <c r="NJ41" s="44"/>
      <c r="NK41" s="44"/>
      <c r="NL41" s="44"/>
      <c r="NM41" s="44"/>
      <c r="NN41" s="44"/>
      <c r="NO41" s="44"/>
      <c r="NP41" s="44"/>
      <c r="NQ41" s="44"/>
      <c r="NR41" s="44"/>
      <c r="NS41" s="44"/>
      <c r="NT41" s="44"/>
      <c r="NU41" s="44"/>
      <c r="NV41" s="44"/>
      <c r="NW41" s="44"/>
      <c r="NX41" s="44"/>
      <c r="NY41" s="44"/>
      <c r="NZ41" s="44"/>
      <c r="OA41" s="44"/>
      <c r="OB41" s="44"/>
      <c r="OC41" s="44"/>
      <c r="OD41" s="44"/>
      <c r="OE41" s="44"/>
      <c r="OF41" s="44"/>
      <c r="OG41" s="44"/>
      <c r="OH41" s="44"/>
      <c r="OI41" s="44"/>
      <c r="OJ41" s="44"/>
      <c r="OK41" s="44"/>
      <c r="OL41" s="44"/>
      <c r="OM41" s="44"/>
      <c r="ON41" s="44"/>
      <c r="OO41" s="44"/>
      <c r="OP41" s="44"/>
      <c r="OQ41" s="44"/>
      <c r="OR41" s="44"/>
      <c r="OS41" s="44"/>
      <c r="OT41" s="44"/>
      <c r="OU41" s="44"/>
      <c r="OV41" s="44"/>
      <c r="OW41" s="44"/>
      <c r="OX41" s="44"/>
      <c r="OY41" s="44"/>
      <c r="OZ41" s="44"/>
      <c r="PA41" s="44"/>
      <c r="PB41" s="44"/>
      <c r="PC41" s="44"/>
      <c r="PD41" s="44"/>
      <c r="PE41" s="44"/>
      <c r="PF41" s="44"/>
      <c r="PG41" s="44"/>
      <c r="PH41" s="44"/>
      <c r="PI41" s="44"/>
      <c r="PJ41" s="44"/>
      <c r="PK41" s="44"/>
      <c r="PL41" s="44"/>
      <c r="PM41" s="44"/>
      <c r="PN41" s="44"/>
      <c r="PO41" s="44"/>
      <c r="PP41" s="44"/>
      <c r="PQ41" s="44"/>
      <c r="PR41" s="44"/>
      <c r="PS41" s="44"/>
      <c r="PT41" s="44"/>
      <c r="PU41" s="44"/>
      <c r="PV41" s="44"/>
      <c r="PW41" s="44"/>
      <c r="PX41" s="44"/>
      <c r="PY41" s="44"/>
      <c r="PZ41" s="44"/>
      <c r="QA41" s="44"/>
      <c r="QB41" s="44"/>
      <c r="QC41" s="44"/>
      <c r="QD41" s="44"/>
      <c r="QE41" s="44"/>
      <c r="QF41" s="44"/>
      <c r="QG41" s="44"/>
      <c r="QH41" s="44"/>
      <c r="QI41" s="44"/>
      <c r="QJ41" s="44"/>
      <c r="QK41" s="44"/>
      <c r="QL41" s="44"/>
      <c r="QM41" s="44"/>
      <c r="QN41" s="44"/>
      <c r="QO41" s="44"/>
      <c r="QP41" s="44"/>
      <c r="QQ41" s="44"/>
      <c r="QR41" s="44"/>
      <c r="QS41" s="44"/>
      <c r="QT41" s="44"/>
      <c r="QU41" s="44"/>
      <c r="QV41" s="44"/>
      <c r="QW41" s="44"/>
      <c r="QX41" s="44"/>
      <c r="QY41" s="44"/>
      <c r="QZ41" s="44"/>
      <c r="RA41" s="44"/>
      <c r="RB41" s="44"/>
      <c r="RC41" s="44"/>
      <c r="RD41" s="44"/>
      <c r="RE41" s="44"/>
      <c r="RF41" s="44"/>
      <c r="RG41" s="44"/>
      <c r="RH41" s="44"/>
      <c r="RI41" s="44"/>
      <c r="RJ41" s="44"/>
      <c r="RK41" s="44"/>
      <c r="RL41" s="44"/>
      <c r="RM41" s="44"/>
      <c r="RN41" s="44"/>
      <c r="RO41" s="44"/>
      <c r="RP41" s="44"/>
      <c r="RQ41" s="44"/>
      <c r="RR41" s="44"/>
      <c r="RS41" s="44"/>
      <c r="RT41" s="44"/>
      <c r="RU41" s="44"/>
      <c r="RV41" s="44"/>
      <c r="RW41" s="44"/>
      <c r="RX41" s="44"/>
      <c r="RY41" s="44"/>
      <c r="RZ41" s="44"/>
      <c r="SA41" s="44"/>
      <c r="SB41" s="44"/>
      <c r="SC41" s="44"/>
      <c r="SD41" s="44"/>
      <c r="SE41" s="44"/>
      <c r="SF41" s="44"/>
      <c r="SG41" s="44"/>
      <c r="SH41" s="44"/>
      <c r="SI41" s="44"/>
      <c r="SJ41" s="44"/>
      <c r="SK41" s="44"/>
      <c r="SL41" s="44"/>
      <c r="SM41" s="44"/>
      <c r="SN41" s="44"/>
      <c r="SO41" s="44"/>
      <c r="SP41" s="44"/>
      <c r="SQ41" s="44"/>
      <c r="SR41" s="44"/>
      <c r="SS41" s="44"/>
      <c r="ST41" s="44"/>
      <c r="SU41" s="44"/>
      <c r="SV41" s="44"/>
      <c r="SW41" s="44"/>
      <c r="SX41" s="44"/>
      <c r="SY41" s="44"/>
      <c r="SZ41" s="44"/>
      <c r="TA41" s="44"/>
      <c r="TB41" s="44"/>
      <c r="TC41" s="44"/>
      <c r="TD41" s="44"/>
      <c r="TE41" s="44"/>
      <c r="TF41" s="44"/>
      <c r="TG41" s="44"/>
      <c r="TH41" s="44"/>
      <c r="TI41" s="44"/>
      <c r="TJ41" s="44"/>
      <c r="TK41" s="44"/>
      <c r="TL41" s="44"/>
      <c r="TM41" s="44"/>
      <c r="TN41" s="44"/>
      <c r="TO41" s="44"/>
      <c r="TP41" s="44"/>
      <c r="TQ41" s="44"/>
      <c r="TR41" s="44"/>
      <c r="TS41" s="44"/>
      <c r="TT41" s="44"/>
      <c r="TU41" s="44"/>
      <c r="TV41" s="44"/>
      <c r="TW41" s="44"/>
      <c r="TX41" s="44"/>
      <c r="TY41" s="44"/>
      <c r="TZ41" s="44"/>
      <c r="UA41" s="44"/>
      <c r="UB41" s="44"/>
      <c r="UC41" s="44"/>
      <c r="UD41" s="44"/>
      <c r="UE41" s="44"/>
      <c r="UF41" s="44"/>
      <c r="UG41" s="44"/>
      <c r="UH41" s="44"/>
      <c r="UI41" s="44"/>
      <c r="UJ41" s="44"/>
      <c r="UK41" s="44"/>
      <c r="UL41" s="44"/>
      <c r="UM41" s="44"/>
      <c r="UN41" s="44"/>
      <c r="UO41" s="44"/>
      <c r="UP41" s="44"/>
      <c r="UQ41" s="44"/>
      <c r="UR41" s="44"/>
      <c r="US41" s="44"/>
      <c r="UT41" s="44"/>
      <c r="UU41" s="44"/>
      <c r="UV41" s="44"/>
      <c r="UW41" s="44"/>
      <c r="UX41" s="44"/>
      <c r="UY41" s="44"/>
      <c r="UZ41" s="44"/>
      <c r="VA41" s="44"/>
      <c r="VB41" s="44"/>
      <c r="VC41" s="44"/>
      <c r="VD41" s="44"/>
      <c r="VE41" s="44"/>
      <c r="VF41" s="44"/>
      <c r="VG41" s="44"/>
      <c r="VH41" s="44"/>
      <c r="VI41" s="44"/>
      <c r="VJ41" s="44"/>
      <c r="VK41" s="44"/>
      <c r="VL41" s="44"/>
      <c r="VM41" s="44"/>
      <c r="VN41" s="44"/>
      <c r="VO41" s="44"/>
      <c r="VP41" s="44"/>
      <c r="VQ41" s="44"/>
      <c r="VR41" s="44"/>
      <c r="VS41" s="44"/>
      <c r="VT41" s="44"/>
      <c r="VU41" s="44"/>
      <c r="VV41" s="44"/>
      <c r="VW41" s="44"/>
      <c r="VX41" s="44"/>
      <c r="VY41" s="44"/>
      <c r="VZ41" s="44"/>
      <c r="WA41" s="44"/>
      <c r="WB41" s="44"/>
      <c r="WC41" s="44"/>
      <c r="WD41" s="44"/>
      <c r="WE41" s="44"/>
      <c r="WF41" s="44"/>
      <c r="WG41" s="44"/>
      <c r="WH41" s="44"/>
      <c r="WI41" s="44"/>
      <c r="WJ41" s="44"/>
      <c r="WK41" s="44"/>
      <c r="WL41" s="44"/>
      <c r="WM41" s="44"/>
      <c r="WN41" s="44"/>
      <c r="WO41" s="44"/>
      <c r="WP41" s="44"/>
      <c r="WQ41" s="44"/>
      <c r="WR41" s="44"/>
      <c r="WS41" s="44"/>
      <c r="WT41" s="44"/>
      <c r="WU41" s="44"/>
      <c r="WV41" s="44"/>
      <c r="WW41" s="44"/>
      <c r="WX41" s="44"/>
      <c r="WY41" s="44"/>
      <c r="WZ41" s="44"/>
      <c r="XA41" s="44"/>
      <c r="XB41" s="44"/>
      <c r="XC41" s="44"/>
      <c r="XD41" s="44"/>
      <c r="XE41" s="44"/>
      <c r="XF41" s="44"/>
      <c r="XG41" s="44"/>
      <c r="XH41" s="44"/>
      <c r="XI41" s="44"/>
      <c r="XJ41" s="44"/>
      <c r="XK41" s="44"/>
      <c r="XL41" s="44"/>
      <c r="XM41" s="44"/>
      <c r="XN41" s="44"/>
      <c r="XO41" s="44"/>
      <c r="XP41" s="44"/>
      <c r="XQ41" s="44"/>
      <c r="XR41" s="44"/>
      <c r="XS41" s="44"/>
      <c r="XT41" s="44"/>
      <c r="XU41" s="44"/>
      <c r="XV41" s="44"/>
      <c r="XW41" s="44"/>
      <c r="XX41" s="44"/>
      <c r="XY41" s="44"/>
      <c r="XZ41" s="44"/>
      <c r="YA41" s="44"/>
      <c r="YB41" s="44"/>
      <c r="YC41" s="44"/>
      <c r="YD41" s="44"/>
      <c r="YE41" s="44"/>
      <c r="YF41" s="44"/>
      <c r="YG41" s="44"/>
      <c r="YH41" s="44"/>
      <c r="YI41" s="44"/>
      <c r="YJ41" s="44"/>
      <c r="YK41" s="44"/>
      <c r="YL41" s="44"/>
      <c r="YM41" s="44"/>
      <c r="YN41" s="44"/>
      <c r="YO41" s="44"/>
      <c r="YP41" s="44"/>
      <c r="YQ41" s="44"/>
      <c r="YR41" s="44"/>
      <c r="YS41" s="44"/>
      <c r="YT41" s="44"/>
      <c r="YU41" s="44"/>
      <c r="YV41" s="44"/>
      <c r="YW41" s="44"/>
      <c r="YX41" s="44"/>
      <c r="YY41" s="44"/>
      <c r="YZ41" s="44"/>
      <c r="ZA41" s="44"/>
      <c r="ZB41" s="44"/>
      <c r="ZC41" s="44"/>
      <c r="ZD41" s="44"/>
      <c r="ZE41" s="44"/>
      <c r="ZF41" s="44"/>
      <c r="ZG41" s="44"/>
      <c r="ZH41" s="44"/>
      <c r="ZI41" s="44"/>
      <c r="ZJ41" s="44"/>
      <c r="ZK41" s="44"/>
      <c r="ZL41" s="44"/>
      <c r="ZM41" s="44"/>
      <c r="ZN41" s="44"/>
      <c r="ZO41" s="44"/>
      <c r="ZP41" s="44"/>
      <c r="ZQ41" s="44"/>
      <c r="ZR41" s="44"/>
      <c r="ZS41" s="44"/>
      <c r="ZT41" s="44"/>
      <c r="ZU41" s="44"/>
      <c r="ZV41" s="44"/>
      <c r="ZW41" s="44"/>
      <c r="ZX41" s="44"/>
      <c r="ZY41" s="44"/>
      <c r="ZZ41" s="44"/>
      <c r="AAA41" s="44"/>
      <c r="AAB41" s="44"/>
      <c r="AAC41" s="44"/>
      <c r="AAD41" s="44"/>
      <c r="AAE41" s="44"/>
      <c r="AAF41" s="44"/>
      <c r="AAG41" s="44"/>
      <c r="AAH41" s="44"/>
      <c r="AAI41" s="44"/>
      <c r="AAJ41" s="44"/>
      <c r="AAK41" s="44"/>
      <c r="AAL41" s="44"/>
      <c r="AAM41" s="44"/>
      <c r="AAN41" s="44"/>
      <c r="AAO41" s="44"/>
      <c r="AAP41" s="44"/>
      <c r="AAQ41" s="44"/>
      <c r="AAR41" s="44"/>
      <c r="AAS41" s="44"/>
      <c r="AAT41" s="44"/>
      <c r="AAU41" s="44"/>
      <c r="AAV41" s="44"/>
      <c r="AAW41" s="44"/>
      <c r="AAX41" s="44"/>
      <c r="AAY41" s="44"/>
      <c r="AAZ41" s="44"/>
      <c r="ABA41" s="44"/>
      <c r="ABB41" s="44"/>
      <c r="ABC41" s="44"/>
      <c r="ABD41" s="44"/>
      <c r="ABE41" s="44"/>
      <c r="ABF41" s="44"/>
      <c r="ABG41" s="44"/>
      <c r="ABH41" s="44"/>
      <c r="ABI41" s="44"/>
      <c r="ABJ41" s="44"/>
      <c r="ABK41" s="44"/>
      <c r="ABL41" s="44"/>
      <c r="ABM41" s="44"/>
      <c r="ABN41" s="44"/>
      <c r="ABO41" s="44"/>
      <c r="ABP41" s="44"/>
      <c r="ABQ41" s="44"/>
      <c r="ABR41" s="44"/>
      <c r="ABS41" s="44"/>
      <c r="ABT41" s="44"/>
      <c r="ABU41" s="44"/>
      <c r="ABV41" s="44"/>
      <c r="ABW41" s="44"/>
      <c r="ABX41" s="44"/>
      <c r="ABY41" s="44"/>
      <c r="ABZ41" s="44"/>
      <c r="ACA41" s="44"/>
      <c r="ACB41" s="44"/>
      <c r="ACC41" s="44"/>
      <c r="ACD41" s="44"/>
      <c r="ACE41" s="44"/>
      <c r="ACF41" s="44"/>
      <c r="ACG41" s="44"/>
      <c r="ACH41" s="44"/>
      <c r="ACI41" s="44"/>
      <c r="ACJ41" s="44"/>
      <c r="ACK41" s="44"/>
      <c r="ACL41" s="44"/>
      <c r="ACM41" s="44"/>
      <c r="ACN41" s="44"/>
      <c r="ACO41" s="44"/>
      <c r="ACP41" s="44"/>
      <c r="ACQ41" s="44"/>
      <c r="ACR41" s="44"/>
      <c r="ACS41" s="44"/>
      <c r="ACT41" s="44"/>
      <c r="ACU41" s="44"/>
      <c r="ACV41" s="44"/>
      <c r="ACW41" s="44"/>
      <c r="ACX41" s="44"/>
      <c r="ACY41" s="44"/>
      <c r="ACZ41" s="44"/>
      <c r="ADA41" s="44"/>
      <c r="ADB41" s="44"/>
      <c r="ADC41" s="44"/>
      <c r="ADD41" s="44"/>
      <c r="ADE41" s="44"/>
      <c r="ADF41" s="44"/>
      <c r="ADG41" s="44"/>
      <c r="ADH41" s="44"/>
      <c r="ADI41" s="44"/>
      <c r="ADJ41" s="44"/>
      <c r="ADK41" s="44"/>
      <c r="ADL41" s="44"/>
      <c r="ADM41" s="44"/>
      <c r="ADN41" s="44"/>
      <c r="ADO41" s="44"/>
      <c r="ADP41" s="44"/>
      <c r="ADQ41" s="44"/>
      <c r="ADR41" s="44"/>
      <c r="ADS41" s="44"/>
      <c r="ADT41" s="44"/>
      <c r="ADU41" s="44"/>
      <c r="ADV41" s="44"/>
      <c r="ADW41" s="44"/>
      <c r="ADX41" s="44"/>
      <c r="ADY41" s="44"/>
      <c r="ADZ41" s="44"/>
      <c r="AEA41" s="44"/>
      <c r="AEB41" s="44"/>
      <c r="AEC41" s="44"/>
      <c r="AED41" s="44"/>
      <c r="AEE41" s="44"/>
      <c r="AEF41" s="44"/>
      <c r="AEG41" s="44"/>
      <c r="AEH41" s="44"/>
      <c r="AEI41" s="44"/>
      <c r="AEJ41" s="44"/>
      <c r="AEK41" s="44"/>
      <c r="AEL41" s="44"/>
      <c r="AEM41" s="44"/>
      <c r="AEN41" s="44"/>
      <c r="AEO41" s="44"/>
      <c r="AEP41" s="44"/>
      <c r="AEQ41" s="44"/>
      <c r="AER41" s="44"/>
      <c r="AES41" s="44"/>
      <c r="AET41" s="44"/>
      <c r="AEU41" s="44"/>
      <c r="AEV41" s="44"/>
      <c r="AEW41" s="44"/>
      <c r="AEX41" s="44"/>
      <c r="AEY41" s="44"/>
      <c r="AEZ41" s="44"/>
      <c r="AFA41" s="44"/>
      <c r="AFB41" s="44"/>
      <c r="AFC41" s="44"/>
      <c r="AFD41" s="44"/>
      <c r="AFE41" s="44"/>
      <c r="AFF41" s="44"/>
      <c r="AFG41" s="44"/>
      <c r="AFH41" s="44"/>
      <c r="AFI41" s="44"/>
      <c r="AFJ41" s="44"/>
      <c r="AFK41" s="44"/>
      <c r="AFL41" s="44"/>
      <c r="AFM41" s="44"/>
      <c r="AFN41" s="44"/>
      <c r="AFO41" s="44"/>
      <c r="AFP41" s="44"/>
      <c r="AFQ41" s="44"/>
      <c r="AFR41" s="44"/>
      <c r="AFS41" s="44"/>
      <c r="AFT41" s="44"/>
      <c r="AFU41" s="44"/>
      <c r="AFV41" s="44"/>
      <c r="AFW41" s="44"/>
      <c r="AFX41" s="44"/>
      <c r="AFY41" s="44"/>
      <c r="AFZ41" s="44"/>
      <c r="AGA41" s="44"/>
      <c r="AGB41" s="44"/>
      <c r="AGC41" s="44"/>
      <c r="AGD41" s="44"/>
      <c r="AGE41" s="44"/>
      <c r="AGF41" s="44"/>
      <c r="AGG41" s="44"/>
      <c r="AGH41" s="44"/>
      <c r="AGI41" s="44"/>
      <c r="AGJ41" s="44"/>
      <c r="AGK41" s="44"/>
      <c r="AGL41" s="44"/>
      <c r="AGM41" s="44"/>
      <c r="AGN41" s="44"/>
      <c r="AGO41" s="44"/>
      <c r="AGP41" s="44"/>
      <c r="AGQ41" s="44"/>
      <c r="AGR41" s="44"/>
      <c r="AGS41" s="44"/>
      <c r="AGT41" s="44"/>
      <c r="AGU41" s="44"/>
      <c r="AGV41" s="44"/>
      <c r="AGW41" s="44"/>
      <c r="AGX41" s="44"/>
      <c r="AGY41" s="44"/>
      <c r="AGZ41" s="44"/>
      <c r="AHA41" s="44"/>
      <c r="AHB41" s="44"/>
      <c r="AHC41" s="44"/>
      <c r="AHD41" s="44"/>
      <c r="AHE41" s="44"/>
      <c r="AHF41" s="44"/>
      <c r="AHG41" s="44"/>
      <c r="AHH41" s="44"/>
      <c r="AHI41" s="44"/>
      <c r="AHJ41" s="44"/>
      <c r="AHK41" s="44"/>
      <c r="AHL41" s="44"/>
      <c r="AHM41" s="44"/>
      <c r="AHN41" s="44"/>
      <c r="AHO41" s="44"/>
      <c r="AHP41" s="44"/>
      <c r="AHQ41" s="44"/>
      <c r="AHR41" s="44"/>
      <c r="AHS41" s="44"/>
      <c r="AHT41" s="44"/>
      <c r="AHU41" s="44"/>
      <c r="AHV41" s="44"/>
      <c r="AHW41" s="44"/>
      <c r="AHX41" s="44"/>
      <c r="AHY41" s="44"/>
      <c r="AHZ41" s="44"/>
      <c r="AIA41" s="44"/>
      <c r="AIB41" s="44"/>
      <c r="AIC41" s="44"/>
      <c r="AID41" s="44"/>
      <c r="AIE41" s="44"/>
      <c r="AIF41" s="44"/>
      <c r="AIG41" s="44"/>
      <c r="AIH41" s="44"/>
      <c r="AII41" s="44"/>
      <c r="AIJ41" s="44"/>
      <c r="AIK41" s="44"/>
      <c r="AIL41" s="44"/>
      <c r="AIM41" s="44"/>
      <c r="AIN41" s="44"/>
      <c r="AIO41" s="44"/>
      <c r="AIP41" s="44"/>
      <c r="AIQ41" s="44"/>
      <c r="AIR41" s="44"/>
      <c r="AIS41" s="44"/>
      <c r="AIT41" s="44"/>
      <c r="AIU41" s="44"/>
      <c r="AIV41" s="44"/>
      <c r="AIW41" s="44"/>
      <c r="AIX41" s="44"/>
      <c r="AIY41" s="44"/>
      <c r="AIZ41" s="44"/>
      <c r="AJA41" s="44"/>
      <c r="AJB41" s="44"/>
      <c r="AJC41" s="44"/>
      <c r="AJD41" s="44"/>
      <c r="AJE41" s="44"/>
      <c r="AJF41" s="44"/>
      <c r="AJG41" s="44"/>
      <c r="AJH41" s="44"/>
      <c r="AJI41" s="44"/>
      <c r="AJJ41" s="44"/>
      <c r="AJK41" s="44"/>
      <c r="AJL41" s="44"/>
      <c r="AJM41" s="44"/>
      <c r="AJN41" s="44"/>
      <c r="AJO41" s="44"/>
      <c r="AJP41" s="44"/>
      <c r="AJQ41" s="44"/>
      <c r="AJR41" s="44"/>
      <c r="AJS41" s="44"/>
      <c r="AJT41" s="44"/>
      <c r="AJU41" s="44"/>
      <c r="AJV41" s="44"/>
      <c r="AJW41" s="44"/>
      <c r="AJX41" s="44"/>
      <c r="AJY41" s="44"/>
      <c r="AJZ41" s="44"/>
      <c r="AKA41" s="44"/>
      <c r="AKB41" s="44"/>
      <c r="AKC41" s="44"/>
      <c r="AKD41" s="44"/>
      <c r="AKE41" s="44"/>
      <c r="AKF41" s="44"/>
      <c r="AKG41" s="44"/>
      <c r="AKH41" s="44"/>
      <c r="AKI41" s="44"/>
      <c r="AKJ41" s="44"/>
      <c r="AKK41" s="44"/>
      <c r="AKL41" s="44"/>
      <c r="AKM41" s="44"/>
      <c r="AKN41" s="44"/>
      <c r="AKO41" s="44"/>
      <c r="AKP41" s="44"/>
      <c r="AKQ41" s="44"/>
      <c r="AKR41" s="44"/>
      <c r="AKS41" s="44"/>
      <c r="AKT41" s="44"/>
      <c r="AKU41" s="44"/>
      <c r="AKV41" s="44"/>
      <c r="AKW41" s="44"/>
      <c r="AKX41" s="44"/>
      <c r="AKY41" s="44"/>
      <c r="AKZ41" s="44"/>
      <c r="ALA41" s="44"/>
      <c r="ALB41" s="44"/>
      <c r="ALC41" s="44"/>
      <c r="ALD41" s="44"/>
      <c r="ALE41" s="44"/>
      <c r="ALF41" s="44"/>
      <c r="ALG41" s="44"/>
      <c r="ALH41" s="44"/>
      <c r="ALI41" s="44"/>
      <c r="ALJ41" s="44"/>
      <c r="ALK41" s="44"/>
      <c r="ALL41" s="44"/>
      <c r="ALM41" s="44"/>
      <c r="ALN41" s="44"/>
      <c r="ALO41" s="44"/>
      <c r="ALP41" s="44"/>
      <c r="ALQ41" s="44"/>
      <c r="ALR41" s="44"/>
      <c r="ALS41" s="44"/>
      <c r="ALT41" s="44"/>
      <c r="ALU41" s="44"/>
      <c r="ALV41" s="44"/>
      <c r="ALW41" s="44"/>
      <c r="ALX41" s="44"/>
      <c r="ALY41" s="44"/>
      <c r="ALZ41" s="44"/>
      <c r="AMA41" s="44"/>
      <c r="AMB41" s="44"/>
      <c r="AMC41" s="44"/>
      <c r="AMD41" s="44"/>
      <c r="AME41" s="44"/>
      <c r="AMF41" s="44"/>
      <c r="AMG41" s="44"/>
      <c r="AMH41" s="44"/>
      <c r="AMI41" s="44"/>
      <c r="AMJ41" s="44"/>
      <c r="AMK41" s="44"/>
      <c r="AML41" s="44"/>
      <c r="AMM41" s="44"/>
      <c r="AMN41" s="44"/>
      <c r="AMO41" s="44"/>
      <c r="AMP41" s="44"/>
      <c r="AMQ41" s="44"/>
      <c r="AMR41" s="44"/>
      <c r="AMS41" s="44"/>
      <c r="AMT41" s="44"/>
      <c r="AMU41" s="44"/>
      <c r="AMV41" s="44"/>
      <c r="AMW41" s="44"/>
      <c r="AMX41" s="44"/>
      <c r="AMY41" s="44"/>
      <c r="AMZ41" s="44"/>
      <c r="ANA41" s="44"/>
      <c r="ANB41" s="44"/>
      <c r="ANC41" s="44"/>
      <c r="AND41" s="44"/>
      <c r="ANE41" s="44"/>
      <c r="ANF41" s="44"/>
      <c r="ANG41" s="44"/>
      <c r="ANH41" s="44"/>
      <c r="ANI41" s="44"/>
      <c r="ANJ41" s="44"/>
      <c r="ANK41" s="44"/>
      <c r="ANL41" s="44"/>
      <c r="ANM41" s="44"/>
      <c r="ANN41" s="44"/>
      <c r="ANO41" s="44"/>
      <c r="ANP41" s="44"/>
      <c r="ANQ41" s="44"/>
      <c r="ANR41" s="44"/>
      <c r="ANS41" s="44"/>
      <c r="ANT41" s="44"/>
      <c r="ANU41" s="44"/>
      <c r="ANV41" s="44"/>
      <c r="ANW41" s="44"/>
      <c r="ANX41" s="44"/>
      <c r="ANY41" s="44"/>
      <c r="ANZ41" s="44"/>
      <c r="AOA41" s="44"/>
      <c r="AOB41" s="44"/>
      <c r="AOC41" s="44"/>
      <c r="AOD41" s="44"/>
      <c r="AOE41" s="44"/>
      <c r="AOF41" s="44"/>
      <c r="AOG41" s="44"/>
      <c r="AOH41" s="44"/>
      <c r="AOI41" s="44"/>
      <c r="AOJ41" s="44"/>
      <c r="AOK41" s="44"/>
      <c r="AOL41" s="44"/>
      <c r="AOM41" s="44"/>
      <c r="AON41" s="44"/>
      <c r="AOO41" s="44"/>
      <c r="AOP41" s="44"/>
      <c r="AOQ41" s="44"/>
      <c r="AOR41" s="44"/>
      <c r="AOS41" s="44"/>
      <c r="AOT41" s="44"/>
      <c r="AOU41" s="44"/>
      <c r="AOV41" s="44"/>
      <c r="AOW41" s="44"/>
      <c r="AOX41" s="44"/>
      <c r="AOY41" s="44"/>
      <c r="AOZ41" s="44"/>
      <c r="APA41" s="44"/>
      <c r="APB41" s="44"/>
      <c r="APC41" s="44"/>
      <c r="APD41" s="44"/>
      <c r="APE41" s="44"/>
      <c r="APF41" s="44"/>
      <c r="APG41" s="44"/>
      <c r="APH41" s="44"/>
      <c r="API41" s="44"/>
      <c r="APJ41" s="44"/>
      <c r="APK41" s="44"/>
      <c r="APL41" s="44"/>
      <c r="APM41" s="44"/>
    </row>
    <row r="42" spans="3:1105" x14ac:dyDescent="0.25">
      <c r="C42" s="46" t="s">
        <v>304</v>
      </c>
      <c r="D42" s="44">
        <v>12483</v>
      </c>
      <c r="E42" s="119">
        <v>0</v>
      </c>
      <c r="F42" s="119">
        <v>0</v>
      </c>
      <c r="G42" s="119">
        <v>0</v>
      </c>
      <c r="H42" s="119">
        <v>2883163.62</v>
      </c>
      <c r="I42" s="44"/>
      <c r="J42" s="44"/>
      <c r="K42" s="68"/>
      <c r="L42" s="68"/>
      <c r="M42" s="68"/>
      <c r="N42" s="68"/>
      <c r="Q42" s="69">
        <f>$V42*((Y42*'Exchange Rates FWD'!$R$11)-($W42*'Exchange Rates FWD'!$J$11))</f>
        <v>2883163.615746255</v>
      </c>
      <c r="R42" s="22">
        <f>($H42-$Q42)/H42</f>
        <v>1.4753741513430054E-9</v>
      </c>
      <c r="S42" s="6" t="s">
        <v>133</v>
      </c>
      <c r="T42" s="10">
        <v>-42</v>
      </c>
      <c r="U42" s="6" t="s">
        <v>306</v>
      </c>
      <c r="V42" s="10">
        <v>-367920</v>
      </c>
      <c r="W42" s="11">
        <v>30</v>
      </c>
      <c r="X42" s="6" t="s">
        <v>407</v>
      </c>
      <c r="Y42" s="44">
        <v>3</v>
      </c>
      <c r="Z42" s="44"/>
      <c r="AA42" s="44"/>
      <c r="AB42" s="44"/>
      <c r="AC42" s="44"/>
      <c r="AD42" s="44"/>
      <c r="AE42" s="44"/>
      <c r="AF42" s="44"/>
      <c r="AG42" s="44"/>
      <c r="AH42" s="44"/>
      <c r="AI42" s="44"/>
      <c r="AJ42" s="44"/>
      <c r="AK42" s="44"/>
      <c r="AL42" s="44"/>
      <c r="AM42" s="44"/>
      <c r="AN42" s="44"/>
      <c r="AO42" s="44"/>
      <c r="AP42" s="44"/>
      <c r="AQ42" s="44"/>
      <c r="AR42" s="44"/>
      <c r="AS42" s="44"/>
      <c r="AT42" s="44"/>
      <c r="AU42" s="44"/>
      <c r="AV42" s="44"/>
      <c r="AW42" s="44"/>
      <c r="AX42" s="44"/>
      <c r="AY42" s="44"/>
      <c r="AZ42" s="44"/>
      <c r="BA42" s="44"/>
      <c r="BB42" s="44"/>
      <c r="BC42" s="44"/>
      <c r="BD42" s="44"/>
      <c r="BE42" s="44"/>
      <c r="BF42" s="44"/>
      <c r="BG42" s="44"/>
      <c r="BH42" s="44"/>
      <c r="BI42" s="44"/>
      <c r="BJ42" s="44"/>
      <c r="BK42" s="44"/>
      <c r="BL42" s="44"/>
      <c r="BM42" s="44"/>
      <c r="BN42" s="44"/>
      <c r="BO42" s="44"/>
      <c r="BP42" s="44"/>
      <c r="BQ42" s="44"/>
      <c r="BR42" s="44"/>
      <c r="BS42" s="44"/>
      <c r="BT42" s="44"/>
      <c r="BU42" s="44"/>
      <c r="BV42" s="44"/>
      <c r="BW42" s="44"/>
      <c r="BX42" s="44"/>
      <c r="BY42" s="44"/>
      <c r="BZ42" s="44"/>
      <c r="CA42" s="44"/>
      <c r="CB42" s="44"/>
      <c r="CC42" s="44"/>
      <c r="CD42" s="44"/>
      <c r="CE42" s="44"/>
      <c r="CF42" s="44"/>
      <c r="CG42" s="44"/>
      <c r="CH42" s="44"/>
      <c r="CI42" s="44"/>
      <c r="CJ42" s="44"/>
      <c r="CK42" s="44"/>
      <c r="CL42" s="44"/>
      <c r="CM42" s="44"/>
      <c r="CN42" s="44"/>
      <c r="CO42" s="44"/>
      <c r="CP42" s="44"/>
      <c r="CQ42" s="44"/>
      <c r="CR42" s="44"/>
      <c r="CS42" s="44"/>
      <c r="CT42" s="44"/>
      <c r="CU42" s="44"/>
      <c r="CV42" s="44"/>
      <c r="CW42" s="44"/>
      <c r="CX42" s="44"/>
      <c r="CY42" s="44"/>
      <c r="CZ42" s="44"/>
      <c r="DA42" s="44"/>
      <c r="DB42" s="44"/>
      <c r="DC42" s="44"/>
      <c r="DD42" s="44"/>
      <c r="DE42" s="44"/>
      <c r="DF42" s="44"/>
      <c r="DG42" s="44"/>
      <c r="DH42" s="44"/>
      <c r="DI42" s="44"/>
      <c r="DJ42" s="44"/>
      <c r="DK42" s="44"/>
      <c r="DL42" s="44"/>
      <c r="DM42" s="44"/>
      <c r="DN42" s="44"/>
      <c r="DO42" s="44"/>
      <c r="DP42" s="44"/>
      <c r="DQ42" s="44"/>
      <c r="DR42" s="44"/>
      <c r="DS42" s="44"/>
      <c r="DT42" s="44"/>
      <c r="DU42" s="44"/>
      <c r="DV42" s="44"/>
      <c r="DW42" s="44"/>
      <c r="DX42" s="44"/>
      <c r="DY42" s="44"/>
      <c r="DZ42" s="44"/>
      <c r="EA42" s="44"/>
      <c r="EB42" s="44"/>
      <c r="EC42" s="44"/>
      <c r="ED42" s="44"/>
      <c r="EE42" s="44"/>
      <c r="EF42" s="44"/>
      <c r="EG42" s="44"/>
      <c r="EH42" s="44"/>
      <c r="EI42" s="44"/>
      <c r="EJ42" s="44"/>
      <c r="EK42" s="44"/>
      <c r="EL42" s="44"/>
      <c r="EM42" s="44"/>
      <c r="EN42" s="44"/>
      <c r="EO42" s="44"/>
      <c r="EP42" s="44"/>
      <c r="EQ42" s="44"/>
      <c r="ER42" s="44"/>
      <c r="ES42" s="44"/>
      <c r="ET42" s="44"/>
      <c r="EU42" s="44"/>
      <c r="EV42" s="44"/>
      <c r="EW42" s="44"/>
      <c r="EX42" s="44"/>
      <c r="EY42" s="44"/>
      <c r="EZ42" s="44"/>
      <c r="FA42" s="44"/>
      <c r="FB42" s="44"/>
      <c r="FC42" s="44"/>
      <c r="FD42" s="44"/>
      <c r="FE42" s="44"/>
      <c r="FF42" s="44"/>
      <c r="FG42" s="44"/>
      <c r="FH42" s="44"/>
      <c r="FI42" s="44"/>
      <c r="FJ42" s="44"/>
      <c r="FK42" s="44"/>
      <c r="FL42" s="44"/>
      <c r="FM42" s="44"/>
      <c r="FN42" s="44"/>
      <c r="FO42" s="44"/>
      <c r="FP42" s="44"/>
      <c r="FQ42" s="44"/>
      <c r="FR42" s="44"/>
      <c r="FS42" s="44"/>
      <c r="FT42" s="44"/>
      <c r="FU42" s="44"/>
      <c r="FV42" s="44"/>
      <c r="FW42" s="44"/>
      <c r="FX42" s="44"/>
      <c r="FY42" s="44"/>
      <c r="FZ42" s="44"/>
      <c r="GA42" s="44"/>
      <c r="GB42" s="44"/>
      <c r="GC42" s="44"/>
      <c r="GD42" s="44"/>
      <c r="GE42" s="44"/>
      <c r="GF42" s="44"/>
      <c r="GG42" s="44"/>
      <c r="GH42" s="44"/>
      <c r="GI42" s="44"/>
      <c r="GJ42" s="44"/>
      <c r="GK42" s="44"/>
      <c r="GL42" s="44"/>
      <c r="GM42" s="44"/>
      <c r="GN42" s="44"/>
      <c r="GO42" s="44"/>
      <c r="GP42" s="44"/>
      <c r="GQ42" s="44"/>
      <c r="GR42" s="44"/>
      <c r="GS42" s="44"/>
      <c r="GT42" s="44"/>
      <c r="GU42" s="44"/>
      <c r="GV42" s="44"/>
      <c r="GW42" s="44"/>
      <c r="GX42" s="44"/>
      <c r="GY42" s="44"/>
      <c r="GZ42" s="44"/>
      <c r="HA42" s="44"/>
      <c r="HB42" s="44"/>
      <c r="HC42" s="44"/>
      <c r="HD42" s="44"/>
      <c r="HE42" s="44"/>
      <c r="HF42" s="44"/>
      <c r="HG42" s="44"/>
      <c r="HH42" s="44"/>
      <c r="HI42" s="44"/>
      <c r="HJ42" s="44"/>
      <c r="HK42" s="44"/>
      <c r="HL42" s="44"/>
      <c r="HM42" s="44"/>
      <c r="HN42" s="44"/>
      <c r="HO42" s="44"/>
      <c r="HP42" s="44"/>
      <c r="HQ42" s="44"/>
      <c r="HR42" s="44"/>
      <c r="HS42" s="44"/>
      <c r="HT42" s="44"/>
      <c r="HU42" s="44"/>
      <c r="HV42" s="44"/>
      <c r="HW42" s="44"/>
      <c r="HX42" s="44"/>
      <c r="HY42" s="44"/>
      <c r="HZ42" s="44"/>
      <c r="IA42" s="44"/>
      <c r="IB42" s="44"/>
      <c r="IC42" s="44"/>
      <c r="ID42" s="44"/>
      <c r="IE42" s="44"/>
      <c r="IF42" s="44"/>
      <c r="IG42" s="44"/>
      <c r="IH42" s="44"/>
      <c r="II42" s="44"/>
      <c r="IJ42" s="44"/>
      <c r="IK42" s="44"/>
      <c r="IL42" s="44"/>
      <c r="IM42" s="44"/>
      <c r="IN42" s="44"/>
      <c r="IO42" s="44"/>
      <c r="IP42" s="44"/>
      <c r="IQ42" s="44"/>
      <c r="IR42" s="44"/>
      <c r="IS42" s="44"/>
      <c r="IT42" s="44"/>
      <c r="IU42" s="44"/>
      <c r="IV42" s="44"/>
      <c r="IW42" s="44"/>
      <c r="IX42" s="44"/>
      <c r="IY42" s="44"/>
      <c r="IZ42" s="44"/>
      <c r="JA42" s="44"/>
      <c r="JB42" s="44"/>
      <c r="JC42" s="44"/>
      <c r="JD42" s="44"/>
      <c r="JE42" s="44"/>
      <c r="JF42" s="44"/>
      <c r="JG42" s="44"/>
      <c r="JH42" s="44"/>
      <c r="JI42" s="44"/>
      <c r="JJ42" s="44"/>
      <c r="JK42" s="44"/>
      <c r="JL42" s="44"/>
      <c r="JM42" s="44"/>
      <c r="JN42" s="44"/>
      <c r="JO42" s="44"/>
      <c r="JP42" s="44"/>
      <c r="JQ42" s="44"/>
      <c r="JR42" s="44"/>
      <c r="JS42" s="44"/>
      <c r="JT42" s="44"/>
      <c r="JU42" s="44"/>
      <c r="JV42" s="44"/>
      <c r="JW42" s="44"/>
      <c r="JX42" s="44"/>
      <c r="JY42" s="44"/>
      <c r="JZ42" s="44"/>
      <c r="KA42" s="44"/>
      <c r="KB42" s="44"/>
      <c r="KC42" s="44"/>
      <c r="KD42" s="44"/>
      <c r="KE42" s="44"/>
      <c r="KF42" s="44"/>
      <c r="KG42" s="44"/>
      <c r="KH42" s="44"/>
      <c r="KI42" s="44"/>
      <c r="KJ42" s="44"/>
      <c r="KK42" s="44"/>
      <c r="KL42" s="44"/>
      <c r="KM42" s="44"/>
      <c r="KN42" s="44"/>
      <c r="KO42" s="44"/>
      <c r="KP42" s="44"/>
      <c r="KQ42" s="44"/>
      <c r="KR42" s="44"/>
      <c r="KS42" s="44"/>
      <c r="KT42" s="44"/>
      <c r="KU42" s="44"/>
      <c r="KV42" s="44"/>
      <c r="KW42" s="44"/>
      <c r="KX42" s="44"/>
      <c r="KY42" s="44"/>
      <c r="KZ42" s="44"/>
      <c r="LA42" s="44"/>
      <c r="LB42" s="44"/>
      <c r="LC42" s="44"/>
      <c r="LD42" s="44"/>
      <c r="LE42" s="44"/>
      <c r="LF42" s="44"/>
      <c r="LG42" s="44"/>
      <c r="LH42" s="44"/>
      <c r="LI42" s="44"/>
      <c r="LJ42" s="44"/>
      <c r="LK42" s="44"/>
      <c r="LL42" s="44"/>
      <c r="LM42" s="44"/>
      <c r="LN42" s="44"/>
      <c r="LO42" s="44"/>
      <c r="LP42" s="44"/>
      <c r="LQ42" s="44"/>
      <c r="LR42" s="44"/>
      <c r="LS42" s="44"/>
      <c r="LT42" s="44"/>
      <c r="LU42" s="44"/>
      <c r="LV42" s="44"/>
      <c r="LW42" s="44"/>
      <c r="LX42" s="44"/>
      <c r="LY42" s="44"/>
      <c r="LZ42" s="44"/>
      <c r="MA42" s="44"/>
      <c r="MB42" s="44"/>
      <c r="MC42" s="44"/>
      <c r="MD42" s="44"/>
      <c r="ME42" s="44"/>
      <c r="MF42" s="44"/>
      <c r="MG42" s="44"/>
      <c r="MH42" s="44"/>
      <c r="MI42" s="44"/>
      <c r="MJ42" s="44"/>
      <c r="MK42" s="44"/>
      <c r="ML42" s="44"/>
      <c r="MM42" s="44"/>
      <c r="MN42" s="44"/>
      <c r="MO42" s="44"/>
      <c r="MP42" s="44"/>
      <c r="MQ42" s="44"/>
      <c r="MR42" s="44"/>
      <c r="MS42" s="44"/>
      <c r="MT42" s="44"/>
      <c r="MU42" s="44"/>
      <c r="MV42" s="44"/>
      <c r="MW42" s="44"/>
      <c r="MX42" s="44"/>
      <c r="MY42" s="44"/>
      <c r="MZ42" s="44"/>
      <c r="NA42" s="44"/>
      <c r="NB42" s="44"/>
      <c r="NC42" s="44"/>
      <c r="ND42" s="44"/>
      <c r="NE42" s="44"/>
      <c r="NF42" s="44"/>
      <c r="NG42" s="44"/>
      <c r="NH42" s="44"/>
      <c r="NI42" s="44"/>
      <c r="NJ42" s="44"/>
      <c r="NK42" s="44"/>
      <c r="NL42" s="44"/>
      <c r="NM42" s="44"/>
      <c r="NN42" s="44"/>
      <c r="NO42" s="44"/>
      <c r="NP42" s="44"/>
      <c r="NQ42" s="44"/>
      <c r="NR42" s="44"/>
      <c r="NS42" s="44"/>
      <c r="NT42" s="44"/>
      <c r="NU42" s="44"/>
      <c r="NV42" s="44"/>
      <c r="NW42" s="44"/>
      <c r="NX42" s="44"/>
      <c r="NY42" s="44"/>
      <c r="NZ42" s="44"/>
      <c r="OA42" s="44"/>
      <c r="OB42" s="44"/>
      <c r="OC42" s="44"/>
      <c r="OD42" s="44"/>
      <c r="OE42" s="44"/>
      <c r="OF42" s="44"/>
      <c r="OG42" s="44"/>
      <c r="OH42" s="44"/>
      <c r="OI42" s="44"/>
      <c r="OJ42" s="44"/>
      <c r="OK42" s="44"/>
      <c r="OL42" s="44"/>
      <c r="OM42" s="44"/>
      <c r="ON42" s="44"/>
      <c r="OO42" s="44"/>
      <c r="OP42" s="44"/>
      <c r="OQ42" s="44"/>
      <c r="OR42" s="44"/>
      <c r="OS42" s="44"/>
      <c r="OT42" s="44"/>
      <c r="OU42" s="44"/>
      <c r="OV42" s="44"/>
      <c r="OW42" s="44"/>
      <c r="OX42" s="44"/>
      <c r="OY42" s="44"/>
      <c r="OZ42" s="44"/>
      <c r="PA42" s="44"/>
      <c r="PB42" s="44"/>
      <c r="PC42" s="44"/>
      <c r="PD42" s="44"/>
      <c r="PE42" s="44"/>
      <c r="PF42" s="44"/>
      <c r="PG42" s="44"/>
      <c r="PH42" s="44"/>
      <c r="PI42" s="44"/>
      <c r="PJ42" s="44"/>
      <c r="PK42" s="44"/>
      <c r="PL42" s="44"/>
      <c r="PM42" s="44"/>
      <c r="PN42" s="44"/>
      <c r="PO42" s="44"/>
      <c r="PP42" s="44"/>
      <c r="PQ42" s="44"/>
      <c r="PR42" s="44"/>
      <c r="PS42" s="44"/>
      <c r="PT42" s="44"/>
      <c r="PU42" s="44"/>
      <c r="PV42" s="44"/>
      <c r="PW42" s="44"/>
      <c r="PX42" s="44"/>
      <c r="PY42" s="44"/>
      <c r="PZ42" s="44"/>
      <c r="QA42" s="44"/>
      <c r="QB42" s="44"/>
      <c r="QC42" s="44"/>
      <c r="QD42" s="44"/>
      <c r="QE42" s="44"/>
      <c r="QF42" s="44"/>
      <c r="QG42" s="44"/>
      <c r="QH42" s="44"/>
      <c r="QI42" s="44"/>
      <c r="QJ42" s="44"/>
      <c r="QK42" s="44"/>
      <c r="QL42" s="44"/>
      <c r="QM42" s="44"/>
      <c r="QN42" s="44"/>
      <c r="QO42" s="44"/>
      <c r="QP42" s="44"/>
      <c r="QQ42" s="44"/>
      <c r="QR42" s="44"/>
      <c r="QS42" s="44"/>
      <c r="QT42" s="44"/>
      <c r="QU42" s="44"/>
      <c r="QV42" s="44"/>
      <c r="QW42" s="44"/>
      <c r="QX42" s="44"/>
      <c r="QY42" s="44"/>
      <c r="QZ42" s="44"/>
      <c r="RA42" s="44"/>
      <c r="RB42" s="44"/>
      <c r="RC42" s="44"/>
      <c r="RD42" s="44"/>
      <c r="RE42" s="44"/>
      <c r="RF42" s="44"/>
      <c r="RG42" s="44"/>
      <c r="RH42" s="44"/>
      <c r="RI42" s="44"/>
      <c r="RJ42" s="44"/>
      <c r="RK42" s="44"/>
      <c r="RL42" s="44"/>
      <c r="RM42" s="44"/>
      <c r="RN42" s="44"/>
      <c r="RO42" s="44"/>
      <c r="RP42" s="44"/>
      <c r="RQ42" s="44"/>
      <c r="RR42" s="44"/>
      <c r="RS42" s="44"/>
      <c r="RT42" s="44"/>
      <c r="RU42" s="44"/>
      <c r="RV42" s="44"/>
      <c r="RW42" s="44"/>
      <c r="RX42" s="44"/>
      <c r="RY42" s="44"/>
      <c r="RZ42" s="44"/>
      <c r="SA42" s="44"/>
      <c r="SB42" s="44"/>
      <c r="SC42" s="44"/>
      <c r="SD42" s="44"/>
      <c r="SE42" s="44"/>
      <c r="SF42" s="44"/>
      <c r="SG42" s="44"/>
      <c r="SH42" s="44"/>
      <c r="SI42" s="44"/>
      <c r="SJ42" s="44"/>
      <c r="SK42" s="44"/>
      <c r="SL42" s="44"/>
      <c r="SM42" s="44"/>
      <c r="SN42" s="44"/>
      <c r="SO42" s="44"/>
      <c r="SP42" s="44"/>
      <c r="SQ42" s="44"/>
      <c r="SR42" s="44"/>
      <c r="SS42" s="44"/>
      <c r="ST42" s="44"/>
      <c r="SU42" s="44"/>
      <c r="SV42" s="44"/>
      <c r="SW42" s="44"/>
      <c r="SX42" s="44"/>
      <c r="SY42" s="44"/>
      <c r="SZ42" s="44"/>
      <c r="TA42" s="44"/>
      <c r="TB42" s="44"/>
      <c r="TC42" s="44"/>
      <c r="TD42" s="44"/>
      <c r="TE42" s="44"/>
      <c r="TF42" s="44"/>
      <c r="TG42" s="44"/>
      <c r="TH42" s="44"/>
      <c r="TI42" s="44"/>
      <c r="TJ42" s="44"/>
      <c r="TK42" s="44"/>
      <c r="TL42" s="44"/>
      <c r="TM42" s="44"/>
      <c r="TN42" s="44"/>
      <c r="TO42" s="44"/>
      <c r="TP42" s="44"/>
      <c r="TQ42" s="44"/>
      <c r="TR42" s="44"/>
      <c r="TS42" s="44"/>
      <c r="TT42" s="44"/>
      <c r="TU42" s="44"/>
      <c r="TV42" s="44"/>
      <c r="TW42" s="44"/>
      <c r="TX42" s="44"/>
      <c r="TY42" s="44"/>
      <c r="TZ42" s="44"/>
      <c r="UA42" s="44"/>
      <c r="UB42" s="44"/>
      <c r="UC42" s="44"/>
      <c r="UD42" s="44"/>
      <c r="UE42" s="44"/>
      <c r="UF42" s="44"/>
      <c r="UG42" s="44"/>
      <c r="UH42" s="44"/>
      <c r="UI42" s="44"/>
      <c r="UJ42" s="44"/>
      <c r="UK42" s="44"/>
      <c r="UL42" s="44"/>
      <c r="UM42" s="44"/>
      <c r="UN42" s="44"/>
      <c r="UO42" s="44"/>
      <c r="UP42" s="44"/>
      <c r="UQ42" s="44"/>
      <c r="UR42" s="44"/>
      <c r="US42" s="44"/>
      <c r="UT42" s="44"/>
      <c r="UU42" s="44"/>
      <c r="UV42" s="44"/>
      <c r="UW42" s="44"/>
      <c r="UX42" s="44"/>
      <c r="UY42" s="44"/>
      <c r="UZ42" s="44"/>
      <c r="VA42" s="44"/>
      <c r="VB42" s="44"/>
      <c r="VC42" s="44"/>
      <c r="VD42" s="44"/>
      <c r="VE42" s="44"/>
      <c r="VF42" s="44"/>
      <c r="VG42" s="44"/>
      <c r="VH42" s="44"/>
      <c r="VI42" s="44"/>
      <c r="VJ42" s="44"/>
      <c r="VK42" s="44"/>
      <c r="VL42" s="44"/>
      <c r="VM42" s="44"/>
      <c r="VN42" s="44"/>
      <c r="VO42" s="44"/>
      <c r="VP42" s="44"/>
      <c r="VQ42" s="44"/>
      <c r="VR42" s="44"/>
      <c r="VS42" s="44"/>
      <c r="VT42" s="44"/>
      <c r="VU42" s="44"/>
      <c r="VV42" s="44"/>
      <c r="VW42" s="44"/>
      <c r="VX42" s="44"/>
      <c r="VY42" s="44"/>
      <c r="VZ42" s="44"/>
      <c r="WA42" s="44"/>
      <c r="WB42" s="44"/>
      <c r="WC42" s="44"/>
      <c r="WD42" s="44"/>
      <c r="WE42" s="44"/>
      <c r="WF42" s="44"/>
      <c r="WG42" s="44"/>
      <c r="WH42" s="44"/>
      <c r="WI42" s="44"/>
      <c r="WJ42" s="44"/>
      <c r="WK42" s="44"/>
      <c r="WL42" s="44"/>
      <c r="WM42" s="44"/>
      <c r="WN42" s="44"/>
      <c r="WO42" s="44"/>
      <c r="WP42" s="44"/>
      <c r="WQ42" s="44"/>
      <c r="WR42" s="44"/>
      <c r="WS42" s="44"/>
      <c r="WT42" s="44"/>
      <c r="WU42" s="44"/>
      <c r="WV42" s="44"/>
      <c r="WW42" s="44"/>
      <c r="WX42" s="44"/>
      <c r="WY42" s="44"/>
      <c r="WZ42" s="44"/>
      <c r="XA42" s="44"/>
      <c r="XB42" s="44"/>
      <c r="XC42" s="44"/>
      <c r="XD42" s="44"/>
      <c r="XE42" s="44"/>
      <c r="XF42" s="44"/>
      <c r="XG42" s="44"/>
      <c r="XH42" s="44"/>
      <c r="XI42" s="44"/>
      <c r="XJ42" s="44"/>
      <c r="XK42" s="44"/>
      <c r="XL42" s="44"/>
      <c r="XM42" s="44"/>
      <c r="XN42" s="44"/>
      <c r="XO42" s="44"/>
      <c r="XP42" s="44"/>
      <c r="XQ42" s="44"/>
      <c r="XR42" s="44"/>
      <c r="XS42" s="44"/>
      <c r="XT42" s="44"/>
      <c r="XU42" s="44"/>
      <c r="XV42" s="44"/>
      <c r="XW42" s="44"/>
      <c r="XX42" s="44"/>
      <c r="XY42" s="44"/>
      <c r="XZ42" s="44"/>
      <c r="YA42" s="44"/>
      <c r="YB42" s="44"/>
      <c r="YC42" s="44"/>
      <c r="YD42" s="44"/>
      <c r="YE42" s="44"/>
      <c r="YF42" s="44"/>
      <c r="YG42" s="44"/>
      <c r="YH42" s="44"/>
      <c r="YI42" s="44"/>
      <c r="YJ42" s="44"/>
      <c r="YK42" s="44"/>
      <c r="YL42" s="44"/>
      <c r="YM42" s="44"/>
      <c r="YN42" s="44"/>
      <c r="YO42" s="44"/>
      <c r="YP42" s="44"/>
      <c r="YQ42" s="44"/>
      <c r="YR42" s="44"/>
      <c r="YS42" s="44"/>
      <c r="YT42" s="44"/>
      <c r="YU42" s="44"/>
      <c r="YV42" s="44"/>
      <c r="YW42" s="44"/>
      <c r="YX42" s="44"/>
      <c r="YY42" s="44"/>
      <c r="YZ42" s="44"/>
      <c r="ZA42" s="44"/>
      <c r="ZB42" s="44"/>
      <c r="ZC42" s="44"/>
      <c r="ZD42" s="44"/>
      <c r="ZE42" s="44"/>
      <c r="ZF42" s="44"/>
      <c r="ZG42" s="44"/>
      <c r="ZH42" s="44"/>
      <c r="ZI42" s="44"/>
      <c r="ZJ42" s="44"/>
      <c r="ZK42" s="44"/>
      <c r="ZL42" s="44"/>
      <c r="ZM42" s="44"/>
      <c r="ZN42" s="44"/>
      <c r="ZO42" s="44"/>
      <c r="ZP42" s="44"/>
      <c r="ZQ42" s="44"/>
      <c r="ZR42" s="44"/>
      <c r="ZS42" s="44"/>
      <c r="ZT42" s="44"/>
      <c r="ZU42" s="44"/>
      <c r="ZV42" s="44"/>
      <c r="ZW42" s="44"/>
      <c r="ZX42" s="44"/>
      <c r="ZY42" s="44"/>
      <c r="ZZ42" s="44"/>
      <c r="AAA42" s="44"/>
      <c r="AAB42" s="44"/>
      <c r="AAC42" s="44"/>
      <c r="AAD42" s="44"/>
      <c r="AAE42" s="44"/>
      <c r="AAF42" s="44"/>
      <c r="AAG42" s="44"/>
      <c r="AAH42" s="44"/>
      <c r="AAI42" s="44"/>
      <c r="AAJ42" s="44"/>
      <c r="AAK42" s="44"/>
      <c r="AAL42" s="44"/>
      <c r="AAM42" s="44"/>
      <c r="AAN42" s="44"/>
      <c r="AAO42" s="44"/>
      <c r="AAP42" s="44"/>
      <c r="AAQ42" s="44"/>
      <c r="AAR42" s="44"/>
      <c r="AAS42" s="44"/>
      <c r="AAT42" s="44"/>
      <c r="AAU42" s="44"/>
      <c r="AAV42" s="44"/>
      <c r="AAW42" s="44"/>
      <c r="AAX42" s="44"/>
      <c r="AAY42" s="44"/>
      <c r="AAZ42" s="44"/>
      <c r="ABA42" s="44"/>
      <c r="ABB42" s="44"/>
      <c r="ABC42" s="44"/>
      <c r="ABD42" s="44"/>
      <c r="ABE42" s="44"/>
      <c r="ABF42" s="44"/>
      <c r="ABG42" s="44"/>
      <c r="ABH42" s="44"/>
      <c r="ABI42" s="44"/>
      <c r="ABJ42" s="44"/>
      <c r="ABK42" s="44"/>
      <c r="ABL42" s="44"/>
      <c r="ABM42" s="44"/>
      <c r="ABN42" s="44"/>
      <c r="ABO42" s="44"/>
      <c r="ABP42" s="44"/>
      <c r="ABQ42" s="44"/>
      <c r="ABR42" s="44"/>
      <c r="ABS42" s="44"/>
      <c r="ABT42" s="44"/>
      <c r="ABU42" s="44"/>
      <c r="ABV42" s="44"/>
      <c r="ABW42" s="44"/>
      <c r="ABX42" s="44"/>
      <c r="ABY42" s="44"/>
      <c r="ABZ42" s="44"/>
      <c r="ACA42" s="44"/>
      <c r="ACB42" s="44"/>
      <c r="ACC42" s="44"/>
      <c r="ACD42" s="44"/>
      <c r="ACE42" s="44"/>
      <c r="ACF42" s="44"/>
      <c r="ACG42" s="44"/>
      <c r="ACH42" s="44"/>
      <c r="ACI42" s="44"/>
      <c r="ACJ42" s="44"/>
      <c r="ACK42" s="44"/>
      <c r="ACL42" s="44"/>
      <c r="ACM42" s="44"/>
      <c r="ACN42" s="44"/>
      <c r="ACO42" s="44"/>
      <c r="ACP42" s="44"/>
      <c r="ACQ42" s="44"/>
      <c r="ACR42" s="44"/>
      <c r="ACS42" s="44"/>
      <c r="ACT42" s="44"/>
      <c r="ACU42" s="44"/>
      <c r="ACV42" s="44"/>
      <c r="ACW42" s="44"/>
      <c r="ACX42" s="44"/>
      <c r="ACY42" s="44"/>
      <c r="ACZ42" s="44"/>
      <c r="ADA42" s="44"/>
      <c r="ADB42" s="44"/>
      <c r="ADC42" s="44"/>
      <c r="ADD42" s="44"/>
      <c r="ADE42" s="44"/>
      <c r="ADF42" s="44"/>
      <c r="ADG42" s="44"/>
      <c r="ADH42" s="44"/>
      <c r="ADI42" s="44"/>
      <c r="ADJ42" s="44"/>
      <c r="ADK42" s="44"/>
      <c r="ADL42" s="44"/>
      <c r="ADM42" s="44"/>
      <c r="ADN42" s="44"/>
      <c r="ADO42" s="44"/>
      <c r="ADP42" s="44"/>
      <c r="ADQ42" s="44"/>
      <c r="ADR42" s="44"/>
      <c r="ADS42" s="44"/>
      <c r="ADT42" s="44"/>
      <c r="ADU42" s="44"/>
      <c r="ADV42" s="44"/>
      <c r="ADW42" s="44"/>
      <c r="ADX42" s="44"/>
      <c r="ADY42" s="44"/>
      <c r="ADZ42" s="44"/>
      <c r="AEA42" s="44"/>
      <c r="AEB42" s="44"/>
      <c r="AEC42" s="44"/>
      <c r="AED42" s="44"/>
      <c r="AEE42" s="44"/>
      <c r="AEF42" s="44"/>
      <c r="AEG42" s="44"/>
      <c r="AEH42" s="44"/>
      <c r="AEI42" s="44"/>
      <c r="AEJ42" s="44"/>
      <c r="AEK42" s="44"/>
      <c r="AEL42" s="44"/>
      <c r="AEM42" s="44"/>
      <c r="AEN42" s="44"/>
      <c r="AEO42" s="44"/>
      <c r="AEP42" s="44"/>
      <c r="AEQ42" s="44"/>
      <c r="AER42" s="44"/>
      <c r="AES42" s="44"/>
      <c r="AET42" s="44"/>
      <c r="AEU42" s="44"/>
      <c r="AEV42" s="44"/>
      <c r="AEW42" s="44"/>
      <c r="AEX42" s="44"/>
      <c r="AEY42" s="44"/>
      <c r="AEZ42" s="44"/>
      <c r="AFA42" s="44"/>
      <c r="AFB42" s="44"/>
      <c r="AFC42" s="44"/>
      <c r="AFD42" s="44"/>
      <c r="AFE42" s="44"/>
      <c r="AFF42" s="44"/>
      <c r="AFG42" s="44"/>
      <c r="AFH42" s="44"/>
      <c r="AFI42" s="44"/>
      <c r="AFJ42" s="44"/>
      <c r="AFK42" s="44"/>
      <c r="AFL42" s="44"/>
      <c r="AFM42" s="44"/>
      <c r="AFN42" s="44"/>
      <c r="AFO42" s="44"/>
      <c r="AFP42" s="44"/>
      <c r="AFQ42" s="44"/>
      <c r="AFR42" s="44"/>
      <c r="AFS42" s="44"/>
      <c r="AFT42" s="44"/>
      <c r="AFU42" s="44"/>
      <c r="AFV42" s="44"/>
      <c r="AFW42" s="44"/>
      <c r="AFX42" s="44"/>
      <c r="AFY42" s="44"/>
      <c r="AFZ42" s="44"/>
      <c r="AGA42" s="44"/>
      <c r="AGB42" s="44"/>
      <c r="AGC42" s="44"/>
      <c r="AGD42" s="44"/>
      <c r="AGE42" s="44"/>
      <c r="AGF42" s="44"/>
      <c r="AGG42" s="44"/>
      <c r="AGH42" s="44"/>
      <c r="AGI42" s="44"/>
      <c r="AGJ42" s="44"/>
      <c r="AGK42" s="44"/>
      <c r="AGL42" s="44"/>
      <c r="AGM42" s="44"/>
      <c r="AGN42" s="44"/>
      <c r="AGO42" s="44"/>
      <c r="AGP42" s="44"/>
      <c r="AGQ42" s="44"/>
      <c r="AGR42" s="44"/>
      <c r="AGS42" s="44"/>
      <c r="AGT42" s="44"/>
      <c r="AGU42" s="44"/>
      <c r="AGV42" s="44"/>
      <c r="AGW42" s="44"/>
      <c r="AGX42" s="44"/>
      <c r="AGY42" s="44"/>
      <c r="AGZ42" s="44"/>
      <c r="AHA42" s="44"/>
      <c r="AHB42" s="44"/>
      <c r="AHC42" s="44"/>
      <c r="AHD42" s="44"/>
      <c r="AHE42" s="44"/>
      <c r="AHF42" s="44"/>
      <c r="AHG42" s="44"/>
      <c r="AHH42" s="44"/>
      <c r="AHI42" s="44"/>
      <c r="AHJ42" s="44"/>
      <c r="AHK42" s="44"/>
      <c r="AHL42" s="44"/>
      <c r="AHM42" s="44"/>
      <c r="AHN42" s="44"/>
      <c r="AHO42" s="44"/>
      <c r="AHP42" s="44"/>
      <c r="AHQ42" s="44"/>
      <c r="AHR42" s="44"/>
      <c r="AHS42" s="44"/>
      <c r="AHT42" s="44"/>
      <c r="AHU42" s="44"/>
      <c r="AHV42" s="44"/>
      <c r="AHW42" s="44"/>
      <c r="AHX42" s="44"/>
      <c r="AHY42" s="44"/>
      <c r="AHZ42" s="44"/>
      <c r="AIA42" s="44"/>
      <c r="AIB42" s="44"/>
      <c r="AIC42" s="44"/>
      <c r="AID42" s="44"/>
      <c r="AIE42" s="44"/>
      <c r="AIF42" s="44"/>
      <c r="AIG42" s="44"/>
      <c r="AIH42" s="44"/>
      <c r="AII42" s="44"/>
      <c r="AIJ42" s="44"/>
      <c r="AIK42" s="44"/>
      <c r="AIL42" s="44"/>
      <c r="AIM42" s="44"/>
      <c r="AIN42" s="44"/>
      <c r="AIO42" s="44"/>
      <c r="AIP42" s="44"/>
      <c r="AIQ42" s="44"/>
      <c r="AIR42" s="44"/>
      <c r="AIS42" s="44"/>
      <c r="AIT42" s="44"/>
      <c r="AIU42" s="44"/>
      <c r="AIV42" s="44"/>
      <c r="AIW42" s="44"/>
      <c r="AIX42" s="44"/>
      <c r="AIY42" s="44"/>
      <c r="AIZ42" s="44"/>
      <c r="AJA42" s="44"/>
      <c r="AJB42" s="44"/>
      <c r="AJC42" s="44"/>
      <c r="AJD42" s="44"/>
      <c r="AJE42" s="44"/>
      <c r="AJF42" s="44"/>
      <c r="AJG42" s="44"/>
      <c r="AJH42" s="44"/>
      <c r="AJI42" s="44"/>
      <c r="AJJ42" s="44"/>
      <c r="AJK42" s="44"/>
      <c r="AJL42" s="44"/>
      <c r="AJM42" s="44"/>
      <c r="AJN42" s="44"/>
      <c r="AJO42" s="44"/>
      <c r="AJP42" s="44"/>
      <c r="AJQ42" s="44"/>
      <c r="AJR42" s="44"/>
      <c r="AJS42" s="44"/>
      <c r="AJT42" s="44"/>
      <c r="AJU42" s="44"/>
      <c r="AJV42" s="44"/>
      <c r="AJW42" s="44"/>
      <c r="AJX42" s="44"/>
      <c r="AJY42" s="44"/>
      <c r="AJZ42" s="44"/>
      <c r="AKA42" s="44"/>
      <c r="AKB42" s="44"/>
      <c r="AKC42" s="44"/>
      <c r="AKD42" s="44"/>
      <c r="AKE42" s="44"/>
      <c r="AKF42" s="44"/>
      <c r="AKG42" s="44"/>
      <c r="AKH42" s="44"/>
      <c r="AKI42" s="44"/>
      <c r="AKJ42" s="44"/>
      <c r="AKK42" s="44"/>
      <c r="AKL42" s="44"/>
      <c r="AKM42" s="44"/>
      <c r="AKN42" s="44"/>
      <c r="AKO42" s="44"/>
      <c r="AKP42" s="44"/>
      <c r="AKQ42" s="44"/>
      <c r="AKR42" s="44"/>
      <c r="AKS42" s="44"/>
      <c r="AKT42" s="44"/>
      <c r="AKU42" s="44"/>
      <c r="AKV42" s="44"/>
      <c r="AKW42" s="44"/>
      <c r="AKX42" s="44"/>
      <c r="AKY42" s="44"/>
      <c r="AKZ42" s="44"/>
      <c r="ALA42" s="44"/>
      <c r="ALB42" s="44"/>
      <c r="ALC42" s="44"/>
      <c r="ALD42" s="44"/>
      <c r="ALE42" s="44"/>
      <c r="ALF42" s="44"/>
      <c r="ALG42" s="44"/>
      <c r="ALH42" s="44"/>
      <c r="ALI42" s="44"/>
      <c r="ALJ42" s="44"/>
      <c r="ALK42" s="44"/>
      <c r="ALL42" s="44"/>
      <c r="ALM42" s="44"/>
      <c r="ALN42" s="44"/>
      <c r="ALO42" s="44"/>
      <c r="ALP42" s="44"/>
      <c r="ALQ42" s="44"/>
      <c r="ALR42" s="44"/>
      <c r="ALS42" s="44"/>
      <c r="ALT42" s="44"/>
      <c r="ALU42" s="44"/>
      <c r="ALV42" s="44"/>
      <c r="ALW42" s="44"/>
      <c r="ALX42" s="44"/>
      <c r="ALY42" s="44"/>
      <c r="ALZ42" s="44"/>
      <c r="AMA42" s="44"/>
      <c r="AMB42" s="44"/>
      <c r="AMC42" s="44"/>
      <c r="AMD42" s="44"/>
      <c r="AME42" s="44"/>
      <c r="AMF42" s="44"/>
      <c r="AMG42" s="44"/>
      <c r="AMH42" s="44"/>
      <c r="AMI42" s="44"/>
      <c r="AMJ42" s="44"/>
      <c r="AMK42" s="44"/>
      <c r="AML42" s="44"/>
      <c r="AMM42" s="44"/>
      <c r="AMN42" s="44"/>
      <c r="AMO42" s="44"/>
      <c r="AMP42" s="44"/>
      <c r="AMQ42" s="44"/>
      <c r="AMR42" s="44"/>
      <c r="AMS42" s="44"/>
      <c r="AMT42" s="44"/>
      <c r="AMU42" s="44"/>
      <c r="AMV42" s="44"/>
      <c r="AMW42" s="44"/>
      <c r="AMX42" s="44"/>
      <c r="AMY42" s="44"/>
      <c r="AMZ42" s="44"/>
      <c r="ANA42" s="44"/>
      <c r="ANB42" s="44"/>
      <c r="ANC42" s="44"/>
      <c r="AND42" s="44"/>
      <c r="ANE42" s="44"/>
      <c r="ANF42" s="44"/>
      <c r="ANG42" s="44"/>
      <c r="ANH42" s="44"/>
      <c r="ANI42" s="44"/>
      <c r="ANJ42" s="44"/>
      <c r="ANK42" s="44"/>
      <c r="ANL42" s="44"/>
      <c r="ANM42" s="44"/>
      <c r="ANN42" s="44"/>
      <c r="ANO42" s="44"/>
      <c r="ANP42" s="44"/>
      <c r="ANQ42" s="44"/>
      <c r="ANR42" s="44"/>
      <c r="ANS42" s="44"/>
      <c r="ANT42" s="44"/>
      <c r="ANU42" s="44"/>
      <c r="ANV42" s="44"/>
      <c r="ANW42" s="44"/>
      <c r="ANX42" s="44"/>
      <c r="ANY42" s="44"/>
      <c r="ANZ42" s="44"/>
      <c r="AOA42" s="44"/>
      <c r="AOB42" s="44"/>
      <c r="AOC42" s="44"/>
      <c r="AOD42" s="44"/>
      <c r="AOE42" s="44"/>
      <c r="AOF42" s="44"/>
      <c r="AOG42" s="44"/>
      <c r="AOH42" s="44"/>
      <c r="AOI42" s="44"/>
      <c r="AOJ42" s="44"/>
      <c r="AOK42" s="44"/>
      <c r="AOL42" s="44"/>
      <c r="AOM42" s="44"/>
      <c r="AON42" s="44"/>
      <c r="AOO42" s="44"/>
      <c r="AOP42" s="44"/>
      <c r="AOQ42" s="44"/>
      <c r="AOR42" s="44"/>
      <c r="AOS42" s="44"/>
      <c r="AOT42" s="44"/>
      <c r="AOU42" s="44"/>
      <c r="AOV42" s="44"/>
      <c r="AOW42" s="44"/>
      <c r="AOX42" s="44"/>
      <c r="AOY42" s="44"/>
      <c r="AOZ42" s="44"/>
      <c r="APA42" s="44"/>
      <c r="APB42" s="44"/>
      <c r="APC42" s="44"/>
      <c r="APD42" s="44"/>
      <c r="APE42" s="44"/>
      <c r="APF42" s="44"/>
      <c r="APG42" s="44"/>
      <c r="APH42" s="44"/>
      <c r="API42" s="44"/>
      <c r="APJ42" s="44"/>
      <c r="APK42" s="44"/>
      <c r="APL42" s="44"/>
      <c r="APM42" s="44"/>
    </row>
    <row r="43" spans="3:1105" x14ac:dyDescent="0.25">
      <c r="C43" s="46" t="s">
        <v>304</v>
      </c>
      <c r="D43" s="44">
        <v>12387</v>
      </c>
      <c r="E43" s="119">
        <v>0</v>
      </c>
      <c r="F43" s="119">
        <v>0</v>
      </c>
      <c r="G43" s="119">
        <v>0</v>
      </c>
      <c r="H43" s="119">
        <v>90076468.530000001</v>
      </c>
      <c r="I43" s="44"/>
      <c r="J43" s="44"/>
      <c r="K43" s="68"/>
      <c r="L43" s="68"/>
      <c r="M43" s="68"/>
      <c r="N43" s="68"/>
      <c r="Q43" s="69">
        <f>$V43*((Y43*'Exchange Rates FWD'!$R$11)-($W43*'Exchange Rates FWD'!R11))</f>
        <v>90076468.52766411</v>
      </c>
      <c r="R43" s="22">
        <f>($H43-$Q43)/H43</f>
        <v>2.5932312464141457E-11</v>
      </c>
      <c r="S43" s="6" t="s">
        <v>133</v>
      </c>
      <c r="T43" s="10">
        <v>-42</v>
      </c>
      <c r="U43" s="6" t="s">
        <v>306</v>
      </c>
      <c r="V43" s="10">
        <v>-367920</v>
      </c>
      <c r="W43" s="11">
        <v>30</v>
      </c>
      <c r="X43" s="6" t="s">
        <v>307</v>
      </c>
      <c r="Y43" s="44">
        <v>3</v>
      </c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44"/>
      <c r="AV43" s="44"/>
      <c r="AW43" s="44"/>
      <c r="AX43" s="44"/>
      <c r="AY43" s="44"/>
      <c r="AZ43" s="44"/>
      <c r="BA43" s="44"/>
      <c r="BB43" s="44"/>
      <c r="BC43" s="44"/>
      <c r="BD43" s="44"/>
      <c r="BE43" s="44"/>
      <c r="BF43" s="44"/>
      <c r="BG43" s="44"/>
      <c r="BH43" s="44"/>
      <c r="BI43" s="44"/>
      <c r="BJ43" s="44"/>
      <c r="BK43" s="44"/>
      <c r="BL43" s="44"/>
      <c r="BM43" s="44"/>
      <c r="BN43" s="44"/>
      <c r="BO43" s="44"/>
      <c r="BP43" s="44"/>
      <c r="BQ43" s="44"/>
      <c r="BR43" s="44"/>
      <c r="BS43" s="44"/>
      <c r="BT43" s="44"/>
      <c r="BU43" s="44"/>
      <c r="BV43" s="44"/>
      <c r="BW43" s="44"/>
      <c r="BX43" s="44"/>
      <c r="BY43" s="44"/>
      <c r="BZ43" s="44"/>
      <c r="CA43" s="44"/>
      <c r="CB43" s="44"/>
      <c r="CC43" s="44"/>
      <c r="CD43" s="44"/>
      <c r="CE43" s="44"/>
      <c r="CF43" s="44"/>
      <c r="CG43" s="44"/>
      <c r="CH43" s="44"/>
      <c r="CI43" s="44"/>
      <c r="CJ43" s="44"/>
      <c r="CK43" s="44"/>
      <c r="CL43" s="44"/>
      <c r="CM43" s="44"/>
      <c r="CN43" s="44"/>
      <c r="CO43" s="44"/>
      <c r="CP43" s="44"/>
      <c r="CQ43" s="44"/>
      <c r="CR43" s="44"/>
      <c r="CS43" s="44"/>
      <c r="CT43" s="44"/>
      <c r="CU43" s="44"/>
      <c r="CV43" s="44"/>
      <c r="CW43" s="44"/>
      <c r="CX43" s="44"/>
      <c r="CY43" s="44"/>
      <c r="CZ43" s="44"/>
      <c r="DA43" s="44"/>
      <c r="DB43" s="44"/>
      <c r="DC43" s="44"/>
      <c r="DD43" s="44"/>
      <c r="DE43" s="44"/>
      <c r="DF43" s="44"/>
      <c r="DG43" s="44"/>
      <c r="DH43" s="44"/>
      <c r="DI43" s="44"/>
      <c r="DJ43" s="44"/>
      <c r="DK43" s="44"/>
      <c r="DL43" s="44"/>
      <c r="DM43" s="44"/>
      <c r="DN43" s="44"/>
      <c r="DO43" s="44"/>
      <c r="DP43" s="44"/>
      <c r="DQ43" s="44"/>
      <c r="DR43" s="44"/>
      <c r="DS43" s="44"/>
      <c r="DT43" s="44"/>
      <c r="DU43" s="44"/>
      <c r="DV43" s="44"/>
      <c r="DW43" s="44"/>
      <c r="DX43" s="44"/>
      <c r="DY43" s="44"/>
      <c r="DZ43" s="44"/>
      <c r="EA43" s="44"/>
      <c r="EB43" s="44"/>
      <c r="EC43" s="44"/>
      <c r="ED43" s="44"/>
      <c r="EE43" s="44"/>
      <c r="EF43" s="44"/>
      <c r="EG43" s="44"/>
      <c r="EH43" s="44"/>
      <c r="EI43" s="44"/>
      <c r="EJ43" s="44"/>
      <c r="EK43" s="44"/>
      <c r="EL43" s="44"/>
      <c r="EM43" s="44"/>
      <c r="EN43" s="44"/>
      <c r="EO43" s="44"/>
      <c r="EP43" s="44"/>
      <c r="EQ43" s="44"/>
      <c r="ER43" s="44"/>
      <c r="ES43" s="44"/>
      <c r="ET43" s="44"/>
      <c r="EU43" s="44"/>
      <c r="EV43" s="44"/>
      <c r="EW43" s="44"/>
      <c r="EX43" s="44"/>
      <c r="EY43" s="44"/>
      <c r="EZ43" s="44"/>
      <c r="FA43" s="44"/>
      <c r="FB43" s="44"/>
      <c r="FC43" s="44"/>
      <c r="FD43" s="44"/>
      <c r="FE43" s="44"/>
      <c r="FF43" s="44"/>
      <c r="FG43" s="44"/>
      <c r="FH43" s="44"/>
      <c r="FI43" s="44"/>
      <c r="FJ43" s="44"/>
      <c r="FK43" s="44"/>
      <c r="FL43" s="44"/>
      <c r="FM43" s="44"/>
      <c r="FN43" s="44"/>
      <c r="FO43" s="44"/>
      <c r="FP43" s="44"/>
      <c r="FQ43" s="44"/>
      <c r="FR43" s="44"/>
      <c r="FS43" s="44"/>
      <c r="FT43" s="44"/>
      <c r="FU43" s="44"/>
      <c r="FV43" s="44"/>
      <c r="FW43" s="44"/>
      <c r="FX43" s="44"/>
      <c r="FY43" s="44"/>
      <c r="FZ43" s="44"/>
      <c r="GA43" s="44"/>
      <c r="GB43" s="44"/>
      <c r="GC43" s="44"/>
      <c r="GD43" s="44"/>
      <c r="GE43" s="44"/>
      <c r="GF43" s="44"/>
      <c r="GG43" s="44"/>
      <c r="GH43" s="44"/>
      <c r="GI43" s="44"/>
      <c r="GJ43" s="44"/>
      <c r="GK43" s="44"/>
      <c r="GL43" s="44"/>
      <c r="GM43" s="44"/>
      <c r="GN43" s="44"/>
      <c r="GO43" s="44"/>
      <c r="GP43" s="44"/>
      <c r="GQ43" s="44"/>
      <c r="GR43" s="44"/>
      <c r="GS43" s="44"/>
      <c r="GT43" s="44"/>
      <c r="GU43" s="44"/>
      <c r="GV43" s="44"/>
      <c r="GW43" s="44"/>
      <c r="GX43" s="44"/>
      <c r="GY43" s="44"/>
      <c r="GZ43" s="44"/>
      <c r="HA43" s="44"/>
      <c r="HB43" s="44"/>
      <c r="HC43" s="44"/>
      <c r="HD43" s="44"/>
      <c r="HE43" s="44"/>
      <c r="HF43" s="44"/>
      <c r="HG43" s="44"/>
      <c r="HH43" s="44"/>
      <c r="HI43" s="44"/>
      <c r="HJ43" s="44"/>
      <c r="HK43" s="44"/>
      <c r="HL43" s="44"/>
      <c r="HM43" s="44"/>
      <c r="HN43" s="44"/>
      <c r="HO43" s="44"/>
      <c r="HP43" s="44"/>
      <c r="HQ43" s="44"/>
      <c r="HR43" s="44"/>
      <c r="HS43" s="44"/>
      <c r="HT43" s="44"/>
      <c r="HU43" s="44"/>
      <c r="HV43" s="44"/>
      <c r="HW43" s="44"/>
      <c r="HX43" s="44"/>
      <c r="HY43" s="44"/>
      <c r="HZ43" s="44"/>
      <c r="IA43" s="44"/>
      <c r="IB43" s="44"/>
      <c r="IC43" s="44"/>
      <c r="ID43" s="44"/>
      <c r="IE43" s="44"/>
      <c r="IF43" s="44"/>
      <c r="IG43" s="44"/>
      <c r="IH43" s="44"/>
      <c r="II43" s="44"/>
      <c r="IJ43" s="44"/>
      <c r="IK43" s="44"/>
      <c r="IL43" s="44"/>
      <c r="IM43" s="44"/>
      <c r="IN43" s="44"/>
      <c r="IO43" s="44"/>
      <c r="IP43" s="44"/>
      <c r="IQ43" s="44"/>
      <c r="IR43" s="44"/>
      <c r="IS43" s="44"/>
      <c r="IT43" s="44"/>
      <c r="IU43" s="44"/>
      <c r="IV43" s="44"/>
      <c r="IW43" s="44"/>
      <c r="IX43" s="44"/>
      <c r="IY43" s="44"/>
      <c r="IZ43" s="44"/>
      <c r="JA43" s="44"/>
      <c r="JB43" s="44"/>
      <c r="JC43" s="44"/>
      <c r="JD43" s="44"/>
      <c r="JE43" s="44"/>
      <c r="JF43" s="44"/>
      <c r="JG43" s="44"/>
      <c r="JH43" s="44"/>
      <c r="JI43" s="44"/>
      <c r="JJ43" s="44"/>
      <c r="JK43" s="44"/>
      <c r="JL43" s="44"/>
      <c r="JM43" s="44"/>
      <c r="JN43" s="44"/>
      <c r="JO43" s="44"/>
      <c r="JP43" s="44"/>
      <c r="JQ43" s="44"/>
      <c r="JR43" s="44"/>
      <c r="JS43" s="44"/>
      <c r="JT43" s="44"/>
      <c r="JU43" s="44"/>
      <c r="JV43" s="44"/>
      <c r="JW43" s="44"/>
      <c r="JX43" s="44"/>
      <c r="JY43" s="44"/>
      <c r="JZ43" s="44"/>
      <c r="KA43" s="44"/>
      <c r="KB43" s="44"/>
      <c r="KC43" s="44"/>
      <c r="KD43" s="44"/>
      <c r="KE43" s="44"/>
      <c r="KF43" s="44"/>
      <c r="KG43" s="44"/>
      <c r="KH43" s="44"/>
      <c r="KI43" s="44"/>
      <c r="KJ43" s="44"/>
      <c r="KK43" s="44"/>
      <c r="KL43" s="44"/>
      <c r="KM43" s="44"/>
      <c r="KN43" s="44"/>
      <c r="KO43" s="44"/>
      <c r="KP43" s="44"/>
      <c r="KQ43" s="44"/>
      <c r="KR43" s="44"/>
      <c r="KS43" s="44"/>
      <c r="KT43" s="44"/>
      <c r="KU43" s="44"/>
      <c r="KV43" s="44"/>
      <c r="KW43" s="44"/>
      <c r="KX43" s="44"/>
      <c r="KY43" s="44"/>
      <c r="KZ43" s="44"/>
      <c r="LA43" s="44"/>
      <c r="LB43" s="44"/>
      <c r="LC43" s="44"/>
      <c r="LD43" s="44"/>
      <c r="LE43" s="44"/>
      <c r="LF43" s="44"/>
      <c r="LG43" s="44"/>
      <c r="LH43" s="44"/>
      <c r="LI43" s="44"/>
      <c r="LJ43" s="44"/>
      <c r="LK43" s="44"/>
      <c r="LL43" s="44"/>
      <c r="LM43" s="44"/>
      <c r="LN43" s="44"/>
      <c r="LO43" s="44"/>
      <c r="LP43" s="44"/>
      <c r="LQ43" s="44"/>
      <c r="LR43" s="44"/>
      <c r="LS43" s="44"/>
      <c r="LT43" s="44"/>
      <c r="LU43" s="44"/>
      <c r="LV43" s="44"/>
      <c r="LW43" s="44"/>
      <c r="LX43" s="44"/>
      <c r="LY43" s="44"/>
      <c r="LZ43" s="44"/>
      <c r="MA43" s="44"/>
      <c r="MB43" s="44"/>
      <c r="MC43" s="44"/>
      <c r="MD43" s="44"/>
      <c r="ME43" s="44"/>
      <c r="MF43" s="44"/>
      <c r="MG43" s="44"/>
      <c r="MH43" s="44"/>
      <c r="MI43" s="44"/>
      <c r="MJ43" s="44"/>
      <c r="MK43" s="44"/>
      <c r="ML43" s="44"/>
      <c r="MM43" s="44"/>
      <c r="MN43" s="44"/>
      <c r="MO43" s="44"/>
      <c r="MP43" s="44"/>
      <c r="MQ43" s="44"/>
      <c r="MR43" s="44"/>
      <c r="MS43" s="44"/>
      <c r="MT43" s="44"/>
      <c r="MU43" s="44"/>
      <c r="MV43" s="44"/>
      <c r="MW43" s="44"/>
      <c r="MX43" s="44"/>
      <c r="MY43" s="44"/>
      <c r="MZ43" s="44"/>
      <c r="NA43" s="44"/>
      <c r="NB43" s="44"/>
      <c r="NC43" s="44"/>
      <c r="ND43" s="44"/>
      <c r="NE43" s="44"/>
      <c r="NF43" s="44"/>
      <c r="NG43" s="44"/>
      <c r="NH43" s="44"/>
      <c r="NI43" s="44"/>
      <c r="NJ43" s="44"/>
      <c r="NK43" s="44"/>
      <c r="NL43" s="44"/>
      <c r="NM43" s="44"/>
      <c r="NN43" s="44"/>
      <c r="NO43" s="44"/>
      <c r="NP43" s="44"/>
      <c r="NQ43" s="44"/>
      <c r="NR43" s="44"/>
      <c r="NS43" s="44"/>
      <c r="NT43" s="44"/>
      <c r="NU43" s="44"/>
      <c r="NV43" s="44"/>
      <c r="NW43" s="44"/>
      <c r="NX43" s="44"/>
      <c r="NY43" s="44"/>
      <c r="NZ43" s="44"/>
      <c r="OA43" s="44"/>
      <c r="OB43" s="44"/>
      <c r="OC43" s="44"/>
      <c r="OD43" s="44"/>
      <c r="OE43" s="44"/>
      <c r="OF43" s="44"/>
      <c r="OG43" s="44"/>
      <c r="OH43" s="44"/>
      <c r="OI43" s="44"/>
      <c r="OJ43" s="44"/>
      <c r="OK43" s="44"/>
      <c r="OL43" s="44"/>
      <c r="OM43" s="44"/>
      <c r="ON43" s="44"/>
      <c r="OO43" s="44"/>
      <c r="OP43" s="44"/>
      <c r="OQ43" s="44"/>
      <c r="OR43" s="44"/>
      <c r="OS43" s="44"/>
      <c r="OT43" s="44"/>
      <c r="OU43" s="44"/>
      <c r="OV43" s="44"/>
      <c r="OW43" s="44"/>
      <c r="OX43" s="44"/>
      <c r="OY43" s="44"/>
      <c r="OZ43" s="44"/>
      <c r="PA43" s="44"/>
      <c r="PB43" s="44"/>
      <c r="PC43" s="44"/>
      <c r="PD43" s="44"/>
      <c r="PE43" s="44"/>
      <c r="PF43" s="44"/>
      <c r="PG43" s="44"/>
      <c r="PH43" s="44"/>
      <c r="PI43" s="44"/>
      <c r="PJ43" s="44"/>
      <c r="PK43" s="44"/>
      <c r="PL43" s="44"/>
      <c r="PM43" s="44"/>
      <c r="PN43" s="44"/>
      <c r="PO43" s="44"/>
      <c r="PP43" s="44"/>
      <c r="PQ43" s="44"/>
      <c r="PR43" s="44"/>
      <c r="PS43" s="44"/>
      <c r="PT43" s="44"/>
      <c r="PU43" s="44"/>
      <c r="PV43" s="44"/>
      <c r="PW43" s="44"/>
      <c r="PX43" s="44"/>
      <c r="PY43" s="44"/>
      <c r="PZ43" s="44"/>
      <c r="QA43" s="44"/>
      <c r="QB43" s="44"/>
      <c r="QC43" s="44"/>
      <c r="QD43" s="44"/>
      <c r="QE43" s="44"/>
      <c r="QF43" s="44"/>
      <c r="QG43" s="44"/>
      <c r="QH43" s="44"/>
      <c r="QI43" s="44"/>
      <c r="QJ43" s="44"/>
      <c r="QK43" s="44"/>
      <c r="QL43" s="44"/>
      <c r="QM43" s="44"/>
      <c r="QN43" s="44"/>
      <c r="QO43" s="44"/>
      <c r="QP43" s="44"/>
      <c r="QQ43" s="44"/>
      <c r="QR43" s="44"/>
      <c r="QS43" s="44"/>
      <c r="QT43" s="44"/>
      <c r="QU43" s="44"/>
      <c r="QV43" s="44"/>
      <c r="QW43" s="44"/>
      <c r="QX43" s="44"/>
      <c r="QY43" s="44"/>
      <c r="QZ43" s="44"/>
      <c r="RA43" s="44"/>
      <c r="RB43" s="44"/>
      <c r="RC43" s="44"/>
      <c r="RD43" s="44"/>
      <c r="RE43" s="44"/>
      <c r="RF43" s="44"/>
      <c r="RG43" s="44"/>
      <c r="RH43" s="44"/>
      <c r="RI43" s="44"/>
      <c r="RJ43" s="44"/>
      <c r="RK43" s="44"/>
      <c r="RL43" s="44"/>
      <c r="RM43" s="44"/>
      <c r="RN43" s="44"/>
      <c r="RO43" s="44"/>
      <c r="RP43" s="44"/>
      <c r="RQ43" s="44"/>
      <c r="RR43" s="44"/>
      <c r="RS43" s="44"/>
      <c r="RT43" s="44"/>
      <c r="RU43" s="44"/>
      <c r="RV43" s="44"/>
      <c r="RW43" s="44"/>
      <c r="RX43" s="44"/>
      <c r="RY43" s="44"/>
      <c r="RZ43" s="44"/>
      <c r="SA43" s="44"/>
      <c r="SB43" s="44"/>
      <c r="SC43" s="44"/>
      <c r="SD43" s="44"/>
      <c r="SE43" s="44"/>
      <c r="SF43" s="44"/>
      <c r="SG43" s="44"/>
      <c r="SH43" s="44"/>
      <c r="SI43" s="44"/>
      <c r="SJ43" s="44"/>
      <c r="SK43" s="44"/>
      <c r="SL43" s="44"/>
      <c r="SM43" s="44"/>
      <c r="SN43" s="44"/>
      <c r="SO43" s="44"/>
      <c r="SP43" s="44"/>
      <c r="SQ43" s="44"/>
      <c r="SR43" s="44"/>
      <c r="SS43" s="44"/>
      <c r="ST43" s="44"/>
      <c r="SU43" s="44"/>
      <c r="SV43" s="44"/>
      <c r="SW43" s="44"/>
      <c r="SX43" s="44"/>
      <c r="SY43" s="44"/>
      <c r="SZ43" s="44"/>
      <c r="TA43" s="44"/>
      <c r="TB43" s="44"/>
      <c r="TC43" s="44"/>
      <c r="TD43" s="44"/>
      <c r="TE43" s="44"/>
      <c r="TF43" s="44"/>
      <c r="TG43" s="44"/>
      <c r="TH43" s="44"/>
      <c r="TI43" s="44"/>
      <c r="TJ43" s="44"/>
      <c r="TK43" s="44"/>
      <c r="TL43" s="44"/>
      <c r="TM43" s="44"/>
      <c r="TN43" s="44"/>
      <c r="TO43" s="44"/>
      <c r="TP43" s="44"/>
      <c r="TQ43" s="44"/>
      <c r="TR43" s="44"/>
      <c r="TS43" s="44"/>
      <c r="TT43" s="44"/>
      <c r="TU43" s="44"/>
      <c r="TV43" s="44"/>
      <c r="TW43" s="44"/>
      <c r="TX43" s="44"/>
      <c r="TY43" s="44"/>
      <c r="TZ43" s="44"/>
      <c r="UA43" s="44"/>
      <c r="UB43" s="44"/>
      <c r="UC43" s="44"/>
      <c r="UD43" s="44"/>
      <c r="UE43" s="44"/>
      <c r="UF43" s="44"/>
      <c r="UG43" s="44"/>
      <c r="UH43" s="44"/>
      <c r="UI43" s="44"/>
      <c r="UJ43" s="44"/>
      <c r="UK43" s="44"/>
      <c r="UL43" s="44"/>
      <c r="UM43" s="44"/>
      <c r="UN43" s="44"/>
      <c r="UO43" s="44"/>
      <c r="UP43" s="44"/>
      <c r="UQ43" s="44"/>
      <c r="UR43" s="44"/>
      <c r="US43" s="44"/>
      <c r="UT43" s="44"/>
      <c r="UU43" s="44"/>
      <c r="UV43" s="44"/>
      <c r="UW43" s="44"/>
      <c r="UX43" s="44"/>
      <c r="UY43" s="44"/>
      <c r="UZ43" s="44"/>
      <c r="VA43" s="44"/>
      <c r="VB43" s="44"/>
      <c r="VC43" s="44"/>
      <c r="VD43" s="44"/>
      <c r="VE43" s="44"/>
      <c r="VF43" s="44"/>
      <c r="VG43" s="44"/>
      <c r="VH43" s="44"/>
      <c r="VI43" s="44"/>
      <c r="VJ43" s="44"/>
      <c r="VK43" s="44"/>
      <c r="VL43" s="44"/>
      <c r="VM43" s="44"/>
      <c r="VN43" s="44"/>
      <c r="VO43" s="44"/>
      <c r="VP43" s="44"/>
      <c r="VQ43" s="44"/>
      <c r="VR43" s="44"/>
      <c r="VS43" s="44"/>
      <c r="VT43" s="44"/>
      <c r="VU43" s="44"/>
      <c r="VV43" s="44"/>
      <c r="VW43" s="44"/>
      <c r="VX43" s="44"/>
      <c r="VY43" s="44"/>
      <c r="VZ43" s="44"/>
      <c r="WA43" s="44"/>
      <c r="WB43" s="44"/>
      <c r="WC43" s="44"/>
      <c r="WD43" s="44"/>
      <c r="WE43" s="44"/>
      <c r="WF43" s="44"/>
      <c r="WG43" s="44"/>
      <c r="WH43" s="44"/>
      <c r="WI43" s="44"/>
      <c r="WJ43" s="44"/>
      <c r="WK43" s="44"/>
      <c r="WL43" s="44"/>
      <c r="WM43" s="44"/>
      <c r="WN43" s="44"/>
      <c r="WO43" s="44"/>
      <c r="WP43" s="44"/>
      <c r="WQ43" s="44"/>
      <c r="WR43" s="44"/>
      <c r="WS43" s="44"/>
      <c r="WT43" s="44"/>
      <c r="WU43" s="44"/>
      <c r="WV43" s="44"/>
      <c r="WW43" s="44"/>
      <c r="WX43" s="44"/>
      <c r="WY43" s="44"/>
      <c r="WZ43" s="44"/>
      <c r="XA43" s="44"/>
      <c r="XB43" s="44"/>
      <c r="XC43" s="44"/>
      <c r="XD43" s="44"/>
      <c r="XE43" s="44"/>
      <c r="XF43" s="44"/>
      <c r="XG43" s="44"/>
      <c r="XH43" s="44"/>
      <c r="XI43" s="44"/>
      <c r="XJ43" s="44"/>
      <c r="XK43" s="44"/>
      <c r="XL43" s="44"/>
      <c r="XM43" s="44"/>
      <c r="XN43" s="44"/>
      <c r="XO43" s="44"/>
      <c r="XP43" s="44"/>
      <c r="XQ43" s="44"/>
      <c r="XR43" s="44"/>
      <c r="XS43" s="44"/>
      <c r="XT43" s="44"/>
      <c r="XU43" s="44"/>
      <c r="XV43" s="44"/>
      <c r="XW43" s="44"/>
      <c r="XX43" s="44"/>
      <c r="XY43" s="44"/>
      <c r="XZ43" s="44"/>
      <c r="YA43" s="44"/>
      <c r="YB43" s="44"/>
      <c r="YC43" s="44"/>
      <c r="YD43" s="44"/>
      <c r="YE43" s="44"/>
      <c r="YF43" s="44"/>
      <c r="YG43" s="44"/>
      <c r="YH43" s="44"/>
      <c r="YI43" s="44"/>
      <c r="YJ43" s="44"/>
      <c r="YK43" s="44"/>
      <c r="YL43" s="44"/>
      <c r="YM43" s="44"/>
      <c r="YN43" s="44"/>
      <c r="YO43" s="44"/>
      <c r="YP43" s="44"/>
      <c r="YQ43" s="44"/>
      <c r="YR43" s="44"/>
      <c r="YS43" s="44"/>
      <c r="YT43" s="44"/>
      <c r="YU43" s="44"/>
      <c r="YV43" s="44"/>
      <c r="YW43" s="44"/>
      <c r="YX43" s="44"/>
      <c r="YY43" s="44"/>
      <c r="YZ43" s="44"/>
      <c r="ZA43" s="44"/>
      <c r="ZB43" s="44"/>
      <c r="ZC43" s="44"/>
      <c r="ZD43" s="44"/>
      <c r="ZE43" s="44"/>
      <c r="ZF43" s="44"/>
      <c r="ZG43" s="44"/>
      <c r="ZH43" s="44"/>
      <c r="ZI43" s="44"/>
      <c r="ZJ43" s="44"/>
      <c r="ZK43" s="44"/>
      <c r="ZL43" s="44"/>
      <c r="ZM43" s="44"/>
      <c r="ZN43" s="44"/>
      <c r="ZO43" s="44"/>
      <c r="ZP43" s="44"/>
      <c r="ZQ43" s="44"/>
      <c r="ZR43" s="44"/>
      <c r="ZS43" s="44"/>
      <c r="ZT43" s="44"/>
      <c r="ZU43" s="44"/>
      <c r="ZV43" s="44"/>
      <c r="ZW43" s="44"/>
      <c r="ZX43" s="44"/>
      <c r="ZY43" s="44"/>
      <c r="ZZ43" s="44"/>
      <c r="AAA43" s="44"/>
      <c r="AAB43" s="44"/>
      <c r="AAC43" s="44"/>
      <c r="AAD43" s="44"/>
      <c r="AAE43" s="44"/>
      <c r="AAF43" s="44"/>
      <c r="AAG43" s="44"/>
      <c r="AAH43" s="44"/>
      <c r="AAI43" s="44"/>
      <c r="AAJ43" s="44"/>
      <c r="AAK43" s="44"/>
      <c r="AAL43" s="44"/>
      <c r="AAM43" s="44"/>
      <c r="AAN43" s="44"/>
      <c r="AAO43" s="44"/>
      <c r="AAP43" s="44"/>
      <c r="AAQ43" s="44"/>
      <c r="AAR43" s="44"/>
      <c r="AAS43" s="44"/>
      <c r="AAT43" s="44"/>
      <c r="AAU43" s="44"/>
      <c r="AAV43" s="44"/>
      <c r="AAW43" s="44"/>
      <c r="AAX43" s="44"/>
      <c r="AAY43" s="44"/>
      <c r="AAZ43" s="44"/>
      <c r="ABA43" s="44"/>
      <c r="ABB43" s="44"/>
      <c r="ABC43" s="44"/>
      <c r="ABD43" s="44"/>
      <c r="ABE43" s="44"/>
      <c r="ABF43" s="44"/>
      <c r="ABG43" s="44"/>
      <c r="ABH43" s="44"/>
      <c r="ABI43" s="44"/>
      <c r="ABJ43" s="44"/>
      <c r="ABK43" s="44"/>
      <c r="ABL43" s="44"/>
      <c r="ABM43" s="44"/>
      <c r="ABN43" s="44"/>
      <c r="ABO43" s="44"/>
      <c r="ABP43" s="44"/>
      <c r="ABQ43" s="44"/>
      <c r="ABR43" s="44"/>
      <c r="ABS43" s="44"/>
      <c r="ABT43" s="44"/>
      <c r="ABU43" s="44"/>
      <c r="ABV43" s="44"/>
      <c r="ABW43" s="44"/>
      <c r="ABX43" s="44"/>
      <c r="ABY43" s="44"/>
      <c r="ABZ43" s="44"/>
      <c r="ACA43" s="44"/>
      <c r="ACB43" s="44"/>
      <c r="ACC43" s="44"/>
      <c r="ACD43" s="44"/>
      <c r="ACE43" s="44"/>
      <c r="ACF43" s="44"/>
      <c r="ACG43" s="44"/>
      <c r="ACH43" s="44"/>
      <c r="ACI43" s="44"/>
      <c r="ACJ43" s="44"/>
      <c r="ACK43" s="44"/>
      <c r="ACL43" s="44"/>
      <c r="ACM43" s="44"/>
      <c r="ACN43" s="44"/>
      <c r="ACO43" s="44"/>
      <c r="ACP43" s="44"/>
      <c r="ACQ43" s="44"/>
      <c r="ACR43" s="44"/>
      <c r="ACS43" s="44"/>
      <c r="ACT43" s="44"/>
      <c r="ACU43" s="44"/>
      <c r="ACV43" s="44"/>
      <c r="ACW43" s="44"/>
      <c r="ACX43" s="44"/>
      <c r="ACY43" s="44"/>
      <c r="ACZ43" s="44"/>
      <c r="ADA43" s="44"/>
      <c r="ADB43" s="44"/>
      <c r="ADC43" s="44"/>
      <c r="ADD43" s="44"/>
      <c r="ADE43" s="44"/>
      <c r="ADF43" s="44"/>
      <c r="ADG43" s="44"/>
      <c r="ADH43" s="44"/>
      <c r="ADI43" s="44"/>
      <c r="ADJ43" s="44"/>
      <c r="ADK43" s="44"/>
      <c r="ADL43" s="44"/>
      <c r="ADM43" s="44"/>
      <c r="ADN43" s="44"/>
      <c r="ADO43" s="44"/>
      <c r="ADP43" s="44"/>
      <c r="ADQ43" s="44"/>
      <c r="ADR43" s="44"/>
      <c r="ADS43" s="44"/>
      <c r="ADT43" s="44"/>
      <c r="ADU43" s="44"/>
      <c r="ADV43" s="44"/>
      <c r="ADW43" s="44"/>
      <c r="ADX43" s="44"/>
      <c r="ADY43" s="44"/>
      <c r="ADZ43" s="44"/>
      <c r="AEA43" s="44"/>
      <c r="AEB43" s="44"/>
      <c r="AEC43" s="44"/>
      <c r="AED43" s="44"/>
      <c r="AEE43" s="44"/>
      <c r="AEF43" s="44"/>
      <c r="AEG43" s="44"/>
      <c r="AEH43" s="44"/>
      <c r="AEI43" s="44"/>
      <c r="AEJ43" s="44"/>
      <c r="AEK43" s="44"/>
      <c r="AEL43" s="44"/>
      <c r="AEM43" s="44"/>
      <c r="AEN43" s="44"/>
      <c r="AEO43" s="44"/>
      <c r="AEP43" s="44"/>
      <c r="AEQ43" s="44"/>
      <c r="AER43" s="44"/>
      <c r="AES43" s="44"/>
      <c r="AET43" s="44"/>
      <c r="AEU43" s="44"/>
      <c r="AEV43" s="44"/>
      <c r="AEW43" s="44"/>
      <c r="AEX43" s="44"/>
      <c r="AEY43" s="44"/>
      <c r="AEZ43" s="44"/>
      <c r="AFA43" s="44"/>
      <c r="AFB43" s="44"/>
      <c r="AFC43" s="44"/>
      <c r="AFD43" s="44"/>
      <c r="AFE43" s="44"/>
      <c r="AFF43" s="44"/>
      <c r="AFG43" s="44"/>
      <c r="AFH43" s="44"/>
      <c r="AFI43" s="44"/>
      <c r="AFJ43" s="44"/>
      <c r="AFK43" s="44"/>
      <c r="AFL43" s="44"/>
      <c r="AFM43" s="44"/>
      <c r="AFN43" s="44"/>
      <c r="AFO43" s="44"/>
      <c r="AFP43" s="44"/>
      <c r="AFQ43" s="44"/>
      <c r="AFR43" s="44"/>
      <c r="AFS43" s="44"/>
      <c r="AFT43" s="44"/>
      <c r="AFU43" s="44"/>
      <c r="AFV43" s="44"/>
      <c r="AFW43" s="44"/>
      <c r="AFX43" s="44"/>
      <c r="AFY43" s="44"/>
      <c r="AFZ43" s="44"/>
      <c r="AGA43" s="44"/>
      <c r="AGB43" s="44"/>
      <c r="AGC43" s="44"/>
      <c r="AGD43" s="44"/>
      <c r="AGE43" s="44"/>
      <c r="AGF43" s="44"/>
      <c r="AGG43" s="44"/>
      <c r="AGH43" s="44"/>
      <c r="AGI43" s="44"/>
      <c r="AGJ43" s="44"/>
      <c r="AGK43" s="44"/>
      <c r="AGL43" s="44"/>
      <c r="AGM43" s="44"/>
      <c r="AGN43" s="44"/>
      <c r="AGO43" s="44"/>
      <c r="AGP43" s="44"/>
      <c r="AGQ43" s="44"/>
      <c r="AGR43" s="44"/>
      <c r="AGS43" s="44"/>
      <c r="AGT43" s="44"/>
      <c r="AGU43" s="44"/>
      <c r="AGV43" s="44"/>
      <c r="AGW43" s="44"/>
      <c r="AGX43" s="44"/>
      <c r="AGY43" s="44"/>
      <c r="AGZ43" s="44"/>
      <c r="AHA43" s="44"/>
      <c r="AHB43" s="44"/>
      <c r="AHC43" s="44"/>
      <c r="AHD43" s="44"/>
      <c r="AHE43" s="44"/>
      <c r="AHF43" s="44"/>
      <c r="AHG43" s="44"/>
      <c r="AHH43" s="44"/>
      <c r="AHI43" s="44"/>
      <c r="AHJ43" s="44"/>
      <c r="AHK43" s="44"/>
      <c r="AHL43" s="44"/>
      <c r="AHM43" s="44"/>
      <c r="AHN43" s="44"/>
      <c r="AHO43" s="44"/>
      <c r="AHP43" s="44"/>
      <c r="AHQ43" s="44"/>
      <c r="AHR43" s="44"/>
      <c r="AHS43" s="44"/>
      <c r="AHT43" s="44"/>
      <c r="AHU43" s="44"/>
      <c r="AHV43" s="44"/>
      <c r="AHW43" s="44"/>
      <c r="AHX43" s="44"/>
      <c r="AHY43" s="44"/>
      <c r="AHZ43" s="44"/>
      <c r="AIA43" s="44"/>
      <c r="AIB43" s="44"/>
      <c r="AIC43" s="44"/>
      <c r="AID43" s="44"/>
      <c r="AIE43" s="44"/>
      <c r="AIF43" s="44"/>
      <c r="AIG43" s="44"/>
      <c r="AIH43" s="44"/>
      <c r="AII43" s="44"/>
      <c r="AIJ43" s="44"/>
      <c r="AIK43" s="44"/>
      <c r="AIL43" s="44"/>
      <c r="AIM43" s="44"/>
      <c r="AIN43" s="44"/>
      <c r="AIO43" s="44"/>
      <c r="AIP43" s="44"/>
      <c r="AIQ43" s="44"/>
      <c r="AIR43" s="44"/>
      <c r="AIS43" s="44"/>
      <c r="AIT43" s="44"/>
      <c r="AIU43" s="44"/>
      <c r="AIV43" s="44"/>
      <c r="AIW43" s="44"/>
      <c r="AIX43" s="44"/>
      <c r="AIY43" s="44"/>
      <c r="AIZ43" s="44"/>
      <c r="AJA43" s="44"/>
      <c r="AJB43" s="44"/>
      <c r="AJC43" s="44"/>
      <c r="AJD43" s="44"/>
      <c r="AJE43" s="44"/>
      <c r="AJF43" s="44"/>
      <c r="AJG43" s="44"/>
      <c r="AJH43" s="44"/>
      <c r="AJI43" s="44"/>
      <c r="AJJ43" s="44"/>
      <c r="AJK43" s="44"/>
      <c r="AJL43" s="44"/>
      <c r="AJM43" s="44"/>
      <c r="AJN43" s="44"/>
      <c r="AJO43" s="44"/>
      <c r="AJP43" s="44"/>
      <c r="AJQ43" s="44"/>
      <c r="AJR43" s="44"/>
      <c r="AJS43" s="44"/>
      <c r="AJT43" s="44"/>
      <c r="AJU43" s="44"/>
      <c r="AJV43" s="44"/>
      <c r="AJW43" s="44"/>
      <c r="AJX43" s="44"/>
      <c r="AJY43" s="44"/>
      <c r="AJZ43" s="44"/>
      <c r="AKA43" s="44"/>
      <c r="AKB43" s="44"/>
      <c r="AKC43" s="44"/>
      <c r="AKD43" s="44"/>
      <c r="AKE43" s="44"/>
      <c r="AKF43" s="44"/>
      <c r="AKG43" s="44"/>
      <c r="AKH43" s="44"/>
      <c r="AKI43" s="44"/>
      <c r="AKJ43" s="44"/>
      <c r="AKK43" s="44"/>
      <c r="AKL43" s="44"/>
      <c r="AKM43" s="44"/>
      <c r="AKN43" s="44"/>
      <c r="AKO43" s="44"/>
      <c r="AKP43" s="44"/>
      <c r="AKQ43" s="44"/>
      <c r="AKR43" s="44"/>
      <c r="AKS43" s="44"/>
      <c r="AKT43" s="44"/>
      <c r="AKU43" s="44"/>
      <c r="AKV43" s="44"/>
      <c r="AKW43" s="44"/>
      <c r="AKX43" s="44"/>
      <c r="AKY43" s="44"/>
      <c r="AKZ43" s="44"/>
      <c r="ALA43" s="44"/>
      <c r="ALB43" s="44"/>
      <c r="ALC43" s="44"/>
      <c r="ALD43" s="44"/>
      <c r="ALE43" s="44"/>
      <c r="ALF43" s="44"/>
      <c r="ALG43" s="44"/>
      <c r="ALH43" s="44"/>
      <c r="ALI43" s="44"/>
      <c r="ALJ43" s="44"/>
      <c r="ALK43" s="44"/>
      <c r="ALL43" s="44"/>
      <c r="ALM43" s="44"/>
      <c r="ALN43" s="44"/>
      <c r="ALO43" s="44"/>
      <c r="ALP43" s="44"/>
      <c r="ALQ43" s="44"/>
      <c r="ALR43" s="44"/>
      <c r="ALS43" s="44"/>
      <c r="ALT43" s="44"/>
      <c r="ALU43" s="44"/>
      <c r="ALV43" s="44"/>
      <c r="ALW43" s="44"/>
      <c r="ALX43" s="44"/>
      <c r="ALY43" s="44"/>
      <c r="ALZ43" s="44"/>
      <c r="AMA43" s="44"/>
      <c r="AMB43" s="44"/>
      <c r="AMC43" s="44"/>
      <c r="AMD43" s="44"/>
      <c r="AME43" s="44"/>
      <c r="AMF43" s="44"/>
      <c r="AMG43" s="44"/>
      <c r="AMH43" s="44"/>
      <c r="AMI43" s="44"/>
      <c r="AMJ43" s="44"/>
      <c r="AMK43" s="44"/>
      <c r="AML43" s="44"/>
      <c r="AMM43" s="44"/>
      <c r="AMN43" s="44"/>
      <c r="AMO43" s="44"/>
      <c r="AMP43" s="44"/>
      <c r="AMQ43" s="44"/>
      <c r="AMR43" s="44"/>
      <c r="AMS43" s="44"/>
      <c r="AMT43" s="44"/>
      <c r="AMU43" s="44"/>
      <c r="AMV43" s="44"/>
      <c r="AMW43" s="44"/>
      <c r="AMX43" s="44"/>
      <c r="AMY43" s="44"/>
      <c r="AMZ43" s="44"/>
      <c r="ANA43" s="44"/>
      <c r="ANB43" s="44"/>
      <c r="ANC43" s="44"/>
      <c r="AND43" s="44"/>
      <c r="ANE43" s="44"/>
      <c r="ANF43" s="44"/>
      <c r="ANG43" s="44"/>
      <c r="ANH43" s="44"/>
      <c r="ANI43" s="44"/>
      <c r="ANJ43" s="44"/>
      <c r="ANK43" s="44"/>
      <c r="ANL43" s="44"/>
      <c r="ANM43" s="44"/>
      <c r="ANN43" s="44"/>
      <c r="ANO43" s="44"/>
      <c r="ANP43" s="44"/>
      <c r="ANQ43" s="44"/>
      <c r="ANR43" s="44"/>
      <c r="ANS43" s="44"/>
      <c r="ANT43" s="44"/>
      <c r="ANU43" s="44"/>
      <c r="ANV43" s="44"/>
      <c r="ANW43" s="44"/>
      <c r="ANX43" s="44"/>
      <c r="ANY43" s="44"/>
      <c r="ANZ43" s="44"/>
      <c r="AOA43" s="44"/>
      <c r="AOB43" s="44"/>
      <c r="AOC43" s="44"/>
      <c r="AOD43" s="44"/>
      <c r="AOE43" s="44"/>
      <c r="AOF43" s="44"/>
      <c r="AOG43" s="44"/>
      <c r="AOH43" s="44"/>
      <c r="AOI43" s="44"/>
      <c r="AOJ43" s="44"/>
      <c r="AOK43" s="44"/>
      <c r="AOL43" s="44"/>
      <c r="AOM43" s="44"/>
      <c r="AON43" s="44"/>
      <c r="AOO43" s="44"/>
      <c r="AOP43" s="44"/>
      <c r="AOQ43" s="44"/>
      <c r="AOR43" s="44"/>
      <c r="AOS43" s="44"/>
      <c r="AOT43" s="44"/>
      <c r="AOU43" s="44"/>
      <c r="AOV43" s="44"/>
      <c r="AOW43" s="44"/>
      <c r="AOX43" s="44"/>
      <c r="AOY43" s="44"/>
      <c r="AOZ43" s="44"/>
      <c r="APA43" s="44"/>
      <c r="APB43" s="44"/>
      <c r="APC43" s="44"/>
      <c r="APD43" s="44"/>
      <c r="APE43" s="44"/>
      <c r="APF43" s="44"/>
      <c r="APG43" s="44"/>
      <c r="APH43" s="44"/>
      <c r="API43" s="44"/>
      <c r="APJ43" s="44"/>
      <c r="APK43" s="44"/>
      <c r="APL43" s="44"/>
      <c r="APM43" s="44"/>
    </row>
    <row r="44" spans="3:1105" x14ac:dyDescent="0.25">
      <c r="C44" s="46" t="s">
        <v>324</v>
      </c>
      <c r="D44" s="44">
        <v>12549</v>
      </c>
      <c r="E44" s="119">
        <v>0</v>
      </c>
      <c r="F44" s="119">
        <v>0</v>
      </c>
      <c r="G44" s="119">
        <v>0</v>
      </c>
      <c r="H44" s="119">
        <v>0</v>
      </c>
      <c r="I44" s="44"/>
      <c r="J44" s="44"/>
      <c r="K44" s="68"/>
      <c r="L44" s="68"/>
      <c r="M44" s="68"/>
      <c r="N44" s="68"/>
      <c r="Q44" s="68"/>
      <c r="R44" s="68"/>
      <c r="S44" s="68"/>
      <c r="T44" s="68"/>
      <c r="U44" s="68"/>
      <c r="V44" s="68"/>
      <c r="W44" s="68"/>
      <c r="X44" s="68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44"/>
      <c r="AW44" s="44"/>
      <c r="AX44" s="44"/>
      <c r="AY44" s="44"/>
      <c r="AZ44" s="44"/>
      <c r="BA44" s="44"/>
      <c r="BB44" s="44"/>
      <c r="BC44" s="44"/>
      <c r="BD44" s="44"/>
      <c r="BE44" s="44"/>
      <c r="BF44" s="44"/>
      <c r="BG44" s="44"/>
      <c r="BH44" s="44"/>
      <c r="BI44" s="44"/>
      <c r="BJ44" s="44"/>
      <c r="BK44" s="44"/>
      <c r="BL44" s="44"/>
      <c r="BM44" s="44"/>
      <c r="BN44" s="44"/>
      <c r="BO44" s="44"/>
      <c r="BP44" s="44"/>
      <c r="BQ44" s="44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44"/>
      <c r="CC44" s="44"/>
      <c r="CD44" s="44"/>
      <c r="CE44" s="44"/>
      <c r="CF44" s="44"/>
      <c r="CG44" s="44"/>
      <c r="CH44" s="44"/>
      <c r="CI44" s="44"/>
      <c r="CJ44" s="44"/>
      <c r="CK44" s="44"/>
      <c r="CL44" s="44"/>
      <c r="CM44" s="44"/>
      <c r="CN44" s="44"/>
      <c r="CO44" s="44"/>
      <c r="CP44" s="44"/>
      <c r="CQ44" s="44"/>
      <c r="CR44" s="44"/>
      <c r="CS44" s="44"/>
      <c r="CT44" s="44"/>
      <c r="CU44" s="44"/>
      <c r="CV44" s="44"/>
      <c r="CW44" s="44"/>
      <c r="CX44" s="44"/>
      <c r="CY44" s="44"/>
      <c r="CZ44" s="44"/>
      <c r="DA44" s="44"/>
      <c r="DB44" s="44"/>
      <c r="DC44" s="44"/>
      <c r="DD44" s="44"/>
      <c r="DE44" s="44"/>
      <c r="DF44" s="44"/>
      <c r="DG44" s="44"/>
      <c r="DH44" s="44"/>
      <c r="DI44" s="44"/>
      <c r="DJ44" s="44"/>
      <c r="DK44" s="44"/>
      <c r="DL44" s="44"/>
      <c r="DM44" s="44"/>
      <c r="DN44" s="44"/>
      <c r="DO44" s="44"/>
      <c r="DP44" s="44"/>
      <c r="DQ44" s="44"/>
      <c r="DR44" s="44"/>
      <c r="DS44" s="44"/>
      <c r="DT44" s="44"/>
      <c r="DU44" s="44"/>
      <c r="DV44" s="44"/>
      <c r="DW44" s="44"/>
      <c r="DX44" s="44"/>
      <c r="DY44" s="44"/>
      <c r="DZ44" s="44"/>
      <c r="EA44" s="44"/>
      <c r="EB44" s="44"/>
      <c r="EC44" s="44"/>
      <c r="ED44" s="44"/>
      <c r="EE44" s="44"/>
      <c r="EF44" s="44"/>
      <c r="EG44" s="44"/>
      <c r="EH44" s="44"/>
      <c r="EI44" s="44"/>
      <c r="EJ44" s="44"/>
      <c r="EK44" s="44"/>
      <c r="EL44" s="44"/>
      <c r="EM44" s="44"/>
      <c r="EN44" s="44"/>
      <c r="EO44" s="44"/>
      <c r="EP44" s="44"/>
      <c r="EQ44" s="44"/>
      <c r="ER44" s="44"/>
      <c r="ES44" s="44"/>
      <c r="ET44" s="44"/>
      <c r="EU44" s="44"/>
      <c r="EV44" s="44"/>
      <c r="EW44" s="44"/>
      <c r="EX44" s="44"/>
      <c r="EY44" s="44"/>
      <c r="EZ44" s="44"/>
      <c r="FA44" s="44"/>
      <c r="FB44" s="44"/>
      <c r="FC44" s="44"/>
      <c r="FD44" s="44"/>
      <c r="FE44" s="44"/>
      <c r="FF44" s="44"/>
      <c r="FG44" s="44"/>
      <c r="FH44" s="44"/>
      <c r="FI44" s="44"/>
      <c r="FJ44" s="44"/>
      <c r="FK44" s="44"/>
      <c r="FL44" s="44"/>
      <c r="FM44" s="44"/>
      <c r="FN44" s="44"/>
      <c r="FO44" s="44"/>
      <c r="FP44" s="44"/>
      <c r="FQ44" s="44"/>
      <c r="FR44" s="44"/>
      <c r="FS44" s="44"/>
      <c r="FT44" s="44"/>
      <c r="FU44" s="44"/>
      <c r="FV44" s="44"/>
      <c r="FW44" s="44"/>
      <c r="FX44" s="44"/>
      <c r="FY44" s="44"/>
      <c r="FZ44" s="44"/>
      <c r="GA44" s="44"/>
      <c r="GB44" s="44"/>
      <c r="GC44" s="44"/>
      <c r="GD44" s="44"/>
      <c r="GE44" s="44"/>
      <c r="GF44" s="44"/>
      <c r="GG44" s="44"/>
      <c r="GH44" s="44"/>
      <c r="GI44" s="44"/>
      <c r="GJ44" s="44"/>
      <c r="GK44" s="44"/>
      <c r="GL44" s="44"/>
      <c r="GM44" s="44"/>
      <c r="GN44" s="44"/>
      <c r="GO44" s="44"/>
      <c r="GP44" s="44"/>
      <c r="GQ44" s="44"/>
      <c r="GR44" s="44"/>
      <c r="GS44" s="44"/>
      <c r="GT44" s="44"/>
      <c r="GU44" s="44"/>
      <c r="GV44" s="44"/>
      <c r="GW44" s="44"/>
      <c r="GX44" s="44"/>
      <c r="GY44" s="44"/>
      <c r="GZ44" s="44"/>
      <c r="HA44" s="44"/>
      <c r="HB44" s="44"/>
      <c r="HC44" s="44"/>
      <c r="HD44" s="44"/>
      <c r="HE44" s="44"/>
      <c r="HF44" s="44"/>
      <c r="HG44" s="44"/>
      <c r="HH44" s="44"/>
      <c r="HI44" s="44"/>
      <c r="HJ44" s="44"/>
      <c r="HK44" s="44"/>
      <c r="HL44" s="44"/>
      <c r="HM44" s="44"/>
      <c r="HN44" s="44"/>
      <c r="HO44" s="44"/>
      <c r="HP44" s="44"/>
      <c r="HQ44" s="44"/>
      <c r="HR44" s="44"/>
      <c r="HS44" s="44"/>
      <c r="HT44" s="44"/>
      <c r="HU44" s="44"/>
      <c r="HV44" s="44"/>
      <c r="HW44" s="44"/>
      <c r="HX44" s="44"/>
      <c r="HY44" s="44"/>
      <c r="HZ44" s="44"/>
      <c r="IA44" s="44"/>
      <c r="IB44" s="44"/>
      <c r="IC44" s="44"/>
      <c r="ID44" s="44"/>
      <c r="IE44" s="44"/>
      <c r="IF44" s="44"/>
      <c r="IG44" s="44"/>
      <c r="IH44" s="44"/>
      <c r="II44" s="44"/>
      <c r="IJ44" s="44"/>
      <c r="IK44" s="44"/>
      <c r="IL44" s="44"/>
      <c r="IM44" s="44"/>
      <c r="IN44" s="44"/>
      <c r="IO44" s="44"/>
      <c r="IP44" s="44"/>
      <c r="IQ44" s="44"/>
      <c r="IR44" s="44"/>
      <c r="IS44" s="44"/>
      <c r="IT44" s="44"/>
      <c r="IU44" s="44"/>
      <c r="IV44" s="44"/>
      <c r="IW44" s="44"/>
      <c r="IX44" s="44"/>
      <c r="IY44" s="44"/>
      <c r="IZ44" s="44"/>
      <c r="JA44" s="44"/>
      <c r="JB44" s="44"/>
      <c r="JC44" s="44"/>
      <c r="JD44" s="44"/>
      <c r="JE44" s="44"/>
      <c r="JF44" s="44"/>
      <c r="JG44" s="44"/>
      <c r="JH44" s="44"/>
      <c r="JI44" s="44"/>
      <c r="JJ44" s="44"/>
      <c r="JK44" s="44"/>
      <c r="JL44" s="44"/>
      <c r="JM44" s="44"/>
      <c r="JN44" s="44"/>
      <c r="JO44" s="44"/>
      <c r="JP44" s="44"/>
      <c r="JQ44" s="44"/>
      <c r="JR44" s="44"/>
      <c r="JS44" s="44"/>
      <c r="JT44" s="44"/>
      <c r="JU44" s="44"/>
      <c r="JV44" s="44"/>
      <c r="JW44" s="44"/>
      <c r="JX44" s="44"/>
      <c r="JY44" s="44"/>
      <c r="JZ44" s="44"/>
      <c r="KA44" s="44"/>
      <c r="KB44" s="44"/>
      <c r="KC44" s="44"/>
      <c r="KD44" s="44"/>
      <c r="KE44" s="44"/>
      <c r="KF44" s="44"/>
      <c r="KG44" s="44"/>
      <c r="KH44" s="44"/>
      <c r="KI44" s="44"/>
      <c r="KJ44" s="44"/>
      <c r="KK44" s="44"/>
      <c r="KL44" s="44"/>
      <c r="KM44" s="44"/>
      <c r="KN44" s="44"/>
      <c r="KO44" s="44"/>
      <c r="KP44" s="44"/>
      <c r="KQ44" s="44"/>
      <c r="KR44" s="44"/>
      <c r="KS44" s="44"/>
      <c r="KT44" s="44"/>
      <c r="KU44" s="44"/>
      <c r="KV44" s="44"/>
      <c r="KW44" s="44"/>
      <c r="KX44" s="44"/>
      <c r="KY44" s="44"/>
      <c r="KZ44" s="44"/>
      <c r="LA44" s="44"/>
      <c r="LB44" s="44"/>
      <c r="LC44" s="44"/>
      <c r="LD44" s="44"/>
      <c r="LE44" s="44"/>
      <c r="LF44" s="44"/>
      <c r="LG44" s="44"/>
      <c r="LH44" s="44"/>
      <c r="LI44" s="44"/>
      <c r="LJ44" s="44"/>
      <c r="LK44" s="44"/>
      <c r="LL44" s="44"/>
      <c r="LM44" s="44"/>
      <c r="LN44" s="44"/>
      <c r="LO44" s="44"/>
      <c r="LP44" s="44"/>
      <c r="LQ44" s="44"/>
      <c r="LR44" s="44"/>
      <c r="LS44" s="44"/>
      <c r="LT44" s="44"/>
      <c r="LU44" s="44"/>
      <c r="LV44" s="44"/>
      <c r="LW44" s="44"/>
      <c r="LX44" s="44"/>
      <c r="LY44" s="44"/>
      <c r="LZ44" s="44"/>
      <c r="MA44" s="44"/>
      <c r="MB44" s="44"/>
      <c r="MC44" s="44"/>
      <c r="MD44" s="44"/>
      <c r="ME44" s="44"/>
      <c r="MF44" s="44"/>
      <c r="MG44" s="44"/>
      <c r="MH44" s="44"/>
      <c r="MI44" s="44"/>
      <c r="MJ44" s="44"/>
      <c r="MK44" s="44"/>
      <c r="ML44" s="44"/>
      <c r="MM44" s="44"/>
      <c r="MN44" s="44"/>
      <c r="MO44" s="44"/>
      <c r="MP44" s="44"/>
      <c r="MQ44" s="44"/>
      <c r="MR44" s="44"/>
      <c r="MS44" s="44"/>
      <c r="MT44" s="44"/>
      <c r="MU44" s="44"/>
      <c r="MV44" s="44"/>
      <c r="MW44" s="44"/>
      <c r="MX44" s="44"/>
      <c r="MY44" s="44"/>
      <c r="MZ44" s="44"/>
      <c r="NA44" s="44"/>
      <c r="NB44" s="44"/>
      <c r="NC44" s="44"/>
      <c r="ND44" s="44"/>
      <c r="NE44" s="44"/>
      <c r="NF44" s="44"/>
      <c r="NG44" s="44"/>
      <c r="NH44" s="44"/>
      <c r="NI44" s="44"/>
      <c r="NJ44" s="44"/>
      <c r="NK44" s="44"/>
      <c r="NL44" s="44"/>
      <c r="NM44" s="44"/>
      <c r="NN44" s="44"/>
      <c r="NO44" s="44"/>
      <c r="NP44" s="44"/>
      <c r="NQ44" s="44"/>
      <c r="NR44" s="44"/>
      <c r="NS44" s="44"/>
      <c r="NT44" s="44"/>
      <c r="NU44" s="44"/>
      <c r="NV44" s="44"/>
      <c r="NW44" s="44"/>
      <c r="NX44" s="44"/>
      <c r="NY44" s="44"/>
      <c r="NZ44" s="44"/>
      <c r="OA44" s="44"/>
      <c r="OB44" s="44"/>
      <c r="OC44" s="44"/>
      <c r="OD44" s="44"/>
      <c r="OE44" s="44"/>
      <c r="OF44" s="44"/>
      <c r="OG44" s="44"/>
      <c r="OH44" s="44"/>
      <c r="OI44" s="44"/>
      <c r="OJ44" s="44"/>
      <c r="OK44" s="44"/>
      <c r="OL44" s="44"/>
      <c r="OM44" s="44"/>
      <c r="ON44" s="44"/>
      <c r="OO44" s="44"/>
      <c r="OP44" s="44"/>
      <c r="OQ44" s="44"/>
      <c r="OR44" s="44"/>
      <c r="OS44" s="44"/>
      <c r="OT44" s="44"/>
      <c r="OU44" s="44"/>
      <c r="OV44" s="44"/>
      <c r="OW44" s="44"/>
      <c r="OX44" s="44"/>
      <c r="OY44" s="44"/>
      <c r="OZ44" s="44"/>
      <c r="PA44" s="44"/>
      <c r="PB44" s="44"/>
      <c r="PC44" s="44"/>
      <c r="PD44" s="44"/>
      <c r="PE44" s="44"/>
      <c r="PF44" s="44"/>
      <c r="PG44" s="44"/>
      <c r="PH44" s="44"/>
      <c r="PI44" s="44"/>
      <c r="PJ44" s="44"/>
      <c r="PK44" s="44"/>
      <c r="PL44" s="44"/>
      <c r="PM44" s="44"/>
      <c r="PN44" s="44"/>
      <c r="PO44" s="44"/>
      <c r="PP44" s="44"/>
      <c r="PQ44" s="44"/>
      <c r="PR44" s="44"/>
      <c r="PS44" s="44"/>
      <c r="PT44" s="44"/>
      <c r="PU44" s="44"/>
      <c r="PV44" s="44"/>
      <c r="PW44" s="44"/>
      <c r="PX44" s="44"/>
      <c r="PY44" s="44"/>
      <c r="PZ44" s="44"/>
      <c r="QA44" s="44"/>
      <c r="QB44" s="44"/>
      <c r="QC44" s="44"/>
      <c r="QD44" s="44"/>
      <c r="QE44" s="44"/>
      <c r="QF44" s="44"/>
      <c r="QG44" s="44"/>
      <c r="QH44" s="44"/>
      <c r="QI44" s="44"/>
      <c r="QJ44" s="44"/>
      <c r="QK44" s="44"/>
      <c r="QL44" s="44"/>
      <c r="QM44" s="44"/>
      <c r="QN44" s="44"/>
      <c r="QO44" s="44"/>
      <c r="QP44" s="44"/>
      <c r="QQ44" s="44"/>
      <c r="QR44" s="44"/>
      <c r="QS44" s="44"/>
      <c r="QT44" s="44"/>
      <c r="QU44" s="44"/>
      <c r="QV44" s="44"/>
      <c r="QW44" s="44"/>
      <c r="QX44" s="44"/>
      <c r="QY44" s="44"/>
      <c r="QZ44" s="44"/>
      <c r="RA44" s="44"/>
      <c r="RB44" s="44"/>
      <c r="RC44" s="44"/>
      <c r="RD44" s="44"/>
      <c r="RE44" s="44"/>
      <c r="RF44" s="44"/>
      <c r="RG44" s="44"/>
      <c r="RH44" s="44"/>
      <c r="RI44" s="44"/>
      <c r="RJ44" s="44"/>
      <c r="RK44" s="44"/>
      <c r="RL44" s="44"/>
      <c r="RM44" s="44"/>
      <c r="RN44" s="44"/>
      <c r="RO44" s="44"/>
      <c r="RP44" s="44"/>
      <c r="RQ44" s="44"/>
      <c r="RR44" s="44"/>
      <c r="RS44" s="44"/>
      <c r="RT44" s="44"/>
      <c r="RU44" s="44"/>
      <c r="RV44" s="44"/>
      <c r="RW44" s="44"/>
      <c r="RX44" s="44"/>
      <c r="RY44" s="44"/>
      <c r="RZ44" s="44"/>
      <c r="SA44" s="44"/>
      <c r="SB44" s="44"/>
      <c r="SC44" s="44"/>
      <c r="SD44" s="44"/>
      <c r="SE44" s="44"/>
      <c r="SF44" s="44"/>
      <c r="SG44" s="44"/>
      <c r="SH44" s="44"/>
      <c r="SI44" s="44"/>
      <c r="SJ44" s="44"/>
      <c r="SK44" s="44"/>
      <c r="SL44" s="44"/>
      <c r="SM44" s="44"/>
      <c r="SN44" s="44"/>
      <c r="SO44" s="44"/>
      <c r="SP44" s="44"/>
      <c r="SQ44" s="44"/>
      <c r="SR44" s="44"/>
      <c r="SS44" s="44"/>
      <c r="ST44" s="44"/>
      <c r="SU44" s="44"/>
      <c r="SV44" s="44"/>
      <c r="SW44" s="44"/>
      <c r="SX44" s="44"/>
      <c r="SY44" s="44"/>
      <c r="SZ44" s="44"/>
      <c r="TA44" s="44"/>
      <c r="TB44" s="44"/>
      <c r="TC44" s="44"/>
      <c r="TD44" s="44"/>
      <c r="TE44" s="44"/>
      <c r="TF44" s="44"/>
      <c r="TG44" s="44"/>
      <c r="TH44" s="44"/>
      <c r="TI44" s="44"/>
      <c r="TJ44" s="44"/>
      <c r="TK44" s="44"/>
      <c r="TL44" s="44"/>
      <c r="TM44" s="44"/>
      <c r="TN44" s="44"/>
      <c r="TO44" s="44"/>
      <c r="TP44" s="44"/>
      <c r="TQ44" s="44"/>
      <c r="TR44" s="44"/>
      <c r="TS44" s="44"/>
      <c r="TT44" s="44"/>
      <c r="TU44" s="44"/>
      <c r="TV44" s="44"/>
      <c r="TW44" s="44"/>
      <c r="TX44" s="44"/>
      <c r="TY44" s="44"/>
      <c r="TZ44" s="44"/>
      <c r="UA44" s="44"/>
      <c r="UB44" s="44"/>
      <c r="UC44" s="44"/>
      <c r="UD44" s="44"/>
      <c r="UE44" s="44"/>
      <c r="UF44" s="44"/>
      <c r="UG44" s="44"/>
      <c r="UH44" s="44"/>
      <c r="UI44" s="44"/>
      <c r="UJ44" s="44"/>
      <c r="UK44" s="44"/>
      <c r="UL44" s="44"/>
      <c r="UM44" s="44"/>
      <c r="UN44" s="44"/>
      <c r="UO44" s="44"/>
      <c r="UP44" s="44"/>
      <c r="UQ44" s="44"/>
      <c r="UR44" s="44"/>
      <c r="US44" s="44"/>
      <c r="UT44" s="44"/>
      <c r="UU44" s="44"/>
      <c r="UV44" s="44"/>
      <c r="UW44" s="44"/>
      <c r="UX44" s="44"/>
      <c r="UY44" s="44"/>
      <c r="UZ44" s="44"/>
      <c r="VA44" s="44"/>
      <c r="VB44" s="44"/>
      <c r="VC44" s="44"/>
      <c r="VD44" s="44"/>
      <c r="VE44" s="44"/>
      <c r="VF44" s="44"/>
      <c r="VG44" s="44"/>
      <c r="VH44" s="44"/>
      <c r="VI44" s="44"/>
      <c r="VJ44" s="44"/>
      <c r="VK44" s="44"/>
      <c r="VL44" s="44"/>
      <c r="VM44" s="44"/>
      <c r="VN44" s="44"/>
      <c r="VO44" s="44"/>
      <c r="VP44" s="44"/>
      <c r="VQ44" s="44"/>
      <c r="VR44" s="44"/>
      <c r="VS44" s="44"/>
      <c r="VT44" s="44"/>
      <c r="VU44" s="44"/>
      <c r="VV44" s="44"/>
      <c r="VW44" s="44"/>
      <c r="VX44" s="44"/>
      <c r="VY44" s="44"/>
      <c r="VZ44" s="44"/>
      <c r="WA44" s="44"/>
      <c r="WB44" s="44"/>
      <c r="WC44" s="44"/>
      <c r="WD44" s="44"/>
      <c r="WE44" s="44"/>
      <c r="WF44" s="44"/>
      <c r="WG44" s="44"/>
      <c r="WH44" s="44"/>
      <c r="WI44" s="44"/>
      <c r="WJ44" s="44"/>
      <c r="WK44" s="44"/>
      <c r="WL44" s="44"/>
      <c r="WM44" s="44"/>
      <c r="WN44" s="44"/>
      <c r="WO44" s="44"/>
      <c r="WP44" s="44"/>
      <c r="WQ44" s="44"/>
      <c r="WR44" s="44"/>
      <c r="WS44" s="44"/>
      <c r="WT44" s="44"/>
      <c r="WU44" s="44"/>
      <c r="WV44" s="44"/>
      <c r="WW44" s="44"/>
      <c r="WX44" s="44"/>
      <c r="WY44" s="44"/>
      <c r="WZ44" s="44"/>
      <c r="XA44" s="44"/>
      <c r="XB44" s="44"/>
      <c r="XC44" s="44"/>
      <c r="XD44" s="44"/>
      <c r="XE44" s="44"/>
      <c r="XF44" s="44"/>
      <c r="XG44" s="44"/>
      <c r="XH44" s="44"/>
      <c r="XI44" s="44"/>
      <c r="XJ44" s="44"/>
      <c r="XK44" s="44"/>
      <c r="XL44" s="44"/>
      <c r="XM44" s="44"/>
      <c r="XN44" s="44"/>
      <c r="XO44" s="44"/>
      <c r="XP44" s="44"/>
      <c r="XQ44" s="44"/>
      <c r="XR44" s="44"/>
      <c r="XS44" s="44"/>
      <c r="XT44" s="44"/>
      <c r="XU44" s="44"/>
      <c r="XV44" s="44"/>
      <c r="XW44" s="44"/>
      <c r="XX44" s="44"/>
      <c r="XY44" s="44"/>
      <c r="XZ44" s="44"/>
      <c r="YA44" s="44"/>
      <c r="YB44" s="44"/>
      <c r="YC44" s="44"/>
      <c r="YD44" s="44"/>
      <c r="YE44" s="44"/>
      <c r="YF44" s="44"/>
      <c r="YG44" s="44"/>
      <c r="YH44" s="44"/>
      <c r="YI44" s="44"/>
      <c r="YJ44" s="44"/>
      <c r="YK44" s="44"/>
      <c r="YL44" s="44"/>
      <c r="YM44" s="44"/>
      <c r="YN44" s="44"/>
      <c r="YO44" s="44"/>
      <c r="YP44" s="44"/>
      <c r="YQ44" s="44"/>
      <c r="YR44" s="44"/>
      <c r="YS44" s="44"/>
      <c r="YT44" s="44"/>
      <c r="YU44" s="44"/>
      <c r="YV44" s="44"/>
      <c r="YW44" s="44"/>
      <c r="YX44" s="44"/>
      <c r="YY44" s="44"/>
      <c r="YZ44" s="44"/>
      <c r="ZA44" s="44"/>
      <c r="ZB44" s="44"/>
      <c r="ZC44" s="44"/>
      <c r="ZD44" s="44"/>
      <c r="ZE44" s="44"/>
      <c r="ZF44" s="44"/>
      <c r="ZG44" s="44"/>
      <c r="ZH44" s="44"/>
      <c r="ZI44" s="44"/>
      <c r="ZJ44" s="44"/>
      <c r="ZK44" s="44"/>
      <c r="ZL44" s="44"/>
      <c r="ZM44" s="44"/>
      <c r="ZN44" s="44"/>
      <c r="ZO44" s="44"/>
      <c r="ZP44" s="44"/>
      <c r="ZQ44" s="44"/>
      <c r="ZR44" s="44"/>
      <c r="ZS44" s="44"/>
      <c r="ZT44" s="44"/>
      <c r="ZU44" s="44"/>
      <c r="ZV44" s="44"/>
      <c r="ZW44" s="44"/>
      <c r="ZX44" s="44"/>
      <c r="ZY44" s="44"/>
      <c r="ZZ44" s="44"/>
      <c r="AAA44" s="44"/>
      <c r="AAB44" s="44"/>
      <c r="AAC44" s="44"/>
      <c r="AAD44" s="44"/>
      <c r="AAE44" s="44"/>
      <c r="AAF44" s="44"/>
      <c r="AAG44" s="44"/>
      <c r="AAH44" s="44"/>
      <c r="AAI44" s="44"/>
      <c r="AAJ44" s="44"/>
      <c r="AAK44" s="44"/>
      <c r="AAL44" s="44"/>
      <c r="AAM44" s="44"/>
      <c r="AAN44" s="44"/>
      <c r="AAO44" s="44"/>
      <c r="AAP44" s="44"/>
      <c r="AAQ44" s="44"/>
      <c r="AAR44" s="44"/>
      <c r="AAS44" s="44"/>
      <c r="AAT44" s="44"/>
      <c r="AAU44" s="44"/>
      <c r="AAV44" s="44"/>
      <c r="AAW44" s="44"/>
      <c r="AAX44" s="44"/>
      <c r="AAY44" s="44"/>
      <c r="AAZ44" s="44"/>
      <c r="ABA44" s="44"/>
      <c r="ABB44" s="44"/>
      <c r="ABC44" s="44"/>
      <c r="ABD44" s="44"/>
      <c r="ABE44" s="44"/>
      <c r="ABF44" s="44"/>
      <c r="ABG44" s="44"/>
      <c r="ABH44" s="44"/>
      <c r="ABI44" s="44"/>
      <c r="ABJ44" s="44"/>
      <c r="ABK44" s="44"/>
      <c r="ABL44" s="44"/>
      <c r="ABM44" s="44"/>
      <c r="ABN44" s="44"/>
      <c r="ABO44" s="44"/>
      <c r="ABP44" s="44"/>
      <c r="ABQ44" s="44"/>
      <c r="ABR44" s="44"/>
      <c r="ABS44" s="44"/>
      <c r="ABT44" s="44"/>
      <c r="ABU44" s="44"/>
      <c r="ABV44" s="44"/>
      <c r="ABW44" s="44"/>
      <c r="ABX44" s="44"/>
      <c r="ABY44" s="44"/>
      <c r="ABZ44" s="44"/>
      <c r="ACA44" s="44"/>
      <c r="ACB44" s="44"/>
      <c r="ACC44" s="44"/>
      <c r="ACD44" s="44"/>
      <c r="ACE44" s="44"/>
      <c r="ACF44" s="44"/>
      <c r="ACG44" s="44"/>
      <c r="ACH44" s="44"/>
      <c r="ACI44" s="44"/>
      <c r="ACJ44" s="44"/>
      <c r="ACK44" s="44"/>
      <c r="ACL44" s="44"/>
      <c r="ACM44" s="44"/>
      <c r="ACN44" s="44"/>
      <c r="ACO44" s="44"/>
      <c r="ACP44" s="44"/>
      <c r="ACQ44" s="44"/>
      <c r="ACR44" s="44"/>
      <c r="ACS44" s="44"/>
      <c r="ACT44" s="44"/>
      <c r="ACU44" s="44"/>
      <c r="ACV44" s="44"/>
      <c r="ACW44" s="44"/>
      <c r="ACX44" s="44"/>
      <c r="ACY44" s="44"/>
      <c r="ACZ44" s="44"/>
      <c r="ADA44" s="44"/>
      <c r="ADB44" s="44"/>
      <c r="ADC44" s="44"/>
      <c r="ADD44" s="44"/>
      <c r="ADE44" s="44"/>
      <c r="ADF44" s="44"/>
      <c r="ADG44" s="44"/>
      <c r="ADH44" s="44"/>
      <c r="ADI44" s="44"/>
      <c r="ADJ44" s="44"/>
      <c r="ADK44" s="44"/>
      <c r="ADL44" s="44"/>
      <c r="ADM44" s="44"/>
      <c r="ADN44" s="44"/>
      <c r="ADO44" s="44"/>
      <c r="ADP44" s="44"/>
      <c r="ADQ44" s="44"/>
      <c r="ADR44" s="44"/>
      <c r="ADS44" s="44"/>
      <c r="ADT44" s="44"/>
      <c r="ADU44" s="44"/>
      <c r="ADV44" s="44"/>
      <c r="ADW44" s="44"/>
      <c r="ADX44" s="44"/>
      <c r="ADY44" s="44"/>
      <c r="ADZ44" s="44"/>
      <c r="AEA44" s="44"/>
      <c r="AEB44" s="44"/>
      <c r="AEC44" s="44"/>
      <c r="AED44" s="44"/>
      <c r="AEE44" s="44"/>
      <c r="AEF44" s="44"/>
      <c r="AEG44" s="44"/>
      <c r="AEH44" s="44"/>
      <c r="AEI44" s="44"/>
      <c r="AEJ44" s="44"/>
      <c r="AEK44" s="44"/>
      <c r="AEL44" s="44"/>
      <c r="AEM44" s="44"/>
      <c r="AEN44" s="44"/>
      <c r="AEO44" s="44"/>
      <c r="AEP44" s="44"/>
      <c r="AEQ44" s="44"/>
      <c r="AER44" s="44"/>
      <c r="AES44" s="44"/>
      <c r="AET44" s="44"/>
      <c r="AEU44" s="44"/>
      <c r="AEV44" s="44"/>
      <c r="AEW44" s="44"/>
      <c r="AEX44" s="44"/>
      <c r="AEY44" s="44"/>
      <c r="AEZ44" s="44"/>
      <c r="AFA44" s="44"/>
      <c r="AFB44" s="44"/>
      <c r="AFC44" s="44"/>
      <c r="AFD44" s="44"/>
      <c r="AFE44" s="44"/>
      <c r="AFF44" s="44"/>
      <c r="AFG44" s="44"/>
      <c r="AFH44" s="44"/>
      <c r="AFI44" s="44"/>
      <c r="AFJ44" s="44"/>
      <c r="AFK44" s="44"/>
      <c r="AFL44" s="44"/>
      <c r="AFM44" s="44"/>
      <c r="AFN44" s="44"/>
      <c r="AFO44" s="44"/>
      <c r="AFP44" s="44"/>
      <c r="AFQ44" s="44"/>
      <c r="AFR44" s="44"/>
      <c r="AFS44" s="44"/>
      <c r="AFT44" s="44"/>
      <c r="AFU44" s="44"/>
      <c r="AFV44" s="44"/>
      <c r="AFW44" s="44"/>
      <c r="AFX44" s="44"/>
      <c r="AFY44" s="44"/>
      <c r="AFZ44" s="44"/>
      <c r="AGA44" s="44"/>
      <c r="AGB44" s="44"/>
      <c r="AGC44" s="44"/>
      <c r="AGD44" s="44"/>
      <c r="AGE44" s="44"/>
      <c r="AGF44" s="44"/>
      <c r="AGG44" s="44"/>
      <c r="AGH44" s="44"/>
      <c r="AGI44" s="44"/>
      <c r="AGJ44" s="44"/>
      <c r="AGK44" s="44"/>
      <c r="AGL44" s="44"/>
      <c r="AGM44" s="44"/>
      <c r="AGN44" s="44"/>
      <c r="AGO44" s="44"/>
      <c r="AGP44" s="44"/>
      <c r="AGQ44" s="44"/>
      <c r="AGR44" s="44"/>
      <c r="AGS44" s="44"/>
      <c r="AGT44" s="44"/>
      <c r="AGU44" s="44"/>
      <c r="AGV44" s="44"/>
      <c r="AGW44" s="44"/>
      <c r="AGX44" s="44"/>
      <c r="AGY44" s="44"/>
      <c r="AGZ44" s="44"/>
      <c r="AHA44" s="44"/>
      <c r="AHB44" s="44"/>
      <c r="AHC44" s="44"/>
      <c r="AHD44" s="44"/>
      <c r="AHE44" s="44"/>
      <c r="AHF44" s="44"/>
      <c r="AHG44" s="44"/>
      <c r="AHH44" s="44"/>
      <c r="AHI44" s="44"/>
      <c r="AHJ44" s="44"/>
      <c r="AHK44" s="44"/>
      <c r="AHL44" s="44"/>
      <c r="AHM44" s="44"/>
      <c r="AHN44" s="44"/>
      <c r="AHO44" s="44"/>
      <c r="AHP44" s="44"/>
      <c r="AHQ44" s="44"/>
      <c r="AHR44" s="44"/>
      <c r="AHS44" s="44"/>
      <c r="AHT44" s="44"/>
      <c r="AHU44" s="44"/>
      <c r="AHV44" s="44"/>
      <c r="AHW44" s="44"/>
      <c r="AHX44" s="44"/>
      <c r="AHY44" s="44"/>
      <c r="AHZ44" s="44"/>
      <c r="AIA44" s="44"/>
      <c r="AIB44" s="44"/>
      <c r="AIC44" s="44"/>
      <c r="AID44" s="44"/>
      <c r="AIE44" s="44"/>
      <c r="AIF44" s="44"/>
      <c r="AIG44" s="44"/>
      <c r="AIH44" s="44"/>
      <c r="AII44" s="44"/>
      <c r="AIJ44" s="44"/>
      <c r="AIK44" s="44"/>
      <c r="AIL44" s="44"/>
      <c r="AIM44" s="44"/>
      <c r="AIN44" s="44"/>
      <c r="AIO44" s="44"/>
      <c r="AIP44" s="44"/>
      <c r="AIQ44" s="44"/>
      <c r="AIR44" s="44"/>
      <c r="AIS44" s="44"/>
      <c r="AIT44" s="44"/>
      <c r="AIU44" s="44"/>
      <c r="AIV44" s="44"/>
      <c r="AIW44" s="44"/>
      <c r="AIX44" s="44"/>
      <c r="AIY44" s="44"/>
      <c r="AIZ44" s="44"/>
      <c r="AJA44" s="44"/>
      <c r="AJB44" s="44"/>
      <c r="AJC44" s="44"/>
      <c r="AJD44" s="44"/>
      <c r="AJE44" s="44"/>
      <c r="AJF44" s="44"/>
      <c r="AJG44" s="44"/>
      <c r="AJH44" s="44"/>
      <c r="AJI44" s="44"/>
      <c r="AJJ44" s="44"/>
      <c r="AJK44" s="44"/>
      <c r="AJL44" s="44"/>
      <c r="AJM44" s="44"/>
      <c r="AJN44" s="44"/>
      <c r="AJO44" s="44"/>
      <c r="AJP44" s="44"/>
      <c r="AJQ44" s="44"/>
      <c r="AJR44" s="44"/>
      <c r="AJS44" s="44"/>
      <c r="AJT44" s="44"/>
      <c r="AJU44" s="44"/>
      <c r="AJV44" s="44"/>
      <c r="AJW44" s="44"/>
      <c r="AJX44" s="44"/>
      <c r="AJY44" s="44"/>
      <c r="AJZ44" s="44"/>
      <c r="AKA44" s="44"/>
      <c r="AKB44" s="44"/>
      <c r="AKC44" s="44"/>
      <c r="AKD44" s="44"/>
      <c r="AKE44" s="44"/>
      <c r="AKF44" s="44"/>
      <c r="AKG44" s="44"/>
      <c r="AKH44" s="44"/>
      <c r="AKI44" s="44"/>
      <c r="AKJ44" s="44"/>
      <c r="AKK44" s="44"/>
      <c r="AKL44" s="44"/>
      <c r="AKM44" s="44"/>
      <c r="AKN44" s="44"/>
      <c r="AKO44" s="44"/>
      <c r="AKP44" s="44"/>
      <c r="AKQ44" s="44"/>
      <c r="AKR44" s="44"/>
      <c r="AKS44" s="44"/>
      <c r="AKT44" s="44"/>
      <c r="AKU44" s="44"/>
      <c r="AKV44" s="44"/>
      <c r="AKW44" s="44"/>
      <c r="AKX44" s="44"/>
      <c r="AKY44" s="44"/>
      <c r="AKZ44" s="44"/>
      <c r="ALA44" s="44"/>
      <c r="ALB44" s="44"/>
      <c r="ALC44" s="44"/>
      <c r="ALD44" s="44"/>
      <c r="ALE44" s="44"/>
      <c r="ALF44" s="44"/>
      <c r="ALG44" s="44"/>
      <c r="ALH44" s="44"/>
      <c r="ALI44" s="44"/>
      <c r="ALJ44" s="44"/>
      <c r="ALK44" s="44"/>
      <c r="ALL44" s="44"/>
      <c r="ALM44" s="44"/>
      <c r="ALN44" s="44"/>
      <c r="ALO44" s="44"/>
      <c r="ALP44" s="44"/>
      <c r="ALQ44" s="44"/>
      <c r="ALR44" s="44"/>
      <c r="ALS44" s="44"/>
      <c r="ALT44" s="44"/>
      <c r="ALU44" s="44"/>
      <c r="ALV44" s="44"/>
      <c r="ALW44" s="44"/>
      <c r="ALX44" s="44"/>
      <c r="ALY44" s="44"/>
      <c r="ALZ44" s="44"/>
      <c r="AMA44" s="44"/>
      <c r="AMB44" s="44"/>
      <c r="AMC44" s="44"/>
      <c r="AMD44" s="44"/>
      <c r="AME44" s="44"/>
      <c r="AMF44" s="44"/>
      <c r="AMG44" s="44"/>
      <c r="AMH44" s="44"/>
      <c r="AMI44" s="44"/>
      <c r="AMJ44" s="44"/>
      <c r="AMK44" s="44"/>
      <c r="AML44" s="44"/>
      <c r="AMM44" s="44"/>
      <c r="AMN44" s="44"/>
      <c r="AMO44" s="44"/>
      <c r="AMP44" s="44"/>
      <c r="AMQ44" s="44"/>
      <c r="AMR44" s="44"/>
      <c r="AMS44" s="44"/>
      <c r="AMT44" s="44"/>
      <c r="AMU44" s="44"/>
      <c r="AMV44" s="44"/>
      <c r="AMW44" s="44"/>
      <c r="AMX44" s="44"/>
      <c r="AMY44" s="44"/>
      <c r="AMZ44" s="44"/>
      <c r="ANA44" s="44"/>
      <c r="ANB44" s="44"/>
      <c r="ANC44" s="44"/>
      <c r="AND44" s="44"/>
      <c r="ANE44" s="44"/>
      <c r="ANF44" s="44"/>
      <c r="ANG44" s="44"/>
      <c r="ANH44" s="44"/>
      <c r="ANI44" s="44"/>
      <c r="ANJ44" s="44"/>
      <c r="ANK44" s="44"/>
      <c r="ANL44" s="44"/>
      <c r="ANM44" s="44"/>
      <c r="ANN44" s="44"/>
      <c r="ANO44" s="44"/>
      <c r="ANP44" s="44"/>
      <c r="ANQ44" s="44"/>
      <c r="ANR44" s="44"/>
      <c r="ANS44" s="44"/>
      <c r="ANT44" s="44"/>
      <c r="ANU44" s="44"/>
      <c r="ANV44" s="44"/>
      <c r="ANW44" s="44"/>
      <c r="ANX44" s="44"/>
      <c r="ANY44" s="44"/>
      <c r="ANZ44" s="44"/>
      <c r="AOA44" s="44"/>
      <c r="AOB44" s="44"/>
      <c r="AOC44" s="44"/>
      <c r="AOD44" s="44"/>
      <c r="AOE44" s="44"/>
      <c r="AOF44" s="44"/>
      <c r="AOG44" s="44"/>
      <c r="AOH44" s="44"/>
      <c r="AOI44" s="44"/>
      <c r="AOJ44" s="44"/>
      <c r="AOK44" s="44"/>
      <c r="AOL44" s="44"/>
      <c r="AOM44" s="44"/>
      <c r="AON44" s="44"/>
      <c r="AOO44" s="44"/>
      <c r="AOP44" s="44"/>
      <c r="AOQ44" s="44"/>
      <c r="AOR44" s="44"/>
      <c r="AOS44" s="44"/>
      <c r="AOT44" s="44"/>
      <c r="AOU44" s="44"/>
      <c r="AOV44" s="44"/>
      <c r="AOW44" s="44"/>
      <c r="AOX44" s="44"/>
      <c r="AOY44" s="44"/>
      <c r="AOZ44" s="44"/>
      <c r="APA44" s="44"/>
      <c r="APB44" s="44"/>
      <c r="APC44" s="44"/>
      <c r="APD44" s="44"/>
      <c r="APE44" s="44"/>
      <c r="APF44" s="44"/>
      <c r="APG44" s="44"/>
      <c r="APH44" s="44"/>
      <c r="API44" s="44"/>
      <c r="APJ44" s="44"/>
      <c r="APK44" s="44"/>
      <c r="APL44" s="44"/>
      <c r="APM44" s="44"/>
    </row>
    <row r="45" spans="3:1105" x14ac:dyDescent="0.25">
      <c r="C45" s="46" t="s">
        <v>324</v>
      </c>
      <c r="D45" s="44">
        <v>12453</v>
      </c>
      <c r="E45" s="119">
        <v>0</v>
      </c>
      <c r="F45" s="119">
        <v>0</v>
      </c>
      <c r="G45" s="119">
        <v>0</v>
      </c>
      <c r="H45" s="119">
        <v>0</v>
      </c>
      <c r="I45" s="44"/>
      <c r="J45" s="44"/>
      <c r="K45" s="44"/>
      <c r="L45" s="44"/>
      <c r="M45" s="44"/>
      <c r="N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  <c r="AJ45" s="44"/>
      <c r="AK45" s="44"/>
      <c r="AL45" s="44"/>
      <c r="AM45" s="44"/>
      <c r="AN45" s="44"/>
      <c r="AO45" s="44"/>
      <c r="AP45" s="44"/>
      <c r="AQ45" s="44"/>
      <c r="AR45" s="44"/>
      <c r="AS45" s="44"/>
      <c r="AT45" s="44"/>
      <c r="AU45" s="44"/>
      <c r="AV45" s="44"/>
      <c r="AW45" s="44"/>
      <c r="AX45" s="44"/>
      <c r="AY45" s="44"/>
      <c r="AZ45" s="44"/>
      <c r="BA45" s="44"/>
      <c r="BB45" s="44"/>
      <c r="BC45" s="44"/>
      <c r="BD45" s="44"/>
      <c r="BE45" s="44"/>
      <c r="BF45" s="44"/>
      <c r="BG45" s="44"/>
      <c r="BH45" s="44"/>
      <c r="BI45" s="44"/>
      <c r="BJ45" s="44"/>
      <c r="BK45" s="44"/>
      <c r="BL45" s="44"/>
      <c r="BM45" s="44"/>
      <c r="BN45" s="44"/>
      <c r="BO45" s="44"/>
      <c r="BP45" s="44"/>
      <c r="BQ45" s="44"/>
      <c r="BR45" s="44"/>
      <c r="BS45" s="44"/>
      <c r="BT45" s="44"/>
      <c r="BU45" s="44"/>
      <c r="BV45" s="44"/>
      <c r="BW45" s="44"/>
      <c r="BX45" s="44"/>
      <c r="BY45" s="44"/>
      <c r="BZ45" s="44"/>
      <c r="CA45" s="44"/>
      <c r="CB45" s="44"/>
      <c r="CC45" s="44"/>
      <c r="CD45" s="44"/>
      <c r="CE45" s="44"/>
      <c r="CF45" s="44"/>
      <c r="CG45" s="44"/>
      <c r="CH45" s="44"/>
      <c r="CI45" s="44"/>
      <c r="CJ45" s="44"/>
      <c r="CK45" s="44"/>
      <c r="CL45" s="44"/>
      <c r="CM45" s="44"/>
      <c r="CN45" s="44"/>
      <c r="CO45" s="44"/>
      <c r="CP45" s="44"/>
      <c r="CQ45" s="44"/>
      <c r="CR45" s="44"/>
      <c r="CS45" s="44"/>
      <c r="CT45" s="44"/>
      <c r="CU45" s="44"/>
      <c r="CV45" s="44"/>
      <c r="CW45" s="44"/>
      <c r="CX45" s="44"/>
      <c r="CY45" s="44"/>
      <c r="CZ45" s="44"/>
      <c r="DA45" s="44"/>
      <c r="DB45" s="44"/>
      <c r="DC45" s="44"/>
      <c r="DD45" s="44"/>
      <c r="DE45" s="44"/>
      <c r="DF45" s="44"/>
      <c r="DG45" s="44"/>
      <c r="DH45" s="44"/>
      <c r="DI45" s="44"/>
      <c r="DJ45" s="44"/>
      <c r="DK45" s="44"/>
      <c r="DL45" s="44"/>
      <c r="DM45" s="44"/>
      <c r="DN45" s="44"/>
      <c r="DO45" s="44"/>
      <c r="DP45" s="44"/>
      <c r="DQ45" s="44"/>
      <c r="DR45" s="44"/>
      <c r="DS45" s="44"/>
      <c r="DT45" s="44"/>
      <c r="DU45" s="44"/>
      <c r="DV45" s="44"/>
      <c r="DW45" s="44"/>
      <c r="DX45" s="44"/>
      <c r="DY45" s="44"/>
      <c r="DZ45" s="44"/>
      <c r="EA45" s="44"/>
      <c r="EB45" s="44"/>
      <c r="EC45" s="44"/>
      <c r="ED45" s="44"/>
      <c r="EE45" s="44"/>
      <c r="EF45" s="44"/>
      <c r="EG45" s="44"/>
      <c r="EH45" s="44"/>
      <c r="EI45" s="44"/>
      <c r="EJ45" s="44"/>
      <c r="EK45" s="44"/>
      <c r="EL45" s="44"/>
      <c r="EM45" s="44"/>
      <c r="EN45" s="44"/>
      <c r="EO45" s="44"/>
      <c r="EP45" s="44"/>
      <c r="EQ45" s="44"/>
      <c r="ER45" s="44"/>
      <c r="ES45" s="44"/>
      <c r="ET45" s="44"/>
      <c r="EU45" s="44"/>
      <c r="EV45" s="44"/>
      <c r="EW45" s="44"/>
      <c r="EX45" s="44"/>
      <c r="EY45" s="44"/>
      <c r="EZ45" s="44"/>
      <c r="FA45" s="44"/>
      <c r="FB45" s="44"/>
      <c r="FC45" s="44"/>
      <c r="FD45" s="44"/>
      <c r="FE45" s="44"/>
      <c r="FF45" s="44"/>
      <c r="FG45" s="44"/>
      <c r="FH45" s="44"/>
      <c r="FI45" s="44"/>
      <c r="FJ45" s="44"/>
      <c r="FK45" s="44"/>
      <c r="FL45" s="44"/>
      <c r="FM45" s="44"/>
      <c r="FN45" s="44"/>
      <c r="FO45" s="44"/>
      <c r="FP45" s="44"/>
      <c r="FQ45" s="44"/>
      <c r="FR45" s="44"/>
      <c r="FS45" s="44"/>
      <c r="FT45" s="44"/>
      <c r="FU45" s="44"/>
      <c r="FV45" s="44"/>
      <c r="FW45" s="44"/>
      <c r="FX45" s="44"/>
      <c r="FY45" s="44"/>
      <c r="FZ45" s="44"/>
      <c r="GA45" s="44"/>
      <c r="GB45" s="44"/>
      <c r="GC45" s="44"/>
      <c r="GD45" s="44"/>
      <c r="GE45" s="44"/>
      <c r="GF45" s="44"/>
      <c r="GG45" s="44"/>
      <c r="GH45" s="44"/>
      <c r="GI45" s="44"/>
      <c r="GJ45" s="44"/>
      <c r="GK45" s="44"/>
      <c r="GL45" s="44"/>
      <c r="GM45" s="44"/>
      <c r="GN45" s="44"/>
      <c r="GO45" s="44"/>
      <c r="GP45" s="44"/>
      <c r="GQ45" s="44"/>
      <c r="GR45" s="44"/>
      <c r="GS45" s="44"/>
      <c r="GT45" s="44"/>
      <c r="GU45" s="44"/>
      <c r="GV45" s="44"/>
      <c r="GW45" s="44"/>
      <c r="GX45" s="44"/>
      <c r="GY45" s="44"/>
      <c r="GZ45" s="44"/>
      <c r="HA45" s="44"/>
      <c r="HB45" s="44"/>
      <c r="HC45" s="44"/>
      <c r="HD45" s="44"/>
      <c r="HE45" s="44"/>
      <c r="HF45" s="44"/>
      <c r="HG45" s="44"/>
      <c r="HH45" s="44"/>
      <c r="HI45" s="44"/>
      <c r="HJ45" s="44"/>
      <c r="HK45" s="44"/>
      <c r="HL45" s="44"/>
      <c r="HM45" s="44"/>
      <c r="HN45" s="44"/>
      <c r="HO45" s="44"/>
      <c r="HP45" s="44"/>
      <c r="HQ45" s="44"/>
      <c r="HR45" s="44"/>
      <c r="HS45" s="44"/>
      <c r="HT45" s="44"/>
      <c r="HU45" s="44"/>
      <c r="HV45" s="44"/>
      <c r="HW45" s="44"/>
      <c r="HX45" s="44"/>
      <c r="HY45" s="44"/>
      <c r="HZ45" s="44"/>
      <c r="IA45" s="44"/>
      <c r="IB45" s="44"/>
      <c r="IC45" s="44"/>
      <c r="ID45" s="44"/>
      <c r="IE45" s="44"/>
      <c r="IF45" s="44"/>
      <c r="IG45" s="44"/>
      <c r="IH45" s="44"/>
      <c r="II45" s="44"/>
      <c r="IJ45" s="44"/>
      <c r="IK45" s="44"/>
      <c r="IL45" s="44"/>
      <c r="IM45" s="44"/>
      <c r="IN45" s="44"/>
      <c r="IO45" s="44"/>
      <c r="IP45" s="44"/>
      <c r="IQ45" s="44"/>
      <c r="IR45" s="44"/>
      <c r="IS45" s="44"/>
      <c r="IT45" s="44"/>
      <c r="IU45" s="44"/>
      <c r="IV45" s="44"/>
      <c r="IW45" s="44"/>
      <c r="IX45" s="44"/>
      <c r="IY45" s="44"/>
      <c r="IZ45" s="44"/>
      <c r="JA45" s="44"/>
      <c r="JB45" s="44"/>
      <c r="JC45" s="44"/>
      <c r="JD45" s="44"/>
      <c r="JE45" s="44"/>
      <c r="JF45" s="44"/>
      <c r="JG45" s="44"/>
      <c r="JH45" s="44"/>
      <c r="JI45" s="44"/>
      <c r="JJ45" s="44"/>
      <c r="JK45" s="44"/>
      <c r="JL45" s="44"/>
      <c r="JM45" s="44"/>
      <c r="JN45" s="44"/>
      <c r="JO45" s="44"/>
      <c r="JP45" s="44"/>
      <c r="JQ45" s="44"/>
      <c r="JR45" s="44"/>
      <c r="JS45" s="44"/>
      <c r="JT45" s="44"/>
      <c r="JU45" s="44"/>
      <c r="JV45" s="44"/>
      <c r="JW45" s="44"/>
      <c r="JX45" s="44"/>
      <c r="JY45" s="44"/>
      <c r="JZ45" s="44"/>
      <c r="KA45" s="44"/>
      <c r="KB45" s="44"/>
      <c r="KC45" s="44"/>
      <c r="KD45" s="44"/>
      <c r="KE45" s="44"/>
      <c r="KF45" s="44"/>
      <c r="KG45" s="44"/>
      <c r="KH45" s="44"/>
      <c r="KI45" s="44"/>
      <c r="KJ45" s="44"/>
      <c r="KK45" s="44"/>
      <c r="KL45" s="44"/>
      <c r="KM45" s="44"/>
      <c r="KN45" s="44"/>
      <c r="KO45" s="44"/>
      <c r="KP45" s="44"/>
      <c r="KQ45" s="44"/>
      <c r="KR45" s="44"/>
      <c r="KS45" s="44"/>
      <c r="KT45" s="44"/>
      <c r="KU45" s="44"/>
      <c r="KV45" s="44"/>
      <c r="KW45" s="44"/>
      <c r="KX45" s="44"/>
      <c r="KY45" s="44"/>
      <c r="KZ45" s="44"/>
      <c r="LA45" s="44"/>
      <c r="LB45" s="44"/>
      <c r="LC45" s="44"/>
      <c r="LD45" s="44"/>
      <c r="LE45" s="44"/>
      <c r="LF45" s="44"/>
      <c r="LG45" s="44"/>
      <c r="LH45" s="44"/>
      <c r="LI45" s="44"/>
      <c r="LJ45" s="44"/>
      <c r="LK45" s="44"/>
      <c r="LL45" s="44"/>
      <c r="LM45" s="44"/>
      <c r="LN45" s="44"/>
      <c r="LO45" s="44"/>
      <c r="LP45" s="44"/>
      <c r="LQ45" s="44"/>
      <c r="LR45" s="44"/>
      <c r="LS45" s="44"/>
      <c r="LT45" s="44"/>
      <c r="LU45" s="44"/>
      <c r="LV45" s="44"/>
      <c r="LW45" s="44"/>
      <c r="LX45" s="44"/>
      <c r="LY45" s="44"/>
      <c r="LZ45" s="44"/>
      <c r="MA45" s="44"/>
      <c r="MB45" s="44"/>
      <c r="MC45" s="44"/>
      <c r="MD45" s="44"/>
      <c r="ME45" s="44"/>
      <c r="MF45" s="44"/>
      <c r="MG45" s="44"/>
      <c r="MH45" s="44"/>
      <c r="MI45" s="44"/>
      <c r="MJ45" s="44"/>
      <c r="MK45" s="44"/>
      <c r="ML45" s="44"/>
      <c r="MM45" s="44"/>
      <c r="MN45" s="44"/>
      <c r="MO45" s="44"/>
      <c r="MP45" s="44"/>
      <c r="MQ45" s="44"/>
      <c r="MR45" s="44"/>
      <c r="MS45" s="44"/>
      <c r="MT45" s="44"/>
      <c r="MU45" s="44"/>
      <c r="MV45" s="44"/>
      <c r="MW45" s="44"/>
      <c r="MX45" s="44"/>
      <c r="MY45" s="44"/>
      <c r="MZ45" s="44"/>
      <c r="NA45" s="44"/>
      <c r="NB45" s="44"/>
      <c r="NC45" s="44"/>
      <c r="ND45" s="44"/>
      <c r="NE45" s="44"/>
      <c r="NF45" s="44"/>
      <c r="NG45" s="44"/>
      <c r="NH45" s="44"/>
      <c r="NI45" s="44"/>
      <c r="NJ45" s="44"/>
      <c r="NK45" s="44"/>
      <c r="NL45" s="44"/>
      <c r="NM45" s="44"/>
      <c r="NN45" s="44"/>
      <c r="NO45" s="44"/>
      <c r="NP45" s="44"/>
      <c r="NQ45" s="44"/>
      <c r="NR45" s="44"/>
      <c r="NS45" s="44"/>
      <c r="NT45" s="44"/>
      <c r="NU45" s="44"/>
      <c r="NV45" s="44"/>
      <c r="NW45" s="44"/>
      <c r="NX45" s="44"/>
      <c r="NY45" s="44"/>
      <c r="NZ45" s="44"/>
      <c r="OA45" s="44"/>
      <c r="OB45" s="44"/>
      <c r="OC45" s="44"/>
      <c r="OD45" s="44"/>
      <c r="OE45" s="44"/>
      <c r="OF45" s="44"/>
      <c r="OG45" s="44"/>
      <c r="OH45" s="44"/>
      <c r="OI45" s="44"/>
      <c r="OJ45" s="44"/>
      <c r="OK45" s="44"/>
      <c r="OL45" s="44"/>
      <c r="OM45" s="44"/>
      <c r="ON45" s="44"/>
      <c r="OO45" s="44"/>
      <c r="OP45" s="44"/>
      <c r="OQ45" s="44"/>
      <c r="OR45" s="44"/>
      <c r="OS45" s="44"/>
      <c r="OT45" s="44"/>
      <c r="OU45" s="44"/>
      <c r="OV45" s="44"/>
      <c r="OW45" s="44"/>
      <c r="OX45" s="44"/>
      <c r="OY45" s="44"/>
      <c r="OZ45" s="44"/>
      <c r="PA45" s="44"/>
      <c r="PB45" s="44"/>
      <c r="PC45" s="44"/>
      <c r="PD45" s="44"/>
      <c r="PE45" s="44"/>
      <c r="PF45" s="44"/>
      <c r="PG45" s="44"/>
      <c r="PH45" s="44"/>
      <c r="PI45" s="44"/>
      <c r="PJ45" s="44"/>
      <c r="PK45" s="44"/>
      <c r="PL45" s="44"/>
      <c r="PM45" s="44"/>
      <c r="PN45" s="44"/>
      <c r="PO45" s="44"/>
      <c r="PP45" s="44"/>
      <c r="PQ45" s="44"/>
      <c r="PR45" s="44"/>
      <c r="PS45" s="44"/>
      <c r="PT45" s="44"/>
      <c r="PU45" s="44"/>
      <c r="PV45" s="44"/>
      <c r="PW45" s="44"/>
      <c r="PX45" s="44"/>
      <c r="PY45" s="44"/>
      <c r="PZ45" s="44"/>
      <c r="QA45" s="44"/>
      <c r="QB45" s="44"/>
      <c r="QC45" s="44"/>
      <c r="QD45" s="44"/>
      <c r="QE45" s="44"/>
      <c r="QF45" s="44"/>
      <c r="QG45" s="44"/>
      <c r="QH45" s="44"/>
      <c r="QI45" s="44"/>
      <c r="QJ45" s="44"/>
      <c r="QK45" s="44"/>
      <c r="QL45" s="44"/>
      <c r="QM45" s="44"/>
      <c r="QN45" s="44"/>
      <c r="QO45" s="44"/>
      <c r="QP45" s="44"/>
      <c r="QQ45" s="44"/>
      <c r="QR45" s="44"/>
      <c r="QS45" s="44"/>
      <c r="QT45" s="44"/>
      <c r="QU45" s="44"/>
      <c r="QV45" s="44"/>
      <c r="QW45" s="44"/>
      <c r="QX45" s="44"/>
      <c r="QY45" s="44"/>
      <c r="QZ45" s="44"/>
      <c r="RA45" s="44"/>
      <c r="RB45" s="44"/>
      <c r="RC45" s="44"/>
      <c r="RD45" s="44"/>
      <c r="RE45" s="44"/>
      <c r="RF45" s="44"/>
      <c r="RG45" s="44"/>
      <c r="RH45" s="44"/>
      <c r="RI45" s="44"/>
      <c r="RJ45" s="44"/>
      <c r="RK45" s="44"/>
      <c r="RL45" s="44"/>
      <c r="RM45" s="44"/>
      <c r="RN45" s="44"/>
      <c r="RO45" s="44"/>
      <c r="RP45" s="44"/>
      <c r="RQ45" s="44"/>
      <c r="RR45" s="44"/>
      <c r="RS45" s="44"/>
      <c r="RT45" s="44"/>
      <c r="RU45" s="44"/>
      <c r="RV45" s="44"/>
      <c r="RW45" s="44"/>
      <c r="RX45" s="44"/>
      <c r="RY45" s="44"/>
      <c r="RZ45" s="44"/>
      <c r="SA45" s="44"/>
      <c r="SB45" s="44"/>
      <c r="SC45" s="44"/>
      <c r="SD45" s="44"/>
      <c r="SE45" s="44"/>
      <c r="SF45" s="44"/>
      <c r="SG45" s="44"/>
      <c r="SH45" s="44"/>
      <c r="SI45" s="44"/>
      <c r="SJ45" s="44"/>
      <c r="SK45" s="44"/>
      <c r="SL45" s="44"/>
      <c r="SM45" s="44"/>
      <c r="SN45" s="44"/>
      <c r="SO45" s="44"/>
      <c r="SP45" s="44"/>
      <c r="SQ45" s="44"/>
      <c r="SR45" s="44"/>
      <c r="SS45" s="44"/>
      <c r="ST45" s="44"/>
      <c r="SU45" s="44"/>
      <c r="SV45" s="44"/>
      <c r="SW45" s="44"/>
      <c r="SX45" s="44"/>
      <c r="SY45" s="44"/>
      <c r="SZ45" s="44"/>
      <c r="TA45" s="44"/>
      <c r="TB45" s="44"/>
      <c r="TC45" s="44"/>
      <c r="TD45" s="44"/>
      <c r="TE45" s="44"/>
      <c r="TF45" s="44"/>
      <c r="TG45" s="44"/>
      <c r="TH45" s="44"/>
      <c r="TI45" s="44"/>
      <c r="TJ45" s="44"/>
      <c r="TK45" s="44"/>
      <c r="TL45" s="44"/>
      <c r="TM45" s="44"/>
      <c r="TN45" s="44"/>
      <c r="TO45" s="44"/>
      <c r="TP45" s="44"/>
      <c r="TQ45" s="44"/>
      <c r="TR45" s="44"/>
      <c r="TS45" s="44"/>
      <c r="TT45" s="44"/>
      <c r="TU45" s="44"/>
      <c r="TV45" s="44"/>
      <c r="TW45" s="44"/>
      <c r="TX45" s="44"/>
      <c r="TY45" s="44"/>
      <c r="TZ45" s="44"/>
      <c r="UA45" s="44"/>
      <c r="UB45" s="44"/>
      <c r="UC45" s="44"/>
      <c r="UD45" s="44"/>
      <c r="UE45" s="44"/>
      <c r="UF45" s="44"/>
      <c r="UG45" s="44"/>
      <c r="UH45" s="44"/>
      <c r="UI45" s="44"/>
      <c r="UJ45" s="44"/>
      <c r="UK45" s="44"/>
      <c r="UL45" s="44"/>
      <c r="UM45" s="44"/>
      <c r="UN45" s="44"/>
      <c r="UO45" s="44"/>
      <c r="UP45" s="44"/>
      <c r="UQ45" s="44"/>
      <c r="UR45" s="44"/>
      <c r="US45" s="44"/>
      <c r="UT45" s="44"/>
      <c r="UU45" s="44"/>
      <c r="UV45" s="44"/>
      <c r="UW45" s="44"/>
      <c r="UX45" s="44"/>
      <c r="UY45" s="44"/>
      <c r="UZ45" s="44"/>
      <c r="VA45" s="44"/>
      <c r="VB45" s="44"/>
      <c r="VC45" s="44"/>
      <c r="VD45" s="44"/>
      <c r="VE45" s="44"/>
      <c r="VF45" s="44"/>
      <c r="VG45" s="44"/>
      <c r="VH45" s="44"/>
      <c r="VI45" s="44"/>
      <c r="VJ45" s="44"/>
      <c r="VK45" s="44"/>
      <c r="VL45" s="44"/>
      <c r="VM45" s="44"/>
      <c r="VN45" s="44"/>
      <c r="VO45" s="44"/>
      <c r="VP45" s="44"/>
      <c r="VQ45" s="44"/>
      <c r="VR45" s="44"/>
      <c r="VS45" s="44"/>
      <c r="VT45" s="44"/>
      <c r="VU45" s="44"/>
      <c r="VV45" s="44"/>
      <c r="VW45" s="44"/>
      <c r="VX45" s="44"/>
      <c r="VY45" s="44"/>
      <c r="VZ45" s="44"/>
      <c r="WA45" s="44"/>
      <c r="WB45" s="44"/>
      <c r="WC45" s="44"/>
      <c r="WD45" s="44"/>
      <c r="WE45" s="44"/>
      <c r="WF45" s="44"/>
      <c r="WG45" s="44"/>
      <c r="WH45" s="44"/>
      <c r="WI45" s="44"/>
      <c r="WJ45" s="44"/>
      <c r="WK45" s="44"/>
      <c r="WL45" s="44"/>
      <c r="WM45" s="44"/>
      <c r="WN45" s="44"/>
      <c r="WO45" s="44"/>
      <c r="WP45" s="44"/>
      <c r="WQ45" s="44"/>
      <c r="WR45" s="44"/>
      <c r="WS45" s="44"/>
      <c r="WT45" s="44"/>
      <c r="WU45" s="44"/>
      <c r="WV45" s="44"/>
      <c r="WW45" s="44"/>
      <c r="WX45" s="44"/>
      <c r="WY45" s="44"/>
      <c r="WZ45" s="44"/>
      <c r="XA45" s="44"/>
      <c r="XB45" s="44"/>
      <c r="XC45" s="44"/>
      <c r="XD45" s="44"/>
      <c r="XE45" s="44"/>
      <c r="XF45" s="44"/>
      <c r="XG45" s="44"/>
      <c r="XH45" s="44"/>
      <c r="XI45" s="44"/>
      <c r="XJ45" s="44"/>
      <c r="XK45" s="44"/>
      <c r="XL45" s="44"/>
      <c r="XM45" s="44"/>
      <c r="XN45" s="44"/>
      <c r="XO45" s="44"/>
      <c r="XP45" s="44"/>
      <c r="XQ45" s="44"/>
      <c r="XR45" s="44"/>
      <c r="XS45" s="44"/>
      <c r="XT45" s="44"/>
      <c r="XU45" s="44"/>
      <c r="XV45" s="44"/>
      <c r="XW45" s="44"/>
      <c r="XX45" s="44"/>
      <c r="XY45" s="44"/>
      <c r="XZ45" s="44"/>
      <c r="YA45" s="44"/>
      <c r="YB45" s="44"/>
      <c r="YC45" s="44"/>
      <c r="YD45" s="44"/>
      <c r="YE45" s="44"/>
      <c r="YF45" s="44"/>
      <c r="YG45" s="44"/>
      <c r="YH45" s="44"/>
      <c r="YI45" s="44"/>
      <c r="YJ45" s="44"/>
      <c r="YK45" s="44"/>
      <c r="YL45" s="44"/>
      <c r="YM45" s="44"/>
      <c r="YN45" s="44"/>
      <c r="YO45" s="44"/>
      <c r="YP45" s="44"/>
      <c r="YQ45" s="44"/>
      <c r="YR45" s="44"/>
      <c r="YS45" s="44"/>
      <c r="YT45" s="44"/>
      <c r="YU45" s="44"/>
      <c r="YV45" s="44"/>
      <c r="YW45" s="44"/>
      <c r="YX45" s="44"/>
      <c r="YY45" s="44"/>
      <c r="YZ45" s="44"/>
      <c r="ZA45" s="44"/>
      <c r="ZB45" s="44"/>
      <c r="ZC45" s="44"/>
      <c r="ZD45" s="44"/>
      <c r="ZE45" s="44"/>
      <c r="ZF45" s="44"/>
      <c r="ZG45" s="44"/>
      <c r="ZH45" s="44"/>
      <c r="ZI45" s="44"/>
      <c r="ZJ45" s="44"/>
      <c r="ZK45" s="44"/>
      <c r="ZL45" s="44"/>
      <c r="ZM45" s="44"/>
      <c r="ZN45" s="44"/>
      <c r="ZO45" s="44"/>
      <c r="ZP45" s="44"/>
      <c r="ZQ45" s="44"/>
      <c r="ZR45" s="44"/>
      <c r="ZS45" s="44"/>
      <c r="ZT45" s="44"/>
      <c r="ZU45" s="44"/>
      <c r="ZV45" s="44"/>
      <c r="ZW45" s="44"/>
      <c r="ZX45" s="44"/>
      <c r="ZY45" s="44"/>
      <c r="ZZ45" s="44"/>
      <c r="AAA45" s="44"/>
      <c r="AAB45" s="44"/>
      <c r="AAC45" s="44"/>
      <c r="AAD45" s="44"/>
      <c r="AAE45" s="44"/>
      <c r="AAF45" s="44"/>
      <c r="AAG45" s="44"/>
      <c r="AAH45" s="44"/>
      <c r="AAI45" s="44"/>
      <c r="AAJ45" s="44"/>
      <c r="AAK45" s="44"/>
      <c r="AAL45" s="44"/>
      <c r="AAM45" s="44"/>
      <c r="AAN45" s="44"/>
      <c r="AAO45" s="44"/>
      <c r="AAP45" s="44"/>
      <c r="AAQ45" s="44"/>
      <c r="AAR45" s="44"/>
      <c r="AAS45" s="44"/>
      <c r="AAT45" s="44"/>
      <c r="AAU45" s="44"/>
      <c r="AAV45" s="44"/>
      <c r="AAW45" s="44"/>
      <c r="AAX45" s="44"/>
      <c r="AAY45" s="44"/>
      <c r="AAZ45" s="44"/>
      <c r="ABA45" s="44"/>
      <c r="ABB45" s="44"/>
      <c r="ABC45" s="44"/>
      <c r="ABD45" s="44"/>
      <c r="ABE45" s="44"/>
      <c r="ABF45" s="44"/>
      <c r="ABG45" s="44"/>
      <c r="ABH45" s="44"/>
      <c r="ABI45" s="44"/>
      <c r="ABJ45" s="44"/>
      <c r="ABK45" s="44"/>
      <c r="ABL45" s="44"/>
      <c r="ABM45" s="44"/>
      <c r="ABN45" s="44"/>
      <c r="ABO45" s="44"/>
      <c r="ABP45" s="44"/>
      <c r="ABQ45" s="44"/>
      <c r="ABR45" s="44"/>
      <c r="ABS45" s="44"/>
      <c r="ABT45" s="44"/>
      <c r="ABU45" s="44"/>
      <c r="ABV45" s="44"/>
      <c r="ABW45" s="44"/>
      <c r="ABX45" s="44"/>
      <c r="ABY45" s="44"/>
      <c r="ABZ45" s="44"/>
      <c r="ACA45" s="44"/>
      <c r="ACB45" s="44"/>
      <c r="ACC45" s="44"/>
      <c r="ACD45" s="44"/>
      <c r="ACE45" s="44"/>
      <c r="ACF45" s="44"/>
      <c r="ACG45" s="44"/>
      <c r="ACH45" s="44"/>
      <c r="ACI45" s="44"/>
      <c r="ACJ45" s="44"/>
      <c r="ACK45" s="44"/>
      <c r="ACL45" s="44"/>
      <c r="ACM45" s="44"/>
      <c r="ACN45" s="44"/>
      <c r="ACO45" s="44"/>
      <c r="ACP45" s="44"/>
      <c r="ACQ45" s="44"/>
      <c r="ACR45" s="44"/>
      <c r="ACS45" s="44"/>
      <c r="ACT45" s="44"/>
      <c r="ACU45" s="44"/>
      <c r="ACV45" s="44"/>
      <c r="ACW45" s="44"/>
      <c r="ACX45" s="44"/>
      <c r="ACY45" s="44"/>
      <c r="ACZ45" s="44"/>
      <c r="ADA45" s="44"/>
      <c r="ADB45" s="44"/>
      <c r="ADC45" s="44"/>
      <c r="ADD45" s="44"/>
      <c r="ADE45" s="44"/>
      <c r="ADF45" s="44"/>
      <c r="ADG45" s="44"/>
      <c r="ADH45" s="44"/>
      <c r="ADI45" s="44"/>
      <c r="ADJ45" s="44"/>
      <c r="ADK45" s="44"/>
      <c r="ADL45" s="44"/>
      <c r="ADM45" s="44"/>
      <c r="ADN45" s="44"/>
      <c r="ADO45" s="44"/>
      <c r="ADP45" s="44"/>
      <c r="ADQ45" s="44"/>
      <c r="ADR45" s="44"/>
      <c r="ADS45" s="44"/>
      <c r="ADT45" s="44"/>
      <c r="ADU45" s="44"/>
      <c r="ADV45" s="44"/>
      <c r="ADW45" s="44"/>
      <c r="ADX45" s="44"/>
      <c r="ADY45" s="44"/>
      <c r="ADZ45" s="44"/>
      <c r="AEA45" s="44"/>
      <c r="AEB45" s="44"/>
      <c r="AEC45" s="44"/>
      <c r="AED45" s="44"/>
      <c r="AEE45" s="44"/>
      <c r="AEF45" s="44"/>
      <c r="AEG45" s="44"/>
      <c r="AEH45" s="44"/>
      <c r="AEI45" s="44"/>
      <c r="AEJ45" s="44"/>
      <c r="AEK45" s="44"/>
      <c r="AEL45" s="44"/>
      <c r="AEM45" s="44"/>
      <c r="AEN45" s="44"/>
      <c r="AEO45" s="44"/>
      <c r="AEP45" s="44"/>
      <c r="AEQ45" s="44"/>
      <c r="AER45" s="44"/>
      <c r="AES45" s="44"/>
      <c r="AET45" s="44"/>
      <c r="AEU45" s="44"/>
      <c r="AEV45" s="44"/>
      <c r="AEW45" s="44"/>
      <c r="AEX45" s="44"/>
      <c r="AEY45" s="44"/>
      <c r="AEZ45" s="44"/>
      <c r="AFA45" s="44"/>
      <c r="AFB45" s="44"/>
      <c r="AFC45" s="44"/>
      <c r="AFD45" s="44"/>
      <c r="AFE45" s="44"/>
      <c r="AFF45" s="44"/>
      <c r="AFG45" s="44"/>
      <c r="AFH45" s="44"/>
      <c r="AFI45" s="44"/>
      <c r="AFJ45" s="44"/>
      <c r="AFK45" s="44"/>
      <c r="AFL45" s="44"/>
      <c r="AFM45" s="44"/>
      <c r="AFN45" s="44"/>
      <c r="AFO45" s="44"/>
      <c r="AFP45" s="44"/>
      <c r="AFQ45" s="44"/>
      <c r="AFR45" s="44"/>
      <c r="AFS45" s="44"/>
      <c r="AFT45" s="44"/>
      <c r="AFU45" s="44"/>
      <c r="AFV45" s="44"/>
      <c r="AFW45" s="44"/>
      <c r="AFX45" s="44"/>
      <c r="AFY45" s="44"/>
      <c r="AFZ45" s="44"/>
      <c r="AGA45" s="44"/>
      <c r="AGB45" s="44"/>
      <c r="AGC45" s="44"/>
      <c r="AGD45" s="44"/>
      <c r="AGE45" s="44"/>
      <c r="AGF45" s="44"/>
      <c r="AGG45" s="44"/>
      <c r="AGH45" s="44"/>
      <c r="AGI45" s="44"/>
      <c r="AGJ45" s="44"/>
      <c r="AGK45" s="44"/>
      <c r="AGL45" s="44"/>
      <c r="AGM45" s="44"/>
      <c r="AGN45" s="44"/>
      <c r="AGO45" s="44"/>
      <c r="AGP45" s="44"/>
      <c r="AGQ45" s="44"/>
      <c r="AGR45" s="44"/>
      <c r="AGS45" s="44"/>
      <c r="AGT45" s="44"/>
      <c r="AGU45" s="44"/>
      <c r="AGV45" s="44"/>
      <c r="AGW45" s="44"/>
      <c r="AGX45" s="44"/>
      <c r="AGY45" s="44"/>
      <c r="AGZ45" s="44"/>
      <c r="AHA45" s="44"/>
      <c r="AHB45" s="44"/>
      <c r="AHC45" s="44"/>
      <c r="AHD45" s="44"/>
      <c r="AHE45" s="44"/>
      <c r="AHF45" s="44"/>
      <c r="AHG45" s="44"/>
      <c r="AHH45" s="44"/>
      <c r="AHI45" s="44"/>
      <c r="AHJ45" s="44"/>
      <c r="AHK45" s="44"/>
      <c r="AHL45" s="44"/>
      <c r="AHM45" s="44"/>
      <c r="AHN45" s="44"/>
      <c r="AHO45" s="44"/>
      <c r="AHP45" s="44"/>
      <c r="AHQ45" s="44"/>
      <c r="AHR45" s="44"/>
      <c r="AHS45" s="44"/>
      <c r="AHT45" s="44"/>
      <c r="AHU45" s="44"/>
      <c r="AHV45" s="44"/>
      <c r="AHW45" s="44"/>
      <c r="AHX45" s="44"/>
      <c r="AHY45" s="44"/>
      <c r="AHZ45" s="44"/>
      <c r="AIA45" s="44"/>
      <c r="AIB45" s="44"/>
      <c r="AIC45" s="44"/>
      <c r="AID45" s="44"/>
      <c r="AIE45" s="44"/>
      <c r="AIF45" s="44"/>
      <c r="AIG45" s="44"/>
      <c r="AIH45" s="44"/>
      <c r="AII45" s="44"/>
      <c r="AIJ45" s="44"/>
      <c r="AIK45" s="44"/>
      <c r="AIL45" s="44"/>
      <c r="AIM45" s="44"/>
      <c r="AIN45" s="44"/>
      <c r="AIO45" s="44"/>
      <c r="AIP45" s="44"/>
      <c r="AIQ45" s="44"/>
      <c r="AIR45" s="44"/>
      <c r="AIS45" s="44"/>
      <c r="AIT45" s="44"/>
      <c r="AIU45" s="44"/>
      <c r="AIV45" s="44"/>
      <c r="AIW45" s="44"/>
      <c r="AIX45" s="44"/>
      <c r="AIY45" s="44"/>
      <c r="AIZ45" s="44"/>
      <c r="AJA45" s="44"/>
      <c r="AJB45" s="44"/>
      <c r="AJC45" s="44"/>
      <c r="AJD45" s="44"/>
      <c r="AJE45" s="44"/>
      <c r="AJF45" s="44"/>
      <c r="AJG45" s="44"/>
      <c r="AJH45" s="44"/>
      <c r="AJI45" s="44"/>
      <c r="AJJ45" s="44"/>
      <c r="AJK45" s="44"/>
      <c r="AJL45" s="44"/>
      <c r="AJM45" s="44"/>
      <c r="AJN45" s="44"/>
      <c r="AJO45" s="44"/>
      <c r="AJP45" s="44"/>
      <c r="AJQ45" s="44"/>
      <c r="AJR45" s="44"/>
      <c r="AJS45" s="44"/>
      <c r="AJT45" s="44"/>
      <c r="AJU45" s="44"/>
      <c r="AJV45" s="44"/>
      <c r="AJW45" s="44"/>
      <c r="AJX45" s="44"/>
      <c r="AJY45" s="44"/>
      <c r="AJZ45" s="44"/>
      <c r="AKA45" s="44"/>
      <c r="AKB45" s="44"/>
      <c r="AKC45" s="44"/>
      <c r="AKD45" s="44"/>
      <c r="AKE45" s="44"/>
      <c r="AKF45" s="44"/>
      <c r="AKG45" s="44"/>
      <c r="AKH45" s="44"/>
      <c r="AKI45" s="44"/>
      <c r="AKJ45" s="44"/>
      <c r="AKK45" s="44"/>
      <c r="AKL45" s="44"/>
      <c r="AKM45" s="44"/>
      <c r="AKN45" s="44"/>
      <c r="AKO45" s="44"/>
      <c r="AKP45" s="44"/>
      <c r="AKQ45" s="44"/>
      <c r="AKR45" s="44"/>
      <c r="AKS45" s="44"/>
      <c r="AKT45" s="44"/>
      <c r="AKU45" s="44"/>
      <c r="AKV45" s="44"/>
      <c r="AKW45" s="44"/>
      <c r="AKX45" s="44"/>
      <c r="AKY45" s="44"/>
      <c r="AKZ45" s="44"/>
      <c r="ALA45" s="44"/>
      <c r="ALB45" s="44"/>
      <c r="ALC45" s="44"/>
      <c r="ALD45" s="44"/>
      <c r="ALE45" s="44"/>
      <c r="ALF45" s="44"/>
      <c r="ALG45" s="44"/>
      <c r="ALH45" s="44"/>
      <c r="ALI45" s="44"/>
      <c r="ALJ45" s="44"/>
      <c r="ALK45" s="44"/>
      <c r="ALL45" s="44"/>
      <c r="ALM45" s="44"/>
      <c r="ALN45" s="44"/>
      <c r="ALO45" s="44"/>
      <c r="ALP45" s="44"/>
      <c r="ALQ45" s="44"/>
      <c r="ALR45" s="44"/>
      <c r="ALS45" s="44"/>
      <c r="ALT45" s="44"/>
      <c r="ALU45" s="44"/>
      <c r="ALV45" s="44"/>
      <c r="ALW45" s="44"/>
      <c r="ALX45" s="44"/>
      <c r="ALY45" s="44"/>
      <c r="ALZ45" s="44"/>
      <c r="AMA45" s="44"/>
      <c r="AMB45" s="44"/>
      <c r="AMC45" s="44"/>
      <c r="AMD45" s="44"/>
      <c r="AME45" s="44"/>
      <c r="AMF45" s="44"/>
      <c r="AMG45" s="44"/>
      <c r="AMH45" s="44"/>
      <c r="AMI45" s="44"/>
      <c r="AMJ45" s="44"/>
      <c r="AMK45" s="44"/>
      <c r="AML45" s="44"/>
      <c r="AMM45" s="44"/>
      <c r="AMN45" s="44"/>
      <c r="AMO45" s="44"/>
      <c r="AMP45" s="44"/>
      <c r="AMQ45" s="44"/>
      <c r="AMR45" s="44"/>
      <c r="AMS45" s="44"/>
      <c r="AMT45" s="44"/>
      <c r="AMU45" s="44"/>
      <c r="AMV45" s="44"/>
      <c r="AMW45" s="44"/>
      <c r="AMX45" s="44"/>
      <c r="AMY45" s="44"/>
      <c r="AMZ45" s="44"/>
      <c r="ANA45" s="44"/>
      <c r="ANB45" s="44"/>
      <c r="ANC45" s="44"/>
      <c r="AND45" s="44"/>
      <c r="ANE45" s="44"/>
      <c r="ANF45" s="44"/>
      <c r="ANG45" s="44"/>
      <c r="ANH45" s="44"/>
      <c r="ANI45" s="44"/>
      <c r="ANJ45" s="44"/>
      <c r="ANK45" s="44"/>
      <c r="ANL45" s="44"/>
      <c r="ANM45" s="44"/>
      <c r="ANN45" s="44"/>
      <c r="ANO45" s="44"/>
      <c r="ANP45" s="44"/>
      <c r="ANQ45" s="44"/>
      <c r="ANR45" s="44"/>
      <c r="ANS45" s="44"/>
      <c r="ANT45" s="44"/>
      <c r="ANU45" s="44"/>
      <c r="ANV45" s="44"/>
      <c r="ANW45" s="44"/>
      <c r="ANX45" s="44"/>
      <c r="ANY45" s="44"/>
      <c r="ANZ45" s="44"/>
      <c r="AOA45" s="44"/>
      <c r="AOB45" s="44"/>
      <c r="AOC45" s="44"/>
      <c r="AOD45" s="44"/>
      <c r="AOE45" s="44"/>
      <c r="AOF45" s="44"/>
      <c r="AOG45" s="44"/>
      <c r="AOH45" s="44"/>
      <c r="AOI45" s="44"/>
      <c r="AOJ45" s="44"/>
      <c r="AOK45" s="44"/>
      <c r="AOL45" s="44"/>
      <c r="AOM45" s="44"/>
      <c r="AON45" s="44"/>
      <c r="AOO45" s="44"/>
      <c r="AOP45" s="44"/>
      <c r="AOQ45" s="44"/>
      <c r="AOR45" s="44"/>
      <c r="AOS45" s="44"/>
      <c r="AOT45" s="44"/>
      <c r="AOU45" s="44"/>
      <c r="AOV45" s="44"/>
      <c r="AOW45" s="44"/>
      <c r="AOX45" s="44"/>
      <c r="AOY45" s="44"/>
      <c r="AOZ45" s="44"/>
      <c r="APA45" s="44"/>
      <c r="APB45" s="44"/>
      <c r="APC45" s="44"/>
      <c r="APD45" s="44"/>
      <c r="APE45" s="44"/>
      <c r="APF45" s="44"/>
      <c r="APG45" s="44"/>
      <c r="APH45" s="44"/>
      <c r="API45" s="44"/>
      <c r="APJ45" s="44"/>
      <c r="APK45" s="44"/>
      <c r="APL45" s="44"/>
      <c r="APM45" s="44"/>
    </row>
    <row r="46" spans="3:1105" x14ac:dyDescent="0.25">
      <c r="C46" s="46" t="s">
        <v>324</v>
      </c>
      <c r="D46" s="44">
        <v>12485</v>
      </c>
      <c r="E46" s="119">
        <v>0</v>
      </c>
      <c r="F46" s="119">
        <v>0</v>
      </c>
      <c r="G46" s="119">
        <v>0</v>
      </c>
      <c r="H46" s="119">
        <v>-13835465.710000001</v>
      </c>
      <c r="I46" s="44"/>
      <c r="J46" s="44"/>
      <c r="K46" s="44"/>
      <c r="L46" s="44"/>
      <c r="M46" s="44"/>
      <c r="N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44"/>
      <c r="AN46" s="44"/>
      <c r="AO46" s="44"/>
      <c r="AP46" s="44"/>
      <c r="AQ46" s="44"/>
      <c r="AR46" s="44"/>
      <c r="AS46" s="44"/>
      <c r="AT46" s="44"/>
      <c r="AU46" s="44"/>
      <c r="AV46" s="44"/>
      <c r="AW46" s="44"/>
      <c r="AX46" s="44"/>
      <c r="AY46" s="44"/>
      <c r="AZ46" s="44"/>
      <c r="BA46" s="44"/>
      <c r="BB46" s="44"/>
      <c r="BC46" s="44"/>
      <c r="BD46" s="44"/>
      <c r="BE46" s="44"/>
      <c r="BF46" s="44"/>
      <c r="BG46" s="44"/>
      <c r="BH46" s="44"/>
      <c r="BI46" s="44"/>
      <c r="BJ46" s="44"/>
      <c r="BK46" s="44"/>
      <c r="BL46" s="44"/>
      <c r="BM46" s="44"/>
      <c r="BN46" s="44"/>
      <c r="BO46" s="44"/>
      <c r="BP46" s="44"/>
      <c r="BQ46" s="44"/>
      <c r="BR46" s="44"/>
      <c r="BS46" s="44"/>
      <c r="BT46" s="44"/>
      <c r="BU46" s="44"/>
      <c r="BV46" s="44"/>
      <c r="BW46" s="44"/>
      <c r="BX46" s="44"/>
      <c r="BY46" s="44"/>
      <c r="BZ46" s="44"/>
      <c r="CA46" s="44"/>
      <c r="CB46" s="44"/>
      <c r="CC46" s="44"/>
      <c r="CD46" s="44"/>
      <c r="CE46" s="44"/>
      <c r="CF46" s="44"/>
      <c r="CG46" s="44"/>
      <c r="CH46" s="44"/>
      <c r="CI46" s="44"/>
      <c r="CJ46" s="44"/>
      <c r="CK46" s="44"/>
      <c r="CL46" s="44"/>
      <c r="CM46" s="44"/>
      <c r="CN46" s="44"/>
      <c r="CO46" s="44"/>
      <c r="CP46" s="44"/>
      <c r="CQ46" s="44"/>
      <c r="CR46" s="44"/>
      <c r="CS46" s="44"/>
      <c r="CT46" s="44"/>
      <c r="CU46" s="44"/>
      <c r="CV46" s="44"/>
      <c r="CW46" s="44"/>
      <c r="CX46" s="44"/>
      <c r="CY46" s="44"/>
      <c r="CZ46" s="44"/>
      <c r="DA46" s="44"/>
      <c r="DB46" s="44"/>
      <c r="DC46" s="44"/>
      <c r="DD46" s="44"/>
      <c r="DE46" s="44"/>
      <c r="DF46" s="44"/>
      <c r="DG46" s="44"/>
      <c r="DH46" s="44"/>
      <c r="DI46" s="44"/>
      <c r="DJ46" s="44"/>
      <c r="DK46" s="44"/>
      <c r="DL46" s="44"/>
      <c r="DM46" s="44"/>
      <c r="DN46" s="44"/>
      <c r="DO46" s="44"/>
      <c r="DP46" s="44"/>
      <c r="DQ46" s="44"/>
      <c r="DR46" s="44"/>
      <c r="DS46" s="44"/>
      <c r="DT46" s="44"/>
      <c r="DU46" s="44"/>
      <c r="DV46" s="44"/>
      <c r="DW46" s="44"/>
      <c r="DX46" s="44"/>
      <c r="DY46" s="44"/>
      <c r="DZ46" s="44"/>
      <c r="EA46" s="44"/>
      <c r="EB46" s="44"/>
      <c r="EC46" s="44"/>
      <c r="ED46" s="44"/>
      <c r="EE46" s="44"/>
      <c r="EF46" s="44"/>
      <c r="EG46" s="44"/>
      <c r="EH46" s="44"/>
      <c r="EI46" s="44"/>
      <c r="EJ46" s="44"/>
      <c r="EK46" s="44"/>
      <c r="EL46" s="44"/>
      <c r="EM46" s="44"/>
      <c r="EN46" s="44"/>
      <c r="EO46" s="44"/>
      <c r="EP46" s="44"/>
      <c r="EQ46" s="44"/>
      <c r="ER46" s="44"/>
      <c r="ES46" s="44"/>
      <c r="ET46" s="44"/>
      <c r="EU46" s="44"/>
      <c r="EV46" s="44"/>
      <c r="EW46" s="44"/>
      <c r="EX46" s="44"/>
      <c r="EY46" s="44"/>
      <c r="EZ46" s="44"/>
      <c r="FA46" s="44"/>
      <c r="FB46" s="44"/>
      <c r="FC46" s="44"/>
      <c r="FD46" s="44"/>
      <c r="FE46" s="44"/>
      <c r="FF46" s="44"/>
      <c r="FG46" s="44"/>
      <c r="FH46" s="44"/>
      <c r="FI46" s="44"/>
      <c r="FJ46" s="44"/>
      <c r="FK46" s="44"/>
      <c r="FL46" s="44"/>
      <c r="FM46" s="44"/>
      <c r="FN46" s="44"/>
      <c r="FO46" s="44"/>
      <c r="FP46" s="44"/>
      <c r="FQ46" s="44"/>
      <c r="FR46" s="44"/>
      <c r="FS46" s="44"/>
      <c r="FT46" s="44"/>
      <c r="FU46" s="44"/>
      <c r="FV46" s="44"/>
      <c r="FW46" s="44"/>
      <c r="FX46" s="44"/>
      <c r="FY46" s="44"/>
      <c r="FZ46" s="44"/>
      <c r="GA46" s="44"/>
      <c r="GB46" s="44"/>
      <c r="GC46" s="44"/>
      <c r="GD46" s="44"/>
      <c r="GE46" s="44"/>
      <c r="GF46" s="44"/>
      <c r="GG46" s="44"/>
      <c r="GH46" s="44"/>
      <c r="GI46" s="44"/>
      <c r="GJ46" s="44"/>
      <c r="GK46" s="44"/>
      <c r="GL46" s="44"/>
      <c r="GM46" s="44"/>
      <c r="GN46" s="44"/>
      <c r="GO46" s="44"/>
      <c r="GP46" s="44"/>
      <c r="GQ46" s="44"/>
      <c r="GR46" s="44"/>
      <c r="GS46" s="44"/>
      <c r="GT46" s="44"/>
      <c r="GU46" s="44"/>
      <c r="GV46" s="44"/>
      <c r="GW46" s="44"/>
      <c r="GX46" s="44"/>
      <c r="GY46" s="44"/>
      <c r="GZ46" s="44"/>
      <c r="HA46" s="44"/>
      <c r="HB46" s="44"/>
      <c r="HC46" s="44"/>
      <c r="HD46" s="44"/>
      <c r="HE46" s="44"/>
      <c r="HF46" s="44"/>
      <c r="HG46" s="44"/>
      <c r="HH46" s="44"/>
      <c r="HI46" s="44"/>
      <c r="HJ46" s="44"/>
      <c r="HK46" s="44"/>
      <c r="HL46" s="44"/>
      <c r="HM46" s="44"/>
      <c r="HN46" s="44"/>
      <c r="HO46" s="44"/>
      <c r="HP46" s="44"/>
      <c r="HQ46" s="44"/>
      <c r="HR46" s="44"/>
      <c r="HS46" s="44"/>
      <c r="HT46" s="44"/>
      <c r="HU46" s="44"/>
      <c r="HV46" s="44"/>
      <c r="HW46" s="44"/>
      <c r="HX46" s="44"/>
      <c r="HY46" s="44"/>
      <c r="HZ46" s="44"/>
      <c r="IA46" s="44"/>
      <c r="IB46" s="44"/>
      <c r="IC46" s="44"/>
      <c r="ID46" s="44"/>
      <c r="IE46" s="44"/>
      <c r="IF46" s="44"/>
      <c r="IG46" s="44"/>
      <c r="IH46" s="44"/>
      <c r="II46" s="44"/>
      <c r="IJ46" s="44"/>
      <c r="IK46" s="44"/>
      <c r="IL46" s="44"/>
      <c r="IM46" s="44"/>
      <c r="IN46" s="44"/>
      <c r="IO46" s="44"/>
      <c r="IP46" s="44"/>
      <c r="IQ46" s="44"/>
      <c r="IR46" s="44"/>
      <c r="IS46" s="44"/>
      <c r="IT46" s="44"/>
      <c r="IU46" s="44"/>
      <c r="IV46" s="44"/>
      <c r="IW46" s="44"/>
      <c r="IX46" s="44"/>
      <c r="IY46" s="44"/>
      <c r="IZ46" s="44"/>
      <c r="JA46" s="44"/>
      <c r="JB46" s="44"/>
      <c r="JC46" s="44"/>
      <c r="JD46" s="44"/>
      <c r="JE46" s="44"/>
      <c r="JF46" s="44"/>
      <c r="JG46" s="44"/>
      <c r="JH46" s="44"/>
      <c r="JI46" s="44"/>
      <c r="JJ46" s="44"/>
      <c r="JK46" s="44"/>
      <c r="JL46" s="44"/>
      <c r="JM46" s="44"/>
      <c r="JN46" s="44"/>
      <c r="JO46" s="44"/>
      <c r="JP46" s="44"/>
      <c r="JQ46" s="44"/>
      <c r="JR46" s="44"/>
      <c r="JS46" s="44"/>
      <c r="JT46" s="44"/>
      <c r="JU46" s="44"/>
      <c r="JV46" s="44"/>
      <c r="JW46" s="44"/>
      <c r="JX46" s="44"/>
      <c r="JY46" s="44"/>
      <c r="JZ46" s="44"/>
      <c r="KA46" s="44"/>
      <c r="KB46" s="44"/>
      <c r="KC46" s="44"/>
      <c r="KD46" s="44"/>
      <c r="KE46" s="44"/>
      <c r="KF46" s="44"/>
      <c r="KG46" s="44"/>
      <c r="KH46" s="44"/>
      <c r="KI46" s="44"/>
      <c r="KJ46" s="44"/>
      <c r="KK46" s="44"/>
      <c r="KL46" s="44"/>
      <c r="KM46" s="44"/>
      <c r="KN46" s="44"/>
      <c r="KO46" s="44"/>
      <c r="KP46" s="44"/>
      <c r="KQ46" s="44"/>
      <c r="KR46" s="44"/>
      <c r="KS46" s="44"/>
      <c r="KT46" s="44"/>
      <c r="KU46" s="44"/>
      <c r="KV46" s="44"/>
      <c r="KW46" s="44"/>
      <c r="KX46" s="44"/>
      <c r="KY46" s="44"/>
      <c r="KZ46" s="44"/>
      <c r="LA46" s="44"/>
      <c r="LB46" s="44"/>
      <c r="LC46" s="44"/>
      <c r="LD46" s="44"/>
      <c r="LE46" s="44"/>
      <c r="LF46" s="44"/>
      <c r="LG46" s="44"/>
      <c r="LH46" s="44"/>
      <c r="LI46" s="44"/>
      <c r="LJ46" s="44"/>
      <c r="LK46" s="44"/>
      <c r="LL46" s="44"/>
      <c r="LM46" s="44"/>
      <c r="LN46" s="44"/>
      <c r="LO46" s="44"/>
      <c r="LP46" s="44"/>
      <c r="LQ46" s="44"/>
      <c r="LR46" s="44"/>
      <c r="LS46" s="44"/>
      <c r="LT46" s="44"/>
      <c r="LU46" s="44"/>
      <c r="LV46" s="44"/>
      <c r="LW46" s="44"/>
      <c r="LX46" s="44"/>
      <c r="LY46" s="44"/>
      <c r="LZ46" s="44"/>
      <c r="MA46" s="44"/>
      <c r="MB46" s="44"/>
      <c r="MC46" s="44"/>
      <c r="MD46" s="44"/>
      <c r="ME46" s="44"/>
      <c r="MF46" s="44"/>
      <c r="MG46" s="44"/>
      <c r="MH46" s="44"/>
      <c r="MI46" s="44"/>
      <c r="MJ46" s="44"/>
      <c r="MK46" s="44"/>
      <c r="ML46" s="44"/>
      <c r="MM46" s="44"/>
      <c r="MN46" s="44"/>
      <c r="MO46" s="44"/>
      <c r="MP46" s="44"/>
      <c r="MQ46" s="44"/>
      <c r="MR46" s="44"/>
      <c r="MS46" s="44"/>
      <c r="MT46" s="44"/>
      <c r="MU46" s="44"/>
      <c r="MV46" s="44"/>
      <c r="MW46" s="44"/>
      <c r="MX46" s="44"/>
      <c r="MY46" s="44"/>
      <c r="MZ46" s="44"/>
      <c r="NA46" s="44"/>
      <c r="NB46" s="44"/>
      <c r="NC46" s="44"/>
      <c r="ND46" s="44"/>
      <c r="NE46" s="44"/>
      <c r="NF46" s="44"/>
      <c r="NG46" s="44"/>
      <c r="NH46" s="44"/>
      <c r="NI46" s="44"/>
      <c r="NJ46" s="44"/>
      <c r="NK46" s="44"/>
      <c r="NL46" s="44"/>
      <c r="NM46" s="44"/>
      <c r="NN46" s="44"/>
      <c r="NO46" s="44"/>
      <c r="NP46" s="44"/>
      <c r="NQ46" s="44"/>
      <c r="NR46" s="44"/>
      <c r="NS46" s="44"/>
      <c r="NT46" s="44"/>
      <c r="NU46" s="44"/>
      <c r="NV46" s="44"/>
      <c r="NW46" s="44"/>
      <c r="NX46" s="44"/>
      <c r="NY46" s="44"/>
      <c r="NZ46" s="44"/>
      <c r="OA46" s="44"/>
      <c r="OB46" s="44"/>
      <c r="OC46" s="44"/>
      <c r="OD46" s="44"/>
      <c r="OE46" s="44"/>
      <c r="OF46" s="44"/>
      <c r="OG46" s="44"/>
      <c r="OH46" s="44"/>
      <c r="OI46" s="44"/>
      <c r="OJ46" s="44"/>
      <c r="OK46" s="44"/>
      <c r="OL46" s="44"/>
      <c r="OM46" s="44"/>
      <c r="ON46" s="44"/>
      <c r="OO46" s="44"/>
      <c r="OP46" s="44"/>
      <c r="OQ46" s="44"/>
      <c r="OR46" s="44"/>
      <c r="OS46" s="44"/>
      <c r="OT46" s="44"/>
      <c r="OU46" s="44"/>
      <c r="OV46" s="44"/>
      <c r="OW46" s="44"/>
      <c r="OX46" s="44"/>
      <c r="OY46" s="44"/>
      <c r="OZ46" s="44"/>
      <c r="PA46" s="44"/>
      <c r="PB46" s="44"/>
      <c r="PC46" s="44"/>
      <c r="PD46" s="44"/>
      <c r="PE46" s="44"/>
      <c r="PF46" s="44"/>
      <c r="PG46" s="44"/>
      <c r="PH46" s="44"/>
      <c r="PI46" s="44"/>
      <c r="PJ46" s="44"/>
      <c r="PK46" s="44"/>
      <c r="PL46" s="44"/>
      <c r="PM46" s="44"/>
      <c r="PN46" s="44"/>
      <c r="PO46" s="44"/>
      <c r="PP46" s="44"/>
      <c r="PQ46" s="44"/>
      <c r="PR46" s="44"/>
      <c r="PS46" s="44"/>
      <c r="PT46" s="44"/>
      <c r="PU46" s="44"/>
      <c r="PV46" s="44"/>
      <c r="PW46" s="44"/>
      <c r="PX46" s="44"/>
      <c r="PY46" s="44"/>
      <c r="PZ46" s="44"/>
      <c r="QA46" s="44"/>
      <c r="QB46" s="44"/>
      <c r="QC46" s="44"/>
      <c r="QD46" s="44"/>
      <c r="QE46" s="44"/>
      <c r="QF46" s="44"/>
      <c r="QG46" s="44"/>
      <c r="QH46" s="44"/>
      <c r="QI46" s="44"/>
      <c r="QJ46" s="44"/>
      <c r="QK46" s="44"/>
      <c r="QL46" s="44"/>
      <c r="QM46" s="44"/>
      <c r="QN46" s="44"/>
      <c r="QO46" s="44"/>
      <c r="QP46" s="44"/>
      <c r="QQ46" s="44"/>
      <c r="QR46" s="44"/>
      <c r="QS46" s="44"/>
      <c r="QT46" s="44"/>
      <c r="QU46" s="44"/>
      <c r="QV46" s="44"/>
      <c r="QW46" s="44"/>
      <c r="QX46" s="44"/>
      <c r="QY46" s="44"/>
      <c r="QZ46" s="44"/>
      <c r="RA46" s="44"/>
      <c r="RB46" s="44"/>
      <c r="RC46" s="44"/>
      <c r="RD46" s="44"/>
      <c r="RE46" s="44"/>
      <c r="RF46" s="44"/>
      <c r="RG46" s="44"/>
      <c r="RH46" s="44"/>
      <c r="RI46" s="44"/>
      <c r="RJ46" s="44"/>
      <c r="RK46" s="44"/>
      <c r="RL46" s="44"/>
      <c r="RM46" s="44"/>
      <c r="RN46" s="44"/>
      <c r="RO46" s="44"/>
      <c r="RP46" s="44"/>
      <c r="RQ46" s="44"/>
      <c r="RR46" s="44"/>
      <c r="RS46" s="44"/>
      <c r="RT46" s="44"/>
      <c r="RU46" s="44"/>
      <c r="RV46" s="44"/>
      <c r="RW46" s="44"/>
      <c r="RX46" s="44"/>
      <c r="RY46" s="44"/>
      <c r="RZ46" s="44"/>
      <c r="SA46" s="44"/>
      <c r="SB46" s="44"/>
      <c r="SC46" s="44"/>
      <c r="SD46" s="44"/>
      <c r="SE46" s="44"/>
      <c r="SF46" s="44"/>
      <c r="SG46" s="44"/>
      <c r="SH46" s="44"/>
      <c r="SI46" s="44"/>
      <c r="SJ46" s="44"/>
      <c r="SK46" s="44"/>
      <c r="SL46" s="44"/>
      <c r="SM46" s="44"/>
      <c r="SN46" s="44"/>
      <c r="SO46" s="44"/>
      <c r="SP46" s="44"/>
      <c r="SQ46" s="44"/>
      <c r="SR46" s="44"/>
      <c r="SS46" s="44"/>
      <c r="ST46" s="44"/>
      <c r="SU46" s="44"/>
      <c r="SV46" s="44"/>
      <c r="SW46" s="44"/>
      <c r="SX46" s="44"/>
      <c r="SY46" s="44"/>
      <c r="SZ46" s="44"/>
      <c r="TA46" s="44"/>
      <c r="TB46" s="44"/>
      <c r="TC46" s="44"/>
      <c r="TD46" s="44"/>
      <c r="TE46" s="44"/>
      <c r="TF46" s="44"/>
      <c r="TG46" s="44"/>
      <c r="TH46" s="44"/>
      <c r="TI46" s="44"/>
      <c r="TJ46" s="44"/>
      <c r="TK46" s="44"/>
      <c r="TL46" s="44"/>
      <c r="TM46" s="44"/>
      <c r="TN46" s="44"/>
      <c r="TO46" s="44"/>
      <c r="TP46" s="44"/>
      <c r="TQ46" s="44"/>
      <c r="TR46" s="44"/>
      <c r="TS46" s="44"/>
      <c r="TT46" s="44"/>
      <c r="TU46" s="44"/>
      <c r="TV46" s="44"/>
      <c r="TW46" s="44"/>
      <c r="TX46" s="44"/>
      <c r="TY46" s="44"/>
      <c r="TZ46" s="44"/>
      <c r="UA46" s="44"/>
      <c r="UB46" s="44"/>
      <c r="UC46" s="44"/>
      <c r="UD46" s="44"/>
      <c r="UE46" s="44"/>
      <c r="UF46" s="44"/>
      <c r="UG46" s="44"/>
      <c r="UH46" s="44"/>
      <c r="UI46" s="44"/>
      <c r="UJ46" s="44"/>
      <c r="UK46" s="44"/>
      <c r="UL46" s="44"/>
      <c r="UM46" s="44"/>
      <c r="UN46" s="44"/>
      <c r="UO46" s="44"/>
      <c r="UP46" s="44"/>
      <c r="UQ46" s="44"/>
      <c r="UR46" s="44"/>
      <c r="US46" s="44"/>
      <c r="UT46" s="44"/>
      <c r="UU46" s="44"/>
      <c r="UV46" s="44"/>
      <c r="UW46" s="44"/>
      <c r="UX46" s="44"/>
      <c r="UY46" s="44"/>
      <c r="UZ46" s="44"/>
      <c r="VA46" s="44"/>
      <c r="VB46" s="44"/>
      <c r="VC46" s="44"/>
      <c r="VD46" s="44"/>
      <c r="VE46" s="44"/>
      <c r="VF46" s="44"/>
      <c r="VG46" s="44"/>
      <c r="VH46" s="44"/>
      <c r="VI46" s="44"/>
      <c r="VJ46" s="44"/>
      <c r="VK46" s="44"/>
      <c r="VL46" s="44"/>
      <c r="VM46" s="44"/>
      <c r="VN46" s="44"/>
      <c r="VO46" s="44"/>
      <c r="VP46" s="44"/>
      <c r="VQ46" s="44"/>
      <c r="VR46" s="44"/>
      <c r="VS46" s="44"/>
      <c r="VT46" s="44"/>
      <c r="VU46" s="44"/>
      <c r="VV46" s="44"/>
      <c r="VW46" s="44"/>
      <c r="VX46" s="44"/>
      <c r="VY46" s="44"/>
      <c r="VZ46" s="44"/>
      <c r="WA46" s="44"/>
      <c r="WB46" s="44"/>
      <c r="WC46" s="44"/>
      <c r="WD46" s="44"/>
      <c r="WE46" s="44"/>
      <c r="WF46" s="44"/>
      <c r="WG46" s="44"/>
      <c r="WH46" s="44"/>
      <c r="WI46" s="44"/>
      <c r="WJ46" s="44"/>
      <c r="WK46" s="44"/>
      <c r="WL46" s="44"/>
      <c r="WM46" s="44"/>
      <c r="WN46" s="44"/>
      <c r="WO46" s="44"/>
      <c r="WP46" s="44"/>
      <c r="WQ46" s="44"/>
      <c r="WR46" s="44"/>
      <c r="WS46" s="44"/>
      <c r="WT46" s="44"/>
      <c r="WU46" s="44"/>
      <c r="WV46" s="44"/>
      <c r="WW46" s="44"/>
      <c r="WX46" s="44"/>
      <c r="WY46" s="44"/>
      <c r="WZ46" s="44"/>
      <c r="XA46" s="44"/>
      <c r="XB46" s="44"/>
      <c r="XC46" s="44"/>
      <c r="XD46" s="44"/>
      <c r="XE46" s="44"/>
      <c r="XF46" s="44"/>
      <c r="XG46" s="44"/>
      <c r="XH46" s="44"/>
      <c r="XI46" s="44"/>
      <c r="XJ46" s="44"/>
      <c r="XK46" s="44"/>
      <c r="XL46" s="44"/>
      <c r="XM46" s="44"/>
      <c r="XN46" s="44"/>
      <c r="XO46" s="44"/>
      <c r="XP46" s="44"/>
      <c r="XQ46" s="44"/>
      <c r="XR46" s="44"/>
      <c r="XS46" s="44"/>
      <c r="XT46" s="44"/>
      <c r="XU46" s="44"/>
      <c r="XV46" s="44"/>
      <c r="XW46" s="44"/>
      <c r="XX46" s="44"/>
      <c r="XY46" s="44"/>
      <c r="XZ46" s="44"/>
      <c r="YA46" s="44"/>
      <c r="YB46" s="44"/>
      <c r="YC46" s="44"/>
      <c r="YD46" s="44"/>
      <c r="YE46" s="44"/>
      <c r="YF46" s="44"/>
      <c r="YG46" s="44"/>
      <c r="YH46" s="44"/>
      <c r="YI46" s="44"/>
      <c r="YJ46" s="44"/>
      <c r="YK46" s="44"/>
      <c r="YL46" s="44"/>
      <c r="YM46" s="44"/>
      <c r="YN46" s="44"/>
      <c r="YO46" s="44"/>
      <c r="YP46" s="44"/>
      <c r="YQ46" s="44"/>
      <c r="YR46" s="44"/>
      <c r="YS46" s="44"/>
      <c r="YT46" s="44"/>
      <c r="YU46" s="44"/>
      <c r="YV46" s="44"/>
      <c r="YW46" s="44"/>
      <c r="YX46" s="44"/>
      <c r="YY46" s="44"/>
      <c r="YZ46" s="44"/>
      <c r="ZA46" s="44"/>
      <c r="ZB46" s="44"/>
      <c r="ZC46" s="44"/>
      <c r="ZD46" s="44"/>
      <c r="ZE46" s="44"/>
      <c r="ZF46" s="44"/>
      <c r="ZG46" s="44"/>
      <c r="ZH46" s="44"/>
      <c r="ZI46" s="44"/>
      <c r="ZJ46" s="44"/>
      <c r="ZK46" s="44"/>
      <c r="ZL46" s="44"/>
      <c r="ZM46" s="44"/>
      <c r="ZN46" s="44"/>
      <c r="ZO46" s="44"/>
      <c r="ZP46" s="44"/>
      <c r="ZQ46" s="44"/>
      <c r="ZR46" s="44"/>
      <c r="ZS46" s="44"/>
      <c r="ZT46" s="44"/>
      <c r="ZU46" s="44"/>
      <c r="ZV46" s="44"/>
      <c r="ZW46" s="44"/>
      <c r="ZX46" s="44"/>
      <c r="ZY46" s="44"/>
      <c r="ZZ46" s="44"/>
      <c r="AAA46" s="44"/>
      <c r="AAB46" s="44"/>
      <c r="AAC46" s="44"/>
      <c r="AAD46" s="44"/>
      <c r="AAE46" s="44"/>
      <c r="AAF46" s="44"/>
      <c r="AAG46" s="44"/>
      <c r="AAH46" s="44"/>
      <c r="AAI46" s="44"/>
      <c r="AAJ46" s="44"/>
      <c r="AAK46" s="44"/>
      <c r="AAL46" s="44"/>
      <c r="AAM46" s="44"/>
      <c r="AAN46" s="44"/>
      <c r="AAO46" s="44"/>
      <c r="AAP46" s="44"/>
      <c r="AAQ46" s="44"/>
      <c r="AAR46" s="44"/>
      <c r="AAS46" s="44"/>
      <c r="AAT46" s="44"/>
      <c r="AAU46" s="44"/>
      <c r="AAV46" s="44"/>
      <c r="AAW46" s="44"/>
      <c r="AAX46" s="44"/>
      <c r="AAY46" s="44"/>
      <c r="AAZ46" s="44"/>
      <c r="ABA46" s="44"/>
      <c r="ABB46" s="44"/>
      <c r="ABC46" s="44"/>
      <c r="ABD46" s="44"/>
      <c r="ABE46" s="44"/>
      <c r="ABF46" s="44"/>
      <c r="ABG46" s="44"/>
      <c r="ABH46" s="44"/>
      <c r="ABI46" s="44"/>
      <c r="ABJ46" s="44"/>
      <c r="ABK46" s="44"/>
      <c r="ABL46" s="44"/>
      <c r="ABM46" s="44"/>
      <c r="ABN46" s="44"/>
      <c r="ABO46" s="44"/>
      <c r="ABP46" s="44"/>
      <c r="ABQ46" s="44"/>
      <c r="ABR46" s="44"/>
      <c r="ABS46" s="44"/>
      <c r="ABT46" s="44"/>
      <c r="ABU46" s="44"/>
      <c r="ABV46" s="44"/>
      <c r="ABW46" s="44"/>
      <c r="ABX46" s="44"/>
      <c r="ABY46" s="44"/>
      <c r="ABZ46" s="44"/>
      <c r="ACA46" s="44"/>
      <c r="ACB46" s="44"/>
      <c r="ACC46" s="44"/>
      <c r="ACD46" s="44"/>
      <c r="ACE46" s="44"/>
      <c r="ACF46" s="44"/>
      <c r="ACG46" s="44"/>
      <c r="ACH46" s="44"/>
      <c r="ACI46" s="44"/>
      <c r="ACJ46" s="44"/>
      <c r="ACK46" s="44"/>
      <c r="ACL46" s="44"/>
      <c r="ACM46" s="44"/>
      <c r="ACN46" s="44"/>
      <c r="ACO46" s="44"/>
      <c r="ACP46" s="44"/>
      <c r="ACQ46" s="44"/>
      <c r="ACR46" s="44"/>
      <c r="ACS46" s="44"/>
      <c r="ACT46" s="44"/>
      <c r="ACU46" s="44"/>
      <c r="ACV46" s="44"/>
      <c r="ACW46" s="44"/>
      <c r="ACX46" s="44"/>
      <c r="ACY46" s="44"/>
      <c r="ACZ46" s="44"/>
      <c r="ADA46" s="44"/>
      <c r="ADB46" s="44"/>
      <c r="ADC46" s="44"/>
      <c r="ADD46" s="44"/>
      <c r="ADE46" s="44"/>
      <c r="ADF46" s="44"/>
      <c r="ADG46" s="44"/>
      <c r="ADH46" s="44"/>
      <c r="ADI46" s="44"/>
      <c r="ADJ46" s="44"/>
      <c r="ADK46" s="44"/>
      <c r="ADL46" s="44"/>
      <c r="ADM46" s="44"/>
      <c r="ADN46" s="44"/>
      <c r="ADO46" s="44"/>
      <c r="ADP46" s="44"/>
      <c r="ADQ46" s="44"/>
      <c r="ADR46" s="44"/>
      <c r="ADS46" s="44"/>
      <c r="ADT46" s="44"/>
      <c r="ADU46" s="44"/>
      <c r="ADV46" s="44"/>
      <c r="ADW46" s="44"/>
      <c r="ADX46" s="44"/>
      <c r="ADY46" s="44"/>
      <c r="ADZ46" s="44"/>
      <c r="AEA46" s="44"/>
      <c r="AEB46" s="44"/>
      <c r="AEC46" s="44"/>
      <c r="AED46" s="44"/>
      <c r="AEE46" s="44"/>
      <c r="AEF46" s="44"/>
      <c r="AEG46" s="44"/>
      <c r="AEH46" s="44"/>
      <c r="AEI46" s="44"/>
      <c r="AEJ46" s="44"/>
      <c r="AEK46" s="44"/>
      <c r="AEL46" s="44"/>
      <c r="AEM46" s="44"/>
      <c r="AEN46" s="44"/>
      <c r="AEO46" s="44"/>
      <c r="AEP46" s="44"/>
      <c r="AEQ46" s="44"/>
      <c r="AER46" s="44"/>
      <c r="AES46" s="44"/>
      <c r="AET46" s="44"/>
      <c r="AEU46" s="44"/>
      <c r="AEV46" s="44"/>
      <c r="AEW46" s="44"/>
      <c r="AEX46" s="44"/>
      <c r="AEY46" s="44"/>
      <c r="AEZ46" s="44"/>
      <c r="AFA46" s="44"/>
      <c r="AFB46" s="44"/>
      <c r="AFC46" s="44"/>
      <c r="AFD46" s="44"/>
      <c r="AFE46" s="44"/>
      <c r="AFF46" s="44"/>
      <c r="AFG46" s="44"/>
      <c r="AFH46" s="44"/>
      <c r="AFI46" s="44"/>
      <c r="AFJ46" s="44"/>
      <c r="AFK46" s="44"/>
      <c r="AFL46" s="44"/>
      <c r="AFM46" s="44"/>
      <c r="AFN46" s="44"/>
      <c r="AFO46" s="44"/>
      <c r="AFP46" s="44"/>
      <c r="AFQ46" s="44"/>
      <c r="AFR46" s="44"/>
      <c r="AFS46" s="44"/>
      <c r="AFT46" s="44"/>
      <c r="AFU46" s="44"/>
      <c r="AFV46" s="44"/>
      <c r="AFW46" s="44"/>
      <c r="AFX46" s="44"/>
      <c r="AFY46" s="44"/>
      <c r="AFZ46" s="44"/>
      <c r="AGA46" s="44"/>
      <c r="AGB46" s="44"/>
      <c r="AGC46" s="44"/>
      <c r="AGD46" s="44"/>
      <c r="AGE46" s="44"/>
      <c r="AGF46" s="44"/>
      <c r="AGG46" s="44"/>
      <c r="AGH46" s="44"/>
      <c r="AGI46" s="44"/>
      <c r="AGJ46" s="44"/>
      <c r="AGK46" s="44"/>
      <c r="AGL46" s="44"/>
      <c r="AGM46" s="44"/>
      <c r="AGN46" s="44"/>
      <c r="AGO46" s="44"/>
      <c r="AGP46" s="44"/>
      <c r="AGQ46" s="44"/>
      <c r="AGR46" s="44"/>
      <c r="AGS46" s="44"/>
      <c r="AGT46" s="44"/>
      <c r="AGU46" s="44"/>
      <c r="AGV46" s="44"/>
      <c r="AGW46" s="44"/>
      <c r="AGX46" s="44"/>
      <c r="AGY46" s="44"/>
      <c r="AGZ46" s="44"/>
      <c r="AHA46" s="44"/>
      <c r="AHB46" s="44"/>
      <c r="AHC46" s="44"/>
      <c r="AHD46" s="44"/>
      <c r="AHE46" s="44"/>
      <c r="AHF46" s="44"/>
      <c r="AHG46" s="44"/>
      <c r="AHH46" s="44"/>
      <c r="AHI46" s="44"/>
      <c r="AHJ46" s="44"/>
      <c r="AHK46" s="44"/>
      <c r="AHL46" s="44"/>
      <c r="AHM46" s="44"/>
      <c r="AHN46" s="44"/>
      <c r="AHO46" s="44"/>
      <c r="AHP46" s="44"/>
      <c r="AHQ46" s="44"/>
      <c r="AHR46" s="44"/>
      <c r="AHS46" s="44"/>
      <c r="AHT46" s="44"/>
      <c r="AHU46" s="44"/>
      <c r="AHV46" s="44"/>
      <c r="AHW46" s="44"/>
      <c r="AHX46" s="44"/>
      <c r="AHY46" s="44"/>
      <c r="AHZ46" s="44"/>
      <c r="AIA46" s="44"/>
      <c r="AIB46" s="44"/>
      <c r="AIC46" s="44"/>
      <c r="AID46" s="44"/>
      <c r="AIE46" s="44"/>
      <c r="AIF46" s="44"/>
      <c r="AIG46" s="44"/>
      <c r="AIH46" s="44"/>
      <c r="AII46" s="44"/>
      <c r="AIJ46" s="44"/>
      <c r="AIK46" s="44"/>
      <c r="AIL46" s="44"/>
      <c r="AIM46" s="44"/>
      <c r="AIN46" s="44"/>
      <c r="AIO46" s="44"/>
      <c r="AIP46" s="44"/>
      <c r="AIQ46" s="44"/>
      <c r="AIR46" s="44"/>
      <c r="AIS46" s="44"/>
      <c r="AIT46" s="44"/>
      <c r="AIU46" s="44"/>
      <c r="AIV46" s="44"/>
      <c r="AIW46" s="44"/>
      <c r="AIX46" s="44"/>
      <c r="AIY46" s="44"/>
      <c r="AIZ46" s="44"/>
      <c r="AJA46" s="44"/>
      <c r="AJB46" s="44"/>
      <c r="AJC46" s="44"/>
      <c r="AJD46" s="44"/>
      <c r="AJE46" s="44"/>
      <c r="AJF46" s="44"/>
      <c r="AJG46" s="44"/>
      <c r="AJH46" s="44"/>
      <c r="AJI46" s="44"/>
      <c r="AJJ46" s="44"/>
      <c r="AJK46" s="44"/>
      <c r="AJL46" s="44"/>
      <c r="AJM46" s="44"/>
      <c r="AJN46" s="44"/>
      <c r="AJO46" s="44"/>
      <c r="AJP46" s="44"/>
      <c r="AJQ46" s="44"/>
      <c r="AJR46" s="44"/>
      <c r="AJS46" s="44"/>
      <c r="AJT46" s="44"/>
      <c r="AJU46" s="44"/>
      <c r="AJV46" s="44"/>
      <c r="AJW46" s="44"/>
      <c r="AJX46" s="44"/>
      <c r="AJY46" s="44"/>
      <c r="AJZ46" s="44"/>
      <c r="AKA46" s="44"/>
      <c r="AKB46" s="44"/>
      <c r="AKC46" s="44"/>
      <c r="AKD46" s="44"/>
      <c r="AKE46" s="44"/>
      <c r="AKF46" s="44"/>
      <c r="AKG46" s="44"/>
      <c r="AKH46" s="44"/>
      <c r="AKI46" s="44"/>
      <c r="AKJ46" s="44"/>
      <c r="AKK46" s="44"/>
      <c r="AKL46" s="44"/>
      <c r="AKM46" s="44"/>
      <c r="AKN46" s="44"/>
      <c r="AKO46" s="44"/>
      <c r="AKP46" s="44"/>
      <c r="AKQ46" s="44"/>
      <c r="AKR46" s="44"/>
      <c r="AKS46" s="44"/>
      <c r="AKT46" s="44"/>
      <c r="AKU46" s="44"/>
      <c r="AKV46" s="44"/>
      <c r="AKW46" s="44"/>
      <c r="AKX46" s="44"/>
      <c r="AKY46" s="44"/>
      <c r="AKZ46" s="44"/>
      <c r="ALA46" s="44"/>
      <c r="ALB46" s="44"/>
      <c r="ALC46" s="44"/>
      <c r="ALD46" s="44"/>
      <c r="ALE46" s="44"/>
      <c r="ALF46" s="44"/>
      <c r="ALG46" s="44"/>
      <c r="ALH46" s="44"/>
      <c r="ALI46" s="44"/>
      <c r="ALJ46" s="44"/>
      <c r="ALK46" s="44"/>
      <c r="ALL46" s="44"/>
      <c r="ALM46" s="44"/>
      <c r="ALN46" s="44"/>
      <c r="ALO46" s="44"/>
      <c r="ALP46" s="44"/>
      <c r="ALQ46" s="44"/>
      <c r="ALR46" s="44"/>
      <c r="ALS46" s="44"/>
      <c r="ALT46" s="44"/>
      <c r="ALU46" s="44"/>
      <c r="ALV46" s="44"/>
      <c r="ALW46" s="44"/>
      <c r="ALX46" s="44"/>
      <c r="ALY46" s="44"/>
      <c r="ALZ46" s="44"/>
      <c r="AMA46" s="44"/>
      <c r="AMB46" s="44"/>
      <c r="AMC46" s="44"/>
      <c r="AMD46" s="44"/>
      <c r="AME46" s="44"/>
      <c r="AMF46" s="44"/>
      <c r="AMG46" s="44"/>
      <c r="AMH46" s="44"/>
      <c r="AMI46" s="44"/>
      <c r="AMJ46" s="44"/>
      <c r="AMK46" s="44"/>
      <c r="AML46" s="44"/>
      <c r="AMM46" s="44"/>
      <c r="AMN46" s="44"/>
      <c r="AMO46" s="44"/>
      <c r="AMP46" s="44"/>
      <c r="AMQ46" s="44"/>
      <c r="AMR46" s="44"/>
      <c r="AMS46" s="44"/>
      <c r="AMT46" s="44"/>
      <c r="AMU46" s="44"/>
      <c r="AMV46" s="44"/>
      <c r="AMW46" s="44"/>
      <c r="AMX46" s="44"/>
      <c r="AMY46" s="44"/>
      <c r="AMZ46" s="44"/>
      <c r="ANA46" s="44"/>
      <c r="ANB46" s="44"/>
      <c r="ANC46" s="44"/>
      <c r="AND46" s="44"/>
      <c r="ANE46" s="44"/>
      <c r="ANF46" s="44"/>
      <c r="ANG46" s="44"/>
      <c r="ANH46" s="44"/>
      <c r="ANI46" s="44"/>
      <c r="ANJ46" s="44"/>
      <c r="ANK46" s="44"/>
      <c r="ANL46" s="44"/>
      <c r="ANM46" s="44"/>
      <c r="ANN46" s="44"/>
      <c r="ANO46" s="44"/>
      <c r="ANP46" s="44"/>
      <c r="ANQ46" s="44"/>
      <c r="ANR46" s="44"/>
      <c r="ANS46" s="44"/>
      <c r="ANT46" s="44"/>
      <c r="ANU46" s="44"/>
      <c r="ANV46" s="44"/>
      <c r="ANW46" s="44"/>
      <c r="ANX46" s="44"/>
      <c r="ANY46" s="44"/>
      <c r="ANZ46" s="44"/>
      <c r="AOA46" s="44"/>
      <c r="AOB46" s="44"/>
      <c r="AOC46" s="44"/>
      <c r="AOD46" s="44"/>
      <c r="AOE46" s="44"/>
      <c r="AOF46" s="44"/>
      <c r="AOG46" s="44"/>
      <c r="AOH46" s="44"/>
      <c r="AOI46" s="44"/>
      <c r="AOJ46" s="44"/>
      <c r="AOK46" s="44"/>
      <c r="AOL46" s="44"/>
      <c r="AOM46" s="44"/>
      <c r="AON46" s="44"/>
      <c r="AOO46" s="44"/>
      <c r="AOP46" s="44"/>
      <c r="AOQ46" s="44"/>
      <c r="AOR46" s="44"/>
      <c r="AOS46" s="44"/>
      <c r="AOT46" s="44"/>
      <c r="AOU46" s="44"/>
      <c r="AOV46" s="44"/>
      <c r="AOW46" s="44"/>
      <c r="AOX46" s="44"/>
      <c r="AOY46" s="44"/>
      <c r="AOZ46" s="44"/>
      <c r="APA46" s="44"/>
      <c r="APB46" s="44"/>
      <c r="APC46" s="44"/>
      <c r="APD46" s="44"/>
      <c r="APE46" s="44"/>
      <c r="APF46" s="44"/>
      <c r="APG46" s="44"/>
      <c r="APH46" s="44"/>
      <c r="API46" s="44"/>
      <c r="APJ46" s="44"/>
      <c r="APK46" s="44"/>
      <c r="APL46" s="44"/>
      <c r="APM46" s="44"/>
    </row>
    <row r="47" spans="3:1105" x14ac:dyDescent="0.25">
      <c r="C47" s="46" t="s">
        <v>324</v>
      </c>
      <c r="D47" s="44">
        <v>12389</v>
      </c>
      <c r="E47" s="119">
        <v>0</v>
      </c>
      <c r="F47" s="119">
        <v>0</v>
      </c>
      <c r="G47" s="119">
        <v>0</v>
      </c>
      <c r="H47" s="119">
        <v>73596724.969999999</v>
      </c>
      <c r="I47" s="44"/>
      <c r="J47" s="44"/>
      <c r="K47" s="44"/>
      <c r="L47" s="44"/>
      <c r="M47" s="44"/>
      <c r="N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44"/>
      <c r="AL47" s="44"/>
      <c r="AM47" s="44"/>
      <c r="AN47" s="44"/>
      <c r="AO47" s="44"/>
      <c r="AP47" s="44"/>
      <c r="AQ47" s="44"/>
      <c r="AR47" s="44"/>
      <c r="AS47" s="44"/>
      <c r="AT47" s="44"/>
      <c r="AU47" s="44"/>
      <c r="AV47" s="44"/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4"/>
      <c r="BI47" s="44"/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4"/>
      <c r="BW47" s="44"/>
      <c r="BX47" s="44"/>
      <c r="BY47" s="44"/>
      <c r="BZ47" s="44"/>
      <c r="CA47" s="44"/>
      <c r="CB47" s="44"/>
      <c r="CC47" s="44"/>
      <c r="CD47" s="44"/>
      <c r="CE47" s="44"/>
      <c r="CF47" s="44"/>
      <c r="CG47" s="44"/>
      <c r="CH47" s="44"/>
      <c r="CI47" s="44"/>
      <c r="CJ47" s="44"/>
      <c r="CK47" s="44"/>
      <c r="CL47" s="44"/>
      <c r="CM47" s="44"/>
      <c r="CN47" s="44"/>
      <c r="CO47" s="44"/>
      <c r="CP47" s="44"/>
      <c r="CQ47" s="44"/>
      <c r="CR47" s="44"/>
      <c r="CS47" s="44"/>
      <c r="CT47" s="44"/>
      <c r="CU47" s="44"/>
      <c r="CV47" s="44"/>
      <c r="CW47" s="44"/>
      <c r="CX47" s="44"/>
      <c r="CY47" s="44"/>
      <c r="CZ47" s="44"/>
      <c r="DA47" s="44"/>
      <c r="DB47" s="44"/>
      <c r="DC47" s="44"/>
      <c r="DD47" s="44"/>
      <c r="DE47" s="44"/>
      <c r="DF47" s="44"/>
      <c r="DG47" s="44"/>
      <c r="DH47" s="44"/>
      <c r="DI47" s="44"/>
      <c r="DJ47" s="44"/>
      <c r="DK47" s="44"/>
      <c r="DL47" s="44"/>
      <c r="DM47" s="44"/>
      <c r="DN47" s="44"/>
      <c r="DO47" s="44"/>
      <c r="DP47" s="44"/>
      <c r="DQ47" s="44"/>
      <c r="DR47" s="44"/>
      <c r="DS47" s="44"/>
      <c r="DT47" s="44"/>
      <c r="DU47" s="44"/>
      <c r="DV47" s="44"/>
      <c r="DW47" s="44"/>
      <c r="DX47" s="44"/>
      <c r="DY47" s="44"/>
      <c r="DZ47" s="44"/>
      <c r="EA47" s="44"/>
      <c r="EB47" s="44"/>
      <c r="EC47" s="44"/>
      <c r="ED47" s="44"/>
      <c r="EE47" s="44"/>
      <c r="EF47" s="44"/>
      <c r="EG47" s="44"/>
      <c r="EH47" s="44"/>
      <c r="EI47" s="44"/>
      <c r="EJ47" s="44"/>
      <c r="EK47" s="44"/>
      <c r="EL47" s="44"/>
      <c r="EM47" s="44"/>
      <c r="EN47" s="44"/>
      <c r="EO47" s="44"/>
      <c r="EP47" s="44"/>
      <c r="EQ47" s="44"/>
      <c r="ER47" s="44"/>
      <c r="ES47" s="44"/>
      <c r="ET47" s="44"/>
      <c r="EU47" s="44"/>
      <c r="EV47" s="44"/>
      <c r="EW47" s="44"/>
      <c r="EX47" s="44"/>
      <c r="EY47" s="44"/>
      <c r="EZ47" s="44"/>
      <c r="FA47" s="44"/>
      <c r="FB47" s="44"/>
      <c r="FC47" s="44"/>
      <c r="FD47" s="44"/>
      <c r="FE47" s="44"/>
      <c r="FF47" s="44"/>
      <c r="FG47" s="44"/>
      <c r="FH47" s="44"/>
      <c r="FI47" s="44"/>
      <c r="FJ47" s="44"/>
      <c r="FK47" s="44"/>
      <c r="FL47" s="44"/>
      <c r="FM47" s="44"/>
      <c r="FN47" s="44"/>
      <c r="FO47" s="44"/>
      <c r="FP47" s="44"/>
      <c r="FQ47" s="44"/>
      <c r="FR47" s="44"/>
      <c r="FS47" s="44"/>
      <c r="FT47" s="44"/>
      <c r="FU47" s="44"/>
      <c r="FV47" s="44"/>
      <c r="FW47" s="44"/>
      <c r="FX47" s="44"/>
      <c r="FY47" s="44"/>
      <c r="FZ47" s="44"/>
      <c r="GA47" s="44"/>
      <c r="GB47" s="44"/>
      <c r="GC47" s="44"/>
      <c r="GD47" s="44"/>
      <c r="GE47" s="44"/>
      <c r="GF47" s="44"/>
      <c r="GG47" s="44"/>
      <c r="GH47" s="44"/>
      <c r="GI47" s="44"/>
      <c r="GJ47" s="44"/>
      <c r="GK47" s="44"/>
      <c r="GL47" s="44"/>
      <c r="GM47" s="44"/>
      <c r="GN47" s="44"/>
      <c r="GO47" s="44"/>
      <c r="GP47" s="44"/>
      <c r="GQ47" s="44"/>
      <c r="GR47" s="44"/>
      <c r="GS47" s="44"/>
      <c r="GT47" s="44"/>
      <c r="GU47" s="44"/>
      <c r="GV47" s="44"/>
      <c r="GW47" s="44"/>
      <c r="GX47" s="44"/>
      <c r="GY47" s="44"/>
      <c r="GZ47" s="44"/>
      <c r="HA47" s="44"/>
      <c r="HB47" s="44"/>
      <c r="HC47" s="44"/>
      <c r="HD47" s="44"/>
      <c r="HE47" s="44"/>
      <c r="HF47" s="44"/>
      <c r="HG47" s="44"/>
      <c r="HH47" s="44"/>
      <c r="HI47" s="44"/>
      <c r="HJ47" s="44"/>
      <c r="HK47" s="44"/>
      <c r="HL47" s="44"/>
      <c r="HM47" s="44"/>
      <c r="HN47" s="44"/>
      <c r="HO47" s="44"/>
      <c r="HP47" s="44"/>
      <c r="HQ47" s="44"/>
      <c r="HR47" s="44"/>
      <c r="HS47" s="44"/>
      <c r="HT47" s="44"/>
      <c r="HU47" s="44"/>
      <c r="HV47" s="44"/>
      <c r="HW47" s="44"/>
      <c r="HX47" s="44"/>
      <c r="HY47" s="44"/>
      <c r="HZ47" s="44"/>
      <c r="IA47" s="44"/>
      <c r="IB47" s="44"/>
      <c r="IC47" s="44"/>
      <c r="ID47" s="44"/>
      <c r="IE47" s="44"/>
      <c r="IF47" s="44"/>
      <c r="IG47" s="44"/>
      <c r="IH47" s="44"/>
      <c r="II47" s="44"/>
      <c r="IJ47" s="44"/>
      <c r="IK47" s="44"/>
      <c r="IL47" s="44"/>
      <c r="IM47" s="44"/>
      <c r="IN47" s="44"/>
      <c r="IO47" s="44"/>
      <c r="IP47" s="44"/>
      <c r="IQ47" s="44"/>
      <c r="IR47" s="44"/>
      <c r="IS47" s="44"/>
      <c r="IT47" s="44"/>
      <c r="IU47" s="44"/>
      <c r="IV47" s="44"/>
      <c r="IW47" s="44"/>
      <c r="IX47" s="44"/>
      <c r="IY47" s="44"/>
      <c r="IZ47" s="44"/>
      <c r="JA47" s="44"/>
      <c r="JB47" s="44"/>
      <c r="JC47" s="44"/>
      <c r="JD47" s="44"/>
      <c r="JE47" s="44"/>
      <c r="JF47" s="44"/>
      <c r="JG47" s="44"/>
      <c r="JH47" s="44"/>
      <c r="JI47" s="44"/>
      <c r="JJ47" s="44"/>
      <c r="JK47" s="44"/>
      <c r="JL47" s="44"/>
      <c r="JM47" s="44"/>
      <c r="JN47" s="44"/>
      <c r="JO47" s="44"/>
      <c r="JP47" s="44"/>
      <c r="JQ47" s="44"/>
      <c r="JR47" s="44"/>
      <c r="JS47" s="44"/>
      <c r="JT47" s="44"/>
      <c r="JU47" s="44"/>
      <c r="JV47" s="44"/>
      <c r="JW47" s="44"/>
      <c r="JX47" s="44"/>
      <c r="JY47" s="44"/>
      <c r="JZ47" s="44"/>
      <c r="KA47" s="44"/>
      <c r="KB47" s="44"/>
      <c r="KC47" s="44"/>
      <c r="KD47" s="44"/>
      <c r="KE47" s="44"/>
      <c r="KF47" s="44"/>
      <c r="KG47" s="44"/>
      <c r="KH47" s="44"/>
      <c r="KI47" s="44"/>
      <c r="KJ47" s="44"/>
      <c r="KK47" s="44"/>
      <c r="KL47" s="44"/>
      <c r="KM47" s="44"/>
      <c r="KN47" s="44"/>
      <c r="KO47" s="44"/>
      <c r="KP47" s="44"/>
      <c r="KQ47" s="44"/>
      <c r="KR47" s="44"/>
      <c r="KS47" s="44"/>
      <c r="KT47" s="44"/>
      <c r="KU47" s="44"/>
      <c r="KV47" s="44"/>
      <c r="KW47" s="44"/>
      <c r="KX47" s="44"/>
      <c r="KY47" s="44"/>
      <c r="KZ47" s="44"/>
      <c r="LA47" s="44"/>
      <c r="LB47" s="44"/>
      <c r="LC47" s="44"/>
      <c r="LD47" s="44"/>
      <c r="LE47" s="44"/>
      <c r="LF47" s="44"/>
      <c r="LG47" s="44"/>
      <c r="LH47" s="44"/>
      <c r="LI47" s="44"/>
      <c r="LJ47" s="44"/>
      <c r="LK47" s="44"/>
      <c r="LL47" s="44"/>
      <c r="LM47" s="44"/>
      <c r="LN47" s="44"/>
      <c r="LO47" s="44"/>
      <c r="LP47" s="44"/>
      <c r="LQ47" s="44"/>
      <c r="LR47" s="44"/>
      <c r="LS47" s="44"/>
      <c r="LT47" s="44"/>
      <c r="LU47" s="44"/>
      <c r="LV47" s="44"/>
      <c r="LW47" s="44"/>
      <c r="LX47" s="44"/>
      <c r="LY47" s="44"/>
      <c r="LZ47" s="44"/>
      <c r="MA47" s="44"/>
      <c r="MB47" s="44"/>
      <c r="MC47" s="44"/>
      <c r="MD47" s="44"/>
      <c r="ME47" s="44"/>
      <c r="MF47" s="44"/>
      <c r="MG47" s="44"/>
      <c r="MH47" s="44"/>
      <c r="MI47" s="44"/>
      <c r="MJ47" s="44"/>
      <c r="MK47" s="44"/>
      <c r="ML47" s="44"/>
      <c r="MM47" s="44"/>
      <c r="MN47" s="44"/>
      <c r="MO47" s="44"/>
      <c r="MP47" s="44"/>
      <c r="MQ47" s="44"/>
      <c r="MR47" s="44"/>
      <c r="MS47" s="44"/>
      <c r="MT47" s="44"/>
      <c r="MU47" s="44"/>
      <c r="MV47" s="44"/>
      <c r="MW47" s="44"/>
      <c r="MX47" s="44"/>
      <c r="MY47" s="44"/>
      <c r="MZ47" s="44"/>
      <c r="NA47" s="44"/>
      <c r="NB47" s="44"/>
      <c r="NC47" s="44"/>
      <c r="ND47" s="44"/>
      <c r="NE47" s="44"/>
      <c r="NF47" s="44"/>
      <c r="NG47" s="44"/>
      <c r="NH47" s="44"/>
      <c r="NI47" s="44"/>
      <c r="NJ47" s="44"/>
      <c r="NK47" s="44"/>
      <c r="NL47" s="44"/>
      <c r="NM47" s="44"/>
      <c r="NN47" s="44"/>
      <c r="NO47" s="44"/>
      <c r="NP47" s="44"/>
      <c r="NQ47" s="44"/>
      <c r="NR47" s="44"/>
      <c r="NS47" s="44"/>
      <c r="NT47" s="44"/>
      <c r="NU47" s="44"/>
      <c r="NV47" s="44"/>
      <c r="NW47" s="44"/>
      <c r="NX47" s="44"/>
      <c r="NY47" s="44"/>
      <c r="NZ47" s="44"/>
      <c r="OA47" s="44"/>
      <c r="OB47" s="44"/>
      <c r="OC47" s="44"/>
      <c r="OD47" s="44"/>
      <c r="OE47" s="44"/>
      <c r="OF47" s="44"/>
      <c r="OG47" s="44"/>
      <c r="OH47" s="44"/>
      <c r="OI47" s="44"/>
      <c r="OJ47" s="44"/>
      <c r="OK47" s="44"/>
      <c r="OL47" s="44"/>
      <c r="OM47" s="44"/>
      <c r="ON47" s="44"/>
      <c r="OO47" s="44"/>
      <c r="OP47" s="44"/>
      <c r="OQ47" s="44"/>
      <c r="OR47" s="44"/>
      <c r="OS47" s="44"/>
      <c r="OT47" s="44"/>
      <c r="OU47" s="44"/>
      <c r="OV47" s="44"/>
      <c r="OW47" s="44"/>
      <c r="OX47" s="44"/>
      <c r="OY47" s="44"/>
      <c r="OZ47" s="44"/>
      <c r="PA47" s="44"/>
      <c r="PB47" s="44"/>
      <c r="PC47" s="44"/>
      <c r="PD47" s="44"/>
      <c r="PE47" s="44"/>
      <c r="PF47" s="44"/>
      <c r="PG47" s="44"/>
      <c r="PH47" s="44"/>
      <c r="PI47" s="44"/>
      <c r="PJ47" s="44"/>
      <c r="PK47" s="44"/>
      <c r="PL47" s="44"/>
      <c r="PM47" s="44"/>
      <c r="PN47" s="44"/>
      <c r="PO47" s="44"/>
      <c r="PP47" s="44"/>
      <c r="PQ47" s="44"/>
      <c r="PR47" s="44"/>
      <c r="PS47" s="44"/>
      <c r="PT47" s="44"/>
      <c r="PU47" s="44"/>
      <c r="PV47" s="44"/>
      <c r="PW47" s="44"/>
      <c r="PX47" s="44"/>
      <c r="PY47" s="44"/>
      <c r="PZ47" s="44"/>
      <c r="QA47" s="44"/>
      <c r="QB47" s="44"/>
      <c r="QC47" s="44"/>
      <c r="QD47" s="44"/>
      <c r="QE47" s="44"/>
      <c r="QF47" s="44"/>
      <c r="QG47" s="44"/>
      <c r="QH47" s="44"/>
      <c r="QI47" s="44"/>
      <c r="QJ47" s="44"/>
      <c r="QK47" s="44"/>
      <c r="QL47" s="44"/>
      <c r="QM47" s="44"/>
      <c r="QN47" s="44"/>
      <c r="QO47" s="44"/>
      <c r="QP47" s="44"/>
      <c r="QQ47" s="44"/>
      <c r="QR47" s="44"/>
      <c r="QS47" s="44"/>
      <c r="QT47" s="44"/>
      <c r="QU47" s="44"/>
      <c r="QV47" s="44"/>
      <c r="QW47" s="44"/>
      <c r="QX47" s="44"/>
      <c r="QY47" s="44"/>
      <c r="QZ47" s="44"/>
      <c r="RA47" s="44"/>
      <c r="RB47" s="44"/>
      <c r="RC47" s="44"/>
      <c r="RD47" s="44"/>
      <c r="RE47" s="44"/>
      <c r="RF47" s="44"/>
      <c r="RG47" s="44"/>
      <c r="RH47" s="44"/>
      <c r="RI47" s="44"/>
      <c r="RJ47" s="44"/>
      <c r="RK47" s="44"/>
      <c r="RL47" s="44"/>
      <c r="RM47" s="44"/>
      <c r="RN47" s="44"/>
      <c r="RO47" s="44"/>
      <c r="RP47" s="44"/>
      <c r="RQ47" s="44"/>
      <c r="RR47" s="44"/>
      <c r="RS47" s="44"/>
      <c r="RT47" s="44"/>
      <c r="RU47" s="44"/>
      <c r="RV47" s="44"/>
      <c r="RW47" s="44"/>
      <c r="RX47" s="44"/>
      <c r="RY47" s="44"/>
      <c r="RZ47" s="44"/>
      <c r="SA47" s="44"/>
      <c r="SB47" s="44"/>
      <c r="SC47" s="44"/>
      <c r="SD47" s="44"/>
      <c r="SE47" s="44"/>
      <c r="SF47" s="44"/>
      <c r="SG47" s="44"/>
      <c r="SH47" s="44"/>
      <c r="SI47" s="44"/>
      <c r="SJ47" s="44"/>
      <c r="SK47" s="44"/>
      <c r="SL47" s="44"/>
      <c r="SM47" s="44"/>
      <c r="SN47" s="44"/>
      <c r="SO47" s="44"/>
      <c r="SP47" s="44"/>
      <c r="SQ47" s="44"/>
      <c r="SR47" s="44"/>
      <c r="SS47" s="44"/>
      <c r="ST47" s="44"/>
      <c r="SU47" s="44"/>
      <c r="SV47" s="44"/>
      <c r="SW47" s="44"/>
      <c r="SX47" s="44"/>
      <c r="SY47" s="44"/>
      <c r="SZ47" s="44"/>
      <c r="TA47" s="44"/>
      <c r="TB47" s="44"/>
      <c r="TC47" s="44"/>
      <c r="TD47" s="44"/>
      <c r="TE47" s="44"/>
      <c r="TF47" s="44"/>
      <c r="TG47" s="44"/>
      <c r="TH47" s="44"/>
      <c r="TI47" s="44"/>
      <c r="TJ47" s="44"/>
      <c r="TK47" s="44"/>
      <c r="TL47" s="44"/>
      <c r="TM47" s="44"/>
      <c r="TN47" s="44"/>
      <c r="TO47" s="44"/>
      <c r="TP47" s="44"/>
      <c r="TQ47" s="44"/>
      <c r="TR47" s="44"/>
      <c r="TS47" s="44"/>
      <c r="TT47" s="44"/>
      <c r="TU47" s="44"/>
      <c r="TV47" s="44"/>
      <c r="TW47" s="44"/>
      <c r="TX47" s="44"/>
      <c r="TY47" s="44"/>
      <c r="TZ47" s="44"/>
      <c r="UA47" s="44"/>
      <c r="UB47" s="44"/>
      <c r="UC47" s="44"/>
      <c r="UD47" s="44"/>
      <c r="UE47" s="44"/>
      <c r="UF47" s="44"/>
      <c r="UG47" s="44"/>
      <c r="UH47" s="44"/>
      <c r="UI47" s="44"/>
      <c r="UJ47" s="44"/>
      <c r="UK47" s="44"/>
      <c r="UL47" s="44"/>
      <c r="UM47" s="44"/>
      <c r="UN47" s="44"/>
      <c r="UO47" s="44"/>
      <c r="UP47" s="44"/>
      <c r="UQ47" s="44"/>
      <c r="UR47" s="44"/>
      <c r="US47" s="44"/>
      <c r="UT47" s="44"/>
      <c r="UU47" s="44"/>
      <c r="UV47" s="44"/>
      <c r="UW47" s="44"/>
      <c r="UX47" s="44"/>
      <c r="UY47" s="44"/>
      <c r="UZ47" s="44"/>
      <c r="VA47" s="44"/>
      <c r="VB47" s="44"/>
      <c r="VC47" s="44"/>
      <c r="VD47" s="44"/>
      <c r="VE47" s="44"/>
      <c r="VF47" s="44"/>
      <c r="VG47" s="44"/>
      <c r="VH47" s="44"/>
      <c r="VI47" s="44"/>
      <c r="VJ47" s="44"/>
      <c r="VK47" s="44"/>
      <c r="VL47" s="44"/>
      <c r="VM47" s="44"/>
      <c r="VN47" s="44"/>
      <c r="VO47" s="44"/>
      <c r="VP47" s="44"/>
      <c r="VQ47" s="44"/>
      <c r="VR47" s="44"/>
      <c r="VS47" s="44"/>
      <c r="VT47" s="44"/>
      <c r="VU47" s="44"/>
      <c r="VV47" s="44"/>
      <c r="VW47" s="44"/>
      <c r="VX47" s="44"/>
      <c r="VY47" s="44"/>
      <c r="VZ47" s="44"/>
      <c r="WA47" s="44"/>
      <c r="WB47" s="44"/>
      <c r="WC47" s="44"/>
      <c r="WD47" s="44"/>
      <c r="WE47" s="44"/>
      <c r="WF47" s="44"/>
      <c r="WG47" s="44"/>
      <c r="WH47" s="44"/>
      <c r="WI47" s="44"/>
      <c r="WJ47" s="44"/>
      <c r="WK47" s="44"/>
      <c r="WL47" s="44"/>
      <c r="WM47" s="44"/>
      <c r="WN47" s="44"/>
      <c r="WO47" s="44"/>
      <c r="WP47" s="44"/>
      <c r="WQ47" s="44"/>
      <c r="WR47" s="44"/>
      <c r="WS47" s="44"/>
      <c r="WT47" s="44"/>
      <c r="WU47" s="44"/>
      <c r="WV47" s="44"/>
      <c r="WW47" s="44"/>
      <c r="WX47" s="44"/>
      <c r="WY47" s="44"/>
      <c r="WZ47" s="44"/>
      <c r="XA47" s="44"/>
      <c r="XB47" s="44"/>
      <c r="XC47" s="44"/>
      <c r="XD47" s="44"/>
      <c r="XE47" s="44"/>
      <c r="XF47" s="44"/>
      <c r="XG47" s="44"/>
      <c r="XH47" s="44"/>
      <c r="XI47" s="44"/>
      <c r="XJ47" s="44"/>
      <c r="XK47" s="44"/>
      <c r="XL47" s="44"/>
      <c r="XM47" s="44"/>
      <c r="XN47" s="44"/>
      <c r="XO47" s="44"/>
      <c r="XP47" s="44"/>
      <c r="XQ47" s="44"/>
      <c r="XR47" s="44"/>
      <c r="XS47" s="44"/>
      <c r="XT47" s="44"/>
      <c r="XU47" s="44"/>
      <c r="XV47" s="44"/>
      <c r="XW47" s="44"/>
      <c r="XX47" s="44"/>
      <c r="XY47" s="44"/>
      <c r="XZ47" s="44"/>
      <c r="YA47" s="44"/>
      <c r="YB47" s="44"/>
      <c r="YC47" s="44"/>
      <c r="YD47" s="44"/>
      <c r="YE47" s="44"/>
      <c r="YF47" s="44"/>
      <c r="YG47" s="44"/>
      <c r="YH47" s="44"/>
      <c r="YI47" s="44"/>
      <c r="YJ47" s="44"/>
      <c r="YK47" s="44"/>
      <c r="YL47" s="44"/>
      <c r="YM47" s="44"/>
      <c r="YN47" s="44"/>
      <c r="YO47" s="44"/>
      <c r="YP47" s="44"/>
      <c r="YQ47" s="44"/>
      <c r="YR47" s="44"/>
      <c r="YS47" s="44"/>
      <c r="YT47" s="44"/>
      <c r="YU47" s="44"/>
      <c r="YV47" s="44"/>
      <c r="YW47" s="44"/>
      <c r="YX47" s="44"/>
      <c r="YY47" s="44"/>
      <c r="YZ47" s="44"/>
      <c r="ZA47" s="44"/>
      <c r="ZB47" s="44"/>
      <c r="ZC47" s="44"/>
      <c r="ZD47" s="44"/>
      <c r="ZE47" s="44"/>
      <c r="ZF47" s="44"/>
      <c r="ZG47" s="44"/>
      <c r="ZH47" s="44"/>
      <c r="ZI47" s="44"/>
      <c r="ZJ47" s="44"/>
      <c r="ZK47" s="44"/>
      <c r="ZL47" s="44"/>
      <c r="ZM47" s="44"/>
      <c r="ZN47" s="44"/>
      <c r="ZO47" s="44"/>
      <c r="ZP47" s="44"/>
      <c r="ZQ47" s="44"/>
      <c r="ZR47" s="44"/>
      <c r="ZS47" s="44"/>
      <c r="ZT47" s="44"/>
      <c r="ZU47" s="44"/>
      <c r="ZV47" s="44"/>
      <c r="ZW47" s="44"/>
      <c r="ZX47" s="44"/>
      <c r="ZY47" s="44"/>
      <c r="ZZ47" s="44"/>
      <c r="AAA47" s="44"/>
      <c r="AAB47" s="44"/>
      <c r="AAC47" s="44"/>
      <c r="AAD47" s="44"/>
      <c r="AAE47" s="44"/>
      <c r="AAF47" s="44"/>
      <c r="AAG47" s="44"/>
      <c r="AAH47" s="44"/>
      <c r="AAI47" s="44"/>
      <c r="AAJ47" s="44"/>
      <c r="AAK47" s="44"/>
      <c r="AAL47" s="44"/>
      <c r="AAM47" s="44"/>
      <c r="AAN47" s="44"/>
      <c r="AAO47" s="44"/>
      <c r="AAP47" s="44"/>
      <c r="AAQ47" s="44"/>
      <c r="AAR47" s="44"/>
      <c r="AAS47" s="44"/>
      <c r="AAT47" s="44"/>
      <c r="AAU47" s="44"/>
      <c r="AAV47" s="44"/>
      <c r="AAW47" s="44"/>
      <c r="AAX47" s="44"/>
      <c r="AAY47" s="44"/>
      <c r="AAZ47" s="44"/>
      <c r="ABA47" s="44"/>
      <c r="ABB47" s="44"/>
      <c r="ABC47" s="44"/>
      <c r="ABD47" s="44"/>
      <c r="ABE47" s="44"/>
      <c r="ABF47" s="44"/>
      <c r="ABG47" s="44"/>
      <c r="ABH47" s="44"/>
      <c r="ABI47" s="44"/>
      <c r="ABJ47" s="44"/>
      <c r="ABK47" s="44"/>
      <c r="ABL47" s="44"/>
      <c r="ABM47" s="44"/>
      <c r="ABN47" s="44"/>
      <c r="ABO47" s="44"/>
      <c r="ABP47" s="44"/>
      <c r="ABQ47" s="44"/>
      <c r="ABR47" s="44"/>
      <c r="ABS47" s="44"/>
      <c r="ABT47" s="44"/>
      <c r="ABU47" s="44"/>
      <c r="ABV47" s="44"/>
      <c r="ABW47" s="44"/>
      <c r="ABX47" s="44"/>
      <c r="ABY47" s="44"/>
      <c r="ABZ47" s="44"/>
      <c r="ACA47" s="44"/>
      <c r="ACB47" s="44"/>
      <c r="ACC47" s="44"/>
      <c r="ACD47" s="44"/>
      <c r="ACE47" s="44"/>
      <c r="ACF47" s="44"/>
      <c r="ACG47" s="44"/>
      <c r="ACH47" s="44"/>
      <c r="ACI47" s="44"/>
      <c r="ACJ47" s="44"/>
      <c r="ACK47" s="44"/>
      <c r="ACL47" s="44"/>
      <c r="ACM47" s="44"/>
      <c r="ACN47" s="44"/>
      <c r="ACO47" s="44"/>
      <c r="ACP47" s="44"/>
      <c r="ACQ47" s="44"/>
      <c r="ACR47" s="44"/>
      <c r="ACS47" s="44"/>
      <c r="ACT47" s="44"/>
      <c r="ACU47" s="44"/>
      <c r="ACV47" s="44"/>
      <c r="ACW47" s="44"/>
      <c r="ACX47" s="44"/>
      <c r="ACY47" s="44"/>
      <c r="ACZ47" s="44"/>
      <c r="ADA47" s="44"/>
      <c r="ADB47" s="44"/>
      <c r="ADC47" s="44"/>
      <c r="ADD47" s="44"/>
      <c r="ADE47" s="44"/>
      <c r="ADF47" s="44"/>
      <c r="ADG47" s="44"/>
      <c r="ADH47" s="44"/>
      <c r="ADI47" s="44"/>
      <c r="ADJ47" s="44"/>
      <c r="ADK47" s="44"/>
      <c r="ADL47" s="44"/>
      <c r="ADM47" s="44"/>
      <c r="ADN47" s="44"/>
      <c r="ADO47" s="44"/>
      <c r="ADP47" s="44"/>
      <c r="ADQ47" s="44"/>
      <c r="ADR47" s="44"/>
      <c r="ADS47" s="44"/>
      <c r="ADT47" s="44"/>
      <c r="ADU47" s="44"/>
      <c r="ADV47" s="44"/>
      <c r="ADW47" s="44"/>
      <c r="ADX47" s="44"/>
      <c r="ADY47" s="44"/>
      <c r="ADZ47" s="44"/>
      <c r="AEA47" s="44"/>
      <c r="AEB47" s="44"/>
      <c r="AEC47" s="44"/>
      <c r="AED47" s="44"/>
      <c r="AEE47" s="44"/>
      <c r="AEF47" s="44"/>
      <c r="AEG47" s="44"/>
      <c r="AEH47" s="44"/>
      <c r="AEI47" s="44"/>
      <c r="AEJ47" s="44"/>
      <c r="AEK47" s="44"/>
      <c r="AEL47" s="44"/>
      <c r="AEM47" s="44"/>
      <c r="AEN47" s="44"/>
      <c r="AEO47" s="44"/>
      <c r="AEP47" s="44"/>
      <c r="AEQ47" s="44"/>
      <c r="AER47" s="44"/>
      <c r="AES47" s="44"/>
      <c r="AET47" s="44"/>
      <c r="AEU47" s="44"/>
      <c r="AEV47" s="44"/>
      <c r="AEW47" s="44"/>
      <c r="AEX47" s="44"/>
      <c r="AEY47" s="44"/>
      <c r="AEZ47" s="44"/>
      <c r="AFA47" s="44"/>
      <c r="AFB47" s="44"/>
      <c r="AFC47" s="44"/>
      <c r="AFD47" s="44"/>
      <c r="AFE47" s="44"/>
      <c r="AFF47" s="44"/>
      <c r="AFG47" s="44"/>
      <c r="AFH47" s="44"/>
      <c r="AFI47" s="44"/>
      <c r="AFJ47" s="44"/>
      <c r="AFK47" s="44"/>
      <c r="AFL47" s="44"/>
      <c r="AFM47" s="44"/>
      <c r="AFN47" s="44"/>
      <c r="AFO47" s="44"/>
      <c r="AFP47" s="44"/>
      <c r="AFQ47" s="44"/>
      <c r="AFR47" s="44"/>
      <c r="AFS47" s="44"/>
      <c r="AFT47" s="44"/>
      <c r="AFU47" s="44"/>
      <c r="AFV47" s="44"/>
      <c r="AFW47" s="44"/>
      <c r="AFX47" s="44"/>
      <c r="AFY47" s="44"/>
      <c r="AFZ47" s="44"/>
      <c r="AGA47" s="44"/>
      <c r="AGB47" s="44"/>
      <c r="AGC47" s="44"/>
      <c r="AGD47" s="44"/>
      <c r="AGE47" s="44"/>
      <c r="AGF47" s="44"/>
      <c r="AGG47" s="44"/>
      <c r="AGH47" s="44"/>
      <c r="AGI47" s="44"/>
      <c r="AGJ47" s="44"/>
      <c r="AGK47" s="44"/>
      <c r="AGL47" s="44"/>
      <c r="AGM47" s="44"/>
      <c r="AGN47" s="44"/>
      <c r="AGO47" s="44"/>
      <c r="AGP47" s="44"/>
      <c r="AGQ47" s="44"/>
      <c r="AGR47" s="44"/>
      <c r="AGS47" s="44"/>
      <c r="AGT47" s="44"/>
      <c r="AGU47" s="44"/>
      <c r="AGV47" s="44"/>
      <c r="AGW47" s="44"/>
      <c r="AGX47" s="44"/>
      <c r="AGY47" s="44"/>
      <c r="AGZ47" s="44"/>
      <c r="AHA47" s="44"/>
      <c r="AHB47" s="44"/>
      <c r="AHC47" s="44"/>
      <c r="AHD47" s="44"/>
      <c r="AHE47" s="44"/>
      <c r="AHF47" s="44"/>
      <c r="AHG47" s="44"/>
      <c r="AHH47" s="44"/>
      <c r="AHI47" s="44"/>
      <c r="AHJ47" s="44"/>
      <c r="AHK47" s="44"/>
      <c r="AHL47" s="44"/>
      <c r="AHM47" s="44"/>
      <c r="AHN47" s="44"/>
      <c r="AHO47" s="44"/>
      <c r="AHP47" s="44"/>
      <c r="AHQ47" s="44"/>
      <c r="AHR47" s="44"/>
      <c r="AHS47" s="44"/>
      <c r="AHT47" s="44"/>
      <c r="AHU47" s="44"/>
      <c r="AHV47" s="44"/>
      <c r="AHW47" s="44"/>
      <c r="AHX47" s="44"/>
      <c r="AHY47" s="44"/>
      <c r="AHZ47" s="44"/>
      <c r="AIA47" s="44"/>
      <c r="AIB47" s="44"/>
      <c r="AIC47" s="44"/>
      <c r="AID47" s="44"/>
      <c r="AIE47" s="44"/>
      <c r="AIF47" s="44"/>
      <c r="AIG47" s="44"/>
      <c r="AIH47" s="44"/>
      <c r="AII47" s="44"/>
      <c r="AIJ47" s="44"/>
      <c r="AIK47" s="44"/>
      <c r="AIL47" s="44"/>
      <c r="AIM47" s="44"/>
      <c r="AIN47" s="44"/>
      <c r="AIO47" s="44"/>
      <c r="AIP47" s="44"/>
      <c r="AIQ47" s="44"/>
      <c r="AIR47" s="44"/>
      <c r="AIS47" s="44"/>
      <c r="AIT47" s="44"/>
      <c r="AIU47" s="44"/>
      <c r="AIV47" s="44"/>
      <c r="AIW47" s="44"/>
      <c r="AIX47" s="44"/>
      <c r="AIY47" s="44"/>
      <c r="AIZ47" s="44"/>
      <c r="AJA47" s="44"/>
      <c r="AJB47" s="44"/>
      <c r="AJC47" s="44"/>
      <c r="AJD47" s="44"/>
      <c r="AJE47" s="44"/>
      <c r="AJF47" s="44"/>
      <c r="AJG47" s="44"/>
      <c r="AJH47" s="44"/>
      <c r="AJI47" s="44"/>
      <c r="AJJ47" s="44"/>
      <c r="AJK47" s="44"/>
      <c r="AJL47" s="44"/>
      <c r="AJM47" s="44"/>
      <c r="AJN47" s="44"/>
      <c r="AJO47" s="44"/>
      <c r="AJP47" s="44"/>
      <c r="AJQ47" s="44"/>
      <c r="AJR47" s="44"/>
      <c r="AJS47" s="44"/>
      <c r="AJT47" s="44"/>
      <c r="AJU47" s="44"/>
      <c r="AJV47" s="44"/>
      <c r="AJW47" s="44"/>
      <c r="AJX47" s="44"/>
      <c r="AJY47" s="44"/>
      <c r="AJZ47" s="44"/>
      <c r="AKA47" s="44"/>
      <c r="AKB47" s="44"/>
      <c r="AKC47" s="44"/>
      <c r="AKD47" s="44"/>
      <c r="AKE47" s="44"/>
      <c r="AKF47" s="44"/>
      <c r="AKG47" s="44"/>
      <c r="AKH47" s="44"/>
      <c r="AKI47" s="44"/>
      <c r="AKJ47" s="44"/>
      <c r="AKK47" s="44"/>
      <c r="AKL47" s="44"/>
      <c r="AKM47" s="44"/>
      <c r="AKN47" s="44"/>
      <c r="AKO47" s="44"/>
      <c r="AKP47" s="44"/>
      <c r="AKQ47" s="44"/>
      <c r="AKR47" s="44"/>
      <c r="AKS47" s="44"/>
      <c r="AKT47" s="44"/>
      <c r="AKU47" s="44"/>
      <c r="AKV47" s="44"/>
      <c r="AKW47" s="44"/>
      <c r="AKX47" s="44"/>
      <c r="AKY47" s="44"/>
      <c r="AKZ47" s="44"/>
      <c r="ALA47" s="44"/>
      <c r="ALB47" s="44"/>
      <c r="ALC47" s="44"/>
      <c r="ALD47" s="44"/>
      <c r="ALE47" s="44"/>
      <c r="ALF47" s="44"/>
      <c r="ALG47" s="44"/>
      <c r="ALH47" s="44"/>
      <c r="ALI47" s="44"/>
      <c r="ALJ47" s="44"/>
      <c r="ALK47" s="44"/>
      <c r="ALL47" s="44"/>
      <c r="ALM47" s="44"/>
      <c r="ALN47" s="44"/>
      <c r="ALO47" s="44"/>
      <c r="ALP47" s="44"/>
      <c r="ALQ47" s="44"/>
      <c r="ALR47" s="44"/>
      <c r="ALS47" s="44"/>
      <c r="ALT47" s="44"/>
      <c r="ALU47" s="44"/>
      <c r="ALV47" s="44"/>
      <c r="ALW47" s="44"/>
      <c r="ALX47" s="44"/>
      <c r="ALY47" s="44"/>
      <c r="ALZ47" s="44"/>
      <c r="AMA47" s="44"/>
      <c r="AMB47" s="44"/>
      <c r="AMC47" s="44"/>
      <c r="AMD47" s="44"/>
      <c r="AME47" s="44"/>
      <c r="AMF47" s="44"/>
      <c r="AMG47" s="44"/>
      <c r="AMH47" s="44"/>
      <c r="AMI47" s="44"/>
      <c r="AMJ47" s="44"/>
      <c r="AMK47" s="44"/>
      <c r="AML47" s="44"/>
      <c r="AMM47" s="44"/>
      <c r="AMN47" s="44"/>
      <c r="AMO47" s="44"/>
      <c r="AMP47" s="44"/>
      <c r="AMQ47" s="44"/>
      <c r="AMR47" s="44"/>
      <c r="AMS47" s="44"/>
      <c r="AMT47" s="44"/>
      <c r="AMU47" s="44"/>
      <c r="AMV47" s="44"/>
      <c r="AMW47" s="44"/>
      <c r="AMX47" s="44"/>
      <c r="AMY47" s="44"/>
      <c r="AMZ47" s="44"/>
      <c r="ANA47" s="44"/>
      <c r="ANB47" s="44"/>
      <c r="ANC47" s="44"/>
      <c r="AND47" s="44"/>
      <c r="ANE47" s="44"/>
      <c r="ANF47" s="44"/>
      <c r="ANG47" s="44"/>
      <c r="ANH47" s="44"/>
      <c r="ANI47" s="44"/>
      <c r="ANJ47" s="44"/>
      <c r="ANK47" s="44"/>
      <c r="ANL47" s="44"/>
      <c r="ANM47" s="44"/>
      <c r="ANN47" s="44"/>
      <c r="ANO47" s="44"/>
      <c r="ANP47" s="44"/>
      <c r="ANQ47" s="44"/>
      <c r="ANR47" s="44"/>
      <c r="ANS47" s="44"/>
      <c r="ANT47" s="44"/>
      <c r="ANU47" s="44"/>
      <c r="ANV47" s="44"/>
      <c r="ANW47" s="44"/>
      <c r="ANX47" s="44"/>
      <c r="ANY47" s="44"/>
      <c r="ANZ47" s="44"/>
      <c r="AOA47" s="44"/>
      <c r="AOB47" s="44"/>
      <c r="AOC47" s="44"/>
      <c r="AOD47" s="44"/>
      <c r="AOE47" s="44"/>
      <c r="AOF47" s="44"/>
      <c r="AOG47" s="44"/>
      <c r="AOH47" s="44"/>
      <c r="AOI47" s="44"/>
      <c r="AOJ47" s="44"/>
      <c r="AOK47" s="44"/>
      <c r="AOL47" s="44"/>
      <c r="AOM47" s="44"/>
      <c r="AON47" s="44"/>
      <c r="AOO47" s="44"/>
      <c r="AOP47" s="44"/>
      <c r="AOQ47" s="44"/>
      <c r="AOR47" s="44"/>
      <c r="AOS47" s="44"/>
      <c r="AOT47" s="44"/>
      <c r="AOU47" s="44"/>
      <c r="AOV47" s="44"/>
      <c r="AOW47" s="44"/>
      <c r="AOX47" s="44"/>
      <c r="AOY47" s="44"/>
      <c r="AOZ47" s="44"/>
      <c r="APA47" s="44"/>
      <c r="APB47" s="44"/>
      <c r="APC47" s="44"/>
      <c r="APD47" s="44"/>
      <c r="APE47" s="44"/>
      <c r="APF47" s="44"/>
      <c r="APG47" s="44"/>
      <c r="APH47" s="44"/>
      <c r="API47" s="44"/>
      <c r="APJ47" s="44"/>
      <c r="APK47" s="44"/>
      <c r="APL47" s="44"/>
      <c r="APM47" s="44"/>
    </row>
    <row r="48" spans="3:1105" x14ac:dyDescent="0.25">
      <c r="C48" s="46" t="s">
        <v>337</v>
      </c>
      <c r="D48" s="44">
        <v>12487</v>
      </c>
      <c r="E48" s="119">
        <v>1077020.8799999999</v>
      </c>
      <c r="F48" s="119">
        <v>0</v>
      </c>
      <c r="G48" s="119">
        <v>-848664.77</v>
      </c>
      <c r="H48" s="119">
        <v>0</v>
      </c>
      <c r="I48" s="44"/>
      <c r="J48" s="44"/>
      <c r="K48" s="44"/>
      <c r="L48" s="44"/>
      <c r="M48" s="44"/>
      <c r="N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44"/>
      <c r="AN48" s="44"/>
      <c r="AO48" s="44"/>
      <c r="AP48" s="44"/>
      <c r="AQ48" s="44"/>
      <c r="AR48" s="44"/>
      <c r="AS48" s="44"/>
      <c r="AT48" s="44"/>
      <c r="AU48" s="44"/>
      <c r="AV48" s="44"/>
      <c r="AW48" s="44"/>
      <c r="AX48" s="44"/>
      <c r="AY48" s="44"/>
      <c r="AZ48" s="44"/>
      <c r="BA48" s="44"/>
      <c r="BB48" s="44"/>
      <c r="BC48" s="44"/>
      <c r="BD48" s="44"/>
      <c r="BE48" s="44"/>
      <c r="BF48" s="44"/>
      <c r="BG48" s="44"/>
      <c r="BH48" s="44"/>
      <c r="BI48" s="44"/>
      <c r="BJ48" s="44"/>
      <c r="BK48" s="44"/>
      <c r="BL48" s="44"/>
      <c r="BM48" s="44"/>
      <c r="BN48" s="44"/>
      <c r="BO48" s="44"/>
      <c r="BP48" s="44"/>
      <c r="BQ48" s="44"/>
      <c r="BR48" s="44"/>
      <c r="BS48" s="44"/>
      <c r="BT48" s="44"/>
      <c r="BU48" s="44"/>
      <c r="BV48" s="44"/>
      <c r="BW48" s="44"/>
      <c r="BX48" s="44"/>
      <c r="BY48" s="44"/>
      <c r="BZ48" s="44"/>
      <c r="CA48" s="44"/>
      <c r="CB48" s="44"/>
      <c r="CC48" s="44"/>
      <c r="CD48" s="44"/>
      <c r="CE48" s="44"/>
      <c r="CF48" s="44"/>
      <c r="CG48" s="44"/>
      <c r="CH48" s="44"/>
      <c r="CI48" s="44"/>
      <c r="CJ48" s="44"/>
      <c r="CK48" s="44"/>
      <c r="CL48" s="44"/>
      <c r="CM48" s="44"/>
      <c r="CN48" s="44"/>
      <c r="CO48" s="44"/>
      <c r="CP48" s="44"/>
      <c r="CQ48" s="44"/>
      <c r="CR48" s="44"/>
      <c r="CS48" s="44"/>
      <c r="CT48" s="44"/>
      <c r="CU48" s="44"/>
      <c r="CV48" s="44"/>
      <c r="CW48" s="44"/>
      <c r="CX48" s="44"/>
      <c r="CY48" s="44"/>
      <c r="CZ48" s="44"/>
      <c r="DA48" s="44"/>
      <c r="DB48" s="44"/>
      <c r="DC48" s="44"/>
      <c r="DD48" s="44"/>
      <c r="DE48" s="44"/>
      <c r="DF48" s="44"/>
      <c r="DG48" s="44"/>
      <c r="DH48" s="44"/>
      <c r="DI48" s="44"/>
      <c r="DJ48" s="44"/>
      <c r="DK48" s="44"/>
      <c r="DL48" s="44"/>
      <c r="DM48" s="44"/>
      <c r="DN48" s="44"/>
      <c r="DO48" s="44"/>
      <c r="DP48" s="44"/>
      <c r="DQ48" s="44"/>
      <c r="DR48" s="44"/>
      <c r="DS48" s="44"/>
      <c r="DT48" s="44"/>
      <c r="DU48" s="44"/>
      <c r="DV48" s="44"/>
      <c r="DW48" s="44"/>
      <c r="DX48" s="44"/>
      <c r="DY48" s="44"/>
      <c r="DZ48" s="44"/>
      <c r="EA48" s="44"/>
      <c r="EB48" s="44"/>
      <c r="EC48" s="44"/>
      <c r="ED48" s="44"/>
      <c r="EE48" s="44"/>
      <c r="EF48" s="44"/>
      <c r="EG48" s="44"/>
      <c r="EH48" s="44"/>
      <c r="EI48" s="44"/>
      <c r="EJ48" s="44"/>
      <c r="EK48" s="44"/>
      <c r="EL48" s="44"/>
      <c r="EM48" s="44"/>
      <c r="EN48" s="44"/>
      <c r="EO48" s="44"/>
      <c r="EP48" s="44"/>
      <c r="EQ48" s="44"/>
      <c r="ER48" s="44"/>
      <c r="ES48" s="44"/>
      <c r="ET48" s="44"/>
      <c r="EU48" s="44"/>
      <c r="EV48" s="44"/>
      <c r="EW48" s="44"/>
      <c r="EX48" s="44"/>
      <c r="EY48" s="44"/>
      <c r="EZ48" s="44"/>
      <c r="FA48" s="44"/>
      <c r="FB48" s="44"/>
      <c r="FC48" s="44"/>
      <c r="FD48" s="44"/>
      <c r="FE48" s="44"/>
      <c r="FF48" s="44"/>
      <c r="FG48" s="44"/>
      <c r="FH48" s="44"/>
      <c r="FI48" s="44"/>
      <c r="FJ48" s="44"/>
      <c r="FK48" s="44"/>
      <c r="FL48" s="44"/>
      <c r="FM48" s="44"/>
      <c r="FN48" s="44"/>
      <c r="FO48" s="44"/>
      <c r="FP48" s="44"/>
      <c r="FQ48" s="44"/>
      <c r="FR48" s="44"/>
      <c r="FS48" s="44"/>
      <c r="FT48" s="44"/>
      <c r="FU48" s="44"/>
      <c r="FV48" s="44"/>
      <c r="FW48" s="44"/>
      <c r="FX48" s="44"/>
      <c r="FY48" s="44"/>
      <c r="FZ48" s="44"/>
      <c r="GA48" s="44"/>
      <c r="GB48" s="44"/>
      <c r="GC48" s="44"/>
      <c r="GD48" s="44"/>
      <c r="GE48" s="44"/>
      <c r="GF48" s="44"/>
      <c r="GG48" s="44"/>
      <c r="GH48" s="44"/>
      <c r="GI48" s="44"/>
      <c r="GJ48" s="44"/>
      <c r="GK48" s="44"/>
      <c r="GL48" s="44"/>
      <c r="GM48" s="44"/>
      <c r="GN48" s="44"/>
      <c r="GO48" s="44"/>
      <c r="GP48" s="44"/>
      <c r="GQ48" s="44"/>
      <c r="GR48" s="44"/>
      <c r="GS48" s="44"/>
      <c r="GT48" s="44"/>
      <c r="GU48" s="44"/>
      <c r="GV48" s="44"/>
      <c r="GW48" s="44"/>
      <c r="GX48" s="44"/>
      <c r="GY48" s="44"/>
      <c r="GZ48" s="44"/>
      <c r="HA48" s="44"/>
      <c r="HB48" s="44"/>
      <c r="HC48" s="44"/>
      <c r="HD48" s="44"/>
      <c r="HE48" s="44"/>
      <c r="HF48" s="44"/>
      <c r="HG48" s="44"/>
      <c r="HH48" s="44"/>
      <c r="HI48" s="44"/>
      <c r="HJ48" s="44"/>
      <c r="HK48" s="44"/>
      <c r="HL48" s="44"/>
      <c r="HM48" s="44"/>
      <c r="HN48" s="44"/>
      <c r="HO48" s="44"/>
      <c r="HP48" s="44"/>
      <c r="HQ48" s="44"/>
      <c r="HR48" s="44"/>
      <c r="HS48" s="44"/>
      <c r="HT48" s="44"/>
      <c r="HU48" s="44"/>
      <c r="HV48" s="44"/>
      <c r="HW48" s="44"/>
      <c r="HX48" s="44"/>
      <c r="HY48" s="44"/>
      <c r="HZ48" s="44"/>
      <c r="IA48" s="44"/>
      <c r="IB48" s="44"/>
      <c r="IC48" s="44"/>
      <c r="ID48" s="44"/>
      <c r="IE48" s="44"/>
      <c r="IF48" s="44"/>
      <c r="IG48" s="44"/>
      <c r="IH48" s="44"/>
      <c r="II48" s="44"/>
      <c r="IJ48" s="44"/>
      <c r="IK48" s="44"/>
      <c r="IL48" s="44"/>
      <c r="IM48" s="44"/>
      <c r="IN48" s="44"/>
      <c r="IO48" s="44"/>
      <c r="IP48" s="44"/>
      <c r="IQ48" s="44"/>
      <c r="IR48" s="44"/>
      <c r="IS48" s="44"/>
      <c r="IT48" s="44"/>
      <c r="IU48" s="44"/>
      <c r="IV48" s="44"/>
      <c r="IW48" s="44"/>
      <c r="IX48" s="44"/>
      <c r="IY48" s="44"/>
      <c r="IZ48" s="44"/>
      <c r="JA48" s="44"/>
      <c r="JB48" s="44"/>
      <c r="JC48" s="44"/>
      <c r="JD48" s="44"/>
      <c r="JE48" s="44"/>
      <c r="JF48" s="44"/>
      <c r="JG48" s="44"/>
      <c r="JH48" s="44"/>
      <c r="JI48" s="44"/>
      <c r="JJ48" s="44"/>
      <c r="JK48" s="44"/>
      <c r="JL48" s="44"/>
      <c r="JM48" s="44"/>
      <c r="JN48" s="44"/>
      <c r="JO48" s="44"/>
      <c r="JP48" s="44"/>
      <c r="JQ48" s="44"/>
      <c r="JR48" s="44"/>
      <c r="JS48" s="44"/>
      <c r="JT48" s="44"/>
      <c r="JU48" s="44"/>
      <c r="JV48" s="44"/>
      <c r="JW48" s="44"/>
      <c r="JX48" s="44"/>
      <c r="JY48" s="44"/>
      <c r="JZ48" s="44"/>
      <c r="KA48" s="44"/>
      <c r="KB48" s="44"/>
      <c r="KC48" s="44"/>
      <c r="KD48" s="44"/>
      <c r="KE48" s="44"/>
      <c r="KF48" s="44"/>
      <c r="KG48" s="44"/>
      <c r="KH48" s="44"/>
      <c r="KI48" s="44"/>
      <c r="KJ48" s="44"/>
      <c r="KK48" s="44"/>
      <c r="KL48" s="44"/>
      <c r="KM48" s="44"/>
      <c r="KN48" s="44"/>
      <c r="KO48" s="44"/>
      <c r="KP48" s="44"/>
      <c r="KQ48" s="44"/>
      <c r="KR48" s="44"/>
      <c r="KS48" s="44"/>
      <c r="KT48" s="44"/>
      <c r="KU48" s="44"/>
      <c r="KV48" s="44"/>
      <c r="KW48" s="44"/>
      <c r="KX48" s="44"/>
      <c r="KY48" s="44"/>
      <c r="KZ48" s="44"/>
      <c r="LA48" s="44"/>
      <c r="LB48" s="44"/>
      <c r="LC48" s="44"/>
      <c r="LD48" s="44"/>
      <c r="LE48" s="44"/>
      <c r="LF48" s="44"/>
      <c r="LG48" s="44"/>
      <c r="LH48" s="44"/>
      <c r="LI48" s="44"/>
      <c r="LJ48" s="44"/>
      <c r="LK48" s="44"/>
      <c r="LL48" s="44"/>
      <c r="LM48" s="44"/>
      <c r="LN48" s="44"/>
      <c r="LO48" s="44"/>
      <c r="LP48" s="44"/>
      <c r="LQ48" s="44"/>
      <c r="LR48" s="44"/>
      <c r="LS48" s="44"/>
      <c r="LT48" s="44"/>
      <c r="LU48" s="44"/>
      <c r="LV48" s="44"/>
      <c r="LW48" s="44"/>
      <c r="LX48" s="44"/>
      <c r="LY48" s="44"/>
      <c r="LZ48" s="44"/>
      <c r="MA48" s="44"/>
      <c r="MB48" s="44"/>
      <c r="MC48" s="44"/>
      <c r="MD48" s="44"/>
      <c r="ME48" s="44"/>
      <c r="MF48" s="44"/>
      <c r="MG48" s="44"/>
      <c r="MH48" s="44"/>
      <c r="MI48" s="44"/>
      <c r="MJ48" s="44"/>
      <c r="MK48" s="44"/>
      <c r="ML48" s="44"/>
      <c r="MM48" s="44"/>
      <c r="MN48" s="44"/>
      <c r="MO48" s="44"/>
      <c r="MP48" s="44"/>
      <c r="MQ48" s="44"/>
      <c r="MR48" s="44"/>
      <c r="MS48" s="44"/>
      <c r="MT48" s="44"/>
      <c r="MU48" s="44"/>
      <c r="MV48" s="44"/>
      <c r="MW48" s="44"/>
      <c r="MX48" s="44"/>
      <c r="MY48" s="44"/>
      <c r="MZ48" s="44"/>
      <c r="NA48" s="44"/>
      <c r="NB48" s="44"/>
      <c r="NC48" s="44"/>
      <c r="ND48" s="44"/>
      <c r="NE48" s="44"/>
      <c r="NF48" s="44"/>
      <c r="NG48" s="44"/>
      <c r="NH48" s="44"/>
      <c r="NI48" s="44"/>
      <c r="NJ48" s="44"/>
      <c r="NK48" s="44"/>
      <c r="NL48" s="44"/>
      <c r="NM48" s="44"/>
      <c r="NN48" s="44"/>
      <c r="NO48" s="44"/>
      <c r="NP48" s="44"/>
      <c r="NQ48" s="44"/>
      <c r="NR48" s="44"/>
      <c r="NS48" s="44"/>
      <c r="NT48" s="44"/>
      <c r="NU48" s="44"/>
      <c r="NV48" s="44"/>
      <c r="NW48" s="44"/>
      <c r="NX48" s="44"/>
      <c r="NY48" s="44"/>
      <c r="NZ48" s="44"/>
      <c r="OA48" s="44"/>
      <c r="OB48" s="44"/>
      <c r="OC48" s="44"/>
      <c r="OD48" s="44"/>
      <c r="OE48" s="44"/>
      <c r="OF48" s="44"/>
      <c r="OG48" s="44"/>
      <c r="OH48" s="44"/>
      <c r="OI48" s="44"/>
      <c r="OJ48" s="44"/>
      <c r="OK48" s="44"/>
      <c r="OL48" s="44"/>
      <c r="OM48" s="44"/>
      <c r="ON48" s="44"/>
      <c r="OO48" s="44"/>
      <c r="OP48" s="44"/>
      <c r="OQ48" s="44"/>
      <c r="OR48" s="44"/>
      <c r="OS48" s="44"/>
      <c r="OT48" s="44"/>
      <c r="OU48" s="44"/>
      <c r="OV48" s="44"/>
      <c r="OW48" s="44"/>
      <c r="OX48" s="44"/>
      <c r="OY48" s="44"/>
      <c r="OZ48" s="44"/>
      <c r="PA48" s="44"/>
      <c r="PB48" s="44"/>
      <c r="PC48" s="44"/>
      <c r="PD48" s="44"/>
      <c r="PE48" s="44"/>
      <c r="PF48" s="44"/>
      <c r="PG48" s="44"/>
      <c r="PH48" s="44"/>
      <c r="PI48" s="44"/>
      <c r="PJ48" s="44"/>
      <c r="PK48" s="44"/>
      <c r="PL48" s="44"/>
      <c r="PM48" s="44"/>
      <c r="PN48" s="44"/>
      <c r="PO48" s="44"/>
      <c r="PP48" s="44"/>
      <c r="PQ48" s="44"/>
      <c r="PR48" s="44"/>
      <c r="PS48" s="44"/>
      <c r="PT48" s="44"/>
      <c r="PU48" s="44"/>
      <c r="PV48" s="44"/>
      <c r="PW48" s="44"/>
      <c r="PX48" s="44"/>
      <c r="PY48" s="44"/>
      <c r="PZ48" s="44"/>
      <c r="QA48" s="44"/>
      <c r="QB48" s="44"/>
      <c r="QC48" s="44"/>
      <c r="QD48" s="44"/>
      <c r="QE48" s="44"/>
      <c r="QF48" s="44"/>
      <c r="QG48" s="44"/>
      <c r="QH48" s="44"/>
      <c r="QI48" s="44"/>
      <c r="QJ48" s="44"/>
      <c r="QK48" s="44"/>
      <c r="QL48" s="44"/>
      <c r="QM48" s="44"/>
      <c r="QN48" s="44"/>
      <c r="QO48" s="44"/>
      <c r="QP48" s="44"/>
      <c r="QQ48" s="44"/>
      <c r="QR48" s="44"/>
      <c r="QS48" s="44"/>
      <c r="QT48" s="44"/>
      <c r="QU48" s="44"/>
      <c r="QV48" s="44"/>
      <c r="QW48" s="44"/>
      <c r="QX48" s="44"/>
      <c r="QY48" s="44"/>
      <c r="QZ48" s="44"/>
      <c r="RA48" s="44"/>
      <c r="RB48" s="44"/>
      <c r="RC48" s="44"/>
      <c r="RD48" s="44"/>
      <c r="RE48" s="44"/>
      <c r="RF48" s="44"/>
      <c r="RG48" s="44"/>
      <c r="RH48" s="44"/>
      <c r="RI48" s="44"/>
      <c r="RJ48" s="44"/>
      <c r="RK48" s="44"/>
      <c r="RL48" s="44"/>
      <c r="RM48" s="44"/>
      <c r="RN48" s="44"/>
      <c r="RO48" s="44"/>
      <c r="RP48" s="44"/>
      <c r="RQ48" s="44"/>
      <c r="RR48" s="44"/>
      <c r="RS48" s="44"/>
      <c r="RT48" s="44"/>
      <c r="RU48" s="44"/>
      <c r="RV48" s="44"/>
      <c r="RW48" s="44"/>
      <c r="RX48" s="44"/>
      <c r="RY48" s="44"/>
      <c r="RZ48" s="44"/>
      <c r="SA48" s="44"/>
      <c r="SB48" s="44"/>
      <c r="SC48" s="44"/>
      <c r="SD48" s="44"/>
      <c r="SE48" s="44"/>
      <c r="SF48" s="44"/>
      <c r="SG48" s="44"/>
      <c r="SH48" s="44"/>
      <c r="SI48" s="44"/>
      <c r="SJ48" s="44"/>
      <c r="SK48" s="44"/>
      <c r="SL48" s="44"/>
      <c r="SM48" s="44"/>
      <c r="SN48" s="44"/>
      <c r="SO48" s="44"/>
      <c r="SP48" s="44"/>
      <c r="SQ48" s="44"/>
      <c r="SR48" s="44"/>
      <c r="SS48" s="44"/>
      <c r="ST48" s="44"/>
      <c r="SU48" s="44"/>
      <c r="SV48" s="44"/>
      <c r="SW48" s="44"/>
      <c r="SX48" s="44"/>
      <c r="SY48" s="44"/>
      <c r="SZ48" s="44"/>
      <c r="TA48" s="44"/>
      <c r="TB48" s="44"/>
      <c r="TC48" s="44"/>
      <c r="TD48" s="44"/>
      <c r="TE48" s="44"/>
      <c r="TF48" s="44"/>
      <c r="TG48" s="44"/>
      <c r="TH48" s="44"/>
      <c r="TI48" s="44"/>
      <c r="TJ48" s="44"/>
      <c r="TK48" s="44"/>
      <c r="TL48" s="44"/>
      <c r="TM48" s="44"/>
      <c r="TN48" s="44"/>
      <c r="TO48" s="44"/>
      <c r="TP48" s="44"/>
      <c r="TQ48" s="44"/>
      <c r="TR48" s="44"/>
      <c r="TS48" s="44"/>
      <c r="TT48" s="44"/>
      <c r="TU48" s="44"/>
      <c r="TV48" s="44"/>
      <c r="TW48" s="44"/>
      <c r="TX48" s="44"/>
      <c r="TY48" s="44"/>
      <c r="TZ48" s="44"/>
      <c r="UA48" s="44"/>
      <c r="UB48" s="44"/>
      <c r="UC48" s="44"/>
      <c r="UD48" s="44"/>
      <c r="UE48" s="44"/>
      <c r="UF48" s="44"/>
      <c r="UG48" s="44"/>
      <c r="UH48" s="44"/>
      <c r="UI48" s="44"/>
      <c r="UJ48" s="44"/>
      <c r="UK48" s="44"/>
      <c r="UL48" s="44"/>
      <c r="UM48" s="44"/>
      <c r="UN48" s="44"/>
      <c r="UO48" s="44"/>
      <c r="UP48" s="44"/>
      <c r="UQ48" s="44"/>
      <c r="UR48" s="44"/>
      <c r="US48" s="44"/>
      <c r="UT48" s="44"/>
      <c r="UU48" s="44"/>
      <c r="UV48" s="44"/>
      <c r="UW48" s="44"/>
      <c r="UX48" s="44"/>
      <c r="UY48" s="44"/>
      <c r="UZ48" s="44"/>
      <c r="VA48" s="44"/>
      <c r="VB48" s="44"/>
      <c r="VC48" s="44"/>
      <c r="VD48" s="44"/>
      <c r="VE48" s="44"/>
      <c r="VF48" s="44"/>
      <c r="VG48" s="44"/>
      <c r="VH48" s="44"/>
      <c r="VI48" s="44"/>
      <c r="VJ48" s="44"/>
      <c r="VK48" s="44"/>
      <c r="VL48" s="44"/>
      <c r="VM48" s="44"/>
      <c r="VN48" s="44"/>
      <c r="VO48" s="44"/>
      <c r="VP48" s="44"/>
      <c r="VQ48" s="44"/>
      <c r="VR48" s="44"/>
      <c r="VS48" s="44"/>
      <c r="VT48" s="44"/>
      <c r="VU48" s="44"/>
      <c r="VV48" s="44"/>
      <c r="VW48" s="44"/>
      <c r="VX48" s="44"/>
      <c r="VY48" s="44"/>
      <c r="VZ48" s="44"/>
      <c r="WA48" s="44"/>
      <c r="WB48" s="44"/>
      <c r="WC48" s="44"/>
      <c r="WD48" s="44"/>
      <c r="WE48" s="44"/>
      <c r="WF48" s="44"/>
      <c r="WG48" s="44"/>
      <c r="WH48" s="44"/>
      <c r="WI48" s="44"/>
      <c r="WJ48" s="44"/>
      <c r="WK48" s="44"/>
      <c r="WL48" s="44"/>
      <c r="WM48" s="44"/>
      <c r="WN48" s="44"/>
      <c r="WO48" s="44"/>
      <c r="WP48" s="44"/>
      <c r="WQ48" s="44"/>
      <c r="WR48" s="44"/>
      <c r="WS48" s="44"/>
      <c r="WT48" s="44"/>
      <c r="WU48" s="44"/>
      <c r="WV48" s="44"/>
      <c r="WW48" s="44"/>
      <c r="WX48" s="44"/>
      <c r="WY48" s="44"/>
      <c r="WZ48" s="44"/>
      <c r="XA48" s="44"/>
      <c r="XB48" s="44"/>
      <c r="XC48" s="44"/>
      <c r="XD48" s="44"/>
      <c r="XE48" s="44"/>
      <c r="XF48" s="44"/>
      <c r="XG48" s="44"/>
      <c r="XH48" s="44"/>
      <c r="XI48" s="44"/>
      <c r="XJ48" s="44"/>
      <c r="XK48" s="44"/>
      <c r="XL48" s="44"/>
      <c r="XM48" s="44"/>
      <c r="XN48" s="44"/>
      <c r="XO48" s="44"/>
      <c r="XP48" s="44"/>
      <c r="XQ48" s="44"/>
      <c r="XR48" s="44"/>
      <c r="XS48" s="44"/>
      <c r="XT48" s="44"/>
      <c r="XU48" s="44"/>
      <c r="XV48" s="44"/>
      <c r="XW48" s="44"/>
      <c r="XX48" s="44"/>
      <c r="XY48" s="44"/>
      <c r="XZ48" s="44"/>
      <c r="YA48" s="44"/>
      <c r="YB48" s="44"/>
      <c r="YC48" s="44"/>
      <c r="YD48" s="44"/>
      <c r="YE48" s="44"/>
      <c r="YF48" s="44"/>
      <c r="YG48" s="44"/>
      <c r="YH48" s="44"/>
      <c r="YI48" s="44"/>
      <c r="YJ48" s="44"/>
      <c r="YK48" s="44"/>
      <c r="YL48" s="44"/>
      <c r="YM48" s="44"/>
      <c r="YN48" s="44"/>
      <c r="YO48" s="44"/>
      <c r="YP48" s="44"/>
      <c r="YQ48" s="44"/>
      <c r="YR48" s="44"/>
      <c r="YS48" s="44"/>
      <c r="YT48" s="44"/>
      <c r="YU48" s="44"/>
      <c r="YV48" s="44"/>
      <c r="YW48" s="44"/>
      <c r="YX48" s="44"/>
      <c r="YY48" s="44"/>
      <c r="YZ48" s="44"/>
      <c r="ZA48" s="44"/>
      <c r="ZB48" s="44"/>
      <c r="ZC48" s="44"/>
      <c r="ZD48" s="44"/>
      <c r="ZE48" s="44"/>
      <c r="ZF48" s="44"/>
      <c r="ZG48" s="44"/>
      <c r="ZH48" s="44"/>
      <c r="ZI48" s="44"/>
      <c r="ZJ48" s="44"/>
      <c r="ZK48" s="44"/>
      <c r="ZL48" s="44"/>
      <c r="ZM48" s="44"/>
      <c r="ZN48" s="44"/>
      <c r="ZO48" s="44"/>
      <c r="ZP48" s="44"/>
      <c r="ZQ48" s="44"/>
      <c r="ZR48" s="44"/>
      <c r="ZS48" s="44"/>
      <c r="ZT48" s="44"/>
      <c r="ZU48" s="44"/>
      <c r="ZV48" s="44"/>
      <c r="ZW48" s="44"/>
      <c r="ZX48" s="44"/>
      <c r="ZY48" s="44"/>
      <c r="ZZ48" s="44"/>
      <c r="AAA48" s="44"/>
      <c r="AAB48" s="44"/>
      <c r="AAC48" s="44"/>
      <c r="AAD48" s="44"/>
      <c r="AAE48" s="44"/>
      <c r="AAF48" s="44"/>
      <c r="AAG48" s="44"/>
      <c r="AAH48" s="44"/>
      <c r="AAI48" s="44"/>
      <c r="AAJ48" s="44"/>
      <c r="AAK48" s="44"/>
      <c r="AAL48" s="44"/>
      <c r="AAM48" s="44"/>
      <c r="AAN48" s="44"/>
      <c r="AAO48" s="44"/>
      <c r="AAP48" s="44"/>
      <c r="AAQ48" s="44"/>
      <c r="AAR48" s="44"/>
      <c r="AAS48" s="44"/>
      <c r="AAT48" s="44"/>
      <c r="AAU48" s="44"/>
      <c r="AAV48" s="44"/>
      <c r="AAW48" s="44"/>
      <c r="AAX48" s="44"/>
      <c r="AAY48" s="44"/>
      <c r="AAZ48" s="44"/>
      <c r="ABA48" s="44"/>
      <c r="ABB48" s="44"/>
      <c r="ABC48" s="44"/>
      <c r="ABD48" s="44"/>
      <c r="ABE48" s="44"/>
      <c r="ABF48" s="44"/>
      <c r="ABG48" s="44"/>
      <c r="ABH48" s="44"/>
      <c r="ABI48" s="44"/>
      <c r="ABJ48" s="44"/>
      <c r="ABK48" s="44"/>
      <c r="ABL48" s="44"/>
      <c r="ABM48" s="44"/>
      <c r="ABN48" s="44"/>
      <c r="ABO48" s="44"/>
      <c r="ABP48" s="44"/>
      <c r="ABQ48" s="44"/>
      <c r="ABR48" s="44"/>
      <c r="ABS48" s="44"/>
      <c r="ABT48" s="44"/>
      <c r="ABU48" s="44"/>
      <c r="ABV48" s="44"/>
      <c r="ABW48" s="44"/>
      <c r="ABX48" s="44"/>
      <c r="ABY48" s="44"/>
      <c r="ABZ48" s="44"/>
      <c r="ACA48" s="44"/>
      <c r="ACB48" s="44"/>
      <c r="ACC48" s="44"/>
      <c r="ACD48" s="44"/>
      <c r="ACE48" s="44"/>
      <c r="ACF48" s="44"/>
      <c r="ACG48" s="44"/>
      <c r="ACH48" s="44"/>
      <c r="ACI48" s="44"/>
      <c r="ACJ48" s="44"/>
      <c r="ACK48" s="44"/>
      <c r="ACL48" s="44"/>
      <c r="ACM48" s="44"/>
      <c r="ACN48" s="44"/>
      <c r="ACO48" s="44"/>
      <c r="ACP48" s="44"/>
      <c r="ACQ48" s="44"/>
      <c r="ACR48" s="44"/>
      <c r="ACS48" s="44"/>
      <c r="ACT48" s="44"/>
      <c r="ACU48" s="44"/>
      <c r="ACV48" s="44"/>
      <c r="ACW48" s="44"/>
      <c r="ACX48" s="44"/>
      <c r="ACY48" s="44"/>
      <c r="ACZ48" s="44"/>
      <c r="ADA48" s="44"/>
      <c r="ADB48" s="44"/>
      <c r="ADC48" s="44"/>
      <c r="ADD48" s="44"/>
      <c r="ADE48" s="44"/>
      <c r="ADF48" s="44"/>
      <c r="ADG48" s="44"/>
      <c r="ADH48" s="44"/>
      <c r="ADI48" s="44"/>
      <c r="ADJ48" s="44"/>
      <c r="ADK48" s="44"/>
      <c r="ADL48" s="44"/>
      <c r="ADM48" s="44"/>
      <c r="ADN48" s="44"/>
      <c r="ADO48" s="44"/>
      <c r="ADP48" s="44"/>
      <c r="ADQ48" s="44"/>
      <c r="ADR48" s="44"/>
      <c r="ADS48" s="44"/>
      <c r="ADT48" s="44"/>
      <c r="ADU48" s="44"/>
      <c r="ADV48" s="44"/>
      <c r="ADW48" s="44"/>
      <c r="ADX48" s="44"/>
      <c r="ADY48" s="44"/>
      <c r="ADZ48" s="44"/>
      <c r="AEA48" s="44"/>
      <c r="AEB48" s="44"/>
      <c r="AEC48" s="44"/>
      <c r="AED48" s="44"/>
      <c r="AEE48" s="44"/>
      <c r="AEF48" s="44"/>
      <c r="AEG48" s="44"/>
      <c r="AEH48" s="44"/>
      <c r="AEI48" s="44"/>
      <c r="AEJ48" s="44"/>
      <c r="AEK48" s="44"/>
      <c r="AEL48" s="44"/>
      <c r="AEM48" s="44"/>
      <c r="AEN48" s="44"/>
      <c r="AEO48" s="44"/>
      <c r="AEP48" s="44"/>
      <c r="AEQ48" s="44"/>
      <c r="AER48" s="44"/>
      <c r="AES48" s="44"/>
      <c r="AET48" s="44"/>
      <c r="AEU48" s="44"/>
      <c r="AEV48" s="44"/>
      <c r="AEW48" s="44"/>
      <c r="AEX48" s="44"/>
      <c r="AEY48" s="44"/>
      <c r="AEZ48" s="44"/>
      <c r="AFA48" s="44"/>
      <c r="AFB48" s="44"/>
      <c r="AFC48" s="44"/>
      <c r="AFD48" s="44"/>
      <c r="AFE48" s="44"/>
      <c r="AFF48" s="44"/>
      <c r="AFG48" s="44"/>
      <c r="AFH48" s="44"/>
      <c r="AFI48" s="44"/>
      <c r="AFJ48" s="44"/>
      <c r="AFK48" s="44"/>
      <c r="AFL48" s="44"/>
      <c r="AFM48" s="44"/>
      <c r="AFN48" s="44"/>
      <c r="AFO48" s="44"/>
      <c r="AFP48" s="44"/>
      <c r="AFQ48" s="44"/>
      <c r="AFR48" s="44"/>
      <c r="AFS48" s="44"/>
      <c r="AFT48" s="44"/>
      <c r="AFU48" s="44"/>
      <c r="AFV48" s="44"/>
      <c r="AFW48" s="44"/>
      <c r="AFX48" s="44"/>
      <c r="AFY48" s="44"/>
      <c r="AFZ48" s="44"/>
      <c r="AGA48" s="44"/>
      <c r="AGB48" s="44"/>
      <c r="AGC48" s="44"/>
      <c r="AGD48" s="44"/>
      <c r="AGE48" s="44"/>
      <c r="AGF48" s="44"/>
      <c r="AGG48" s="44"/>
      <c r="AGH48" s="44"/>
      <c r="AGI48" s="44"/>
      <c r="AGJ48" s="44"/>
      <c r="AGK48" s="44"/>
      <c r="AGL48" s="44"/>
      <c r="AGM48" s="44"/>
      <c r="AGN48" s="44"/>
      <c r="AGO48" s="44"/>
      <c r="AGP48" s="44"/>
      <c r="AGQ48" s="44"/>
      <c r="AGR48" s="44"/>
      <c r="AGS48" s="44"/>
      <c r="AGT48" s="44"/>
      <c r="AGU48" s="44"/>
      <c r="AGV48" s="44"/>
      <c r="AGW48" s="44"/>
      <c r="AGX48" s="44"/>
      <c r="AGY48" s="44"/>
      <c r="AGZ48" s="44"/>
      <c r="AHA48" s="44"/>
      <c r="AHB48" s="44"/>
      <c r="AHC48" s="44"/>
      <c r="AHD48" s="44"/>
      <c r="AHE48" s="44"/>
      <c r="AHF48" s="44"/>
      <c r="AHG48" s="44"/>
      <c r="AHH48" s="44"/>
      <c r="AHI48" s="44"/>
      <c r="AHJ48" s="44"/>
      <c r="AHK48" s="44"/>
      <c r="AHL48" s="44"/>
      <c r="AHM48" s="44"/>
      <c r="AHN48" s="44"/>
      <c r="AHO48" s="44"/>
      <c r="AHP48" s="44"/>
      <c r="AHQ48" s="44"/>
      <c r="AHR48" s="44"/>
      <c r="AHS48" s="44"/>
      <c r="AHT48" s="44"/>
      <c r="AHU48" s="44"/>
      <c r="AHV48" s="44"/>
      <c r="AHW48" s="44"/>
      <c r="AHX48" s="44"/>
      <c r="AHY48" s="44"/>
      <c r="AHZ48" s="44"/>
      <c r="AIA48" s="44"/>
      <c r="AIB48" s="44"/>
      <c r="AIC48" s="44"/>
      <c r="AID48" s="44"/>
      <c r="AIE48" s="44"/>
      <c r="AIF48" s="44"/>
      <c r="AIG48" s="44"/>
      <c r="AIH48" s="44"/>
      <c r="AII48" s="44"/>
      <c r="AIJ48" s="44"/>
      <c r="AIK48" s="44"/>
      <c r="AIL48" s="44"/>
      <c r="AIM48" s="44"/>
      <c r="AIN48" s="44"/>
      <c r="AIO48" s="44"/>
      <c r="AIP48" s="44"/>
      <c r="AIQ48" s="44"/>
      <c r="AIR48" s="44"/>
      <c r="AIS48" s="44"/>
      <c r="AIT48" s="44"/>
      <c r="AIU48" s="44"/>
      <c r="AIV48" s="44"/>
      <c r="AIW48" s="44"/>
      <c r="AIX48" s="44"/>
      <c r="AIY48" s="44"/>
      <c r="AIZ48" s="44"/>
      <c r="AJA48" s="44"/>
      <c r="AJB48" s="44"/>
      <c r="AJC48" s="44"/>
      <c r="AJD48" s="44"/>
      <c r="AJE48" s="44"/>
      <c r="AJF48" s="44"/>
      <c r="AJG48" s="44"/>
      <c r="AJH48" s="44"/>
      <c r="AJI48" s="44"/>
      <c r="AJJ48" s="44"/>
      <c r="AJK48" s="44"/>
      <c r="AJL48" s="44"/>
      <c r="AJM48" s="44"/>
      <c r="AJN48" s="44"/>
      <c r="AJO48" s="44"/>
      <c r="AJP48" s="44"/>
      <c r="AJQ48" s="44"/>
      <c r="AJR48" s="44"/>
      <c r="AJS48" s="44"/>
      <c r="AJT48" s="44"/>
      <c r="AJU48" s="44"/>
      <c r="AJV48" s="44"/>
      <c r="AJW48" s="44"/>
      <c r="AJX48" s="44"/>
      <c r="AJY48" s="44"/>
      <c r="AJZ48" s="44"/>
      <c r="AKA48" s="44"/>
      <c r="AKB48" s="44"/>
      <c r="AKC48" s="44"/>
      <c r="AKD48" s="44"/>
      <c r="AKE48" s="44"/>
      <c r="AKF48" s="44"/>
      <c r="AKG48" s="44"/>
      <c r="AKH48" s="44"/>
      <c r="AKI48" s="44"/>
      <c r="AKJ48" s="44"/>
      <c r="AKK48" s="44"/>
      <c r="AKL48" s="44"/>
      <c r="AKM48" s="44"/>
      <c r="AKN48" s="44"/>
      <c r="AKO48" s="44"/>
      <c r="AKP48" s="44"/>
      <c r="AKQ48" s="44"/>
      <c r="AKR48" s="44"/>
      <c r="AKS48" s="44"/>
      <c r="AKT48" s="44"/>
      <c r="AKU48" s="44"/>
      <c r="AKV48" s="44"/>
      <c r="AKW48" s="44"/>
      <c r="AKX48" s="44"/>
      <c r="AKY48" s="44"/>
      <c r="AKZ48" s="44"/>
      <c r="ALA48" s="44"/>
      <c r="ALB48" s="44"/>
      <c r="ALC48" s="44"/>
      <c r="ALD48" s="44"/>
      <c r="ALE48" s="44"/>
      <c r="ALF48" s="44"/>
      <c r="ALG48" s="44"/>
      <c r="ALH48" s="44"/>
      <c r="ALI48" s="44"/>
      <c r="ALJ48" s="44"/>
      <c r="ALK48" s="44"/>
      <c r="ALL48" s="44"/>
      <c r="ALM48" s="44"/>
      <c r="ALN48" s="44"/>
      <c r="ALO48" s="44"/>
      <c r="ALP48" s="44"/>
      <c r="ALQ48" s="44"/>
      <c r="ALR48" s="44"/>
      <c r="ALS48" s="44"/>
      <c r="ALT48" s="44"/>
      <c r="ALU48" s="44"/>
      <c r="ALV48" s="44"/>
      <c r="ALW48" s="44"/>
      <c r="ALX48" s="44"/>
      <c r="ALY48" s="44"/>
      <c r="ALZ48" s="44"/>
      <c r="AMA48" s="44"/>
      <c r="AMB48" s="44"/>
      <c r="AMC48" s="44"/>
      <c r="AMD48" s="44"/>
      <c r="AME48" s="44"/>
      <c r="AMF48" s="44"/>
      <c r="AMG48" s="44"/>
      <c r="AMH48" s="44"/>
      <c r="AMI48" s="44"/>
      <c r="AMJ48" s="44"/>
      <c r="AMK48" s="44"/>
      <c r="AML48" s="44"/>
      <c r="AMM48" s="44"/>
      <c r="AMN48" s="44"/>
      <c r="AMO48" s="44"/>
      <c r="AMP48" s="44"/>
      <c r="AMQ48" s="44"/>
      <c r="AMR48" s="44"/>
      <c r="AMS48" s="44"/>
      <c r="AMT48" s="44"/>
      <c r="AMU48" s="44"/>
      <c r="AMV48" s="44"/>
      <c r="AMW48" s="44"/>
      <c r="AMX48" s="44"/>
      <c r="AMY48" s="44"/>
      <c r="AMZ48" s="44"/>
      <c r="ANA48" s="44"/>
      <c r="ANB48" s="44"/>
      <c r="ANC48" s="44"/>
      <c r="AND48" s="44"/>
      <c r="ANE48" s="44"/>
      <c r="ANF48" s="44"/>
      <c r="ANG48" s="44"/>
      <c r="ANH48" s="44"/>
      <c r="ANI48" s="44"/>
      <c r="ANJ48" s="44"/>
      <c r="ANK48" s="44"/>
      <c r="ANL48" s="44"/>
      <c r="ANM48" s="44"/>
      <c r="ANN48" s="44"/>
      <c r="ANO48" s="44"/>
      <c r="ANP48" s="44"/>
      <c r="ANQ48" s="44"/>
      <c r="ANR48" s="44"/>
      <c r="ANS48" s="44"/>
      <c r="ANT48" s="44"/>
      <c r="ANU48" s="44"/>
      <c r="ANV48" s="44"/>
      <c r="ANW48" s="44"/>
      <c r="ANX48" s="44"/>
      <c r="ANY48" s="44"/>
      <c r="ANZ48" s="44"/>
      <c r="AOA48" s="44"/>
      <c r="AOB48" s="44"/>
      <c r="AOC48" s="44"/>
      <c r="AOD48" s="44"/>
      <c r="AOE48" s="44"/>
      <c r="AOF48" s="44"/>
      <c r="AOG48" s="44"/>
      <c r="AOH48" s="44"/>
      <c r="AOI48" s="44"/>
      <c r="AOJ48" s="44"/>
      <c r="AOK48" s="44"/>
      <c r="AOL48" s="44"/>
      <c r="AOM48" s="44"/>
      <c r="AON48" s="44"/>
      <c r="AOO48" s="44"/>
      <c r="AOP48" s="44"/>
      <c r="AOQ48" s="44"/>
      <c r="AOR48" s="44"/>
      <c r="AOS48" s="44"/>
      <c r="AOT48" s="44"/>
      <c r="AOU48" s="44"/>
      <c r="AOV48" s="44"/>
      <c r="AOW48" s="44"/>
      <c r="AOX48" s="44"/>
      <c r="AOY48" s="44"/>
      <c r="AOZ48" s="44"/>
      <c r="APA48" s="44"/>
      <c r="APB48" s="44"/>
      <c r="APC48" s="44"/>
      <c r="APD48" s="44"/>
      <c r="APE48" s="44"/>
      <c r="APF48" s="44"/>
      <c r="APG48" s="44"/>
      <c r="APH48" s="44"/>
      <c r="API48" s="44"/>
      <c r="APJ48" s="44"/>
      <c r="APK48" s="44"/>
      <c r="APL48" s="44"/>
      <c r="APM48" s="44"/>
    </row>
    <row r="49" spans="3:1105" x14ac:dyDescent="0.25">
      <c r="C49" s="46" t="s">
        <v>337</v>
      </c>
      <c r="D49" s="44">
        <v>12391</v>
      </c>
      <c r="E49" s="119">
        <v>8420869.4700000007</v>
      </c>
      <c r="F49" s="119">
        <v>0</v>
      </c>
      <c r="G49" s="119">
        <v>-848694.76</v>
      </c>
      <c r="H49" s="119">
        <v>0</v>
      </c>
      <c r="I49" s="44"/>
      <c r="J49" s="44"/>
      <c r="K49" s="44"/>
      <c r="L49" s="44"/>
      <c r="M49" s="44"/>
      <c r="N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44"/>
      <c r="AL49" s="44"/>
      <c r="AM49" s="44"/>
      <c r="AN49" s="44"/>
      <c r="AO49" s="44"/>
      <c r="AP49" s="44"/>
      <c r="AQ49" s="44"/>
      <c r="AR49" s="44"/>
      <c r="AS49" s="44"/>
      <c r="AT49" s="44"/>
      <c r="AU49" s="44"/>
      <c r="AV49" s="44"/>
      <c r="AW49" s="44"/>
      <c r="AX49" s="44"/>
      <c r="AY49" s="44"/>
      <c r="AZ49" s="44"/>
      <c r="BA49" s="44"/>
      <c r="BB49" s="44"/>
      <c r="BC49" s="44"/>
      <c r="BD49" s="44"/>
      <c r="BE49" s="44"/>
      <c r="BF49" s="44"/>
      <c r="BG49" s="44"/>
      <c r="BH49" s="44"/>
      <c r="BI49" s="44"/>
      <c r="BJ49" s="44"/>
      <c r="BK49" s="44"/>
      <c r="BL49" s="44"/>
      <c r="BM49" s="44"/>
      <c r="BN49" s="44"/>
      <c r="BO49" s="44"/>
      <c r="BP49" s="44"/>
      <c r="BQ49" s="44"/>
      <c r="BR49" s="44"/>
      <c r="BS49" s="44"/>
      <c r="BT49" s="44"/>
      <c r="BU49" s="44"/>
      <c r="BV49" s="44"/>
      <c r="BW49" s="44"/>
      <c r="BX49" s="44"/>
      <c r="BY49" s="44"/>
      <c r="BZ49" s="44"/>
      <c r="CA49" s="44"/>
      <c r="CB49" s="44"/>
      <c r="CC49" s="44"/>
      <c r="CD49" s="44"/>
      <c r="CE49" s="44"/>
      <c r="CF49" s="44"/>
      <c r="CG49" s="44"/>
      <c r="CH49" s="44"/>
      <c r="CI49" s="44"/>
      <c r="CJ49" s="44"/>
      <c r="CK49" s="44"/>
      <c r="CL49" s="44"/>
      <c r="CM49" s="44"/>
      <c r="CN49" s="44"/>
      <c r="CO49" s="44"/>
      <c r="CP49" s="44"/>
      <c r="CQ49" s="44"/>
      <c r="CR49" s="44"/>
      <c r="CS49" s="44"/>
      <c r="CT49" s="44"/>
      <c r="CU49" s="44"/>
      <c r="CV49" s="44"/>
      <c r="CW49" s="44"/>
      <c r="CX49" s="44"/>
      <c r="CY49" s="44"/>
      <c r="CZ49" s="44"/>
      <c r="DA49" s="44"/>
      <c r="DB49" s="44"/>
      <c r="DC49" s="44"/>
      <c r="DD49" s="44"/>
      <c r="DE49" s="44"/>
      <c r="DF49" s="44"/>
      <c r="DG49" s="44"/>
      <c r="DH49" s="44"/>
      <c r="DI49" s="44"/>
      <c r="DJ49" s="44"/>
      <c r="DK49" s="44"/>
      <c r="DL49" s="44"/>
      <c r="DM49" s="44"/>
      <c r="DN49" s="44"/>
      <c r="DO49" s="44"/>
      <c r="DP49" s="44"/>
      <c r="DQ49" s="44"/>
      <c r="DR49" s="44"/>
      <c r="DS49" s="44"/>
      <c r="DT49" s="44"/>
      <c r="DU49" s="44"/>
      <c r="DV49" s="44"/>
      <c r="DW49" s="44"/>
      <c r="DX49" s="44"/>
      <c r="DY49" s="44"/>
      <c r="DZ49" s="44"/>
      <c r="EA49" s="44"/>
      <c r="EB49" s="44"/>
      <c r="EC49" s="44"/>
      <c r="ED49" s="44"/>
      <c r="EE49" s="44"/>
      <c r="EF49" s="44"/>
      <c r="EG49" s="44"/>
      <c r="EH49" s="44"/>
      <c r="EI49" s="44"/>
      <c r="EJ49" s="44"/>
      <c r="EK49" s="44"/>
      <c r="EL49" s="44"/>
      <c r="EM49" s="44"/>
      <c r="EN49" s="44"/>
      <c r="EO49" s="44"/>
      <c r="EP49" s="44"/>
      <c r="EQ49" s="44"/>
      <c r="ER49" s="44"/>
      <c r="ES49" s="44"/>
      <c r="ET49" s="44"/>
      <c r="EU49" s="44"/>
      <c r="EV49" s="44"/>
      <c r="EW49" s="44"/>
      <c r="EX49" s="44"/>
      <c r="EY49" s="44"/>
      <c r="EZ49" s="44"/>
      <c r="FA49" s="44"/>
      <c r="FB49" s="44"/>
      <c r="FC49" s="44"/>
      <c r="FD49" s="44"/>
      <c r="FE49" s="44"/>
      <c r="FF49" s="44"/>
      <c r="FG49" s="44"/>
      <c r="FH49" s="44"/>
      <c r="FI49" s="44"/>
      <c r="FJ49" s="44"/>
      <c r="FK49" s="44"/>
      <c r="FL49" s="44"/>
      <c r="FM49" s="44"/>
      <c r="FN49" s="44"/>
      <c r="FO49" s="44"/>
      <c r="FP49" s="44"/>
      <c r="FQ49" s="44"/>
      <c r="FR49" s="44"/>
      <c r="FS49" s="44"/>
      <c r="FT49" s="44"/>
      <c r="FU49" s="44"/>
      <c r="FV49" s="44"/>
      <c r="FW49" s="44"/>
      <c r="FX49" s="44"/>
      <c r="FY49" s="44"/>
      <c r="FZ49" s="44"/>
      <c r="GA49" s="44"/>
      <c r="GB49" s="44"/>
      <c r="GC49" s="44"/>
      <c r="GD49" s="44"/>
      <c r="GE49" s="44"/>
      <c r="GF49" s="44"/>
      <c r="GG49" s="44"/>
      <c r="GH49" s="44"/>
      <c r="GI49" s="44"/>
      <c r="GJ49" s="44"/>
      <c r="GK49" s="44"/>
      <c r="GL49" s="44"/>
      <c r="GM49" s="44"/>
      <c r="GN49" s="44"/>
      <c r="GO49" s="44"/>
      <c r="GP49" s="44"/>
      <c r="GQ49" s="44"/>
      <c r="GR49" s="44"/>
      <c r="GS49" s="44"/>
      <c r="GT49" s="44"/>
      <c r="GU49" s="44"/>
      <c r="GV49" s="44"/>
      <c r="GW49" s="44"/>
      <c r="GX49" s="44"/>
      <c r="GY49" s="44"/>
      <c r="GZ49" s="44"/>
      <c r="HA49" s="44"/>
      <c r="HB49" s="44"/>
      <c r="HC49" s="44"/>
      <c r="HD49" s="44"/>
      <c r="HE49" s="44"/>
      <c r="HF49" s="44"/>
      <c r="HG49" s="44"/>
      <c r="HH49" s="44"/>
      <c r="HI49" s="44"/>
      <c r="HJ49" s="44"/>
      <c r="HK49" s="44"/>
      <c r="HL49" s="44"/>
      <c r="HM49" s="44"/>
      <c r="HN49" s="44"/>
      <c r="HO49" s="44"/>
      <c r="HP49" s="44"/>
      <c r="HQ49" s="44"/>
      <c r="HR49" s="44"/>
      <c r="HS49" s="44"/>
      <c r="HT49" s="44"/>
      <c r="HU49" s="44"/>
      <c r="HV49" s="44"/>
      <c r="HW49" s="44"/>
      <c r="HX49" s="44"/>
      <c r="HY49" s="44"/>
      <c r="HZ49" s="44"/>
      <c r="IA49" s="44"/>
      <c r="IB49" s="44"/>
      <c r="IC49" s="44"/>
      <c r="ID49" s="44"/>
      <c r="IE49" s="44"/>
      <c r="IF49" s="44"/>
      <c r="IG49" s="44"/>
      <c r="IH49" s="44"/>
      <c r="II49" s="44"/>
      <c r="IJ49" s="44"/>
      <c r="IK49" s="44"/>
      <c r="IL49" s="44"/>
      <c r="IM49" s="44"/>
      <c r="IN49" s="44"/>
      <c r="IO49" s="44"/>
      <c r="IP49" s="44"/>
      <c r="IQ49" s="44"/>
      <c r="IR49" s="44"/>
      <c r="IS49" s="44"/>
      <c r="IT49" s="44"/>
      <c r="IU49" s="44"/>
      <c r="IV49" s="44"/>
      <c r="IW49" s="44"/>
      <c r="IX49" s="44"/>
      <c r="IY49" s="44"/>
      <c r="IZ49" s="44"/>
      <c r="JA49" s="44"/>
      <c r="JB49" s="44"/>
      <c r="JC49" s="44"/>
      <c r="JD49" s="44"/>
      <c r="JE49" s="44"/>
      <c r="JF49" s="44"/>
      <c r="JG49" s="44"/>
      <c r="JH49" s="44"/>
      <c r="JI49" s="44"/>
      <c r="JJ49" s="44"/>
      <c r="JK49" s="44"/>
      <c r="JL49" s="44"/>
      <c r="JM49" s="44"/>
      <c r="JN49" s="44"/>
      <c r="JO49" s="44"/>
      <c r="JP49" s="44"/>
      <c r="JQ49" s="44"/>
      <c r="JR49" s="44"/>
      <c r="JS49" s="44"/>
      <c r="JT49" s="44"/>
      <c r="JU49" s="44"/>
      <c r="JV49" s="44"/>
      <c r="JW49" s="44"/>
      <c r="JX49" s="44"/>
      <c r="JY49" s="44"/>
      <c r="JZ49" s="44"/>
      <c r="KA49" s="44"/>
      <c r="KB49" s="44"/>
      <c r="KC49" s="44"/>
      <c r="KD49" s="44"/>
      <c r="KE49" s="44"/>
      <c r="KF49" s="44"/>
      <c r="KG49" s="44"/>
      <c r="KH49" s="44"/>
      <c r="KI49" s="44"/>
      <c r="KJ49" s="44"/>
      <c r="KK49" s="44"/>
      <c r="KL49" s="44"/>
      <c r="KM49" s="44"/>
      <c r="KN49" s="44"/>
      <c r="KO49" s="44"/>
      <c r="KP49" s="44"/>
      <c r="KQ49" s="44"/>
      <c r="KR49" s="44"/>
      <c r="KS49" s="44"/>
      <c r="KT49" s="44"/>
      <c r="KU49" s="44"/>
      <c r="KV49" s="44"/>
      <c r="KW49" s="44"/>
      <c r="KX49" s="44"/>
      <c r="KY49" s="44"/>
      <c r="KZ49" s="44"/>
      <c r="LA49" s="44"/>
      <c r="LB49" s="44"/>
      <c r="LC49" s="44"/>
      <c r="LD49" s="44"/>
      <c r="LE49" s="44"/>
      <c r="LF49" s="44"/>
      <c r="LG49" s="44"/>
      <c r="LH49" s="44"/>
      <c r="LI49" s="44"/>
      <c r="LJ49" s="44"/>
      <c r="LK49" s="44"/>
      <c r="LL49" s="44"/>
      <c r="LM49" s="44"/>
      <c r="LN49" s="44"/>
      <c r="LO49" s="44"/>
      <c r="LP49" s="44"/>
      <c r="LQ49" s="44"/>
      <c r="LR49" s="44"/>
      <c r="LS49" s="44"/>
      <c r="LT49" s="44"/>
      <c r="LU49" s="44"/>
      <c r="LV49" s="44"/>
      <c r="LW49" s="44"/>
      <c r="LX49" s="44"/>
      <c r="LY49" s="44"/>
      <c r="LZ49" s="44"/>
      <c r="MA49" s="44"/>
      <c r="MB49" s="44"/>
      <c r="MC49" s="44"/>
      <c r="MD49" s="44"/>
      <c r="ME49" s="44"/>
      <c r="MF49" s="44"/>
      <c r="MG49" s="44"/>
      <c r="MH49" s="44"/>
      <c r="MI49" s="44"/>
      <c r="MJ49" s="44"/>
      <c r="MK49" s="44"/>
      <c r="ML49" s="44"/>
      <c r="MM49" s="44"/>
      <c r="MN49" s="44"/>
      <c r="MO49" s="44"/>
      <c r="MP49" s="44"/>
      <c r="MQ49" s="44"/>
      <c r="MR49" s="44"/>
      <c r="MS49" s="44"/>
      <c r="MT49" s="44"/>
      <c r="MU49" s="44"/>
      <c r="MV49" s="44"/>
      <c r="MW49" s="44"/>
      <c r="MX49" s="44"/>
      <c r="MY49" s="44"/>
      <c r="MZ49" s="44"/>
      <c r="NA49" s="44"/>
      <c r="NB49" s="44"/>
      <c r="NC49" s="44"/>
      <c r="ND49" s="44"/>
      <c r="NE49" s="44"/>
      <c r="NF49" s="44"/>
      <c r="NG49" s="44"/>
      <c r="NH49" s="44"/>
      <c r="NI49" s="44"/>
      <c r="NJ49" s="44"/>
      <c r="NK49" s="44"/>
      <c r="NL49" s="44"/>
      <c r="NM49" s="44"/>
      <c r="NN49" s="44"/>
      <c r="NO49" s="44"/>
      <c r="NP49" s="44"/>
      <c r="NQ49" s="44"/>
      <c r="NR49" s="44"/>
      <c r="NS49" s="44"/>
      <c r="NT49" s="44"/>
      <c r="NU49" s="44"/>
      <c r="NV49" s="44"/>
      <c r="NW49" s="44"/>
      <c r="NX49" s="44"/>
      <c r="NY49" s="44"/>
      <c r="NZ49" s="44"/>
      <c r="OA49" s="44"/>
      <c r="OB49" s="44"/>
      <c r="OC49" s="44"/>
      <c r="OD49" s="44"/>
      <c r="OE49" s="44"/>
      <c r="OF49" s="44"/>
      <c r="OG49" s="44"/>
      <c r="OH49" s="44"/>
      <c r="OI49" s="44"/>
      <c r="OJ49" s="44"/>
      <c r="OK49" s="44"/>
      <c r="OL49" s="44"/>
      <c r="OM49" s="44"/>
      <c r="ON49" s="44"/>
      <c r="OO49" s="44"/>
      <c r="OP49" s="44"/>
      <c r="OQ49" s="44"/>
      <c r="OR49" s="44"/>
      <c r="OS49" s="44"/>
      <c r="OT49" s="44"/>
      <c r="OU49" s="44"/>
      <c r="OV49" s="44"/>
      <c r="OW49" s="44"/>
      <c r="OX49" s="44"/>
      <c r="OY49" s="44"/>
      <c r="OZ49" s="44"/>
      <c r="PA49" s="44"/>
      <c r="PB49" s="44"/>
      <c r="PC49" s="44"/>
      <c r="PD49" s="44"/>
      <c r="PE49" s="44"/>
      <c r="PF49" s="44"/>
      <c r="PG49" s="44"/>
      <c r="PH49" s="44"/>
      <c r="PI49" s="44"/>
      <c r="PJ49" s="44"/>
      <c r="PK49" s="44"/>
      <c r="PL49" s="44"/>
      <c r="PM49" s="44"/>
      <c r="PN49" s="44"/>
      <c r="PO49" s="44"/>
      <c r="PP49" s="44"/>
      <c r="PQ49" s="44"/>
      <c r="PR49" s="44"/>
      <c r="PS49" s="44"/>
      <c r="PT49" s="44"/>
      <c r="PU49" s="44"/>
      <c r="PV49" s="44"/>
      <c r="PW49" s="44"/>
      <c r="PX49" s="44"/>
      <c r="PY49" s="44"/>
      <c r="PZ49" s="44"/>
      <c r="QA49" s="44"/>
      <c r="QB49" s="44"/>
      <c r="QC49" s="44"/>
      <c r="QD49" s="44"/>
      <c r="QE49" s="44"/>
      <c r="QF49" s="44"/>
      <c r="QG49" s="44"/>
      <c r="QH49" s="44"/>
      <c r="QI49" s="44"/>
      <c r="QJ49" s="44"/>
      <c r="QK49" s="44"/>
      <c r="QL49" s="44"/>
      <c r="QM49" s="44"/>
      <c r="QN49" s="44"/>
      <c r="QO49" s="44"/>
      <c r="QP49" s="44"/>
      <c r="QQ49" s="44"/>
      <c r="QR49" s="44"/>
      <c r="QS49" s="44"/>
      <c r="QT49" s="44"/>
      <c r="QU49" s="44"/>
      <c r="QV49" s="44"/>
      <c r="QW49" s="44"/>
      <c r="QX49" s="44"/>
      <c r="QY49" s="44"/>
      <c r="QZ49" s="44"/>
      <c r="RA49" s="44"/>
      <c r="RB49" s="44"/>
      <c r="RC49" s="44"/>
      <c r="RD49" s="44"/>
      <c r="RE49" s="44"/>
      <c r="RF49" s="44"/>
      <c r="RG49" s="44"/>
      <c r="RH49" s="44"/>
      <c r="RI49" s="44"/>
      <c r="RJ49" s="44"/>
      <c r="RK49" s="44"/>
      <c r="RL49" s="44"/>
      <c r="RM49" s="44"/>
      <c r="RN49" s="44"/>
      <c r="RO49" s="44"/>
      <c r="RP49" s="44"/>
      <c r="RQ49" s="44"/>
      <c r="RR49" s="44"/>
      <c r="RS49" s="44"/>
      <c r="RT49" s="44"/>
      <c r="RU49" s="44"/>
      <c r="RV49" s="44"/>
      <c r="RW49" s="44"/>
      <c r="RX49" s="44"/>
      <c r="RY49" s="44"/>
      <c r="RZ49" s="44"/>
      <c r="SA49" s="44"/>
      <c r="SB49" s="44"/>
      <c r="SC49" s="44"/>
      <c r="SD49" s="44"/>
      <c r="SE49" s="44"/>
      <c r="SF49" s="44"/>
      <c r="SG49" s="44"/>
      <c r="SH49" s="44"/>
      <c r="SI49" s="44"/>
      <c r="SJ49" s="44"/>
      <c r="SK49" s="44"/>
      <c r="SL49" s="44"/>
      <c r="SM49" s="44"/>
      <c r="SN49" s="44"/>
      <c r="SO49" s="44"/>
      <c r="SP49" s="44"/>
      <c r="SQ49" s="44"/>
      <c r="SR49" s="44"/>
      <c r="SS49" s="44"/>
      <c r="ST49" s="44"/>
      <c r="SU49" s="44"/>
      <c r="SV49" s="44"/>
      <c r="SW49" s="44"/>
      <c r="SX49" s="44"/>
      <c r="SY49" s="44"/>
      <c r="SZ49" s="44"/>
      <c r="TA49" s="44"/>
      <c r="TB49" s="44"/>
      <c r="TC49" s="44"/>
      <c r="TD49" s="44"/>
      <c r="TE49" s="44"/>
      <c r="TF49" s="44"/>
      <c r="TG49" s="44"/>
      <c r="TH49" s="44"/>
      <c r="TI49" s="44"/>
      <c r="TJ49" s="44"/>
      <c r="TK49" s="44"/>
      <c r="TL49" s="44"/>
      <c r="TM49" s="44"/>
      <c r="TN49" s="44"/>
      <c r="TO49" s="44"/>
      <c r="TP49" s="44"/>
      <c r="TQ49" s="44"/>
      <c r="TR49" s="44"/>
      <c r="TS49" s="44"/>
      <c r="TT49" s="44"/>
      <c r="TU49" s="44"/>
      <c r="TV49" s="44"/>
      <c r="TW49" s="44"/>
      <c r="TX49" s="44"/>
      <c r="TY49" s="44"/>
      <c r="TZ49" s="44"/>
      <c r="UA49" s="44"/>
      <c r="UB49" s="44"/>
      <c r="UC49" s="44"/>
      <c r="UD49" s="44"/>
      <c r="UE49" s="44"/>
      <c r="UF49" s="44"/>
      <c r="UG49" s="44"/>
      <c r="UH49" s="44"/>
      <c r="UI49" s="44"/>
      <c r="UJ49" s="44"/>
      <c r="UK49" s="44"/>
      <c r="UL49" s="44"/>
      <c r="UM49" s="44"/>
      <c r="UN49" s="44"/>
      <c r="UO49" s="44"/>
      <c r="UP49" s="44"/>
      <c r="UQ49" s="44"/>
      <c r="UR49" s="44"/>
      <c r="US49" s="44"/>
      <c r="UT49" s="44"/>
      <c r="UU49" s="44"/>
      <c r="UV49" s="44"/>
      <c r="UW49" s="44"/>
      <c r="UX49" s="44"/>
      <c r="UY49" s="44"/>
      <c r="UZ49" s="44"/>
      <c r="VA49" s="44"/>
      <c r="VB49" s="44"/>
      <c r="VC49" s="44"/>
      <c r="VD49" s="44"/>
      <c r="VE49" s="44"/>
      <c r="VF49" s="44"/>
      <c r="VG49" s="44"/>
      <c r="VH49" s="44"/>
      <c r="VI49" s="44"/>
      <c r="VJ49" s="44"/>
      <c r="VK49" s="44"/>
      <c r="VL49" s="44"/>
      <c r="VM49" s="44"/>
      <c r="VN49" s="44"/>
      <c r="VO49" s="44"/>
      <c r="VP49" s="44"/>
      <c r="VQ49" s="44"/>
      <c r="VR49" s="44"/>
      <c r="VS49" s="44"/>
      <c r="VT49" s="44"/>
      <c r="VU49" s="44"/>
      <c r="VV49" s="44"/>
      <c r="VW49" s="44"/>
      <c r="VX49" s="44"/>
      <c r="VY49" s="44"/>
      <c r="VZ49" s="44"/>
      <c r="WA49" s="44"/>
      <c r="WB49" s="44"/>
      <c r="WC49" s="44"/>
      <c r="WD49" s="44"/>
      <c r="WE49" s="44"/>
      <c r="WF49" s="44"/>
      <c r="WG49" s="44"/>
      <c r="WH49" s="44"/>
      <c r="WI49" s="44"/>
      <c r="WJ49" s="44"/>
      <c r="WK49" s="44"/>
      <c r="WL49" s="44"/>
      <c r="WM49" s="44"/>
      <c r="WN49" s="44"/>
      <c r="WO49" s="44"/>
      <c r="WP49" s="44"/>
      <c r="WQ49" s="44"/>
      <c r="WR49" s="44"/>
      <c r="WS49" s="44"/>
      <c r="WT49" s="44"/>
      <c r="WU49" s="44"/>
      <c r="WV49" s="44"/>
      <c r="WW49" s="44"/>
      <c r="WX49" s="44"/>
      <c r="WY49" s="44"/>
      <c r="WZ49" s="44"/>
      <c r="XA49" s="44"/>
      <c r="XB49" s="44"/>
      <c r="XC49" s="44"/>
      <c r="XD49" s="44"/>
      <c r="XE49" s="44"/>
      <c r="XF49" s="44"/>
      <c r="XG49" s="44"/>
      <c r="XH49" s="44"/>
      <c r="XI49" s="44"/>
      <c r="XJ49" s="44"/>
      <c r="XK49" s="44"/>
      <c r="XL49" s="44"/>
      <c r="XM49" s="44"/>
      <c r="XN49" s="44"/>
      <c r="XO49" s="44"/>
      <c r="XP49" s="44"/>
      <c r="XQ49" s="44"/>
      <c r="XR49" s="44"/>
      <c r="XS49" s="44"/>
      <c r="XT49" s="44"/>
      <c r="XU49" s="44"/>
      <c r="XV49" s="44"/>
      <c r="XW49" s="44"/>
      <c r="XX49" s="44"/>
      <c r="XY49" s="44"/>
      <c r="XZ49" s="44"/>
      <c r="YA49" s="44"/>
      <c r="YB49" s="44"/>
      <c r="YC49" s="44"/>
      <c r="YD49" s="44"/>
      <c r="YE49" s="44"/>
      <c r="YF49" s="44"/>
      <c r="YG49" s="44"/>
      <c r="YH49" s="44"/>
      <c r="YI49" s="44"/>
      <c r="YJ49" s="44"/>
      <c r="YK49" s="44"/>
      <c r="YL49" s="44"/>
      <c r="YM49" s="44"/>
      <c r="YN49" s="44"/>
      <c r="YO49" s="44"/>
      <c r="YP49" s="44"/>
      <c r="YQ49" s="44"/>
      <c r="YR49" s="44"/>
      <c r="YS49" s="44"/>
      <c r="YT49" s="44"/>
      <c r="YU49" s="44"/>
      <c r="YV49" s="44"/>
      <c r="YW49" s="44"/>
      <c r="YX49" s="44"/>
      <c r="YY49" s="44"/>
      <c r="YZ49" s="44"/>
      <c r="ZA49" s="44"/>
      <c r="ZB49" s="44"/>
      <c r="ZC49" s="44"/>
      <c r="ZD49" s="44"/>
      <c r="ZE49" s="44"/>
      <c r="ZF49" s="44"/>
      <c r="ZG49" s="44"/>
      <c r="ZH49" s="44"/>
      <c r="ZI49" s="44"/>
      <c r="ZJ49" s="44"/>
      <c r="ZK49" s="44"/>
      <c r="ZL49" s="44"/>
      <c r="ZM49" s="44"/>
      <c r="ZN49" s="44"/>
      <c r="ZO49" s="44"/>
      <c r="ZP49" s="44"/>
      <c r="ZQ49" s="44"/>
      <c r="ZR49" s="44"/>
      <c r="ZS49" s="44"/>
      <c r="ZT49" s="44"/>
      <c r="ZU49" s="44"/>
      <c r="ZV49" s="44"/>
      <c r="ZW49" s="44"/>
      <c r="ZX49" s="44"/>
      <c r="ZY49" s="44"/>
      <c r="ZZ49" s="44"/>
      <c r="AAA49" s="44"/>
      <c r="AAB49" s="44"/>
      <c r="AAC49" s="44"/>
      <c r="AAD49" s="44"/>
      <c r="AAE49" s="44"/>
      <c r="AAF49" s="44"/>
      <c r="AAG49" s="44"/>
      <c r="AAH49" s="44"/>
      <c r="AAI49" s="44"/>
      <c r="AAJ49" s="44"/>
      <c r="AAK49" s="44"/>
      <c r="AAL49" s="44"/>
      <c r="AAM49" s="44"/>
      <c r="AAN49" s="44"/>
      <c r="AAO49" s="44"/>
      <c r="AAP49" s="44"/>
      <c r="AAQ49" s="44"/>
      <c r="AAR49" s="44"/>
      <c r="AAS49" s="44"/>
      <c r="AAT49" s="44"/>
      <c r="AAU49" s="44"/>
      <c r="AAV49" s="44"/>
      <c r="AAW49" s="44"/>
      <c r="AAX49" s="44"/>
      <c r="AAY49" s="44"/>
      <c r="AAZ49" s="44"/>
      <c r="ABA49" s="44"/>
      <c r="ABB49" s="44"/>
      <c r="ABC49" s="44"/>
      <c r="ABD49" s="44"/>
      <c r="ABE49" s="44"/>
      <c r="ABF49" s="44"/>
      <c r="ABG49" s="44"/>
      <c r="ABH49" s="44"/>
      <c r="ABI49" s="44"/>
      <c r="ABJ49" s="44"/>
      <c r="ABK49" s="44"/>
      <c r="ABL49" s="44"/>
      <c r="ABM49" s="44"/>
      <c r="ABN49" s="44"/>
      <c r="ABO49" s="44"/>
      <c r="ABP49" s="44"/>
      <c r="ABQ49" s="44"/>
      <c r="ABR49" s="44"/>
      <c r="ABS49" s="44"/>
      <c r="ABT49" s="44"/>
      <c r="ABU49" s="44"/>
      <c r="ABV49" s="44"/>
      <c r="ABW49" s="44"/>
      <c r="ABX49" s="44"/>
      <c r="ABY49" s="44"/>
      <c r="ABZ49" s="44"/>
      <c r="ACA49" s="44"/>
      <c r="ACB49" s="44"/>
      <c r="ACC49" s="44"/>
      <c r="ACD49" s="44"/>
      <c r="ACE49" s="44"/>
      <c r="ACF49" s="44"/>
      <c r="ACG49" s="44"/>
      <c r="ACH49" s="44"/>
      <c r="ACI49" s="44"/>
      <c r="ACJ49" s="44"/>
      <c r="ACK49" s="44"/>
      <c r="ACL49" s="44"/>
      <c r="ACM49" s="44"/>
      <c r="ACN49" s="44"/>
      <c r="ACO49" s="44"/>
      <c r="ACP49" s="44"/>
      <c r="ACQ49" s="44"/>
      <c r="ACR49" s="44"/>
      <c r="ACS49" s="44"/>
      <c r="ACT49" s="44"/>
      <c r="ACU49" s="44"/>
      <c r="ACV49" s="44"/>
      <c r="ACW49" s="44"/>
      <c r="ACX49" s="44"/>
      <c r="ACY49" s="44"/>
      <c r="ACZ49" s="44"/>
      <c r="ADA49" s="44"/>
      <c r="ADB49" s="44"/>
      <c r="ADC49" s="44"/>
      <c r="ADD49" s="44"/>
      <c r="ADE49" s="44"/>
      <c r="ADF49" s="44"/>
      <c r="ADG49" s="44"/>
      <c r="ADH49" s="44"/>
      <c r="ADI49" s="44"/>
      <c r="ADJ49" s="44"/>
      <c r="ADK49" s="44"/>
      <c r="ADL49" s="44"/>
      <c r="ADM49" s="44"/>
      <c r="ADN49" s="44"/>
      <c r="ADO49" s="44"/>
      <c r="ADP49" s="44"/>
      <c r="ADQ49" s="44"/>
      <c r="ADR49" s="44"/>
      <c r="ADS49" s="44"/>
      <c r="ADT49" s="44"/>
      <c r="ADU49" s="44"/>
      <c r="ADV49" s="44"/>
      <c r="ADW49" s="44"/>
      <c r="ADX49" s="44"/>
      <c r="ADY49" s="44"/>
      <c r="ADZ49" s="44"/>
      <c r="AEA49" s="44"/>
      <c r="AEB49" s="44"/>
      <c r="AEC49" s="44"/>
      <c r="AED49" s="44"/>
      <c r="AEE49" s="44"/>
      <c r="AEF49" s="44"/>
      <c r="AEG49" s="44"/>
      <c r="AEH49" s="44"/>
      <c r="AEI49" s="44"/>
      <c r="AEJ49" s="44"/>
      <c r="AEK49" s="44"/>
      <c r="AEL49" s="44"/>
      <c r="AEM49" s="44"/>
      <c r="AEN49" s="44"/>
      <c r="AEO49" s="44"/>
      <c r="AEP49" s="44"/>
      <c r="AEQ49" s="44"/>
      <c r="AER49" s="44"/>
      <c r="AES49" s="44"/>
      <c r="AET49" s="44"/>
      <c r="AEU49" s="44"/>
      <c r="AEV49" s="44"/>
      <c r="AEW49" s="44"/>
      <c r="AEX49" s="44"/>
      <c r="AEY49" s="44"/>
      <c r="AEZ49" s="44"/>
      <c r="AFA49" s="44"/>
      <c r="AFB49" s="44"/>
      <c r="AFC49" s="44"/>
      <c r="AFD49" s="44"/>
      <c r="AFE49" s="44"/>
      <c r="AFF49" s="44"/>
      <c r="AFG49" s="44"/>
      <c r="AFH49" s="44"/>
      <c r="AFI49" s="44"/>
      <c r="AFJ49" s="44"/>
      <c r="AFK49" s="44"/>
      <c r="AFL49" s="44"/>
      <c r="AFM49" s="44"/>
      <c r="AFN49" s="44"/>
      <c r="AFO49" s="44"/>
      <c r="AFP49" s="44"/>
      <c r="AFQ49" s="44"/>
      <c r="AFR49" s="44"/>
      <c r="AFS49" s="44"/>
      <c r="AFT49" s="44"/>
      <c r="AFU49" s="44"/>
      <c r="AFV49" s="44"/>
      <c r="AFW49" s="44"/>
      <c r="AFX49" s="44"/>
      <c r="AFY49" s="44"/>
      <c r="AFZ49" s="44"/>
      <c r="AGA49" s="44"/>
      <c r="AGB49" s="44"/>
      <c r="AGC49" s="44"/>
      <c r="AGD49" s="44"/>
      <c r="AGE49" s="44"/>
      <c r="AGF49" s="44"/>
      <c r="AGG49" s="44"/>
      <c r="AGH49" s="44"/>
      <c r="AGI49" s="44"/>
      <c r="AGJ49" s="44"/>
      <c r="AGK49" s="44"/>
      <c r="AGL49" s="44"/>
      <c r="AGM49" s="44"/>
      <c r="AGN49" s="44"/>
      <c r="AGO49" s="44"/>
      <c r="AGP49" s="44"/>
      <c r="AGQ49" s="44"/>
      <c r="AGR49" s="44"/>
      <c r="AGS49" s="44"/>
      <c r="AGT49" s="44"/>
      <c r="AGU49" s="44"/>
      <c r="AGV49" s="44"/>
      <c r="AGW49" s="44"/>
      <c r="AGX49" s="44"/>
      <c r="AGY49" s="44"/>
      <c r="AGZ49" s="44"/>
      <c r="AHA49" s="44"/>
      <c r="AHB49" s="44"/>
      <c r="AHC49" s="44"/>
      <c r="AHD49" s="44"/>
      <c r="AHE49" s="44"/>
      <c r="AHF49" s="44"/>
      <c r="AHG49" s="44"/>
      <c r="AHH49" s="44"/>
      <c r="AHI49" s="44"/>
      <c r="AHJ49" s="44"/>
      <c r="AHK49" s="44"/>
      <c r="AHL49" s="44"/>
      <c r="AHM49" s="44"/>
      <c r="AHN49" s="44"/>
      <c r="AHO49" s="44"/>
      <c r="AHP49" s="44"/>
      <c r="AHQ49" s="44"/>
      <c r="AHR49" s="44"/>
      <c r="AHS49" s="44"/>
      <c r="AHT49" s="44"/>
      <c r="AHU49" s="44"/>
      <c r="AHV49" s="44"/>
      <c r="AHW49" s="44"/>
      <c r="AHX49" s="44"/>
      <c r="AHY49" s="44"/>
      <c r="AHZ49" s="44"/>
      <c r="AIA49" s="44"/>
      <c r="AIB49" s="44"/>
      <c r="AIC49" s="44"/>
      <c r="AID49" s="44"/>
      <c r="AIE49" s="44"/>
      <c r="AIF49" s="44"/>
      <c r="AIG49" s="44"/>
      <c r="AIH49" s="44"/>
      <c r="AII49" s="44"/>
      <c r="AIJ49" s="44"/>
      <c r="AIK49" s="44"/>
      <c r="AIL49" s="44"/>
      <c r="AIM49" s="44"/>
      <c r="AIN49" s="44"/>
      <c r="AIO49" s="44"/>
      <c r="AIP49" s="44"/>
      <c r="AIQ49" s="44"/>
      <c r="AIR49" s="44"/>
      <c r="AIS49" s="44"/>
      <c r="AIT49" s="44"/>
      <c r="AIU49" s="44"/>
      <c r="AIV49" s="44"/>
      <c r="AIW49" s="44"/>
      <c r="AIX49" s="44"/>
      <c r="AIY49" s="44"/>
      <c r="AIZ49" s="44"/>
      <c r="AJA49" s="44"/>
      <c r="AJB49" s="44"/>
      <c r="AJC49" s="44"/>
      <c r="AJD49" s="44"/>
      <c r="AJE49" s="44"/>
      <c r="AJF49" s="44"/>
      <c r="AJG49" s="44"/>
      <c r="AJH49" s="44"/>
      <c r="AJI49" s="44"/>
      <c r="AJJ49" s="44"/>
      <c r="AJK49" s="44"/>
      <c r="AJL49" s="44"/>
      <c r="AJM49" s="44"/>
      <c r="AJN49" s="44"/>
      <c r="AJO49" s="44"/>
      <c r="AJP49" s="44"/>
      <c r="AJQ49" s="44"/>
      <c r="AJR49" s="44"/>
      <c r="AJS49" s="44"/>
      <c r="AJT49" s="44"/>
      <c r="AJU49" s="44"/>
      <c r="AJV49" s="44"/>
      <c r="AJW49" s="44"/>
      <c r="AJX49" s="44"/>
      <c r="AJY49" s="44"/>
      <c r="AJZ49" s="44"/>
      <c r="AKA49" s="44"/>
      <c r="AKB49" s="44"/>
      <c r="AKC49" s="44"/>
      <c r="AKD49" s="44"/>
      <c r="AKE49" s="44"/>
      <c r="AKF49" s="44"/>
      <c r="AKG49" s="44"/>
      <c r="AKH49" s="44"/>
      <c r="AKI49" s="44"/>
      <c r="AKJ49" s="44"/>
      <c r="AKK49" s="44"/>
      <c r="AKL49" s="44"/>
      <c r="AKM49" s="44"/>
      <c r="AKN49" s="44"/>
      <c r="AKO49" s="44"/>
      <c r="AKP49" s="44"/>
      <c r="AKQ49" s="44"/>
      <c r="AKR49" s="44"/>
      <c r="AKS49" s="44"/>
      <c r="AKT49" s="44"/>
      <c r="AKU49" s="44"/>
      <c r="AKV49" s="44"/>
      <c r="AKW49" s="44"/>
      <c r="AKX49" s="44"/>
      <c r="AKY49" s="44"/>
      <c r="AKZ49" s="44"/>
      <c r="ALA49" s="44"/>
      <c r="ALB49" s="44"/>
      <c r="ALC49" s="44"/>
      <c r="ALD49" s="44"/>
      <c r="ALE49" s="44"/>
      <c r="ALF49" s="44"/>
      <c r="ALG49" s="44"/>
      <c r="ALH49" s="44"/>
      <c r="ALI49" s="44"/>
      <c r="ALJ49" s="44"/>
      <c r="ALK49" s="44"/>
      <c r="ALL49" s="44"/>
      <c r="ALM49" s="44"/>
      <c r="ALN49" s="44"/>
      <c r="ALO49" s="44"/>
      <c r="ALP49" s="44"/>
      <c r="ALQ49" s="44"/>
      <c r="ALR49" s="44"/>
      <c r="ALS49" s="44"/>
      <c r="ALT49" s="44"/>
      <c r="ALU49" s="44"/>
      <c r="ALV49" s="44"/>
      <c r="ALW49" s="44"/>
      <c r="ALX49" s="44"/>
      <c r="ALY49" s="44"/>
      <c r="ALZ49" s="44"/>
      <c r="AMA49" s="44"/>
      <c r="AMB49" s="44"/>
      <c r="AMC49" s="44"/>
      <c r="AMD49" s="44"/>
      <c r="AME49" s="44"/>
      <c r="AMF49" s="44"/>
      <c r="AMG49" s="44"/>
      <c r="AMH49" s="44"/>
      <c r="AMI49" s="44"/>
      <c r="AMJ49" s="44"/>
      <c r="AMK49" s="44"/>
      <c r="AML49" s="44"/>
      <c r="AMM49" s="44"/>
      <c r="AMN49" s="44"/>
      <c r="AMO49" s="44"/>
      <c r="AMP49" s="44"/>
      <c r="AMQ49" s="44"/>
      <c r="AMR49" s="44"/>
      <c r="AMS49" s="44"/>
      <c r="AMT49" s="44"/>
      <c r="AMU49" s="44"/>
      <c r="AMV49" s="44"/>
      <c r="AMW49" s="44"/>
      <c r="AMX49" s="44"/>
      <c r="AMY49" s="44"/>
      <c r="AMZ49" s="44"/>
      <c r="ANA49" s="44"/>
      <c r="ANB49" s="44"/>
      <c r="ANC49" s="44"/>
      <c r="AND49" s="44"/>
      <c r="ANE49" s="44"/>
      <c r="ANF49" s="44"/>
      <c r="ANG49" s="44"/>
      <c r="ANH49" s="44"/>
      <c r="ANI49" s="44"/>
      <c r="ANJ49" s="44"/>
      <c r="ANK49" s="44"/>
      <c r="ANL49" s="44"/>
      <c r="ANM49" s="44"/>
      <c r="ANN49" s="44"/>
      <c r="ANO49" s="44"/>
      <c r="ANP49" s="44"/>
      <c r="ANQ49" s="44"/>
      <c r="ANR49" s="44"/>
      <c r="ANS49" s="44"/>
      <c r="ANT49" s="44"/>
      <c r="ANU49" s="44"/>
      <c r="ANV49" s="44"/>
      <c r="ANW49" s="44"/>
      <c r="ANX49" s="44"/>
      <c r="ANY49" s="44"/>
      <c r="ANZ49" s="44"/>
      <c r="AOA49" s="44"/>
      <c r="AOB49" s="44"/>
      <c r="AOC49" s="44"/>
      <c r="AOD49" s="44"/>
      <c r="AOE49" s="44"/>
      <c r="AOF49" s="44"/>
      <c r="AOG49" s="44"/>
      <c r="AOH49" s="44"/>
      <c r="AOI49" s="44"/>
      <c r="AOJ49" s="44"/>
      <c r="AOK49" s="44"/>
      <c r="AOL49" s="44"/>
      <c r="AOM49" s="44"/>
      <c r="AON49" s="44"/>
      <c r="AOO49" s="44"/>
      <c r="AOP49" s="44"/>
      <c r="AOQ49" s="44"/>
      <c r="AOR49" s="44"/>
      <c r="AOS49" s="44"/>
      <c r="AOT49" s="44"/>
      <c r="AOU49" s="44"/>
      <c r="AOV49" s="44"/>
      <c r="AOW49" s="44"/>
      <c r="AOX49" s="44"/>
      <c r="AOY49" s="44"/>
      <c r="AOZ49" s="44"/>
      <c r="APA49" s="44"/>
      <c r="APB49" s="44"/>
      <c r="APC49" s="44"/>
      <c r="APD49" s="44"/>
      <c r="APE49" s="44"/>
      <c r="APF49" s="44"/>
      <c r="APG49" s="44"/>
      <c r="APH49" s="44"/>
      <c r="API49" s="44"/>
      <c r="APJ49" s="44"/>
      <c r="APK49" s="44"/>
      <c r="APL49" s="44"/>
      <c r="APM49" s="44"/>
    </row>
    <row r="50" spans="3:1105" x14ac:dyDescent="0.25">
      <c r="C50" s="46" t="s">
        <v>340</v>
      </c>
      <c r="D50" s="44">
        <v>12489</v>
      </c>
      <c r="E50" s="119">
        <v>1077020.8799999999</v>
      </c>
      <c r="F50" s="119">
        <v>0</v>
      </c>
      <c r="G50" s="119">
        <v>-2263106.06</v>
      </c>
      <c r="H50" s="119">
        <v>0</v>
      </c>
      <c r="I50" s="44"/>
      <c r="J50" s="44"/>
      <c r="K50" s="44"/>
      <c r="L50" s="44"/>
      <c r="M50" s="44"/>
      <c r="N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44"/>
      <c r="AN50" s="44"/>
      <c r="AO50" s="44"/>
      <c r="AP50" s="44"/>
      <c r="AQ50" s="44"/>
      <c r="AR50" s="44"/>
      <c r="AS50" s="44"/>
      <c r="AT50" s="44"/>
      <c r="AU50" s="44"/>
      <c r="AV50" s="44"/>
      <c r="AW50" s="44"/>
      <c r="AX50" s="44"/>
      <c r="AY50" s="44"/>
      <c r="AZ50" s="44"/>
      <c r="BA50" s="44"/>
      <c r="BB50" s="44"/>
      <c r="BC50" s="44"/>
      <c r="BD50" s="44"/>
      <c r="BE50" s="44"/>
      <c r="BF50" s="44"/>
      <c r="BG50" s="44"/>
      <c r="BH50" s="44"/>
      <c r="BI50" s="44"/>
      <c r="BJ50" s="44"/>
      <c r="BK50" s="44"/>
      <c r="BL50" s="44"/>
      <c r="BM50" s="44"/>
      <c r="BN50" s="44"/>
      <c r="BO50" s="44"/>
      <c r="BP50" s="44"/>
      <c r="BQ50" s="44"/>
      <c r="BR50" s="44"/>
      <c r="BS50" s="44"/>
      <c r="BT50" s="44"/>
      <c r="BU50" s="44"/>
      <c r="BV50" s="44"/>
      <c r="BW50" s="44"/>
      <c r="BX50" s="44"/>
      <c r="BY50" s="44"/>
      <c r="BZ50" s="44"/>
      <c r="CA50" s="44"/>
      <c r="CB50" s="44"/>
      <c r="CC50" s="44"/>
      <c r="CD50" s="44"/>
      <c r="CE50" s="44"/>
      <c r="CF50" s="44"/>
      <c r="CG50" s="44"/>
      <c r="CH50" s="44"/>
      <c r="CI50" s="44"/>
      <c r="CJ50" s="44"/>
      <c r="CK50" s="44"/>
      <c r="CL50" s="44"/>
      <c r="CM50" s="44"/>
      <c r="CN50" s="44"/>
      <c r="CO50" s="44"/>
      <c r="CP50" s="44"/>
      <c r="CQ50" s="44"/>
      <c r="CR50" s="44"/>
      <c r="CS50" s="44"/>
      <c r="CT50" s="44"/>
      <c r="CU50" s="44"/>
      <c r="CV50" s="44"/>
      <c r="CW50" s="44"/>
      <c r="CX50" s="44"/>
      <c r="CY50" s="44"/>
      <c r="CZ50" s="44"/>
      <c r="DA50" s="44"/>
      <c r="DB50" s="44"/>
      <c r="DC50" s="44"/>
      <c r="DD50" s="44"/>
      <c r="DE50" s="44"/>
      <c r="DF50" s="44"/>
      <c r="DG50" s="44"/>
      <c r="DH50" s="44"/>
      <c r="DI50" s="44"/>
      <c r="DJ50" s="44"/>
      <c r="DK50" s="44"/>
      <c r="DL50" s="44"/>
      <c r="DM50" s="44"/>
      <c r="DN50" s="44"/>
      <c r="DO50" s="44"/>
      <c r="DP50" s="44"/>
      <c r="DQ50" s="44"/>
      <c r="DR50" s="44"/>
      <c r="DS50" s="44"/>
      <c r="DT50" s="44"/>
      <c r="DU50" s="44"/>
      <c r="DV50" s="44"/>
      <c r="DW50" s="44"/>
      <c r="DX50" s="44"/>
      <c r="DY50" s="44"/>
      <c r="DZ50" s="44"/>
      <c r="EA50" s="44"/>
      <c r="EB50" s="44"/>
      <c r="EC50" s="44"/>
      <c r="ED50" s="44"/>
      <c r="EE50" s="44"/>
      <c r="EF50" s="44"/>
      <c r="EG50" s="44"/>
      <c r="EH50" s="44"/>
      <c r="EI50" s="44"/>
      <c r="EJ50" s="44"/>
      <c r="EK50" s="44"/>
      <c r="EL50" s="44"/>
      <c r="EM50" s="44"/>
      <c r="EN50" s="44"/>
      <c r="EO50" s="44"/>
      <c r="EP50" s="44"/>
      <c r="EQ50" s="44"/>
      <c r="ER50" s="44"/>
      <c r="ES50" s="44"/>
      <c r="ET50" s="44"/>
      <c r="EU50" s="44"/>
      <c r="EV50" s="44"/>
      <c r="EW50" s="44"/>
      <c r="EX50" s="44"/>
      <c r="EY50" s="44"/>
      <c r="EZ50" s="44"/>
      <c r="FA50" s="44"/>
      <c r="FB50" s="44"/>
      <c r="FC50" s="44"/>
      <c r="FD50" s="44"/>
      <c r="FE50" s="44"/>
      <c r="FF50" s="44"/>
      <c r="FG50" s="44"/>
      <c r="FH50" s="44"/>
      <c r="FI50" s="44"/>
      <c r="FJ50" s="44"/>
      <c r="FK50" s="44"/>
      <c r="FL50" s="44"/>
      <c r="FM50" s="44"/>
      <c r="FN50" s="44"/>
      <c r="FO50" s="44"/>
      <c r="FP50" s="44"/>
      <c r="FQ50" s="44"/>
      <c r="FR50" s="44"/>
      <c r="FS50" s="44"/>
      <c r="FT50" s="44"/>
      <c r="FU50" s="44"/>
      <c r="FV50" s="44"/>
      <c r="FW50" s="44"/>
      <c r="FX50" s="44"/>
      <c r="FY50" s="44"/>
      <c r="FZ50" s="44"/>
      <c r="GA50" s="44"/>
      <c r="GB50" s="44"/>
      <c r="GC50" s="44"/>
      <c r="GD50" s="44"/>
      <c r="GE50" s="44"/>
      <c r="GF50" s="44"/>
      <c r="GG50" s="44"/>
      <c r="GH50" s="44"/>
      <c r="GI50" s="44"/>
      <c r="GJ50" s="44"/>
      <c r="GK50" s="44"/>
      <c r="GL50" s="44"/>
      <c r="GM50" s="44"/>
      <c r="GN50" s="44"/>
      <c r="GO50" s="44"/>
      <c r="GP50" s="44"/>
      <c r="GQ50" s="44"/>
      <c r="GR50" s="44"/>
      <c r="GS50" s="44"/>
      <c r="GT50" s="44"/>
      <c r="GU50" s="44"/>
      <c r="GV50" s="44"/>
      <c r="GW50" s="44"/>
      <c r="GX50" s="44"/>
      <c r="GY50" s="44"/>
      <c r="GZ50" s="44"/>
      <c r="HA50" s="44"/>
      <c r="HB50" s="44"/>
      <c r="HC50" s="44"/>
      <c r="HD50" s="44"/>
      <c r="HE50" s="44"/>
      <c r="HF50" s="44"/>
      <c r="HG50" s="44"/>
      <c r="HH50" s="44"/>
      <c r="HI50" s="44"/>
      <c r="HJ50" s="44"/>
      <c r="HK50" s="44"/>
      <c r="HL50" s="44"/>
      <c r="HM50" s="44"/>
      <c r="HN50" s="44"/>
      <c r="HO50" s="44"/>
      <c r="HP50" s="44"/>
      <c r="HQ50" s="44"/>
      <c r="HR50" s="44"/>
      <c r="HS50" s="44"/>
      <c r="HT50" s="44"/>
      <c r="HU50" s="44"/>
      <c r="HV50" s="44"/>
      <c r="HW50" s="44"/>
      <c r="HX50" s="44"/>
      <c r="HY50" s="44"/>
      <c r="HZ50" s="44"/>
      <c r="IA50" s="44"/>
      <c r="IB50" s="44"/>
      <c r="IC50" s="44"/>
      <c r="ID50" s="44"/>
      <c r="IE50" s="44"/>
      <c r="IF50" s="44"/>
      <c r="IG50" s="44"/>
      <c r="IH50" s="44"/>
      <c r="II50" s="44"/>
      <c r="IJ50" s="44"/>
      <c r="IK50" s="44"/>
      <c r="IL50" s="44"/>
      <c r="IM50" s="44"/>
      <c r="IN50" s="44"/>
      <c r="IO50" s="44"/>
      <c r="IP50" s="44"/>
      <c r="IQ50" s="44"/>
      <c r="IR50" s="44"/>
      <c r="IS50" s="44"/>
      <c r="IT50" s="44"/>
      <c r="IU50" s="44"/>
      <c r="IV50" s="44"/>
      <c r="IW50" s="44"/>
      <c r="IX50" s="44"/>
      <c r="IY50" s="44"/>
      <c r="IZ50" s="44"/>
      <c r="JA50" s="44"/>
      <c r="JB50" s="44"/>
      <c r="JC50" s="44"/>
      <c r="JD50" s="44"/>
      <c r="JE50" s="44"/>
      <c r="JF50" s="44"/>
      <c r="JG50" s="44"/>
      <c r="JH50" s="44"/>
      <c r="JI50" s="44"/>
      <c r="JJ50" s="44"/>
      <c r="JK50" s="44"/>
      <c r="JL50" s="44"/>
      <c r="JM50" s="44"/>
      <c r="JN50" s="44"/>
      <c r="JO50" s="44"/>
      <c r="JP50" s="44"/>
      <c r="JQ50" s="44"/>
      <c r="JR50" s="44"/>
      <c r="JS50" s="44"/>
      <c r="JT50" s="44"/>
      <c r="JU50" s="44"/>
      <c r="JV50" s="44"/>
      <c r="JW50" s="44"/>
      <c r="JX50" s="44"/>
      <c r="JY50" s="44"/>
      <c r="JZ50" s="44"/>
      <c r="KA50" s="44"/>
      <c r="KB50" s="44"/>
      <c r="KC50" s="44"/>
      <c r="KD50" s="44"/>
      <c r="KE50" s="44"/>
      <c r="KF50" s="44"/>
      <c r="KG50" s="44"/>
      <c r="KH50" s="44"/>
      <c r="KI50" s="44"/>
      <c r="KJ50" s="44"/>
      <c r="KK50" s="44"/>
      <c r="KL50" s="44"/>
      <c r="KM50" s="44"/>
      <c r="KN50" s="44"/>
      <c r="KO50" s="44"/>
      <c r="KP50" s="44"/>
      <c r="KQ50" s="44"/>
      <c r="KR50" s="44"/>
      <c r="KS50" s="44"/>
      <c r="KT50" s="44"/>
      <c r="KU50" s="44"/>
      <c r="KV50" s="44"/>
      <c r="KW50" s="44"/>
      <c r="KX50" s="44"/>
      <c r="KY50" s="44"/>
      <c r="KZ50" s="44"/>
      <c r="LA50" s="44"/>
      <c r="LB50" s="44"/>
      <c r="LC50" s="44"/>
      <c r="LD50" s="44"/>
      <c r="LE50" s="44"/>
      <c r="LF50" s="44"/>
      <c r="LG50" s="44"/>
      <c r="LH50" s="44"/>
      <c r="LI50" s="44"/>
      <c r="LJ50" s="44"/>
      <c r="LK50" s="44"/>
      <c r="LL50" s="44"/>
      <c r="LM50" s="44"/>
      <c r="LN50" s="44"/>
      <c r="LO50" s="44"/>
      <c r="LP50" s="44"/>
      <c r="LQ50" s="44"/>
      <c r="LR50" s="44"/>
      <c r="LS50" s="44"/>
      <c r="LT50" s="44"/>
      <c r="LU50" s="44"/>
      <c r="LV50" s="44"/>
      <c r="LW50" s="44"/>
      <c r="LX50" s="44"/>
      <c r="LY50" s="44"/>
      <c r="LZ50" s="44"/>
      <c r="MA50" s="44"/>
      <c r="MB50" s="44"/>
      <c r="MC50" s="44"/>
      <c r="MD50" s="44"/>
      <c r="ME50" s="44"/>
      <c r="MF50" s="44"/>
      <c r="MG50" s="44"/>
      <c r="MH50" s="44"/>
      <c r="MI50" s="44"/>
      <c r="MJ50" s="44"/>
      <c r="MK50" s="44"/>
      <c r="ML50" s="44"/>
      <c r="MM50" s="44"/>
      <c r="MN50" s="44"/>
      <c r="MO50" s="44"/>
      <c r="MP50" s="44"/>
      <c r="MQ50" s="44"/>
      <c r="MR50" s="44"/>
      <c r="MS50" s="44"/>
      <c r="MT50" s="44"/>
      <c r="MU50" s="44"/>
      <c r="MV50" s="44"/>
      <c r="MW50" s="44"/>
      <c r="MX50" s="44"/>
      <c r="MY50" s="44"/>
      <c r="MZ50" s="44"/>
      <c r="NA50" s="44"/>
      <c r="NB50" s="44"/>
      <c r="NC50" s="44"/>
      <c r="ND50" s="44"/>
      <c r="NE50" s="44"/>
      <c r="NF50" s="44"/>
      <c r="NG50" s="44"/>
      <c r="NH50" s="44"/>
      <c r="NI50" s="44"/>
      <c r="NJ50" s="44"/>
      <c r="NK50" s="44"/>
      <c r="NL50" s="44"/>
      <c r="NM50" s="44"/>
      <c r="NN50" s="44"/>
      <c r="NO50" s="44"/>
      <c r="NP50" s="44"/>
      <c r="NQ50" s="44"/>
      <c r="NR50" s="44"/>
      <c r="NS50" s="44"/>
      <c r="NT50" s="44"/>
      <c r="NU50" s="44"/>
      <c r="NV50" s="44"/>
      <c r="NW50" s="44"/>
      <c r="NX50" s="44"/>
      <c r="NY50" s="44"/>
      <c r="NZ50" s="44"/>
      <c r="OA50" s="44"/>
      <c r="OB50" s="44"/>
      <c r="OC50" s="44"/>
      <c r="OD50" s="44"/>
      <c r="OE50" s="44"/>
      <c r="OF50" s="44"/>
      <c r="OG50" s="44"/>
      <c r="OH50" s="44"/>
      <c r="OI50" s="44"/>
      <c r="OJ50" s="44"/>
      <c r="OK50" s="44"/>
      <c r="OL50" s="44"/>
      <c r="OM50" s="44"/>
      <c r="ON50" s="44"/>
      <c r="OO50" s="44"/>
      <c r="OP50" s="44"/>
      <c r="OQ50" s="44"/>
      <c r="OR50" s="44"/>
      <c r="OS50" s="44"/>
      <c r="OT50" s="44"/>
      <c r="OU50" s="44"/>
      <c r="OV50" s="44"/>
      <c r="OW50" s="44"/>
      <c r="OX50" s="44"/>
      <c r="OY50" s="44"/>
      <c r="OZ50" s="44"/>
      <c r="PA50" s="44"/>
      <c r="PB50" s="44"/>
      <c r="PC50" s="44"/>
      <c r="PD50" s="44"/>
      <c r="PE50" s="44"/>
      <c r="PF50" s="44"/>
      <c r="PG50" s="44"/>
      <c r="PH50" s="44"/>
      <c r="PI50" s="44"/>
      <c r="PJ50" s="44"/>
      <c r="PK50" s="44"/>
      <c r="PL50" s="44"/>
      <c r="PM50" s="44"/>
      <c r="PN50" s="44"/>
      <c r="PO50" s="44"/>
      <c r="PP50" s="44"/>
      <c r="PQ50" s="44"/>
      <c r="PR50" s="44"/>
      <c r="PS50" s="44"/>
      <c r="PT50" s="44"/>
      <c r="PU50" s="44"/>
      <c r="PV50" s="44"/>
      <c r="PW50" s="44"/>
      <c r="PX50" s="44"/>
      <c r="PY50" s="44"/>
      <c r="PZ50" s="44"/>
      <c r="QA50" s="44"/>
      <c r="QB50" s="44"/>
      <c r="QC50" s="44"/>
      <c r="QD50" s="44"/>
      <c r="QE50" s="44"/>
      <c r="QF50" s="44"/>
      <c r="QG50" s="44"/>
      <c r="QH50" s="44"/>
      <c r="QI50" s="44"/>
      <c r="QJ50" s="44"/>
      <c r="QK50" s="44"/>
      <c r="QL50" s="44"/>
      <c r="QM50" s="44"/>
      <c r="QN50" s="44"/>
      <c r="QO50" s="44"/>
      <c r="QP50" s="44"/>
      <c r="QQ50" s="44"/>
      <c r="QR50" s="44"/>
      <c r="QS50" s="44"/>
      <c r="QT50" s="44"/>
      <c r="QU50" s="44"/>
      <c r="QV50" s="44"/>
      <c r="QW50" s="44"/>
      <c r="QX50" s="44"/>
      <c r="QY50" s="44"/>
      <c r="QZ50" s="44"/>
      <c r="RA50" s="44"/>
      <c r="RB50" s="44"/>
      <c r="RC50" s="44"/>
      <c r="RD50" s="44"/>
      <c r="RE50" s="44"/>
      <c r="RF50" s="44"/>
      <c r="RG50" s="44"/>
      <c r="RH50" s="44"/>
      <c r="RI50" s="44"/>
      <c r="RJ50" s="44"/>
      <c r="RK50" s="44"/>
      <c r="RL50" s="44"/>
      <c r="RM50" s="44"/>
      <c r="RN50" s="44"/>
      <c r="RO50" s="44"/>
      <c r="RP50" s="44"/>
      <c r="RQ50" s="44"/>
      <c r="RR50" s="44"/>
      <c r="RS50" s="44"/>
      <c r="RT50" s="44"/>
      <c r="RU50" s="44"/>
      <c r="RV50" s="44"/>
      <c r="RW50" s="44"/>
      <c r="RX50" s="44"/>
      <c r="RY50" s="44"/>
      <c r="RZ50" s="44"/>
      <c r="SA50" s="44"/>
      <c r="SB50" s="44"/>
      <c r="SC50" s="44"/>
      <c r="SD50" s="44"/>
      <c r="SE50" s="44"/>
      <c r="SF50" s="44"/>
      <c r="SG50" s="44"/>
      <c r="SH50" s="44"/>
      <c r="SI50" s="44"/>
      <c r="SJ50" s="44"/>
      <c r="SK50" s="44"/>
      <c r="SL50" s="44"/>
      <c r="SM50" s="44"/>
      <c r="SN50" s="44"/>
      <c r="SO50" s="44"/>
      <c r="SP50" s="44"/>
      <c r="SQ50" s="44"/>
      <c r="SR50" s="44"/>
      <c r="SS50" s="44"/>
      <c r="ST50" s="44"/>
      <c r="SU50" s="44"/>
      <c r="SV50" s="44"/>
      <c r="SW50" s="44"/>
      <c r="SX50" s="44"/>
      <c r="SY50" s="44"/>
      <c r="SZ50" s="44"/>
      <c r="TA50" s="44"/>
      <c r="TB50" s="44"/>
      <c r="TC50" s="44"/>
      <c r="TD50" s="44"/>
      <c r="TE50" s="44"/>
      <c r="TF50" s="44"/>
      <c r="TG50" s="44"/>
      <c r="TH50" s="44"/>
      <c r="TI50" s="44"/>
      <c r="TJ50" s="44"/>
      <c r="TK50" s="44"/>
      <c r="TL50" s="44"/>
      <c r="TM50" s="44"/>
      <c r="TN50" s="44"/>
      <c r="TO50" s="44"/>
      <c r="TP50" s="44"/>
      <c r="TQ50" s="44"/>
      <c r="TR50" s="44"/>
      <c r="TS50" s="44"/>
      <c r="TT50" s="44"/>
      <c r="TU50" s="44"/>
      <c r="TV50" s="44"/>
      <c r="TW50" s="44"/>
      <c r="TX50" s="44"/>
      <c r="TY50" s="44"/>
      <c r="TZ50" s="44"/>
      <c r="UA50" s="44"/>
      <c r="UB50" s="44"/>
      <c r="UC50" s="44"/>
      <c r="UD50" s="44"/>
      <c r="UE50" s="44"/>
      <c r="UF50" s="44"/>
      <c r="UG50" s="44"/>
      <c r="UH50" s="44"/>
      <c r="UI50" s="44"/>
      <c r="UJ50" s="44"/>
      <c r="UK50" s="44"/>
      <c r="UL50" s="44"/>
      <c r="UM50" s="44"/>
      <c r="UN50" s="44"/>
      <c r="UO50" s="44"/>
      <c r="UP50" s="44"/>
      <c r="UQ50" s="44"/>
      <c r="UR50" s="44"/>
      <c r="US50" s="44"/>
      <c r="UT50" s="44"/>
      <c r="UU50" s="44"/>
      <c r="UV50" s="44"/>
      <c r="UW50" s="44"/>
      <c r="UX50" s="44"/>
      <c r="UY50" s="44"/>
      <c r="UZ50" s="44"/>
      <c r="VA50" s="44"/>
      <c r="VB50" s="44"/>
      <c r="VC50" s="44"/>
      <c r="VD50" s="44"/>
      <c r="VE50" s="44"/>
      <c r="VF50" s="44"/>
      <c r="VG50" s="44"/>
      <c r="VH50" s="44"/>
      <c r="VI50" s="44"/>
      <c r="VJ50" s="44"/>
      <c r="VK50" s="44"/>
      <c r="VL50" s="44"/>
      <c r="VM50" s="44"/>
      <c r="VN50" s="44"/>
      <c r="VO50" s="44"/>
      <c r="VP50" s="44"/>
      <c r="VQ50" s="44"/>
      <c r="VR50" s="44"/>
      <c r="VS50" s="44"/>
      <c r="VT50" s="44"/>
      <c r="VU50" s="44"/>
      <c r="VV50" s="44"/>
      <c r="VW50" s="44"/>
      <c r="VX50" s="44"/>
      <c r="VY50" s="44"/>
      <c r="VZ50" s="44"/>
      <c r="WA50" s="44"/>
      <c r="WB50" s="44"/>
      <c r="WC50" s="44"/>
      <c r="WD50" s="44"/>
      <c r="WE50" s="44"/>
      <c r="WF50" s="44"/>
      <c r="WG50" s="44"/>
      <c r="WH50" s="44"/>
      <c r="WI50" s="44"/>
      <c r="WJ50" s="44"/>
      <c r="WK50" s="44"/>
      <c r="WL50" s="44"/>
      <c r="WM50" s="44"/>
      <c r="WN50" s="44"/>
      <c r="WO50" s="44"/>
      <c r="WP50" s="44"/>
      <c r="WQ50" s="44"/>
      <c r="WR50" s="44"/>
      <c r="WS50" s="44"/>
      <c r="WT50" s="44"/>
      <c r="WU50" s="44"/>
      <c r="WV50" s="44"/>
      <c r="WW50" s="44"/>
      <c r="WX50" s="44"/>
      <c r="WY50" s="44"/>
      <c r="WZ50" s="44"/>
      <c r="XA50" s="44"/>
      <c r="XB50" s="44"/>
      <c r="XC50" s="44"/>
      <c r="XD50" s="44"/>
      <c r="XE50" s="44"/>
      <c r="XF50" s="44"/>
      <c r="XG50" s="44"/>
      <c r="XH50" s="44"/>
      <c r="XI50" s="44"/>
      <c r="XJ50" s="44"/>
      <c r="XK50" s="44"/>
      <c r="XL50" s="44"/>
      <c r="XM50" s="44"/>
      <c r="XN50" s="44"/>
      <c r="XO50" s="44"/>
      <c r="XP50" s="44"/>
      <c r="XQ50" s="44"/>
      <c r="XR50" s="44"/>
      <c r="XS50" s="44"/>
      <c r="XT50" s="44"/>
      <c r="XU50" s="44"/>
      <c r="XV50" s="44"/>
      <c r="XW50" s="44"/>
      <c r="XX50" s="44"/>
      <c r="XY50" s="44"/>
      <c r="XZ50" s="44"/>
      <c r="YA50" s="44"/>
      <c r="YB50" s="44"/>
      <c r="YC50" s="44"/>
      <c r="YD50" s="44"/>
      <c r="YE50" s="44"/>
      <c r="YF50" s="44"/>
      <c r="YG50" s="44"/>
      <c r="YH50" s="44"/>
      <c r="YI50" s="44"/>
      <c r="YJ50" s="44"/>
      <c r="YK50" s="44"/>
      <c r="YL50" s="44"/>
      <c r="YM50" s="44"/>
      <c r="YN50" s="44"/>
      <c r="YO50" s="44"/>
      <c r="YP50" s="44"/>
      <c r="YQ50" s="44"/>
      <c r="YR50" s="44"/>
      <c r="YS50" s="44"/>
      <c r="YT50" s="44"/>
      <c r="YU50" s="44"/>
      <c r="YV50" s="44"/>
      <c r="YW50" s="44"/>
      <c r="YX50" s="44"/>
      <c r="YY50" s="44"/>
      <c r="YZ50" s="44"/>
      <c r="ZA50" s="44"/>
      <c r="ZB50" s="44"/>
      <c r="ZC50" s="44"/>
      <c r="ZD50" s="44"/>
      <c r="ZE50" s="44"/>
      <c r="ZF50" s="44"/>
      <c r="ZG50" s="44"/>
      <c r="ZH50" s="44"/>
      <c r="ZI50" s="44"/>
      <c r="ZJ50" s="44"/>
      <c r="ZK50" s="44"/>
      <c r="ZL50" s="44"/>
      <c r="ZM50" s="44"/>
      <c r="ZN50" s="44"/>
      <c r="ZO50" s="44"/>
      <c r="ZP50" s="44"/>
      <c r="ZQ50" s="44"/>
      <c r="ZR50" s="44"/>
      <c r="ZS50" s="44"/>
      <c r="ZT50" s="44"/>
      <c r="ZU50" s="44"/>
      <c r="ZV50" s="44"/>
      <c r="ZW50" s="44"/>
      <c r="ZX50" s="44"/>
      <c r="ZY50" s="44"/>
      <c r="ZZ50" s="44"/>
      <c r="AAA50" s="44"/>
      <c r="AAB50" s="44"/>
      <c r="AAC50" s="44"/>
      <c r="AAD50" s="44"/>
      <c r="AAE50" s="44"/>
      <c r="AAF50" s="44"/>
      <c r="AAG50" s="44"/>
      <c r="AAH50" s="44"/>
      <c r="AAI50" s="44"/>
      <c r="AAJ50" s="44"/>
      <c r="AAK50" s="44"/>
      <c r="AAL50" s="44"/>
      <c r="AAM50" s="44"/>
      <c r="AAN50" s="44"/>
      <c r="AAO50" s="44"/>
      <c r="AAP50" s="44"/>
      <c r="AAQ50" s="44"/>
      <c r="AAR50" s="44"/>
      <c r="AAS50" s="44"/>
      <c r="AAT50" s="44"/>
      <c r="AAU50" s="44"/>
      <c r="AAV50" s="44"/>
      <c r="AAW50" s="44"/>
      <c r="AAX50" s="44"/>
      <c r="AAY50" s="44"/>
      <c r="AAZ50" s="44"/>
      <c r="ABA50" s="44"/>
      <c r="ABB50" s="44"/>
      <c r="ABC50" s="44"/>
      <c r="ABD50" s="44"/>
      <c r="ABE50" s="44"/>
      <c r="ABF50" s="44"/>
      <c r="ABG50" s="44"/>
      <c r="ABH50" s="44"/>
      <c r="ABI50" s="44"/>
      <c r="ABJ50" s="44"/>
      <c r="ABK50" s="44"/>
      <c r="ABL50" s="44"/>
      <c r="ABM50" s="44"/>
      <c r="ABN50" s="44"/>
      <c r="ABO50" s="44"/>
      <c r="ABP50" s="44"/>
      <c r="ABQ50" s="44"/>
      <c r="ABR50" s="44"/>
      <c r="ABS50" s="44"/>
      <c r="ABT50" s="44"/>
      <c r="ABU50" s="44"/>
      <c r="ABV50" s="44"/>
      <c r="ABW50" s="44"/>
      <c r="ABX50" s="44"/>
      <c r="ABY50" s="44"/>
      <c r="ABZ50" s="44"/>
      <c r="ACA50" s="44"/>
      <c r="ACB50" s="44"/>
      <c r="ACC50" s="44"/>
      <c r="ACD50" s="44"/>
      <c r="ACE50" s="44"/>
      <c r="ACF50" s="44"/>
      <c r="ACG50" s="44"/>
      <c r="ACH50" s="44"/>
      <c r="ACI50" s="44"/>
      <c r="ACJ50" s="44"/>
      <c r="ACK50" s="44"/>
      <c r="ACL50" s="44"/>
      <c r="ACM50" s="44"/>
      <c r="ACN50" s="44"/>
      <c r="ACO50" s="44"/>
      <c r="ACP50" s="44"/>
      <c r="ACQ50" s="44"/>
      <c r="ACR50" s="44"/>
      <c r="ACS50" s="44"/>
      <c r="ACT50" s="44"/>
      <c r="ACU50" s="44"/>
      <c r="ACV50" s="44"/>
      <c r="ACW50" s="44"/>
      <c r="ACX50" s="44"/>
      <c r="ACY50" s="44"/>
      <c r="ACZ50" s="44"/>
      <c r="ADA50" s="44"/>
      <c r="ADB50" s="44"/>
      <c r="ADC50" s="44"/>
      <c r="ADD50" s="44"/>
      <c r="ADE50" s="44"/>
      <c r="ADF50" s="44"/>
      <c r="ADG50" s="44"/>
      <c r="ADH50" s="44"/>
      <c r="ADI50" s="44"/>
      <c r="ADJ50" s="44"/>
      <c r="ADK50" s="44"/>
      <c r="ADL50" s="44"/>
      <c r="ADM50" s="44"/>
      <c r="ADN50" s="44"/>
      <c r="ADO50" s="44"/>
      <c r="ADP50" s="44"/>
      <c r="ADQ50" s="44"/>
      <c r="ADR50" s="44"/>
      <c r="ADS50" s="44"/>
      <c r="ADT50" s="44"/>
      <c r="ADU50" s="44"/>
      <c r="ADV50" s="44"/>
      <c r="ADW50" s="44"/>
      <c r="ADX50" s="44"/>
      <c r="ADY50" s="44"/>
      <c r="ADZ50" s="44"/>
      <c r="AEA50" s="44"/>
      <c r="AEB50" s="44"/>
      <c r="AEC50" s="44"/>
      <c r="AED50" s="44"/>
      <c r="AEE50" s="44"/>
      <c r="AEF50" s="44"/>
      <c r="AEG50" s="44"/>
      <c r="AEH50" s="44"/>
      <c r="AEI50" s="44"/>
      <c r="AEJ50" s="44"/>
      <c r="AEK50" s="44"/>
      <c r="AEL50" s="44"/>
      <c r="AEM50" s="44"/>
      <c r="AEN50" s="44"/>
      <c r="AEO50" s="44"/>
      <c r="AEP50" s="44"/>
      <c r="AEQ50" s="44"/>
      <c r="AER50" s="44"/>
      <c r="AES50" s="44"/>
      <c r="AET50" s="44"/>
      <c r="AEU50" s="44"/>
      <c r="AEV50" s="44"/>
      <c r="AEW50" s="44"/>
      <c r="AEX50" s="44"/>
      <c r="AEY50" s="44"/>
      <c r="AEZ50" s="44"/>
      <c r="AFA50" s="44"/>
      <c r="AFB50" s="44"/>
      <c r="AFC50" s="44"/>
      <c r="AFD50" s="44"/>
      <c r="AFE50" s="44"/>
      <c r="AFF50" s="44"/>
      <c r="AFG50" s="44"/>
      <c r="AFH50" s="44"/>
      <c r="AFI50" s="44"/>
      <c r="AFJ50" s="44"/>
      <c r="AFK50" s="44"/>
      <c r="AFL50" s="44"/>
      <c r="AFM50" s="44"/>
      <c r="AFN50" s="44"/>
      <c r="AFO50" s="44"/>
      <c r="AFP50" s="44"/>
      <c r="AFQ50" s="44"/>
      <c r="AFR50" s="44"/>
      <c r="AFS50" s="44"/>
      <c r="AFT50" s="44"/>
      <c r="AFU50" s="44"/>
      <c r="AFV50" s="44"/>
      <c r="AFW50" s="44"/>
      <c r="AFX50" s="44"/>
      <c r="AFY50" s="44"/>
      <c r="AFZ50" s="44"/>
      <c r="AGA50" s="44"/>
      <c r="AGB50" s="44"/>
      <c r="AGC50" s="44"/>
      <c r="AGD50" s="44"/>
      <c r="AGE50" s="44"/>
      <c r="AGF50" s="44"/>
      <c r="AGG50" s="44"/>
      <c r="AGH50" s="44"/>
      <c r="AGI50" s="44"/>
      <c r="AGJ50" s="44"/>
      <c r="AGK50" s="44"/>
      <c r="AGL50" s="44"/>
      <c r="AGM50" s="44"/>
      <c r="AGN50" s="44"/>
      <c r="AGO50" s="44"/>
      <c r="AGP50" s="44"/>
      <c r="AGQ50" s="44"/>
      <c r="AGR50" s="44"/>
      <c r="AGS50" s="44"/>
      <c r="AGT50" s="44"/>
      <c r="AGU50" s="44"/>
      <c r="AGV50" s="44"/>
      <c r="AGW50" s="44"/>
      <c r="AGX50" s="44"/>
      <c r="AGY50" s="44"/>
      <c r="AGZ50" s="44"/>
      <c r="AHA50" s="44"/>
      <c r="AHB50" s="44"/>
      <c r="AHC50" s="44"/>
      <c r="AHD50" s="44"/>
      <c r="AHE50" s="44"/>
      <c r="AHF50" s="44"/>
      <c r="AHG50" s="44"/>
      <c r="AHH50" s="44"/>
      <c r="AHI50" s="44"/>
      <c r="AHJ50" s="44"/>
      <c r="AHK50" s="44"/>
      <c r="AHL50" s="44"/>
      <c r="AHM50" s="44"/>
      <c r="AHN50" s="44"/>
      <c r="AHO50" s="44"/>
      <c r="AHP50" s="44"/>
      <c r="AHQ50" s="44"/>
      <c r="AHR50" s="44"/>
      <c r="AHS50" s="44"/>
      <c r="AHT50" s="44"/>
      <c r="AHU50" s="44"/>
      <c r="AHV50" s="44"/>
      <c r="AHW50" s="44"/>
      <c r="AHX50" s="44"/>
      <c r="AHY50" s="44"/>
      <c r="AHZ50" s="44"/>
      <c r="AIA50" s="44"/>
      <c r="AIB50" s="44"/>
      <c r="AIC50" s="44"/>
      <c r="AID50" s="44"/>
      <c r="AIE50" s="44"/>
      <c r="AIF50" s="44"/>
      <c r="AIG50" s="44"/>
      <c r="AIH50" s="44"/>
      <c r="AII50" s="44"/>
      <c r="AIJ50" s="44"/>
      <c r="AIK50" s="44"/>
      <c r="AIL50" s="44"/>
      <c r="AIM50" s="44"/>
      <c r="AIN50" s="44"/>
      <c r="AIO50" s="44"/>
      <c r="AIP50" s="44"/>
      <c r="AIQ50" s="44"/>
      <c r="AIR50" s="44"/>
      <c r="AIS50" s="44"/>
      <c r="AIT50" s="44"/>
      <c r="AIU50" s="44"/>
      <c r="AIV50" s="44"/>
      <c r="AIW50" s="44"/>
      <c r="AIX50" s="44"/>
      <c r="AIY50" s="44"/>
      <c r="AIZ50" s="44"/>
      <c r="AJA50" s="44"/>
      <c r="AJB50" s="44"/>
      <c r="AJC50" s="44"/>
      <c r="AJD50" s="44"/>
      <c r="AJE50" s="44"/>
      <c r="AJF50" s="44"/>
      <c r="AJG50" s="44"/>
      <c r="AJH50" s="44"/>
      <c r="AJI50" s="44"/>
      <c r="AJJ50" s="44"/>
      <c r="AJK50" s="44"/>
      <c r="AJL50" s="44"/>
      <c r="AJM50" s="44"/>
      <c r="AJN50" s="44"/>
      <c r="AJO50" s="44"/>
      <c r="AJP50" s="44"/>
      <c r="AJQ50" s="44"/>
      <c r="AJR50" s="44"/>
      <c r="AJS50" s="44"/>
      <c r="AJT50" s="44"/>
      <c r="AJU50" s="44"/>
      <c r="AJV50" s="44"/>
      <c r="AJW50" s="44"/>
      <c r="AJX50" s="44"/>
      <c r="AJY50" s="44"/>
      <c r="AJZ50" s="44"/>
      <c r="AKA50" s="44"/>
      <c r="AKB50" s="44"/>
      <c r="AKC50" s="44"/>
      <c r="AKD50" s="44"/>
      <c r="AKE50" s="44"/>
      <c r="AKF50" s="44"/>
      <c r="AKG50" s="44"/>
      <c r="AKH50" s="44"/>
      <c r="AKI50" s="44"/>
      <c r="AKJ50" s="44"/>
      <c r="AKK50" s="44"/>
      <c r="AKL50" s="44"/>
      <c r="AKM50" s="44"/>
      <c r="AKN50" s="44"/>
      <c r="AKO50" s="44"/>
      <c r="AKP50" s="44"/>
      <c r="AKQ50" s="44"/>
      <c r="AKR50" s="44"/>
      <c r="AKS50" s="44"/>
      <c r="AKT50" s="44"/>
      <c r="AKU50" s="44"/>
      <c r="AKV50" s="44"/>
      <c r="AKW50" s="44"/>
      <c r="AKX50" s="44"/>
      <c r="AKY50" s="44"/>
      <c r="AKZ50" s="44"/>
      <c r="ALA50" s="44"/>
      <c r="ALB50" s="44"/>
      <c r="ALC50" s="44"/>
      <c r="ALD50" s="44"/>
      <c r="ALE50" s="44"/>
      <c r="ALF50" s="44"/>
      <c r="ALG50" s="44"/>
      <c r="ALH50" s="44"/>
      <c r="ALI50" s="44"/>
      <c r="ALJ50" s="44"/>
      <c r="ALK50" s="44"/>
      <c r="ALL50" s="44"/>
      <c r="ALM50" s="44"/>
      <c r="ALN50" s="44"/>
      <c r="ALO50" s="44"/>
      <c r="ALP50" s="44"/>
      <c r="ALQ50" s="44"/>
      <c r="ALR50" s="44"/>
      <c r="ALS50" s="44"/>
      <c r="ALT50" s="44"/>
      <c r="ALU50" s="44"/>
      <c r="ALV50" s="44"/>
      <c r="ALW50" s="44"/>
      <c r="ALX50" s="44"/>
      <c r="ALY50" s="44"/>
      <c r="ALZ50" s="44"/>
      <c r="AMA50" s="44"/>
      <c r="AMB50" s="44"/>
      <c r="AMC50" s="44"/>
      <c r="AMD50" s="44"/>
      <c r="AME50" s="44"/>
      <c r="AMF50" s="44"/>
      <c r="AMG50" s="44"/>
      <c r="AMH50" s="44"/>
      <c r="AMI50" s="44"/>
      <c r="AMJ50" s="44"/>
      <c r="AMK50" s="44"/>
      <c r="AML50" s="44"/>
      <c r="AMM50" s="44"/>
      <c r="AMN50" s="44"/>
      <c r="AMO50" s="44"/>
      <c r="AMP50" s="44"/>
      <c r="AMQ50" s="44"/>
      <c r="AMR50" s="44"/>
      <c r="AMS50" s="44"/>
      <c r="AMT50" s="44"/>
      <c r="AMU50" s="44"/>
      <c r="AMV50" s="44"/>
      <c r="AMW50" s="44"/>
      <c r="AMX50" s="44"/>
      <c r="AMY50" s="44"/>
      <c r="AMZ50" s="44"/>
      <c r="ANA50" s="44"/>
      <c r="ANB50" s="44"/>
      <c r="ANC50" s="44"/>
      <c r="AND50" s="44"/>
      <c r="ANE50" s="44"/>
      <c r="ANF50" s="44"/>
      <c r="ANG50" s="44"/>
      <c r="ANH50" s="44"/>
      <c r="ANI50" s="44"/>
      <c r="ANJ50" s="44"/>
      <c r="ANK50" s="44"/>
      <c r="ANL50" s="44"/>
      <c r="ANM50" s="44"/>
      <c r="ANN50" s="44"/>
      <c r="ANO50" s="44"/>
      <c r="ANP50" s="44"/>
      <c r="ANQ50" s="44"/>
      <c r="ANR50" s="44"/>
      <c r="ANS50" s="44"/>
      <c r="ANT50" s="44"/>
      <c r="ANU50" s="44"/>
      <c r="ANV50" s="44"/>
      <c r="ANW50" s="44"/>
      <c r="ANX50" s="44"/>
      <c r="ANY50" s="44"/>
      <c r="ANZ50" s="44"/>
      <c r="AOA50" s="44"/>
      <c r="AOB50" s="44"/>
      <c r="AOC50" s="44"/>
      <c r="AOD50" s="44"/>
      <c r="AOE50" s="44"/>
      <c r="AOF50" s="44"/>
      <c r="AOG50" s="44"/>
      <c r="AOH50" s="44"/>
      <c r="AOI50" s="44"/>
      <c r="AOJ50" s="44"/>
      <c r="AOK50" s="44"/>
      <c r="AOL50" s="44"/>
      <c r="AOM50" s="44"/>
      <c r="AON50" s="44"/>
      <c r="AOO50" s="44"/>
      <c r="AOP50" s="44"/>
      <c r="AOQ50" s="44"/>
      <c r="AOR50" s="44"/>
      <c r="AOS50" s="44"/>
      <c r="AOT50" s="44"/>
      <c r="AOU50" s="44"/>
      <c r="AOV50" s="44"/>
      <c r="AOW50" s="44"/>
      <c r="AOX50" s="44"/>
      <c r="AOY50" s="44"/>
      <c r="AOZ50" s="44"/>
      <c r="APA50" s="44"/>
      <c r="APB50" s="44"/>
      <c r="APC50" s="44"/>
      <c r="APD50" s="44"/>
      <c r="APE50" s="44"/>
      <c r="APF50" s="44"/>
      <c r="APG50" s="44"/>
      <c r="APH50" s="44"/>
      <c r="API50" s="44"/>
      <c r="APJ50" s="44"/>
      <c r="APK50" s="44"/>
      <c r="APL50" s="44"/>
      <c r="APM50" s="44"/>
    </row>
    <row r="51" spans="3:1105" x14ac:dyDescent="0.25">
      <c r="C51" s="46" t="s">
        <v>340</v>
      </c>
      <c r="D51" s="44">
        <v>12393</v>
      </c>
      <c r="E51" s="119">
        <v>8420869.4700000007</v>
      </c>
      <c r="F51" s="119">
        <v>0</v>
      </c>
      <c r="G51" s="119">
        <v>-2263186.0299999998</v>
      </c>
      <c r="H51" s="119">
        <v>0</v>
      </c>
      <c r="I51" s="44"/>
      <c r="J51" s="44"/>
      <c r="K51" s="44"/>
      <c r="L51" s="44"/>
      <c r="M51" s="44"/>
      <c r="N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4"/>
      <c r="AN51" s="44"/>
      <c r="AO51" s="44"/>
      <c r="AP51" s="44"/>
      <c r="AQ51" s="44"/>
      <c r="AR51" s="44"/>
      <c r="AS51" s="44"/>
      <c r="AT51" s="44"/>
      <c r="AU51" s="44"/>
      <c r="AV51" s="44"/>
      <c r="AW51" s="44"/>
      <c r="AX51" s="44"/>
      <c r="AY51" s="44"/>
      <c r="AZ51" s="44"/>
      <c r="BA51" s="44"/>
      <c r="BB51" s="44"/>
      <c r="BC51" s="44"/>
      <c r="BD51" s="44"/>
      <c r="BE51" s="44"/>
      <c r="BF51" s="44"/>
      <c r="BG51" s="44"/>
      <c r="BH51" s="44"/>
      <c r="BI51" s="44"/>
      <c r="BJ51" s="44"/>
      <c r="BK51" s="44"/>
      <c r="BL51" s="44"/>
      <c r="BM51" s="44"/>
      <c r="BN51" s="44"/>
      <c r="BO51" s="44"/>
      <c r="BP51" s="44"/>
      <c r="BQ51" s="44"/>
      <c r="BR51" s="44"/>
      <c r="BS51" s="44"/>
      <c r="BT51" s="44"/>
      <c r="BU51" s="44"/>
      <c r="BV51" s="44"/>
      <c r="BW51" s="44"/>
      <c r="BX51" s="44"/>
      <c r="BY51" s="44"/>
      <c r="BZ51" s="44"/>
      <c r="CA51" s="44"/>
      <c r="CB51" s="44"/>
      <c r="CC51" s="44"/>
      <c r="CD51" s="44"/>
      <c r="CE51" s="44"/>
      <c r="CF51" s="44"/>
      <c r="CG51" s="44"/>
      <c r="CH51" s="44"/>
      <c r="CI51" s="44"/>
      <c r="CJ51" s="44"/>
      <c r="CK51" s="44"/>
      <c r="CL51" s="44"/>
      <c r="CM51" s="44"/>
      <c r="CN51" s="44"/>
      <c r="CO51" s="44"/>
      <c r="CP51" s="44"/>
      <c r="CQ51" s="44"/>
      <c r="CR51" s="44"/>
      <c r="CS51" s="44"/>
      <c r="CT51" s="44"/>
      <c r="CU51" s="44"/>
      <c r="CV51" s="44"/>
      <c r="CW51" s="44"/>
      <c r="CX51" s="44"/>
      <c r="CY51" s="44"/>
      <c r="CZ51" s="44"/>
      <c r="DA51" s="44"/>
      <c r="DB51" s="44"/>
      <c r="DC51" s="44"/>
      <c r="DD51" s="44"/>
      <c r="DE51" s="44"/>
      <c r="DF51" s="44"/>
      <c r="DG51" s="44"/>
      <c r="DH51" s="44"/>
      <c r="DI51" s="44"/>
      <c r="DJ51" s="44"/>
      <c r="DK51" s="44"/>
      <c r="DL51" s="44"/>
      <c r="DM51" s="44"/>
      <c r="DN51" s="44"/>
      <c r="DO51" s="44"/>
      <c r="DP51" s="44"/>
      <c r="DQ51" s="44"/>
      <c r="DR51" s="44"/>
      <c r="DS51" s="44"/>
      <c r="DT51" s="44"/>
      <c r="DU51" s="44"/>
      <c r="DV51" s="44"/>
      <c r="DW51" s="44"/>
      <c r="DX51" s="44"/>
      <c r="DY51" s="44"/>
      <c r="DZ51" s="44"/>
      <c r="EA51" s="44"/>
      <c r="EB51" s="44"/>
      <c r="EC51" s="44"/>
      <c r="ED51" s="44"/>
      <c r="EE51" s="44"/>
      <c r="EF51" s="44"/>
      <c r="EG51" s="44"/>
      <c r="EH51" s="44"/>
      <c r="EI51" s="44"/>
      <c r="EJ51" s="44"/>
      <c r="EK51" s="44"/>
      <c r="EL51" s="44"/>
      <c r="EM51" s="44"/>
      <c r="EN51" s="44"/>
      <c r="EO51" s="44"/>
      <c r="EP51" s="44"/>
      <c r="EQ51" s="44"/>
      <c r="ER51" s="44"/>
      <c r="ES51" s="44"/>
      <c r="ET51" s="44"/>
      <c r="EU51" s="44"/>
      <c r="EV51" s="44"/>
      <c r="EW51" s="44"/>
      <c r="EX51" s="44"/>
      <c r="EY51" s="44"/>
      <c r="EZ51" s="44"/>
      <c r="FA51" s="44"/>
      <c r="FB51" s="44"/>
      <c r="FC51" s="44"/>
      <c r="FD51" s="44"/>
      <c r="FE51" s="44"/>
      <c r="FF51" s="44"/>
      <c r="FG51" s="44"/>
      <c r="FH51" s="44"/>
      <c r="FI51" s="44"/>
      <c r="FJ51" s="44"/>
      <c r="FK51" s="44"/>
      <c r="FL51" s="44"/>
      <c r="FM51" s="44"/>
      <c r="FN51" s="44"/>
      <c r="FO51" s="44"/>
      <c r="FP51" s="44"/>
      <c r="FQ51" s="44"/>
      <c r="FR51" s="44"/>
      <c r="FS51" s="44"/>
      <c r="FT51" s="44"/>
      <c r="FU51" s="44"/>
      <c r="FV51" s="44"/>
      <c r="FW51" s="44"/>
      <c r="FX51" s="44"/>
      <c r="FY51" s="44"/>
      <c r="FZ51" s="44"/>
      <c r="GA51" s="44"/>
      <c r="GB51" s="44"/>
      <c r="GC51" s="44"/>
      <c r="GD51" s="44"/>
      <c r="GE51" s="44"/>
      <c r="GF51" s="44"/>
      <c r="GG51" s="44"/>
      <c r="GH51" s="44"/>
      <c r="GI51" s="44"/>
      <c r="GJ51" s="44"/>
      <c r="GK51" s="44"/>
      <c r="GL51" s="44"/>
      <c r="GM51" s="44"/>
      <c r="GN51" s="44"/>
      <c r="GO51" s="44"/>
      <c r="GP51" s="44"/>
      <c r="GQ51" s="44"/>
      <c r="GR51" s="44"/>
      <c r="GS51" s="44"/>
      <c r="GT51" s="44"/>
      <c r="GU51" s="44"/>
      <c r="GV51" s="44"/>
      <c r="GW51" s="44"/>
      <c r="GX51" s="44"/>
      <c r="GY51" s="44"/>
      <c r="GZ51" s="44"/>
      <c r="HA51" s="44"/>
      <c r="HB51" s="44"/>
      <c r="HC51" s="44"/>
      <c r="HD51" s="44"/>
      <c r="HE51" s="44"/>
      <c r="HF51" s="44"/>
      <c r="HG51" s="44"/>
      <c r="HH51" s="44"/>
      <c r="HI51" s="44"/>
      <c r="HJ51" s="44"/>
      <c r="HK51" s="44"/>
      <c r="HL51" s="44"/>
      <c r="HM51" s="44"/>
      <c r="HN51" s="44"/>
      <c r="HO51" s="44"/>
      <c r="HP51" s="44"/>
      <c r="HQ51" s="44"/>
      <c r="HR51" s="44"/>
      <c r="HS51" s="44"/>
      <c r="HT51" s="44"/>
      <c r="HU51" s="44"/>
      <c r="HV51" s="44"/>
      <c r="HW51" s="44"/>
      <c r="HX51" s="44"/>
      <c r="HY51" s="44"/>
      <c r="HZ51" s="44"/>
      <c r="IA51" s="44"/>
      <c r="IB51" s="44"/>
      <c r="IC51" s="44"/>
      <c r="ID51" s="44"/>
      <c r="IE51" s="44"/>
      <c r="IF51" s="44"/>
      <c r="IG51" s="44"/>
      <c r="IH51" s="44"/>
      <c r="II51" s="44"/>
      <c r="IJ51" s="44"/>
      <c r="IK51" s="44"/>
      <c r="IL51" s="44"/>
      <c r="IM51" s="44"/>
      <c r="IN51" s="44"/>
      <c r="IO51" s="44"/>
      <c r="IP51" s="44"/>
      <c r="IQ51" s="44"/>
      <c r="IR51" s="44"/>
      <c r="IS51" s="44"/>
      <c r="IT51" s="44"/>
      <c r="IU51" s="44"/>
      <c r="IV51" s="44"/>
      <c r="IW51" s="44"/>
      <c r="IX51" s="44"/>
      <c r="IY51" s="44"/>
      <c r="IZ51" s="44"/>
      <c r="JA51" s="44"/>
      <c r="JB51" s="44"/>
      <c r="JC51" s="44"/>
      <c r="JD51" s="44"/>
      <c r="JE51" s="44"/>
      <c r="JF51" s="44"/>
      <c r="JG51" s="44"/>
      <c r="JH51" s="44"/>
      <c r="JI51" s="44"/>
      <c r="JJ51" s="44"/>
      <c r="JK51" s="44"/>
      <c r="JL51" s="44"/>
      <c r="JM51" s="44"/>
      <c r="JN51" s="44"/>
      <c r="JO51" s="44"/>
      <c r="JP51" s="44"/>
      <c r="JQ51" s="44"/>
      <c r="JR51" s="44"/>
      <c r="JS51" s="44"/>
      <c r="JT51" s="44"/>
      <c r="JU51" s="44"/>
      <c r="JV51" s="44"/>
      <c r="JW51" s="44"/>
      <c r="JX51" s="44"/>
      <c r="JY51" s="44"/>
      <c r="JZ51" s="44"/>
      <c r="KA51" s="44"/>
      <c r="KB51" s="44"/>
      <c r="KC51" s="44"/>
      <c r="KD51" s="44"/>
      <c r="KE51" s="44"/>
      <c r="KF51" s="44"/>
      <c r="KG51" s="44"/>
      <c r="KH51" s="44"/>
      <c r="KI51" s="44"/>
      <c r="KJ51" s="44"/>
      <c r="KK51" s="44"/>
      <c r="KL51" s="44"/>
      <c r="KM51" s="44"/>
      <c r="KN51" s="44"/>
      <c r="KO51" s="44"/>
      <c r="KP51" s="44"/>
      <c r="KQ51" s="44"/>
      <c r="KR51" s="44"/>
      <c r="KS51" s="44"/>
      <c r="KT51" s="44"/>
      <c r="KU51" s="44"/>
      <c r="KV51" s="44"/>
      <c r="KW51" s="44"/>
      <c r="KX51" s="44"/>
      <c r="KY51" s="44"/>
      <c r="KZ51" s="44"/>
      <c r="LA51" s="44"/>
      <c r="LB51" s="44"/>
      <c r="LC51" s="44"/>
      <c r="LD51" s="44"/>
      <c r="LE51" s="44"/>
      <c r="LF51" s="44"/>
      <c r="LG51" s="44"/>
      <c r="LH51" s="44"/>
      <c r="LI51" s="44"/>
      <c r="LJ51" s="44"/>
      <c r="LK51" s="44"/>
      <c r="LL51" s="44"/>
      <c r="LM51" s="44"/>
      <c r="LN51" s="44"/>
      <c r="LO51" s="44"/>
      <c r="LP51" s="44"/>
      <c r="LQ51" s="44"/>
      <c r="LR51" s="44"/>
      <c r="LS51" s="44"/>
      <c r="LT51" s="44"/>
      <c r="LU51" s="44"/>
      <c r="LV51" s="44"/>
      <c r="LW51" s="44"/>
      <c r="LX51" s="44"/>
      <c r="LY51" s="44"/>
      <c r="LZ51" s="44"/>
      <c r="MA51" s="44"/>
      <c r="MB51" s="44"/>
      <c r="MC51" s="44"/>
      <c r="MD51" s="44"/>
      <c r="ME51" s="44"/>
      <c r="MF51" s="44"/>
      <c r="MG51" s="44"/>
      <c r="MH51" s="44"/>
      <c r="MI51" s="44"/>
      <c r="MJ51" s="44"/>
      <c r="MK51" s="44"/>
      <c r="ML51" s="44"/>
      <c r="MM51" s="44"/>
      <c r="MN51" s="44"/>
      <c r="MO51" s="44"/>
      <c r="MP51" s="44"/>
      <c r="MQ51" s="44"/>
      <c r="MR51" s="44"/>
      <c r="MS51" s="44"/>
      <c r="MT51" s="44"/>
      <c r="MU51" s="44"/>
      <c r="MV51" s="44"/>
      <c r="MW51" s="44"/>
      <c r="MX51" s="44"/>
      <c r="MY51" s="44"/>
      <c r="MZ51" s="44"/>
      <c r="NA51" s="44"/>
      <c r="NB51" s="44"/>
      <c r="NC51" s="44"/>
      <c r="ND51" s="44"/>
      <c r="NE51" s="44"/>
      <c r="NF51" s="44"/>
      <c r="NG51" s="44"/>
      <c r="NH51" s="44"/>
      <c r="NI51" s="44"/>
      <c r="NJ51" s="44"/>
      <c r="NK51" s="44"/>
      <c r="NL51" s="44"/>
      <c r="NM51" s="44"/>
      <c r="NN51" s="44"/>
      <c r="NO51" s="44"/>
      <c r="NP51" s="44"/>
      <c r="NQ51" s="44"/>
      <c r="NR51" s="44"/>
      <c r="NS51" s="44"/>
      <c r="NT51" s="44"/>
      <c r="NU51" s="44"/>
      <c r="NV51" s="44"/>
      <c r="NW51" s="44"/>
      <c r="NX51" s="44"/>
      <c r="NY51" s="44"/>
      <c r="NZ51" s="44"/>
      <c r="OA51" s="44"/>
      <c r="OB51" s="44"/>
      <c r="OC51" s="44"/>
      <c r="OD51" s="44"/>
      <c r="OE51" s="44"/>
      <c r="OF51" s="44"/>
      <c r="OG51" s="44"/>
      <c r="OH51" s="44"/>
      <c r="OI51" s="44"/>
      <c r="OJ51" s="44"/>
      <c r="OK51" s="44"/>
      <c r="OL51" s="44"/>
      <c r="OM51" s="44"/>
      <c r="ON51" s="44"/>
      <c r="OO51" s="44"/>
      <c r="OP51" s="44"/>
      <c r="OQ51" s="44"/>
      <c r="OR51" s="44"/>
      <c r="OS51" s="44"/>
      <c r="OT51" s="44"/>
      <c r="OU51" s="44"/>
      <c r="OV51" s="44"/>
      <c r="OW51" s="44"/>
      <c r="OX51" s="44"/>
      <c r="OY51" s="44"/>
      <c r="OZ51" s="44"/>
      <c r="PA51" s="44"/>
      <c r="PB51" s="44"/>
      <c r="PC51" s="44"/>
      <c r="PD51" s="44"/>
      <c r="PE51" s="44"/>
      <c r="PF51" s="44"/>
      <c r="PG51" s="44"/>
      <c r="PH51" s="44"/>
      <c r="PI51" s="44"/>
      <c r="PJ51" s="44"/>
      <c r="PK51" s="44"/>
      <c r="PL51" s="44"/>
      <c r="PM51" s="44"/>
      <c r="PN51" s="44"/>
      <c r="PO51" s="44"/>
      <c r="PP51" s="44"/>
      <c r="PQ51" s="44"/>
      <c r="PR51" s="44"/>
      <c r="PS51" s="44"/>
      <c r="PT51" s="44"/>
      <c r="PU51" s="44"/>
      <c r="PV51" s="44"/>
      <c r="PW51" s="44"/>
      <c r="PX51" s="44"/>
      <c r="PY51" s="44"/>
      <c r="PZ51" s="44"/>
      <c r="QA51" s="44"/>
      <c r="QB51" s="44"/>
      <c r="QC51" s="44"/>
      <c r="QD51" s="44"/>
      <c r="QE51" s="44"/>
      <c r="QF51" s="44"/>
      <c r="QG51" s="44"/>
      <c r="QH51" s="44"/>
      <c r="QI51" s="44"/>
      <c r="QJ51" s="44"/>
      <c r="QK51" s="44"/>
      <c r="QL51" s="44"/>
      <c r="QM51" s="44"/>
      <c r="QN51" s="44"/>
      <c r="QO51" s="44"/>
      <c r="QP51" s="44"/>
      <c r="QQ51" s="44"/>
      <c r="QR51" s="44"/>
      <c r="QS51" s="44"/>
      <c r="QT51" s="44"/>
      <c r="QU51" s="44"/>
      <c r="QV51" s="44"/>
      <c r="QW51" s="44"/>
      <c r="QX51" s="44"/>
      <c r="QY51" s="44"/>
      <c r="QZ51" s="44"/>
      <c r="RA51" s="44"/>
      <c r="RB51" s="44"/>
      <c r="RC51" s="44"/>
      <c r="RD51" s="44"/>
      <c r="RE51" s="44"/>
      <c r="RF51" s="44"/>
      <c r="RG51" s="44"/>
      <c r="RH51" s="44"/>
      <c r="RI51" s="44"/>
      <c r="RJ51" s="44"/>
      <c r="RK51" s="44"/>
      <c r="RL51" s="44"/>
      <c r="RM51" s="44"/>
      <c r="RN51" s="44"/>
      <c r="RO51" s="44"/>
      <c r="RP51" s="44"/>
      <c r="RQ51" s="44"/>
      <c r="RR51" s="44"/>
      <c r="RS51" s="44"/>
      <c r="RT51" s="44"/>
      <c r="RU51" s="44"/>
      <c r="RV51" s="44"/>
      <c r="RW51" s="44"/>
      <c r="RX51" s="44"/>
      <c r="RY51" s="44"/>
      <c r="RZ51" s="44"/>
      <c r="SA51" s="44"/>
      <c r="SB51" s="44"/>
      <c r="SC51" s="44"/>
      <c r="SD51" s="44"/>
      <c r="SE51" s="44"/>
      <c r="SF51" s="44"/>
      <c r="SG51" s="44"/>
      <c r="SH51" s="44"/>
      <c r="SI51" s="44"/>
      <c r="SJ51" s="44"/>
      <c r="SK51" s="44"/>
      <c r="SL51" s="44"/>
      <c r="SM51" s="44"/>
      <c r="SN51" s="44"/>
      <c r="SO51" s="44"/>
      <c r="SP51" s="44"/>
      <c r="SQ51" s="44"/>
      <c r="SR51" s="44"/>
      <c r="SS51" s="44"/>
      <c r="ST51" s="44"/>
      <c r="SU51" s="44"/>
      <c r="SV51" s="44"/>
      <c r="SW51" s="44"/>
      <c r="SX51" s="44"/>
      <c r="SY51" s="44"/>
      <c r="SZ51" s="44"/>
      <c r="TA51" s="44"/>
      <c r="TB51" s="44"/>
      <c r="TC51" s="44"/>
      <c r="TD51" s="44"/>
      <c r="TE51" s="44"/>
      <c r="TF51" s="44"/>
      <c r="TG51" s="44"/>
      <c r="TH51" s="44"/>
      <c r="TI51" s="44"/>
      <c r="TJ51" s="44"/>
      <c r="TK51" s="44"/>
      <c r="TL51" s="44"/>
      <c r="TM51" s="44"/>
      <c r="TN51" s="44"/>
      <c r="TO51" s="44"/>
      <c r="TP51" s="44"/>
      <c r="TQ51" s="44"/>
      <c r="TR51" s="44"/>
      <c r="TS51" s="44"/>
      <c r="TT51" s="44"/>
      <c r="TU51" s="44"/>
      <c r="TV51" s="44"/>
      <c r="TW51" s="44"/>
      <c r="TX51" s="44"/>
      <c r="TY51" s="44"/>
      <c r="TZ51" s="44"/>
      <c r="UA51" s="44"/>
      <c r="UB51" s="44"/>
      <c r="UC51" s="44"/>
      <c r="UD51" s="44"/>
      <c r="UE51" s="44"/>
      <c r="UF51" s="44"/>
      <c r="UG51" s="44"/>
      <c r="UH51" s="44"/>
      <c r="UI51" s="44"/>
      <c r="UJ51" s="44"/>
      <c r="UK51" s="44"/>
      <c r="UL51" s="44"/>
      <c r="UM51" s="44"/>
      <c r="UN51" s="44"/>
      <c r="UO51" s="44"/>
      <c r="UP51" s="44"/>
      <c r="UQ51" s="44"/>
      <c r="UR51" s="44"/>
      <c r="US51" s="44"/>
      <c r="UT51" s="44"/>
      <c r="UU51" s="44"/>
      <c r="UV51" s="44"/>
      <c r="UW51" s="44"/>
      <c r="UX51" s="44"/>
      <c r="UY51" s="44"/>
      <c r="UZ51" s="44"/>
      <c r="VA51" s="44"/>
      <c r="VB51" s="44"/>
      <c r="VC51" s="44"/>
      <c r="VD51" s="44"/>
      <c r="VE51" s="44"/>
      <c r="VF51" s="44"/>
      <c r="VG51" s="44"/>
      <c r="VH51" s="44"/>
      <c r="VI51" s="44"/>
      <c r="VJ51" s="44"/>
      <c r="VK51" s="44"/>
      <c r="VL51" s="44"/>
      <c r="VM51" s="44"/>
      <c r="VN51" s="44"/>
      <c r="VO51" s="44"/>
      <c r="VP51" s="44"/>
      <c r="VQ51" s="44"/>
      <c r="VR51" s="44"/>
      <c r="VS51" s="44"/>
      <c r="VT51" s="44"/>
      <c r="VU51" s="44"/>
      <c r="VV51" s="44"/>
      <c r="VW51" s="44"/>
      <c r="VX51" s="44"/>
      <c r="VY51" s="44"/>
      <c r="VZ51" s="44"/>
      <c r="WA51" s="44"/>
      <c r="WB51" s="44"/>
      <c r="WC51" s="44"/>
      <c r="WD51" s="44"/>
      <c r="WE51" s="44"/>
      <c r="WF51" s="44"/>
      <c r="WG51" s="44"/>
      <c r="WH51" s="44"/>
      <c r="WI51" s="44"/>
      <c r="WJ51" s="44"/>
      <c r="WK51" s="44"/>
      <c r="WL51" s="44"/>
      <c r="WM51" s="44"/>
      <c r="WN51" s="44"/>
      <c r="WO51" s="44"/>
      <c r="WP51" s="44"/>
      <c r="WQ51" s="44"/>
      <c r="WR51" s="44"/>
      <c r="WS51" s="44"/>
      <c r="WT51" s="44"/>
      <c r="WU51" s="44"/>
      <c r="WV51" s="44"/>
      <c r="WW51" s="44"/>
      <c r="WX51" s="44"/>
      <c r="WY51" s="44"/>
      <c r="WZ51" s="44"/>
      <c r="XA51" s="44"/>
      <c r="XB51" s="44"/>
      <c r="XC51" s="44"/>
      <c r="XD51" s="44"/>
      <c r="XE51" s="44"/>
      <c r="XF51" s="44"/>
      <c r="XG51" s="44"/>
      <c r="XH51" s="44"/>
      <c r="XI51" s="44"/>
      <c r="XJ51" s="44"/>
      <c r="XK51" s="44"/>
      <c r="XL51" s="44"/>
      <c r="XM51" s="44"/>
      <c r="XN51" s="44"/>
      <c r="XO51" s="44"/>
      <c r="XP51" s="44"/>
      <c r="XQ51" s="44"/>
      <c r="XR51" s="44"/>
      <c r="XS51" s="44"/>
      <c r="XT51" s="44"/>
      <c r="XU51" s="44"/>
      <c r="XV51" s="44"/>
      <c r="XW51" s="44"/>
      <c r="XX51" s="44"/>
      <c r="XY51" s="44"/>
      <c r="XZ51" s="44"/>
      <c r="YA51" s="44"/>
      <c r="YB51" s="44"/>
      <c r="YC51" s="44"/>
      <c r="YD51" s="44"/>
      <c r="YE51" s="44"/>
      <c r="YF51" s="44"/>
      <c r="YG51" s="44"/>
      <c r="YH51" s="44"/>
      <c r="YI51" s="44"/>
      <c r="YJ51" s="44"/>
      <c r="YK51" s="44"/>
      <c r="YL51" s="44"/>
      <c r="YM51" s="44"/>
      <c r="YN51" s="44"/>
      <c r="YO51" s="44"/>
      <c r="YP51" s="44"/>
      <c r="YQ51" s="44"/>
      <c r="YR51" s="44"/>
      <c r="YS51" s="44"/>
      <c r="YT51" s="44"/>
      <c r="YU51" s="44"/>
      <c r="YV51" s="44"/>
      <c r="YW51" s="44"/>
      <c r="YX51" s="44"/>
      <c r="YY51" s="44"/>
      <c r="YZ51" s="44"/>
      <c r="ZA51" s="44"/>
      <c r="ZB51" s="44"/>
      <c r="ZC51" s="44"/>
      <c r="ZD51" s="44"/>
      <c r="ZE51" s="44"/>
      <c r="ZF51" s="44"/>
      <c r="ZG51" s="44"/>
      <c r="ZH51" s="44"/>
      <c r="ZI51" s="44"/>
      <c r="ZJ51" s="44"/>
      <c r="ZK51" s="44"/>
      <c r="ZL51" s="44"/>
      <c r="ZM51" s="44"/>
      <c r="ZN51" s="44"/>
      <c r="ZO51" s="44"/>
      <c r="ZP51" s="44"/>
      <c r="ZQ51" s="44"/>
      <c r="ZR51" s="44"/>
      <c r="ZS51" s="44"/>
      <c r="ZT51" s="44"/>
      <c r="ZU51" s="44"/>
      <c r="ZV51" s="44"/>
      <c r="ZW51" s="44"/>
      <c r="ZX51" s="44"/>
      <c r="ZY51" s="44"/>
      <c r="ZZ51" s="44"/>
      <c r="AAA51" s="44"/>
      <c r="AAB51" s="44"/>
      <c r="AAC51" s="44"/>
      <c r="AAD51" s="44"/>
      <c r="AAE51" s="44"/>
      <c r="AAF51" s="44"/>
      <c r="AAG51" s="44"/>
      <c r="AAH51" s="44"/>
      <c r="AAI51" s="44"/>
      <c r="AAJ51" s="44"/>
      <c r="AAK51" s="44"/>
      <c r="AAL51" s="44"/>
      <c r="AAM51" s="44"/>
      <c r="AAN51" s="44"/>
      <c r="AAO51" s="44"/>
      <c r="AAP51" s="44"/>
      <c r="AAQ51" s="44"/>
      <c r="AAR51" s="44"/>
      <c r="AAS51" s="44"/>
      <c r="AAT51" s="44"/>
      <c r="AAU51" s="44"/>
      <c r="AAV51" s="44"/>
      <c r="AAW51" s="44"/>
      <c r="AAX51" s="44"/>
      <c r="AAY51" s="44"/>
      <c r="AAZ51" s="44"/>
      <c r="ABA51" s="44"/>
      <c r="ABB51" s="44"/>
      <c r="ABC51" s="44"/>
      <c r="ABD51" s="44"/>
      <c r="ABE51" s="44"/>
      <c r="ABF51" s="44"/>
      <c r="ABG51" s="44"/>
      <c r="ABH51" s="44"/>
      <c r="ABI51" s="44"/>
      <c r="ABJ51" s="44"/>
      <c r="ABK51" s="44"/>
      <c r="ABL51" s="44"/>
      <c r="ABM51" s="44"/>
      <c r="ABN51" s="44"/>
      <c r="ABO51" s="44"/>
      <c r="ABP51" s="44"/>
      <c r="ABQ51" s="44"/>
      <c r="ABR51" s="44"/>
      <c r="ABS51" s="44"/>
      <c r="ABT51" s="44"/>
      <c r="ABU51" s="44"/>
      <c r="ABV51" s="44"/>
      <c r="ABW51" s="44"/>
      <c r="ABX51" s="44"/>
      <c r="ABY51" s="44"/>
      <c r="ABZ51" s="44"/>
      <c r="ACA51" s="44"/>
      <c r="ACB51" s="44"/>
      <c r="ACC51" s="44"/>
      <c r="ACD51" s="44"/>
      <c r="ACE51" s="44"/>
      <c r="ACF51" s="44"/>
      <c r="ACG51" s="44"/>
      <c r="ACH51" s="44"/>
      <c r="ACI51" s="44"/>
      <c r="ACJ51" s="44"/>
      <c r="ACK51" s="44"/>
      <c r="ACL51" s="44"/>
      <c r="ACM51" s="44"/>
      <c r="ACN51" s="44"/>
      <c r="ACO51" s="44"/>
      <c r="ACP51" s="44"/>
      <c r="ACQ51" s="44"/>
      <c r="ACR51" s="44"/>
      <c r="ACS51" s="44"/>
      <c r="ACT51" s="44"/>
      <c r="ACU51" s="44"/>
      <c r="ACV51" s="44"/>
      <c r="ACW51" s="44"/>
      <c r="ACX51" s="44"/>
      <c r="ACY51" s="44"/>
      <c r="ACZ51" s="44"/>
      <c r="ADA51" s="44"/>
      <c r="ADB51" s="44"/>
      <c r="ADC51" s="44"/>
      <c r="ADD51" s="44"/>
      <c r="ADE51" s="44"/>
      <c r="ADF51" s="44"/>
      <c r="ADG51" s="44"/>
      <c r="ADH51" s="44"/>
      <c r="ADI51" s="44"/>
      <c r="ADJ51" s="44"/>
      <c r="ADK51" s="44"/>
      <c r="ADL51" s="44"/>
      <c r="ADM51" s="44"/>
      <c r="ADN51" s="44"/>
      <c r="ADO51" s="44"/>
      <c r="ADP51" s="44"/>
      <c r="ADQ51" s="44"/>
      <c r="ADR51" s="44"/>
      <c r="ADS51" s="44"/>
      <c r="ADT51" s="44"/>
      <c r="ADU51" s="44"/>
      <c r="ADV51" s="44"/>
      <c r="ADW51" s="44"/>
      <c r="ADX51" s="44"/>
      <c r="ADY51" s="44"/>
      <c r="ADZ51" s="44"/>
      <c r="AEA51" s="44"/>
      <c r="AEB51" s="44"/>
      <c r="AEC51" s="44"/>
      <c r="AED51" s="44"/>
      <c r="AEE51" s="44"/>
      <c r="AEF51" s="44"/>
      <c r="AEG51" s="44"/>
      <c r="AEH51" s="44"/>
      <c r="AEI51" s="44"/>
      <c r="AEJ51" s="44"/>
      <c r="AEK51" s="44"/>
      <c r="AEL51" s="44"/>
      <c r="AEM51" s="44"/>
      <c r="AEN51" s="44"/>
      <c r="AEO51" s="44"/>
      <c r="AEP51" s="44"/>
      <c r="AEQ51" s="44"/>
      <c r="AER51" s="44"/>
      <c r="AES51" s="44"/>
      <c r="AET51" s="44"/>
      <c r="AEU51" s="44"/>
      <c r="AEV51" s="44"/>
      <c r="AEW51" s="44"/>
      <c r="AEX51" s="44"/>
      <c r="AEY51" s="44"/>
      <c r="AEZ51" s="44"/>
      <c r="AFA51" s="44"/>
      <c r="AFB51" s="44"/>
      <c r="AFC51" s="44"/>
      <c r="AFD51" s="44"/>
      <c r="AFE51" s="44"/>
      <c r="AFF51" s="44"/>
      <c r="AFG51" s="44"/>
      <c r="AFH51" s="44"/>
      <c r="AFI51" s="44"/>
      <c r="AFJ51" s="44"/>
      <c r="AFK51" s="44"/>
      <c r="AFL51" s="44"/>
      <c r="AFM51" s="44"/>
      <c r="AFN51" s="44"/>
      <c r="AFO51" s="44"/>
      <c r="AFP51" s="44"/>
      <c r="AFQ51" s="44"/>
      <c r="AFR51" s="44"/>
      <c r="AFS51" s="44"/>
      <c r="AFT51" s="44"/>
      <c r="AFU51" s="44"/>
      <c r="AFV51" s="44"/>
      <c r="AFW51" s="44"/>
      <c r="AFX51" s="44"/>
      <c r="AFY51" s="44"/>
      <c r="AFZ51" s="44"/>
      <c r="AGA51" s="44"/>
      <c r="AGB51" s="44"/>
      <c r="AGC51" s="44"/>
      <c r="AGD51" s="44"/>
      <c r="AGE51" s="44"/>
      <c r="AGF51" s="44"/>
      <c r="AGG51" s="44"/>
      <c r="AGH51" s="44"/>
      <c r="AGI51" s="44"/>
      <c r="AGJ51" s="44"/>
      <c r="AGK51" s="44"/>
      <c r="AGL51" s="44"/>
      <c r="AGM51" s="44"/>
      <c r="AGN51" s="44"/>
      <c r="AGO51" s="44"/>
      <c r="AGP51" s="44"/>
      <c r="AGQ51" s="44"/>
      <c r="AGR51" s="44"/>
      <c r="AGS51" s="44"/>
      <c r="AGT51" s="44"/>
      <c r="AGU51" s="44"/>
      <c r="AGV51" s="44"/>
      <c r="AGW51" s="44"/>
      <c r="AGX51" s="44"/>
      <c r="AGY51" s="44"/>
      <c r="AGZ51" s="44"/>
      <c r="AHA51" s="44"/>
      <c r="AHB51" s="44"/>
      <c r="AHC51" s="44"/>
      <c r="AHD51" s="44"/>
      <c r="AHE51" s="44"/>
      <c r="AHF51" s="44"/>
      <c r="AHG51" s="44"/>
      <c r="AHH51" s="44"/>
      <c r="AHI51" s="44"/>
      <c r="AHJ51" s="44"/>
      <c r="AHK51" s="44"/>
      <c r="AHL51" s="44"/>
      <c r="AHM51" s="44"/>
      <c r="AHN51" s="44"/>
      <c r="AHO51" s="44"/>
      <c r="AHP51" s="44"/>
      <c r="AHQ51" s="44"/>
      <c r="AHR51" s="44"/>
      <c r="AHS51" s="44"/>
      <c r="AHT51" s="44"/>
      <c r="AHU51" s="44"/>
      <c r="AHV51" s="44"/>
      <c r="AHW51" s="44"/>
      <c r="AHX51" s="44"/>
      <c r="AHY51" s="44"/>
      <c r="AHZ51" s="44"/>
      <c r="AIA51" s="44"/>
      <c r="AIB51" s="44"/>
      <c r="AIC51" s="44"/>
      <c r="AID51" s="44"/>
      <c r="AIE51" s="44"/>
      <c r="AIF51" s="44"/>
      <c r="AIG51" s="44"/>
      <c r="AIH51" s="44"/>
      <c r="AII51" s="44"/>
      <c r="AIJ51" s="44"/>
      <c r="AIK51" s="44"/>
      <c r="AIL51" s="44"/>
      <c r="AIM51" s="44"/>
      <c r="AIN51" s="44"/>
      <c r="AIO51" s="44"/>
      <c r="AIP51" s="44"/>
      <c r="AIQ51" s="44"/>
      <c r="AIR51" s="44"/>
      <c r="AIS51" s="44"/>
      <c r="AIT51" s="44"/>
      <c r="AIU51" s="44"/>
      <c r="AIV51" s="44"/>
      <c r="AIW51" s="44"/>
      <c r="AIX51" s="44"/>
      <c r="AIY51" s="44"/>
      <c r="AIZ51" s="44"/>
      <c r="AJA51" s="44"/>
      <c r="AJB51" s="44"/>
      <c r="AJC51" s="44"/>
      <c r="AJD51" s="44"/>
      <c r="AJE51" s="44"/>
      <c r="AJF51" s="44"/>
      <c r="AJG51" s="44"/>
      <c r="AJH51" s="44"/>
      <c r="AJI51" s="44"/>
      <c r="AJJ51" s="44"/>
      <c r="AJK51" s="44"/>
      <c r="AJL51" s="44"/>
      <c r="AJM51" s="44"/>
      <c r="AJN51" s="44"/>
      <c r="AJO51" s="44"/>
      <c r="AJP51" s="44"/>
      <c r="AJQ51" s="44"/>
      <c r="AJR51" s="44"/>
      <c r="AJS51" s="44"/>
      <c r="AJT51" s="44"/>
      <c r="AJU51" s="44"/>
      <c r="AJV51" s="44"/>
      <c r="AJW51" s="44"/>
      <c r="AJX51" s="44"/>
      <c r="AJY51" s="44"/>
      <c r="AJZ51" s="44"/>
      <c r="AKA51" s="44"/>
      <c r="AKB51" s="44"/>
      <c r="AKC51" s="44"/>
      <c r="AKD51" s="44"/>
      <c r="AKE51" s="44"/>
      <c r="AKF51" s="44"/>
      <c r="AKG51" s="44"/>
      <c r="AKH51" s="44"/>
      <c r="AKI51" s="44"/>
      <c r="AKJ51" s="44"/>
      <c r="AKK51" s="44"/>
      <c r="AKL51" s="44"/>
      <c r="AKM51" s="44"/>
      <c r="AKN51" s="44"/>
      <c r="AKO51" s="44"/>
      <c r="AKP51" s="44"/>
      <c r="AKQ51" s="44"/>
      <c r="AKR51" s="44"/>
      <c r="AKS51" s="44"/>
      <c r="AKT51" s="44"/>
      <c r="AKU51" s="44"/>
      <c r="AKV51" s="44"/>
      <c r="AKW51" s="44"/>
      <c r="AKX51" s="44"/>
      <c r="AKY51" s="44"/>
      <c r="AKZ51" s="44"/>
      <c r="ALA51" s="44"/>
      <c r="ALB51" s="44"/>
      <c r="ALC51" s="44"/>
      <c r="ALD51" s="44"/>
      <c r="ALE51" s="44"/>
      <c r="ALF51" s="44"/>
      <c r="ALG51" s="44"/>
      <c r="ALH51" s="44"/>
      <c r="ALI51" s="44"/>
      <c r="ALJ51" s="44"/>
      <c r="ALK51" s="44"/>
      <c r="ALL51" s="44"/>
      <c r="ALM51" s="44"/>
      <c r="ALN51" s="44"/>
      <c r="ALO51" s="44"/>
      <c r="ALP51" s="44"/>
      <c r="ALQ51" s="44"/>
      <c r="ALR51" s="44"/>
      <c r="ALS51" s="44"/>
      <c r="ALT51" s="44"/>
      <c r="ALU51" s="44"/>
      <c r="ALV51" s="44"/>
      <c r="ALW51" s="44"/>
      <c r="ALX51" s="44"/>
      <c r="ALY51" s="44"/>
      <c r="ALZ51" s="44"/>
      <c r="AMA51" s="44"/>
      <c r="AMB51" s="44"/>
      <c r="AMC51" s="44"/>
      <c r="AMD51" s="44"/>
      <c r="AME51" s="44"/>
      <c r="AMF51" s="44"/>
      <c r="AMG51" s="44"/>
      <c r="AMH51" s="44"/>
      <c r="AMI51" s="44"/>
      <c r="AMJ51" s="44"/>
      <c r="AMK51" s="44"/>
      <c r="AML51" s="44"/>
      <c r="AMM51" s="44"/>
      <c r="AMN51" s="44"/>
      <c r="AMO51" s="44"/>
      <c r="AMP51" s="44"/>
      <c r="AMQ51" s="44"/>
      <c r="AMR51" s="44"/>
      <c r="AMS51" s="44"/>
      <c r="AMT51" s="44"/>
      <c r="AMU51" s="44"/>
      <c r="AMV51" s="44"/>
      <c r="AMW51" s="44"/>
      <c r="AMX51" s="44"/>
      <c r="AMY51" s="44"/>
      <c r="AMZ51" s="44"/>
      <c r="ANA51" s="44"/>
      <c r="ANB51" s="44"/>
      <c r="ANC51" s="44"/>
      <c r="AND51" s="44"/>
      <c r="ANE51" s="44"/>
      <c r="ANF51" s="44"/>
      <c r="ANG51" s="44"/>
      <c r="ANH51" s="44"/>
      <c r="ANI51" s="44"/>
      <c r="ANJ51" s="44"/>
      <c r="ANK51" s="44"/>
      <c r="ANL51" s="44"/>
      <c r="ANM51" s="44"/>
      <c r="ANN51" s="44"/>
      <c r="ANO51" s="44"/>
      <c r="ANP51" s="44"/>
      <c r="ANQ51" s="44"/>
      <c r="ANR51" s="44"/>
      <c r="ANS51" s="44"/>
      <c r="ANT51" s="44"/>
      <c r="ANU51" s="44"/>
      <c r="ANV51" s="44"/>
      <c r="ANW51" s="44"/>
      <c r="ANX51" s="44"/>
      <c r="ANY51" s="44"/>
      <c r="ANZ51" s="44"/>
      <c r="AOA51" s="44"/>
      <c r="AOB51" s="44"/>
      <c r="AOC51" s="44"/>
      <c r="AOD51" s="44"/>
      <c r="AOE51" s="44"/>
      <c r="AOF51" s="44"/>
      <c r="AOG51" s="44"/>
      <c r="AOH51" s="44"/>
      <c r="AOI51" s="44"/>
      <c r="AOJ51" s="44"/>
      <c r="AOK51" s="44"/>
      <c r="AOL51" s="44"/>
      <c r="AOM51" s="44"/>
      <c r="AON51" s="44"/>
      <c r="AOO51" s="44"/>
      <c r="AOP51" s="44"/>
      <c r="AOQ51" s="44"/>
      <c r="AOR51" s="44"/>
      <c r="AOS51" s="44"/>
      <c r="AOT51" s="44"/>
      <c r="AOU51" s="44"/>
      <c r="AOV51" s="44"/>
      <c r="AOW51" s="44"/>
      <c r="AOX51" s="44"/>
      <c r="AOY51" s="44"/>
      <c r="AOZ51" s="44"/>
      <c r="APA51" s="44"/>
      <c r="APB51" s="44"/>
      <c r="APC51" s="44"/>
      <c r="APD51" s="44"/>
      <c r="APE51" s="44"/>
      <c r="APF51" s="44"/>
      <c r="APG51" s="44"/>
      <c r="APH51" s="44"/>
      <c r="API51" s="44"/>
      <c r="APJ51" s="44"/>
      <c r="APK51" s="44"/>
      <c r="APL51" s="44"/>
      <c r="APM51" s="44"/>
    </row>
    <row r="52" spans="3:1105" x14ac:dyDescent="0.25">
      <c r="C52" s="46" t="s">
        <v>337</v>
      </c>
      <c r="D52" s="44">
        <v>12491</v>
      </c>
      <c r="E52" s="119">
        <v>0</v>
      </c>
      <c r="F52" s="119">
        <v>1095771.5</v>
      </c>
      <c r="G52" s="119">
        <v>-848664.77</v>
      </c>
      <c r="H52" s="119">
        <v>0</v>
      </c>
      <c r="I52" s="44"/>
      <c r="J52" s="44"/>
      <c r="K52" s="44"/>
      <c r="L52" s="44"/>
      <c r="M52" s="44"/>
      <c r="N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44"/>
      <c r="AK52" s="44"/>
      <c r="AL52" s="44"/>
      <c r="AM52" s="44"/>
      <c r="AN52" s="44"/>
      <c r="AO52" s="44"/>
      <c r="AP52" s="44"/>
      <c r="AQ52" s="44"/>
      <c r="AR52" s="44"/>
      <c r="AS52" s="44"/>
      <c r="AT52" s="44"/>
      <c r="AU52" s="44"/>
      <c r="AV52" s="44"/>
      <c r="AW52" s="44"/>
      <c r="AX52" s="44"/>
      <c r="AY52" s="44"/>
      <c r="AZ52" s="44"/>
      <c r="BA52" s="44"/>
      <c r="BB52" s="44"/>
      <c r="BC52" s="44"/>
      <c r="BD52" s="44"/>
      <c r="BE52" s="44"/>
      <c r="BF52" s="44"/>
      <c r="BG52" s="44"/>
      <c r="BH52" s="44"/>
      <c r="BI52" s="44"/>
      <c r="BJ52" s="44"/>
      <c r="BK52" s="44"/>
      <c r="BL52" s="44"/>
      <c r="BM52" s="44"/>
      <c r="BN52" s="44"/>
      <c r="BO52" s="44"/>
      <c r="BP52" s="44"/>
      <c r="BQ52" s="44"/>
      <c r="BR52" s="44"/>
      <c r="BS52" s="44"/>
      <c r="BT52" s="44"/>
      <c r="BU52" s="44"/>
      <c r="BV52" s="44"/>
      <c r="BW52" s="44"/>
      <c r="BX52" s="44"/>
      <c r="BY52" s="44"/>
      <c r="BZ52" s="44"/>
      <c r="CA52" s="44"/>
      <c r="CB52" s="44"/>
      <c r="CC52" s="44"/>
      <c r="CD52" s="44"/>
      <c r="CE52" s="44"/>
      <c r="CF52" s="44"/>
      <c r="CG52" s="44"/>
      <c r="CH52" s="44"/>
      <c r="CI52" s="44"/>
      <c r="CJ52" s="44"/>
      <c r="CK52" s="44"/>
      <c r="CL52" s="44"/>
      <c r="CM52" s="44"/>
      <c r="CN52" s="44"/>
      <c r="CO52" s="44"/>
      <c r="CP52" s="44"/>
      <c r="CQ52" s="44"/>
      <c r="CR52" s="44"/>
      <c r="CS52" s="44"/>
      <c r="CT52" s="44"/>
      <c r="CU52" s="44"/>
      <c r="CV52" s="44"/>
      <c r="CW52" s="44"/>
      <c r="CX52" s="44"/>
      <c r="CY52" s="44"/>
      <c r="CZ52" s="44"/>
      <c r="DA52" s="44"/>
      <c r="DB52" s="44"/>
      <c r="DC52" s="44"/>
      <c r="DD52" s="44"/>
      <c r="DE52" s="44"/>
      <c r="DF52" s="44"/>
      <c r="DG52" s="44"/>
      <c r="DH52" s="44"/>
      <c r="DI52" s="44"/>
      <c r="DJ52" s="44"/>
      <c r="DK52" s="44"/>
      <c r="DL52" s="44"/>
      <c r="DM52" s="44"/>
      <c r="DN52" s="44"/>
      <c r="DO52" s="44"/>
      <c r="DP52" s="44"/>
      <c r="DQ52" s="44"/>
      <c r="DR52" s="44"/>
      <c r="DS52" s="44"/>
      <c r="DT52" s="44"/>
      <c r="DU52" s="44"/>
      <c r="DV52" s="44"/>
      <c r="DW52" s="44"/>
      <c r="DX52" s="44"/>
      <c r="DY52" s="44"/>
      <c r="DZ52" s="44"/>
      <c r="EA52" s="44"/>
      <c r="EB52" s="44"/>
      <c r="EC52" s="44"/>
      <c r="ED52" s="44"/>
      <c r="EE52" s="44"/>
      <c r="EF52" s="44"/>
      <c r="EG52" s="44"/>
      <c r="EH52" s="44"/>
      <c r="EI52" s="44"/>
      <c r="EJ52" s="44"/>
      <c r="EK52" s="44"/>
      <c r="EL52" s="44"/>
      <c r="EM52" s="44"/>
      <c r="EN52" s="44"/>
      <c r="EO52" s="44"/>
      <c r="EP52" s="44"/>
      <c r="EQ52" s="44"/>
      <c r="ER52" s="44"/>
      <c r="ES52" s="44"/>
      <c r="ET52" s="44"/>
      <c r="EU52" s="44"/>
      <c r="EV52" s="44"/>
      <c r="EW52" s="44"/>
      <c r="EX52" s="44"/>
      <c r="EY52" s="44"/>
      <c r="EZ52" s="44"/>
      <c r="FA52" s="44"/>
      <c r="FB52" s="44"/>
      <c r="FC52" s="44"/>
      <c r="FD52" s="44"/>
      <c r="FE52" s="44"/>
      <c r="FF52" s="44"/>
      <c r="FG52" s="44"/>
      <c r="FH52" s="44"/>
      <c r="FI52" s="44"/>
      <c r="FJ52" s="44"/>
      <c r="FK52" s="44"/>
      <c r="FL52" s="44"/>
      <c r="FM52" s="44"/>
      <c r="FN52" s="44"/>
      <c r="FO52" s="44"/>
      <c r="FP52" s="44"/>
      <c r="FQ52" s="44"/>
      <c r="FR52" s="44"/>
      <c r="FS52" s="44"/>
      <c r="FT52" s="44"/>
      <c r="FU52" s="44"/>
      <c r="FV52" s="44"/>
      <c r="FW52" s="44"/>
      <c r="FX52" s="44"/>
      <c r="FY52" s="44"/>
      <c r="FZ52" s="44"/>
      <c r="GA52" s="44"/>
      <c r="GB52" s="44"/>
      <c r="GC52" s="44"/>
      <c r="GD52" s="44"/>
      <c r="GE52" s="44"/>
      <c r="GF52" s="44"/>
      <c r="GG52" s="44"/>
      <c r="GH52" s="44"/>
      <c r="GI52" s="44"/>
      <c r="GJ52" s="44"/>
      <c r="GK52" s="44"/>
      <c r="GL52" s="44"/>
      <c r="GM52" s="44"/>
      <c r="GN52" s="44"/>
      <c r="GO52" s="44"/>
      <c r="GP52" s="44"/>
      <c r="GQ52" s="44"/>
      <c r="GR52" s="44"/>
      <c r="GS52" s="44"/>
      <c r="GT52" s="44"/>
      <c r="GU52" s="44"/>
      <c r="GV52" s="44"/>
      <c r="GW52" s="44"/>
      <c r="GX52" s="44"/>
      <c r="GY52" s="44"/>
      <c r="GZ52" s="44"/>
      <c r="HA52" s="44"/>
      <c r="HB52" s="44"/>
      <c r="HC52" s="44"/>
      <c r="HD52" s="44"/>
      <c r="HE52" s="44"/>
      <c r="HF52" s="44"/>
      <c r="HG52" s="44"/>
      <c r="HH52" s="44"/>
      <c r="HI52" s="44"/>
      <c r="HJ52" s="44"/>
      <c r="HK52" s="44"/>
      <c r="HL52" s="44"/>
      <c r="HM52" s="44"/>
      <c r="HN52" s="44"/>
      <c r="HO52" s="44"/>
      <c r="HP52" s="44"/>
      <c r="HQ52" s="44"/>
      <c r="HR52" s="44"/>
      <c r="HS52" s="44"/>
      <c r="HT52" s="44"/>
      <c r="HU52" s="44"/>
      <c r="HV52" s="44"/>
      <c r="HW52" s="44"/>
      <c r="HX52" s="44"/>
      <c r="HY52" s="44"/>
      <c r="HZ52" s="44"/>
      <c r="IA52" s="44"/>
      <c r="IB52" s="44"/>
      <c r="IC52" s="44"/>
      <c r="ID52" s="44"/>
      <c r="IE52" s="44"/>
      <c r="IF52" s="44"/>
      <c r="IG52" s="44"/>
      <c r="IH52" s="44"/>
      <c r="II52" s="44"/>
      <c r="IJ52" s="44"/>
      <c r="IK52" s="44"/>
      <c r="IL52" s="44"/>
      <c r="IM52" s="44"/>
      <c r="IN52" s="44"/>
      <c r="IO52" s="44"/>
      <c r="IP52" s="44"/>
      <c r="IQ52" s="44"/>
      <c r="IR52" s="44"/>
      <c r="IS52" s="44"/>
      <c r="IT52" s="44"/>
      <c r="IU52" s="44"/>
      <c r="IV52" s="44"/>
      <c r="IW52" s="44"/>
      <c r="IX52" s="44"/>
      <c r="IY52" s="44"/>
      <c r="IZ52" s="44"/>
      <c r="JA52" s="44"/>
      <c r="JB52" s="44"/>
      <c r="JC52" s="44"/>
      <c r="JD52" s="44"/>
      <c r="JE52" s="44"/>
      <c r="JF52" s="44"/>
      <c r="JG52" s="44"/>
      <c r="JH52" s="44"/>
      <c r="JI52" s="44"/>
      <c r="JJ52" s="44"/>
      <c r="JK52" s="44"/>
      <c r="JL52" s="44"/>
      <c r="JM52" s="44"/>
      <c r="JN52" s="44"/>
      <c r="JO52" s="44"/>
      <c r="JP52" s="44"/>
      <c r="JQ52" s="44"/>
      <c r="JR52" s="44"/>
      <c r="JS52" s="44"/>
      <c r="JT52" s="44"/>
      <c r="JU52" s="44"/>
      <c r="JV52" s="44"/>
      <c r="JW52" s="44"/>
      <c r="JX52" s="44"/>
      <c r="JY52" s="44"/>
      <c r="JZ52" s="44"/>
      <c r="KA52" s="44"/>
      <c r="KB52" s="44"/>
      <c r="KC52" s="44"/>
      <c r="KD52" s="44"/>
      <c r="KE52" s="44"/>
      <c r="KF52" s="44"/>
      <c r="KG52" s="44"/>
      <c r="KH52" s="44"/>
      <c r="KI52" s="44"/>
      <c r="KJ52" s="44"/>
      <c r="KK52" s="44"/>
      <c r="KL52" s="44"/>
      <c r="KM52" s="44"/>
      <c r="KN52" s="44"/>
      <c r="KO52" s="44"/>
      <c r="KP52" s="44"/>
      <c r="KQ52" s="44"/>
      <c r="KR52" s="44"/>
      <c r="KS52" s="44"/>
      <c r="KT52" s="44"/>
      <c r="KU52" s="44"/>
      <c r="KV52" s="44"/>
      <c r="KW52" s="44"/>
      <c r="KX52" s="44"/>
      <c r="KY52" s="44"/>
      <c r="KZ52" s="44"/>
      <c r="LA52" s="44"/>
      <c r="LB52" s="44"/>
      <c r="LC52" s="44"/>
      <c r="LD52" s="44"/>
      <c r="LE52" s="44"/>
      <c r="LF52" s="44"/>
      <c r="LG52" s="44"/>
      <c r="LH52" s="44"/>
      <c r="LI52" s="44"/>
      <c r="LJ52" s="44"/>
      <c r="LK52" s="44"/>
      <c r="LL52" s="44"/>
      <c r="LM52" s="44"/>
      <c r="LN52" s="44"/>
      <c r="LO52" s="44"/>
      <c r="LP52" s="44"/>
      <c r="LQ52" s="44"/>
      <c r="LR52" s="44"/>
      <c r="LS52" s="44"/>
      <c r="LT52" s="44"/>
      <c r="LU52" s="44"/>
      <c r="LV52" s="44"/>
      <c r="LW52" s="44"/>
      <c r="LX52" s="44"/>
      <c r="LY52" s="44"/>
      <c r="LZ52" s="44"/>
      <c r="MA52" s="44"/>
      <c r="MB52" s="44"/>
      <c r="MC52" s="44"/>
      <c r="MD52" s="44"/>
      <c r="ME52" s="44"/>
      <c r="MF52" s="44"/>
      <c r="MG52" s="44"/>
      <c r="MH52" s="44"/>
      <c r="MI52" s="44"/>
      <c r="MJ52" s="44"/>
      <c r="MK52" s="44"/>
      <c r="ML52" s="44"/>
      <c r="MM52" s="44"/>
      <c r="MN52" s="44"/>
      <c r="MO52" s="44"/>
      <c r="MP52" s="44"/>
      <c r="MQ52" s="44"/>
      <c r="MR52" s="44"/>
      <c r="MS52" s="44"/>
      <c r="MT52" s="44"/>
      <c r="MU52" s="44"/>
      <c r="MV52" s="44"/>
      <c r="MW52" s="44"/>
      <c r="MX52" s="44"/>
      <c r="MY52" s="44"/>
      <c r="MZ52" s="44"/>
      <c r="NA52" s="44"/>
      <c r="NB52" s="44"/>
      <c r="NC52" s="44"/>
      <c r="ND52" s="44"/>
      <c r="NE52" s="44"/>
      <c r="NF52" s="44"/>
      <c r="NG52" s="44"/>
      <c r="NH52" s="44"/>
      <c r="NI52" s="44"/>
      <c r="NJ52" s="44"/>
      <c r="NK52" s="44"/>
      <c r="NL52" s="44"/>
      <c r="NM52" s="44"/>
      <c r="NN52" s="44"/>
      <c r="NO52" s="44"/>
      <c r="NP52" s="44"/>
      <c r="NQ52" s="44"/>
      <c r="NR52" s="44"/>
      <c r="NS52" s="44"/>
      <c r="NT52" s="44"/>
      <c r="NU52" s="44"/>
      <c r="NV52" s="44"/>
      <c r="NW52" s="44"/>
      <c r="NX52" s="44"/>
      <c r="NY52" s="44"/>
      <c r="NZ52" s="44"/>
      <c r="OA52" s="44"/>
      <c r="OB52" s="44"/>
      <c r="OC52" s="44"/>
      <c r="OD52" s="44"/>
      <c r="OE52" s="44"/>
      <c r="OF52" s="44"/>
      <c r="OG52" s="44"/>
      <c r="OH52" s="44"/>
      <c r="OI52" s="44"/>
      <c r="OJ52" s="44"/>
      <c r="OK52" s="44"/>
      <c r="OL52" s="44"/>
      <c r="OM52" s="44"/>
      <c r="ON52" s="44"/>
      <c r="OO52" s="44"/>
      <c r="OP52" s="44"/>
      <c r="OQ52" s="44"/>
      <c r="OR52" s="44"/>
      <c r="OS52" s="44"/>
      <c r="OT52" s="44"/>
      <c r="OU52" s="44"/>
      <c r="OV52" s="44"/>
      <c r="OW52" s="44"/>
      <c r="OX52" s="44"/>
      <c r="OY52" s="44"/>
      <c r="OZ52" s="44"/>
      <c r="PA52" s="44"/>
      <c r="PB52" s="44"/>
      <c r="PC52" s="44"/>
      <c r="PD52" s="44"/>
      <c r="PE52" s="44"/>
      <c r="PF52" s="44"/>
      <c r="PG52" s="44"/>
      <c r="PH52" s="44"/>
      <c r="PI52" s="44"/>
      <c r="PJ52" s="44"/>
      <c r="PK52" s="44"/>
      <c r="PL52" s="44"/>
      <c r="PM52" s="44"/>
      <c r="PN52" s="44"/>
      <c r="PO52" s="44"/>
      <c r="PP52" s="44"/>
      <c r="PQ52" s="44"/>
      <c r="PR52" s="44"/>
      <c r="PS52" s="44"/>
      <c r="PT52" s="44"/>
      <c r="PU52" s="44"/>
      <c r="PV52" s="44"/>
      <c r="PW52" s="44"/>
      <c r="PX52" s="44"/>
      <c r="PY52" s="44"/>
      <c r="PZ52" s="44"/>
      <c r="QA52" s="44"/>
      <c r="QB52" s="44"/>
      <c r="QC52" s="44"/>
      <c r="QD52" s="44"/>
      <c r="QE52" s="44"/>
      <c r="QF52" s="44"/>
      <c r="QG52" s="44"/>
      <c r="QH52" s="44"/>
      <c r="QI52" s="44"/>
      <c r="QJ52" s="44"/>
      <c r="QK52" s="44"/>
      <c r="QL52" s="44"/>
      <c r="QM52" s="44"/>
      <c r="QN52" s="44"/>
      <c r="QO52" s="44"/>
      <c r="QP52" s="44"/>
      <c r="QQ52" s="44"/>
      <c r="QR52" s="44"/>
      <c r="QS52" s="44"/>
      <c r="QT52" s="44"/>
      <c r="QU52" s="44"/>
      <c r="QV52" s="44"/>
      <c r="QW52" s="44"/>
      <c r="QX52" s="44"/>
      <c r="QY52" s="44"/>
      <c r="QZ52" s="44"/>
      <c r="RA52" s="44"/>
      <c r="RB52" s="44"/>
      <c r="RC52" s="44"/>
      <c r="RD52" s="44"/>
      <c r="RE52" s="44"/>
      <c r="RF52" s="44"/>
      <c r="RG52" s="44"/>
      <c r="RH52" s="44"/>
      <c r="RI52" s="44"/>
      <c r="RJ52" s="44"/>
      <c r="RK52" s="44"/>
      <c r="RL52" s="44"/>
      <c r="RM52" s="44"/>
      <c r="RN52" s="44"/>
      <c r="RO52" s="44"/>
      <c r="RP52" s="44"/>
      <c r="RQ52" s="44"/>
      <c r="RR52" s="44"/>
      <c r="RS52" s="44"/>
      <c r="RT52" s="44"/>
      <c r="RU52" s="44"/>
      <c r="RV52" s="44"/>
      <c r="RW52" s="44"/>
      <c r="RX52" s="44"/>
      <c r="RY52" s="44"/>
      <c r="RZ52" s="44"/>
      <c r="SA52" s="44"/>
      <c r="SB52" s="44"/>
      <c r="SC52" s="44"/>
      <c r="SD52" s="44"/>
      <c r="SE52" s="44"/>
      <c r="SF52" s="44"/>
      <c r="SG52" s="44"/>
      <c r="SH52" s="44"/>
      <c r="SI52" s="44"/>
      <c r="SJ52" s="44"/>
      <c r="SK52" s="44"/>
      <c r="SL52" s="44"/>
      <c r="SM52" s="44"/>
      <c r="SN52" s="44"/>
      <c r="SO52" s="44"/>
      <c r="SP52" s="44"/>
      <c r="SQ52" s="44"/>
      <c r="SR52" s="44"/>
      <c r="SS52" s="44"/>
      <c r="ST52" s="44"/>
      <c r="SU52" s="44"/>
      <c r="SV52" s="44"/>
      <c r="SW52" s="44"/>
      <c r="SX52" s="44"/>
      <c r="SY52" s="44"/>
      <c r="SZ52" s="44"/>
      <c r="TA52" s="44"/>
      <c r="TB52" s="44"/>
      <c r="TC52" s="44"/>
      <c r="TD52" s="44"/>
      <c r="TE52" s="44"/>
      <c r="TF52" s="44"/>
      <c r="TG52" s="44"/>
      <c r="TH52" s="44"/>
      <c r="TI52" s="44"/>
      <c r="TJ52" s="44"/>
      <c r="TK52" s="44"/>
      <c r="TL52" s="44"/>
      <c r="TM52" s="44"/>
      <c r="TN52" s="44"/>
      <c r="TO52" s="44"/>
      <c r="TP52" s="44"/>
      <c r="TQ52" s="44"/>
      <c r="TR52" s="44"/>
      <c r="TS52" s="44"/>
      <c r="TT52" s="44"/>
      <c r="TU52" s="44"/>
      <c r="TV52" s="44"/>
      <c r="TW52" s="44"/>
      <c r="TX52" s="44"/>
      <c r="TY52" s="44"/>
      <c r="TZ52" s="44"/>
      <c r="UA52" s="44"/>
      <c r="UB52" s="44"/>
      <c r="UC52" s="44"/>
      <c r="UD52" s="44"/>
      <c r="UE52" s="44"/>
      <c r="UF52" s="44"/>
      <c r="UG52" s="44"/>
      <c r="UH52" s="44"/>
      <c r="UI52" s="44"/>
      <c r="UJ52" s="44"/>
      <c r="UK52" s="44"/>
      <c r="UL52" s="44"/>
      <c r="UM52" s="44"/>
      <c r="UN52" s="44"/>
      <c r="UO52" s="44"/>
      <c r="UP52" s="44"/>
      <c r="UQ52" s="44"/>
      <c r="UR52" s="44"/>
      <c r="US52" s="44"/>
      <c r="UT52" s="44"/>
      <c r="UU52" s="44"/>
      <c r="UV52" s="44"/>
      <c r="UW52" s="44"/>
      <c r="UX52" s="44"/>
      <c r="UY52" s="44"/>
      <c r="UZ52" s="44"/>
      <c r="VA52" s="44"/>
      <c r="VB52" s="44"/>
      <c r="VC52" s="44"/>
      <c r="VD52" s="44"/>
      <c r="VE52" s="44"/>
      <c r="VF52" s="44"/>
      <c r="VG52" s="44"/>
      <c r="VH52" s="44"/>
      <c r="VI52" s="44"/>
      <c r="VJ52" s="44"/>
      <c r="VK52" s="44"/>
      <c r="VL52" s="44"/>
      <c r="VM52" s="44"/>
      <c r="VN52" s="44"/>
      <c r="VO52" s="44"/>
      <c r="VP52" s="44"/>
      <c r="VQ52" s="44"/>
      <c r="VR52" s="44"/>
      <c r="VS52" s="44"/>
      <c r="VT52" s="44"/>
      <c r="VU52" s="44"/>
      <c r="VV52" s="44"/>
      <c r="VW52" s="44"/>
      <c r="VX52" s="44"/>
      <c r="VY52" s="44"/>
      <c r="VZ52" s="44"/>
      <c r="WA52" s="44"/>
      <c r="WB52" s="44"/>
      <c r="WC52" s="44"/>
      <c r="WD52" s="44"/>
      <c r="WE52" s="44"/>
      <c r="WF52" s="44"/>
      <c r="WG52" s="44"/>
      <c r="WH52" s="44"/>
      <c r="WI52" s="44"/>
      <c r="WJ52" s="44"/>
      <c r="WK52" s="44"/>
      <c r="WL52" s="44"/>
      <c r="WM52" s="44"/>
      <c r="WN52" s="44"/>
      <c r="WO52" s="44"/>
      <c r="WP52" s="44"/>
      <c r="WQ52" s="44"/>
      <c r="WR52" s="44"/>
      <c r="WS52" s="44"/>
      <c r="WT52" s="44"/>
      <c r="WU52" s="44"/>
      <c r="WV52" s="44"/>
      <c r="WW52" s="44"/>
      <c r="WX52" s="44"/>
      <c r="WY52" s="44"/>
      <c r="WZ52" s="44"/>
      <c r="XA52" s="44"/>
      <c r="XB52" s="44"/>
      <c r="XC52" s="44"/>
      <c r="XD52" s="44"/>
      <c r="XE52" s="44"/>
      <c r="XF52" s="44"/>
      <c r="XG52" s="44"/>
      <c r="XH52" s="44"/>
      <c r="XI52" s="44"/>
      <c r="XJ52" s="44"/>
      <c r="XK52" s="44"/>
      <c r="XL52" s="44"/>
      <c r="XM52" s="44"/>
      <c r="XN52" s="44"/>
      <c r="XO52" s="44"/>
      <c r="XP52" s="44"/>
      <c r="XQ52" s="44"/>
      <c r="XR52" s="44"/>
      <c r="XS52" s="44"/>
      <c r="XT52" s="44"/>
      <c r="XU52" s="44"/>
      <c r="XV52" s="44"/>
      <c r="XW52" s="44"/>
      <c r="XX52" s="44"/>
      <c r="XY52" s="44"/>
      <c r="XZ52" s="44"/>
      <c r="YA52" s="44"/>
      <c r="YB52" s="44"/>
      <c r="YC52" s="44"/>
      <c r="YD52" s="44"/>
      <c r="YE52" s="44"/>
      <c r="YF52" s="44"/>
      <c r="YG52" s="44"/>
      <c r="YH52" s="44"/>
      <c r="YI52" s="44"/>
      <c r="YJ52" s="44"/>
      <c r="YK52" s="44"/>
      <c r="YL52" s="44"/>
      <c r="YM52" s="44"/>
      <c r="YN52" s="44"/>
      <c r="YO52" s="44"/>
      <c r="YP52" s="44"/>
      <c r="YQ52" s="44"/>
      <c r="YR52" s="44"/>
      <c r="YS52" s="44"/>
      <c r="YT52" s="44"/>
      <c r="YU52" s="44"/>
      <c r="YV52" s="44"/>
      <c r="YW52" s="44"/>
      <c r="YX52" s="44"/>
      <c r="YY52" s="44"/>
      <c r="YZ52" s="44"/>
      <c r="ZA52" s="44"/>
      <c r="ZB52" s="44"/>
      <c r="ZC52" s="44"/>
      <c r="ZD52" s="44"/>
      <c r="ZE52" s="44"/>
      <c r="ZF52" s="44"/>
      <c r="ZG52" s="44"/>
      <c r="ZH52" s="44"/>
      <c r="ZI52" s="44"/>
      <c r="ZJ52" s="44"/>
      <c r="ZK52" s="44"/>
      <c r="ZL52" s="44"/>
      <c r="ZM52" s="44"/>
      <c r="ZN52" s="44"/>
      <c r="ZO52" s="44"/>
      <c r="ZP52" s="44"/>
      <c r="ZQ52" s="44"/>
      <c r="ZR52" s="44"/>
      <c r="ZS52" s="44"/>
      <c r="ZT52" s="44"/>
      <c r="ZU52" s="44"/>
      <c r="ZV52" s="44"/>
      <c r="ZW52" s="44"/>
      <c r="ZX52" s="44"/>
      <c r="ZY52" s="44"/>
      <c r="ZZ52" s="44"/>
      <c r="AAA52" s="44"/>
      <c r="AAB52" s="44"/>
      <c r="AAC52" s="44"/>
      <c r="AAD52" s="44"/>
      <c r="AAE52" s="44"/>
      <c r="AAF52" s="44"/>
      <c r="AAG52" s="44"/>
      <c r="AAH52" s="44"/>
      <c r="AAI52" s="44"/>
      <c r="AAJ52" s="44"/>
      <c r="AAK52" s="44"/>
      <c r="AAL52" s="44"/>
      <c r="AAM52" s="44"/>
      <c r="AAN52" s="44"/>
      <c r="AAO52" s="44"/>
      <c r="AAP52" s="44"/>
      <c r="AAQ52" s="44"/>
      <c r="AAR52" s="44"/>
      <c r="AAS52" s="44"/>
      <c r="AAT52" s="44"/>
      <c r="AAU52" s="44"/>
      <c r="AAV52" s="44"/>
      <c r="AAW52" s="44"/>
      <c r="AAX52" s="44"/>
      <c r="AAY52" s="44"/>
      <c r="AAZ52" s="44"/>
      <c r="ABA52" s="44"/>
      <c r="ABB52" s="44"/>
      <c r="ABC52" s="44"/>
      <c r="ABD52" s="44"/>
      <c r="ABE52" s="44"/>
      <c r="ABF52" s="44"/>
      <c r="ABG52" s="44"/>
      <c r="ABH52" s="44"/>
      <c r="ABI52" s="44"/>
      <c r="ABJ52" s="44"/>
      <c r="ABK52" s="44"/>
      <c r="ABL52" s="44"/>
      <c r="ABM52" s="44"/>
      <c r="ABN52" s="44"/>
      <c r="ABO52" s="44"/>
      <c r="ABP52" s="44"/>
      <c r="ABQ52" s="44"/>
      <c r="ABR52" s="44"/>
      <c r="ABS52" s="44"/>
      <c r="ABT52" s="44"/>
      <c r="ABU52" s="44"/>
      <c r="ABV52" s="44"/>
      <c r="ABW52" s="44"/>
      <c r="ABX52" s="44"/>
      <c r="ABY52" s="44"/>
      <c r="ABZ52" s="44"/>
      <c r="ACA52" s="44"/>
      <c r="ACB52" s="44"/>
      <c r="ACC52" s="44"/>
      <c r="ACD52" s="44"/>
      <c r="ACE52" s="44"/>
      <c r="ACF52" s="44"/>
      <c r="ACG52" s="44"/>
      <c r="ACH52" s="44"/>
      <c r="ACI52" s="44"/>
      <c r="ACJ52" s="44"/>
      <c r="ACK52" s="44"/>
      <c r="ACL52" s="44"/>
      <c r="ACM52" s="44"/>
      <c r="ACN52" s="44"/>
      <c r="ACO52" s="44"/>
      <c r="ACP52" s="44"/>
      <c r="ACQ52" s="44"/>
      <c r="ACR52" s="44"/>
      <c r="ACS52" s="44"/>
      <c r="ACT52" s="44"/>
      <c r="ACU52" s="44"/>
      <c r="ACV52" s="44"/>
      <c r="ACW52" s="44"/>
      <c r="ACX52" s="44"/>
      <c r="ACY52" s="44"/>
      <c r="ACZ52" s="44"/>
      <c r="ADA52" s="44"/>
      <c r="ADB52" s="44"/>
      <c r="ADC52" s="44"/>
      <c r="ADD52" s="44"/>
      <c r="ADE52" s="44"/>
      <c r="ADF52" s="44"/>
      <c r="ADG52" s="44"/>
      <c r="ADH52" s="44"/>
      <c r="ADI52" s="44"/>
      <c r="ADJ52" s="44"/>
      <c r="ADK52" s="44"/>
      <c r="ADL52" s="44"/>
      <c r="ADM52" s="44"/>
      <c r="ADN52" s="44"/>
      <c r="ADO52" s="44"/>
      <c r="ADP52" s="44"/>
      <c r="ADQ52" s="44"/>
      <c r="ADR52" s="44"/>
      <c r="ADS52" s="44"/>
      <c r="ADT52" s="44"/>
      <c r="ADU52" s="44"/>
      <c r="ADV52" s="44"/>
      <c r="ADW52" s="44"/>
      <c r="ADX52" s="44"/>
      <c r="ADY52" s="44"/>
      <c r="ADZ52" s="44"/>
      <c r="AEA52" s="44"/>
      <c r="AEB52" s="44"/>
      <c r="AEC52" s="44"/>
      <c r="AED52" s="44"/>
      <c r="AEE52" s="44"/>
      <c r="AEF52" s="44"/>
      <c r="AEG52" s="44"/>
      <c r="AEH52" s="44"/>
      <c r="AEI52" s="44"/>
      <c r="AEJ52" s="44"/>
      <c r="AEK52" s="44"/>
      <c r="AEL52" s="44"/>
      <c r="AEM52" s="44"/>
      <c r="AEN52" s="44"/>
      <c r="AEO52" s="44"/>
      <c r="AEP52" s="44"/>
      <c r="AEQ52" s="44"/>
      <c r="AER52" s="44"/>
      <c r="AES52" s="44"/>
      <c r="AET52" s="44"/>
      <c r="AEU52" s="44"/>
      <c r="AEV52" s="44"/>
      <c r="AEW52" s="44"/>
      <c r="AEX52" s="44"/>
      <c r="AEY52" s="44"/>
      <c r="AEZ52" s="44"/>
      <c r="AFA52" s="44"/>
      <c r="AFB52" s="44"/>
      <c r="AFC52" s="44"/>
      <c r="AFD52" s="44"/>
      <c r="AFE52" s="44"/>
      <c r="AFF52" s="44"/>
      <c r="AFG52" s="44"/>
      <c r="AFH52" s="44"/>
      <c r="AFI52" s="44"/>
      <c r="AFJ52" s="44"/>
      <c r="AFK52" s="44"/>
      <c r="AFL52" s="44"/>
      <c r="AFM52" s="44"/>
      <c r="AFN52" s="44"/>
      <c r="AFO52" s="44"/>
      <c r="AFP52" s="44"/>
      <c r="AFQ52" s="44"/>
      <c r="AFR52" s="44"/>
      <c r="AFS52" s="44"/>
      <c r="AFT52" s="44"/>
      <c r="AFU52" s="44"/>
      <c r="AFV52" s="44"/>
      <c r="AFW52" s="44"/>
      <c r="AFX52" s="44"/>
      <c r="AFY52" s="44"/>
      <c r="AFZ52" s="44"/>
      <c r="AGA52" s="44"/>
      <c r="AGB52" s="44"/>
      <c r="AGC52" s="44"/>
      <c r="AGD52" s="44"/>
      <c r="AGE52" s="44"/>
      <c r="AGF52" s="44"/>
      <c r="AGG52" s="44"/>
      <c r="AGH52" s="44"/>
      <c r="AGI52" s="44"/>
      <c r="AGJ52" s="44"/>
      <c r="AGK52" s="44"/>
      <c r="AGL52" s="44"/>
      <c r="AGM52" s="44"/>
      <c r="AGN52" s="44"/>
      <c r="AGO52" s="44"/>
      <c r="AGP52" s="44"/>
      <c r="AGQ52" s="44"/>
      <c r="AGR52" s="44"/>
      <c r="AGS52" s="44"/>
      <c r="AGT52" s="44"/>
      <c r="AGU52" s="44"/>
      <c r="AGV52" s="44"/>
      <c r="AGW52" s="44"/>
      <c r="AGX52" s="44"/>
      <c r="AGY52" s="44"/>
      <c r="AGZ52" s="44"/>
      <c r="AHA52" s="44"/>
      <c r="AHB52" s="44"/>
      <c r="AHC52" s="44"/>
      <c r="AHD52" s="44"/>
      <c r="AHE52" s="44"/>
      <c r="AHF52" s="44"/>
      <c r="AHG52" s="44"/>
      <c r="AHH52" s="44"/>
      <c r="AHI52" s="44"/>
      <c r="AHJ52" s="44"/>
      <c r="AHK52" s="44"/>
      <c r="AHL52" s="44"/>
      <c r="AHM52" s="44"/>
      <c r="AHN52" s="44"/>
      <c r="AHO52" s="44"/>
      <c r="AHP52" s="44"/>
      <c r="AHQ52" s="44"/>
      <c r="AHR52" s="44"/>
      <c r="AHS52" s="44"/>
      <c r="AHT52" s="44"/>
      <c r="AHU52" s="44"/>
      <c r="AHV52" s="44"/>
      <c r="AHW52" s="44"/>
      <c r="AHX52" s="44"/>
      <c r="AHY52" s="44"/>
      <c r="AHZ52" s="44"/>
      <c r="AIA52" s="44"/>
      <c r="AIB52" s="44"/>
      <c r="AIC52" s="44"/>
      <c r="AID52" s="44"/>
      <c r="AIE52" s="44"/>
      <c r="AIF52" s="44"/>
      <c r="AIG52" s="44"/>
      <c r="AIH52" s="44"/>
      <c r="AII52" s="44"/>
      <c r="AIJ52" s="44"/>
      <c r="AIK52" s="44"/>
      <c r="AIL52" s="44"/>
      <c r="AIM52" s="44"/>
      <c r="AIN52" s="44"/>
      <c r="AIO52" s="44"/>
      <c r="AIP52" s="44"/>
      <c r="AIQ52" s="44"/>
      <c r="AIR52" s="44"/>
      <c r="AIS52" s="44"/>
      <c r="AIT52" s="44"/>
      <c r="AIU52" s="44"/>
      <c r="AIV52" s="44"/>
      <c r="AIW52" s="44"/>
      <c r="AIX52" s="44"/>
      <c r="AIY52" s="44"/>
      <c r="AIZ52" s="44"/>
      <c r="AJA52" s="44"/>
      <c r="AJB52" s="44"/>
      <c r="AJC52" s="44"/>
      <c r="AJD52" s="44"/>
      <c r="AJE52" s="44"/>
      <c r="AJF52" s="44"/>
      <c r="AJG52" s="44"/>
      <c r="AJH52" s="44"/>
      <c r="AJI52" s="44"/>
      <c r="AJJ52" s="44"/>
      <c r="AJK52" s="44"/>
      <c r="AJL52" s="44"/>
      <c r="AJM52" s="44"/>
      <c r="AJN52" s="44"/>
      <c r="AJO52" s="44"/>
      <c r="AJP52" s="44"/>
      <c r="AJQ52" s="44"/>
      <c r="AJR52" s="44"/>
      <c r="AJS52" s="44"/>
      <c r="AJT52" s="44"/>
      <c r="AJU52" s="44"/>
      <c r="AJV52" s="44"/>
      <c r="AJW52" s="44"/>
      <c r="AJX52" s="44"/>
      <c r="AJY52" s="44"/>
      <c r="AJZ52" s="44"/>
      <c r="AKA52" s="44"/>
      <c r="AKB52" s="44"/>
      <c r="AKC52" s="44"/>
      <c r="AKD52" s="44"/>
      <c r="AKE52" s="44"/>
      <c r="AKF52" s="44"/>
      <c r="AKG52" s="44"/>
      <c r="AKH52" s="44"/>
      <c r="AKI52" s="44"/>
      <c r="AKJ52" s="44"/>
      <c r="AKK52" s="44"/>
      <c r="AKL52" s="44"/>
      <c r="AKM52" s="44"/>
      <c r="AKN52" s="44"/>
      <c r="AKO52" s="44"/>
      <c r="AKP52" s="44"/>
      <c r="AKQ52" s="44"/>
      <c r="AKR52" s="44"/>
      <c r="AKS52" s="44"/>
      <c r="AKT52" s="44"/>
      <c r="AKU52" s="44"/>
      <c r="AKV52" s="44"/>
      <c r="AKW52" s="44"/>
      <c r="AKX52" s="44"/>
      <c r="AKY52" s="44"/>
      <c r="AKZ52" s="44"/>
      <c r="ALA52" s="44"/>
      <c r="ALB52" s="44"/>
      <c r="ALC52" s="44"/>
      <c r="ALD52" s="44"/>
      <c r="ALE52" s="44"/>
      <c r="ALF52" s="44"/>
      <c r="ALG52" s="44"/>
      <c r="ALH52" s="44"/>
      <c r="ALI52" s="44"/>
      <c r="ALJ52" s="44"/>
      <c r="ALK52" s="44"/>
      <c r="ALL52" s="44"/>
      <c r="ALM52" s="44"/>
      <c r="ALN52" s="44"/>
      <c r="ALO52" s="44"/>
      <c r="ALP52" s="44"/>
      <c r="ALQ52" s="44"/>
      <c r="ALR52" s="44"/>
      <c r="ALS52" s="44"/>
      <c r="ALT52" s="44"/>
      <c r="ALU52" s="44"/>
      <c r="ALV52" s="44"/>
      <c r="ALW52" s="44"/>
      <c r="ALX52" s="44"/>
      <c r="ALY52" s="44"/>
      <c r="ALZ52" s="44"/>
      <c r="AMA52" s="44"/>
      <c r="AMB52" s="44"/>
      <c r="AMC52" s="44"/>
      <c r="AMD52" s="44"/>
      <c r="AME52" s="44"/>
      <c r="AMF52" s="44"/>
      <c r="AMG52" s="44"/>
      <c r="AMH52" s="44"/>
      <c r="AMI52" s="44"/>
      <c r="AMJ52" s="44"/>
      <c r="AMK52" s="44"/>
      <c r="AML52" s="44"/>
      <c r="AMM52" s="44"/>
      <c r="AMN52" s="44"/>
      <c r="AMO52" s="44"/>
      <c r="AMP52" s="44"/>
      <c r="AMQ52" s="44"/>
      <c r="AMR52" s="44"/>
      <c r="AMS52" s="44"/>
      <c r="AMT52" s="44"/>
      <c r="AMU52" s="44"/>
      <c r="AMV52" s="44"/>
      <c r="AMW52" s="44"/>
      <c r="AMX52" s="44"/>
      <c r="AMY52" s="44"/>
      <c r="AMZ52" s="44"/>
      <c r="ANA52" s="44"/>
      <c r="ANB52" s="44"/>
      <c r="ANC52" s="44"/>
      <c r="AND52" s="44"/>
      <c r="ANE52" s="44"/>
      <c r="ANF52" s="44"/>
      <c r="ANG52" s="44"/>
      <c r="ANH52" s="44"/>
      <c r="ANI52" s="44"/>
      <c r="ANJ52" s="44"/>
      <c r="ANK52" s="44"/>
      <c r="ANL52" s="44"/>
      <c r="ANM52" s="44"/>
      <c r="ANN52" s="44"/>
      <c r="ANO52" s="44"/>
      <c r="ANP52" s="44"/>
      <c r="ANQ52" s="44"/>
      <c r="ANR52" s="44"/>
      <c r="ANS52" s="44"/>
      <c r="ANT52" s="44"/>
      <c r="ANU52" s="44"/>
      <c r="ANV52" s="44"/>
      <c r="ANW52" s="44"/>
      <c r="ANX52" s="44"/>
      <c r="ANY52" s="44"/>
      <c r="ANZ52" s="44"/>
      <c r="AOA52" s="44"/>
      <c r="AOB52" s="44"/>
      <c r="AOC52" s="44"/>
      <c r="AOD52" s="44"/>
      <c r="AOE52" s="44"/>
      <c r="AOF52" s="44"/>
      <c r="AOG52" s="44"/>
      <c r="AOH52" s="44"/>
      <c r="AOI52" s="44"/>
      <c r="AOJ52" s="44"/>
      <c r="AOK52" s="44"/>
      <c r="AOL52" s="44"/>
      <c r="AOM52" s="44"/>
      <c r="AON52" s="44"/>
      <c r="AOO52" s="44"/>
      <c r="AOP52" s="44"/>
      <c r="AOQ52" s="44"/>
      <c r="AOR52" s="44"/>
      <c r="AOS52" s="44"/>
      <c r="AOT52" s="44"/>
      <c r="AOU52" s="44"/>
      <c r="AOV52" s="44"/>
      <c r="AOW52" s="44"/>
      <c r="AOX52" s="44"/>
      <c r="AOY52" s="44"/>
      <c r="AOZ52" s="44"/>
      <c r="APA52" s="44"/>
      <c r="APB52" s="44"/>
      <c r="APC52" s="44"/>
      <c r="APD52" s="44"/>
      <c r="APE52" s="44"/>
      <c r="APF52" s="44"/>
      <c r="APG52" s="44"/>
      <c r="APH52" s="44"/>
      <c r="API52" s="44"/>
      <c r="APJ52" s="44"/>
      <c r="APK52" s="44"/>
      <c r="APL52" s="44"/>
      <c r="APM52" s="44"/>
    </row>
    <row r="53" spans="3:1105" x14ac:dyDescent="0.25">
      <c r="C53" s="46" t="s">
        <v>337</v>
      </c>
      <c r="D53" s="44">
        <v>12395</v>
      </c>
      <c r="E53" s="119">
        <v>0</v>
      </c>
      <c r="F53" s="119">
        <v>8487212.4100000001</v>
      </c>
      <c r="G53" s="119">
        <v>-848694.76</v>
      </c>
      <c r="H53" s="119">
        <v>0</v>
      </c>
      <c r="I53" s="44"/>
      <c r="J53" s="44"/>
      <c r="K53" s="44"/>
      <c r="L53" s="44"/>
      <c r="M53" s="44"/>
      <c r="N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44"/>
      <c r="AN53" s="44"/>
      <c r="AO53" s="44"/>
      <c r="AP53" s="44"/>
      <c r="AQ53" s="44"/>
      <c r="AR53" s="44"/>
      <c r="AS53" s="44"/>
      <c r="AT53" s="44"/>
      <c r="AU53" s="44"/>
      <c r="AV53" s="44"/>
      <c r="AW53" s="44"/>
      <c r="AX53" s="44"/>
      <c r="AY53" s="44"/>
      <c r="AZ53" s="44"/>
      <c r="BA53" s="44"/>
      <c r="BB53" s="44"/>
      <c r="BC53" s="44"/>
      <c r="BD53" s="44"/>
      <c r="BE53" s="44"/>
      <c r="BF53" s="44"/>
      <c r="BG53" s="44"/>
      <c r="BH53" s="44"/>
      <c r="BI53" s="44"/>
      <c r="BJ53" s="44"/>
      <c r="BK53" s="44"/>
      <c r="BL53" s="44"/>
      <c r="BM53" s="44"/>
      <c r="BN53" s="44"/>
      <c r="BO53" s="44"/>
      <c r="BP53" s="44"/>
      <c r="BQ53" s="44"/>
      <c r="BR53" s="44"/>
      <c r="BS53" s="44"/>
      <c r="BT53" s="44"/>
      <c r="BU53" s="44"/>
      <c r="BV53" s="44"/>
      <c r="BW53" s="44"/>
      <c r="BX53" s="44"/>
      <c r="BY53" s="44"/>
      <c r="BZ53" s="44"/>
      <c r="CA53" s="44"/>
      <c r="CB53" s="44"/>
      <c r="CC53" s="44"/>
      <c r="CD53" s="44"/>
      <c r="CE53" s="44"/>
      <c r="CF53" s="44"/>
      <c r="CG53" s="44"/>
      <c r="CH53" s="44"/>
      <c r="CI53" s="44"/>
      <c r="CJ53" s="44"/>
      <c r="CK53" s="44"/>
      <c r="CL53" s="44"/>
      <c r="CM53" s="44"/>
      <c r="CN53" s="44"/>
      <c r="CO53" s="44"/>
      <c r="CP53" s="44"/>
      <c r="CQ53" s="44"/>
      <c r="CR53" s="44"/>
      <c r="CS53" s="44"/>
      <c r="CT53" s="44"/>
      <c r="CU53" s="44"/>
      <c r="CV53" s="44"/>
      <c r="CW53" s="44"/>
      <c r="CX53" s="44"/>
      <c r="CY53" s="44"/>
      <c r="CZ53" s="44"/>
      <c r="DA53" s="44"/>
      <c r="DB53" s="44"/>
      <c r="DC53" s="44"/>
      <c r="DD53" s="44"/>
      <c r="DE53" s="44"/>
      <c r="DF53" s="44"/>
      <c r="DG53" s="44"/>
      <c r="DH53" s="44"/>
      <c r="DI53" s="44"/>
      <c r="DJ53" s="44"/>
      <c r="DK53" s="44"/>
      <c r="DL53" s="44"/>
      <c r="DM53" s="44"/>
      <c r="DN53" s="44"/>
      <c r="DO53" s="44"/>
      <c r="DP53" s="44"/>
      <c r="DQ53" s="44"/>
      <c r="DR53" s="44"/>
      <c r="DS53" s="44"/>
      <c r="DT53" s="44"/>
      <c r="DU53" s="44"/>
      <c r="DV53" s="44"/>
      <c r="DW53" s="44"/>
      <c r="DX53" s="44"/>
      <c r="DY53" s="44"/>
      <c r="DZ53" s="44"/>
      <c r="EA53" s="44"/>
      <c r="EB53" s="44"/>
      <c r="EC53" s="44"/>
      <c r="ED53" s="44"/>
      <c r="EE53" s="44"/>
      <c r="EF53" s="44"/>
      <c r="EG53" s="44"/>
      <c r="EH53" s="44"/>
      <c r="EI53" s="44"/>
      <c r="EJ53" s="44"/>
      <c r="EK53" s="44"/>
      <c r="EL53" s="44"/>
      <c r="EM53" s="44"/>
      <c r="EN53" s="44"/>
      <c r="EO53" s="44"/>
      <c r="EP53" s="44"/>
      <c r="EQ53" s="44"/>
      <c r="ER53" s="44"/>
      <c r="ES53" s="44"/>
      <c r="ET53" s="44"/>
      <c r="EU53" s="44"/>
      <c r="EV53" s="44"/>
      <c r="EW53" s="44"/>
      <c r="EX53" s="44"/>
      <c r="EY53" s="44"/>
      <c r="EZ53" s="44"/>
      <c r="FA53" s="44"/>
      <c r="FB53" s="44"/>
      <c r="FC53" s="44"/>
      <c r="FD53" s="44"/>
      <c r="FE53" s="44"/>
      <c r="FF53" s="44"/>
      <c r="FG53" s="44"/>
      <c r="FH53" s="44"/>
      <c r="FI53" s="44"/>
      <c r="FJ53" s="44"/>
      <c r="FK53" s="44"/>
      <c r="FL53" s="44"/>
      <c r="FM53" s="44"/>
      <c r="FN53" s="44"/>
      <c r="FO53" s="44"/>
      <c r="FP53" s="44"/>
      <c r="FQ53" s="44"/>
      <c r="FR53" s="44"/>
      <c r="FS53" s="44"/>
      <c r="FT53" s="44"/>
      <c r="FU53" s="44"/>
      <c r="FV53" s="44"/>
      <c r="FW53" s="44"/>
      <c r="FX53" s="44"/>
      <c r="FY53" s="44"/>
      <c r="FZ53" s="44"/>
      <c r="GA53" s="44"/>
      <c r="GB53" s="44"/>
      <c r="GC53" s="44"/>
      <c r="GD53" s="44"/>
      <c r="GE53" s="44"/>
      <c r="GF53" s="44"/>
      <c r="GG53" s="44"/>
      <c r="GH53" s="44"/>
      <c r="GI53" s="44"/>
      <c r="GJ53" s="44"/>
      <c r="GK53" s="44"/>
      <c r="GL53" s="44"/>
      <c r="GM53" s="44"/>
      <c r="GN53" s="44"/>
      <c r="GO53" s="44"/>
      <c r="GP53" s="44"/>
      <c r="GQ53" s="44"/>
      <c r="GR53" s="44"/>
      <c r="GS53" s="44"/>
      <c r="GT53" s="44"/>
      <c r="GU53" s="44"/>
      <c r="GV53" s="44"/>
      <c r="GW53" s="44"/>
      <c r="GX53" s="44"/>
      <c r="GY53" s="44"/>
      <c r="GZ53" s="44"/>
      <c r="HA53" s="44"/>
      <c r="HB53" s="44"/>
      <c r="HC53" s="44"/>
      <c r="HD53" s="44"/>
      <c r="HE53" s="44"/>
      <c r="HF53" s="44"/>
      <c r="HG53" s="44"/>
      <c r="HH53" s="44"/>
      <c r="HI53" s="44"/>
      <c r="HJ53" s="44"/>
      <c r="HK53" s="44"/>
      <c r="HL53" s="44"/>
      <c r="HM53" s="44"/>
      <c r="HN53" s="44"/>
      <c r="HO53" s="44"/>
      <c r="HP53" s="44"/>
      <c r="HQ53" s="44"/>
      <c r="HR53" s="44"/>
      <c r="HS53" s="44"/>
      <c r="HT53" s="44"/>
      <c r="HU53" s="44"/>
      <c r="HV53" s="44"/>
      <c r="HW53" s="44"/>
      <c r="HX53" s="44"/>
      <c r="HY53" s="44"/>
      <c r="HZ53" s="44"/>
      <c r="IA53" s="44"/>
      <c r="IB53" s="44"/>
      <c r="IC53" s="44"/>
      <c r="ID53" s="44"/>
      <c r="IE53" s="44"/>
      <c r="IF53" s="44"/>
      <c r="IG53" s="44"/>
      <c r="IH53" s="44"/>
      <c r="II53" s="44"/>
      <c r="IJ53" s="44"/>
      <c r="IK53" s="44"/>
      <c r="IL53" s="44"/>
      <c r="IM53" s="44"/>
      <c r="IN53" s="44"/>
      <c r="IO53" s="44"/>
      <c r="IP53" s="44"/>
      <c r="IQ53" s="44"/>
      <c r="IR53" s="44"/>
      <c r="IS53" s="44"/>
      <c r="IT53" s="44"/>
      <c r="IU53" s="44"/>
      <c r="IV53" s="44"/>
      <c r="IW53" s="44"/>
      <c r="IX53" s="44"/>
      <c r="IY53" s="44"/>
      <c r="IZ53" s="44"/>
      <c r="JA53" s="44"/>
      <c r="JB53" s="44"/>
      <c r="JC53" s="44"/>
      <c r="JD53" s="44"/>
      <c r="JE53" s="44"/>
      <c r="JF53" s="44"/>
      <c r="JG53" s="44"/>
      <c r="JH53" s="44"/>
      <c r="JI53" s="44"/>
      <c r="JJ53" s="44"/>
      <c r="JK53" s="44"/>
      <c r="JL53" s="44"/>
      <c r="JM53" s="44"/>
      <c r="JN53" s="44"/>
      <c r="JO53" s="44"/>
      <c r="JP53" s="44"/>
      <c r="JQ53" s="44"/>
      <c r="JR53" s="44"/>
      <c r="JS53" s="44"/>
      <c r="JT53" s="44"/>
      <c r="JU53" s="44"/>
      <c r="JV53" s="44"/>
      <c r="JW53" s="44"/>
      <c r="JX53" s="44"/>
      <c r="JY53" s="44"/>
      <c r="JZ53" s="44"/>
      <c r="KA53" s="44"/>
      <c r="KB53" s="44"/>
      <c r="KC53" s="44"/>
      <c r="KD53" s="44"/>
      <c r="KE53" s="44"/>
      <c r="KF53" s="44"/>
      <c r="KG53" s="44"/>
      <c r="KH53" s="44"/>
      <c r="KI53" s="44"/>
      <c r="KJ53" s="44"/>
      <c r="KK53" s="44"/>
      <c r="KL53" s="44"/>
      <c r="KM53" s="44"/>
      <c r="KN53" s="44"/>
      <c r="KO53" s="44"/>
      <c r="KP53" s="44"/>
      <c r="KQ53" s="44"/>
      <c r="KR53" s="44"/>
      <c r="KS53" s="44"/>
      <c r="KT53" s="44"/>
      <c r="KU53" s="44"/>
      <c r="KV53" s="44"/>
      <c r="KW53" s="44"/>
      <c r="KX53" s="44"/>
      <c r="KY53" s="44"/>
      <c r="KZ53" s="44"/>
      <c r="LA53" s="44"/>
      <c r="LB53" s="44"/>
      <c r="LC53" s="44"/>
      <c r="LD53" s="44"/>
      <c r="LE53" s="44"/>
      <c r="LF53" s="44"/>
      <c r="LG53" s="44"/>
      <c r="LH53" s="44"/>
      <c r="LI53" s="44"/>
      <c r="LJ53" s="44"/>
      <c r="LK53" s="44"/>
      <c r="LL53" s="44"/>
      <c r="LM53" s="44"/>
      <c r="LN53" s="44"/>
      <c r="LO53" s="44"/>
      <c r="LP53" s="44"/>
      <c r="LQ53" s="44"/>
      <c r="LR53" s="44"/>
      <c r="LS53" s="44"/>
      <c r="LT53" s="44"/>
      <c r="LU53" s="44"/>
      <c r="LV53" s="44"/>
      <c r="LW53" s="44"/>
      <c r="LX53" s="44"/>
      <c r="LY53" s="44"/>
      <c r="LZ53" s="44"/>
      <c r="MA53" s="44"/>
      <c r="MB53" s="44"/>
      <c r="MC53" s="44"/>
      <c r="MD53" s="44"/>
      <c r="ME53" s="44"/>
      <c r="MF53" s="44"/>
      <c r="MG53" s="44"/>
      <c r="MH53" s="44"/>
      <c r="MI53" s="44"/>
      <c r="MJ53" s="44"/>
      <c r="MK53" s="44"/>
      <c r="ML53" s="44"/>
      <c r="MM53" s="44"/>
      <c r="MN53" s="44"/>
      <c r="MO53" s="44"/>
      <c r="MP53" s="44"/>
      <c r="MQ53" s="44"/>
      <c r="MR53" s="44"/>
      <c r="MS53" s="44"/>
      <c r="MT53" s="44"/>
      <c r="MU53" s="44"/>
      <c r="MV53" s="44"/>
      <c r="MW53" s="44"/>
      <c r="MX53" s="44"/>
      <c r="MY53" s="44"/>
      <c r="MZ53" s="44"/>
      <c r="NA53" s="44"/>
      <c r="NB53" s="44"/>
      <c r="NC53" s="44"/>
      <c r="ND53" s="44"/>
      <c r="NE53" s="44"/>
      <c r="NF53" s="44"/>
      <c r="NG53" s="44"/>
      <c r="NH53" s="44"/>
      <c r="NI53" s="44"/>
      <c r="NJ53" s="44"/>
      <c r="NK53" s="44"/>
      <c r="NL53" s="44"/>
      <c r="NM53" s="44"/>
      <c r="NN53" s="44"/>
      <c r="NO53" s="44"/>
      <c r="NP53" s="44"/>
      <c r="NQ53" s="44"/>
      <c r="NR53" s="44"/>
      <c r="NS53" s="44"/>
      <c r="NT53" s="44"/>
      <c r="NU53" s="44"/>
      <c r="NV53" s="44"/>
      <c r="NW53" s="44"/>
      <c r="NX53" s="44"/>
      <c r="NY53" s="44"/>
      <c r="NZ53" s="44"/>
      <c r="OA53" s="44"/>
      <c r="OB53" s="44"/>
      <c r="OC53" s="44"/>
      <c r="OD53" s="44"/>
      <c r="OE53" s="44"/>
      <c r="OF53" s="44"/>
      <c r="OG53" s="44"/>
      <c r="OH53" s="44"/>
      <c r="OI53" s="44"/>
      <c r="OJ53" s="44"/>
      <c r="OK53" s="44"/>
      <c r="OL53" s="44"/>
      <c r="OM53" s="44"/>
      <c r="ON53" s="44"/>
      <c r="OO53" s="44"/>
      <c r="OP53" s="44"/>
      <c r="OQ53" s="44"/>
      <c r="OR53" s="44"/>
      <c r="OS53" s="44"/>
      <c r="OT53" s="44"/>
      <c r="OU53" s="44"/>
      <c r="OV53" s="44"/>
      <c r="OW53" s="44"/>
      <c r="OX53" s="44"/>
      <c r="OY53" s="44"/>
      <c r="OZ53" s="44"/>
      <c r="PA53" s="44"/>
      <c r="PB53" s="44"/>
      <c r="PC53" s="44"/>
      <c r="PD53" s="44"/>
      <c r="PE53" s="44"/>
      <c r="PF53" s="44"/>
      <c r="PG53" s="44"/>
      <c r="PH53" s="44"/>
      <c r="PI53" s="44"/>
      <c r="PJ53" s="44"/>
      <c r="PK53" s="44"/>
      <c r="PL53" s="44"/>
      <c r="PM53" s="44"/>
      <c r="PN53" s="44"/>
      <c r="PO53" s="44"/>
      <c r="PP53" s="44"/>
      <c r="PQ53" s="44"/>
      <c r="PR53" s="44"/>
      <c r="PS53" s="44"/>
      <c r="PT53" s="44"/>
      <c r="PU53" s="44"/>
      <c r="PV53" s="44"/>
      <c r="PW53" s="44"/>
      <c r="PX53" s="44"/>
      <c r="PY53" s="44"/>
      <c r="PZ53" s="44"/>
      <c r="QA53" s="44"/>
      <c r="QB53" s="44"/>
      <c r="QC53" s="44"/>
      <c r="QD53" s="44"/>
      <c r="QE53" s="44"/>
      <c r="QF53" s="44"/>
      <c r="QG53" s="44"/>
      <c r="QH53" s="44"/>
      <c r="QI53" s="44"/>
      <c r="QJ53" s="44"/>
      <c r="QK53" s="44"/>
      <c r="QL53" s="44"/>
      <c r="QM53" s="44"/>
      <c r="QN53" s="44"/>
      <c r="QO53" s="44"/>
      <c r="QP53" s="44"/>
      <c r="QQ53" s="44"/>
      <c r="QR53" s="44"/>
      <c r="QS53" s="44"/>
      <c r="QT53" s="44"/>
      <c r="QU53" s="44"/>
      <c r="QV53" s="44"/>
      <c r="QW53" s="44"/>
      <c r="QX53" s="44"/>
      <c r="QY53" s="44"/>
      <c r="QZ53" s="44"/>
      <c r="RA53" s="44"/>
      <c r="RB53" s="44"/>
      <c r="RC53" s="44"/>
      <c r="RD53" s="44"/>
      <c r="RE53" s="44"/>
      <c r="RF53" s="44"/>
      <c r="RG53" s="44"/>
      <c r="RH53" s="44"/>
      <c r="RI53" s="44"/>
      <c r="RJ53" s="44"/>
      <c r="RK53" s="44"/>
      <c r="RL53" s="44"/>
      <c r="RM53" s="44"/>
      <c r="RN53" s="44"/>
      <c r="RO53" s="44"/>
      <c r="RP53" s="44"/>
      <c r="RQ53" s="44"/>
      <c r="RR53" s="44"/>
      <c r="RS53" s="44"/>
      <c r="RT53" s="44"/>
      <c r="RU53" s="44"/>
      <c r="RV53" s="44"/>
      <c r="RW53" s="44"/>
      <c r="RX53" s="44"/>
      <c r="RY53" s="44"/>
      <c r="RZ53" s="44"/>
      <c r="SA53" s="44"/>
      <c r="SB53" s="44"/>
      <c r="SC53" s="44"/>
      <c r="SD53" s="44"/>
      <c r="SE53" s="44"/>
      <c r="SF53" s="44"/>
      <c r="SG53" s="44"/>
      <c r="SH53" s="44"/>
      <c r="SI53" s="44"/>
      <c r="SJ53" s="44"/>
      <c r="SK53" s="44"/>
      <c r="SL53" s="44"/>
      <c r="SM53" s="44"/>
      <c r="SN53" s="44"/>
      <c r="SO53" s="44"/>
      <c r="SP53" s="44"/>
      <c r="SQ53" s="44"/>
      <c r="SR53" s="44"/>
      <c r="SS53" s="44"/>
      <c r="ST53" s="44"/>
      <c r="SU53" s="44"/>
      <c r="SV53" s="44"/>
      <c r="SW53" s="44"/>
      <c r="SX53" s="44"/>
      <c r="SY53" s="44"/>
      <c r="SZ53" s="44"/>
      <c r="TA53" s="44"/>
      <c r="TB53" s="44"/>
      <c r="TC53" s="44"/>
      <c r="TD53" s="44"/>
      <c r="TE53" s="44"/>
      <c r="TF53" s="44"/>
      <c r="TG53" s="44"/>
      <c r="TH53" s="44"/>
      <c r="TI53" s="44"/>
      <c r="TJ53" s="44"/>
      <c r="TK53" s="44"/>
      <c r="TL53" s="44"/>
      <c r="TM53" s="44"/>
      <c r="TN53" s="44"/>
      <c r="TO53" s="44"/>
      <c r="TP53" s="44"/>
      <c r="TQ53" s="44"/>
      <c r="TR53" s="44"/>
      <c r="TS53" s="44"/>
      <c r="TT53" s="44"/>
      <c r="TU53" s="44"/>
      <c r="TV53" s="44"/>
      <c r="TW53" s="44"/>
      <c r="TX53" s="44"/>
      <c r="TY53" s="44"/>
      <c r="TZ53" s="44"/>
      <c r="UA53" s="44"/>
      <c r="UB53" s="44"/>
      <c r="UC53" s="44"/>
      <c r="UD53" s="44"/>
      <c r="UE53" s="44"/>
      <c r="UF53" s="44"/>
      <c r="UG53" s="44"/>
      <c r="UH53" s="44"/>
      <c r="UI53" s="44"/>
      <c r="UJ53" s="44"/>
      <c r="UK53" s="44"/>
      <c r="UL53" s="44"/>
      <c r="UM53" s="44"/>
      <c r="UN53" s="44"/>
      <c r="UO53" s="44"/>
      <c r="UP53" s="44"/>
      <c r="UQ53" s="44"/>
      <c r="UR53" s="44"/>
      <c r="US53" s="44"/>
      <c r="UT53" s="44"/>
      <c r="UU53" s="44"/>
      <c r="UV53" s="44"/>
      <c r="UW53" s="44"/>
      <c r="UX53" s="44"/>
      <c r="UY53" s="44"/>
      <c r="UZ53" s="44"/>
      <c r="VA53" s="44"/>
      <c r="VB53" s="44"/>
      <c r="VC53" s="44"/>
      <c r="VD53" s="44"/>
      <c r="VE53" s="44"/>
      <c r="VF53" s="44"/>
      <c r="VG53" s="44"/>
      <c r="VH53" s="44"/>
      <c r="VI53" s="44"/>
      <c r="VJ53" s="44"/>
      <c r="VK53" s="44"/>
      <c r="VL53" s="44"/>
      <c r="VM53" s="44"/>
      <c r="VN53" s="44"/>
      <c r="VO53" s="44"/>
      <c r="VP53" s="44"/>
      <c r="VQ53" s="44"/>
      <c r="VR53" s="44"/>
      <c r="VS53" s="44"/>
      <c r="VT53" s="44"/>
      <c r="VU53" s="44"/>
      <c r="VV53" s="44"/>
      <c r="VW53" s="44"/>
      <c r="VX53" s="44"/>
      <c r="VY53" s="44"/>
      <c r="VZ53" s="44"/>
      <c r="WA53" s="44"/>
      <c r="WB53" s="44"/>
      <c r="WC53" s="44"/>
      <c r="WD53" s="44"/>
      <c r="WE53" s="44"/>
      <c r="WF53" s="44"/>
      <c r="WG53" s="44"/>
      <c r="WH53" s="44"/>
      <c r="WI53" s="44"/>
      <c r="WJ53" s="44"/>
      <c r="WK53" s="44"/>
      <c r="WL53" s="44"/>
      <c r="WM53" s="44"/>
      <c r="WN53" s="44"/>
      <c r="WO53" s="44"/>
      <c r="WP53" s="44"/>
      <c r="WQ53" s="44"/>
      <c r="WR53" s="44"/>
      <c r="WS53" s="44"/>
      <c r="WT53" s="44"/>
      <c r="WU53" s="44"/>
      <c r="WV53" s="44"/>
      <c r="WW53" s="44"/>
      <c r="WX53" s="44"/>
      <c r="WY53" s="44"/>
      <c r="WZ53" s="44"/>
      <c r="XA53" s="44"/>
      <c r="XB53" s="44"/>
      <c r="XC53" s="44"/>
      <c r="XD53" s="44"/>
      <c r="XE53" s="44"/>
      <c r="XF53" s="44"/>
      <c r="XG53" s="44"/>
      <c r="XH53" s="44"/>
      <c r="XI53" s="44"/>
      <c r="XJ53" s="44"/>
      <c r="XK53" s="44"/>
      <c r="XL53" s="44"/>
      <c r="XM53" s="44"/>
      <c r="XN53" s="44"/>
      <c r="XO53" s="44"/>
      <c r="XP53" s="44"/>
      <c r="XQ53" s="44"/>
      <c r="XR53" s="44"/>
      <c r="XS53" s="44"/>
      <c r="XT53" s="44"/>
      <c r="XU53" s="44"/>
      <c r="XV53" s="44"/>
      <c r="XW53" s="44"/>
      <c r="XX53" s="44"/>
      <c r="XY53" s="44"/>
      <c r="XZ53" s="44"/>
      <c r="YA53" s="44"/>
      <c r="YB53" s="44"/>
      <c r="YC53" s="44"/>
      <c r="YD53" s="44"/>
      <c r="YE53" s="44"/>
      <c r="YF53" s="44"/>
      <c r="YG53" s="44"/>
      <c r="YH53" s="44"/>
      <c r="YI53" s="44"/>
      <c r="YJ53" s="44"/>
      <c r="YK53" s="44"/>
      <c r="YL53" s="44"/>
      <c r="YM53" s="44"/>
      <c r="YN53" s="44"/>
      <c r="YO53" s="44"/>
      <c r="YP53" s="44"/>
      <c r="YQ53" s="44"/>
      <c r="YR53" s="44"/>
      <c r="YS53" s="44"/>
      <c r="YT53" s="44"/>
      <c r="YU53" s="44"/>
      <c r="YV53" s="44"/>
      <c r="YW53" s="44"/>
      <c r="YX53" s="44"/>
      <c r="YY53" s="44"/>
      <c r="YZ53" s="44"/>
      <c r="ZA53" s="44"/>
      <c r="ZB53" s="44"/>
      <c r="ZC53" s="44"/>
      <c r="ZD53" s="44"/>
      <c r="ZE53" s="44"/>
      <c r="ZF53" s="44"/>
      <c r="ZG53" s="44"/>
      <c r="ZH53" s="44"/>
      <c r="ZI53" s="44"/>
      <c r="ZJ53" s="44"/>
      <c r="ZK53" s="44"/>
      <c r="ZL53" s="44"/>
      <c r="ZM53" s="44"/>
      <c r="ZN53" s="44"/>
      <c r="ZO53" s="44"/>
      <c r="ZP53" s="44"/>
      <c r="ZQ53" s="44"/>
      <c r="ZR53" s="44"/>
      <c r="ZS53" s="44"/>
      <c r="ZT53" s="44"/>
      <c r="ZU53" s="44"/>
      <c r="ZV53" s="44"/>
      <c r="ZW53" s="44"/>
      <c r="ZX53" s="44"/>
      <c r="ZY53" s="44"/>
      <c r="ZZ53" s="44"/>
      <c r="AAA53" s="44"/>
      <c r="AAB53" s="44"/>
      <c r="AAC53" s="44"/>
      <c r="AAD53" s="44"/>
      <c r="AAE53" s="44"/>
      <c r="AAF53" s="44"/>
      <c r="AAG53" s="44"/>
      <c r="AAH53" s="44"/>
      <c r="AAI53" s="44"/>
      <c r="AAJ53" s="44"/>
      <c r="AAK53" s="44"/>
      <c r="AAL53" s="44"/>
      <c r="AAM53" s="44"/>
      <c r="AAN53" s="44"/>
      <c r="AAO53" s="44"/>
      <c r="AAP53" s="44"/>
      <c r="AAQ53" s="44"/>
      <c r="AAR53" s="44"/>
      <c r="AAS53" s="44"/>
      <c r="AAT53" s="44"/>
      <c r="AAU53" s="44"/>
      <c r="AAV53" s="44"/>
      <c r="AAW53" s="44"/>
      <c r="AAX53" s="44"/>
      <c r="AAY53" s="44"/>
      <c r="AAZ53" s="44"/>
      <c r="ABA53" s="44"/>
      <c r="ABB53" s="44"/>
      <c r="ABC53" s="44"/>
      <c r="ABD53" s="44"/>
      <c r="ABE53" s="44"/>
      <c r="ABF53" s="44"/>
      <c r="ABG53" s="44"/>
      <c r="ABH53" s="44"/>
      <c r="ABI53" s="44"/>
      <c r="ABJ53" s="44"/>
      <c r="ABK53" s="44"/>
      <c r="ABL53" s="44"/>
      <c r="ABM53" s="44"/>
      <c r="ABN53" s="44"/>
      <c r="ABO53" s="44"/>
      <c r="ABP53" s="44"/>
      <c r="ABQ53" s="44"/>
      <c r="ABR53" s="44"/>
      <c r="ABS53" s="44"/>
      <c r="ABT53" s="44"/>
      <c r="ABU53" s="44"/>
      <c r="ABV53" s="44"/>
      <c r="ABW53" s="44"/>
      <c r="ABX53" s="44"/>
      <c r="ABY53" s="44"/>
      <c r="ABZ53" s="44"/>
      <c r="ACA53" s="44"/>
      <c r="ACB53" s="44"/>
      <c r="ACC53" s="44"/>
      <c r="ACD53" s="44"/>
      <c r="ACE53" s="44"/>
      <c r="ACF53" s="44"/>
      <c r="ACG53" s="44"/>
      <c r="ACH53" s="44"/>
      <c r="ACI53" s="44"/>
      <c r="ACJ53" s="44"/>
      <c r="ACK53" s="44"/>
      <c r="ACL53" s="44"/>
      <c r="ACM53" s="44"/>
      <c r="ACN53" s="44"/>
      <c r="ACO53" s="44"/>
      <c r="ACP53" s="44"/>
      <c r="ACQ53" s="44"/>
      <c r="ACR53" s="44"/>
      <c r="ACS53" s="44"/>
      <c r="ACT53" s="44"/>
      <c r="ACU53" s="44"/>
      <c r="ACV53" s="44"/>
      <c r="ACW53" s="44"/>
      <c r="ACX53" s="44"/>
      <c r="ACY53" s="44"/>
      <c r="ACZ53" s="44"/>
      <c r="ADA53" s="44"/>
      <c r="ADB53" s="44"/>
      <c r="ADC53" s="44"/>
      <c r="ADD53" s="44"/>
      <c r="ADE53" s="44"/>
      <c r="ADF53" s="44"/>
      <c r="ADG53" s="44"/>
      <c r="ADH53" s="44"/>
      <c r="ADI53" s="44"/>
      <c r="ADJ53" s="44"/>
      <c r="ADK53" s="44"/>
      <c r="ADL53" s="44"/>
      <c r="ADM53" s="44"/>
      <c r="ADN53" s="44"/>
      <c r="ADO53" s="44"/>
      <c r="ADP53" s="44"/>
      <c r="ADQ53" s="44"/>
      <c r="ADR53" s="44"/>
      <c r="ADS53" s="44"/>
      <c r="ADT53" s="44"/>
      <c r="ADU53" s="44"/>
      <c r="ADV53" s="44"/>
      <c r="ADW53" s="44"/>
      <c r="ADX53" s="44"/>
      <c r="ADY53" s="44"/>
      <c r="ADZ53" s="44"/>
      <c r="AEA53" s="44"/>
      <c r="AEB53" s="44"/>
      <c r="AEC53" s="44"/>
      <c r="AED53" s="44"/>
      <c r="AEE53" s="44"/>
      <c r="AEF53" s="44"/>
      <c r="AEG53" s="44"/>
      <c r="AEH53" s="44"/>
      <c r="AEI53" s="44"/>
      <c r="AEJ53" s="44"/>
      <c r="AEK53" s="44"/>
      <c r="AEL53" s="44"/>
      <c r="AEM53" s="44"/>
      <c r="AEN53" s="44"/>
      <c r="AEO53" s="44"/>
      <c r="AEP53" s="44"/>
      <c r="AEQ53" s="44"/>
      <c r="AER53" s="44"/>
      <c r="AES53" s="44"/>
      <c r="AET53" s="44"/>
      <c r="AEU53" s="44"/>
      <c r="AEV53" s="44"/>
      <c r="AEW53" s="44"/>
      <c r="AEX53" s="44"/>
      <c r="AEY53" s="44"/>
      <c r="AEZ53" s="44"/>
      <c r="AFA53" s="44"/>
      <c r="AFB53" s="44"/>
      <c r="AFC53" s="44"/>
      <c r="AFD53" s="44"/>
      <c r="AFE53" s="44"/>
      <c r="AFF53" s="44"/>
      <c r="AFG53" s="44"/>
      <c r="AFH53" s="44"/>
      <c r="AFI53" s="44"/>
      <c r="AFJ53" s="44"/>
      <c r="AFK53" s="44"/>
      <c r="AFL53" s="44"/>
      <c r="AFM53" s="44"/>
      <c r="AFN53" s="44"/>
      <c r="AFO53" s="44"/>
      <c r="AFP53" s="44"/>
      <c r="AFQ53" s="44"/>
      <c r="AFR53" s="44"/>
      <c r="AFS53" s="44"/>
      <c r="AFT53" s="44"/>
      <c r="AFU53" s="44"/>
      <c r="AFV53" s="44"/>
      <c r="AFW53" s="44"/>
      <c r="AFX53" s="44"/>
      <c r="AFY53" s="44"/>
      <c r="AFZ53" s="44"/>
      <c r="AGA53" s="44"/>
      <c r="AGB53" s="44"/>
      <c r="AGC53" s="44"/>
      <c r="AGD53" s="44"/>
      <c r="AGE53" s="44"/>
      <c r="AGF53" s="44"/>
      <c r="AGG53" s="44"/>
      <c r="AGH53" s="44"/>
      <c r="AGI53" s="44"/>
      <c r="AGJ53" s="44"/>
      <c r="AGK53" s="44"/>
      <c r="AGL53" s="44"/>
      <c r="AGM53" s="44"/>
      <c r="AGN53" s="44"/>
      <c r="AGO53" s="44"/>
      <c r="AGP53" s="44"/>
      <c r="AGQ53" s="44"/>
      <c r="AGR53" s="44"/>
      <c r="AGS53" s="44"/>
      <c r="AGT53" s="44"/>
      <c r="AGU53" s="44"/>
      <c r="AGV53" s="44"/>
      <c r="AGW53" s="44"/>
      <c r="AGX53" s="44"/>
      <c r="AGY53" s="44"/>
      <c r="AGZ53" s="44"/>
      <c r="AHA53" s="44"/>
      <c r="AHB53" s="44"/>
      <c r="AHC53" s="44"/>
      <c r="AHD53" s="44"/>
      <c r="AHE53" s="44"/>
      <c r="AHF53" s="44"/>
      <c r="AHG53" s="44"/>
      <c r="AHH53" s="44"/>
      <c r="AHI53" s="44"/>
      <c r="AHJ53" s="44"/>
      <c r="AHK53" s="44"/>
      <c r="AHL53" s="44"/>
      <c r="AHM53" s="44"/>
      <c r="AHN53" s="44"/>
      <c r="AHO53" s="44"/>
      <c r="AHP53" s="44"/>
      <c r="AHQ53" s="44"/>
      <c r="AHR53" s="44"/>
      <c r="AHS53" s="44"/>
      <c r="AHT53" s="44"/>
      <c r="AHU53" s="44"/>
      <c r="AHV53" s="44"/>
      <c r="AHW53" s="44"/>
      <c r="AHX53" s="44"/>
      <c r="AHY53" s="44"/>
      <c r="AHZ53" s="44"/>
      <c r="AIA53" s="44"/>
      <c r="AIB53" s="44"/>
      <c r="AIC53" s="44"/>
      <c r="AID53" s="44"/>
      <c r="AIE53" s="44"/>
      <c r="AIF53" s="44"/>
      <c r="AIG53" s="44"/>
      <c r="AIH53" s="44"/>
      <c r="AII53" s="44"/>
      <c r="AIJ53" s="44"/>
      <c r="AIK53" s="44"/>
      <c r="AIL53" s="44"/>
      <c r="AIM53" s="44"/>
      <c r="AIN53" s="44"/>
      <c r="AIO53" s="44"/>
      <c r="AIP53" s="44"/>
      <c r="AIQ53" s="44"/>
      <c r="AIR53" s="44"/>
      <c r="AIS53" s="44"/>
      <c r="AIT53" s="44"/>
      <c r="AIU53" s="44"/>
      <c r="AIV53" s="44"/>
      <c r="AIW53" s="44"/>
      <c r="AIX53" s="44"/>
      <c r="AIY53" s="44"/>
      <c r="AIZ53" s="44"/>
      <c r="AJA53" s="44"/>
      <c r="AJB53" s="44"/>
      <c r="AJC53" s="44"/>
      <c r="AJD53" s="44"/>
      <c r="AJE53" s="44"/>
      <c r="AJF53" s="44"/>
      <c r="AJG53" s="44"/>
      <c r="AJH53" s="44"/>
      <c r="AJI53" s="44"/>
      <c r="AJJ53" s="44"/>
      <c r="AJK53" s="44"/>
      <c r="AJL53" s="44"/>
      <c r="AJM53" s="44"/>
      <c r="AJN53" s="44"/>
      <c r="AJO53" s="44"/>
      <c r="AJP53" s="44"/>
      <c r="AJQ53" s="44"/>
      <c r="AJR53" s="44"/>
      <c r="AJS53" s="44"/>
      <c r="AJT53" s="44"/>
      <c r="AJU53" s="44"/>
      <c r="AJV53" s="44"/>
      <c r="AJW53" s="44"/>
      <c r="AJX53" s="44"/>
      <c r="AJY53" s="44"/>
      <c r="AJZ53" s="44"/>
      <c r="AKA53" s="44"/>
      <c r="AKB53" s="44"/>
      <c r="AKC53" s="44"/>
      <c r="AKD53" s="44"/>
      <c r="AKE53" s="44"/>
      <c r="AKF53" s="44"/>
      <c r="AKG53" s="44"/>
      <c r="AKH53" s="44"/>
      <c r="AKI53" s="44"/>
      <c r="AKJ53" s="44"/>
      <c r="AKK53" s="44"/>
      <c r="AKL53" s="44"/>
      <c r="AKM53" s="44"/>
      <c r="AKN53" s="44"/>
      <c r="AKO53" s="44"/>
      <c r="AKP53" s="44"/>
      <c r="AKQ53" s="44"/>
      <c r="AKR53" s="44"/>
      <c r="AKS53" s="44"/>
      <c r="AKT53" s="44"/>
      <c r="AKU53" s="44"/>
      <c r="AKV53" s="44"/>
      <c r="AKW53" s="44"/>
      <c r="AKX53" s="44"/>
      <c r="AKY53" s="44"/>
      <c r="AKZ53" s="44"/>
      <c r="ALA53" s="44"/>
      <c r="ALB53" s="44"/>
      <c r="ALC53" s="44"/>
      <c r="ALD53" s="44"/>
      <c r="ALE53" s="44"/>
      <c r="ALF53" s="44"/>
      <c r="ALG53" s="44"/>
      <c r="ALH53" s="44"/>
      <c r="ALI53" s="44"/>
      <c r="ALJ53" s="44"/>
      <c r="ALK53" s="44"/>
      <c r="ALL53" s="44"/>
      <c r="ALM53" s="44"/>
      <c r="ALN53" s="44"/>
      <c r="ALO53" s="44"/>
      <c r="ALP53" s="44"/>
      <c r="ALQ53" s="44"/>
      <c r="ALR53" s="44"/>
      <c r="ALS53" s="44"/>
      <c r="ALT53" s="44"/>
      <c r="ALU53" s="44"/>
      <c r="ALV53" s="44"/>
      <c r="ALW53" s="44"/>
      <c r="ALX53" s="44"/>
      <c r="ALY53" s="44"/>
      <c r="ALZ53" s="44"/>
      <c r="AMA53" s="44"/>
      <c r="AMB53" s="44"/>
      <c r="AMC53" s="44"/>
      <c r="AMD53" s="44"/>
      <c r="AME53" s="44"/>
      <c r="AMF53" s="44"/>
      <c r="AMG53" s="44"/>
      <c r="AMH53" s="44"/>
      <c r="AMI53" s="44"/>
      <c r="AMJ53" s="44"/>
      <c r="AMK53" s="44"/>
      <c r="AML53" s="44"/>
      <c r="AMM53" s="44"/>
      <c r="AMN53" s="44"/>
      <c r="AMO53" s="44"/>
      <c r="AMP53" s="44"/>
      <c r="AMQ53" s="44"/>
      <c r="AMR53" s="44"/>
      <c r="AMS53" s="44"/>
      <c r="AMT53" s="44"/>
      <c r="AMU53" s="44"/>
      <c r="AMV53" s="44"/>
      <c r="AMW53" s="44"/>
      <c r="AMX53" s="44"/>
      <c r="AMY53" s="44"/>
      <c r="AMZ53" s="44"/>
      <c r="ANA53" s="44"/>
      <c r="ANB53" s="44"/>
      <c r="ANC53" s="44"/>
      <c r="AND53" s="44"/>
      <c r="ANE53" s="44"/>
      <c r="ANF53" s="44"/>
      <c r="ANG53" s="44"/>
      <c r="ANH53" s="44"/>
      <c r="ANI53" s="44"/>
      <c r="ANJ53" s="44"/>
      <c r="ANK53" s="44"/>
      <c r="ANL53" s="44"/>
      <c r="ANM53" s="44"/>
      <c r="ANN53" s="44"/>
      <c r="ANO53" s="44"/>
      <c r="ANP53" s="44"/>
      <c r="ANQ53" s="44"/>
      <c r="ANR53" s="44"/>
      <c r="ANS53" s="44"/>
      <c r="ANT53" s="44"/>
      <c r="ANU53" s="44"/>
      <c r="ANV53" s="44"/>
      <c r="ANW53" s="44"/>
      <c r="ANX53" s="44"/>
      <c r="ANY53" s="44"/>
      <c r="ANZ53" s="44"/>
      <c r="AOA53" s="44"/>
      <c r="AOB53" s="44"/>
      <c r="AOC53" s="44"/>
      <c r="AOD53" s="44"/>
      <c r="AOE53" s="44"/>
      <c r="AOF53" s="44"/>
      <c r="AOG53" s="44"/>
      <c r="AOH53" s="44"/>
      <c r="AOI53" s="44"/>
      <c r="AOJ53" s="44"/>
      <c r="AOK53" s="44"/>
      <c r="AOL53" s="44"/>
      <c r="AOM53" s="44"/>
      <c r="AON53" s="44"/>
      <c r="AOO53" s="44"/>
      <c r="AOP53" s="44"/>
      <c r="AOQ53" s="44"/>
      <c r="AOR53" s="44"/>
      <c r="AOS53" s="44"/>
      <c r="AOT53" s="44"/>
      <c r="AOU53" s="44"/>
      <c r="AOV53" s="44"/>
      <c r="AOW53" s="44"/>
      <c r="AOX53" s="44"/>
      <c r="AOY53" s="44"/>
      <c r="AOZ53" s="44"/>
      <c r="APA53" s="44"/>
      <c r="APB53" s="44"/>
      <c r="APC53" s="44"/>
      <c r="APD53" s="44"/>
      <c r="APE53" s="44"/>
      <c r="APF53" s="44"/>
      <c r="APG53" s="44"/>
      <c r="APH53" s="44"/>
      <c r="API53" s="44"/>
      <c r="APJ53" s="44"/>
      <c r="APK53" s="44"/>
      <c r="APL53" s="44"/>
      <c r="APM53" s="44"/>
    </row>
    <row r="54" spans="3:1105" x14ac:dyDescent="0.25">
      <c r="C54" s="46" t="s">
        <v>340</v>
      </c>
      <c r="D54" s="44">
        <v>12493</v>
      </c>
      <c r="E54" s="119">
        <v>0</v>
      </c>
      <c r="F54" s="119">
        <v>1095771.5</v>
      </c>
      <c r="G54" s="119">
        <v>-2263106.06</v>
      </c>
      <c r="H54" s="119">
        <v>0</v>
      </c>
      <c r="I54" s="44"/>
      <c r="J54" s="44"/>
      <c r="K54" s="44"/>
      <c r="L54" s="44"/>
      <c r="M54" s="44"/>
      <c r="N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44"/>
      <c r="AN54" s="44"/>
      <c r="AO54" s="44"/>
      <c r="AP54" s="44"/>
      <c r="AQ54" s="44"/>
      <c r="AR54" s="44"/>
      <c r="AS54" s="44"/>
      <c r="AT54" s="44"/>
      <c r="AU54" s="44"/>
      <c r="AV54" s="44"/>
      <c r="AW54" s="44"/>
      <c r="AX54" s="44"/>
      <c r="AY54" s="44"/>
      <c r="AZ54" s="44"/>
      <c r="BA54" s="44"/>
      <c r="BB54" s="44"/>
      <c r="BC54" s="44"/>
      <c r="BD54" s="44"/>
      <c r="BE54" s="44"/>
      <c r="BF54" s="44"/>
      <c r="BG54" s="44"/>
      <c r="BH54" s="44"/>
      <c r="BI54" s="44"/>
      <c r="BJ54" s="44"/>
      <c r="BK54" s="44"/>
      <c r="BL54" s="44"/>
      <c r="BM54" s="44"/>
      <c r="BN54" s="44"/>
      <c r="BO54" s="44"/>
      <c r="BP54" s="44"/>
      <c r="BQ54" s="44"/>
      <c r="BR54" s="44"/>
      <c r="BS54" s="44"/>
      <c r="BT54" s="44"/>
      <c r="BU54" s="44"/>
      <c r="BV54" s="44"/>
      <c r="BW54" s="44"/>
      <c r="BX54" s="44"/>
      <c r="BY54" s="44"/>
      <c r="BZ54" s="44"/>
      <c r="CA54" s="44"/>
      <c r="CB54" s="44"/>
      <c r="CC54" s="44"/>
      <c r="CD54" s="44"/>
      <c r="CE54" s="44"/>
      <c r="CF54" s="44"/>
      <c r="CG54" s="44"/>
      <c r="CH54" s="44"/>
      <c r="CI54" s="44"/>
      <c r="CJ54" s="44"/>
      <c r="CK54" s="44"/>
      <c r="CL54" s="44"/>
      <c r="CM54" s="44"/>
      <c r="CN54" s="44"/>
      <c r="CO54" s="44"/>
      <c r="CP54" s="44"/>
      <c r="CQ54" s="44"/>
      <c r="CR54" s="44"/>
      <c r="CS54" s="44"/>
      <c r="CT54" s="44"/>
      <c r="CU54" s="44"/>
      <c r="CV54" s="44"/>
      <c r="CW54" s="44"/>
      <c r="CX54" s="44"/>
      <c r="CY54" s="44"/>
      <c r="CZ54" s="44"/>
      <c r="DA54" s="44"/>
      <c r="DB54" s="44"/>
      <c r="DC54" s="44"/>
      <c r="DD54" s="44"/>
      <c r="DE54" s="44"/>
      <c r="DF54" s="44"/>
      <c r="DG54" s="44"/>
      <c r="DH54" s="44"/>
      <c r="DI54" s="44"/>
      <c r="DJ54" s="44"/>
      <c r="DK54" s="44"/>
      <c r="DL54" s="44"/>
      <c r="DM54" s="44"/>
      <c r="DN54" s="44"/>
      <c r="DO54" s="44"/>
      <c r="DP54" s="44"/>
      <c r="DQ54" s="44"/>
      <c r="DR54" s="44"/>
      <c r="DS54" s="44"/>
      <c r="DT54" s="44"/>
      <c r="DU54" s="44"/>
      <c r="DV54" s="44"/>
      <c r="DW54" s="44"/>
      <c r="DX54" s="44"/>
      <c r="DY54" s="44"/>
      <c r="DZ54" s="44"/>
      <c r="EA54" s="44"/>
      <c r="EB54" s="44"/>
      <c r="EC54" s="44"/>
      <c r="ED54" s="44"/>
      <c r="EE54" s="44"/>
      <c r="EF54" s="44"/>
      <c r="EG54" s="44"/>
      <c r="EH54" s="44"/>
      <c r="EI54" s="44"/>
      <c r="EJ54" s="44"/>
      <c r="EK54" s="44"/>
      <c r="EL54" s="44"/>
      <c r="EM54" s="44"/>
      <c r="EN54" s="44"/>
      <c r="EO54" s="44"/>
      <c r="EP54" s="44"/>
      <c r="EQ54" s="44"/>
      <c r="ER54" s="44"/>
      <c r="ES54" s="44"/>
      <c r="ET54" s="44"/>
      <c r="EU54" s="44"/>
      <c r="EV54" s="44"/>
      <c r="EW54" s="44"/>
      <c r="EX54" s="44"/>
      <c r="EY54" s="44"/>
      <c r="EZ54" s="44"/>
      <c r="FA54" s="44"/>
      <c r="FB54" s="44"/>
      <c r="FC54" s="44"/>
      <c r="FD54" s="44"/>
      <c r="FE54" s="44"/>
      <c r="FF54" s="44"/>
      <c r="FG54" s="44"/>
      <c r="FH54" s="44"/>
      <c r="FI54" s="44"/>
      <c r="FJ54" s="44"/>
      <c r="FK54" s="44"/>
      <c r="FL54" s="44"/>
      <c r="FM54" s="44"/>
      <c r="FN54" s="44"/>
      <c r="FO54" s="44"/>
      <c r="FP54" s="44"/>
      <c r="FQ54" s="44"/>
      <c r="FR54" s="44"/>
      <c r="FS54" s="44"/>
      <c r="FT54" s="44"/>
      <c r="FU54" s="44"/>
      <c r="FV54" s="44"/>
      <c r="FW54" s="44"/>
      <c r="FX54" s="44"/>
      <c r="FY54" s="44"/>
      <c r="FZ54" s="44"/>
      <c r="GA54" s="44"/>
      <c r="GB54" s="44"/>
      <c r="GC54" s="44"/>
      <c r="GD54" s="44"/>
      <c r="GE54" s="44"/>
      <c r="GF54" s="44"/>
      <c r="GG54" s="44"/>
      <c r="GH54" s="44"/>
      <c r="GI54" s="44"/>
      <c r="GJ54" s="44"/>
      <c r="GK54" s="44"/>
      <c r="GL54" s="44"/>
      <c r="GM54" s="44"/>
      <c r="GN54" s="44"/>
      <c r="GO54" s="44"/>
      <c r="GP54" s="44"/>
      <c r="GQ54" s="44"/>
      <c r="GR54" s="44"/>
      <c r="GS54" s="44"/>
      <c r="GT54" s="44"/>
      <c r="GU54" s="44"/>
      <c r="GV54" s="44"/>
      <c r="GW54" s="44"/>
      <c r="GX54" s="44"/>
      <c r="GY54" s="44"/>
      <c r="GZ54" s="44"/>
      <c r="HA54" s="44"/>
      <c r="HB54" s="44"/>
      <c r="HC54" s="44"/>
      <c r="HD54" s="44"/>
      <c r="HE54" s="44"/>
      <c r="HF54" s="44"/>
      <c r="HG54" s="44"/>
      <c r="HH54" s="44"/>
      <c r="HI54" s="44"/>
      <c r="HJ54" s="44"/>
      <c r="HK54" s="44"/>
      <c r="HL54" s="44"/>
      <c r="HM54" s="44"/>
      <c r="HN54" s="44"/>
      <c r="HO54" s="44"/>
      <c r="HP54" s="44"/>
      <c r="HQ54" s="44"/>
      <c r="HR54" s="44"/>
      <c r="HS54" s="44"/>
      <c r="HT54" s="44"/>
      <c r="HU54" s="44"/>
      <c r="HV54" s="44"/>
      <c r="HW54" s="44"/>
      <c r="HX54" s="44"/>
      <c r="HY54" s="44"/>
      <c r="HZ54" s="44"/>
      <c r="IA54" s="44"/>
      <c r="IB54" s="44"/>
      <c r="IC54" s="44"/>
      <c r="ID54" s="44"/>
      <c r="IE54" s="44"/>
      <c r="IF54" s="44"/>
      <c r="IG54" s="44"/>
      <c r="IH54" s="44"/>
      <c r="II54" s="44"/>
      <c r="IJ54" s="44"/>
      <c r="IK54" s="44"/>
      <c r="IL54" s="44"/>
      <c r="IM54" s="44"/>
      <c r="IN54" s="44"/>
      <c r="IO54" s="44"/>
      <c r="IP54" s="44"/>
      <c r="IQ54" s="44"/>
      <c r="IR54" s="44"/>
      <c r="IS54" s="44"/>
      <c r="IT54" s="44"/>
      <c r="IU54" s="44"/>
      <c r="IV54" s="44"/>
      <c r="IW54" s="44"/>
      <c r="IX54" s="44"/>
      <c r="IY54" s="44"/>
      <c r="IZ54" s="44"/>
      <c r="JA54" s="44"/>
      <c r="JB54" s="44"/>
      <c r="JC54" s="44"/>
      <c r="JD54" s="44"/>
      <c r="JE54" s="44"/>
      <c r="JF54" s="44"/>
      <c r="JG54" s="44"/>
      <c r="JH54" s="44"/>
      <c r="JI54" s="44"/>
      <c r="JJ54" s="44"/>
      <c r="JK54" s="44"/>
      <c r="JL54" s="44"/>
      <c r="JM54" s="44"/>
      <c r="JN54" s="44"/>
      <c r="JO54" s="44"/>
      <c r="JP54" s="44"/>
      <c r="JQ54" s="44"/>
      <c r="JR54" s="44"/>
      <c r="JS54" s="44"/>
      <c r="JT54" s="44"/>
      <c r="JU54" s="44"/>
      <c r="JV54" s="44"/>
      <c r="JW54" s="44"/>
      <c r="JX54" s="44"/>
      <c r="JY54" s="44"/>
      <c r="JZ54" s="44"/>
      <c r="KA54" s="44"/>
      <c r="KB54" s="44"/>
      <c r="KC54" s="44"/>
      <c r="KD54" s="44"/>
      <c r="KE54" s="44"/>
      <c r="KF54" s="44"/>
      <c r="KG54" s="44"/>
      <c r="KH54" s="44"/>
      <c r="KI54" s="44"/>
      <c r="KJ54" s="44"/>
      <c r="KK54" s="44"/>
      <c r="KL54" s="44"/>
      <c r="KM54" s="44"/>
      <c r="KN54" s="44"/>
      <c r="KO54" s="44"/>
      <c r="KP54" s="44"/>
      <c r="KQ54" s="44"/>
      <c r="KR54" s="44"/>
      <c r="KS54" s="44"/>
      <c r="KT54" s="44"/>
      <c r="KU54" s="44"/>
      <c r="KV54" s="44"/>
      <c r="KW54" s="44"/>
      <c r="KX54" s="44"/>
      <c r="KY54" s="44"/>
      <c r="KZ54" s="44"/>
      <c r="LA54" s="44"/>
      <c r="LB54" s="44"/>
      <c r="LC54" s="44"/>
      <c r="LD54" s="44"/>
      <c r="LE54" s="44"/>
      <c r="LF54" s="44"/>
      <c r="LG54" s="44"/>
      <c r="LH54" s="44"/>
      <c r="LI54" s="44"/>
      <c r="LJ54" s="44"/>
      <c r="LK54" s="44"/>
      <c r="LL54" s="44"/>
      <c r="LM54" s="44"/>
      <c r="LN54" s="44"/>
      <c r="LO54" s="44"/>
      <c r="LP54" s="44"/>
      <c r="LQ54" s="44"/>
      <c r="LR54" s="44"/>
      <c r="LS54" s="44"/>
      <c r="LT54" s="44"/>
      <c r="LU54" s="44"/>
      <c r="LV54" s="44"/>
      <c r="LW54" s="44"/>
      <c r="LX54" s="44"/>
      <c r="LY54" s="44"/>
      <c r="LZ54" s="44"/>
      <c r="MA54" s="44"/>
      <c r="MB54" s="44"/>
      <c r="MC54" s="44"/>
      <c r="MD54" s="44"/>
      <c r="ME54" s="44"/>
      <c r="MF54" s="44"/>
      <c r="MG54" s="44"/>
      <c r="MH54" s="44"/>
      <c r="MI54" s="44"/>
      <c r="MJ54" s="44"/>
      <c r="MK54" s="44"/>
      <c r="ML54" s="44"/>
      <c r="MM54" s="44"/>
      <c r="MN54" s="44"/>
      <c r="MO54" s="44"/>
      <c r="MP54" s="44"/>
      <c r="MQ54" s="44"/>
      <c r="MR54" s="44"/>
      <c r="MS54" s="44"/>
      <c r="MT54" s="44"/>
      <c r="MU54" s="44"/>
      <c r="MV54" s="44"/>
      <c r="MW54" s="44"/>
      <c r="MX54" s="44"/>
      <c r="MY54" s="44"/>
      <c r="MZ54" s="44"/>
      <c r="NA54" s="44"/>
      <c r="NB54" s="44"/>
      <c r="NC54" s="44"/>
      <c r="ND54" s="44"/>
      <c r="NE54" s="44"/>
      <c r="NF54" s="44"/>
      <c r="NG54" s="44"/>
      <c r="NH54" s="44"/>
      <c r="NI54" s="44"/>
      <c r="NJ54" s="44"/>
      <c r="NK54" s="44"/>
      <c r="NL54" s="44"/>
      <c r="NM54" s="44"/>
      <c r="NN54" s="44"/>
      <c r="NO54" s="44"/>
      <c r="NP54" s="44"/>
      <c r="NQ54" s="44"/>
      <c r="NR54" s="44"/>
      <c r="NS54" s="44"/>
      <c r="NT54" s="44"/>
      <c r="NU54" s="44"/>
      <c r="NV54" s="44"/>
      <c r="NW54" s="44"/>
      <c r="NX54" s="44"/>
      <c r="NY54" s="44"/>
      <c r="NZ54" s="44"/>
      <c r="OA54" s="44"/>
      <c r="OB54" s="44"/>
      <c r="OC54" s="44"/>
      <c r="OD54" s="44"/>
      <c r="OE54" s="44"/>
      <c r="OF54" s="44"/>
      <c r="OG54" s="44"/>
      <c r="OH54" s="44"/>
      <c r="OI54" s="44"/>
      <c r="OJ54" s="44"/>
      <c r="OK54" s="44"/>
      <c r="OL54" s="44"/>
      <c r="OM54" s="44"/>
      <c r="ON54" s="44"/>
      <c r="OO54" s="44"/>
      <c r="OP54" s="44"/>
      <c r="OQ54" s="44"/>
      <c r="OR54" s="44"/>
      <c r="OS54" s="44"/>
      <c r="OT54" s="44"/>
      <c r="OU54" s="44"/>
      <c r="OV54" s="44"/>
      <c r="OW54" s="44"/>
      <c r="OX54" s="44"/>
      <c r="OY54" s="44"/>
      <c r="OZ54" s="44"/>
      <c r="PA54" s="44"/>
      <c r="PB54" s="44"/>
      <c r="PC54" s="44"/>
      <c r="PD54" s="44"/>
      <c r="PE54" s="44"/>
      <c r="PF54" s="44"/>
      <c r="PG54" s="44"/>
      <c r="PH54" s="44"/>
      <c r="PI54" s="44"/>
      <c r="PJ54" s="44"/>
      <c r="PK54" s="44"/>
      <c r="PL54" s="44"/>
      <c r="PM54" s="44"/>
      <c r="PN54" s="44"/>
      <c r="PO54" s="44"/>
      <c r="PP54" s="44"/>
      <c r="PQ54" s="44"/>
      <c r="PR54" s="44"/>
      <c r="PS54" s="44"/>
      <c r="PT54" s="44"/>
      <c r="PU54" s="44"/>
      <c r="PV54" s="44"/>
      <c r="PW54" s="44"/>
      <c r="PX54" s="44"/>
      <c r="PY54" s="44"/>
      <c r="PZ54" s="44"/>
      <c r="QA54" s="44"/>
      <c r="QB54" s="44"/>
      <c r="QC54" s="44"/>
      <c r="QD54" s="44"/>
      <c r="QE54" s="44"/>
      <c r="QF54" s="44"/>
      <c r="QG54" s="44"/>
      <c r="QH54" s="44"/>
      <c r="QI54" s="44"/>
      <c r="QJ54" s="44"/>
      <c r="QK54" s="44"/>
      <c r="QL54" s="44"/>
      <c r="QM54" s="44"/>
      <c r="QN54" s="44"/>
      <c r="QO54" s="44"/>
      <c r="QP54" s="44"/>
      <c r="QQ54" s="44"/>
      <c r="QR54" s="44"/>
      <c r="QS54" s="44"/>
      <c r="QT54" s="44"/>
      <c r="QU54" s="44"/>
      <c r="QV54" s="44"/>
      <c r="QW54" s="44"/>
      <c r="QX54" s="44"/>
      <c r="QY54" s="44"/>
      <c r="QZ54" s="44"/>
      <c r="RA54" s="44"/>
      <c r="RB54" s="44"/>
      <c r="RC54" s="44"/>
      <c r="RD54" s="44"/>
      <c r="RE54" s="44"/>
      <c r="RF54" s="44"/>
      <c r="RG54" s="44"/>
      <c r="RH54" s="44"/>
      <c r="RI54" s="44"/>
      <c r="RJ54" s="44"/>
      <c r="RK54" s="44"/>
      <c r="RL54" s="44"/>
      <c r="RM54" s="44"/>
      <c r="RN54" s="44"/>
      <c r="RO54" s="44"/>
      <c r="RP54" s="44"/>
      <c r="RQ54" s="44"/>
      <c r="RR54" s="44"/>
      <c r="RS54" s="44"/>
      <c r="RT54" s="44"/>
      <c r="RU54" s="44"/>
      <c r="RV54" s="44"/>
      <c r="RW54" s="44"/>
      <c r="RX54" s="44"/>
      <c r="RY54" s="44"/>
      <c r="RZ54" s="44"/>
      <c r="SA54" s="44"/>
      <c r="SB54" s="44"/>
      <c r="SC54" s="44"/>
      <c r="SD54" s="44"/>
      <c r="SE54" s="44"/>
      <c r="SF54" s="44"/>
      <c r="SG54" s="44"/>
      <c r="SH54" s="44"/>
      <c r="SI54" s="44"/>
      <c r="SJ54" s="44"/>
      <c r="SK54" s="44"/>
      <c r="SL54" s="44"/>
      <c r="SM54" s="44"/>
      <c r="SN54" s="44"/>
      <c r="SO54" s="44"/>
      <c r="SP54" s="44"/>
      <c r="SQ54" s="44"/>
      <c r="SR54" s="44"/>
      <c r="SS54" s="44"/>
      <c r="ST54" s="44"/>
      <c r="SU54" s="44"/>
      <c r="SV54" s="44"/>
      <c r="SW54" s="44"/>
      <c r="SX54" s="44"/>
      <c r="SY54" s="44"/>
      <c r="SZ54" s="44"/>
      <c r="TA54" s="44"/>
      <c r="TB54" s="44"/>
      <c r="TC54" s="44"/>
      <c r="TD54" s="44"/>
      <c r="TE54" s="44"/>
      <c r="TF54" s="44"/>
      <c r="TG54" s="44"/>
      <c r="TH54" s="44"/>
      <c r="TI54" s="44"/>
      <c r="TJ54" s="44"/>
      <c r="TK54" s="44"/>
      <c r="TL54" s="44"/>
      <c r="TM54" s="44"/>
      <c r="TN54" s="44"/>
      <c r="TO54" s="44"/>
      <c r="TP54" s="44"/>
      <c r="TQ54" s="44"/>
      <c r="TR54" s="44"/>
      <c r="TS54" s="44"/>
      <c r="TT54" s="44"/>
      <c r="TU54" s="44"/>
      <c r="TV54" s="44"/>
      <c r="TW54" s="44"/>
      <c r="TX54" s="44"/>
      <c r="TY54" s="44"/>
      <c r="TZ54" s="44"/>
      <c r="UA54" s="44"/>
      <c r="UB54" s="44"/>
      <c r="UC54" s="44"/>
      <c r="UD54" s="44"/>
      <c r="UE54" s="44"/>
      <c r="UF54" s="44"/>
      <c r="UG54" s="44"/>
      <c r="UH54" s="44"/>
      <c r="UI54" s="44"/>
      <c r="UJ54" s="44"/>
      <c r="UK54" s="44"/>
      <c r="UL54" s="44"/>
      <c r="UM54" s="44"/>
      <c r="UN54" s="44"/>
      <c r="UO54" s="44"/>
      <c r="UP54" s="44"/>
      <c r="UQ54" s="44"/>
      <c r="UR54" s="44"/>
      <c r="US54" s="44"/>
      <c r="UT54" s="44"/>
      <c r="UU54" s="44"/>
      <c r="UV54" s="44"/>
      <c r="UW54" s="44"/>
      <c r="UX54" s="44"/>
      <c r="UY54" s="44"/>
      <c r="UZ54" s="44"/>
      <c r="VA54" s="44"/>
      <c r="VB54" s="44"/>
      <c r="VC54" s="44"/>
      <c r="VD54" s="44"/>
      <c r="VE54" s="44"/>
      <c r="VF54" s="44"/>
      <c r="VG54" s="44"/>
      <c r="VH54" s="44"/>
      <c r="VI54" s="44"/>
      <c r="VJ54" s="44"/>
      <c r="VK54" s="44"/>
      <c r="VL54" s="44"/>
      <c r="VM54" s="44"/>
      <c r="VN54" s="44"/>
      <c r="VO54" s="44"/>
      <c r="VP54" s="44"/>
      <c r="VQ54" s="44"/>
      <c r="VR54" s="44"/>
      <c r="VS54" s="44"/>
      <c r="VT54" s="44"/>
      <c r="VU54" s="44"/>
      <c r="VV54" s="44"/>
      <c r="VW54" s="44"/>
      <c r="VX54" s="44"/>
      <c r="VY54" s="44"/>
      <c r="VZ54" s="44"/>
      <c r="WA54" s="44"/>
      <c r="WB54" s="44"/>
      <c r="WC54" s="44"/>
      <c r="WD54" s="44"/>
      <c r="WE54" s="44"/>
      <c r="WF54" s="44"/>
      <c r="WG54" s="44"/>
      <c r="WH54" s="44"/>
      <c r="WI54" s="44"/>
      <c r="WJ54" s="44"/>
      <c r="WK54" s="44"/>
      <c r="WL54" s="44"/>
      <c r="WM54" s="44"/>
      <c r="WN54" s="44"/>
      <c r="WO54" s="44"/>
      <c r="WP54" s="44"/>
      <c r="WQ54" s="44"/>
      <c r="WR54" s="44"/>
      <c r="WS54" s="44"/>
      <c r="WT54" s="44"/>
      <c r="WU54" s="44"/>
      <c r="WV54" s="44"/>
      <c r="WW54" s="44"/>
      <c r="WX54" s="44"/>
      <c r="WY54" s="44"/>
      <c r="WZ54" s="44"/>
      <c r="XA54" s="44"/>
      <c r="XB54" s="44"/>
      <c r="XC54" s="44"/>
      <c r="XD54" s="44"/>
      <c r="XE54" s="44"/>
      <c r="XF54" s="44"/>
      <c r="XG54" s="44"/>
      <c r="XH54" s="44"/>
      <c r="XI54" s="44"/>
      <c r="XJ54" s="44"/>
      <c r="XK54" s="44"/>
      <c r="XL54" s="44"/>
      <c r="XM54" s="44"/>
      <c r="XN54" s="44"/>
      <c r="XO54" s="44"/>
      <c r="XP54" s="44"/>
      <c r="XQ54" s="44"/>
      <c r="XR54" s="44"/>
      <c r="XS54" s="44"/>
      <c r="XT54" s="44"/>
      <c r="XU54" s="44"/>
      <c r="XV54" s="44"/>
      <c r="XW54" s="44"/>
      <c r="XX54" s="44"/>
      <c r="XY54" s="44"/>
      <c r="XZ54" s="44"/>
      <c r="YA54" s="44"/>
      <c r="YB54" s="44"/>
      <c r="YC54" s="44"/>
      <c r="YD54" s="44"/>
      <c r="YE54" s="44"/>
      <c r="YF54" s="44"/>
      <c r="YG54" s="44"/>
      <c r="YH54" s="44"/>
      <c r="YI54" s="44"/>
      <c r="YJ54" s="44"/>
      <c r="YK54" s="44"/>
      <c r="YL54" s="44"/>
      <c r="YM54" s="44"/>
      <c r="YN54" s="44"/>
      <c r="YO54" s="44"/>
      <c r="YP54" s="44"/>
      <c r="YQ54" s="44"/>
      <c r="YR54" s="44"/>
      <c r="YS54" s="44"/>
      <c r="YT54" s="44"/>
      <c r="YU54" s="44"/>
      <c r="YV54" s="44"/>
      <c r="YW54" s="44"/>
      <c r="YX54" s="44"/>
      <c r="YY54" s="44"/>
      <c r="YZ54" s="44"/>
      <c r="ZA54" s="44"/>
      <c r="ZB54" s="44"/>
      <c r="ZC54" s="44"/>
      <c r="ZD54" s="44"/>
      <c r="ZE54" s="44"/>
      <c r="ZF54" s="44"/>
      <c r="ZG54" s="44"/>
      <c r="ZH54" s="44"/>
      <c r="ZI54" s="44"/>
      <c r="ZJ54" s="44"/>
      <c r="ZK54" s="44"/>
      <c r="ZL54" s="44"/>
      <c r="ZM54" s="44"/>
      <c r="ZN54" s="44"/>
      <c r="ZO54" s="44"/>
      <c r="ZP54" s="44"/>
      <c r="ZQ54" s="44"/>
      <c r="ZR54" s="44"/>
      <c r="ZS54" s="44"/>
      <c r="ZT54" s="44"/>
      <c r="ZU54" s="44"/>
      <c r="ZV54" s="44"/>
      <c r="ZW54" s="44"/>
      <c r="ZX54" s="44"/>
      <c r="ZY54" s="44"/>
      <c r="ZZ54" s="44"/>
      <c r="AAA54" s="44"/>
      <c r="AAB54" s="44"/>
      <c r="AAC54" s="44"/>
      <c r="AAD54" s="44"/>
      <c r="AAE54" s="44"/>
      <c r="AAF54" s="44"/>
      <c r="AAG54" s="44"/>
      <c r="AAH54" s="44"/>
      <c r="AAI54" s="44"/>
      <c r="AAJ54" s="44"/>
      <c r="AAK54" s="44"/>
      <c r="AAL54" s="44"/>
      <c r="AAM54" s="44"/>
      <c r="AAN54" s="44"/>
      <c r="AAO54" s="44"/>
      <c r="AAP54" s="44"/>
      <c r="AAQ54" s="44"/>
      <c r="AAR54" s="44"/>
      <c r="AAS54" s="44"/>
      <c r="AAT54" s="44"/>
      <c r="AAU54" s="44"/>
      <c r="AAV54" s="44"/>
      <c r="AAW54" s="44"/>
      <c r="AAX54" s="44"/>
      <c r="AAY54" s="44"/>
      <c r="AAZ54" s="44"/>
      <c r="ABA54" s="44"/>
      <c r="ABB54" s="44"/>
      <c r="ABC54" s="44"/>
      <c r="ABD54" s="44"/>
      <c r="ABE54" s="44"/>
      <c r="ABF54" s="44"/>
      <c r="ABG54" s="44"/>
      <c r="ABH54" s="44"/>
      <c r="ABI54" s="44"/>
      <c r="ABJ54" s="44"/>
      <c r="ABK54" s="44"/>
      <c r="ABL54" s="44"/>
      <c r="ABM54" s="44"/>
      <c r="ABN54" s="44"/>
      <c r="ABO54" s="44"/>
      <c r="ABP54" s="44"/>
      <c r="ABQ54" s="44"/>
      <c r="ABR54" s="44"/>
      <c r="ABS54" s="44"/>
      <c r="ABT54" s="44"/>
      <c r="ABU54" s="44"/>
      <c r="ABV54" s="44"/>
      <c r="ABW54" s="44"/>
      <c r="ABX54" s="44"/>
      <c r="ABY54" s="44"/>
      <c r="ABZ54" s="44"/>
      <c r="ACA54" s="44"/>
      <c r="ACB54" s="44"/>
      <c r="ACC54" s="44"/>
      <c r="ACD54" s="44"/>
      <c r="ACE54" s="44"/>
      <c r="ACF54" s="44"/>
      <c r="ACG54" s="44"/>
      <c r="ACH54" s="44"/>
      <c r="ACI54" s="44"/>
      <c r="ACJ54" s="44"/>
      <c r="ACK54" s="44"/>
      <c r="ACL54" s="44"/>
      <c r="ACM54" s="44"/>
      <c r="ACN54" s="44"/>
      <c r="ACO54" s="44"/>
      <c r="ACP54" s="44"/>
      <c r="ACQ54" s="44"/>
      <c r="ACR54" s="44"/>
      <c r="ACS54" s="44"/>
      <c r="ACT54" s="44"/>
      <c r="ACU54" s="44"/>
      <c r="ACV54" s="44"/>
      <c r="ACW54" s="44"/>
      <c r="ACX54" s="44"/>
      <c r="ACY54" s="44"/>
      <c r="ACZ54" s="44"/>
      <c r="ADA54" s="44"/>
      <c r="ADB54" s="44"/>
      <c r="ADC54" s="44"/>
      <c r="ADD54" s="44"/>
      <c r="ADE54" s="44"/>
      <c r="ADF54" s="44"/>
      <c r="ADG54" s="44"/>
      <c r="ADH54" s="44"/>
      <c r="ADI54" s="44"/>
      <c r="ADJ54" s="44"/>
      <c r="ADK54" s="44"/>
      <c r="ADL54" s="44"/>
      <c r="ADM54" s="44"/>
      <c r="ADN54" s="44"/>
      <c r="ADO54" s="44"/>
      <c r="ADP54" s="44"/>
      <c r="ADQ54" s="44"/>
      <c r="ADR54" s="44"/>
      <c r="ADS54" s="44"/>
      <c r="ADT54" s="44"/>
      <c r="ADU54" s="44"/>
      <c r="ADV54" s="44"/>
      <c r="ADW54" s="44"/>
      <c r="ADX54" s="44"/>
      <c r="ADY54" s="44"/>
      <c r="ADZ54" s="44"/>
      <c r="AEA54" s="44"/>
      <c r="AEB54" s="44"/>
      <c r="AEC54" s="44"/>
      <c r="AED54" s="44"/>
      <c r="AEE54" s="44"/>
      <c r="AEF54" s="44"/>
      <c r="AEG54" s="44"/>
      <c r="AEH54" s="44"/>
      <c r="AEI54" s="44"/>
      <c r="AEJ54" s="44"/>
      <c r="AEK54" s="44"/>
      <c r="AEL54" s="44"/>
      <c r="AEM54" s="44"/>
      <c r="AEN54" s="44"/>
      <c r="AEO54" s="44"/>
      <c r="AEP54" s="44"/>
      <c r="AEQ54" s="44"/>
      <c r="AER54" s="44"/>
      <c r="AES54" s="44"/>
      <c r="AET54" s="44"/>
      <c r="AEU54" s="44"/>
      <c r="AEV54" s="44"/>
      <c r="AEW54" s="44"/>
      <c r="AEX54" s="44"/>
      <c r="AEY54" s="44"/>
      <c r="AEZ54" s="44"/>
      <c r="AFA54" s="44"/>
      <c r="AFB54" s="44"/>
      <c r="AFC54" s="44"/>
      <c r="AFD54" s="44"/>
      <c r="AFE54" s="44"/>
      <c r="AFF54" s="44"/>
      <c r="AFG54" s="44"/>
      <c r="AFH54" s="44"/>
      <c r="AFI54" s="44"/>
      <c r="AFJ54" s="44"/>
      <c r="AFK54" s="44"/>
      <c r="AFL54" s="44"/>
      <c r="AFM54" s="44"/>
      <c r="AFN54" s="44"/>
      <c r="AFO54" s="44"/>
      <c r="AFP54" s="44"/>
      <c r="AFQ54" s="44"/>
      <c r="AFR54" s="44"/>
      <c r="AFS54" s="44"/>
      <c r="AFT54" s="44"/>
      <c r="AFU54" s="44"/>
      <c r="AFV54" s="44"/>
      <c r="AFW54" s="44"/>
      <c r="AFX54" s="44"/>
      <c r="AFY54" s="44"/>
      <c r="AFZ54" s="44"/>
      <c r="AGA54" s="44"/>
      <c r="AGB54" s="44"/>
      <c r="AGC54" s="44"/>
      <c r="AGD54" s="44"/>
      <c r="AGE54" s="44"/>
      <c r="AGF54" s="44"/>
      <c r="AGG54" s="44"/>
      <c r="AGH54" s="44"/>
      <c r="AGI54" s="44"/>
      <c r="AGJ54" s="44"/>
      <c r="AGK54" s="44"/>
      <c r="AGL54" s="44"/>
      <c r="AGM54" s="44"/>
      <c r="AGN54" s="44"/>
      <c r="AGO54" s="44"/>
      <c r="AGP54" s="44"/>
      <c r="AGQ54" s="44"/>
      <c r="AGR54" s="44"/>
      <c r="AGS54" s="44"/>
      <c r="AGT54" s="44"/>
      <c r="AGU54" s="44"/>
      <c r="AGV54" s="44"/>
      <c r="AGW54" s="44"/>
      <c r="AGX54" s="44"/>
      <c r="AGY54" s="44"/>
      <c r="AGZ54" s="44"/>
      <c r="AHA54" s="44"/>
      <c r="AHB54" s="44"/>
      <c r="AHC54" s="44"/>
      <c r="AHD54" s="44"/>
      <c r="AHE54" s="44"/>
      <c r="AHF54" s="44"/>
      <c r="AHG54" s="44"/>
      <c r="AHH54" s="44"/>
      <c r="AHI54" s="44"/>
      <c r="AHJ54" s="44"/>
      <c r="AHK54" s="44"/>
      <c r="AHL54" s="44"/>
      <c r="AHM54" s="44"/>
      <c r="AHN54" s="44"/>
      <c r="AHO54" s="44"/>
      <c r="AHP54" s="44"/>
      <c r="AHQ54" s="44"/>
      <c r="AHR54" s="44"/>
      <c r="AHS54" s="44"/>
      <c r="AHT54" s="44"/>
      <c r="AHU54" s="44"/>
      <c r="AHV54" s="44"/>
      <c r="AHW54" s="44"/>
      <c r="AHX54" s="44"/>
      <c r="AHY54" s="44"/>
      <c r="AHZ54" s="44"/>
      <c r="AIA54" s="44"/>
      <c r="AIB54" s="44"/>
      <c r="AIC54" s="44"/>
      <c r="AID54" s="44"/>
      <c r="AIE54" s="44"/>
      <c r="AIF54" s="44"/>
      <c r="AIG54" s="44"/>
      <c r="AIH54" s="44"/>
      <c r="AII54" s="44"/>
      <c r="AIJ54" s="44"/>
      <c r="AIK54" s="44"/>
      <c r="AIL54" s="44"/>
      <c r="AIM54" s="44"/>
      <c r="AIN54" s="44"/>
      <c r="AIO54" s="44"/>
      <c r="AIP54" s="44"/>
      <c r="AIQ54" s="44"/>
      <c r="AIR54" s="44"/>
      <c r="AIS54" s="44"/>
      <c r="AIT54" s="44"/>
      <c r="AIU54" s="44"/>
      <c r="AIV54" s="44"/>
      <c r="AIW54" s="44"/>
      <c r="AIX54" s="44"/>
      <c r="AIY54" s="44"/>
      <c r="AIZ54" s="44"/>
      <c r="AJA54" s="44"/>
      <c r="AJB54" s="44"/>
      <c r="AJC54" s="44"/>
      <c r="AJD54" s="44"/>
      <c r="AJE54" s="44"/>
      <c r="AJF54" s="44"/>
      <c r="AJG54" s="44"/>
      <c r="AJH54" s="44"/>
      <c r="AJI54" s="44"/>
      <c r="AJJ54" s="44"/>
      <c r="AJK54" s="44"/>
      <c r="AJL54" s="44"/>
      <c r="AJM54" s="44"/>
      <c r="AJN54" s="44"/>
      <c r="AJO54" s="44"/>
      <c r="AJP54" s="44"/>
      <c r="AJQ54" s="44"/>
      <c r="AJR54" s="44"/>
      <c r="AJS54" s="44"/>
      <c r="AJT54" s="44"/>
      <c r="AJU54" s="44"/>
      <c r="AJV54" s="44"/>
      <c r="AJW54" s="44"/>
      <c r="AJX54" s="44"/>
      <c r="AJY54" s="44"/>
      <c r="AJZ54" s="44"/>
      <c r="AKA54" s="44"/>
      <c r="AKB54" s="44"/>
      <c r="AKC54" s="44"/>
      <c r="AKD54" s="44"/>
      <c r="AKE54" s="44"/>
      <c r="AKF54" s="44"/>
      <c r="AKG54" s="44"/>
      <c r="AKH54" s="44"/>
      <c r="AKI54" s="44"/>
      <c r="AKJ54" s="44"/>
      <c r="AKK54" s="44"/>
      <c r="AKL54" s="44"/>
      <c r="AKM54" s="44"/>
      <c r="AKN54" s="44"/>
      <c r="AKO54" s="44"/>
      <c r="AKP54" s="44"/>
      <c r="AKQ54" s="44"/>
      <c r="AKR54" s="44"/>
      <c r="AKS54" s="44"/>
      <c r="AKT54" s="44"/>
      <c r="AKU54" s="44"/>
      <c r="AKV54" s="44"/>
      <c r="AKW54" s="44"/>
      <c r="AKX54" s="44"/>
      <c r="AKY54" s="44"/>
      <c r="AKZ54" s="44"/>
      <c r="ALA54" s="44"/>
      <c r="ALB54" s="44"/>
      <c r="ALC54" s="44"/>
      <c r="ALD54" s="44"/>
      <c r="ALE54" s="44"/>
      <c r="ALF54" s="44"/>
      <c r="ALG54" s="44"/>
      <c r="ALH54" s="44"/>
      <c r="ALI54" s="44"/>
      <c r="ALJ54" s="44"/>
      <c r="ALK54" s="44"/>
      <c r="ALL54" s="44"/>
      <c r="ALM54" s="44"/>
      <c r="ALN54" s="44"/>
      <c r="ALO54" s="44"/>
      <c r="ALP54" s="44"/>
      <c r="ALQ54" s="44"/>
      <c r="ALR54" s="44"/>
      <c r="ALS54" s="44"/>
      <c r="ALT54" s="44"/>
      <c r="ALU54" s="44"/>
      <c r="ALV54" s="44"/>
      <c r="ALW54" s="44"/>
      <c r="ALX54" s="44"/>
      <c r="ALY54" s="44"/>
      <c r="ALZ54" s="44"/>
      <c r="AMA54" s="44"/>
      <c r="AMB54" s="44"/>
      <c r="AMC54" s="44"/>
      <c r="AMD54" s="44"/>
      <c r="AME54" s="44"/>
      <c r="AMF54" s="44"/>
      <c r="AMG54" s="44"/>
      <c r="AMH54" s="44"/>
      <c r="AMI54" s="44"/>
      <c r="AMJ54" s="44"/>
      <c r="AMK54" s="44"/>
      <c r="AML54" s="44"/>
      <c r="AMM54" s="44"/>
      <c r="AMN54" s="44"/>
      <c r="AMO54" s="44"/>
      <c r="AMP54" s="44"/>
      <c r="AMQ54" s="44"/>
      <c r="AMR54" s="44"/>
      <c r="AMS54" s="44"/>
      <c r="AMT54" s="44"/>
      <c r="AMU54" s="44"/>
      <c r="AMV54" s="44"/>
      <c r="AMW54" s="44"/>
      <c r="AMX54" s="44"/>
      <c r="AMY54" s="44"/>
      <c r="AMZ54" s="44"/>
      <c r="ANA54" s="44"/>
      <c r="ANB54" s="44"/>
      <c r="ANC54" s="44"/>
      <c r="AND54" s="44"/>
      <c r="ANE54" s="44"/>
      <c r="ANF54" s="44"/>
      <c r="ANG54" s="44"/>
      <c r="ANH54" s="44"/>
      <c r="ANI54" s="44"/>
      <c r="ANJ54" s="44"/>
      <c r="ANK54" s="44"/>
      <c r="ANL54" s="44"/>
      <c r="ANM54" s="44"/>
      <c r="ANN54" s="44"/>
      <c r="ANO54" s="44"/>
      <c r="ANP54" s="44"/>
      <c r="ANQ54" s="44"/>
      <c r="ANR54" s="44"/>
      <c r="ANS54" s="44"/>
      <c r="ANT54" s="44"/>
      <c r="ANU54" s="44"/>
      <c r="ANV54" s="44"/>
      <c r="ANW54" s="44"/>
      <c r="ANX54" s="44"/>
      <c r="ANY54" s="44"/>
      <c r="ANZ54" s="44"/>
      <c r="AOA54" s="44"/>
      <c r="AOB54" s="44"/>
      <c r="AOC54" s="44"/>
      <c r="AOD54" s="44"/>
      <c r="AOE54" s="44"/>
      <c r="AOF54" s="44"/>
      <c r="AOG54" s="44"/>
      <c r="AOH54" s="44"/>
      <c r="AOI54" s="44"/>
      <c r="AOJ54" s="44"/>
      <c r="AOK54" s="44"/>
      <c r="AOL54" s="44"/>
      <c r="AOM54" s="44"/>
      <c r="AON54" s="44"/>
      <c r="AOO54" s="44"/>
      <c r="AOP54" s="44"/>
      <c r="AOQ54" s="44"/>
      <c r="AOR54" s="44"/>
      <c r="AOS54" s="44"/>
      <c r="AOT54" s="44"/>
      <c r="AOU54" s="44"/>
      <c r="AOV54" s="44"/>
      <c r="AOW54" s="44"/>
      <c r="AOX54" s="44"/>
      <c r="AOY54" s="44"/>
      <c r="AOZ54" s="44"/>
      <c r="APA54" s="44"/>
      <c r="APB54" s="44"/>
      <c r="APC54" s="44"/>
      <c r="APD54" s="44"/>
      <c r="APE54" s="44"/>
      <c r="APF54" s="44"/>
      <c r="APG54" s="44"/>
      <c r="APH54" s="44"/>
      <c r="API54" s="44"/>
      <c r="APJ54" s="44"/>
      <c r="APK54" s="44"/>
      <c r="APL54" s="44"/>
      <c r="APM54" s="44"/>
    </row>
    <row r="55" spans="3:1105" x14ac:dyDescent="0.25">
      <c r="C55" s="46" t="s">
        <v>340</v>
      </c>
      <c r="D55" s="44">
        <v>12397</v>
      </c>
      <c r="E55" s="119">
        <v>0</v>
      </c>
      <c r="F55" s="119">
        <v>8487212.4100000001</v>
      </c>
      <c r="G55" s="119">
        <v>-2263186.0299999998</v>
      </c>
      <c r="H55" s="119">
        <v>0</v>
      </c>
      <c r="I55" s="44"/>
      <c r="J55" s="44"/>
      <c r="K55" s="44"/>
      <c r="L55" s="44"/>
      <c r="M55" s="44"/>
      <c r="N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44"/>
      <c r="AN55" s="44"/>
      <c r="AO55" s="44"/>
      <c r="AP55" s="44"/>
      <c r="AQ55" s="44"/>
      <c r="AR55" s="44"/>
      <c r="AS55" s="44"/>
      <c r="AT55" s="44"/>
      <c r="AU55" s="44"/>
      <c r="AV55" s="44"/>
      <c r="AW55" s="44"/>
      <c r="AX55" s="44"/>
      <c r="AY55" s="44"/>
      <c r="AZ55" s="44"/>
      <c r="BA55" s="44"/>
      <c r="BB55" s="44"/>
      <c r="BC55" s="44"/>
      <c r="BD55" s="44"/>
      <c r="BE55" s="44"/>
      <c r="BF55" s="44"/>
      <c r="BG55" s="44"/>
      <c r="BH55" s="44"/>
      <c r="BI55" s="44"/>
      <c r="BJ55" s="44"/>
      <c r="BK55" s="44"/>
      <c r="BL55" s="44"/>
      <c r="BM55" s="44"/>
      <c r="BN55" s="44"/>
      <c r="BO55" s="44"/>
      <c r="BP55" s="44"/>
      <c r="BQ55" s="44"/>
      <c r="BR55" s="44"/>
      <c r="BS55" s="44"/>
      <c r="BT55" s="44"/>
      <c r="BU55" s="44"/>
      <c r="BV55" s="44"/>
      <c r="BW55" s="44"/>
      <c r="BX55" s="44"/>
      <c r="BY55" s="44"/>
      <c r="BZ55" s="44"/>
      <c r="CA55" s="44"/>
      <c r="CB55" s="44"/>
      <c r="CC55" s="44"/>
      <c r="CD55" s="44"/>
      <c r="CE55" s="44"/>
      <c r="CF55" s="44"/>
      <c r="CG55" s="44"/>
      <c r="CH55" s="44"/>
      <c r="CI55" s="44"/>
      <c r="CJ55" s="44"/>
      <c r="CK55" s="44"/>
      <c r="CL55" s="44"/>
      <c r="CM55" s="44"/>
      <c r="CN55" s="44"/>
      <c r="CO55" s="44"/>
      <c r="CP55" s="44"/>
      <c r="CQ55" s="44"/>
      <c r="CR55" s="44"/>
      <c r="CS55" s="44"/>
      <c r="CT55" s="44"/>
      <c r="CU55" s="44"/>
      <c r="CV55" s="44"/>
      <c r="CW55" s="44"/>
      <c r="CX55" s="44"/>
      <c r="CY55" s="44"/>
      <c r="CZ55" s="44"/>
      <c r="DA55" s="44"/>
      <c r="DB55" s="44"/>
      <c r="DC55" s="44"/>
      <c r="DD55" s="44"/>
      <c r="DE55" s="44"/>
      <c r="DF55" s="44"/>
      <c r="DG55" s="44"/>
      <c r="DH55" s="44"/>
      <c r="DI55" s="44"/>
      <c r="DJ55" s="44"/>
      <c r="DK55" s="44"/>
      <c r="DL55" s="44"/>
      <c r="DM55" s="44"/>
      <c r="DN55" s="44"/>
      <c r="DO55" s="44"/>
      <c r="DP55" s="44"/>
      <c r="DQ55" s="44"/>
      <c r="DR55" s="44"/>
      <c r="DS55" s="44"/>
      <c r="DT55" s="44"/>
      <c r="DU55" s="44"/>
      <c r="DV55" s="44"/>
      <c r="DW55" s="44"/>
      <c r="DX55" s="44"/>
      <c r="DY55" s="44"/>
      <c r="DZ55" s="44"/>
      <c r="EA55" s="44"/>
      <c r="EB55" s="44"/>
      <c r="EC55" s="44"/>
      <c r="ED55" s="44"/>
      <c r="EE55" s="44"/>
      <c r="EF55" s="44"/>
      <c r="EG55" s="44"/>
      <c r="EH55" s="44"/>
      <c r="EI55" s="44"/>
      <c r="EJ55" s="44"/>
      <c r="EK55" s="44"/>
      <c r="EL55" s="44"/>
      <c r="EM55" s="44"/>
      <c r="EN55" s="44"/>
      <c r="EO55" s="44"/>
      <c r="EP55" s="44"/>
      <c r="EQ55" s="44"/>
      <c r="ER55" s="44"/>
      <c r="ES55" s="44"/>
      <c r="ET55" s="44"/>
      <c r="EU55" s="44"/>
      <c r="EV55" s="44"/>
      <c r="EW55" s="44"/>
      <c r="EX55" s="44"/>
      <c r="EY55" s="44"/>
      <c r="EZ55" s="44"/>
      <c r="FA55" s="44"/>
      <c r="FB55" s="44"/>
      <c r="FC55" s="44"/>
      <c r="FD55" s="44"/>
      <c r="FE55" s="44"/>
      <c r="FF55" s="44"/>
      <c r="FG55" s="44"/>
      <c r="FH55" s="44"/>
      <c r="FI55" s="44"/>
      <c r="FJ55" s="44"/>
      <c r="FK55" s="44"/>
      <c r="FL55" s="44"/>
      <c r="FM55" s="44"/>
      <c r="FN55" s="44"/>
      <c r="FO55" s="44"/>
      <c r="FP55" s="44"/>
      <c r="FQ55" s="44"/>
      <c r="FR55" s="44"/>
      <c r="FS55" s="44"/>
      <c r="FT55" s="44"/>
      <c r="FU55" s="44"/>
      <c r="FV55" s="44"/>
      <c r="FW55" s="44"/>
      <c r="FX55" s="44"/>
      <c r="FY55" s="44"/>
      <c r="FZ55" s="44"/>
      <c r="GA55" s="44"/>
      <c r="GB55" s="44"/>
      <c r="GC55" s="44"/>
      <c r="GD55" s="44"/>
      <c r="GE55" s="44"/>
      <c r="GF55" s="44"/>
      <c r="GG55" s="44"/>
      <c r="GH55" s="44"/>
      <c r="GI55" s="44"/>
      <c r="GJ55" s="44"/>
      <c r="GK55" s="44"/>
      <c r="GL55" s="44"/>
      <c r="GM55" s="44"/>
      <c r="GN55" s="44"/>
      <c r="GO55" s="44"/>
      <c r="GP55" s="44"/>
      <c r="GQ55" s="44"/>
      <c r="GR55" s="44"/>
      <c r="GS55" s="44"/>
      <c r="GT55" s="44"/>
      <c r="GU55" s="44"/>
      <c r="GV55" s="44"/>
      <c r="GW55" s="44"/>
      <c r="GX55" s="44"/>
      <c r="GY55" s="44"/>
      <c r="GZ55" s="44"/>
      <c r="HA55" s="44"/>
      <c r="HB55" s="44"/>
      <c r="HC55" s="44"/>
      <c r="HD55" s="44"/>
      <c r="HE55" s="44"/>
      <c r="HF55" s="44"/>
      <c r="HG55" s="44"/>
      <c r="HH55" s="44"/>
      <c r="HI55" s="44"/>
      <c r="HJ55" s="44"/>
      <c r="HK55" s="44"/>
      <c r="HL55" s="44"/>
      <c r="HM55" s="44"/>
      <c r="HN55" s="44"/>
      <c r="HO55" s="44"/>
      <c r="HP55" s="44"/>
      <c r="HQ55" s="44"/>
      <c r="HR55" s="44"/>
      <c r="HS55" s="44"/>
      <c r="HT55" s="44"/>
      <c r="HU55" s="44"/>
      <c r="HV55" s="44"/>
      <c r="HW55" s="44"/>
      <c r="HX55" s="44"/>
      <c r="HY55" s="44"/>
      <c r="HZ55" s="44"/>
      <c r="IA55" s="44"/>
      <c r="IB55" s="44"/>
      <c r="IC55" s="44"/>
      <c r="ID55" s="44"/>
      <c r="IE55" s="44"/>
      <c r="IF55" s="44"/>
      <c r="IG55" s="44"/>
      <c r="IH55" s="44"/>
      <c r="II55" s="44"/>
      <c r="IJ55" s="44"/>
      <c r="IK55" s="44"/>
      <c r="IL55" s="44"/>
      <c r="IM55" s="44"/>
      <c r="IN55" s="44"/>
      <c r="IO55" s="44"/>
      <c r="IP55" s="44"/>
      <c r="IQ55" s="44"/>
      <c r="IR55" s="44"/>
      <c r="IS55" s="44"/>
      <c r="IT55" s="44"/>
      <c r="IU55" s="44"/>
      <c r="IV55" s="44"/>
      <c r="IW55" s="44"/>
      <c r="IX55" s="44"/>
      <c r="IY55" s="44"/>
      <c r="IZ55" s="44"/>
      <c r="JA55" s="44"/>
      <c r="JB55" s="44"/>
      <c r="JC55" s="44"/>
      <c r="JD55" s="44"/>
      <c r="JE55" s="44"/>
      <c r="JF55" s="44"/>
      <c r="JG55" s="44"/>
      <c r="JH55" s="44"/>
      <c r="JI55" s="44"/>
      <c r="JJ55" s="44"/>
      <c r="JK55" s="44"/>
      <c r="JL55" s="44"/>
      <c r="JM55" s="44"/>
      <c r="JN55" s="44"/>
      <c r="JO55" s="44"/>
      <c r="JP55" s="44"/>
      <c r="JQ55" s="44"/>
      <c r="JR55" s="44"/>
      <c r="JS55" s="44"/>
      <c r="JT55" s="44"/>
      <c r="JU55" s="44"/>
      <c r="JV55" s="44"/>
      <c r="JW55" s="44"/>
      <c r="JX55" s="44"/>
      <c r="JY55" s="44"/>
      <c r="JZ55" s="44"/>
      <c r="KA55" s="44"/>
      <c r="KB55" s="44"/>
      <c r="KC55" s="44"/>
      <c r="KD55" s="44"/>
      <c r="KE55" s="44"/>
      <c r="KF55" s="44"/>
      <c r="KG55" s="44"/>
      <c r="KH55" s="44"/>
      <c r="KI55" s="44"/>
      <c r="KJ55" s="44"/>
      <c r="KK55" s="44"/>
      <c r="KL55" s="44"/>
      <c r="KM55" s="44"/>
      <c r="KN55" s="44"/>
      <c r="KO55" s="44"/>
      <c r="KP55" s="44"/>
      <c r="KQ55" s="44"/>
      <c r="KR55" s="44"/>
      <c r="KS55" s="44"/>
      <c r="KT55" s="44"/>
      <c r="KU55" s="44"/>
      <c r="KV55" s="44"/>
      <c r="KW55" s="44"/>
      <c r="KX55" s="44"/>
      <c r="KY55" s="44"/>
      <c r="KZ55" s="44"/>
      <c r="LA55" s="44"/>
      <c r="LB55" s="44"/>
      <c r="LC55" s="44"/>
      <c r="LD55" s="44"/>
      <c r="LE55" s="44"/>
      <c r="LF55" s="44"/>
      <c r="LG55" s="44"/>
      <c r="LH55" s="44"/>
      <c r="LI55" s="44"/>
      <c r="LJ55" s="44"/>
      <c r="LK55" s="44"/>
      <c r="LL55" s="44"/>
      <c r="LM55" s="44"/>
      <c r="LN55" s="44"/>
      <c r="LO55" s="44"/>
      <c r="LP55" s="44"/>
      <c r="LQ55" s="44"/>
      <c r="LR55" s="44"/>
      <c r="LS55" s="44"/>
      <c r="LT55" s="44"/>
      <c r="LU55" s="44"/>
      <c r="LV55" s="44"/>
      <c r="LW55" s="44"/>
      <c r="LX55" s="44"/>
      <c r="LY55" s="44"/>
      <c r="LZ55" s="44"/>
      <c r="MA55" s="44"/>
      <c r="MB55" s="44"/>
      <c r="MC55" s="44"/>
      <c r="MD55" s="44"/>
      <c r="ME55" s="44"/>
      <c r="MF55" s="44"/>
      <c r="MG55" s="44"/>
      <c r="MH55" s="44"/>
      <c r="MI55" s="44"/>
      <c r="MJ55" s="44"/>
      <c r="MK55" s="44"/>
      <c r="ML55" s="44"/>
      <c r="MM55" s="44"/>
      <c r="MN55" s="44"/>
      <c r="MO55" s="44"/>
      <c r="MP55" s="44"/>
      <c r="MQ55" s="44"/>
      <c r="MR55" s="44"/>
      <c r="MS55" s="44"/>
      <c r="MT55" s="44"/>
      <c r="MU55" s="44"/>
      <c r="MV55" s="44"/>
      <c r="MW55" s="44"/>
      <c r="MX55" s="44"/>
      <c r="MY55" s="44"/>
      <c r="MZ55" s="44"/>
      <c r="NA55" s="44"/>
      <c r="NB55" s="44"/>
      <c r="NC55" s="44"/>
      <c r="ND55" s="44"/>
      <c r="NE55" s="44"/>
      <c r="NF55" s="44"/>
      <c r="NG55" s="44"/>
      <c r="NH55" s="44"/>
      <c r="NI55" s="44"/>
      <c r="NJ55" s="44"/>
      <c r="NK55" s="44"/>
      <c r="NL55" s="44"/>
      <c r="NM55" s="44"/>
      <c r="NN55" s="44"/>
      <c r="NO55" s="44"/>
      <c r="NP55" s="44"/>
      <c r="NQ55" s="44"/>
      <c r="NR55" s="44"/>
      <c r="NS55" s="44"/>
      <c r="NT55" s="44"/>
      <c r="NU55" s="44"/>
      <c r="NV55" s="44"/>
      <c r="NW55" s="44"/>
      <c r="NX55" s="44"/>
      <c r="NY55" s="44"/>
      <c r="NZ55" s="44"/>
      <c r="OA55" s="44"/>
      <c r="OB55" s="44"/>
      <c r="OC55" s="44"/>
      <c r="OD55" s="44"/>
      <c r="OE55" s="44"/>
      <c r="OF55" s="44"/>
      <c r="OG55" s="44"/>
      <c r="OH55" s="44"/>
      <c r="OI55" s="44"/>
      <c r="OJ55" s="44"/>
      <c r="OK55" s="44"/>
      <c r="OL55" s="44"/>
      <c r="OM55" s="44"/>
      <c r="ON55" s="44"/>
      <c r="OO55" s="44"/>
      <c r="OP55" s="44"/>
      <c r="OQ55" s="44"/>
      <c r="OR55" s="44"/>
      <c r="OS55" s="44"/>
      <c r="OT55" s="44"/>
      <c r="OU55" s="44"/>
      <c r="OV55" s="44"/>
      <c r="OW55" s="44"/>
      <c r="OX55" s="44"/>
      <c r="OY55" s="44"/>
      <c r="OZ55" s="44"/>
      <c r="PA55" s="44"/>
      <c r="PB55" s="44"/>
      <c r="PC55" s="44"/>
      <c r="PD55" s="44"/>
      <c r="PE55" s="44"/>
      <c r="PF55" s="44"/>
      <c r="PG55" s="44"/>
      <c r="PH55" s="44"/>
      <c r="PI55" s="44"/>
      <c r="PJ55" s="44"/>
      <c r="PK55" s="44"/>
      <c r="PL55" s="44"/>
      <c r="PM55" s="44"/>
      <c r="PN55" s="44"/>
      <c r="PO55" s="44"/>
      <c r="PP55" s="44"/>
      <c r="PQ55" s="44"/>
      <c r="PR55" s="44"/>
      <c r="PS55" s="44"/>
      <c r="PT55" s="44"/>
      <c r="PU55" s="44"/>
      <c r="PV55" s="44"/>
      <c r="PW55" s="44"/>
      <c r="PX55" s="44"/>
      <c r="PY55" s="44"/>
      <c r="PZ55" s="44"/>
      <c r="QA55" s="44"/>
      <c r="QB55" s="44"/>
      <c r="QC55" s="44"/>
      <c r="QD55" s="44"/>
      <c r="QE55" s="44"/>
      <c r="QF55" s="44"/>
      <c r="QG55" s="44"/>
      <c r="QH55" s="44"/>
      <c r="QI55" s="44"/>
      <c r="QJ55" s="44"/>
      <c r="QK55" s="44"/>
      <c r="QL55" s="44"/>
      <c r="QM55" s="44"/>
      <c r="QN55" s="44"/>
      <c r="QO55" s="44"/>
      <c r="QP55" s="44"/>
      <c r="QQ55" s="44"/>
      <c r="QR55" s="44"/>
      <c r="QS55" s="44"/>
      <c r="QT55" s="44"/>
      <c r="QU55" s="44"/>
      <c r="QV55" s="44"/>
      <c r="QW55" s="44"/>
      <c r="QX55" s="44"/>
      <c r="QY55" s="44"/>
      <c r="QZ55" s="44"/>
      <c r="RA55" s="44"/>
      <c r="RB55" s="44"/>
      <c r="RC55" s="44"/>
      <c r="RD55" s="44"/>
      <c r="RE55" s="44"/>
      <c r="RF55" s="44"/>
      <c r="RG55" s="44"/>
      <c r="RH55" s="44"/>
      <c r="RI55" s="44"/>
      <c r="RJ55" s="44"/>
      <c r="RK55" s="44"/>
      <c r="RL55" s="44"/>
      <c r="RM55" s="44"/>
      <c r="RN55" s="44"/>
      <c r="RO55" s="44"/>
      <c r="RP55" s="44"/>
      <c r="RQ55" s="44"/>
      <c r="RR55" s="44"/>
      <c r="RS55" s="44"/>
      <c r="RT55" s="44"/>
      <c r="RU55" s="44"/>
      <c r="RV55" s="44"/>
      <c r="RW55" s="44"/>
      <c r="RX55" s="44"/>
      <c r="RY55" s="44"/>
      <c r="RZ55" s="44"/>
      <c r="SA55" s="44"/>
      <c r="SB55" s="44"/>
      <c r="SC55" s="44"/>
      <c r="SD55" s="44"/>
      <c r="SE55" s="44"/>
      <c r="SF55" s="44"/>
      <c r="SG55" s="44"/>
      <c r="SH55" s="44"/>
      <c r="SI55" s="44"/>
      <c r="SJ55" s="44"/>
      <c r="SK55" s="44"/>
      <c r="SL55" s="44"/>
      <c r="SM55" s="44"/>
      <c r="SN55" s="44"/>
      <c r="SO55" s="44"/>
      <c r="SP55" s="44"/>
      <c r="SQ55" s="44"/>
      <c r="SR55" s="44"/>
      <c r="SS55" s="44"/>
      <c r="ST55" s="44"/>
      <c r="SU55" s="44"/>
      <c r="SV55" s="44"/>
      <c r="SW55" s="44"/>
      <c r="SX55" s="44"/>
      <c r="SY55" s="44"/>
      <c r="SZ55" s="44"/>
      <c r="TA55" s="44"/>
      <c r="TB55" s="44"/>
      <c r="TC55" s="44"/>
      <c r="TD55" s="44"/>
      <c r="TE55" s="44"/>
      <c r="TF55" s="44"/>
      <c r="TG55" s="44"/>
      <c r="TH55" s="44"/>
      <c r="TI55" s="44"/>
      <c r="TJ55" s="44"/>
      <c r="TK55" s="44"/>
      <c r="TL55" s="44"/>
      <c r="TM55" s="44"/>
      <c r="TN55" s="44"/>
      <c r="TO55" s="44"/>
      <c r="TP55" s="44"/>
      <c r="TQ55" s="44"/>
      <c r="TR55" s="44"/>
      <c r="TS55" s="44"/>
      <c r="TT55" s="44"/>
      <c r="TU55" s="44"/>
      <c r="TV55" s="44"/>
      <c r="TW55" s="44"/>
      <c r="TX55" s="44"/>
      <c r="TY55" s="44"/>
      <c r="TZ55" s="44"/>
      <c r="UA55" s="44"/>
      <c r="UB55" s="44"/>
      <c r="UC55" s="44"/>
      <c r="UD55" s="44"/>
      <c r="UE55" s="44"/>
      <c r="UF55" s="44"/>
      <c r="UG55" s="44"/>
      <c r="UH55" s="44"/>
      <c r="UI55" s="44"/>
      <c r="UJ55" s="44"/>
      <c r="UK55" s="44"/>
      <c r="UL55" s="44"/>
      <c r="UM55" s="44"/>
      <c r="UN55" s="44"/>
      <c r="UO55" s="44"/>
      <c r="UP55" s="44"/>
      <c r="UQ55" s="44"/>
      <c r="UR55" s="44"/>
      <c r="US55" s="44"/>
      <c r="UT55" s="44"/>
      <c r="UU55" s="44"/>
      <c r="UV55" s="44"/>
      <c r="UW55" s="44"/>
      <c r="UX55" s="44"/>
      <c r="UY55" s="44"/>
      <c r="UZ55" s="44"/>
      <c r="VA55" s="44"/>
      <c r="VB55" s="44"/>
      <c r="VC55" s="44"/>
      <c r="VD55" s="44"/>
      <c r="VE55" s="44"/>
      <c r="VF55" s="44"/>
      <c r="VG55" s="44"/>
      <c r="VH55" s="44"/>
      <c r="VI55" s="44"/>
      <c r="VJ55" s="44"/>
      <c r="VK55" s="44"/>
      <c r="VL55" s="44"/>
      <c r="VM55" s="44"/>
      <c r="VN55" s="44"/>
      <c r="VO55" s="44"/>
      <c r="VP55" s="44"/>
      <c r="VQ55" s="44"/>
      <c r="VR55" s="44"/>
      <c r="VS55" s="44"/>
      <c r="VT55" s="44"/>
      <c r="VU55" s="44"/>
      <c r="VV55" s="44"/>
      <c r="VW55" s="44"/>
      <c r="VX55" s="44"/>
      <c r="VY55" s="44"/>
      <c r="VZ55" s="44"/>
      <c r="WA55" s="44"/>
      <c r="WB55" s="44"/>
      <c r="WC55" s="44"/>
      <c r="WD55" s="44"/>
      <c r="WE55" s="44"/>
      <c r="WF55" s="44"/>
      <c r="WG55" s="44"/>
      <c r="WH55" s="44"/>
      <c r="WI55" s="44"/>
      <c r="WJ55" s="44"/>
      <c r="WK55" s="44"/>
      <c r="WL55" s="44"/>
      <c r="WM55" s="44"/>
      <c r="WN55" s="44"/>
      <c r="WO55" s="44"/>
      <c r="WP55" s="44"/>
      <c r="WQ55" s="44"/>
      <c r="WR55" s="44"/>
      <c r="WS55" s="44"/>
      <c r="WT55" s="44"/>
      <c r="WU55" s="44"/>
      <c r="WV55" s="44"/>
      <c r="WW55" s="44"/>
      <c r="WX55" s="44"/>
      <c r="WY55" s="44"/>
      <c r="WZ55" s="44"/>
      <c r="XA55" s="44"/>
      <c r="XB55" s="44"/>
      <c r="XC55" s="44"/>
      <c r="XD55" s="44"/>
      <c r="XE55" s="44"/>
      <c r="XF55" s="44"/>
      <c r="XG55" s="44"/>
      <c r="XH55" s="44"/>
      <c r="XI55" s="44"/>
      <c r="XJ55" s="44"/>
      <c r="XK55" s="44"/>
      <c r="XL55" s="44"/>
      <c r="XM55" s="44"/>
      <c r="XN55" s="44"/>
      <c r="XO55" s="44"/>
      <c r="XP55" s="44"/>
      <c r="XQ55" s="44"/>
      <c r="XR55" s="44"/>
      <c r="XS55" s="44"/>
      <c r="XT55" s="44"/>
      <c r="XU55" s="44"/>
      <c r="XV55" s="44"/>
      <c r="XW55" s="44"/>
      <c r="XX55" s="44"/>
      <c r="XY55" s="44"/>
      <c r="XZ55" s="44"/>
      <c r="YA55" s="44"/>
      <c r="YB55" s="44"/>
      <c r="YC55" s="44"/>
      <c r="YD55" s="44"/>
      <c r="YE55" s="44"/>
      <c r="YF55" s="44"/>
      <c r="YG55" s="44"/>
      <c r="YH55" s="44"/>
      <c r="YI55" s="44"/>
      <c r="YJ55" s="44"/>
      <c r="YK55" s="44"/>
      <c r="YL55" s="44"/>
      <c r="YM55" s="44"/>
      <c r="YN55" s="44"/>
      <c r="YO55" s="44"/>
      <c r="YP55" s="44"/>
      <c r="YQ55" s="44"/>
      <c r="YR55" s="44"/>
      <c r="YS55" s="44"/>
      <c r="YT55" s="44"/>
      <c r="YU55" s="44"/>
      <c r="YV55" s="44"/>
      <c r="YW55" s="44"/>
      <c r="YX55" s="44"/>
      <c r="YY55" s="44"/>
      <c r="YZ55" s="44"/>
      <c r="ZA55" s="44"/>
      <c r="ZB55" s="44"/>
      <c r="ZC55" s="44"/>
      <c r="ZD55" s="44"/>
      <c r="ZE55" s="44"/>
      <c r="ZF55" s="44"/>
      <c r="ZG55" s="44"/>
      <c r="ZH55" s="44"/>
      <c r="ZI55" s="44"/>
      <c r="ZJ55" s="44"/>
      <c r="ZK55" s="44"/>
      <c r="ZL55" s="44"/>
      <c r="ZM55" s="44"/>
      <c r="ZN55" s="44"/>
      <c r="ZO55" s="44"/>
      <c r="ZP55" s="44"/>
      <c r="ZQ55" s="44"/>
      <c r="ZR55" s="44"/>
      <c r="ZS55" s="44"/>
      <c r="ZT55" s="44"/>
      <c r="ZU55" s="44"/>
      <c r="ZV55" s="44"/>
      <c r="ZW55" s="44"/>
      <c r="ZX55" s="44"/>
      <c r="ZY55" s="44"/>
      <c r="ZZ55" s="44"/>
      <c r="AAA55" s="44"/>
      <c r="AAB55" s="44"/>
      <c r="AAC55" s="44"/>
      <c r="AAD55" s="44"/>
      <c r="AAE55" s="44"/>
      <c r="AAF55" s="44"/>
      <c r="AAG55" s="44"/>
      <c r="AAH55" s="44"/>
      <c r="AAI55" s="44"/>
      <c r="AAJ55" s="44"/>
      <c r="AAK55" s="44"/>
      <c r="AAL55" s="44"/>
      <c r="AAM55" s="44"/>
      <c r="AAN55" s="44"/>
      <c r="AAO55" s="44"/>
      <c r="AAP55" s="44"/>
      <c r="AAQ55" s="44"/>
      <c r="AAR55" s="44"/>
      <c r="AAS55" s="44"/>
      <c r="AAT55" s="44"/>
      <c r="AAU55" s="44"/>
      <c r="AAV55" s="44"/>
      <c r="AAW55" s="44"/>
      <c r="AAX55" s="44"/>
      <c r="AAY55" s="44"/>
      <c r="AAZ55" s="44"/>
      <c r="ABA55" s="44"/>
      <c r="ABB55" s="44"/>
      <c r="ABC55" s="44"/>
      <c r="ABD55" s="44"/>
      <c r="ABE55" s="44"/>
      <c r="ABF55" s="44"/>
      <c r="ABG55" s="44"/>
      <c r="ABH55" s="44"/>
      <c r="ABI55" s="44"/>
      <c r="ABJ55" s="44"/>
      <c r="ABK55" s="44"/>
      <c r="ABL55" s="44"/>
      <c r="ABM55" s="44"/>
      <c r="ABN55" s="44"/>
      <c r="ABO55" s="44"/>
      <c r="ABP55" s="44"/>
      <c r="ABQ55" s="44"/>
      <c r="ABR55" s="44"/>
      <c r="ABS55" s="44"/>
      <c r="ABT55" s="44"/>
      <c r="ABU55" s="44"/>
      <c r="ABV55" s="44"/>
      <c r="ABW55" s="44"/>
      <c r="ABX55" s="44"/>
      <c r="ABY55" s="44"/>
      <c r="ABZ55" s="44"/>
      <c r="ACA55" s="44"/>
      <c r="ACB55" s="44"/>
      <c r="ACC55" s="44"/>
      <c r="ACD55" s="44"/>
      <c r="ACE55" s="44"/>
      <c r="ACF55" s="44"/>
      <c r="ACG55" s="44"/>
      <c r="ACH55" s="44"/>
      <c r="ACI55" s="44"/>
      <c r="ACJ55" s="44"/>
      <c r="ACK55" s="44"/>
      <c r="ACL55" s="44"/>
      <c r="ACM55" s="44"/>
      <c r="ACN55" s="44"/>
      <c r="ACO55" s="44"/>
      <c r="ACP55" s="44"/>
      <c r="ACQ55" s="44"/>
      <c r="ACR55" s="44"/>
      <c r="ACS55" s="44"/>
      <c r="ACT55" s="44"/>
      <c r="ACU55" s="44"/>
      <c r="ACV55" s="44"/>
      <c r="ACW55" s="44"/>
      <c r="ACX55" s="44"/>
      <c r="ACY55" s="44"/>
      <c r="ACZ55" s="44"/>
      <c r="ADA55" s="44"/>
      <c r="ADB55" s="44"/>
      <c r="ADC55" s="44"/>
      <c r="ADD55" s="44"/>
      <c r="ADE55" s="44"/>
      <c r="ADF55" s="44"/>
      <c r="ADG55" s="44"/>
      <c r="ADH55" s="44"/>
      <c r="ADI55" s="44"/>
      <c r="ADJ55" s="44"/>
      <c r="ADK55" s="44"/>
      <c r="ADL55" s="44"/>
      <c r="ADM55" s="44"/>
      <c r="ADN55" s="44"/>
      <c r="ADO55" s="44"/>
      <c r="ADP55" s="44"/>
      <c r="ADQ55" s="44"/>
      <c r="ADR55" s="44"/>
      <c r="ADS55" s="44"/>
      <c r="ADT55" s="44"/>
      <c r="ADU55" s="44"/>
      <c r="ADV55" s="44"/>
      <c r="ADW55" s="44"/>
      <c r="ADX55" s="44"/>
      <c r="ADY55" s="44"/>
      <c r="ADZ55" s="44"/>
      <c r="AEA55" s="44"/>
      <c r="AEB55" s="44"/>
      <c r="AEC55" s="44"/>
      <c r="AED55" s="44"/>
      <c r="AEE55" s="44"/>
      <c r="AEF55" s="44"/>
      <c r="AEG55" s="44"/>
      <c r="AEH55" s="44"/>
      <c r="AEI55" s="44"/>
      <c r="AEJ55" s="44"/>
      <c r="AEK55" s="44"/>
      <c r="AEL55" s="44"/>
      <c r="AEM55" s="44"/>
      <c r="AEN55" s="44"/>
      <c r="AEO55" s="44"/>
      <c r="AEP55" s="44"/>
      <c r="AEQ55" s="44"/>
      <c r="AER55" s="44"/>
      <c r="AES55" s="44"/>
      <c r="AET55" s="44"/>
      <c r="AEU55" s="44"/>
      <c r="AEV55" s="44"/>
      <c r="AEW55" s="44"/>
      <c r="AEX55" s="44"/>
      <c r="AEY55" s="44"/>
      <c r="AEZ55" s="44"/>
      <c r="AFA55" s="44"/>
      <c r="AFB55" s="44"/>
      <c r="AFC55" s="44"/>
      <c r="AFD55" s="44"/>
      <c r="AFE55" s="44"/>
      <c r="AFF55" s="44"/>
      <c r="AFG55" s="44"/>
      <c r="AFH55" s="44"/>
      <c r="AFI55" s="44"/>
      <c r="AFJ55" s="44"/>
      <c r="AFK55" s="44"/>
      <c r="AFL55" s="44"/>
      <c r="AFM55" s="44"/>
      <c r="AFN55" s="44"/>
      <c r="AFO55" s="44"/>
      <c r="AFP55" s="44"/>
      <c r="AFQ55" s="44"/>
      <c r="AFR55" s="44"/>
      <c r="AFS55" s="44"/>
      <c r="AFT55" s="44"/>
      <c r="AFU55" s="44"/>
      <c r="AFV55" s="44"/>
      <c r="AFW55" s="44"/>
      <c r="AFX55" s="44"/>
      <c r="AFY55" s="44"/>
      <c r="AFZ55" s="44"/>
      <c r="AGA55" s="44"/>
      <c r="AGB55" s="44"/>
      <c r="AGC55" s="44"/>
      <c r="AGD55" s="44"/>
      <c r="AGE55" s="44"/>
      <c r="AGF55" s="44"/>
      <c r="AGG55" s="44"/>
      <c r="AGH55" s="44"/>
      <c r="AGI55" s="44"/>
      <c r="AGJ55" s="44"/>
      <c r="AGK55" s="44"/>
      <c r="AGL55" s="44"/>
      <c r="AGM55" s="44"/>
      <c r="AGN55" s="44"/>
      <c r="AGO55" s="44"/>
      <c r="AGP55" s="44"/>
      <c r="AGQ55" s="44"/>
      <c r="AGR55" s="44"/>
      <c r="AGS55" s="44"/>
      <c r="AGT55" s="44"/>
      <c r="AGU55" s="44"/>
      <c r="AGV55" s="44"/>
      <c r="AGW55" s="44"/>
      <c r="AGX55" s="44"/>
      <c r="AGY55" s="44"/>
      <c r="AGZ55" s="44"/>
      <c r="AHA55" s="44"/>
      <c r="AHB55" s="44"/>
      <c r="AHC55" s="44"/>
      <c r="AHD55" s="44"/>
      <c r="AHE55" s="44"/>
      <c r="AHF55" s="44"/>
      <c r="AHG55" s="44"/>
      <c r="AHH55" s="44"/>
      <c r="AHI55" s="44"/>
      <c r="AHJ55" s="44"/>
      <c r="AHK55" s="44"/>
      <c r="AHL55" s="44"/>
      <c r="AHM55" s="44"/>
      <c r="AHN55" s="44"/>
      <c r="AHO55" s="44"/>
      <c r="AHP55" s="44"/>
      <c r="AHQ55" s="44"/>
      <c r="AHR55" s="44"/>
      <c r="AHS55" s="44"/>
      <c r="AHT55" s="44"/>
      <c r="AHU55" s="44"/>
      <c r="AHV55" s="44"/>
      <c r="AHW55" s="44"/>
      <c r="AHX55" s="44"/>
      <c r="AHY55" s="44"/>
      <c r="AHZ55" s="44"/>
      <c r="AIA55" s="44"/>
      <c r="AIB55" s="44"/>
      <c r="AIC55" s="44"/>
      <c r="AID55" s="44"/>
      <c r="AIE55" s="44"/>
      <c r="AIF55" s="44"/>
      <c r="AIG55" s="44"/>
      <c r="AIH55" s="44"/>
      <c r="AII55" s="44"/>
      <c r="AIJ55" s="44"/>
      <c r="AIK55" s="44"/>
      <c r="AIL55" s="44"/>
      <c r="AIM55" s="44"/>
      <c r="AIN55" s="44"/>
      <c r="AIO55" s="44"/>
      <c r="AIP55" s="44"/>
      <c r="AIQ55" s="44"/>
      <c r="AIR55" s="44"/>
      <c r="AIS55" s="44"/>
      <c r="AIT55" s="44"/>
      <c r="AIU55" s="44"/>
      <c r="AIV55" s="44"/>
      <c r="AIW55" s="44"/>
      <c r="AIX55" s="44"/>
      <c r="AIY55" s="44"/>
      <c r="AIZ55" s="44"/>
      <c r="AJA55" s="44"/>
      <c r="AJB55" s="44"/>
      <c r="AJC55" s="44"/>
      <c r="AJD55" s="44"/>
      <c r="AJE55" s="44"/>
      <c r="AJF55" s="44"/>
      <c r="AJG55" s="44"/>
      <c r="AJH55" s="44"/>
      <c r="AJI55" s="44"/>
      <c r="AJJ55" s="44"/>
      <c r="AJK55" s="44"/>
      <c r="AJL55" s="44"/>
      <c r="AJM55" s="44"/>
      <c r="AJN55" s="44"/>
      <c r="AJO55" s="44"/>
      <c r="AJP55" s="44"/>
      <c r="AJQ55" s="44"/>
      <c r="AJR55" s="44"/>
      <c r="AJS55" s="44"/>
      <c r="AJT55" s="44"/>
      <c r="AJU55" s="44"/>
      <c r="AJV55" s="44"/>
      <c r="AJW55" s="44"/>
      <c r="AJX55" s="44"/>
      <c r="AJY55" s="44"/>
      <c r="AJZ55" s="44"/>
      <c r="AKA55" s="44"/>
      <c r="AKB55" s="44"/>
      <c r="AKC55" s="44"/>
      <c r="AKD55" s="44"/>
      <c r="AKE55" s="44"/>
      <c r="AKF55" s="44"/>
      <c r="AKG55" s="44"/>
      <c r="AKH55" s="44"/>
      <c r="AKI55" s="44"/>
      <c r="AKJ55" s="44"/>
      <c r="AKK55" s="44"/>
      <c r="AKL55" s="44"/>
      <c r="AKM55" s="44"/>
      <c r="AKN55" s="44"/>
      <c r="AKO55" s="44"/>
      <c r="AKP55" s="44"/>
      <c r="AKQ55" s="44"/>
      <c r="AKR55" s="44"/>
      <c r="AKS55" s="44"/>
      <c r="AKT55" s="44"/>
      <c r="AKU55" s="44"/>
      <c r="AKV55" s="44"/>
      <c r="AKW55" s="44"/>
      <c r="AKX55" s="44"/>
      <c r="AKY55" s="44"/>
      <c r="AKZ55" s="44"/>
      <c r="ALA55" s="44"/>
      <c r="ALB55" s="44"/>
      <c r="ALC55" s="44"/>
      <c r="ALD55" s="44"/>
      <c r="ALE55" s="44"/>
      <c r="ALF55" s="44"/>
      <c r="ALG55" s="44"/>
      <c r="ALH55" s="44"/>
      <c r="ALI55" s="44"/>
      <c r="ALJ55" s="44"/>
      <c r="ALK55" s="44"/>
      <c r="ALL55" s="44"/>
      <c r="ALM55" s="44"/>
      <c r="ALN55" s="44"/>
      <c r="ALO55" s="44"/>
      <c r="ALP55" s="44"/>
      <c r="ALQ55" s="44"/>
      <c r="ALR55" s="44"/>
      <c r="ALS55" s="44"/>
      <c r="ALT55" s="44"/>
      <c r="ALU55" s="44"/>
      <c r="ALV55" s="44"/>
      <c r="ALW55" s="44"/>
      <c r="ALX55" s="44"/>
      <c r="ALY55" s="44"/>
      <c r="ALZ55" s="44"/>
      <c r="AMA55" s="44"/>
      <c r="AMB55" s="44"/>
      <c r="AMC55" s="44"/>
      <c r="AMD55" s="44"/>
      <c r="AME55" s="44"/>
      <c r="AMF55" s="44"/>
      <c r="AMG55" s="44"/>
      <c r="AMH55" s="44"/>
      <c r="AMI55" s="44"/>
      <c r="AMJ55" s="44"/>
      <c r="AMK55" s="44"/>
      <c r="AML55" s="44"/>
      <c r="AMM55" s="44"/>
      <c r="AMN55" s="44"/>
      <c r="AMO55" s="44"/>
      <c r="AMP55" s="44"/>
      <c r="AMQ55" s="44"/>
      <c r="AMR55" s="44"/>
      <c r="AMS55" s="44"/>
      <c r="AMT55" s="44"/>
      <c r="AMU55" s="44"/>
      <c r="AMV55" s="44"/>
      <c r="AMW55" s="44"/>
      <c r="AMX55" s="44"/>
      <c r="AMY55" s="44"/>
      <c r="AMZ55" s="44"/>
      <c r="ANA55" s="44"/>
      <c r="ANB55" s="44"/>
      <c r="ANC55" s="44"/>
      <c r="AND55" s="44"/>
      <c r="ANE55" s="44"/>
      <c r="ANF55" s="44"/>
      <c r="ANG55" s="44"/>
      <c r="ANH55" s="44"/>
      <c r="ANI55" s="44"/>
      <c r="ANJ55" s="44"/>
      <c r="ANK55" s="44"/>
      <c r="ANL55" s="44"/>
      <c r="ANM55" s="44"/>
      <c r="ANN55" s="44"/>
      <c r="ANO55" s="44"/>
      <c r="ANP55" s="44"/>
      <c r="ANQ55" s="44"/>
      <c r="ANR55" s="44"/>
      <c r="ANS55" s="44"/>
      <c r="ANT55" s="44"/>
      <c r="ANU55" s="44"/>
      <c r="ANV55" s="44"/>
      <c r="ANW55" s="44"/>
      <c r="ANX55" s="44"/>
      <c r="ANY55" s="44"/>
      <c r="ANZ55" s="44"/>
      <c r="AOA55" s="44"/>
      <c r="AOB55" s="44"/>
      <c r="AOC55" s="44"/>
      <c r="AOD55" s="44"/>
      <c r="AOE55" s="44"/>
      <c r="AOF55" s="44"/>
      <c r="AOG55" s="44"/>
      <c r="AOH55" s="44"/>
      <c r="AOI55" s="44"/>
      <c r="AOJ55" s="44"/>
      <c r="AOK55" s="44"/>
      <c r="AOL55" s="44"/>
      <c r="AOM55" s="44"/>
      <c r="AON55" s="44"/>
      <c r="AOO55" s="44"/>
      <c r="AOP55" s="44"/>
      <c r="AOQ55" s="44"/>
      <c r="AOR55" s="44"/>
      <c r="AOS55" s="44"/>
      <c r="AOT55" s="44"/>
      <c r="AOU55" s="44"/>
      <c r="AOV55" s="44"/>
      <c r="AOW55" s="44"/>
      <c r="AOX55" s="44"/>
      <c r="AOY55" s="44"/>
      <c r="AOZ55" s="44"/>
      <c r="APA55" s="44"/>
      <c r="APB55" s="44"/>
      <c r="APC55" s="44"/>
      <c r="APD55" s="44"/>
      <c r="APE55" s="44"/>
      <c r="APF55" s="44"/>
      <c r="APG55" s="44"/>
      <c r="APH55" s="44"/>
      <c r="API55" s="44"/>
      <c r="APJ55" s="44"/>
      <c r="APK55" s="44"/>
      <c r="APL55" s="44"/>
      <c r="APM55" s="44"/>
    </row>
    <row r="56" spans="3:1105" x14ac:dyDescent="0.25">
      <c r="C56" s="46" t="s">
        <v>337</v>
      </c>
      <c r="D56" s="44">
        <v>12495</v>
      </c>
      <c r="E56" s="119">
        <v>0</v>
      </c>
      <c r="F56" s="119">
        <v>0</v>
      </c>
      <c r="G56" s="119">
        <v>0</v>
      </c>
      <c r="H56" s="119">
        <v>244871.43</v>
      </c>
      <c r="I56" s="44"/>
      <c r="J56" s="44"/>
      <c r="K56" s="44"/>
      <c r="L56" s="44"/>
      <c r="M56" s="44"/>
      <c r="N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44"/>
      <c r="AV56" s="44"/>
      <c r="AW56" s="44"/>
      <c r="AX56" s="44"/>
      <c r="AY56" s="44"/>
      <c r="AZ56" s="44"/>
      <c r="BA56" s="44"/>
      <c r="BB56" s="44"/>
      <c r="BC56" s="44"/>
      <c r="BD56" s="44"/>
      <c r="BE56" s="44"/>
      <c r="BF56" s="44"/>
      <c r="BG56" s="44"/>
      <c r="BH56" s="44"/>
      <c r="BI56" s="44"/>
      <c r="BJ56" s="44"/>
      <c r="BK56" s="44"/>
      <c r="BL56" s="44"/>
      <c r="BM56" s="44"/>
      <c r="BN56" s="44"/>
      <c r="BO56" s="44"/>
      <c r="BP56" s="44"/>
      <c r="BQ56" s="44"/>
      <c r="BR56" s="44"/>
      <c r="BS56" s="44"/>
      <c r="BT56" s="44"/>
      <c r="BU56" s="44"/>
      <c r="BV56" s="44"/>
      <c r="BW56" s="44"/>
      <c r="BX56" s="44"/>
      <c r="BY56" s="44"/>
      <c r="BZ56" s="44"/>
      <c r="CA56" s="44"/>
      <c r="CB56" s="44"/>
      <c r="CC56" s="44"/>
      <c r="CD56" s="44"/>
      <c r="CE56" s="44"/>
      <c r="CF56" s="44"/>
      <c r="CG56" s="44"/>
      <c r="CH56" s="44"/>
      <c r="CI56" s="44"/>
      <c r="CJ56" s="44"/>
      <c r="CK56" s="44"/>
      <c r="CL56" s="44"/>
      <c r="CM56" s="44"/>
      <c r="CN56" s="44"/>
      <c r="CO56" s="44"/>
      <c r="CP56" s="44"/>
      <c r="CQ56" s="44"/>
      <c r="CR56" s="44"/>
      <c r="CS56" s="44"/>
      <c r="CT56" s="44"/>
      <c r="CU56" s="44"/>
      <c r="CV56" s="44"/>
      <c r="CW56" s="44"/>
      <c r="CX56" s="44"/>
      <c r="CY56" s="44"/>
      <c r="CZ56" s="44"/>
      <c r="DA56" s="44"/>
      <c r="DB56" s="44"/>
      <c r="DC56" s="44"/>
      <c r="DD56" s="44"/>
      <c r="DE56" s="44"/>
      <c r="DF56" s="44"/>
      <c r="DG56" s="44"/>
      <c r="DH56" s="44"/>
      <c r="DI56" s="44"/>
      <c r="DJ56" s="44"/>
      <c r="DK56" s="44"/>
      <c r="DL56" s="44"/>
      <c r="DM56" s="44"/>
      <c r="DN56" s="44"/>
      <c r="DO56" s="44"/>
      <c r="DP56" s="44"/>
      <c r="DQ56" s="44"/>
      <c r="DR56" s="44"/>
      <c r="DS56" s="44"/>
      <c r="DT56" s="44"/>
      <c r="DU56" s="44"/>
      <c r="DV56" s="44"/>
      <c r="DW56" s="44"/>
      <c r="DX56" s="44"/>
      <c r="DY56" s="44"/>
      <c r="DZ56" s="44"/>
      <c r="EA56" s="44"/>
      <c r="EB56" s="44"/>
      <c r="EC56" s="44"/>
      <c r="ED56" s="44"/>
      <c r="EE56" s="44"/>
      <c r="EF56" s="44"/>
      <c r="EG56" s="44"/>
      <c r="EH56" s="44"/>
      <c r="EI56" s="44"/>
      <c r="EJ56" s="44"/>
      <c r="EK56" s="44"/>
      <c r="EL56" s="44"/>
      <c r="EM56" s="44"/>
      <c r="EN56" s="44"/>
      <c r="EO56" s="44"/>
      <c r="EP56" s="44"/>
      <c r="EQ56" s="44"/>
      <c r="ER56" s="44"/>
      <c r="ES56" s="44"/>
      <c r="ET56" s="44"/>
      <c r="EU56" s="44"/>
      <c r="EV56" s="44"/>
      <c r="EW56" s="44"/>
      <c r="EX56" s="44"/>
      <c r="EY56" s="44"/>
      <c r="EZ56" s="44"/>
      <c r="FA56" s="44"/>
      <c r="FB56" s="44"/>
      <c r="FC56" s="44"/>
      <c r="FD56" s="44"/>
      <c r="FE56" s="44"/>
      <c r="FF56" s="44"/>
      <c r="FG56" s="44"/>
      <c r="FH56" s="44"/>
      <c r="FI56" s="44"/>
      <c r="FJ56" s="44"/>
      <c r="FK56" s="44"/>
      <c r="FL56" s="44"/>
      <c r="FM56" s="44"/>
      <c r="FN56" s="44"/>
      <c r="FO56" s="44"/>
      <c r="FP56" s="44"/>
      <c r="FQ56" s="44"/>
      <c r="FR56" s="44"/>
      <c r="FS56" s="44"/>
      <c r="FT56" s="44"/>
      <c r="FU56" s="44"/>
      <c r="FV56" s="44"/>
      <c r="FW56" s="44"/>
      <c r="FX56" s="44"/>
      <c r="FY56" s="44"/>
      <c r="FZ56" s="44"/>
      <c r="GA56" s="44"/>
      <c r="GB56" s="44"/>
      <c r="GC56" s="44"/>
      <c r="GD56" s="44"/>
      <c r="GE56" s="44"/>
      <c r="GF56" s="44"/>
      <c r="GG56" s="44"/>
      <c r="GH56" s="44"/>
      <c r="GI56" s="44"/>
      <c r="GJ56" s="44"/>
      <c r="GK56" s="44"/>
      <c r="GL56" s="44"/>
      <c r="GM56" s="44"/>
      <c r="GN56" s="44"/>
      <c r="GO56" s="44"/>
      <c r="GP56" s="44"/>
      <c r="GQ56" s="44"/>
      <c r="GR56" s="44"/>
      <c r="GS56" s="44"/>
      <c r="GT56" s="44"/>
      <c r="GU56" s="44"/>
      <c r="GV56" s="44"/>
      <c r="GW56" s="44"/>
      <c r="GX56" s="44"/>
      <c r="GY56" s="44"/>
      <c r="GZ56" s="44"/>
      <c r="HA56" s="44"/>
      <c r="HB56" s="44"/>
      <c r="HC56" s="44"/>
      <c r="HD56" s="44"/>
      <c r="HE56" s="44"/>
      <c r="HF56" s="44"/>
      <c r="HG56" s="44"/>
      <c r="HH56" s="44"/>
      <c r="HI56" s="44"/>
      <c r="HJ56" s="44"/>
      <c r="HK56" s="44"/>
      <c r="HL56" s="44"/>
      <c r="HM56" s="44"/>
      <c r="HN56" s="44"/>
      <c r="HO56" s="44"/>
      <c r="HP56" s="44"/>
      <c r="HQ56" s="44"/>
      <c r="HR56" s="44"/>
      <c r="HS56" s="44"/>
      <c r="HT56" s="44"/>
      <c r="HU56" s="44"/>
      <c r="HV56" s="44"/>
      <c r="HW56" s="44"/>
      <c r="HX56" s="44"/>
      <c r="HY56" s="44"/>
      <c r="HZ56" s="44"/>
      <c r="IA56" s="44"/>
      <c r="IB56" s="44"/>
      <c r="IC56" s="44"/>
      <c r="ID56" s="44"/>
      <c r="IE56" s="44"/>
      <c r="IF56" s="44"/>
      <c r="IG56" s="44"/>
      <c r="IH56" s="44"/>
      <c r="II56" s="44"/>
      <c r="IJ56" s="44"/>
      <c r="IK56" s="44"/>
      <c r="IL56" s="44"/>
      <c r="IM56" s="44"/>
      <c r="IN56" s="44"/>
      <c r="IO56" s="44"/>
      <c r="IP56" s="44"/>
      <c r="IQ56" s="44"/>
      <c r="IR56" s="44"/>
      <c r="IS56" s="44"/>
      <c r="IT56" s="44"/>
      <c r="IU56" s="44"/>
      <c r="IV56" s="44"/>
      <c r="IW56" s="44"/>
      <c r="IX56" s="44"/>
      <c r="IY56" s="44"/>
      <c r="IZ56" s="44"/>
      <c r="JA56" s="44"/>
      <c r="JB56" s="44"/>
      <c r="JC56" s="44"/>
      <c r="JD56" s="44"/>
      <c r="JE56" s="44"/>
      <c r="JF56" s="44"/>
      <c r="JG56" s="44"/>
      <c r="JH56" s="44"/>
      <c r="JI56" s="44"/>
      <c r="JJ56" s="44"/>
      <c r="JK56" s="44"/>
      <c r="JL56" s="44"/>
      <c r="JM56" s="44"/>
      <c r="JN56" s="44"/>
      <c r="JO56" s="44"/>
      <c r="JP56" s="44"/>
      <c r="JQ56" s="44"/>
      <c r="JR56" s="44"/>
      <c r="JS56" s="44"/>
      <c r="JT56" s="44"/>
      <c r="JU56" s="44"/>
      <c r="JV56" s="44"/>
      <c r="JW56" s="44"/>
      <c r="JX56" s="44"/>
      <c r="JY56" s="44"/>
      <c r="JZ56" s="44"/>
      <c r="KA56" s="44"/>
      <c r="KB56" s="44"/>
      <c r="KC56" s="44"/>
      <c r="KD56" s="44"/>
      <c r="KE56" s="44"/>
      <c r="KF56" s="44"/>
      <c r="KG56" s="44"/>
      <c r="KH56" s="44"/>
      <c r="KI56" s="44"/>
      <c r="KJ56" s="44"/>
      <c r="KK56" s="44"/>
      <c r="KL56" s="44"/>
      <c r="KM56" s="44"/>
      <c r="KN56" s="44"/>
      <c r="KO56" s="44"/>
      <c r="KP56" s="44"/>
      <c r="KQ56" s="44"/>
      <c r="KR56" s="44"/>
      <c r="KS56" s="44"/>
      <c r="KT56" s="44"/>
      <c r="KU56" s="44"/>
      <c r="KV56" s="44"/>
      <c r="KW56" s="44"/>
      <c r="KX56" s="44"/>
      <c r="KY56" s="44"/>
      <c r="KZ56" s="44"/>
      <c r="LA56" s="44"/>
      <c r="LB56" s="44"/>
      <c r="LC56" s="44"/>
      <c r="LD56" s="44"/>
      <c r="LE56" s="44"/>
      <c r="LF56" s="44"/>
      <c r="LG56" s="44"/>
      <c r="LH56" s="44"/>
      <c r="LI56" s="44"/>
      <c r="LJ56" s="44"/>
      <c r="LK56" s="44"/>
      <c r="LL56" s="44"/>
      <c r="LM56" s="44"/>
      <c r="LN56" s="44"/>
      <c r="LO56" s="44"/>
      <c r="LP56" s="44"/>
      <c r="LQ56" s="44"/>
      <c r="LR56" s="44"/>
      <c r="LS56" s="44"/>
      <c r="LT56" s="44"/>
      <c r="LU56" s="44"/>
      <c r="LV56" s="44"/>
      <c r="LW56" s="44"/>
      <c r="LX56" s="44"/>
      <c r="LY56" s="44"/>
      <c r="LZ56" s="44"/>
      <c r="MA56" s="44"/>
      <c r="MB56" s="44"/>
      <c r="MC56" s="44"/>
      <c r="MD56" s="44"/>
      <c r="ME56" s="44"/>
      <c r="MF56" s="44"/>
      <c r="MG56" s="44"/>
      <c r="MH56" s="44"/>
      <c r="MI56" s="44"/>
      <c r="MJ56" s="44"/>
      <c r="MK56" s="44"/>
      <c r="ML56" s="44"/>
      <c r="MM56" s="44"/>
      <c r="MN56" s="44"/>
      <c r="MO56" s="44"/>
      <c r="MP56" s="44"/>
      <c r="MQ56" s="44"/>
      <c r="MR56" s="44"/>
      <c r="MS56" s="44"/>
      <c r="MT56" s="44"/>
      <c r="MU56" s="44"/>
      <c r="MV56" s="44"/>
      <c r="MW56" s="44"/>
      <c r="MX56" s="44"/>
      <c r="MY56" s="44"/>
      <c r="MZ56" s="44"/>
      <c r="NA56" s="44"/>
      <c r="NB56" s="44"/>
      <c r="NC56" s="44"/>
      <c r="ND56" s="44"/>
      <c r="NE56" s="44"/>
      <c r="NF56" s="44"/>
      <c r="NG56" s="44"/>
      <c r="NH56" s="44"/>
      <c r="NI56" s="44"/>
      <c r="NJ56" s="44"/>
      <c r="NK56" s="44"/>
      <c r="NL56" s="44"/>
      <c r="NM56" s="44"/>
      <c r="NN56" s="44"/>
      <c r="NO56" s="44"/>
      <c r="NP56" s="44"/>
      <c r="NQ56" s="44"/>
      <c r="NR56" s="44"/>
      <c r="NS56" s="44"/>
      <c r="NT56" s="44"/>
      <c r="NU56" s="44"/>
      <c r="NV56" s="44"/>
      <c r="NW56" s="44"/>
      <c r="NX56" s="44"/>
      <c r="NY56" s="44"/>
      <c r="NZ56" s="44"/>
      <c r="OA56" s="44"/>
      <c r="OB56" s="44"/>
      <c r="OC56" s="44"/>
      <c r="OD56" s="44"/>
      <c r="OE56" s="44"/>
      <c r="OF56" s="44"/>
      <c r="OG56" s="44"/>
      <c r="OH56" s="44"/>
      <c r="OI56" s="44"/>
      <c r="OJ56" s="44"/>
      <c r="OK56" s="44"/>
      <c r="OL56" s="44"/>
      <c r="OM56" s="44"/>
      <c r="ON56" s="44"/>
      <c r="OO56" s="44"/>
      <c r="OP56" s="44"/>
      <c r="OQ56" s="44"/>
      <c r="OR56" s="44"/>
      <c r="OS56" s="44"/>
      <c r="OT56" s="44"/>
      <c r="OU56" s="44"/>
      <c r="OV56" s="44"/>
      <c r="OW56" s="44"/>
      <c r="OX56" s="44"/>
      <c r="OY56" s="44"/>
      <c r="OZ56" s="44"/>
      <c r="PA56" s="44"/>
      <c r="PB56" s="44"/>
      <c r="PC56" s="44"/>
      <c r="PD56" s="44"/>
      <c r="PE56" s="44"/>
      <c r="PF56" s="44"/>
      <c r="PG56" s="44"/>
      <c r="PH56" s="44"/>
      <c r="PI56" s="44"/>
      <c r="PJ56" s="44"/>
      <c r="PK56" s="44"/>
      <c r="PL56" s="44"/>
      <c r="PM56" s="44"/>
      <c r="PN56" s="44"/>
      <c r="PO56" s="44"/>
      <c r="PP56" s="44"/>
      <c r="PQ56" s="44"/>
      <c r="PR56" s="44"/>
      <c r="PS56" s="44"/>
      <c r="PT56" s="44"/>
      <c r="PU56" s="44"/>
      <c r="PV56" s="44"/>
      <c r="PW56" s="44"/>
      <c r="PX56" s="44"/>
      <c r="PY56" s="44"/>
      <c r="PZ56" s="44"/>
      <c r="QA56" s="44"/>
      <c r="QB56" s="44"/>
      <c r="QC56" s="44"/>
      <c r="QD56" s="44"/>
      <c r="QE56" s="44"/>
      <c r="QF56" s="44"/>
      <c r="QG56" s="44"/>
      <c r="QH56" s="44"/>
      <c r="QI56" s="44"/>
      <c r="QJ56" s="44"/>
      <c r="QK56" s="44"/>
      <c r="QL56" s="44"/>
      <c r="QM56" s="44"/>
      <c r="QN56" s="44"/>
      <c r="QO56" s="44"/>
      <c r="QP56" s="44"/>
      <c r="QQ56" s="44"/>
      <c r="QR56" s="44"/>
      <c r="QS56" s="44"/>
      <c r="QT56" s="44"/>
      <c r="QU56" s="44"/>
      <c r="QV56" s="44"/>
      <c r="QW56" s="44"/>
      <c r="QX56" s="44"/>
      <c r="QY56" s="44"/>
      <c r="QZ56" s="44"/>
      <c r="RA56" s="44"/>
      <c r="RB56" s="44"/>
      <c r="RC56" s="44"/>
      <c r="RD56" s="44"/>
      <c r="RE56" s="44"/>
      <c r="RF56" s="44"/>
      <c r="RG56" s="44"/>
      <c r="RH56" s="44"/>
      <c r="RI56" s="44"/>
      <c r="RJ56" s="44"/>
      <c r="RK56" s="44"/>
      <c r="RL56" s="44"/>
      <c r="RM56" s="44"/>
      <c r="RN56" s="44"/>
      <c r="RO56" s="44"/>
      <c r="RP56" s="44"/>
      <c r="RQ56" s="44"/>
      <c r="RR56" s="44"/>
      <c r="RS56" s="44"/>
      <c r="RT56" s="44"/>
      <c r="RU56" s="44"/>
      <c r="RV56" s="44"/>
      <c r="RW56" s="44"/>
      <c r="RX56" s="44"/>
      <c r="RY56" s="44"/>
      <c r="RZ56" s="44"/>
      <c r="SA56" s="44"/>
      <c r="SB56" s="44"/>
      <c r="SC56" s="44"/>
      <c r="SD56" s="44"/>
      <c r="SE56" s="44"/>
      <c r="SF56" s="44"/>
      <c r="SG56" s="44"/>
      <c r="SH56" s="44"/>
      <c r="SI56" s="44"/>
      <c r="SJ56" s="44"/>
      <c r="SK56" s="44"/>
      <c r="SL56" s="44"/>
      <c r="SM56" s="44"/>
      <c r="SN56" s="44"/>
      <c r="SO56" s="44"/>
      <c r="SP56" s="44"/>
      <c r="SQ56" s="44"/>
      <c r="SR56" s="44"/>
      <c r="SS56" s="44"/>
      <c r="ST56" s="44"/>
      <c r="SU56" s="44"/>
      <c r="SV56" s="44"/>
      <c r="SW56" s="44"/>
      <c r="SX56" s="44"/>
      <c r="SY56" s="44"/>
      <c r="SZ56" s="44"/>
      <c r="TA56" s="44"/>
      <c r="TB56" s="44"/>
      <c r="TC56" s="44"/>
      <c r="TD56" s="44"/>
      <c r="TE56" s="44"/>
      <c r="TF56" s="44"/>
      <c r="TG56" s="44"/>
      <c r="TH56" s="44"/>
      <c r="TI56" s="44"/>
      <c r="TJ56" s="44"/>
      <c r="TK56" s="44"/>
      <c r="TL56" s="44"/>
      <c r="TM56" s="44"/>
      <c r="TN56" s="44"/>
      <c r="TO56" s="44"/>
      <c r="TP56" s="44"/>
      <c r="TQ56" s="44"/>
      <c r="TR56" s="44"/>
      <c r="TS56" s="44"/>
      <c r="TT56" s="44"/>
      <c r="TU56" s="44"/>
      <c r="TV56" s="44"/>
      <c r="TW56" s="44"/>
      <c r="TX56" s="44"/>
      <c r="TY56" s="44"/>
      <c r="TZ56" s="44"/>
      <c r="UA56" s="44"/>
      <c r="UB56" s="44"/>
      <c r="UC56" s="44"/>
      <c r="UD56" s="44"/>
      <c r="UE56" s="44"/>
      <c r="UF56" s="44"/>
      <c r="UG56" s="44"/>
      <c r="UH56" s="44"/>
      <c r="UI56" s="44"/>
      <c r="UJ56" s="44"/>
      <c r="UK56" s="44"/>
      <c r="UL56" s="44"/>
      <c r="UM56" s="44"/>
      <c r="UN56" s="44"/>
      <c r="UO56" s="44"/>
      <c r="UP56" s="44"/>
      <c r="UQ56" s="44"/>
      <c r="UR56" s="44"/>
      <c r="US56" s="44"/>
      <c r="UT56" s="44"/>
      <c r="UU56" s="44"/>
      <c r="UV56" s="44"/>
      <c r="UW56" s="44"/>
      <c r="UX56" s="44"/>
      <c r="UY56" s="44"/>
      <c r="UZ56" s="44"/>
      <c r="VA56" s="44"/>
      <c r="VB56" s="44"/>
      <c r="VC56" s="44"/>
      <c r="VD56" s="44"/>
      <c r="VE56" s="44"/>
      <c r="VF56" s="44"/>
      <c r="VG56" s="44"/>
      <c r="VH56" s="44"/>
      <c r="VI56" s="44"/>
      <c r="VJ56" s="44"/>
      <c r="VK56" s="44"/>
      <c r="VL56" s="44"/>
      <c r="VM56" s="44"/>
      <c r="VN56" s="44"/>
      <c r="VO56" s="44"/>
      <c r="VP56" s="44"/>
      <c r="VQ56" s="44"/>
      <c r="VR56" s="44"/>
      <c r="VS56" s="44"/>
      <c r="VT56" s="44"/>
      <c r="VU56" s="44"/>
      <c r="VV56" s="44"/>
      <c r="VW56" s="44"/>
      <c r="VX56" s="44"/>
      <c r="VY56" s="44"/>
      <c r="VZ56" s="44"/>
      <c r="WA56" s="44"/>
      <c r="WB56" s="44"/>
      <c r="WC56" s="44"/>
      <c r="WD56" s="44"/>
      <c r="WE56" s="44"/>
      <c r="WF56" s="44"/>
      <c r="WG56" s="44"/>
      <c r="WH56" s="44"/>
      <c r="WI56" s="44"/>
      <c r="WJ56" s="44"/>
      <c r="WK56" s="44"/>
      <c r="WL56" s="44"/>
      <c r="WM56" s="44"/>
      <c r="WN56" s="44"/>
      <c r="WO56" s="44"/>
      <c r="WP56" s="44"/>
      <c r="WQ56" s="44"/>
      <c r="WR56" s="44"/>
      <c r="WS56" s="44"/>
      <c r="WT56" s="44"/>
      <c r="WU56" s="44"/>
      <c r="WV56" s="44"/>
      <c r="WW56" s="44"/>
      <c r="WX56" s="44"/>
      <c r="WY56" s="44"/>
      <c r="WZ56" s="44"/>
      <c r="XA56" s="44"/>
      <c r="XB56" s="44"/>
      <c r="XC56" s="44"/>
      <c r="XD56" s="44"/>
      <c r="XE56" s="44"/>
      <c r="XF56" s="44"/>
      <c r="XG56" s="44"/>
      <c r="XH56" s="44"/>
      <c r="XI56" s="44"/>
      <c r="XJ56" s="44"/>
      <c r="XK56" s="44"/>
      <c r="XL56" s="44"/>
      <c r="XM56" s="44"/>
      <c r="XN56" s="44"/>
      <c r="XO56" s="44"/>
      <c r="XP56" s="44"/>
      <c r="XQ56" s="44"/>
      <c r="XR56" s="44"/>
      <c r="XS56" s="44"/>
      <c r="XT56" s="44"/>
      <c r="XU56" s="44"/>
      <c r="XV56" s="44"/>
      <c r="XW56" s="44"/>
      <c r="XX56" s="44"/>
      <c r="XY56" s="44"/>
      <c r="XZ56" s="44"/>
      <c r="YA56" s="44"/>
      <c r="YB56" s="44"/>
      <c r="YC56" s="44"/>
      <c r="YD56" s="44"/>
      <c r="YE56" s="44"/>
      <c r="YF56" s="44"/>
      <c r="YG56" s="44"/>
      <c r="YH56" s="44"/>
      <c r="YI56" s="44"/>
      <c r="YJ56" s="44"/>
      <c r="YK56" s="44"/>
      <c r="YL56" s="44"/>
      <c r="YM56" s="44"/>
      <c r="YN56" s="44"/>
      <c r="YO56" s="44"/>
      <c r="YP56" s="44"/>
      <c r="YQ56" s="44"/>
      <c r="YR56" s="44"/>
      <c r="YS56" s="44"/>
      <c r="YT56" s="44"/>
      <c r="YU56" s="44"/>
      <c r="YV56" s="44"/>
      <c r="YW56" s="44"/>
      <c r="YX56" s="44"/>
      <c r="YY56" s="44"/>
      <c r="YZ56" s="44"/>
      <c r="ZA56" s="44"/>
      <c r="ZB56" s="44"/>
      <c r="ZC56" s="44"/>
      <c r="ZD56" s="44"/>
      <c r="ZE56" s="44"/>
      <c r="ZF56" s="44"/>
      <c r="ZG56" s="44"/>
      <c r="ZH56" s="44"/>
      <c r="ZI56" s="44"/>
      <c r="ZJ56" s="44"/>
      <c r="ZK56" s="44"/>
      <c r="ZL56" s="44"/>
      <c r="ZM56" s="44"/>
      <c r="ZN56" s="44"/>
      <c r="ZO56" s="44"/>
      <c r="ZP56" s="44"/>
      <c r="ZQ56" s="44"/>
      <c r="ZR56" s="44"/>
      <c r="ZS56" s="44"/>
      <c r="ZT56" s="44"/>
      <c r="ZU56" s="44"/>
      <c r="ZV56" s="44"/>
      <c r="ZW56" s="44"/>
      <c r="ZX56" s="44"/>
      <c r="ZY56" s="44"/>
      <c r="ZZ56" s="44"/>
      <c r="AAA56" s="44"/>
      <c r="AAB56" s="44"/>
      <c r="AAC56" s="44"/>
      <c r="AAD56" s="44"/>
      <c r="AAE56" s="44"/>
      <c r="AAF56" s="44"/>
      <c r="AAG56" s="44"/>
      <c r="AAH56" s="44"/>
      <c r="AAI56" s="44"/>
      <c r="AAJ56" s="44"/>
      <c r="AAK56" s="44"/>
      <c r="AAL56" s="44"/>
      <c r="AAM56" s="44"/>
      <c r="AAN56" s="44"/>
      <c r="AAO56" s="44"/>
      <c r="AAP56" s="44"/>
      <c r="AAQ56" s="44"/>
      <c r="AAR56" s="44"/>
      <c r="AAS56" s="44"/>
      <c r="AAT56" s="44"/>
      <c r="AAU56" s="44"/>
      <c r="AAV56" s="44"/>
      <c r="AAW56" s="44"/>
      <c r="AAX56" s="44"/>
      <c r="AAY56" s="44"/>
      <c r="AAZ56" s="44"/>
      <c r="ABA56" s="44"/>
      <c r="ABB56" s="44"/>
      <c r="ABC56" s="44"/>
      <c r="ABD56" s="44"/>
      <c r="ABE56" s="44"/>
      <c r="ABF56" s="44"/>
      <c r="ABG56" s="44"/>
      <c r="ABH56" s="44"/>
      <c r="ABI56" s="44"/>
      <c r="ABJ56" s="44"/>
      <c r="ABK56" s="44"/>
      <c r="ABL56" s="44"/>
      <c r="ABM56" s="44"/>
      <c r="ABN56" s="44"/>
      <c r="ABO56" s="44"/>
      <c r="ABP56" s="44"/>
      <c r="ABQ56" s="44"/>
      <c r="ABR56" s="44"/>
      <c r="ABS56" s="44"/>
      <c r="ABT56" s="44"/>
      <c r="ABU56" s="44"/>
      <c r="ABV56" s="44"/>
      <c r="ABW56" s="44"/>
      <c r="ABX56" s="44"/>
      <c r="ABY56" s="44"/>
      <c r="ABZ56" s="44"/>
      <c r="ACA56" s="44"/>
      <c r="ACB56" s="44"/>
      <c r="ACC56" s="44"/>
      <c r="ACD56" s="44"/>
      <c r="ACE56" s="44"/>
      <c r="ACF56" s="44"/>
      <c r="ACG56" s="44"/>
      <c r="ACH56" s="44"/>
      <c r="ACI56" s="44"/>
      <c r="ACJ56" s="44"/>
      <c r="ACK56" s="44"/>
      <c r="ACL56" s="44"/>
      <c r="ACM56" s="44"/>
      <c r="ACN56" s="44"/>
      <c r="ACO56" s="44"/>
      <c r="ACP56" s="44"/>
      <c r="ACQ56" s="44"/>
      <c r="ACR56" s="44"/>
      <c r="ACS56" s="44"/>
      <c r="ACT56" s="44"/>
      <c r="ACU56" s="44"/>
      <c r="ACV56" s="44"/>
      <c r="ACW56" s="44"/>
      <c r="ACX56" s="44"/>
      <c r="ACY56" s="44"/>
      <c r="ACZ56" s="44"/>
      <c r="ADA56" s="44"/>
      <c r="ADB56" s="44"/>
      <c r="ADC56" s="44"/>
      <c r="ADD56" s="44"/>
      <c r="ADE56" s="44"/>
      <c r="ADF56" s="44"/>
      <c r="ADG56" s="44"/>
      <c r="ADH56" s="44"/>
      <c r="ADI56" s="44"/>
      <c r="ADJ56" s="44"/>
      <c r="ADK56" s="44"/>
      <c r="ADL56" s="44"/>
      <c r="ADM56" s="44"/>
      <c r="ADN56" s="44"/>
      <c r="ADO56" s="44"/>
      <c r="ADP56" s="44"/>
      <c r="ADQ56" s="44"/>
      <c r="ADR56" s="44"/>
      <c r="ADS56" s="44"/>
      <c r="ADT56" s="44"/>
      <c r="ADU56" s="44"/>
      <c r="ADV56" s="44"/>
      <c r="ADW56" s="44"/>
      <c r="ADX56" s="44"/>
      <c r="ADY56" s="44"/>
      <c r="ADZ56" s="44"/>
      <c r="AEA56" s="44"/>
      <c r="AEB56" s="44"/>
      <c r="AEC56" s="44"/>
      <c r="AED56" s="44"/>
      <c r="AEE56" s="44"/>
      <c r="AEF56" s="44"/>
      <c r="AEG56" s="44"/>
      <c r="AEH56" s="44"/>
      <c r="AEI56" s="44"/>
      <c r="AEJ56" s="44"/>
      <c r="AEK56" s="44"/>
      <c r="AEL56" s="44"/>
      <c r="AEM56" s="44"/>
      <c r="AEN56" s="44"/>
      <c r="AEO56" s="44"/>
      <c r="AEP56" s="44"/>
      <c r="AEQ56" s="44"/>
      <c r="AER56" s="44"/>
      <c r="AES56" s="44"/>
      <c r="AET56" s="44"/>
      <c r="AEU56" s="44"/>
      <c r="AEV56" s="44"/>
      <c r="AEW56" s="44"/>
      <c r="AEX56" s="44"/>
      <c r="AEY56" s="44"/>
      <c r="AEZ56" s="44"/>
      <c r="AFA56" s="44"/>
      <c r="AFB56" s="44"/>
      <c r="AFC56" s="44"/>
      <c r="AFD56" s="44"/>
      <c r="AFE56" s="44"/>
      <c r="AFF56" s="44"/>
      <c r="AFG56" s="44"/>
      <c r="AFH56" s="44"/>
      <c r="AFI56" s="44"/>
      <c r="AFJ56" s="44"/>
      <c r="AFK56" s="44"/>
      <c r="AFL56" s="44"/>
      <c r="AFM56" s="44"/>
      <c r="AFN56" s="44"/>
      <c r="AFO56" s="44"/>
      <c r="AFP56" s="44"/>
      <c r="AFQ56" s="44"/>
      <c r="AFR56" s="44"/>
      <c r="AFS56" s="44"/>
      <c r="AFT56" s="44"/>
      <c r="AFU56" s="44"/>
      <c r="AFV56" s="44"/>
      <c r="AFW56" s="44"/>
      <c r="AFX56" s="44"/>
      <c r="AFY56" s="44"/>
      <c r="AFZ56" s="44"/>
      <c r="AGA56" s="44"/>
      <c r="AGB56" s="44"/>
      <c r="AGC56" s="44"/>
      <c r="AGD56" s="44"/>
      <c r="AGE56" s="44"/>
      <c r="AGF56" s="44"/>
      <c r="AGG56" s="44"/>
      <c r="AGH56" s="44"/>
      <c r="AGI56" s="44"/>
      <c r="AGJ56" s="44"/>
      <c r="AGK56" s="44"/>
      <c r="AGL56" s="44"/>
      <c r="AGM56" s="44"/>
      <c r="AGN56" s="44"/>
      <c r="AGO56" s="44"/>
      <c r="AGP56" s="44"/>
      <c r="AGQ56" s="44"/>
      <c r="AGR56" s="44"/>
      <c r="AGS56" s="44"/>
      <c r="AGT56" s="44"/>
      <c r="AGU56" s="44"/>
      <c r="AGV56" s="44"/>
      <c r="AGW56" s="44"/>
      <c r="AGX56" s="44"/>
      <c r="AGY56" s="44"/>
      <c r="AGZ56" s="44"/>
      <c r="AHA56" s="44"/>
      <c r="AHB56" s="44"/>
      <c r="AHC56" s="44"/>
      <c r="AHD56" s="44"/>
      <c r="AHE56" s="44"/>
      <c r="AHF56" s="44"/>
      <c r="AHG56" s="44"/>
      <c r="AHH56" s="44"/>
      <c r="AHI56" s="44"/>
      <c r="AHJ56" s="44"/>
      <c r="AHK56" s="44"/>
      <c r="AHL56" s="44"/>
      <c r="AHM56" s="44"/>
      <c r="AHN56" s="44"/>
      <c r="AHO56" s="44"/>
      <c r="AHP56" s="44"/>
      <c r="AHQ56" s="44"/>
      <c r="AHR56" s="44"/>
      <c r="AHS56" s="44"/>
      <c r="AHT56" s="44"/>
      <c r="AHU56" s="44"/>
      <c r="AHV56" s="44"/>
      <c r="AHW56" s="44"/>
      <c r="AHX56" s="44"/>
      <c r="AHY56" s="44"/>
      <c r="AHZ56" s="44"/>
      <c r="AIA56" s="44"/>
      <c r="AIB56" s="44"/>
      <c r="AIC56" s="44"/>
      <c r="AID56" s="44"/>
      <c r="AIE56" s="44"/>
      <c r="AIF56" s="44"/>
      <c r="AIG56" s="44"/>
      <c r="AIH56" s="44"/>
      <c r="AII56" s="44"/>
      <c r="AIJ56" s="44"/>
      <c r="AIK56" s="44"/>
      <c r="AIL56" s="44"/>
      <c r="AIM56" s="44"/>
      <c r="AIN56" s="44"/>
      <c r="AIO56" s="44"/>
      <c r="AIP56" s="44"/>
      <c r="AIQ56" s="44"/>
      <c r="AIR56" s="44"/>
      <c r="AIS56" s="44"/>
      <c r="AIT56" s="44"/>
      <c r="AIU56" s="44"/>
      <c r="AIV56" s="44"/>
      <c r="AIW56" s="44"/>
      <c r="AIX56" s="44"/>
      <c r="AIY56" s="44"/>
      <c r="AIZ56" s="44"/>
      <c r="AJA56" s="44"/>
      <c r="AJB56" s="44"/>
      <c r="AJC56" s="44"/>
      <c r="AJD56" s="44"/>
      <c r="AJE56" s="44"/>
      <c r="AJF56" s="44"/>
      <c r="AJG56" s="44"/>
      <c r="AJH56" s="44"/>
      <c r="AJI56" s="44"/>
      <c r="AJJ56" s="44"/>
      <c r="AJK56" s="44"/>
      <c r="AJL56" s="44"/>
      <c r="AJM56" s="44"/>
      <c r="AJN56" s="44"/>
      <c r="AJO56" s="44"/>
      <c r="AJP56" s="44"/>
      <c r="AJQ56" s="44"/>
      <c r="AJR56" s="44"/>
      <c r="AJS56" s="44"/>
      <c r="AJT56" s="44"/>
      <c r="AJU56" s="44"/>
      <c r="AJV56" s="44"/>
      <c r="AJW56" s="44"/>
      <c r="AJX56" s="44"/>
      <c r="AJY56" s="44"/>
      <c r="AJZ56" s="44"/>
      <c r="AKA56" s="44"/>
      <c r="AKB56" s="44"/>
      <c r="AKC56" s="44"/>
      <c r="AKD56" s="44"/>
      <c r="AKE56" s="44"/>
      <c r="AKF56" s="44"/>
      <c r="AKG56" s="44"/>
      <c r="AKH56" s="44"/>
      <c r="AKI56" s="44"/>
      <c r="AKJ56" s="44"/>
      <c r="AKK56" s="44"/>
      <c r="AKL56" s="44"/>
      <c r="AKM56" s="44"/>
      <c r="AKN56" s="44"/>
      <c r="AKO56" s="44"/>
      <c r="AKP56" s="44"/>
      <c r="AKQ56" s="44"/>
      <c r="AKR56" s="44"/>
      <c r="AKS56" s="44"/>
      <c r="AKT56" s="44"/>
      <c r="AKU56" s="44"/>
      <c r="AKV56" s="44"/>
      <c r="AKW56" s="44"/>
      <c r="AKX56" s="44"/>
      <c r="AKY56" s="44"/>
      <c r="AKZ56" s="44"/>
      <c r="ALA56" s="44"/>
      <c r="ALB56" s="44"/>
      <c r="ALC56" s="44"/>
      <c r="ALD56" s="44"/>
      <c r="ALE56" s="44"/>
      <c r="ALF56" s="44"/>
      <c r="ALG56" s="44"/>
      <c r="ALH56" s="44"/>
      <c r="ALI56" s="44"/>
      <c r="ALJ56" s="44"/>
      <c r="ALK56" s="44"/>
      <c r="ALL56" s="44"/>
      <c r="ALM56" s="44"/>
      <c r="ALN56" s="44"/>
      <c r="ALO56" s="44"/>
      <c r="ALP56" s="44"/>
      <c r="ALQ56" s="44"/>
      <c r="ALR56" s="44"/>
      <c r="ALS56" s="44"/>
      <c r="ALT56" s="44"/>
      <c r="ALU56" s="44"/>
      <c r="ALV56" s="44"/>
      <c r="ALW56" s="44"/>
      <c r="ALX56" s="44"/>
      <c r="ALY56" s="44"/>
      <c r="ALZ56" s="44"/>
      <c r="AMA56" s="44"/>
      <c r="AMB56" s="44"/>
      <c r="AMC56" s="44"/>
      <c r="AMD56" s="44"/>
      <c r="AME56" s="44"/>
      <c r="AMF56" s="44"/>
      <c r="AMG56" s="44"/>
      <c r="AMH56" s="44"/>
      <c r="AMI56" s="44"/>
      <c r="AMJ56" s="44"/>
      <c r="AMK56" s="44"/>
      <c r="AML56" s="44"/>
      <c r="AMM56" s="44"/>
      <c r="AMN56" s="44"/>
      <c r="AMO56" s="44"/>
      <c r="AMP56" s="44"/>
      <c r="AMQ56" s="44"/>
      <c r="AMR56" s="44"/>
      <c r="AMS56" s="44"/>
      <c r="AMT56" s="44"/>
      <c r="AMU56" s="44"/>
      <c r="AMV56" s="44"/>
      <c r="AMW56" s="44"/>
      <c r="AMX56" s="44"/>
      <c r="AMY56" s="44"/>
      <c r="AMZ56" s="44"/>
      <c r="ANA56" s="44"/>
      <c r="ANB56" s="44"/>
      <c r="ANC56" s="44"/>
      <c r="AND56" s="44"/>
      <c r="ANE56" s="44"/>
      <c r="ANF56" s="44"/>
      <c r="ANG56" s="44"/>
      <c r="ANH56" s="44"/>
      <c r="ANI56" s="44"/>
      <c r="ANJ56" s="44"/>
      <c r="ANK56" s="44"/>
      <c r="ANL56" s="44"/>
      <c r="ANM56" s="44"/>
      <c r="ANN56" s="44"/>
      <c r="ANO56" s="44"/>
      <c r="ANP56" s="44"/>
      <c r="ANQ56" s="44"/>
      <c r="ANR56" s="44"/>
      <c r="ANS56" s="44"/>
      <c r="ANT56" s="44"/>
      <c r="ANU56" s="44"/>
      <c r="ANV56" s="44"/>
      <c r="ANW56" s="44"/>
      <c r="ANX56" s="44"/>
      <c r="ANY56" s="44"/>
      <c r="ANZ56" s="44"/>
      <c r="AOA56" s="44"/>
      <c r="AOB56" s="44"/>
      <c r="AOC56" s="44"/>
      <c r="AOD56" s="44"/>
      <c r="AOE56" s="44"/>
      <c r="AOF56" s="44"/>
      <c r="AOG56" s="44"/>
      <c r="AOH56" s="44"/>
      <c r="AOI56" s="44"/>
      <c r="AOJ56" s="44"/>
      <c r="AOK56" s="44"/>
      <c r="AOL56" s="44"/>
      <c r="AOM56" s="44"/>
      <c r="AON56" s="44"/>
      <c r="AOO56" s="44"/>
      <c r="AOP56" s="44"/>
      <c r="AOQ56" s="44"/>
      <c r="AOR56" s="44"/>
      <c r="AOS56" s="44"/>
      <c r="AOT56" s="44"/>
      <c r="AOU56" s="44"/>
      <c r="AOV56" s="44"/>
      <c r="AOW56" s="44"/>
      <c r="AOX56" s="44"/>
      <c r="AOY56" s="44"/>
      <c r="AOZ56" s="44"/>
      <c r="APA56" s="44"/>
      <c r="APB56" s="44"/>
      <c r="APC56" s="44"/>
      <c r="APD56" s="44"/>
      <c r="APE56" s="44"/>
      <c r="APF56" s="44"/>
      <c r="APG56" s="44"/>
      <c r="APH56" s="44"/>
      <c r="API56" s="44"/>
      <c r="APJ56" s="44"/>
      <c r="APK56" s="44"/>
      <c r="APL56" s="44"/>
      <c r="APM56" s="44"/>
    </row>
    <row r="57" spans="3:1105" x14ac:dyDescent="0.25">
      <c r="C57" s="46" t="s">
        <v>337</v>
      </c>
      <c r="D57" s="44">
        <v>12399</v>
      </c>
      <c r="E57" s="119">
        <v>0</v>
      </c>
      <c r="F57" s="119">
        <v>0</v>
      </c>
      <c r="G57" s="119">
        <v>0</v>
      </c>
      <c r="H57" s="119">
        <v>7650330.2000000002</v>
      </c>
      <c r="I57" s="44"/>
      <c r="J57" s="44"/>
      <c r="K57" s="44"/>
      <c r="L57" s="44"/>
      <c r="M57" s="44"/>
      <c r="N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44"/>
      <c r="AN57" s="44"/>
      <c r="AO57" s="44"/>
      <c r="AP57" s="44"/>
      <c r="AQ57" s="44"/>
      <c r="AR57" s="44"/>
      <c r="AS57" s="44"/>
      <c r="AT57" s="44"/>
      <c r="AU57" s="44"/>
      <c r="AV57" s="44"/>
      <c r="AW57" s="44"/>
      <c r="AX57" s="44"/>
      <c r="AY57" s="44"/>
      <c r="AZ57" s="44"/>
      <c r="BA57" s="44"/>
      <c r="BB57" s="44"/>
      <c r="BC57" s="44"/>
      <c r="BD57" s="44"/>
      <c r="BE57" s="44"/>
      <c r="BF57" s="44"/>
      <c r="BG57" s="44"/>
      <c r="BH57" s="44"/>
      <c r="BI57" s="44"/>
      <c r="BJ57" s="44"/>
      <c r="BK57" s="44"/>
      <c r="BL57" s="44"/>
      <c r="BM57" s="44"/>
      <c r="BN57" s="44"/>
      <c r="BO57" s="44"/>
      <c r="BP57" s="44"/>
      <c r="BQ57" s="44"/>
      <c r="BR57" s="44"/>
      <c r="BS57" s="44"/>
      <c r="BT57" s="44"/>
      <c r="BU57" s="44"/>
      <c r="BV57" s="44"/>
      <c r="BW57" s="44"/>
      <c r="BX57" s="44"/>
      <c r="BY57" s="44"/>
      <c r="BZ57" s="44"/>
      <c r="CA57" s="44"/>
      <c r="CB57" s="44"/>
      <c r="CC57" s="44"/>
      <c r="CD57" s="44"/>
      <c r="CE57" s="44"/>
      <c r="CF57" s="44"/>
      <c r="CG57" s="44"/>
      <c r="CH57" s="44"/>
      <c r="CI57" s="44"/>
      <c r="CJ57" s="44"/>
      <c r="CK57" s="44"/>
      <c r="CL57" s="44"/>
      <c r="CM57" s="44"/>
      <c r="CN57" s="44"/>
      <c r="CO57" s="44"/>
      <c r="CP57" s="44"/>
      <c r="CQ57" s="44"/>
      <c r="CR57" s="44"/>
      <c r="CS57" s="44"/>
      <c r="CT57" s="44"/>
      <c r="CU57" s="44"/>
      <c r="CV57" s="44"/>
      <c r="CW57" s="44"/>
      <c r="CX57" s="44"/>
      <c r="CY57" s="44"/>
      <c r="CZ57" s="44"/>
      <c r="DA57" s="44"/>
      <c r="DB57" s="44"/>
      <c r="DC57" s="44"/>
      <c r="DD57" s="44"/>
      <c r="DE57" s="44"/>
      <c r="DF57" s="44"/>
      <c r="DG57" s="44"/>
      <c r="DH57" s="44"/>
      <c r="DI57" s="44"/>
      <c r="DJ57" s="44"/>
      <c r="DK57" s="44"/>
      <c r="DL57" s="44"/>
      <c r="DM57" s="44"/>
      <c r="DN57" s="44"/>
      <c r="DO57" s="44"/>
      <c r="DP57" s="44"/>
      <c r="DQ57" s="44"/>
      <c r="DR57" s="44"/>
      <c r="DS57" s="44"/>
      <c r="DT57" s="44"/>
      <c r="DU57" s="44"/>
      <c r="DV57" s="44"/>
      <c r="DW57" s="44"/>
      <c r="DX57" s="44"/>
      <c r="DY57" s="44"/>
      <c r="DZ57" s="44"/>
      <c r="EA57" s="44"/>
      <c r="EB57" s="44"/>
      <c r="EC57" s="44"/>
      <c r="ED57" s="44"/>
      <c r="EE57" s="44"/>
      <c r="EF57" s="44"/>
      <c r="EG57" s="44"/>
      <c r="EH57" s="44"/>
      <c r="EI57" s="44"/>
      <c r="EJ57" s="44"/>
      <c r="EK57" s="44"/>
      <c r="EL57" s="44"/>
      <c r="EM57" s="44"/>
      <c r="EN57" s="44"/>
      <c r="EO57" s="44"/>
      <c r="EP57" s="44"/>
      <c r="EQ57" s="44"/>
      <c r="ER57" s="44"/>
      <c r="ES57" s="44"/>
      <c r="ET57" s="44"/>
      <c r="EU57" s="44"/>
      <c r="EV57" s="44"/>
      <c r="EW57" s="44"/>
      <c r="EX57" s="44"/>
      <c r="EY57" s="44"/>
      <c r="EZ57" s="44"/>
      <c r="FA57" s="44"/>
      <c r="FB57" s="44"/>
      <c r="FC57" s="44"/>
      <c r="FD57" s="44"/>
      <c r="FE57" s="44"/>
      <c r="FF57" s="44"/>
      <c r="FG57" s="44"/>
      <c r="FH57" s="44"/>
      <c r="FI57" s="44"/>
      <c r="FJ57" s="44"/>
      <c r="FK57" s="44"/>
      <c r="FL57" s="44"/>
      <c r="FM57" s="44"/>
      <c r="FN57" s="44"/>
      <c r="FO57" s="44"/>
      <c r="FP57" s="44"/>
      <c r="FQ57" s="44"/>
      <c r="FR57" s="44"/>
      <c r="FS57" s="44"/>
      <c r="FT57" s="44"/>
      <c r="FU57" s="44"/>
      <c r="FV57" s="44"/>
      <c r="FW57" s="44"/>
      <c r="FX57" s="44"/>
      <c r="FY57" s="44"/>
      <c r="FZ57" s="44"/>
      <c r="GA57" s="44"/>
      <c r="GB57" s="44"/>
      <c r="GC57" s="44"/>
      <c r="GD57" s="44"/>
      <c r="GE57" s="44"/>
      <c r="GF57" s="44"/>
      <c r="GG57" s="44"/>
      <c r="GH57" s="44"/>
      <c r="GI57" s="44"/>
      <c r="GJ57" s="44"/>
      <c r="GK57" s="44"/>
      <c r="GL57" s="44"/>
      <c r="GM57" s="44"/>
      <c r="GN57" s="44"/>
      <c r="GO57" s="44"/>
      <c r="GP57" s="44"/>
      <c r="GQ57" s="44"/>
      <c r="GR57" s="44"/>
      <c r="GS57" s="44"/>
      <c r="GT57" s="44"/>
      <c r="GU57" s="44"/>
      <c r="GV57" s="44"/>
      <c r="GW57" s="44"/>
      <c r="GX57" s="44"/>
      <c r="GY57" s="44"/>
      <c r="GZ57" s="44"/>
      <c r="HA57" s="44"/>
      <c r="HB57" s="44"/>
      <c r="HC57" s="44"/>
      <c r="HD57" s="44"/>
      <c r="HE57" s="44"/>
      <c r="HF57" s="44"/>
      <c r="HG57" s="44"/>
      <c r="HH57" s="44"/>
      <c r="HI57" s="44"/>
      <c r="HJ57" s="44"/>
      <c r="HK57" s="44"/>
      <c r="HL57" s="44"/>
      <c r="HM57" s="44"/>
      <c r="HN57" s="44"/>
      <c r="HO57" s="44"/>
      <c r="HP57" s="44"/>
      <c r="HQ57" s="44"/>
      <c r="HR57" s="44"/>
      <c r="HS57" s="44"/>
      <c r="HT57" s="44"/>
      <c r="HU57" s="44"/>
      <c r="HV57" s="44"/>
      <c r="HW57" s="44"/>
      <c r="HX57" s="44"/>
      <c r="HY57" s="44"/>
      <c r="HZ57" s="44"/>
      <c r="IA57" s="44"/>
      <c r="IB57" s="44"/>
      <c r="IC57" s="44"/>
      <c r="ID57" s="44"/>
      <c r="IE57" s="44"/>
      <c r="IF57" s="44"/>
      <c r="IG57" s="44"/>
      <c r="IH57" s="44"/>
      <c r="II57" s="44"/>
      <c r="IJ57" s="44"/>
      <c r="IK57" s="44"/>
      <c r="IL57" s="44"/>
      <c r="IM57" s="44"/>
      <c r="IN57" s="44"/>
      <c r="IO57" s="44"/>
      <c r="IP57" s="44"/>
      <c r="IQ57" s="44"/>
      <c r="IR57" s="44"/>
      <c r="IS57" s="44"/>
      <c r="IT57" s="44"/>
      <c r="IU57" s="44"/>
      <c r="IV57" s="44"/>
      <c r="IW57" s="44"/>
      <c r="IX57" s="44"/>
      <c r="IY57" s="44"/>
      <c r="IZ57" s="44"/>
      <c r="JA57" s="44"/>
      <c r="JB57" s="44"/>
      <c r="JC57" s="44"/>
      <c r="JD57" s="44"/>
      <c r="JE57" s="44"/>
      <c r="JF57" s="44"/>
      <c r="JG57" s="44"/>
      <c r="JH57" s="44"/>
      <c r="JI57" s="44"/>
      <c r="JJ57" s="44"/>
      <c r="JK57" s="44"/>
      <c r="JL57" s="44"/>
      <c r="JM57" s="44"/>
      <c r="JN57" s="44"/>
      <c r="JO57" s="44"/>
      <c r="JP57" s="44"/>
      <c r="JQ57" s="44"/>
      <c r="JR57" s="44"/>
      <c r="JS57" s="44"/>
      <c r="JT57" s="44"/>
      <c r="JU57" s="44"/>
      <c r="JV57" s="44"/>
      <c r="JW57" s="44"/>
      <c r="JX57" s="44"/>
      <c r="JY57" s="44"/>
      <c r="JZ57" s="44"/>
      <c r="KA57" s="44"/>
      <c r="KB57" s="44"/>
      <c r="KC57" s="44"/>
      <c r="KD57" s="44"/>
      <c r="KE57" s="44"/>
      <c r="KF57" s="44"/>
      <c r="KG57" s="44"/>
      <c r="KH57" s="44"/>
      <c r="KI57" s="44"/>
      <c r="KJ57" s="44"/>
      <c r="KK57" s="44"/>
      <c r="KL57" s="44"/>
      <c r="KM57" s="44"/>
      <c r="KN57" s="44"/>
      <c r="KO57" s="44"/>
      <c r="KP57" s="44"/>
      <c r="KQ57" s="44"/>
      <c r="KR57" s="44"/>
      <c r="KS57" s="44"/>
      <c r="KT57" s="44"/>
      <c r="KU57" s="44"/>
      <c r="KV57" s="44"/>
      <c r="KW57" s="44"/>
      <c r="KX57" s="44"/>
      <c r="KY57" s="44"/>
      <c r="KZ57" s="44"/>
      <c r="LA57" s="44"/>
      <c r="LB57" s="44"/>
      <c r="LC57" s="44"/>
      <c r="LD57" s="44"/>
      <c r="LE57" s="44"/>
      <c r="LF57" s="44"/>
      <c r="LG57" s="44"/>
      <c r="LH57" s="44"/>
      <c r="LI57" s="44"/>
      <c r="LJ57" s="44"/>
      <c r="LK57" s="44"/>
      <c r="LL57" s="44"/>
      <c r="LM57" s="44"/>
      <c r="LN57" s="44"/>
      <c r="LO57" s="44"/>
      <c r="LP57" s="44"/>
      <c r="LQ57" s="44"/>
      <c r="LR57" s="44"/>
      <c r="LS57" s="44"/>
      <c r="LT57" s="44"/>
      <c r="LU57" s="44"/>
      <c r="LV57" s="44"/>
      <c r="LW57" s="44"/>
      <c r="LX57" s="44"/>
      <c r="LY57" s="44"/>
      <c r="LZ57" s="44"/>
      <c r="MA57" s="44"/>
      <c r="MB57" s="44"/>
      <c r="MC57" s="44"/>
      <c r="MD57" s="44"/>
      <c r="ME57" s="44"/>
      <c r="MF57" s="44"/>
      <c r="MG57" s="44"/>
      <c r="MH57" s="44"/>
      <c r="MI57" s="44"/>
      <c r="MJ57" s="44"/>
      <c r="MK57" s="44"/>
      <c r="ML57" s="44"/>
      <c r="MM57" s="44"/>
      <c r="MN57" s="44"/>
      <c r="MO57" s="44"/>
      <c r="MP57" s="44"/>
      <c r="MQ57" s="44"/>
      <c r="MR57" s="44"/>
      <c r="MS57" s="44"/>
      <c r="MT57" s="44"/>
      <c r="MU57" s="44"/>
      <c r="MV57" s="44"/>
      <c r="MW57" s="44"/>
      <c r="MX57" s="44"/>
      <c r="MY57" s="44"/>
      <c r="MZ57" s="44"/>
      <c r="NA57" s="44"/>
      <c r="NB57" s="44"/>
      <c r="NC57" s="44"/>
      <c r="ND57" s="44"/>
      <c r="NE57" s="44"/>
      <c r="NF57" s="44"/>
      <c r="NG57" s="44"/>
      <c r="NH57" s="44"/>
      <c r="NI57" s="44"/>
      <c r="NJ57" s="44"/>
      <c r="NK57" s="44"/>
      <c r="NL57" s="44"/>
      <c r="NM57" s="44"/>
      <c r="NN57" s="44"/>
      <c r="NO57" s="44"/>
      <c r="NP57" s="44"/>
      <c r="NQ57" s="44"/>
      <c r="NR57" s="44"/>
      <c r="NS57" s="44"/>
      <c r="NT57" s="44"/>
      <c r="NU57" s="44"/>
      <c r="NV57" s="44"/>
      <c r="NW57" s="44"/>
      <c r="NX57" s="44"/>
      <c r="NY57" s="44"/>
      <c r="NZ57" s="44"/>
      <c r="OA57" s="44"/>
      <c r="OB57" s="44"/>
      <c r="OC57" s="44"/>
      <c r="OD57" s="44"/>
      <c r="OE57" s="44"/>
      <c r="OF57" s="44"/>
      <c r="OG57" s="44"/>
      <c r="OH57" s="44"/>
      <c r="OI57" s="44"/>
      <c r="OJ57" s="44"/>
      <c r="OK57" s="44"/>
      <c r="OL57" s="44"/>
      <c r="OM57" s="44"/>
      <c r="ON57" s="44"/>
      <c r="OO57" s="44"/>
      <c r="OP57" s="44"/>
      <c r="OQ57" s="44"/>
      <c r="OR57" s="44"/>
      <c r="OS57" s="44"/>
      <c r="OT57" s="44"/>
      <c r="OU57" s="44"/>
      <c r="OV57" s="44"/>
      <c r="OW57" s="44"/>
      <c r="OX57" s="44"/>
      <c r="OY57" s="44"/>
      <c r="OZ57" s="44"/>
      <c r="PA57" s="44"/>
      <c r="PB57" s="44"/>
      <c r="PC57" s="44"/>
      <c r="PD57" s="44"/>
      <c r="PE57" s="44"/>
      <c r="PF57" s="44"/>
      <c r="PG57" s="44"/>
      <c r="PH57" s="44"/>
      <c r="PI57" s="44"/>
      <c r="PJ57" s="44"/>
      <c r="PK57" s="44"/>
      <c r="PL57" s="44"/>
      <c r="PM57" s="44"/>
      <c r="PN57" s="44"/>
      <c r="PO57" s="44"/>
      <c r="PP57" s="44"/>
      <c r="PQ57" s="44"/>
      <c r="PR57" s="44"/>
      <c r="PS57" s="44"/>
      <c r="PT57" s="44"/>
      <c r="PU57" s="44"/>
      <c r="PV57" s="44"/>
      <c r="PW57" s="44"/>
      <c r="PX57" s="44"/>
      <c r="PY57" s="44"/>
      <c r="PZ57" s="44"/>
      <c r="QA57" s="44"/>
      <c r="QB57" s="44"/>
      <c r="QC57" s="44"/>
      <c r="QD57" s="44"/>
      <c r="QE57" s="44"/>
      <c r="QF57" s="44"/>
      <c r="QG57" s="44"/>
      <c r="QH57" s="44"/>
      <c r="QI57" s="44"/>
      <c r="QJ57" s="44"/>
      <c r="QK57" s="44"/>
      <c r="QL57" s="44"/>
      <c r="QM57" s="44"/>
      <c r="QN57" s="44"/>
      <c r="QO57" s="44"/>
      <c r="QP57" s="44"/>
      <c r="QQ57" s="44"/>
      <c r="QR57" s="44"/>
      <c r="QS57" s="44"/>
      <c r="QT57" s="44"/>
      <c r="QU57" s="44"/>
      <c r="QV57" s="44"/>
      <c r="QW57" s="44"/>
      <c r="QX57" s="44"/>
      <c r="QY57" s="44"/>
      <c r="QZ57" s="44"/>
      <c r="RA57" s="44"/>
      <c r="RB57" s="44"/>
      <c r="RC57" s="44"/>
      <c r="RD57" s="44"/>
      <c r="RE57" s="44"/>
      <c r="RF57" s="44"/>
      <c r="RG57" s="44"/>
      <c r="RH57" s="44"/>
      <c r="RI57" s="44"/>
      <c r="RJ57" s="44"/>
      <c r="RK57" s="44"/>
      <c r="RL57" s="44"/>
      <c r="RM57" s="44"/>
      <c r="RN57" s="44"/>
      <c r="RO57" s="44"/>
      <c r="RP57" s="44"/>
      <c r="RQ57" s="44"/>
      <c r="RR57" s="44"/>
      <c r="RS57" s="44"/>
      <c r="RT57" s="44"/>
      <c r="RU57" s="44"/>
      <c r="RV57" s="44"/>
      <c r="RW57" s="44"/>
      <c r="RX57" s="44"/>
      <c r="RY57" s="44"/>
      <c r="RZ57" s="44"/>
      <c r="SA57" s="44"/>
      <c r="SB57" s="44"/>
      <c r="SC57" s="44"/>
      <c r="SD57" s="44"/>
      <c r="SE57" s="44"/>
      <c r="SF57" s="44"/>
      <c r="SG57" s="44"/>
      <c r="SH57" s="44"/>
      <c r="SI57" s="44"/>
      <c r="SJ57" s="44"/>
      <c r="SK57" s="44"/>
      <c r="SL57" s="44"/>
      <c r="SM57" s="44"/>
      <c r="SN57" s="44"/>
      <c r="SO57" s="44"/>
      <c r="SP57" s="44"/>
      <c r="SQ57" s="44"/>
      <c r="SR57" s="44"/>
      <c r="SS57" s="44"/>
      <c r="ST57" s="44"/>
      <c r="SU57" s="44"/>
      <c r="SV57" s="44"/>
      <c r="SW57" s="44"/>
      <c r="SX57" s="44"/>
      <c r="SY57" s="44"/>
      <c r="SZ57" s="44"/>
      <c r="TA57" s="44"/>
      <c r="TB57" s="44"/>
      <c r="TC57" s="44"/>
      <c r="TD57" s="44"/>
      <c r="TE57" s="44"/>
      <c r="TF57" s="44"/>
      <c r="TG57" s="44"/>
      <c r="TH57" s="44"/>
      <c r="TI57" s="44"/>
      <c r="TJ57" s="44"/>
      <c r="TK57" s="44"/>
      <c r="TL57" s="44"/>
      <c r="TM57" s="44"/>
      <c r="TN57" s="44"/>
      <c r="TO57" s="44"/>
      <c r="TP57" s="44"/>
      <c r="TQ57" s="44"/>
      <c r="TR57" s="44"/>
      <c r="TS57" s="44"/>
      <c r="TT57" s="44"/>
      <c r="TU57" s="44"/>
      <c r="TV57" s="44"/>
      <c r="TW57" s="44"/>
      <c r="TX57" s="44"/>
      <c r="TY57" s="44"/>
      <c r="TZ57" s="44"/>
      <c r="UA57" s="44"/>
      <c r="UB57" s="44"/>
      <c r="UC57" s="44"/>
      <c r="UD57" s="44"/>
      <c r="UE57" s="44"/>
      <c r="UF57" s="44"/>
      <c r="UG57" s="44"/>
      <c r="UH57" s="44"/>
      <c r="UI57" s="44"/>
      <c r="UJ57" s="44"/>
      <c r="UK57" s="44"/>
      <c r="UL57" s="44"/>
      <c r="UM57" s="44"/>
      <c r="UN57" s="44"/>
      <c r="UO57" s="44"/>
      <c r="UP57" s="44"/>
      <c r="UQ57" s="44"/>
      <c r="UR57" s="44"/>
      <c r="US57" s="44"/>
      <c r="UT57" s="44"/>
      <c r="UU57" s="44"/>
      <c r="UV57" s="44"/>
      <c r="UW57" s="44"/>
      <c r="UX57" s="44"/>
      <c r="UY57" s="44"/>
      <c r="UZ57" s="44"/>
      <c r="VA57" s="44"/>
      <c r="VB57" s="44"/>
      <c r="VC57" s="44"/>
      <c r="VD57" s="44"/>
      <c r="VE57" s="44"/>
      <c r="VF57" s="44"/>
      <c r="VG57" s="44"/>
      <c r="VH57" s="44"/>
      <c r="VI57" s="44"/>
      <c r="VJ57" s="44"/>
      <c r="VK57" s="44"/>
      <c r="VL57" s="44"/>
      <c r="VM57" s="44"/>
      <c r="VN57" s="44"/>
      <c r="VO57" s="44"/>
      <c r="VP57" s="44"/>
      <c r="VQ57" s="44"/>
      <c r="VR57" s="44"/>
      <c r="VS57" s="44"/>
      <c r="VT57" s="44"/>
      <c r="VU57" s="44"/>
      <c r="VV57" s="44"/>
      <c r="VW57" s="44"/>
      <c r="VX57" s="44"/>
      <c r="VY57" s="44"/>
      <c r="VZ57" s="44"/>
      <c r="WA57" s="44"/>
      <c r="WB57" s="44"/>
      <c r="WC57" s="44"/>
      <c r="WD57" s="44"/>
      <c r="WE57" s="44"/>
      <c r="WF57" s="44"/>
      <c r="WG57" s="44"/>
      <c r="WH57" s="44"/>
      <c r="WI57" s="44"/>
      <c r="WJ57" s="44"/>
      <c r="WK57" s="44"/>
      <c r="WL57" s="44"/>
      <c r="WM57" s="44"/>
      <c r="WN57" s="44"/>
      <c r="WO57" s="44"/>
      <c r="WP57" s="44"/>
      <c r="WQ57" s="44"/>
      <c r="WR57" s="44"/>
      <c r="WS57" s="44"/>
      <c r="WT57" s="44"/>
      <c r="WU57" s="44"/>
      <c r="WV57" s="44"/>
      <c r="WW57" s="44"/>
      <c r="WX57" s="44"/>
      <c r="WY57" s="44"/>
      <c r="WZ57" s="44"/>
      <c r="XA57" s="44"/>
      <c r="XB57" s="44"/>
      <c r="XC57" s="44"/>
      <c r="XD57" s="44"/>
      <c r="XE57" s="44"/>
      <c r="XF57" s="44"/>
      <c r="XG57" s="44"/>
      <c r="XH57" s="44"/>
      <c r="XI57" s="44"/>
      <c r="XJ57" s="44"/>
      <c r="XK57" s="44"/>
      <c r="XL57" s="44"/>
      <c r="XM57" s="44"/>
      <c r="XN57" s="44"/>
      <c r="XO57" s="44"/>
      <c r="XP57" s="44"/>
      <c r="XQ57" s="44"/>
      <c r="XR57" s="44"/>
      <c r="XS57" s="44"/>
      <c r="XT57" s="44"/>
      <c r="XU57" s="44"/>
      <c r="XV57" s="44"/>
      <c r="XW57" s="44"/>
      <c r="XX57" s="44"/>
      <c r="XY57" s="44"/>
      <c r="XZ57" s="44"/>
      <c r="YA57" s="44"/>
      <c r="YB57" s="44"/>
      <c r="YC57" s="44"/>
      <c r="YD57" s="44"/>
      <c r="YE57" s="44"/>
      <c r="YF57" s="44"/>
      <c r="YG57" s="44"/>
      <c r="YH57" s="44"/>
      <c r="YI57" s="44"/>
      <c r="YJ57" s="44"/>
      <c r="YK57" s="44"/>
      <c r="YL57" s="44"/>
      <c r="YM57" s="44"/>
      <c r="YN57" s="44"/>
      <c r="YO57" s="44"/>
      <c r="YP57" s="44"/>
      <c r="YQ57" s="44"/>
      <c r="YR57" s="44"/>
      <c r="YS57" s="44"/>
      <c r="YT57" s="44"/>
      <c r="YU57" s="44"/>
      <c r="YV57" s="44"/>
      <c r="YW57" s="44"/>
      <c r="YX57" s="44"/>
      <c r="YY57" s="44"/>
      <c r="YZ57" s="44"/>
      <c r="ZA57" s="44"/>
      <c r="ZB57" s="44"/>
      <c r="ZC57" s="44"/>
      <c r="ZD57" s="44"/>
      <c r="ZE57" s="44"/>
      <c r="ZF57" s="44"/>
      <c r="ZG57" s="44"/>
      <c r="ZH57" s="44"/>
      <c r="ZI57" s="44"/>
      <c r="ZJ57" s="44"/>
      <c r="ZK57" s="44"/>
      <c r="ZL57" s="44"/>
      <c r="ZM57" s="44"/>
      <c r="ZN57" s="44"/>
      <c r="ZO57" s="44"/>
      <c r="ZP57" s="44"/>
      <c r="ZQ57" s="44"/>
      <c r="ZR57" s="44"/>
      <c r="ZS57" s="44"/>
      <c r="ZT57" s="44"/>
      <c r="ZU57" s="44"/>
      <c r="ZV57" s="44"/>
      <c r="ZW57" s="44"/>
      <c r="ZX57" s="44"/>
      <c r="ZY57" s="44"/>
      <c r="ZZ57" s="44"/>
      <c r="AAA57" s="44"/>
      <c r="AAB57" s="44"/>
      <c r="AAC57" s="44"/>
      <c r="AAD57" s="44"/>
      <c r="AAE57" s="44"/>
      <c r="AAF57" s="44"/>
      <c r="AAG57" s="44"/>
      <c r="AAH57" s="44"/>
      <c r="AAI57" s="44"/>
      <c r="AAJ57" s="44"/>
      <c r="AAK57" s="44"/>
      <c r="AAL57" s="44"/>
      <c r="AAM57" s="44"/>
      <c r="AAN57" s="44"/>
      <c r="AAO57" s="44"/>
      <c r="AAP57" s="44"/>
      <c r="AAQ57" s="44"/>
      <c r="AAR57" s="44"/>
      <c r="AAS57" s="44"/>
      <c r="AAT57" s="44"/>
      <c r="AAU57" s="44"/>
      <c r="AAV57" s="44"/>
      <c r="AAW57" s="44"/>
      <c r="AAX57" s="44"/>
      <c r="AAY57" s="44"/>
      <c r="AAZ57" s="44"/>
      <c r="ABA57" s="44"/>
      <c r="ABB57" s="44"/>
      <c r="ABC57" s="44"/>
      <c r="ABD57" s="44"/>
      <c r="ABE57" s="44"/>
      <c r="ABF57" s="44"/>
      <c r="ABG57" s="44"/>
      <c r="ABH57" s="44"/>
      <c r="ABI57" s="44"/>
      <c r="ABJ57" s="44"/>
      <c r="ABK57" s="44"/>
      <c r="ABL57" s="44"/>
      <c r="ABM57" s="44"/>
      <c r="ABN57" s="44"/>
      <c r="ABO57" s="44"/>
      <c r="ABP57" s="44"/>
      <c r="ABQ57" s="44"/>
      <c r="ABR57" s="44"/>
      <c r="ABS57" s="44"/>
      <c r="ABT57" s="44"/>
      <c r="ABU57" s="44"/>
      <c r="ABV57" s="44"/>
      <c r="ABW57" s="44"/>
      <c r="ABX57" s="44"/>
      <c r="ABY57" s="44"/>
      <c r="ABZ57" s="44"/>
      <c r="ACA57" s="44"/>
      <c r="ACB57" s="44"/>
      <c r="ACC57" s="44"/>
      <c r="ACD57" s="44"/>
      <c r="ACE57" s="44"/>
      <c r="ACF57" s="44"/>
      <c r="ACG57" s="44"/>
      <c r="ACH57" s="44"/>
      <c r="ACI57" s="44"/>
      <c r="ACJ57" s="44"/>
      <c r="ACK57" s="44"/>
      <c r="ACL57" s="44"/>
      <c r="ACM57" s="44"/>
      <c r="ACN57" s="44"/>
      <c r="ACO57" s="44"/>
      <c r="ACP57" s="44"/>
      <c r="ACQ57" s="44"/>
      <c r="ACR57" s="44"/>
      <c r="ACS57" s="44"/>
      <c r="ACT57" s="44"/>
      <c r="ACU57" s="44"/>
      <c r="ACV57" s="44"/>
      <c r="ACW57" s="44"/>
      <c r="ACX57" s="44"/>
      <c r="ACY57" s="44"/>
      <c r="ACZ57" s="44"/>
      <c r="ADA57" s="44"/>
      <c r="ADB57" s="44"/>
      <c r="ADC57" s="44"/>
      <c r="ADD57" s="44"/>
      <c r="ADE57" s="44"/>
      <c r="ADF57" s="44"/>
      <c r="ADG57" s="44"/>
      <c r="ADH57" s="44"/>
      <c r="ADI57" s="44"/>
      <c r="ADJ57" s="44"/>
      <c r="ADK57" s="44"/>
      <c r="ADL57" s="44"/>
      <c r="ADM57" s="44"/>
      <c r="ADN57" s="44"/>
      <c r="ADO57" s="44"/>
      <c r="ADP57" s="44"/>
      <c r="ADQ57" s="44"/>
      <c r="ADR57" s="44"/>
      <c r="ADS57" s="44"/>
      <c r="ADT57" s="44"/>
      <c r="ADU57" s="44"/>
      <c r="ADV57" s="44"/>
      <c r="ADW57" s="44"/>
      <c r="ADX57" s="44"/>
      <c r="ADY57" s="44"/>
      <c r="ADZ57" s="44"/>
      <c r="AEA57" s="44"/>
      <c r="AEB57" s="44"/>
      <c r="AEC57" s="44"/>
      <c r="AED57" s="44"/>
      <c r="AEE57" s="44"/>
      <c r="AEF57" s="44"/>
      <c r="AEG57" s="44"/>
      <c r="AEH57" s="44"/>
      <c r="AEI57" s="44"/>
      <c r="AEJ57" s="44"/>
      <c r="AEK57" s="44"/>
      <c r="AEL57" s="44"/>
      <c r="AEM57" s="44"/>
      <c r="AEN57" s="44"/>
      <c r="AEO57" s="44"/>
      <c r="AEP57" s="44"/>
      <c r="AEQ57" s="44"/>
      <c r="AER57" s="44"/>
      <c r="AES57" s="44"/>
      <c r="AET57" s="44"/>
      <c r="AEU57" s="44"/>
      <c r="AEV57" s="44"/>
      <c r="AEW57" s="44"/>
      <c r="AEX57" s="44"/>
      <c r="AEY57" s="44"/>
      <c r="AEZ57" s="44"/>
      <c r="AFA57" s="44"/>
      <c r="AFB57" s="44"/>
      <c r="AFC57" s="44"/>
      <c r="AFD57" s="44"/>
      <c r="AFE57" s="44"/>
      <c r="AFF57" s="44"/>
      <c r="AFG57" s="44"/>
      <c r="AFH57" s="44"/>
      <c r="AFI57" s="44"/>
      <c r="AFJ57" s="44"/>
      <c r="AFK57" s="44"/>
      <c r="AFL57" s="44"/>
      <c r="AFM57" s="44"/>
      <c r="AFN57" s="44"/>
      <c r="AFO57" s="44"/>
      <c r="AFP57" s="44"/>
      <c r="AFQ57" s="44"/>
      <c r="AFR57" s="44"/>
      <c r="AFS57" s="44"/>
      <c r="AFT57" s="44"/>
      <c r="AFU57" s="44"/>
      <c r="AFV57" s="44"/>
      <c r="AFW57" s="44"/>
      <c r="AFX57" s="44"/>
      <c r="AFY57" s="44"/>
      <c r="AFZ57" s="44"/>
      <c r="AGA57" s="44"/>
      <c r="AGB57" s="44"/>
      <c r="AGC57" s="44"/>
      <c r="AGD57" s="44"/>
      <c r="AGE57" s="44"/>
      <c r="AGF57" s="44"/>
      <c r="AGG57" s="44"/>
      <c r="AGH57" s="44"/>
      <c r="AGI57" s="44"/>
      <c r="AGJ57" s="44"/>
      <c r="AGK57" s="44"/>
      <c r="AGL57" s="44"/>
      <c r="AGM57" s="44"/>
      <c r="AGN57" s="44"/>
      <c r="AGO57" s="44"/>
      <c r="AGP57" s="44"/>
      <c r="AGQ57" s="44"/>
      <c r="AGR57" s="44"/>
      <c r="AGS57" s="44"/>
      <c r="AGT57" s="44"/>
      <c r="AGU57" s="44"/>
      <c r="AGV57" s="44"/>
      <c r="AGW57" s="44"/>
      <c r="AGX57" s="44"/>
      <c r="AGY57" s="44"/>
      <c r="AGZ57" s="44"/>
      <c r="AHA57" s="44"/>
      <c r="AHB57" s="44"/>
      <c r="AHC57" s="44"/>
      <c r="AHD57" s="44"/>
      <c r="AHE57" s="44"/>
      <c r="AHF57" s="44"/>
      <c r="AHG57" s="44"/>
      <c r="AHH57" s="44"/>
      <c r="AHI57" s="44"/>
      <c r="AHJ57" s="44"/>
      <c r="AHK57" s="44"/>
      <c r="AHL57" s="44"/>
      <c r="AHM57" s="44"/>
      <c r="AHN57" s="44"/>
      <c r="AHO57" s="44"/>
      <c r="AHP57" s="44"/>
      <c r="AHQ57" s="44"/>
      <c r="AHR57" s="44"/>
      <c r="AHS57" s="44"/>
      <c r="AHT57" s="44"/>
      <c r="AHU57" s="44"/>
      <c r="AHV57" s="44"/>
      <c r="AHW57" s="44"/>
      <c r="AHX57" s="44"/>
      <c r="AHY57" s="44"/>
      <c r="AHZ57" s="44"/>
      <c r="AIA57" s="44"/>
      <c r="AIB57" s="44"/>
      <c r="AIC57" s="44"/>
      <c r="AID57" s="44"/>
      <c r="AIE57" s="44"/>
      <c r="AIF57" s="44"/>
      <c r="AIG57" s="44"/>
      <c r="AIH57" s="44"/>
      <c r="AII57" s="44"/>
      <c r="AIJ57" s="44"/>
      <c r="AIK57" s="44"/>
      <c r="AIL57" s="44"/>
      <c r="AIM57" s="44"/>
      <c r="AIN57" s="44"/>
      <c r="AIO57" s="44"/>
      <c r="AIP57" s="44"/>
      <c r="AIQ57" s="44"/>
      <c r="AIR57" s="44"/>
      <c r="AIS57" s="44"/>
      <c r="AIT57" s="44"/>
      <c r="AIU57" s="44"/>
      <c r="AIV57" s="44"/>
      <c r="AIW57" s="44"/>
      <c r="AIX57" s="44"/>
      <c r="AIY57" s="44"/>
      <c r="AIZ57" s="44"/>
      <c r="AJA57" s="44"/>
      <c r="AJB57" s="44"/>
      <c r="AJC57" s="44"/>
      <c r="AJD57" s="44"/>
      <c r="AJE57" s="44"/>
      <c r="AJF57" s="44"/>
      <c r="AJG57" s="44"/>
      <c r="AJH57" s="44"/>
      <c r="AJI57" s="44"/>
      <c r="AJJ57" s="44"/>
      <c r="AJK57" s="44"/>
      <c r="AJL57" s="44"/>
      <c r="AJM57" s="44"/>
      <c r="AJN57" s="44"/>
      <c r="AJO57" s="44"/>
      <c r="AJP57" s="44"/>
      <c r="AJQ57" s="44"/>
      <c r="AJR57" s="44"/>
      <c r="AJS57" s="44"/>
      <c r="AJT57" s="44"/>
      <c r="AJU57" s="44"/>
      <c r="AJV57" s="44"/>
      <c r="AJW57" s="44"/>
      <c r="AJX57" s="44"/>
      <c r="AJY57" s="44"/>
      <c r="AJZ57" s="44"/>
      <c r="AKA57" s="44"/>
      <c r="AKB57" s="44"/>
      <c r="AKC57" s="44"/>
      <c r="AKD57" s="44"/>
      <c r="AKE57" s="44"/>
      <c r="AKF57" s="44"/>
      <c r="AKG57" s="44"/>
      <c r="AKH57" s="44"/>
      <c r="AKI57" s="44"/>
      <c r="AKJ57" s="44"/>
      <c r="AKK57" s="44"/>
      <c r="AKL57" s="44"/>
      <c r="AKM57" s="44"/>
      <c r="AKN57" s="44"/>
      <c r="AKO57" s="44"/>
      <c r="AKP57" s="44"/>
      <c r="AKQ57" s="44"/>
      <c r="AKR57" s="44"/>
      <c r="AKS57" s="44"/>
      <c r="AKT57" s="44"/>
      <c r="AKU57" s="44"/>
      <c r="AKV57" s="44"/>
      <c r="AKW57" s="44"/>
      <c r="AKX57" s="44"/>
      <c r="AKY57" s="44"/>
      <c r="AKZ57" s="44"/>
      <c r="ALA57" s="44"/>
      <c r="ALB57" s="44"/>
      <c r="ALC57" s="44"/>
      <c r="ALD57" s="44"/>
      <c r="ALE57" s="44"/>
      <c r="ALF57" s="44"/>
      <c r="ALG57" s="44"/>
      <c r="ALH57" s="44"/>
      <c r="ALI57" s="44"/>
      <c r="ALJ57" s="44"/>
      <c r="ALK57" s="44"/>
      <c r="ALL57" s="44"/>
      <c r="ALM57" s="44"/>
      <c r="ALN57" s="44"/>
      <c r="ALO57" s="44"/>
      <c r="ALP57" s="44"/>
      <c r="ALQ57" s="44"/>
      <c r="ALR57" s="44"/>
      <c r="ALS57" s="44"/>
      <c r="ALT57" s="44"/>
      <c r="ALU57" s="44"/>
      <c r="ALV57" s="44"/>
      <c r="ALW57" s="44"/>
      <c r="ALX57" s="44"/>
      <c r="ALY57" s="44"/>
      <c r="ALZ57" s="44"/>
      <c r="AMA57" s="44"/>
      <c r="AMB57" s="44"/>
      <c r="AMC57" s="44"/>
      <c r="AMD57" s="44"/>
      <c r="AME57" s="44"/>
      <c r="AMF57" s="44"/>
      <c r="AMG57" s="44"/>
      <c r="AMH57" s="44"/>
      <c r="AMI57" s="44"/>
      <c r="AMJ57" s="44"/>
      <c r="AMK57" s="44"/>
      <c r="AML57" s="44"/>
      <c r="AMM57" s="44"/>
      <c r="AMN57" s="44"/>
      <c r="AMO57" s="44"/>
      <c r="AMP57" s="44"/>
      <c r="AMQ57" s="44"/>
      <c r="AMR57" s="44"/>
      <c r="AMS57" s="44"/>
      <c r="AMT57" s="44"/>
      <c r="AMU57" s="44"/>
      <c r="AMV57" s="44"/>
      <c r="AMW57" s="44"/>
      <c r="AMX57" s="44"/>
      <c r="AMY57" s="44"/>
      <c r="AMZ57" s="44"/>
      <c r="ANA57" s="44"/>
      <c r="ANB57" s="44"/>
      <c r="ANC57" s="44"/>
      <c r="AND57" s="44"/>
      <c r="ANE57" s="44"/>
      <c r="ANF57" s="44"/>
      <c r="ANG57" s="44"/>
      <c r="ANH57" s="44"/>
      <c r="ANI57" s="44"/>
      <c r="ANJ57" s="44"/>
      <c r="ANK57" s="44"/>
      <c r="ANL57" s="44"/>
      <c r="ANM57" s="44"/>
      <c r="ANN57" s="44"/>
      <c r="ANO57" s="44"/>
      <c r="ANP57" s="44"/>
      <c r="ANQ57" s="44"/>
      <c r="ANR57" s="44"/>
      <c r="ANS57" s="44"/>
      <c r="ANT57" s="44"/>
      <c r="ANU57" s="44"/>
      <c r="ANV57" s="44"/>
      <c r="ANW57" s="44"/>
      <c r="ANX57" s="44"/>
      <c r="ANY57" s="44"/>
      <c r="ANZ57" s="44"/>
      <c r="AOA57" s="44"/>
      <c r="AOB57" s="44"/>
      <c r="AOC57" s="44"/>
      <c r="AOD57" s="44"/>
      <c r="AOE57" s="44"/>
      <c r="AOF57" s="44"/>
      <c r="AOG57" s="44"/>
      <c r="AOH57" s="44"/>
      <c r="AOI57" s="44"/>
      <c r="AOJ57" s="44"/>
      <c r="AOK57" s="44"/>
      <c r="AOL57" s="44"/>
      <c r="AOM57" s="44"/>
      <c r="AON57" s="44"/>
      <c r="AOO57" s="44"/>
      <c r="AOP57" s="44"/>
      <c r="AOQ57" s="44"/>
      <c r="AOR57" s="44"/>
      <c r="AOS57" s="44"/>
      <c r="AOT57" s="44"/>
      <c r="AOU57" s="44"/>
      <c r="AOV57" s="44"/>
      <c r="AOW57" s="44"/>
      <c r="AOX57" s="44"/>
      <c r="AOY57" s="44"/>
      <c r="AOZ57" s="44"/>
      <c r="APA57" s="44"/>
      <c r="APB57" s="44"/>
      <c r="APC57" s="44"/>
      <c r="APD57" s="44"/>
      <c r="APE57" s="44"/>
      <c r="APF57" s="44"/>
      <c r="APG57" s="44"/>
      <c r="APH57" s="44"/>
      <c r="API57" s="44"/>
      <c r="APJ57" s="44"/>
      <c r="APK57" s="44"/>
      <c r="APL57" s="44"/>
      <c r="APM57" s="44"/>
    </row>
    <row r="58" spans="3:1105" x14ac:dyDescent="0.25">
      <c r="C58" s="46" t="s">
        <v>340</v>
      </c>
      <c r="D58" s="44">
        <v>12497</v>
      </c>
      <c r="E58" s="119">
        <v>0</v>
      </c>
      <c r="F58" s="119">
        <v>0</v>
      </c>
      <c r="G58" s="119">
        <v>0</v>
      </c>
      <c r="H58" s="119">
        <v>-1171856.3899999999</v>
      </c>
      <c r="I58" s="44"/>
      <c r="J58" s="44"/>
      <c r="K58" s="44"/>
      <c r="L58" s="44"/>
      <c r="M58" s="44"/>
      <c r="N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44"/>
      <c r="AV58" s="44"/>
      <c r="AW58" s="44"/>
      <c r="AX58" s="44"/>
      <c r="AY58" s="44"/>
      <c r="AZ58" s="44"/>
      <c r="BA58" s="44"/>
      <c r="BB58" s="44"/>
      <c r="BC58" s="44"/>
      <c r="BD58" s="44"/>
      <c r="BE58" s="44"/>
      <c r="BF58" s="44"/>
      <c r="BG58" s="44"/>
      <c r="BH58" s="44"/>
      <c r="BI58" s="44"/>
      <c r="BJ58" s="44"/>
      <c r="BK58" s="44"/>
      <c r="BL58" s="44"/>
      <c r="BM58" s="44"/>
      <c r="BN58" s="44"/>
      <c r="BO58" s="44"/>
      <c r="BP58" s="44"/>
      <c r="BQ58" s="44"/>
      <c r="BR58" s="44"/>
      <c r="BS58" s="44"/>
      <c r="BT58" s="44"/>
      <c r="BU58" s="44"/>
      <c r="BV58" s="44"/>
      <c r="BW58" s="44"/>
      <c r="BX58" s="44"/>
      <c r="BY58" s="44"/>
      <c r="BZ58" s="44"/>
      <c r="CA58" s="44"/>
      <c r="CB58" s="44"/>
      <c r="CC58" s="44"/>
      <c r="CD58" s="44"/>
      <c r="CE58" s="44"/>
      <c r="CF58" s="44"/>
      <c r="CG58" s="44"/>
      <c r="CH58" s="44"/>
      <c r="CI58" s="44"/>
      <c r="CJ58" s="44"/>
      <c r="CK58" s="44"/>
      <c r="CL58" s="44"/>
      <c r="CM58" s="44"/>
      <c r="CN58" s="44"/>
      <c r="CO58" s="44"/>
      <c r="CP58" s="44"/>
      <c r="CQ58" s="44"/>
      <c r="CR58" s="44"/>
      <c r="CS58" s="44"/>
      <c r="CT58" s="44"/>
      <c r="CU58" s="44"/>
      <c r="CV58" s="44"/>
      <c r="CW58" s="44"/>
      <c r="CX58" s="44"/>
      <c r="CY58" s="44"/>
      <c r="CZ58" s="44"/>
      <c r="DA58" s="44"/>
      <c r="DB58" s="44"/>
      <c r="DC58" s="44"/>
      <c r="DD58" s="44"/>
      <c r="DE58" s="44"/>
      <c r="DF58" s="44"/>
      <c r="DG58" s="44"/>
      <c r="DH58" s="44"/>
      <c r="DI58" s="44"/>
      <c r="DJ58" s="44"/>
      <c r="DK58" s="44"/>
      <c r="DL58" s="44"/>
      <c r="DM58" s="44"/>
      <c r="DN58" s="44"/>
      <c r="DO58" s="44"/>
      <c r="DP58" s="44"/>
      <c r="DQ58" s="44"/>
      <c r="DR58" s="44"/>
      <c r="DS58" s="44"/>
      <c r="DT58" s="44"/>
      <c r="DU58" s="44"/>
      <c r="DV58" s="44"/>
      <c r="DW58" s="44"/>
      <c r="DX58" s="44"/>
      <c r="DY58" s="44"/>
      <c r="DZ58" s="44"/>
      <c r="EA58" s="44"/>
      <c r="EB58" s="44"/>
      <c r="EC58" s="44"/>
      <c r="ED58" s="44"/>
      <c r="EE58" s="44"/>
      <c r="EF58" s="44"/>
      <c r="EG58" s="44"/>
      <c r="EH58" s="44"/>
      <c r="EI58" s="44"/>
      <c r="EJ58" s="44"/>
      <c r="EK58" s="44"/>
      <c r="EL58" s="44"/>
      <c r="EM58" s="44"/>
      <c r="EN58" s="44"/>
      <c r="EO58" s="44"/>
      <c r="EP58" s="44"/>
      <c r="EQ58" s="44"/>
      <c r="ER58" s="44"/>
      <c r="ES58" s="44"/>
      <c r="ET58" s="44"/>
      <c r="EU58" s="44"/>
      <c r="EV58" s="44"/>
      <c r="EW58" s="44"/>
      <c r="EX58" s="44"/>
      <c r="EY58" s="44"/>
      <c r="EZ58" s="44"/>
      <c r="FA58" s="44"/>
      <c r="FB58" s="44"/>
      <c r="FC58" s="44"/>
      <c r="FD58" s="44"/>
      <c r="FE58" s="44"/>
      <c r="FF58" s="44"/>
      <c r="FG58" s="44"/>
      <c r="FH58" s="44"/>
      <c r="FI58" s="44"/>
      <c r="FJ58" s="44"/>
      <c r="FK58" s="44"/>
      <c r="FL58" s="44"/>
      <c r="FM58" s="44"/>
      <c r="FN58" s="44"/>
      <c r="FO58" s="44"/>
      <c r="FP58" s="44"/>
      <c r="FQ58" s="44"/>
      <c r="FR58" s="44"/>
      <c r="FS58" s="44"/>
      <c r="FT58" s="44"/>
      <c r="FU58" s="44"/>
      <c r="FV58" s="44"/>
      <c r="FW58" s="44"/>
      <c r="FX58" s="44"/>
      <c r="FY58" s="44"/>
      <c r="FZ58" s="44"/>
      <c r="GA58" s="44"/>
      <c r="GB58" s="44"/>
      <c r="GC58" s="44"/>
      <c r="GD58" s="44"/>
      <c r="GE58" s="44"/>
      <c r="GF58" s="44"/>
      <c r="GG58" s="44"/>
      <c r="GH58" s="44"/>
      <c r="GI58" s="44"/>
      <c r="GJ58" s="44"/>
      <c r="GK58" s="44"/>
      <c r="GL58" s="44"/>
      <c r="GM58" s="44"/>
      <c r="GN58" s="44"/>
      <c r="GO58" s="44"/>
      <c r="GP58" s="44"/>
      <c r="GQ58" s="44"/>
      <c r="GR58" s="44"/>
      <c r="GS58" s="44"/>
      <c r="GT58" s="44"/>
      <c r="GU58" s="44"/>
      <c r="GV58" s="44"/>
      <c r="GW58" s="44"/>
      <c r="GX58" s="44"/>
      <c r="GY58" s="44"/>
      <c r="GZ58" s="44"/>
      <c r="HA58" s="44"/>
      <c r="HB58" s="44"/>
      <c r="HC58" s="44"/>
      <c r="HD58" s="44"/>
      <c r="HE58" s="44"/>
      <c r="HF58" s="44"/>
      <c r="HG58" s="44"/>
      <c r="HH58" s="44"/>
      <c r="HI58" s="44"/>
      <c r="HJ58" s="44"/>
      <c r="HK58" s="44"/>
      <c r="HL58" s="44"/>
      <c r="HM58" s="44"/>
      <c r="HN58" s="44"/>
      <c r="HO58" s="44"/>
      <c r="HP58" s="44"/>
      <c r="HQ58" s="44"/>
      <c r="HR58" s="44"/>
      <c r="HS58" s="44"/>
      <c r="HT58" s="44"/>
      <c r="HU58" s="44"/>
      <c r="HV58" s="44"/>
      <c r="HW58" s="44"/>
      <c r="HX58" s="44"/>
      <c r="HY58" s="44"/>
      <c r="HZ58" s="44"/>
      <c r="IA58" s="44"/>
      <c r="IB58" s="44"/>
      <c r="IC58" s="44"/>
      <c r="ID58" s="44"/>
      <c r="IE58" s="44"/>
      <c r="IF58" s="44"/>
      <c r="IG58" s="44"/>
      <c r="IH58" s="44"/>
      <c r="II58" s="44"/>
      <c r="IJ58" s="44"/>
      <c r="IK58" s="44"/>
      <c r="IL58" s="44"/>
      <c r="IM58" s="44"/>
      <c r="IN58" s="44"/>
      <c r="IO58" s="44"/>
      <c r="IP58" s="44"/>
      <c r="IQ58" s="44"/>
      <c r="IR58" s="44"/>
      <c r="IS58" s="44"/>
      <c r="IT58" s="44"/>
      <c r="IU58" s="44"/>
      <c r="IV58" s="44"/>
      <c r="IW58" s="44"/>
      <c r="IX58" s="44"/>
      <c r="IY58" s="44"/>
      <c r="IZ58" s="44"/>
      <c r="JA58" s="44"/>
      <c r="JB58" s="44"/>
      <c r="JC58" s="44"/>
      <c r="JD58" s="44"/>
      <c r="JE58" s="44"/>
      <c r="JF58" s="44"/>
      <c r="JG58" s="44"/>
      <c r="JH58" s="44"/>
      <c r="JI58" s="44"/>
      <c r="JJ58" s="44"/>
      <c r="JK58" s="44"/>
      <c r="JL58" s="44"/>
      <c r="JM58" s="44"/>
      <c r="JN58" s="44"/>
      <c r="JO58" s="44"/>
      <c r="JP58" s="44"/>
      <c r="JQ58" s="44"/>
      <c r="JR58" s="44"/>
      <c r="JS58" s="44"/>
      <c r="JT58" s="44"/>
      <c r="JU58" s="44"/>
      <c r="JV58" s="44"/>
      <c r="JW58" s="44"/>
      <c r="JX58" s="44"/>
      <c r="JY58" s="44"/>
      <c r="JZ58" s="44"/>
      <c r="KA58" s="44"/>
      <c r="KB58" s="44"/>
      <c r="KC58" s="44"/>
      <c r="KD58" s="44"/>
      <c r="KE58" s="44"/>
      <c r="KF58" s="44"/>
      <c r="KG58" s="44"/>
      <c r="KH58" s="44"/>
      <c r="KI58" s="44"/>
      <c r="KJ58" s="44"/>
      <c r="KK58" s="44"/>
      <c r="KL58" s="44"/>
      <c r="KM58" s="44"/>
      <c r="KN58" s="44"/>
      <c r="KO58" s="44"/>
      <c r="KP58" s="44"/>
      <c r="KQ58" s="44"/>
      <c r="KR58" s="44"/>
      <c r="KS58" s="44"/>
      <c r="KT58" s="44"/>
      <c r="KU58" s="44"/>
      <c r="KV58" s="44"/>
      <c r="KW58" s="44"/>
      <c r="KX58" s="44"/>
      <c r="KY58" s="44"/>
      <c r="KZ58" s="44"/>
      <c r="LA58" s="44"/>
      <c r="LB58" s="44"/>
      <c r="LC58" s="44"/>
      <c r="LD58" s="44"/>
      <c r="LE58" s="44"/>
      <c r="LF58" s="44"/>
      <c r="LG58" s="44"/>
      <c r="LH58" s="44"/>
      <c r="LI58" s="44"/>
      <c r="LJ58" s="44"/>
      <c r="LK58" s="44"/>
      <c r="LL58" s="44"/>
      <c r="LM58" s="44"/>
      <c r="LN58" s="44"/>
      <c r="LO58" s="44"/>
      <c r="LP58" s="44"/>
      <c r="LQ58" s="44"/>
      <c r="LR58" s="44"/>
      <c r="LS58" s="44"/>
      <c r="LT58" s="44"/>
      <c r="LU58" s="44"/>
      <c r="LV58" s="44"/>
      <c r="LW58" s="44"/>
      <c r="LX58" s="44"/>
      <c r="LY58" s="44"/>
      <c r="LZ58" s="44"/>
      <c r="MA58" s="44"/>
      <c r="MB58" s="44"/>
      <c r="MC58" s="44"/>
      <c r="MD58" s="44"/>
      <c r="ME58" s="44"/>
      <c r="MF58" s="44"/>
      <c r="MG58" s="44"/>
      <c r="MH58" s="44"/>
      <c r="MI58" s="44"/>
      <c r="MJ58" s="44"/>
      <c r="MK58" s="44"/>
      <c r="ML58" s="44"/>
      <c r="MM58" s="44"/>
      <c r="MN58" s="44"/>
      <c r="MO58" s="44"/>
      <c r="MP58" s="44"/>
      <c r="MQ58" s="44"/>
      <c r="MR58" s="44"/>
      <c r="MS58" s="44"/>
      <c r="MT58" s="44"/>
      <c r="MU58" s="44"/>
      <c r="MV58" s="44"/>
      <c r="MW58" s="44"/>
      <c r="MX58" s="44"/>
      <c r="MY58" s="44"/>
      <c r="MZ58" s="44"/>
      <c r="NA58" s="44"/>
      <c r="NB58" s="44"/>
      <c r="NC58" s="44"/>
      <c r="ND58" s="44"/>
      <c r="NE58" s="44"/>
      <c r="NF58" s="44"/>
      <c r="NG58" s="44"/>
      <c r="NH58" s="44"/>
      <c r="NI58" s="44"/>
      <c r="NJ58" s="44"/>
      <c r="NK58" s="44"/>
      <c r="NL58" s="44"/>
      <c r="NM58" s="44"/>
      <c r="NN58" s="44"/>
      <c r="NO58" s="44"/>
      <c r="NP58" s="44"/>
      <c r="NQ58" s="44"/>
      <c r="NR58" s="44"/>
      <c r="NS58" s="44"/>
      <c r="NT58" s="44"/>
      <c r="NU58" s="44"/>
      <c r="NV58" s="44"/>
      <c r="NW58" s="44"/>
      <c r="NX58" s="44"/>
      <c r="NY58" s="44"/>
      <c r="NZ58" s="44"/>
      <c r="OA58" s="44"/>
      <c r="OB58" s="44"/>
      <c r="OC58" s="44"/>
      <c r="OD58" s="44"/>
      <c r="OE58" s="44"/>
      <c r="OF58" s="44"/>
      <c r="OG58" s="44"/>
      <c r="OH58" s="44"/>
      <c r="OI58" s="44"/>
      <c r="OJ58" s="44"/>
      <c r="OK58" s="44"/>
      <c r="OL58" s="44"/>
      <c r="OM58" s="44"/>
      <c r="ON58" s="44"/>
      <c r="OO58" s="44"/>
      <c r="OP58" s="44"/>
      <c r="OQ58" s="44"/>
      <c r="OR58" s="44"/>
      <c r="OS58" s="44"/>
      <c r="OT58" s="44"/>
      <c r="OU58" s="44"/>
      <c r="OV58" s="44"/>
      <c r="OW58" s="44"/>
      <c r="OX58" s="44"/>
      <c r="OY58" s="44"/>
      <c r="OZ58" s="44"/>
      <c r="PA58" s="44"/>
      <c r="PB58" s="44"/>
      <c r="PC58" s="44"/>
      <c r="PD58" s="44"/>
      <c r="PE58" s="44"/>
      <c r="PF58" s="44"/>
      <c r="PG58" s="44"/>
      <c r="PH58" s="44"/>
      <c r="PI58" s="44"/>
      <c r="PJ58" s="44"/>
      <c r="PK58" s="44"/>
      <c r="PL58" s="44"/>
      <c r="PM58" s="44"/>
      <c r="PN58" s="44"/>
      <c r="PO58" s="44"/>
      <c r="PP58" s="44"/>
      <c r="PQ58" s="44"/>
      <c r="PR58" s="44"/>
      <c r="PS58" s="44"/>
      <c r="PT58" s="44"/>
      <c r="PU58" s="44"/>
      <c r="PV58" s="44"/>
      <c r="PW58" s="44"/>
      <c r="PX58" s="44"/>
      <c r="PY58" s="44"/>
      <c r="PZ58" s="44"/>
      <c r="QA58" s="44"/>
      <c r="QB58" s="44"/>
      <c r="QC58" s="44"/>
      <c r="QD58" s="44"/>
      <c r="QE58" s="44"/>
      <c r="QF58" s="44"/>
      <c r="QG58" s="44"/>
      <c r="QH58" s="44"/>
      <c r="QI58" s="44"/>
      <c r="QJ58" s="44"/>
      <c r="QK58" s="44"/>
      <c r="QL58" s="44"/>
      <c r="QM58" s="44"/>
      <c r="QN58" s="44"/>
      <c r="QO58" s="44"/>
      <c r="QP58" s="44"/>
      <c r="QQ58" s="44"/>
      <c r="QR58" s="44"/>
      <c r="QS58" s="44"/>
      <c r="QT58" s="44"/>
      <c r="QU58" s="44"/>
      <c r="QV58" s="44"/>
      <c r="QW58" s="44"/>
      <c r="QX58" s="44"/>
      <c r="QY58" s="44"/>
      <c r="QZ58" s="44"/>
      <c r="RA58" s="44"/>
      <c r="RB58" s="44"/>
      <c r="RC58" s="44"/>
      <c r="RD58" s="44"/>
      <c r="RE58" s="44"/>
      <c r="RF58" s="44"/>
      <c r="RG58" s="44"/>
      <c r="RH58" s="44"/>
      <c r="RI58" s="44"/>
      <c r="RJ58" s="44"/>
      <c r="RK58" s="44"/>
      <c r="RL58" s="44"/>
      <c r="RM58" s="44"/>
      <c r="RN58" s="44"/>
      <c r="RO58" s="44"/>
      <c r="RP58" s="44"/>
      <c r="RQ58" s="44"/>
      <c r="RR58" s="44"/>
      <c r="RS58" s="44"/>
      <c r="RT58" s="44"/>
      <c r="RU58" s="44"/>
      <c r="RV58" s="44"/>
      <c r="RW58" s="44"/>
      <c r="RX58" s="44"/>
      <c r="RY58" s="44"/>
      <c r="RZ58" s="44"/>
      <c r="SA58" s="44"/>
      <c r="SB58" s="44"/>
      <c r="SC58" s="44"/>
      <c r="SD58" s="44"/>
      <c r="SE58" s="44"/>
      <c r="SF58" s="44"/>
      <c r="SG58" s="44"/>
      <c r="SH58" s="44"/>
      <c r="SI58" s="44"/>
      <c r="SJ58" s="44"/>
      <c r="SK58" s="44"/>
      <c r="SL58" s="44"/>
      <c r="SM58" s="44"/>
      <c r="SN58" s="44"/>
      <c r="SO58" s="44"/>
      <c r="SP58" s="44"/>
      <c r="SQ58" s="44"/>
      <c r="SR58" s="44"/>
      <c r="SS58" s="44"/>
      <c r="ST58" s="44"/>
      <c r="SU58" s="44"/>
      <c r="SV58" s="44"/>
      <c r="SW58" s="44"/>
      <c r="SX58" s="44"/>
      <c r="SY58" s="44"/>
      <c r="SZ58" s="44"/>
      <c r="TA58" s="44"/>
      <c r="TB58" s="44"/>
      <c r="TC58" s="44"/>
      <c r="TD58" s="44"/>
      <c r="TE58" s="44"/>
      <c r="TF58" s="44"/>
      <c r="TG58" s="44"/>
      <c r="TH58" s="44"/>
      <c r="TI58" s="44"/>
      <c r="TJ58" s="44"/>
      <c r="TK58" s="44"/>
      <c r="TL58" s="44"/>
      <c r="TM58" s="44"/>
      <c r="TN58" s="44"/>
      <c r="TO58" s="44"/>
      <c r="TP58" s="44"/>
      <c r="TQ58" s="44"/>
      <c r="TR58" s="44"/>
      <c r="TS58" s="44"/>
      <c r="TT58" s="44"/>
      <c r="TU58" s="44"/>
      <c r="TV58" s="44"/>
      <c r="TW58" s="44"/>
      <c r="TX58" s="44"/>
      <c r="TY58" s="44"/>
      <c r="TZ58" s="44"/>
      <c r="UA58" s="44"/>
      <c r="UB58" s="44"/>
      <c r="UC58" s="44"/>
      <c r="UD58" s="44"/>
      <c r="UE58" s="44"/>
      <c r="UF58" s="44"/>
      <c r="UG58" s="44"/>
      <c r="UH58" s="44"/>
      <c r="UI58" s="44"/>
      <c r="UJ58" s="44"/>
      <c r="UK58" s="44"/>
      <c r="UL58" s="44"/>
      <c r="UM58" s="44"/>
      <c r="UN58" s="44"/>
      <c r="UO58" s="44"/>
      <c r="UP58" s="44"/>
      <c r="UQ58" s="44"/>
      <c r="UR58" s="44"/>
      <c r="US58" s="44"/>
      <c r="UT58" s="44"/>
      <c r="UU58" s="44"/>
      <c r="UV58" s="44"/>
      <c r="UW58" s="44"/>
      <c r="UX58" s="44"/>
      <c r="UY58" s="44"/>
      <c r="UZ58" s="44"/>
      <c r="VA58" s="44"/>
      <c r="VB58" s="44"/>
      <c r="VC58" s="44"/>
      <c r="VD58" s="44"/>
      <c r="VE58" s="44"/>
      <c r="VF58" s="44"/>
      <c r="VG58" s="44"/>
      <c r="VH58" s="44"/>
      <c r="VI58" s="44"/>
      <c r="VJ58" s="44"/>
      <c r="VK58" s="44"/>
      <c r="VL58" s="44"/>
      <c r="VM58" s="44"/>
      <c r="VN58" s="44"/>
      <c r="VO58" s="44"/>
      <c r="VP58" s="44"/>
      <c r="VQ58" s="44"/>
      <c r="VR58" s="44"/>
      <c r="VS58" s="44"/>
      <c r="VT58" s="44"/>
      <c r="VU58" s="44"/>
      <c r="VV58" s="44"/>
      <c r="VW58" s="44"/>
      <c r="VX58" s="44"/>
      <c r="VY58" s="44"/>
      <c r="VZ58" s="44"/>
      <c r="WA58" s="44"/>
      <c r="WB58" s="44"/>
      <c r="WC58" s="44"/>
      <c r="WD58" s="44"/>
      <c r="WE58" s="44"/>
      <c r="WF58" s="44"/>
      <c r="WG58" s="44"/>
      <c r="WH58" s="44"/>
      <c r="WI58" s="44"/>
      <c r="WJ58" s="44"/>
      <c r="WK58" s="44"/>
      <c r="WL58" s="44"/>
      <c r="WM58" s="44"/>
      <c r="WN58" s="44"/>
      <c r="WO58" s="44"/>
      <c r="WP58" s="44"/>
      <c r="WQ58" s="44"/>
      <c r="WR58" s="44"/>
      <c r="WS58" s="44"/>
      <c r="WT58" s="44"/>
      <c r="WU58" s="44"/>
      <c r="WV58" s="44"/>
      <c r="WW58" s="44"/>
      <c r="WX58" s="44"/>
      <c r="WY58" s="44"/>
      <c r="WZ58" s="44"/>
      <c r="XA58" s="44"/>
      <c r="XB58" s="44"/>
      <c r="XC58" s="44"/>
      <c r="XD58" s="44"/>
      <c r="XE58" s="44"/>
      <c r="XF58" s="44"/>
      <c r="XG58" s="44"/>
      <c r="XH58" s="44"/>
      <c r="XI58" s="44"/>
      <c r="XJ58" s="44"/>
      <c r="XK58" s="44"/>
      <c r="XL58" s="44"/>
      <c r="XM58" s="44"/>
      <c r="XN58" s="44"/>
      <c r="XO58" s="44"/>
      <c r="XP58" s="44"/>
      <c r="XQ58" s="44"/>
      <c r="XR58" s="44"/>
      <c r="XS58" s="44"/>
      <c r="XT58" s="44"/>
      <c r="XU58" s="44"/>
      <c r="XV58" s="44"/>
      <c r="XW58" s="44"/>
      <c r="XX58" s="44"/>
      <c r="XY58" s="44"/>
      <c r="XZ58" s="44"/>
      <c r="YA58" s="44"/>
      <c r="YB58" s="44"/>
      <c r="YC58" s="44"/>
      <c r="YD58" s="44"/>
      <c r="YE58" s="44"/>
      <c r="YF58" s="44"/>
      <c r="YG58" s="44"/>
      <c r="YH58" s="44"/>
      <c r="YI58" s="44"/>
      <c r="YJ58" s="44"/>
      <c r="YK58" s="44"/>
      <c r="YL58" s="44"/>
      <c r="YM58" s="44"/>
      <c r="YN58" s="44"/>
      <c r="YO58" s="44"/>
      <c r="YP58" s="44"/>
      <c r="YQ58" s="44"/>
      <c r="YR58" s="44"/>
      <c r="YS58" s="44"/>
      <c r="YT58" s="44"/>
      <c r="YU58" s="44"/>
      <c r="YV58" s="44"/>
      <c r="YW58" s="44"/>
      <c r="YX58" s="44"/>
      <c r="YY58" s="44"/>
      <c r="YZ58" s="44"/>
      <c r="ZA58" s="44"/>
      <c r="ZB58" s="44"/>
      <c r="ZC58" s="44"/>
      <c r="ZD58" s="44"/>
      <c r="ZE58" s="44"/>
      <c r="ZF58" s="44"/>
      <c r="ZG58" s="44"/>
      <c r="ZH58" s="44"/>
      <c r="ZI58" s="44"/>
      <c r="ZJ58" s="44"/>
      <c r="ZK58" s="44"/>
      <c r="ZL58" s="44"/>
      <c r="ZM58" s="44"/>
      <c r="ZN58" s="44"/>
      <c r="ZO58" s="44"/>
      <c r="ZP58" s="44"/>
      <c r="ZQ58" s="44"/>
      <c r="ZR58" s="44"/>
      <c r="ZS58" s="44"/>
      <c r="ZT58" s="44"/>
      <c r="ZU58" s="44"/>
      <c r="ZV58" s="44"/>
      <c r="ZW58" s="44"/>
      <c r="ZX58" s="44"/>
      <c r="ZY58" s="44"/>
      <c r="ZZ58" s="44"/>
      <c r="AAA58" s="44"/>
      <c r="AAB58" s="44"/>
      <c r="AAC58" s="44"/>
      <c r="AAD58" s="44"/>
      <c r="AAE58" s="44"/>
      <c r="AAF58" s="44"/>
      <c r="AAG58" s="44"/>
      <c r="AAH58" s="44"/>
      <c r="AAI58" s="44"/>
      <c r="AAJ58" s="44"/>
      <c r="AAK58" s="44"/>
      <c r="AAL58" s="44"/>
      <c r="AAM58" s="44"/>
      <c r="AAN58" s="44"/>
      <c r="AAO58" s="44"/>
      <c r="AAP58" s="44"/>
      <c r="AAQ58" s="44"/>
      <c r="AAR58" s="44"/>
      <c r="AAS58" s="44"/>
      <c r="AAT58" s="44"/>
      <c r="AAU58" s="44"/>
      <c r="AAV58" s="44"/>
      <c r="AAW58" s="44"/>
      <c r="AAX58" s="44"/>
      <c r="AAY58" s="44"/>
      <c r="AAZ58" s="44"/>
      <c r="ABA58" s="44"/>
      <c r="ABB58" s="44"/>
      <c r="ABC58" s="44"/>
      <c r="ABD58" s="44"/>
      <c r="ABE58" s="44"/>
      <c r="ABF58" s="44"/>
      <c r="ABG58" s="44"/>
      <c r="ABH58" s="44"/>
      <c r="ABI58" s="44"/>
      <c r="ABJ58" s="44"/>
      <c r="ABK58" s="44"/>
      <c r="ABL58" s="44"/>
      <c r="ABM58" s="44"/>
      <c r="ABN58" s="44"/>
      <c r="ABO58" s="44"/>
      <c r="ABP58" s="44"/>
      <c r="ABQ58" s="44"/>
      <c r="ABR58" s="44"/>
      <c r="ABS58" s="44"/>
      <c r="ABT58" s="44"/>
      <c r="ABU58" s="44"/>
      <c r="ABV58" s="44"/>
      <c r="ABW58" s="44"/>
      <c r="ABX58" s="44"/>
      <c r="ABY58" s="44"/>
      <c r="ABZ58" s="44"/>
      <c r="ACA58" s="44"/>
      <c r="ACB58" s="44"/>
      <c r="ACC58" s="44"/>
      <c r="ACD58" s="44"/>
      <c r="ACE58" s="44"/>
      <c r="ACF58" s="44"/>
      <c r="ACG58" s="44"/>
      <c r="ACH58" s="44"/>
      <c r="ACI58" s="44"/>
      <c r="ACJ58" s="44"/>
      <c r="ACK58" s="44"/>
      <c r="ACL58" s="44"/>
      <c r="ACM58" s="44"/>
      <c r="ACN58" s="44"/>
      <c r="ACO58" s="44"/>
      <c r="ACP58" s="44"/>
      <c r="ACQ58" s="44"/>
      <c r="ACR58" s="44"/>
      <c r="ACS58" s="44"/>
      <c r="ACT58" s="44"/>
      <c r="ACU58" s="44"/>
      <c r="ACV58" s="44"/>
      <c r="ACW58" s="44"/>
      <c r="ACX58" s="44"/>
      <c r="ACY58" s="44"/>
      <c r="ACZ58" s="44"/>
      <c r="ADA58" s="44"/>
      <c r="ADB58" s="44"/>
      <c r="ADC58" s="44"/>
      <c r="ADD58" s="44"/>
      <c r="ADE58" s="44"/>
      <c r="ADF58" s="44"/>
      <c r="ADG58" s="44"/>
      <c r="ADH58" s="44"/>
      <c r="ADI58" s="44"/>
      <c r="ADJ58" s="44"/>
      <c r="ADK58" s="44"/>
      <c r="ADL58" s="44"/>
      <c r="ADM58" s="44"/>
      <c r="ADN58" s="44"/>
      <c r="ADO58" s="44"/>
      <c r="ADP58" s="44"/>
      <c r="ADQ58" s="44"/>
      <c r="ADR58" s="44"/>
      <c r="ADS58" s="44"/>
      <c r="ADT58" s="44"/>
      <c r="ADU58" s="44"/>
      <c r="ADV58" s="44"/>
      <c r="ADW58" s="44"/>
      <c r="ADX58" s="44"/>
      <c r="ADY58" s="44"/>
      <c r="ADZ58" s="44"/>
      <c r="AEA58" s="44"/>
      <c r="AEB58" s="44"/>
      <c r="AEC58" s="44"/>
      <c r="AED58" s="44"/>
      <c r="AEE58" s="44"/>
      <c r="AEF58" s="44"/>
      <c r="AEG58" s="44"/>
      <c r="AEH58" s="44"/>
      <c r="AEI58" s="44"/>
      <c r="AEJ58" s="44"/>
      <c r="AEK58" s="44"/>
      <c r="AEL58" s="44"/>
      <c r="AEM58" s="44"/>
      <c r="AEN58" s="44"/>
      <c r="AEO58" s="44"/>
      <c r="AEP58" s="44"/>
      <c r="AEQ58" s="44"/>
      <c r="AER58" s="44"/>
      <c r="AES58" s="44"/>
      <c r="AET58" s="44"/>
      <c r="AEU58" s="44"/>
      <c r="AEV58" s="44"/>
      <c r="AEW58" s="44"/>
      <c r="AEX58" s="44"/>
      <c r="AEY58" s="44"/>
      <c r="AEZ58" s="44"/>
      <c r="AFA58" s="44"/>
      <c r="AFB58" s="44"/>
      <c r="AFC58" s="44"/>
      <c r="AFD58" s="44"/>
      <c r="AFE58" s="44"/>
      <c r="AFF58" s="44"/>
      <c r="AFG58" s="44"/>
      <c r="AFH58" s="44"/>
      <c r="AFI58" s="44"/>
      <c r="AFJ58" s="44"/>
      <c r="AFK58" s="44"/>
      <c r="AFL58" s="44"/>
      <c r="AFM58" s="44"/>
      <c r="AFN58" s="44"/>
      <c r="AFO58" s="44"/>
      <c r="AFP58" s="44"/>
      <c r="AFQ58" s="44"/>
      <c r="AFR58" s="44"/>
      <c r="AFS58" s="44"/>
      <c r="AFT58" s="44"/>
      <c r="AFU58" s="44"/>
      <c r="AFV58" s="44"/>
      <c r="AFW58" s="44"/>
      <c r="AFX58" s="44"/>
      <c r="AFY58" s="44"/>
      <c r="AFZ58" s="44"/>
      <c r="AGA58" s="44"/>
      <c r="AGB58" s="44"/>
      <c r="AGC58" s="44"/>
      <c r="AGD58" s="44"/>
      <c r="AGE58" s="44"/>
      <c r="AGF58" s="44"/>
      <c r="AGG58" s="44"/>
      <c r="AGH58" s="44"/>
      <c r="AGI58" s="44"/>
      <c r="AGJ58" s="44"/>
      <c r="AGK58" s="44"/>
      <c r="AGL58" s="44"/>
      <c r="AGM58" s="44"/>
      <c r="AGN58" s="44"/>
      <c r="AGO58" s="44"/>
      <c r="AGP58" s="44"/>
      <c r="AGQ58" s="44"/>
      <c r="AGR58" s="44"/>
      <c r="AGS58" s="44"/>
      <c r="AGT58" s="44"/>
      <c r="AGU58" s="44"/>
      <c r="AGV58" s="44"/>
      <c r="AGW58" s="44"/>
      <c r="AGX58" s="44"/>
      <c r="AGY58" s="44"/>
      <c r="AGZ58" s="44"/>
      <c r="AHA58" s="44"/>
      <c r="AHB58" s="44"/>
      <c r="AHC58" s="44"/>
      <c r="AHD58" s="44"/>
      <c r="AHE58" s="44"/>
      <c r="AHF58" s="44"/>
      <c r="AHG58" s="44"/>
      <c r="AHH58" s="44"/>
      <c r="AHI58" s="44"/>
      <c r="AHJ58" s="44"/>
      <c r="AHK58" s="44"/>
      <c r="AHL58" s="44"/>
      <c r="AHM58" s="44"/>
      <c r="AHN58" s="44"/>
      <c r="AHO58" s="44"/>
      <c r="AHP58" s="44"/>
      <c r="AHQ58" s="44"/>
      <c r="AHR58" s="44"/>
      <c r="AHS58" s="44"/>
      <c r="AHT58" s="44"/>
      <c r="AHU58" s="44"/>
      <c r="AHV58" s="44"/>
      <c r="AHW58" s="44"/>
      <c r="AHX58" s="44"/>
      <c r="AHY58" s="44"/>
      <c r="AHZ58" s="44"/>
      <c r="AIA58" s="44"/>
      <c r="AIB58" s="44"/>
      <c r="AIC58" s="44"/>
      <c r="AID58" s="44"/>
      <c r="AIE58" s="44"/>
      <c r="AIF58" s="44"/>
      <c r="AIG58" s="44"/>
      <c r="AIH58" s="44"/>
      <c r="AII58" s="44"/>
      <c r="AIJ58" s="44"/>
      <c r="AIK58" s="44"/>
      <c r="AIL58" s="44"/>
      <c r="AIM58" s="44"/>
      <c r="AIN58" s="44"/>
      <c r="AIO58" s="44"/>
      <c r="AIP58" s="44"/>
      <c r="AIQ58" s="44"/>
      <c r="AIR58" s="44"/>
      <c r="AIS58" s="44"/>
      <c r="AIT58" s="44"/>
      <c r="AIU58" s="44"/>
      <c r="AIV58" s="44"/>
      <c r="AIW58" s="44"/>
      <c r="AIX58" s="44"/>
      <c r="AIY58" s="44"/>
      <c r="AIZ58" s="44"/>
      <c r="AJA58" s="44"/>
      <c r="AJB58" s="44"/>
      <c r="AJC58" s="44"/>
      <c r="AJD58" s="44"/>
      <c r="AJE58" s="44"/>
      <c r="AJF58" s="44"/>
      <c r="AJG58" s="44"/>
      <c r="AJH58" s="44"/>
      <c r="AJI58" s="44"/>
      <c r="AJJ58" s="44"/>
      <c r="AJK58" s="44"/>
      <c r="AJL58" s="44"/>
      <c r="AJM58" s="44"/>
      <c r="AJN58" s="44"/>
      <c r="AJO58" s="44"/>
      <c r="AJP58" s="44"/>
      <c r="AJQ58" s="44"/>
      <c r="AJR58" s="44"/>
      <c r="AJS58" s="44"/>
      <c r="AJT58" s="44"/>
      <c r="AJU58" s="44"/>
      <c r="AJV58" s="44"/>
      <c r="AJW58" s="44"/>
      <c r="AJX58" s="44"/>
      <c r="AJY58" s="44"/>
      <c r="AJZ58" s="44"/>
      <c r="AKA58" s="44"/>
      <c r="AKB58" s="44"/>
      <c r="AKC58" s="44"/>
      <c r="AKD58" s="44"/>
      <c r="AKE58" s="44"/>
      <c r="AKF58" s="44"/>
      <c r="AKG58" s="44"/>
      <c r="AKH58" s="44"/>
      <c r="AKI58" s="44"/>
      <c r="AKJ58" s="44"/>
      <c r="AKK58" s="44"/>
      <c r="AKL58" s="44"/>
      <c r="AKM58" s="44"/>
      <c r="AKN58" s="44"/>
      <c r="AKO58" s="44"/>
      <c r="AKP58" s="44"/>
      <c r="AKQ58" s="44"/>
      <c r="AKR58" s="44"/>
      <c r="AKS58" s="44"/>
      <c r="AKT58" s="44"/>
      <c r="AKU58" s="44"/>
      <c r="AKV58" s="44"/>
      <c r="AKW58" s="44"/>
      <c r="AKX58" s="44"/>
      <c r="AKY58" s="44"/>
      <c r="AKZ58" s="44"/>
      <c r="ALA58" s="44"/>
      <c r="ALB58" s="44"/>
      <c r="ALC58" s="44"/>
      <c r="ALD58" s="44"/>
      <c r="ALE58" s="44"/>
      <c r="ALF58" s="44"/>
      <c r="ALG58" s="44"/>
      <c r="ALH58" s="44"/>
      <c r="ALI58" s="44"/>
      <c r="ALJ58" s="44"/>
      <c r="ALK58" s="44"/>
      <c r="ALL58" s="44"/>
      <c r="ALM58" s="44"/>
      <c r="ALN58" s="44"/>
      <c r="ALO58" s="44"/>
      <c r="ALP58" s="44"/>
      <c r="ALQ58" s="44"/>
      <c r="ALR58" s="44"/>
      <c r="ALS58" s="44"/>
      <c r="ALT58" s="44"/>
      <c r="ALU58" s="44"/>
      <c r="ALV58" s="44"/>
      <c r="ALW58" s="44"/>
      <c r="ALX58" s="44"/>
      <c r="ALY58" s="44"/>
      <c r="ALZ58" s="44"/>
      <c r="AMA58" s="44"/>
      <c r="AMB58" s="44"/>
      <c r="AMC58" s="44"/>
      <c r="AMD58" s="44"/>
      <c r="AME58" s="44"/>
      <c r="AMF58" s="44"/>
      <c r="AMG58" s="44"/>
      <c r="AMH58" s="44"/>
      <c r="AMI58" s="44"/>
      <c r="AMJ58" s="44"/>
      <c r="AMK58" s="44"/>
      <c r="AML58" s="44"/>
      <c r="AMM58" s="44"/>
      <c r="AMN58" s="44"/>
      <c r="AMO58" s="44"/>
      <c r="AMP58" s="44"/>
      <c r="AMQ58" s="44"/>
      <c r="AMR58" s="44"/>
      <c r="AMS58" s="44"/>
      <c r="AMT58" s="44"/>
      <c r="AMU58" s="44"/>
      <c r="AMV58" s="44"/>
      <c r="AMW58" s="44"/>
      <c r="AMX58" s="44"/>
      <c r="AMY58" s="44"/>
      <c r="AMZ58" s="44"/>
      <c r="ANA58" s="44"/>
      <c r="ANB58" s="44"/>
      <c r="ANC58" s="44"/>
      <c r="AND58" s="44"/>
      <c r="ANE58" s="44"/>
      <c r="ANF58" s="44"/>
      <c r="ANG58" s="44"/>
      <c r="ANH58" s="44"/>
      <c r="ANI58" s="44"/>
      <c r="ANJ58" s="44"/>
      <c r="ANK58" s="44"/>
      <c r="ANL58" s="44"/>
      <c r="ANM58" s="44"/>
      <c r="ANN58" s="44"/>
      <c r="ANO58" s="44"/>
      <c r="ANP58" s="44"/>
      <c r="ANQ58" s="44"/>
      <c r="ANR58" s="44"/>
      <c r="ANS58" s="44"/>
      <c r="ANT58" s="44"/>
      <c r="ANU58" s="44"/>
      <c r="ANV58" s="44"/>
      <c r="ANW58" s="44"/>
      <c r="ANX58" s="44"/>
      <c r="ANY58" s="44"/>
      <c r="ANZ58" s="44"/>
      <c r="AOA58" s="44"/>
      <c r="AOB58" s="44"/>
      <c r="AOC58" s="44"/>
      <c r="AOD58" s="44"/>
      <c r="AOE58" s="44"/>
      <c r="AOF58" s="44"/>
      <c r="AOG58" s="44"/>
      <c r="AOH58" s="44"/>
      <c r="AOI58" s="44"/>
      <c r="AOJ58" s="44"/>
      <c r="AOK58" s="44"/>
      <c r="AOL58" s="44"/>
      <c r="AOM58" s="44"/>
      <c r="AON58" s="44"/>
      <c r="AOO58" s="44"/>
      <c r="AOP58" s="44"/>
      <c r="AOQ58" s="44"/>
      <c r="AOR58" s="44"/>
      <c r="AOS58" s="44"/>
      <c r="AOT58" s="44"/>
      <c r="AOU58" s="44"/>
      <c r="AOV58" s="44"/>
      <c r="AOW58" s="44"/>
      <c r="AOX58" s="44"/>
      <c r="AOY58" s="44"/>
      <c r="AOZ58" s="44"/>
      <c r="APA58" s="44"/>
      <c r="APB58" s="44"/>
      <c r="APC58" s="44"/>
      <c r="APD58" s="44"/>
      <c r="APE58" s="44"/>
      <c r="APF58" s="44"/>
      <c r="APG58" s="44"/>
      <c r="APH58" s="44"/>
      <c r="API58" s="44"/>
      <c r="APJ58" s="44"/>
      <c r="APK58" s="44"/>
      <c r="APL58" s="44"/>
      <c r="APM58" s="44"/>
    </row>
    <row r="59" spans="3:1105" x14ac:dyDescent="0.25">
      <c r="C59" s="46" t="s">
        <v>340</v>
      </c>
      <c r="D59" s="44">
        <v>12401</v>
      </c>
      <c r="E59" s="119">
        <v>0</v>
      </c>
      <c r="F59" s="119">
        <v>0</v>
      </c>
      <c r="G59" s="119">
        <v>0</v>
      </c>
      <c r="H59" s="119">
        <v>6233602.3899999997</v>
      </c>
      <c r="I59" s="44"/>
      <c r="J59" s="44"/>
      <c r="K59" s="44"/>
      <c r="L59" s="44"/>
      <c r="M59" s="44"/>
      <c r="N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44"/>
      <c r="AN59" s="44"/>
      <c r="AO59" s="44"/>
      <c r="AP59" s="44"/>
      <c r="AQ59" s="44"/>
      <c r="AR59" s="44"/>
      <c r="AS59" s="44"/>
      <c r="AT59" s="44"/>
      <c r="AU59" s="44"/>
      <c r="AV59" s="44"/>
      <c r="AW59" s="44"/>
      <c r="AX59" s="44"/>
      <c r="AY59" s="44"/>
      <c r="AZ59" s="44"/>
      <c r="BA59" s="44"/>
      <c r="BB59" s="44"/>
      <c r="BC59" s="44"/>
      <c r="BD59" s="44"/>
      <c r="BE59" s="44"/>
      <c r="BF59" s="44"/>
      <c r="BG59" s="44"/>
      <c r="BH59" s="44"/>
      <c r="BI59" s="44"/>
      <c r="BJ59" s="44"/>
      <c r="BK59" s="44"/>
      <c r="BL59" s="44"/>
      <c r="BM59" s="44"/>
      <c r="BN59" s="44"/>
      <c r="BO59" s="44"/>
      <c r="BP59" s="44"/>
      <c r="BQ59" s="44"/>
      <c r="BR59" s="44"/>
      <c r="BS59" s="44"/>
      <c r="BT59" s="44"/>
      <c r="BU59" s="44"/>
      <c r="BV59" s="44"/>
      <c r="BW59" s="44"/>
      <c r="BX59" s="44"/>
      <c r="BY59" s="44"/>
      <c r="BZ59" s="44"/>
      <c r="CA59" s="44"/>
      <c r="CB59" s="44"/>
      <c r="CC59" s="44"/>
      <c r="CD59" s="44"/>
      <c r="CE59" s="44"/>
      <c r="CF59" s="44"/>
      <c r="CG59" s="44"/>
      <c r="CH59" s="44"/>
      <c r="CI59" s="44"/>
      <c r="CJ59" s="44"/>
      <c r="CK59" s="44"/>
      <c r="CL59" s="44"/>
      <c r="CM59" s="44"/>
      <c r="CN59" s="44"/>
      <c r="CO59" s="44"/>
      <c r="CP59" s="44"/>
      <c r="CQ59" s="44"/>
      <c r="CR59" s="44"/>
      <c r="CS59" s="44"/>
      <c r="CT59" s="44"/>
      <c r="CU59" s="44"/>
      <c r="CV59" s="44"/>
      <c r="CW59" s="44"/>
      <c r="CX59" s="44"/>
      <c r="CY59" s="44"/>
      <c r="CZ59" s="44"/>
      <c r="DA59" s="44"/>
      <c r="DB59" s="44"/>
      <c r="DC59" s="44"/>
      <c r="DD59" s="44"/>
      <c r="DE59" s="44"/>
      <c r="DF59" s="44"/>
      <c r="DG59" s="44"/>
      <c r="DH59" s="44"/>
      <c r="DI59" s="44"/>
      <c r="DJ59" s="44"/>
      <c r="DK59" s="44"/>
      <c r="DL59" s="44"/>
      <c r="DM59" s="44"/>
      <c r="DN59" s="44"/>
      <c r="DO59" s="44"/>
      <c r="DP59" s="44"/>
      <c r="DQ59" s="44"/>
      <c r="DR59" s="44"/>
      <c r="DS59" s="44"/>
      <c r="DT59" s="44"/>
      <c r="DU59" s="44"/>
      <c r="DV59" s="44"/>
      <c r="DW59" s="44"/>
      <c r="DX59" s="44"/>
      <c r="DY59" s="44"/>
      <c r="DZ59" s="44"/>
      <c r="EA59" s="44"/>
      <c r="EB59" s="44"/>
      <c r="EC59" s="44"/>
      <c r="ED59" s="44"/>
      <c r="EE59" s="44"/>
      <c r="EF59" s="44"/>
      <c r="EG59" s="44"/>
      <c r="EH59" s="44"/>
      <c r="EI59" s="44"/>
      <c r="EJ59" s="44"/>
      <c r="EK59" s="44"/>
      <c r="EL59" s="44"/>
      <c r="EM59" s="44"/>
      <c r="EN59" s="44"/>
      <c r="EO59" s="44"/>
      <c r="EP59" s="44"/>
      <c r="EQ59" s="44"/>
      <c r="ER59" s="44"/>
      <c r="ES59" s="44"/>
      <c r="ET59" s="44"/>
      <c r="EU59" s="44"/>
      <c r="EV59" s="44"/>
      <c r="EW59" s="44"/>
      <c r="EX59" s="44"/>
      <c r="EY59" s="44"/>
      <c r="EZ59" s="44"/>
      <c r="FA59" s="44"/>
      <c r="FB59" s="44"/>
      <c r="FC59" s="44"/>
      <c r="FD59" s="44"/>
      <c r="FE59" s="44"/>
      <c r="FF59" s="44"/>
      <c r="FG59" s="44"/>
      <c r="FH59" s="44"/>
      <c r="FI59" s="44"/>
      <c r="FJ59" s="44"/>
      <c r="FK59" s="44"/>
      <c r="FL59" s="44"/>
      <c r="FM59" s="44"/>
      <c r="FN59" s="44"/>
      <c r="FO59" s="44"/>
      <c r="FP59" s="44"/>
      <c r="FQ59" s="44"/>
      <c r="FR59" s="44"/>
      <c r="FS59" s="44"/>
      <c r="FT59" s="44"/>
      <c r="FU59" s="44"/>
      <c r="FV59" s="44"/>
      <c r="FW59" s="44"/>
      <c r="FX59" s="44"/>
      <c r="FY59" s="44"/>
      <c r="FZ59" s="44"/>
      <c r="GA59" s="44"/>
      <c r="GB59" s="44"/>
      <c r="GC59" s="44"/>
      <c r="GD59" s="44"/>
      <c r="GE59" s="44"/>
      <c r="GF59" s="44"/>
      <c r="GG59" s="44"/>
      <c r="GH59" s="44"/>
      <c r="GI59" s="44"/>
      <c r="GJ59" s="44"/>
      <c r="GK59" s="44"/>
      <c r="GL59" s="44"/>
      <c r="GM59" s="44"/>
      <c r="GN59" s="44"/>
      <c r="GO59" s="44"/>
      <c r="GP59" s="44"/>
      <c r="GQ59" s="44"/>
      <c r="GR59" s="44"/>
      <c r="GS59" s="44"/>
      <c r="GT59" s="44"/>
      <c r="GU59" s="44"/>
      <c r="GV59" s="44"/>
      <c r="GW59" s="44"/>
      <c r="GX59" s="44"/>
      <c r="GY59" s="44"/>
      <c r="GZ59" s="44"/>
      <c r="HA59" s="44"/>
      <c r="HB59" s="44"/>
      <c r="HC59" s="44"/>
      <c r="HD59" s="44"/>
      <c r="HE59" s="44"/>
      <c r="HF59" s="44"/>
      <c r="HG59" s="44"/>
      <c r="HH59" s="44"/>
      <c r="HI59" s="44"/>
      <c r="HJ59" s="44"/>
      <c r="HK59" s="44"/>
      <c r="HL59" s="44"/>
      <c r="HM59" s="44"/>
      <c r="HN59" s="44"/>
      <c r="HO59" s="44"/>
      <c r="HP59" s="44"/>
      <c r="HQ59" s="44"/>
      <c r="HR59" s="44"/>
      <c r="HS59" s="44"/>
      <c r="HT59" s="44"/>
      <c r="HU59" s="44"/>
      <c r="HV59" s="44"/>
      <c r="HW59" s="44"/>
      <c r="HX59" s="44"/>
      <c r="HY59" s="44"/>
      <c r="HZ59" s="44"/>
      <c r="IA59" s="44"/>
      <c r="IB59" s="44"/>
      <c r="IC59" s="44"/>
      <c r="ID59" s="44"/>
      <c r="IE59" s="44"/>
      <c r="IF59" s="44"/>
      <c r="IG59" s="44"/>
      <c r="IH59" s="44"/>
      <c r="II59" s="44"/>
      <c r="IJ59" s="44"/>
      <c r="IK59" s="44"/>
      <c r="IL59" s="44"/>
      <c r="IM59" s="44"/>
      <c r="IN59" s="44"/>
      <c r="IO59" s="44"/>
      <c r="IP59" s="44"/>
      <c r="IQ59" s="44"/>
      <c r="IR59" s="44"/>
      <c r="IS59" s="44"/>
      <c r="IT59" s="44"/>
      <c r="IU59" s="44"/>
      <c r="IV59" s="44"/>
      <c r="IW59" s="44"/>
      <c r="IX59" s="44"/>
      <c r="IY59" s="44"/>
      <c r="IZ59" s="44"/>
      <c r="JA59" s="44"/>
      <c r="JB59" s="44"/>
      <c r="JC59" s="44"/>
      <c r="JD59" s="44"/>
      <c r="JE59" s="44"/>
      <c r="JF59" s="44"/>
      <c r="JG59" s="44"/>
      <c r="JH59" s="44"/>
      <c r="JI59" s="44"/>
      <c r="JJ59" s="44"/>
      <c r="JK59" s="44"/>
      <c r="JL59" s="44"/>
      <c r="JM59" s="44"/>
      <c r="JN59" s="44"/>
      <c r="JO59" s="44"/>
      <c r="JP59" s="44"/>
      <c r="JQ59" s="44"/>
      <c r="JR59" s="44"/>
      <c r="JS59" s="44"/>
      <c r="JT59" s="44"/>
      <c r="JU59" s="44"/>
      <c r="JV59" s="44"/>
      <c r="JW59" s="44"/>
      <c r="JX59" s="44"/>
      <c r="JY59" s="44"/>
      <c r="JZ59" s="44"/>
      <c r="KA59" s="44"/>
      <c r="KB59" s="44"/>
      <c r="KC59" s="44"/>
      <c r="KD59" s="44"/>
      <c r="KE59" s="44"/>
      <c r="KF59" s="44"/>
      <c r="KG59" s="44"/>
      <c r="KH59" s="44"/>
      <c r="KI59" s="44"/>
      <c r="KJ59" s="44"/>
      <c r="KK59" s="44"/>
      <c r="KL59" s="44"/>
      <c r="KM59" s="44"/>
      <c r="KN59" s="44"/>
      <c r="KO59" s="44"/>
      <c r="KP59" s="44"/>
      <c r="KQ59" s="44"/>
      <c r="KR59" s="44"/>
      <c r="KS59" s="44"/>
      <c r="KT59" s="44"/>
      <c r="KU59" s="44"/>
      <c r="KV59" s="44"/>
      <c r="KW59" s="44"/>
      <c r="KX59" s="44"/>
      <c r="KY59" s="44"/>
      <c r="KZ59" s="44"/>
      <c r="LA59" s="44"/>
      <c r="LB59" s="44"/>
      <c r="LC59" s="44"/>
      <c r="LD59" s="44"/>
      <c r="LE59" s="44"/>
      <c r="LF59" s="44"/>
      <c r="LG59" s="44"/>
      <c r="LH59" s="44"/>
      <c r="LI59" s="44"/>
      <c r="LJ59" s="44"/>
      <c r="LK59" s="44"/>
      <c r="LL59" s="44"/>
      <c r="LM59" s="44"/>
      <c r="LN59" s="44"/>
      <c r="LO59" s="44"/>
      <c r="LP59" s="44"/>
      <c r="LQ59" s="44"/>
      <c r="LR59" s="44"/>
      <c r="LS59" s="44"/>
      <c r="LT59" s="44"/>
      <c r="LU59" s="44"/>
      <c r="LV59" s="44"/>
      <c r="LW59" s="44"/>
      <c r="LX59" s="44"/>
      <c r="LY59" s="44"/>
      <c r="LZ59" s="44"/>
      <c r="MA59" s="44"/>
      <c r="MB59" s="44"/>
      <c r="MC59" s="44"/>
      <c r="MD59" s="44"/>
      <c r="ME59" s="44"/>
      <c r="MF59" s="44"/>
      <c r="MG59" s="44"/>
      <c r="MH59" s="44"/>
      <c r="MI59" s="44"/>
      <c r="MJ59" s="44"/>
      <c r="MK59" s="44"/>
      <c r="ML59" s="44"/>
      <c r="MM59" s="44"/>
      <c r="MN59" s="44"/>
      <c r="MO59" s="44"/>
      <c r="MP59" s="44"/>
      <c r="MQ59" s="44"/>
      <c r="MR59" s="44"/>
      <c r="MS59" s="44"/>
      <c r="MT59" s="44"/>
      <c r="MU59" s="44"/>
      <c r="MV59" s="44"/>
      <c r="MW59" s="44"/>
      <c r="MX59" s="44"/>
      <c r="MY59" s="44"/>
      <c r="MZ59" s="44"/>
      <c r="NA59" s="44"/>
      <c r="NB59" s="44"/>
      <c r="NC59" s="44"/>
      <c r="ND59" s="44"/>
      <c r="NE59" s="44"/>
      <c r="NF59" s="44"/>
      <c r="NG59" s="44"/>
      <c r="NH59" s="44"/>
      <c r="NI59" s="44"/>
      <c r="NJ59" s="44"/>
      <c r="NK59" s="44"/>
      <c r="NL59" s="44"/>
      <c r="NM59" s="44"/>
      <c r="NN59" s="44"/>
      <c r="NO59" s="44"/>
      <c r="NP59" s="44"/>
      <c r="NQ59" s="44"/>
      <c r="NR59" s="44"/>
      <c r="NS59" s="44"/>
      <c r="NT59" s="44"/>
      <c r="NU59" s="44"/>
      <c r="NV59" s="44"/>
      <c r="NW59" s="44"/>
      <c r="NX59" s="44"/>
      <c r="NY59" s="44"/>
      <c r="NZ59" s="44"/>
      <c r="OA59" s="44"/>
      <c r="OB59" s="44"/>
      <c r="OC59" s="44"/>
      <c r="OD59" s="44"/>
      <c r="OE59" s="44"/>
      <c r="OF59" s="44"/>
      <c r="OG59" s="44"/>
      <c r="OH59" s="44"/>
      <c r="OI59" s="44"/>
      <c r="OJ59" s="44"/>
      <c r="OK59" s="44"/>
      <c r="OL59" s="44"/>
      <c r="OM59" s="44"/>
      <c r="ON59" s="44"/>
      <c r="OO59" s="44"/>
      <c r="OP59" s="44"/>
      <c r="OQ59" s="44"/>
      <c r="OR59" s="44"/>
      <c r="OS59" s="44"/>
      <c r="OT59" s="44"/>
      <c r="OU59" s="44"/>
      <c r="OV59" s="44"/>
      <c r="OW59" s="44"/>
      <c r="OX59" s="44"/>
      <c r="OY59" s="44"/>
      <c r="OZ59" s="44"/>
      <c r="PA59" s="44"/>
      <c r="PB59" s="44"/>
      <c r="PC59" s="44"/>
      <c r="PD59" s="44"/>
      <c r="PE59" s="44"/>
      <c r="PF59" s="44"/>
      <c r="PG59" s="44"/>
      <c r="PH59" s="44"/>
      <c r="PI59" s="44"/>
      <c r="PJ59" s="44"/>
      <c r="PK59" s="44"/>
      <c r="PL59" s="44"/>
      <c r="PM59" s="44"/>
      <c r="PN59" s="44"/>
      <c r="PO59" s="44"/>
      <c r="PP59" s="44"/>
      <c r="PQ59" s="44"/>
      <c r="PR59" s="44"/>
      <c r="PS59" s="44"/>
      <c r="PT59" s="44"/>
      <c r="PU59" s="44"/>
      <c r="PV59" s="44"/>
      <c r="PW59" s="44"/>
      <c r="PX59" s="44"/>
      <c r="PY59" s="44"/>
      <c r="PZ59" s="44"/>
      <c r="QA59" s="44"/>
      <c r="QB59" s="44"/>
      <c r="QC59" s="44"/>
      <c r="QD59" s="44"/>
      <c r="QE59" s="44"/>
      <c r="QF59" s="44"/>
      <c r="QG59" s="44"/>
      <c r="QH59" s="44"/>
      <c r="QI59" s="44"/>
      <c r="QJ59" s="44"/>
      <c r="QK59" s="44"/>
      <c r="QL59" s="44"/>
      <c r="QM59" s="44"/>
      <c r="QN59" s="44"/>
      <c r="QO59" s="44"/>
      <c r="QP59" s="44"/>
      <c r="QQ59" s="44"/>
      <c r="QR59" s="44"/>
      <c r="QS59" s="44"/>
      <c r="QT59" s="44"/>
      <c r="QU59" s="44"/>
      <c r="QV59" s="44"/>
      <c r="QW59" s="44"/>
      <c r="QX59" s="44"/>
      <c r="QY59" s="44"/>
      <c r="QZ59" s="44"/>
      <c r="RA59" s="44"/>
      <c r="RB59" s="44"/>
      <c r="RC59" s="44"/>
      <c r="RD59" s="44"/>
      <c r="RE59" s="44"/>
      <c r="RF59" s="44"/>
      <c r="RG59" s="44"/>
      <c r="RH59" s="44"/>
      <c r="RI59" s="44"/>
      <c r="RJ59" s="44"/>
      <c r="RK59" s="44"/>
      <c r="RL59" s="44"/>
      <c r="RM59" s="44"/>
      <c r="RN59" s="44"/>
      <c r="RO59" s="44"/>
      <c r="RP59" s="44"/>
      <c r="RQ59" s="44"/>
      <c r="RR59" s="44"/>
      <c r="RS59" s="44"/>
      <c r="RT59" s="44"/>
      <c r="RU59" s="44"/>
      <c r="RV59" s="44"/>
      <c r="RW59" s="44"/>
      <c r="RX59" s="44"/>
      <c r="RY59" s="44"/>
      <c r="RZ59" s="44"/>
      <c r="SA59" s="44"/>
      <c r="SB59" s="44"/>
      <c r="SC59" s="44"/>
      <c r="SD59" s="44"/>
      <c r="SE59" s="44"/>
      <c r="SF59" s="44"/>
      <c r="SG59" s="44"/>
      <c r="SH59" s="44"/>
      <c r="SI59" s="44"/>
      <c r="SJ59" s="44"/>
      <c r="SK59" s="44"/>
      <c r="SL59" s="44"/>
      <c r="SM59" s="44"/>
      <c r="SN59" s="44"/>
      <c r="SO59" s="44"/>
      <c r="SP59" s="44"/>
      <c r="SQ59" s="44"/>
      <c r="SR59" s="44"/>
      <c r="SS59" s="44"/>
      <c r="ST59" s="44"/>
      <c r="SU59" s="44"/>
      <c r="SV59" s="44"/>
      <c r="SW59" s="44"/>
      <c r="SX59" s="44"/>
      <c r="SY59" s="44"/>
      <c r="SZ59" s="44"/>
      <c r="TA59" s="44"/>
      <c r="TB59" s="44"/>
      <c r="TC59" s="44"/>
      <c r="TD59" s="44"/>
      <c r="TE59" s="44"/>
      <c r="TF59" s="44"/>
      <c r="TG59" s="44"/>
      <c r="TH59" s="44"/>
      <c r="TI59" s="44"/>
      <c r="TJ59" s="44"/>
      <c r="TK59" s="44"/>
      <c r="TL59" s="44"/>
      <c r="TM59" s="44"/>
      <c r="TN59" s="44"/>
      <c r="TO59" s="44"/>
      <c r="TP59" s="44"/>
      <c r="TQ59" s="44"/>
      <c r="TR59" s="44"/>
      <c r="TS59" s="44"/>
      <c r="TT59" s="44"/>
      <c r="TU59" s="44"/>
      <c r="TV59" s="44"/>
      <c r="TW59" s="44"/>
      <c r="TX59" s="44"/>
      <c r="TY59" s="44"/>
      <c r="TZ59" s="44"/>
      <c r="UA59" s="44"/>
      <c r="UB59" s="44"/>
      <c r="UC59" s="44"/>
      <c r="UD59" s="44"/>
      <c r="UE59" s="44"/>
      <c r="UF59" s="44"/>
      <c r="UG59" s="44"/>
      <c r="UH59" s="44"/>
      <c r="UI59" s="44"/>
      <c r="UJ59" s="44"/>
      <c r="UK59" s="44"/>
      <c r="UL59" s="44"/>
      <c r="UM59" s="44"/>
      <c r="UN59" s="44"/>
      <c r="UO59" s="44"/>
      <c r="UP59" s="44"/>
      <c r="UQ59" s="44"/>
      <c r="UR59" s="44"/>
      <c r="US59" s="44"/>
      <c r="UT59" s="44"/>
      <c r="UU59" s="44"/>
      <c r="UV59" s="44"/>
      <c r="UW59" s="44"/>
      <c r="UX59" s="44"/>
      <c r="UY59" s="44"/>
      <c r="UZ59" s="44"/>
      <c r="VA59" s="44"/>
      <c r="VB59" s="44"/>
      <c r="VC59" s="44"/>
      <c r="VD59" s="44"/>
      <c r="VE59" s="44"/>
      <c r="VF59" s="44"/>
      <c r="VG59" s="44"/>
      <c r="VH59" s="44"/>
      <c r="VI59" s="44"/>
      <c r="VJ59" s="44"/>
      <c r="VK59" s="44"/>
      <c r="VL59" s="44"/>
      <c r="VM59" s="44"/>
      <c r="VN59" s="44"/>
      <c r="VO59" s="44"/>
      <c r="VP59" s="44"/>
      <c r="VQ59" s="44"/>
      <c r="VR59" s="44"/>
      <c r="VS59" s="44"/>
      <c r="VT59" s="44"/>
      <c r="VU59" s="44"/>
      <c r="VV59" s="44"/>
      <c r="VW59" s="44"/>
      <c r="VX59" s="44"/>
      <c r="VY59" s="44"/>
      <c r="VZ59" s="44"/>
      <c r="WA59" s="44"/>
      <c r="WB59" s="44"/>
      <c r="WC59" s="44"/>
      <c r="WD59" s="44"/>
      <c r="WE59" s="44"/>
      <c r="WF59" s="44"/>
      <c r="WG59" s="44"/>
      <c r="WH59" s="44"/>
      <c r="WI59" s="44"/>
      <c r="WJ59" s="44"/>
      <c r="WK59" s="44"/>
      <c r="WL59" s="44"/>
      <c r="WM59" s="44"/>
      <c r="WN59" s="44"/>
      <c r="WO59" s="44"/>
      <c r="WP59" s="44"/>
      <c r="WQ59" s="44"/>
      <c r="WR59" s="44"/>
      <c r="WS59" s="44"/>
      <c r="WT59" s="44"/>
      <c r="WU59" s="44"/>
      <c r="WV59" s="44"/>
      <c r="WW59" s="44"/>
      <c r="WX59" s="44"/>
      <c r="WY59" s="44"/>
      <c r="WZ59" s="44"/>
      <c r="XA59" s="44"/>
      <c r="XB59" s="44"/>
      <c r="XC59" s="44"/>
      <c r="XD59" s="44"/>
      <c r="XE59" s="44"/>
      <c r="XF59" s="44"/>
      <c r="XG59" s="44"/>
      <c r="XH59" s="44"/>
      <c r="XI59" s="44"/>
      <c r="XJ59" s="44"/>
      <c r="XK59" s="44"/>
      <c r="XL59" s="44"/>
      <c r="XM59" s="44"/>
      <c r="XN59" s="44"/>
      <c r="XO59" s="44"/>
      <c r="XP59" s="44"/>
      <c r="XQ59" s="44"/>
      <c r="XR59" s="44"/>
      <c r="XS59" s="44"/>
      <c r="XT59" s="44"/>
      <c r="XU59" s="44"/>
      <c r="XV59" s="44"/>
      <c r="XW59" s="44"/>
      <c r="XX59" s="44"/>
      <c r="XY59" s="44"/>
      <c r="XZ59" s="44"/>
      <c r="YA59" s="44"/>
      <c r="YB59" s="44"/>
      <c r="YC59" s="44"/>
      <c r="YD59" s="44"/>
      <c r="YE59" s="44"/>
      <c r="YF59" s="44"/>
      <c r="YG59" s="44"/>
      <c r="YH59" s="44"/>
      <c r="YI59" s="44"/>
      <c r="YJ59" s="44"/>
      <c r="YK59" s="44"/>
      <c r="YL59" s="44"/>
      <c r="YM59" s="44"/>
      <c r="YN59" s="44"/>
      <c r="YO59" s="44"/>
      <c r="YP59" s="44"/>
      <c r="YQ59" s="44"/>
      <c r="YR59" s="44"/>
      <c r="YS59" s="44"/>
      <c r="YT59" s="44"/>
      <c r="YU59" s="44"/>
      <c r="YV59" s="44"/>
      <c r="YW59" s="44"/>
      <c r="YX59" s="44"/>
      <c r="YY59" s="44"/>
      <c r="YZ59" s="44"/>
      <c r="ZA59" s="44"/>
      <c r="ZB59" s="44"/>
      <c r="ZC59" s="44"/>
      <c r="ZD59" s="44"/>
      <c r="ZE59" s="44"/>
      <c r="ZF59" s="44"/>
      <c r="ZG59" s="44"/>
      <c r="ZH59" s="44"/>
      <c r="ZI59" s="44"/>
      <c r="ZJ59" s="44"/>
      <c r="ZK59" s="44"/>
      <c r="ZL59" s="44"/>
      <c r="ZM59" s="44"/>
      <c r="ZN59" s="44"/>
      <c r="ZO59" s="44"/>
      <c r="ZP59" s="44"/>
      <c r="ZQ59" s="44"/>
      <c r="ZR59" s="44"/>
      <c r="ZS59" s="44"/>
      <c r="ZT59" s="44"/>
      <c r="ZU59" s="44"/>
      <c r="ZV59" s="44"/>
      <c r="ZW59" s="44"/>
      <c r="ZX59" s="44"/>
      <c r="ZY59" s="44"/>
      <c r="ZZ59" s="44"/>
      <c r="AAA59" s="44"/>
      <c r="AAB59" s="44"/>
      <c r="AAC59" s="44"/>
      <c r="AAD59" s="44"/>
      <c r="AAE59" s="44"/>
      <c r="AAF59" s="44"/>
      <c r="AAG59" s="44"/>
      <c r="AAH59" s="44"/>
      <c r="AAI59" s="44"/>
      <c r="AAJ59" s="44"/>
      <c r="AAK59" s="44"/>
      <c r="AAL59" s="44"/>
      <c r="AAM59" s="44"/>
      <c r="AAN59" s="44"/>
      <c r="AAO59" s="44"/>
      <c r="AAP59" s="44"/>
      <c r="AAQ59" s="44"/>
      <c r="AAR59" s="44"/>
      <c r="AAS59" s="44"/>
      <c r="AAT59" s="44"/>
      <c r="AAU59" s="44"/>
      <c r="AAV59" s="44"/>
      <c r="AAW59" s="44"/>
      <c r="AAX59" s="44"/>
      <c r="AAY59" s="44"/>
      <c r="AAZ59" s="44"/>
      <c r="ABA59" s="44"/>
      <c r="ABB59" s="44"/>
      <c r="ABC59" s="44"/>
      <c r="ABD59" s="44"/>
      <c r="ABE59" s="44"/>
      <c r="ABF59" s="44"/>
      <c r="ABG59" s="44"/>
      <c r="ABH59" s="44"/>
      <c r="ABI59" s="44"/>
      <c r="ABJ59" s="44"/>
      <c r="ABK59" s="44"/>
      <c r="ABL59" s="44"/>
      <c r="ABM59" s="44"/>
      <c r="ABN59" s="44"/>
      <c r="ABO59" s="44"/>
      <c r="ABP59" s="44"/>
      <c r="ABQ59" s="44"/>
      <c r="ABR59" s="44"/>
      <c r="ABS59" s="44"/>
      <c r="ABT59" s="44"/>
      <c r="ABU59" s="44"/>
      <c r="ABV59" s="44"/>
      <c r="ABW59" s="44"/>
      <c r="ABX59" s="44"/>
      <c r="ABY59" s="44"/>
      <c r="ABZ59" s="44"/>
      <c r="ACA59" s="44"/>
      <c r="ACB59" s="44"/>
      <c r="ACC59" s="44"/>
      <c r="ACD59" s="44"/>
      <c r="ACE59" s="44"/>
      <c r="ACF59" s="44"/>
      <c r="ACG59" s="44"/>
      <c r="ACH59" s="44"/>
      <c r="ACI59" s="44"/>
      <c r="ACJ59" s="44"/>
      <c r="ACK59" s="44"/>
      <c r="ACL59" s="44"/>
      <c r="ACM59" s="44"/>
      <c r="ACN59" s="44"/>
      <c r="ACO59" s="44"/>
      <c r="ACP59" s="44"/>
      <c r="ACQ59" s="44"/>
      <c r="ACR59" s="44"/>
      <c r="ACS59" s="44"/>
      <c r="ACT59" s="44"/>
      <c r="ACU59" s="44"/>
      <c r="ACV59" s="44"/>
      <c r="ACW59" s="44"/>
      <c r="ACX59" s="44"/>
      <c r="ACY59" s="44"/>
      <c r="ACZ59" s="44"/>
      <c r="ADA59" s="44"/>
      <c r="ADB59" s="44"/>
      <c r="ADC59" s="44"/>
      <c r="ADD59" s="44"/>
      <c r="ADE59" s="44"/>
      <c r="ADF59" s="44"/>
      <c r="ADG59" s="44"/>
      <c r="ADH59" s="44"/>
      <c r="ADI59" s="44"/>
      <c r="ADJ59" s="44"/>
      <c r="ADK59" s="44"/>
      <c r="ADL59" s="44"/>
      <c r="ADM59" s="44"/>
      <c r="ADN59" s="44"/>
      <c r="ADO59" s="44"/>
      <c r="ADP59" s="44"/>
      <c r="ADQ59" s="44"/>
      <c r="ADR59" s="44"/>
      <c r="ADS59" s="44"/>
      <c r="ADT59" s="44"/>
      <c r="ADU59" s="44"/>
      <c r="ADV59" s="44"/>
      <c r="ADW59" s="44"/>
      <c r="ADX59" s="44"/>
      <c r="ADY59" s="44"/>
      <c r="ADZ59" s="44"/>
      <c r="AEA59" s="44"/>
      <c r="AEB59" s="44"/>
      <c r="AEC59" s="44"/>
      <c r="AED59" s="44"/>
      <c r="AEE59" s="44"/>
      <c r="AEF59" s="44"/>
      <c r="AEG59" s="44"/>
      <c r="AEH59" s="44"/>
      <c r="AEI59" s="44"/>
      <c r="AEJ59" s="44"/>
      <c r="AEK59" s="44"/>
      <c r="AEL59" s="44"/>
      <c r="AEM59" s="44"/>
      <c r="AEN59" s="44"/>
      <c r="AEO59" s="44"/>
      <c r="AEP59" s="44"/>
      <c r="AEQ59" s="44"/>
      <c r="AER59" s="44"/>
      <c r="AES59" s="44"/>
      <c r="AET59" s="44"/>
      <c r="AEU59" s="44"/>
      <c r="AEV59" s="44"/>
      <c r="AEW59" s="44"/>
      <c r="AEX59" s="44"/>
      <c r="AEY59" s="44"/>
      <c r="AEZ59" s="44"/>
      <c r="AFA59" s="44"/>
      <c r="AFB59" s="44"/>
      <c r="AFC59" s="44"/>
      <c r="AFD59" s="44"/>
      <c r="AFE59" s="44"/>
      <c r="AFF59" s="44"/>
      <c r="AFG59" s="44"/>
      <c r="AFH59" s="44"/>
      <c r="AFI59" s="44"/>
      <c r="AFJ59" s="44"/>
      <c r="AFK59" s="44"/>
      <c r="AFL59" s="44"/>
      <c r="AFM59" s="44"/>
      <c r="AFN59" s="44"/>
      <c r="AFO59" s="44"/>
      <c r="AFP59" s="44"/>
      <c r="AFQ59" s="44"/>
      <c r="AFR59" s="44"/>
      <c r="AFS59" s="44"/>
      <c r="AFT59" s="44"/>
      <c r="AFU59" s="44"/>
      <c r="AFV59" s="44"/>
      <c r="AFW59" s="44"/>
      <c r="AFX59" s="44"/>
      <c r="AFY59" s="44"/>
      <c r="AFZ59" s="44"/>
      <c r="AGA59" s="44"/>
      <c r="AGB59" s="44"/>
      <c r="AGC59" s="44"/>
      <c r="AGD59" s="44"/>
      <c r="AGE59" s="44"/>
      <c r="AGF59" s="44"/>
      <c r="AGG59" s="44"/>
      <c r="AGH59" s="44"/>
      <c r="AGI59" s="44"/>
      <c r="AGJ59" s="44"/>
      <c r="AGK59" s="44"/>
      <c r="AGL59" s="44"/>
      <c r="AGM59" s="44"/>
      <c r="AGN59" s="44"/>
      <c r="AGO59" s="44"/>
      <c r="AGP59" s="44"/>
      <c r="AGQ59" s="44"/>
      <c r="AGR59" s="44"/>
      <c r="AGS59" s="44"/>
      <c r="AGT59" s="44"/>
      <c r="AGU59" s="44"/>
      <c r="AGV59" s="44"/>
      <c r="AGW59" s="44"/>
      <c r="AGX59" s="44"/>
      <c r="AGY59" s="44"/>
      <c r="AGZ59" s="44"/>
      <c r="AHA59" s="44"/>
      <c r="AHB59" s="44"/>
      <c r="AHC59" s="44"/>
      <c r="AHD59" s="44"/>
      <c r="AHE59" s="44"/>
      <c r="AHF59" s="44"/>
      <c r="AHG59" s="44"/>
      <c r="AHH59" s="44"/>
      <c r="AHI59" s="44"/>
      <c r="AHJ59" s="44"/>
      <c r="AHK59" s="44"/>
      <c r="AHL59" s="44"/>
      <c r="AHM59" s="44"/>
      <c r="AHN59" s="44"/>
      <c r="AHO59" s="44"/>
      <c r="AHP59" s="44"/>
      <c r="AHQ59" s="44"/>
      <c r="AHR59" s="44"/>
      <c r="AHS59" s="44"/>
      <c r="AHT59" s="44"/>
      <c r="AHU59" s="44"/>
      <c r="AHV59" s="44"/>
      <c r="AHW59" s="44"/>
      <c r="AHX59" s="44"/>
      <c r="AHY59" s="44"/>
      <c r="AHZ59" s="44"/>
      <c r="AIA59" s="44"/>
      <c r="AIB59" s="44"/>
      <c r="AIC59" s="44"/>
      <c r="AID59" s="44"/>
      <c r="AIE59" s="44"/>
      <c r="AIF59" s="44"/>
      <c r="AIG59" s="44"/>
      <c r="AIH59" s="44"/>
      <c r="AII59" s="44"/>
      <c r="AIJ59" s="44"/>
      <c r="AIK59" s="44"/>
      <c r="AIL59" s="44"/>
      <c r="AIM59" s="44"/>
      <c r="AIN59" s="44"/>
      <c r="AIO59" s="44"/>
      <c r="AIP59" s="44"/>
      <c r="AIQ59" s="44"/>
      <c r="AIR59" s="44"/>
      <c r="AIS59" s="44"/>
      <c r="AIT59" s="44"/>
      <c r="AIU59" s="44"/>
      <c r="AIV59" s="44"/>
      <c r="AIW59" s="44"/>
      <c r="AIX59" s="44"/>
      <c r="AIY59" s="44"/>
      <c r="AIZ59" s="44"/>
      <c r="AJA59" s="44"/>
      <c r="AJB59" s="44"/>
      <c r="AJC59" s="44"/>
      <c r="AJD59" s="44"/>
      <c r="AJE59" s="44"/>
      <c r="AJF59" s="44"/>
      <c r="AJG59" s="44"/>
      <c r="AJH59" s="44"/>
      <c r="AJI59" s="44"/>
      <c r="AJJ59" s="44"/>
      <c r="AJK59" s="44"/>
      <c r="AJL59" s="44"/>
      <c r="AJM59" s="44"/>
      <c r="AJN59" s="44"/>
      <c r="AJO59" s="44"/>
      <c r="AJP59" s="44"/>
      <c r="AJQ59" s="44"/>
      <c r="AJR59" s="44"/>
      <c r="AJS59" s="44"/>
      <c r="AJT59" s="44"/>
      <c r="AJU59" s="44"/>
      <c r="AJV59" s="44"/>
      <c r="AJW59" s="44"/>
      <c r="AJX59" s="44"/>
      <c r="AJY59" s="44"/>
      <c r="AJZ59" s="44"/>
      <c r="AKA59" s="44"/>
      <c r="AKB59" s="44"/>
      <c r="AKC59" s="44"/>
      <c r="AKD59" s="44"/>
      <c r="AKE59" s="44"/>
      <c r="AKF59" s="44"/>
      <c r="AKG59" s="44"/>
      <c r="AKH59" s="44"/>
      <c r="AKI59" s="44"/>
      <c r="AKJ59" s="44"/>
      <c r="AKK59" s="44"/>
      <c r="AKL59" s="44"/>
      <c r="AKM59" s="44"/>
      <c r="AKN59" s="44"/>
      <c r="AKO59" s="44"/>
      <c r="AKP59" s="44"/>
      <c r="AKQ59" s="44"/>
      <c r="AKR59" s="44"/>
      <c r="AKS59" s="44"/>
      <c r="AKT59" s="44"/>
      <c r="AKU59" s="44"/>
      <c r="AKV59" s="44"/>
      <c r="AKW59" s="44"/>
      <c r="AKX59" s="44"/>
      <c r="AKY59" s="44"/>
      <c r="AKZ59" s="44"/>
      <c r="ALA59" s="44"/>
      <c r="ALB59" s="44"/>
      <c r="ALC59" s="44"/>
      <c r="ALD59" s="44"/>
      <c r="ALE59" s="44"/>
      <c r="ALF59" s="44"/>
      <c r="ALG59" s="44"/>
      <c r="ALH59" s="44"/>
      <c r="ALI59" s="44"/>
      <c r="ALJ59" s="44"/>
      <c r="ALK59" s="44"/>
      <c r="ALL59" s="44"/>
      <c r="ALM59" s="44"/>
      <c r="ALN59" s="44"/>
      <c r="ALO59" s="44"/>
      <c r="ALP59" s="44"/>
      <c r="ALQ59" s="44"/>
      <c r="ALR59" s="44"/>
      <c r="ALS59" s="44"/>
      <c r="ALT59" s="44"/>
      <c r="ALU59" s="44"/>
      <c r="ALV59" s="44"/>
      <c r="ALW59" s="44"/>
      <c r="ALX59" s="44"/>
      <c r="ALY59" s="44"/>
      <c r="ALZ59" s="44"/>
      <c r="AMA59" s="44"/>
      <c r="AMB59" s="44"/>
      <c r="AMC59" s="44"/>
      <c r="AMD59" s="44"/>
      <c r="AME59" s="44"/>
      <c r="AMF59" s="44"/>
      <c r="AMG59" s="44"/>
      <c r="AMH59" s="44"/>
      <c r="AMI59" s="44"/>
      <c r="AMJ59" s="44"/>
      <c r="AMK59" s="44"/>
      <c r="AML59" s="44"/>
      <c r="AMM59" s="44"/>
      <c r="AMN59" s="44"/>
      <c r="AMO59" s="44"/>
      <c r="AMP59" s="44"/>
      <c r="AMQ59" s="44"/>
      <c r="AMR59" s="44"/>
      <c r="AMS59" s="44"/>
      <c r="AMT59" s="44"/>
      <c r="AMU59" s="44"/>
      <c r="AMV59" s="44"/>
      <c r="AMW59" s="44"/>
      <c r="AMX59" s="44"/>
      <c r="AMY59" s="44"/>
      <c r="AMZ59" s="44"/>
      <c r="ANA59" s="44"/>
      <c r="ANB59" s="44"/>
      <c r="ANC59" s="44"/>
      <c r="AND59" s="44"/>
      <c r="ANE59" s="44"/>
      <c r="ANF59" s="44"/>
      <c r="ANG59" s="44"/>
      <c r="ANH59" s="44"/>
      <c r="ANI59" s="44"/>
      <c r="ANJ59" s="44"/>
      <c r="ANK59" s="44"/>
      <c r="ANL59" s="44"/>
      <c r="ANM59" s="44"/>
      <c r="ANN59" s="44"/>
      <c r="ANO59" s="44"/>
      <c r="ANP59" s="44"/>
      <c r="ANQ59" s="44"/>
      <c r="ANR59" s="44"/>
      <c r="ANS59" s="44"/>
      <c r="ANT59" s="44"/>
      <c r="ANU59" s="44"/>
      <c r="ANV59" s="44"/>
      <c r="ANW59" s="44"/>
      <c r="ANX59" s="44"/>
      <c r="ANY59" s="44"/>
      <c r="ANZ59" s="44"/>
      <c r="AOA59" s="44"/>
      <c r="AOB59" s="44"/>
      <c r="AOC59" s="44"/>
      <c r="AOD59" s="44"/>
      <c r="AOE59" s="44"/>
      <c r="AOF59" s="44"/>
      <c r="AOG59" s="44"/>
      <c r="AOH59" s="44"/>
      <c r="AOI59" s="44"/>
      <c r="AOJ59" s="44"/>
      <c r="AOK59" s="44"/>
      <c r="AOL59" s="44"/>
      <c r="AOM59" s="44"/>
      <c r="AON59" s="44"/>
      <c r="AOO59" s="44"/>
      <c r="AOP59" s="44"/>
      <c r="AOQ59" s="44"/>
      <c r="AOR59" s="44"/>
      <c r="AOS59" s="44"/>
      <c r="AOT59" s="44"/>
      <c r="AOU59" s="44"/>
      <c r="AOV59" s="44"/>
      <c r="AOW59" s="44"/>
      <c r="AOX59" s="44"/>
      <c r="AOY59" s="44"/>
      <c r="AOZ59" s="44"/>
      <c r="APA59" s="44"/>
      <c r="APB59" s="44"/>
      <c r="APC59" s="44"/>
      <c r="APD59" s="44"/>
      <c r="APE59" s="44"/>
      <c r="APF59" s="44"/>
      <c r="APG59" s="44"/>
      <c r="APH59" s="44"/>
      <c r="API59" s="44"/>
      <c r="APJ59" s="44"/>
      <c r="APK59" s="44"/>
      <c r="APL59" s="44"/>
      <c r="APM59" s="44"/>
    </row>
    <row r="60" spans="3:1105" x14ac:dyDescent="0.25">
      <c r="C60" s="46" t="s">
        <v>351</v>
      </c>
      <c r="D60" s="44">
        <v>12499</v>
      </c>
      <c r="E60" s="119">
        <v>-11272046.529999999</v>
      </c>
      <c r="F60" s="119">
        <v>0</v>
      </c>
      <c r="G60" s="119">
        <v>9248623.25</v>
      </c>
      <c r="H60" s="119">
        <v>0</v>
      </c>
      <c r="I60" s="44"/>
      <c r="J60" s="44"/>
      <c r="K60" s="44"/>
      <c r="L60" s="44"/>
      <c r="M60" s="44"/>
      <c r="N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44"/>
      <c r="AV60" s="44"/>
      <c r="AW60" s="44"/>
      <c r="AX60" s="44"/>
      <c r="AY60" s="44"/>
      <c r="AZ60" s="44"/>
      <c r="BA60" s="44"/>
      <c r="BB60" s="44"/>
      <c r="BC60" s="44"/>
      <c r="BD60" s="44"/>
      <c r="BE60" s="44"/>
      <c r="BF60" s="44"/>
      <c r="BG60" s="44"/>
      <c r="BH60" s="44"/>
      <c r="BI60" s="44"/>
      <c r="BJ60" s="44"/>
      <c r="BK60" s="44"/>
      <c r="BL60" s="44"/>
      <c r="BM60" s="44"/>
      <c r="BN60" s="44"/>
      <c r="BO60" s="44"/>
      <c r="BP60" s="44"/>
      <c r="BQ60" s="44"/>
      <c r="BR60" s="44"/>
      <c r="BS60" s="44"/>
      <c r="BT60" s="44"/>
      <c r="BU60" s="44"/>
      <c r="BV60" s="44"/>
      <c r="BW60" s="44"/>
      <c r="BX60" s="44"/>
      <c r="BY60" s="44"/>
      <c r="BZ60" s="44"/>
      <c r="CA60" s="44"/>
      <c r="CB60" s="44"/>
      <c r="CC60" s="44"/>
      <c r="CD60" s="44"/>
      <c r="CE60" s="44"/>
      <c r="CF60" s="44"/>
      <c r="CG60" s="44"/>
      <c r="CH60" s="44"/>
      <c r="CI60" s="44"/>
      <c r="CJ60" s="44"/>
      <c r="CK60" s="44"/>
      <c r="CL60" s="44"/>
      <c r="CM60" s="44"/>
      <c r="CN60" s="44"/>
      <c r="CO60" s="44"/>
      <c r="CP60" s="44"/>
      <c r="CQ60" s="44"/>
      <c r="CR60" s="44"/>
      <c r="CS60" s="44"/>
      <c r="CT60" s="44"/>
      <c r="CU60" s="44"/>
      <c r="CV60" s="44"/>
      <c r="CW60" s="44"/>
      <c r="CX60" s="44"/>
      <c r="CY60" s="44"/>
      <c r="CZ60" s="44"/>
      <c r="DA60" s="44"/>
      <c r="DB60" s="44"/>
      <c r="DC60" s="44"/>
      <c r="DD60" s="44"/>
      <c r="DE60" s="44"/>
      <c r="DF60" s="44"/>
      <c r="DG60" s="44"/>
      <c r="DH60" s="44"/>
      <c r="DI60" s="44"/>
      <c r="DJ60" s="44"/>
      <c r="DK60" s="44"/>
      <c r="DL60" s="44"/>
      <c r="DM60" s="44"/>
      <c r="DN60" s="44"/>
      <c r="DO60" s="44"/>
      <c r="DP60" s="44"/>
      <c r="DQ60" s="44"/>
      <c r="DR60" s="44"/>
      <c r="DS60" s="44"/>
      <c r="DT60" s="44"/>
      <c r="DU60" s="44"/>
      <c r="DV60" s="44"/>
      <c r="DW60" s="44"/>
      <c r="DX60" s="44"/>
      <c r="DY60" s="44"/>
      <c r="DZ60" s="44"/>
      <c r="EA60" s="44"/>
      <c r="EB60" s="44"/>
      <c r="EC60" s="44"/>
      <c r="ED60" s="44"/>
      <c r="EE60" s="44"/>
      <c r="EF60" s="44"/>
      <c r="EG60" s="44"/>
      <c r="EH60" s="44"/>
      <c r="EI60" s="44"/>
      <c r="EJ60" s="44"/>
      <c r="EK60" s="44"/>
      <c r="EL60" s="44"/>
      <c r="EM60" s="44"/>
      <c r="EN60" s="44"/>
      <c r="EO60" s="44"/>
      <c r="EP60" s="44"/>
      <c r="EQ60" s="44"/>
      <c r="ER60" s="44"/>
      <c r="ES60" s="44"/>
      <c r="ET60" s="44"/>
      <c r="EU60" s="44"/>
      <c r="EV60" s="44"/>
      <c r="EW60" s="44"/>
      <c r="EX60" s="44"/>
      <c r="EY60" s="44"/>
      <c r="EZ60" s="44"/>
      <c r="FA60" s="44"/>
      <c r="FB60" s="44"/>
      <c r="FC60" s="44"/>
      <c r="FD60" s="44"/>
      <c r="FE60" s="44"/>
      <c r="FF60" s="44"/>
      <c r="FG60" s="44"/>
      <c r="FH60" s="44"/>
      <c r="FI60" s="44"/>
      <c r="FJ60" s="44"/>
      <c r="FK60" s="44"/>
      <c r="FL60" s="44"/>
      <c r="FM60" s="44"/>
      <c r="FN60" s="44"/>
      <c r="FO60" s="44"/>
      <c r="FP60" s="44"/>
      <c r="FQ60" s="44"/>
      <c r="FR60" s="44"/>
      <c r="FS60" s="44"/>
      <c r="FT60" s="44"/>
      <c r="FU60" s="44"/>
      <c r="FV60" s="44"/>
      <c r="FW60" s="44"/>
      <c r="FX60" s="44"/>
      <c r="FY60" s="44"/>
      <c r="FZ60" s="44"/>
      <c r="GA60" s="44"/>
      <c r="GB60" s="44"/>
      <c r="GC60" s="44"/>
      <c r="GD60" s="44"/>
      <c r="GE60" s="44"/>
      <c r="GF60" s="44"/>
      <c r="GG60" s="44"/>
      <c r="GH60" s="44"/>
      <c r="GI60" s="44"/>
      <c r="GJ60" s="44"/>
      <c r="GK60" s="44"/>
      <c r="GL60" s="44"/>
      <c r="GM60" s="44"/>
      <c r="GN60" s="44"/>
      <c r="GO60" s="44"/>
      <c r="GP60" s="44"/>
      <c r="GQ60" s="44"/>
      <c r="GR60" s="44"/>
      <c r="GS60" s="44"/>
      <c r="GT60" s="44"/>
      <c r="GU60" s="44"/>
      <c r="GV60" s="44"/>
      <c r="GW60" s="44"/>
      <c r="GX60" s="44"/>
      <c r="GY60" s="44"/>
      <c r="GZ60" s="44"/>
      <c r="HA60" s="44"/>
      <c r="HB60" s="44"/>
      <c r="HC60" s="44"/>
      <c r="HD60" s="44"/>
      <c r="HE60" s="44"/>
      <c r="HF60" s="44"/>
      <c r="HG60" s="44"/>
      <c r="HH60" s="44"/>
      <c r="HI60" s="44"/>
      <c r="HJ60" s="44"/>
      <c r="HK60" s="44"/>
      <c r="HL60" s="44"/>
      <c r="HM60" s="44"/>
      <c r="HN60" s="44"/>
      <c r="HO60" s="44"/>
      <c r="HP60" s="44"/>
      <c r="HQ60" s="44"/>
      <c r="HR60" s="44"/>
      <c r="HS60" s="44"/>
      <c r="HT60" s="44"/>
      <c r="HU60" s="44"/>
      <c r="HV60" s="44"/>
      <c r="HW60" s="44"/>
      <c r="HX60" s="44"/>
      <c r="HY60" s="44"/>
      <c r="HZ60" s="44"/>
      <c r="IA60" s="44"/>
      <c r="IB60" s="44"/>
      <c r="IC60" s="44"/>
      <c r="ID60" s="44"/>
      <c r="IE60" s="44"/>
      <c r="IF60" s="44"/>
      <c r="IG60" s="44"/>
      <c r="IH60" s="44"/>
      <c r="II60" s="44"/>
      <c r="IJ60" s="44"/>
      <c r="IK60" s="44"/>
      <c r="IL60" s="44"/>
      <c r="IM60" s="44"/>
      <c r="IN60" s="44"/>
      <c r="IO60" s="44"/>
      <c r="IP60" s="44"/>
      <c r="IQ60" s="44"/>
      <c r="IR60" s="44"/>
      <c r="IS60" s="44"/>
      <c r="IT60" s="44"/>
      <c r="IU60" s="44"/>
      <c r="IV60" s="44"/>
      <c r="IW60" s="44"/>
      <c r="IX60" s="44"/>
      <c r="IY60" s="44"/>
      <c r="IZ60" s="44"/>
      <c r="JA60" s="44"/>
      <c r="JB60" s="44"/>
      <c r="JC60" s="44"/>
      <c r="JD60" s="44"/>
      <c r="JE60" s="44"/>
      <c r="JF60" s="44"/>
      <c r="JG60" s="44"/>
      <c r="JH60" s="44"/>
      <c r="JI60" s="44"/>
      <c r="JJ60" s="44"/>
      <c r="JK60" s="44"/>
      <c r="JL60" s="44"/>
      <c r="JM60" s="44"/>
      <c r="JN60" s="44"/>
      <c r="JO60" s="44"/>
      <c r="JP60" s="44"/>
      <c r="JQ60" s="44"/>
      <c r="JR60" s="44"/>
      <c r="JS60" s="44"/>
      <c r="JT60" s="44"/>
      <c r="JU60" s="44"/>
      <c r="JV60" s="44"/>
      <c r="JW60" s="44"/>
      <c r="JX60" s="44"/>
      <c r="JY60" s="44"/>
      <c r="JZ60" s="44"/>
      <c r="KA60" s="44"/>
      <c r="KB60" s="44"/>
      <c r="KC60" s="44"/>
      <c r="KD60" s="44"/>
      <c r="KE60" s="44"/>
      <c r="KF60" s="44"/>
      <c r="KG60" s="44"/>
      <c r="KH60" s="44"/>
      <c r="KI60" s="44"/>
      <c r="KJ60" s="44"/>
      <c r="KK60" s="44"/>
      <c r="KL60" s="44"/>
      <c r="KM60" s="44"/>
      <c r="KN60" s="44"/>
      <c r="KO60" s="44"/>
      <c r="KP60" s="44"/>
      <c r="KQ60" s="44"/>
      <c r="KR60" s="44"/>
      <c r="KS60" s="44"/>
      <c r="KT60" s="44"/>
      <c r="KU60" s="44"/>
      <c r="KV60" s="44"/>
      <c r="KW60" s="44"/>
      <c r="KX60" s="44"/>
      <c r="KY60" s="44"/>
      <c r="KZ60" s="44"/>
      <c r="LA60" s="44"/>
      <c r="LB60" s="44"/>
      <c r="LC60" s="44"/>
      <c r="LD60" s="44"/>
      <c r="LE60" s="44"/>
      <c r="LF60" s="44"/>
      <c r="LG60" s="44"/>
      <c r="LH60" s="44"/>
      <c r="LI60" s="44"/>
      <c r="LJ60" s="44"/>
      <c r="LK60" s="44"/>
      <c r="LL60" s="44"/>
      <c r="LM60" s="44"/>
      <c r="LN60" s="44"/>
      <c r="LO60" s="44"/>
      <c r="LP60" s="44"/>
      <c r="LQ60" s="44"/>
      <c r="LR60" s="44"/>
      <c r="LS60" s="44"/>
      <c r="LT60" s="44"/>
      <c r="LU60" s="44"/>
      <c r="LV60" s="44"/>
      <c r="LW60" s="44"/>
      <c r="LX60" s="44"/>
      <c r="LY60" s="44"/>
      <c r="LZ60" s="44"/>
      <c r="MA60" s="44"/>
      <c r="MB60" s="44"/>
      <c r="MC60" s="44"/>
      <c r="MD60" s="44"/>
      <c r="ME60" s="44"/>
      <c r="MF60" s="44"/>
      <c r="MG60" s="44"/>
      <c r="MH60" s="44"/>
      <c r="MI60" s="44"/>
      <c r="MJ60" s="44"/>
      <c r="MK60" s="44"/>
      <c r="ML60" s="44"/>
      <c r="MM60" s="44"/>
      <c r="MN60" s="44"/>
      <c r="MO60" s="44"/>
      <c r="MP60" s="44"/>
      <c r="MQ60" s="44"/>
      <c r="MR60" s="44"/>
      <c r="MS60" s="44"/>
      <c r="MT60" s="44"/>
      <c r="MU60" s="44"/>
      <c r="MV60" s="44"/>
      <c r="MW60" s="44"/>
      <c r="MX60" s="44"/>
      <c r="MY60" s="44"/>
      <c r="MZ60" s="44"/>
      <c r="NA60" s="44"/>
      <c r="NB60" s="44"/>
      <c r="NC60" s="44"/>
      <c r="ND60" s="44"/>
      <c r="NE60" s="44"/>
      <c r="NF60" s="44"/>
      <c r="NG60" s="44"/>
      <c r="NH60" s="44"/>
      <c r="NI60" s="44"/>
      <c r="NJ60" s="44"/>
      <c r="NK60" s="44"/>
      <c r="NL60" s="44"/>
      <c r="NM60" s="44"/>
      <c r="NN60" s="44"/>
      <c r="NO60" s="44"/>
      <c r="NP60" s="44"/>
      <c r="NQ60" s="44"/>
      <c r="NR60" s="44"/>
      <c r="NS60" s="44"/>
      <c r="NT60" s="44"/>
      <c r="NU60" s="44"/>
      <c r="NV60" s="44"/>
      <c r="NW60" s="44"/>
      <c r="NX60" s="44"/>
      <c r="NY60" s="44"/>
      <c r="NZ60" s="44"/>
      <c r="OA60" s="44"/>
      <c r="OB60" s="44"/>
      <c r="OC60" s="44"/>
      <c r="OD60" s="44"/>
      <c r="OE60" s="44"/>
      <c r="OF60" s="44"/>
      <c r="OG60" s="44"/>
      <c r="OH60" s="44"/>
      <c r="OI60" s="44"/>
      <c r="OJ60" s="44"/>
      <c r="OK60" s="44"/>
      <c r="OL60" s="44"/>
      <c r="OM60" s="44"/>
      <c r="ON60" s="44"/>
      <c r="OO60" s="44"/>
      <c r="OP60" s="44"/>
      <c r="OQ60" s="44"/>
      <c r="OR60" s="44"/>
      <c r="OS60" s="44"/>
      <c r="OT60" s="44"/>
      <c r="OU60" s="44"/>
      <c r="OV60" s="44"/>
      <c r="OW60" s="44"/>
      <c r="OX60" s="44"/>
      <c r="OY60" s="44"/>
      <c r="OZ60" s="44"/>
      <c r="PA60" s="44"/>
      <c r="PB60" s="44"/>
      <c r="PC60" s="44"/>
      <c r="PD60" s="44"/>
      <c r="PE60" s="44"/>
      <c r="PF60" s="44"/>
      <c r="PG60" s="44"/>
      <c r="PH60" s="44"/>
      <c r="PI60" s="44"/>
      <c r="PJ60" s="44"/>
      <c r="PK60" s="44"/>
      <c r="PL60" s="44"/>
      <c r="PM60" s="44"/>
      <c r="PN60" s="44"/>
      <c r="PO60" s="44"/>
      <c r="PP60" s="44"/>
      <c r="PQ60" s="44"/>
      <c r="PR60" s="44"/>
      <c r="PS60" s="44"/>
      <c r="PT60" s="44"/>
      <c r="PU60" s="44"/>
      <c r="PV60" s="44"/>
      <c r="PW60" s="44"/>
      <c r="PX60" s="44"/>
      <c r="PY60" s="44"/>
      <c r="PZ60" s="44"/>
      <c r="QA60" s="44"/>
      <c r="QB60" s="44"/>
      <c r="QC60" s="44"/>
      <c r="QD60" s="44"/>
      <c r="QE60" s="44"/>
      <c r="QF60" s="44"/>
      <c r="QG60" s="44"/>
      <c r="QH60" s="44"/>
      <c r="QI60" s="44"/>
      <c r="QJ60" s="44"/>
      <c r="QK60" s="44"/>
      <c r="QL60" s="44"/>
      <c r="QM60" s="44"/>
      <c r="QN60" s="44"/>
      <c r="QO60" s="44"/>
      <c r="QP60" s="44"/>
      <c r="QQ60" s="44"/>
      <c r="QR60" s="44"/>
      <c r="QS60" s="44"/>
      <c r="QT60" s="44"/>
      <c r="QU60" s="44"/>
      <c r="QV60" s="44"/>
      <c r="QW60" s="44"/>
      <c r="QX60" s="44"/>
      <c r="QY60" s="44"/>
      <c r="QZ60" s="44"/>
      <c r="RA60" s="44"/>
      <c r="RB60" s="44"/>
      <c r="RC60" s="44"/>
      <c r="RD60" s="44"/>
      <c r="RE60" s="44"/>
      <c r="RF60" s="44"/>
      <c r="RG60" s="44"/>
      <c r="RH60" s="44"/>
      <c r="RI60" s="44"/>
      <c r="RJ60" s="44"/>
      <c r="RK60" s="44"/>
      <c r="RL60" s="44"/>
      <c r="RM60" s="44"/>
      <c r="RN60" s="44"/>
      <c r="RO60" s="44"/>
      <c r="RP60" s="44"/>
      <c r="RQ60" s="44"/>
      <c r="RR60" s="44"/>
      <c r="RS60" s="44"/>
      <c r="RT60" s="44"/>
      <c r="RU60" s="44"/>
      <c r="RV60" s="44"/>
      <c r="RW60" s="44"/>
      <c r="RX60" s="44"/>
      <c r="RY60" s="44"/>
      <c r="RZ60" s="44"/>
      <c r="SA60" s="44"/>
      <c r="SB60" s="44"/>
      <c r="SC60" s="44"/>
      <c r="SD60" s="44"/>
      <c r="SE60" s="44"/>
      <c r="SF60" s="44"/>
      <c r="SG60" s="44"/>
      <c r="SH60" s="44"/>
      <c r="SI60" s="44"/>
      <c r="SJ60" s="44"/>
      <c r="SK60" s="44"/>
      <c r="SL60" s="44"/>
      <c r="SM60" s="44"/>
      <c r="SN60" s="44"/>
      <c r="SO60" s="44"/>
      <c r="SP60" s="44"/>
      <c r="SQ60" s="44"/>
      <c r="SR60" s="44"/>
      <c r="SS60" s="44"/>
      <c r="ST60" s="44"/>
      <c r="SU60" s="44"/>
      <c r="SV60" s="44"/>
      <c r="SW60" s="44"/>
      <c r="SX60" s="44"/>
      <c r="SY60" s="44"/>
      <c r="SZ60" s="44"/>
      <c r="TA60" s="44"/>
      <c r="TB60" s="44"/>
      <c r="TC60" s="44"/>
      <c r="TD60" s="44"/>
      <c r="TE60" s="44"/>
      <c r="TF60" s="44"/>
      <c r="TG60" s="44"/>
      <c r="TH60" s="44"/>
      <c r="TI60" s="44"/>
      <c r="TJ60" s="44"/>
      <c r="TK60" s="44"/>
      <c r="TL60" s="44"/>
      <c r="TM60" s="44"/>
      <c r="TN60" s="44"/>
      <c r="TO60" s="44"/>
      <c r="TP60" s="44"/>
      <c r="TQ60" s="44"/>
      <c r="TR60" s="44"/>
      <c r="TS60" s="44"/>
      <c r="TT60" s="44"/>
      <c r="TU60" s="44"/>
      <c r="TV60" s="44"/>
      <c r="TW60" s="44"/>
      <c r="TX60" s="44"/>
      <c r="TY60" s="44"/>
      <c r="TZ60" s="44"/>
      <c r="UA60" s="44"/>
      <c r="UB60" s="44"/>
      <c r="UC60" s="44"/>
      <c r="UD60" s="44"/>
      <c r="UE60" s="44"/>
      <c r="UF60" s="44"/>
      <c r="UG60" s="44"/>
      <c r="UH60" s="44"/>
      <c r="UI60" s="44"/>
      <c r="UJ60" s="44"/>
      <c r="UK60" s="44"/>
      <c r="UL60" s="44"/>
      <c r="UM60" s="44"/>
      <c r="UN60" s="44"/>
      <c r="UO60" s="44"/>
      <c r="UP60" s="44"/>
      <c r="UQ60" s="44"/>
      <c r="UR60" s="44"/>
      <c r="US60" s="44"/>
      <c r="UT60" s="44"/>
      <c r="UU60" s="44"/>
      <c r="UV60" s="44"/>
      <c r="UW60" s="44"/>
      <c r="UX60" s="44"/>
      <c r="UY60" s="44"/>
      <c r="UZ60" s="44"/>
      <c r="VA60" s="44"/>
      <c r="VB60" s="44"/>
      <c r="VC60" s="44"/>
      <c r="VD60" s="44"/>
      <c r="VE60" s="44"/>
      <c r="VF60" s="44"/>
      <c r="VG60" s="44"/>
      <c r="VH60" s="44"/>
      <c r="VI60" s="44"/>
      <c r="VJ60" s="44"/>
      <c r="VK60" s="44"/>
      <c r="VL60" s="44"/>
      <c r="VM60" s="44"/>
      <c r="VN60" s="44"/>
      <c r="VO60" s="44"/>
      <c r="VP60" s="44"/>
      <c r="VQ60" s="44"/>
      <c r="VR60" s="44"/>
      <c r="VS60" s="44"/>
      <c r="VT60" s="44"/>
      <c r="VU60" s="44"/>
      <c r="VV60" s="44"/>
      <c r="VW60" s="44"/>
      <c r="VX60" s="44"/>
      <c r="VY60" s="44"/>
      <c r="VZ60" s="44"/>
      <c r="WA60" s="44"/>
      <c r="WB60" s="44"/>
      <c r="WC60" s="44"/>
      <c r="WD60" s="44"/>
      <c r="WE60" s="44"/>
      <c r="WF60" s="44"/>
      <c r="WG60" s="44"/>
      <c r="WH60" s="44"/>
      <c r="WI60" s="44"/>
      <c r="WJ60" s="44"/>
      <c r="WK60" s="44"/>
      <c r="WL60" s="44"/>
      <c r="WM60" s="44"/>
      <c r="WN60" s="44"/>
      <c r="WO60" s="44"/>
      <c r="WP60" s="44"/>
      <c r="WQ60" s="44"/>
      <c r="WR60" s="44"/>
      <c r="WS60" s="44"/>
      <c r="WT60" s="44"/>
      <c r="WU60" s="44"/>
      <c r="WV60" s="44"/>
      <c r="WW60" s="44"/>
      <c r="WX60" s="44"/>
      <c r="WY60" s="44"/>
      <c r="WZ60" s="44"/>
      <c r="XA60" s="44"/>
      <c r="XB60" s="44"/>
      <c r="XC60" s="44"/>
      <c r="XD60" s="44"/>
      <c r="XE60" s="44"/>
      <c r="XF60" s="44"/>
      <c r="XG60" s="44"/>
      <c r="XH60" s="44"/>
      <c r="XI60" s="44"/>
      <c r="XJ60" s="44"/>
      <c r="XK60" s="44"/>
      <c r="XL60" s="44"/>
      <c r="XM60" s="44"/>
      <c r="XN60" s="44"/>
      <c r="XO60" s="44"/>
      <c r="XP60" s="44"/>
      <c r="XQ60" s="44"/>
      <c r="XR60" s="44"/>
      <c r="XS60" s="44"/>
      <c r="XT60" s="44"/>
      <c r="XU60" s="44"/>
      <c r="XV60" s="44"/>
      <c r="XW60" s="44"/>
      <c r="XX60" s="44"/>
      <c r="XY60" s="44"/>
      <c r="XZ60" s="44"/>
      <c r="YA60" s="44"/>
      <c r="YB60" s="44"/>
      <c r="YC60" s="44"/>
      <c r="YD60" s="44"/>
      <c r="YE60" s="44"/>
      <c r="YF60" s="44"/>
      <c r="YG60" s="44"/>
      <c r="YH60" s="44"/>
      <c r="YI60" s="44"/>
      <c r="YJ60" s="44"/>
      <c r="YK60" s="44"/>
      <c r="YL60" s="44"/>
      <c r="YM60" s="44"/>
      <c r="YN60" s="44"/>
      <c r="YO60" s="44"/>
      <c r="YP60" s="44"/>
      <c r="YQ60" s="44"/>
      <c r="YR60" s="44"/>
      <c r="YS60" s="44"/>
      <c r="YT60" s="44"/>
      <c r="YU60" s="44"/>
      <c r="YV60" s="44"/>
      <c r="YW60" s="44"/>
      <c r="YX60" s="44"/>
      <c r="YY60" s="44"/>
      <c r="YZ60" s="44"/>
      <c r="ZA60" s="44"/>
      <c r="ZB60" s="44"/>
      <c r="ZC60" s="44"/>
      <c r="ZD60" s="44"/>
      <c r="ZE60" s="44"/>
      <c r="ZF60" s="44"/>
      <c r="ZG60" s="44"/>
      <c r="ZH60" s="44"/>
      <c r="ZI60" s="44"/>
      <c r="ZJ60" s="44"/>
      <c r="ZK60" s="44"/>
      <c r="ZL60" s="44"/>
      <c r="ZM60" s="44"/>
      <c r="ZN60" s="44"/>
      <c r="ZO60" s="44"/>
      <c r="ZP60" s="44"/>
      <c r="ZQ60" s="44"/>
      <c r="ZR60" s="44"/>
      <c r="ZS60" s="44"/>
      <c r="ZT60" s="44"/>
      <c r="ZU60" s="44"/>
      <c r="ZV60" s="44"/>
      <c r="ZW60" s="44"/>
      <c r="ZX60" s="44"/>
      <c r="ZY60" s="44"/>
      <c r="ZZ60" s="44"/>
      <c r="AAA60" s="44"/>
      <c r="AAB60" s="44"/>
      <c r="AAC60" s="44"/>
      <c r="AAD60" s="44"/>
      <c r="AAE60" s="44"/>
      <c r="AAF60" s="44"/>
      <c r="AAG60" s="44"/>
      <c r="AAH60" s="44"/>
      <c r="AAI60" s="44"/>
      <c r="AAJ60" s="44"/>
      <c r="AAK60" s="44"/>
      <c r="AAL60" s="44"/>
      <c r="AAM60" s="44"/>
      <c r="AAN60" s="44"/>
      <c r="AAO60" s="44"/>
      <c r="AAP60" s="44"/>
      <c r="AAQ60" s="44"/>
      <c r="AAR60" s="44"/>
      <c r="AAS60" s="44"/>
      <c r="AAT60" s="44"/>
      <c r="AAU60" s="44"/>
      <c r="AAV60" s="44"/>
      <c r="AAW60" s="44"/>
      <c r="AAX60" s="44"/>
      <c r="AAY60" s="44"/>
      <c r="AAZ60" s="44"/>
      <c r="ABA60" s="44"/>
      <c r="ABB60" s="44"/>
      <c r="ABC60" s="44"/>
      <c r="ABD60" s="44"/>
      <c r="ABE60" s="44"/>
      <c r="ABF60" s="44"/>
      <c r="ABG60" s="44"/>
      <c r="ABH60" s="44"/>
      <c r="ABI60" s="44"/>
      <c r="ABJ60" s="44"/>
      <c r="ABK60" s="44"/>
      <c r="ABL60" s="44"/>
      <c r="ABM60" s="44"/>
      <c r="ABN60" s="44"/>
      <c r="ABO60" s="44"/>
      <c r="ABP60" s="44"/>
      <c r="ABQ60" s="44"/>
      <c r="ABR60" s="44"/>
      <c r="ABS60" s="44"/>
      <c r="ABT60" s="44"/>
      <c r="ABU60" s="44"/>
      <c r="ABV60" s="44"/>
      <c r="ABW60" s="44"/>
      <c r="ABX60" s="44"/>
      <c r="ABY60" s="44"/>
      <c r="ABZ60" s="44"/>
      <c r="ACA60" s="44"/>
      <c r="ACB60" s="44"/>
      <c r="ACC60" s="44"/>
      <c r="ACD60" s="44"/>
      <c r="ACE60" s="44"/>
      <c r="ACF60" s="44"/>
      <c r="ACG60" s="44"/>
      <c r="ACH60" s="44"/>
      <c r="ACI60" s="44"/>
      <c r="ACJ60" s="44"/>
      <c r="ACK60" s="44"/>
      <c r="ACL60" s="44"/>
      <c r="ACM60" s="44"/>
      <c r="ACN60" s="44"/>
      <c r="ACO60" s="44"/>
      <c r="ACP60" s="44"/>
      <c r="ACQ60" s="44"/>
      <c r="ACR60" s="44"/>
      <c r="ACS60" s="44"/>
      <c r="ACT60" s="44"/>
      <c r="ACU60" s="44"/>
      <c r="ACV60" s="44"/>
      <c r="ACW60" s="44"/>
      <c r="ACX60" s="44"/>
      <c r="ACY60" s="44"/>
      <c r="ACZ60" s="44"/>
      <c r="ADA60" s="44"/>
      <c r="ADB60" s="44"/>
      <c r="ADC60" s="44"/>
      <c r="ADD60" s="44"/>
      <c r="ADE60" s="44"/>
      <c r="ADF60" s="44"/>
      <c r="ADG60" s="44"/>
      <c r="ADH60" s="44"/>
      <c r="ADI60" s="44"/>
      <c r="ADJ60" s="44"/>
      <c r="ADK60" s="44"/>
      <c r="ADL60" s="44"/>
      <c r="ADM60" s="44"/>
      <c r="ADN60" s="44"/>
      <c r="ADO60" s="44"/>
      <c r="ADP60" s="44"/>
      <c r="ADQ60" s="44"/>
      <c r="ADR60" s="44"/>
      <c r="ADS60" s="44"/>
      <c r="ADT60" s="44"/>
      <c r="ADU60" s="44"/>
      <c r="ADV60" s="44"/>
      <c r="ADW60" s="44"/>
      <c r="ADX60" s="44"/>
      <c r="ADY60" s="44"/>
      <c r="ADZ60" s="44"/>
      <c r="AEA60" s="44"/>
      <c r="AEB60" s="44"/>
      <c r="AEC60" s="44"/>
      <c r="AED60" s="44"/>
      <c r="AEE60" s="44"/>
      <c r="AEF60" s="44"/>
      <c r="AEG60" s="44"/>
      <c r="AEH60" s="44"/>
      <c r="AEI60" s="44"/>
      <c r="AEJ60" s="44"/>
      <c r="AEK60" s="44"/>
      <c r="AEL60" s="44"/>
      <c r="AEM60" s="44"/>
      <c r="AEN60" s="44"/>
      <c r="AEO60" s="44"/>
      <c r="AEP60" s="44"/>
      <c r="AEQ60" s="44"/>
      <c r="AER60" s="44"/>
      <c r="AES60" s="44"/>
      <c r="AET60" s="44"/>
      <c r="AEU60" s="44"/>
      <c r="AEV60" s="44"/>
      <c r="AEW60" s="44"/>
      <c r="AEX60" s="44"/>
      <c r="AEY60" s="44"/>
      <c r="AEZ60" s="44"/>
      <c r="AFA60" s="44"/>
      <c r="AFB60" s="44"/>
      <c r="AFC60" s="44"/>
      <c r="AFD60" s="44"/>
      <c r="AFE60" s="44"/>
      <c r="AFF60" s="44"/>
      <c r="AFG60" s="44"/>
      <c r="AFH60" s="44"/>
      <c r="AFI60" s="44"/>
      <c r="AFJ60" s="44"/>
      <c r="AFK60" s="44"/>
      <c r="AFL60" s="44"/>
      <c r="AFM60" s="44"/>
      <c r="AFN60" s="44"/>
      <c r="AFO60" s="44"/>
      <c r="AFP60" s="44"/>
      <c r="AFQ60" s="44"/>
      <c r="AFR60" s="44"/>
      <c r="AFS60" s="44"/>
      <c r="AFT60" s="44"/>
      <c r="AFU60" s="44"/>
      <c r="AFV60" s="44"/>
      <c r="AFW60" s="44"/>
      <c r="AFX60" s="44"/>
      <c r="AFY60" s="44"/>
      <c r="AFZ60" s="44"/>
      <c r="AGA60" s="44"/>
      <c r="AGB60" s="44"/>
      <c r="AGC60" s="44"/>
      <c r="AGD60" s="44"/>
      <c r="AGE60" s="44"/>
      <c r="AGF60" s="44"/>
      <c r="AGG60" s="44"/>
      <c r="AGH60" s="44"/>
      <c r="AGI60" s="44"/>
      <c r="AGJ60" s="44"/>
      <c r="AGK60" s="44"/>
      <c r="AGL60" s="44"/>
      <c r="AGM60" s="44"/>
      <c r="AGN60" s="44"/>
      <c r="AGO60" s="44"/>
      <c r="AGP60" s="44"/>
      <c r="AGQ60" s="44"/>
      <c r="AGR60" s="44"/>
      <c r="AGS60" s="44"/>
      <c r="AGT60" s="44"/>
      <c r="AGU60" s="44"/>
      <c r="AGV60" s="44"/>
      <c r="AGW60" s="44"/>
      <c r="AGX60" s="44"/>
      <c r="AGY60" s="44"/>
      <c r="AGZ60" s="44"/>
      <c r="AHA60" s="44"/>
      <c r="AHB60" s="44"/>
      <c r="AHC60" s="44"/>
      <c r="AHD60" s="44"/>
      <c r="AHE60" s="44"/>
      <c r="AHF60" s="44"/>
      <c r="AHG60" s="44"/>
      <c r="AHH60" s="44"/>
      <c r="AHI60" s="44"/>
      <c r="AHJ60" s="44"/>
      <c r="AHK60" s="44"/>
      <c r="AHL60" s="44"/>
      <c r="AHM60" s="44"/>
      <c r="AHN60" s="44"/>
      <c r="AHO60" s="44"/>
      <c r="AHP60" s="44"/>
      <c r="AHQ60" s="44"/>
      <c r="AHR60" s="44"/>
      <c r="AHS60" s="44"/>
      <c r="AHT60" s="44"/>
      <c r="AHU60" s="44"/>
      <c r="AHV60" s="44"/>
      <c r="AHW60" s="44"/>
      <c r="AHX60" s="44"/>
      <c r="AHY60" s="44"/>
      <c r="AHZ60" s="44"/>
      <c r="AIA60" s="44"/>
      <c r="AIB60" s="44"/>
      <c r="AIC60" s="44"/>
      <c r="AID60" s="44"/>
      <c r="AIE60" s="44"/>
      <c r="AIF60" s="44"/>
      <c r="AIG60" s="44"/>
      <c r="AIH60" s="44"/>
      <c r="AII60" s="44"/>
      <c r="AIJ60" s="44"/>
      <c r="AIK60" s="44"/>
      <c r="AIL60" s="44"/>
      <c r="AIM60" s="44"/>
      <c r="AIN60" s="44"/>
      <c r="AIO60" s="44"/>
      <c r="AIP60" s="44"/>
      <c r="AIQ60" s="44"/>
      <c r="AIR60" s="44"/>
      <c r="AIS60" s="44"/>
      <c r="AIT60" s="44"/>
      <c r="AIU60" s="44"/>
      <c r="AIV60" s="44"/>
      <c r="AIW60" s="44"/>
      <c r="AIX60" s="44"/>
      <c r="AIY60" s="44"/>
      <c r="AIZ60" s="44"/>
      <c r="AJA60" s="44"/>
      <c r="AJB60" s="44"/>
      <c r="AJC60" s="44"/>
      <c r="AJD60" s="44"/>
      <c r="AJE60" s="44"/>
      <c r="AJF60" s="44"/>
      <c r="AJG60" s="44"/>
      <c r="AJH60" s="44"/>
      <c r="AJI60" s="44"/>
      <c r="AJJ60" s="44"/>
      <c r="AJK60" s="44"/>
      <c r="AJL60" s="44"/>
      <c r="AJM60" s="44"/>
      <c r="AJN60" s="44"/>
      <c r="AJO60" s="44"/>
      <c r="AJP60" s="44"/>
      <c r="AJQ60" s="44"/>
      <c r="AJR60" s="44"/>
      <c r="AJS60" s="44"/>
      <c r="AJT60" s="44"/>
      <c r="AJU60" s="44"/>
      <c r="AJV60" s="44"/>
      <c r="AJW60" s="44"/>
      <c r="AJX60" s="44"/>
      <c r="AJY60" s="44"/>
      <c r="AJZ60" s="44"/>
      <c r="AKA60" s="44"/>
      <c r="AKB60" s="44"/>
      <c r="AKC60" s="44"/>
      <c r="AKD60" s="44"/>
      <c r="AKE60" s="44"/>
      <c r="AKF60" s="44"/>
      <c r="AKG60" s="44"/>
      <c r="AKH60" s="44"/>
      <c r="AKI60" s="44"/>
      <c r="AKJ60" s="44"/>
      <c r="AKK60" s="44"/>
      <c r="AKL60" s="44"/>
      <c r="AKM60" s="44"/>
      <c r="AKN60" s="44"/>
      <c r="AKO60" s="44"/>
      <c r="AKP60" s="44"/>
      <c r="AKQ60" s="44"/>
      <c r="AKR60" s="44"/>
      <c r="AKS60" s="44"/>
      <c r="AKT60" s="44"/>
      <c r="AKU60" s="44"/>
      <c r="AKV60" s="44"/>
      <c r="AKW60" s="44"/>
      <c r="AKX60" s="44"/>
      <c r="AKY60" s="44"/>
      <c r="AKZ60" s="44"/>
      <c r="ALA60" s="44"/>
      <c r="ALB60" s="44"/>
      <c r="ALC60" s="44"/>
      <c r="ALD60" s="44"/>
      <c r="ALE60" s="44"/>
      <c r="ALF60" s="44"/>
      <c r="ALG60" s="44"/>
      <c r="ALH60" s="44"/>
      <c r="ALI60" s="44"/>
      <c r="ALJ60" s="44"/>
      <c r="ALK60" s="44"/>
      <c r="ALL60" s="44"/>
      <c r="ALM60" s="44"/>
      <c r="ALN60" s="44"/>
      <c r="ALO60" s="44"/>
      <c r="ALP60" s="44"/>
      <c r="ALQ60" s="44"/>
      <c r="ALR60" s="44"/>
      <c r="ALS60" s="44"/>
      <c r="ALT60" s="44"/>
      <c r="ALU60" s="44"/>
      <c r="ALV60" s="44"/>
      <c r="ALW60" s="44"/>
      <c r="ALX60" s="44"/>
      <c r="ALY60" s="44"/>
      <c r="ALZ60" s="44"/>
      <c r="AMA60" s="44"/>
      <c r="AMB60" s="44"/>
      <c r="AMC60" s="44"/>
      <c r="AMD60" s="44"/>
      <c r="AME60" s="44"/>
      <c r="AMF60" s="44"/>
      <c r="AMG60" s="44"/>
      <c r="AMH60" s="44"/>
      <c r="AMI60" s="44"/>
      <c r="AMJ60" s="44"/>
      <c r="AMK60" s="44"/>
      <c r="AML60" s="44"/>
      <c r="AMM60" s="44"/>
      <c r="AMN60" s="44"/>
      <c r="AMO60" s="44"/>
      <c r="AMP60" s="44"/>
      <c r="AMQ60" s="44"/>
      <c r="AMR60" s="44"/>
      <c r="AMS60" s="44"/>
      <c r="AMT60" s="44"/>
      <c r="AMU60" s="44"/>
      <c r="AMV60" s="44"/>
      <c r="AMW60" s="44"/>
      <c r="AMX60" s="44"/>
      <c r="AMY60" s="44"/>
      <c r="AMZ60" s="44"/>
      <c r="ANA60" s="44"/>
      <c r="ANB60" s="44"/>
      <c r="ANC60" s="44"/>
      <c r="AND60" s="44"/>
      <c r="ANE60" s="44"/>
      <c r="ANF60" s="44"/>
      <c r="ANG60" s="44"/>
      <c r="ANH60" s="44"/>
      <c r="ANI60" s="44"/>
      <c r="ANJ60" s="44"/>
      <c r="ANK60" s="44"/>
      <c r="ANL60" s="44"/>
      <c r="ANM60" s="44"/>
      <c r="ANN60" s="44"/>
      <c r="ANO60" s="44"/>
      <c r="ANP60" s="44"/>
      <c r="ANQ60" s="44"/>
      <c r="ANR60" s="44"/>
      <c r="ANS60" s="44"/>
      <c r="ANT60" s="44"/>
      <c r="ANU60" s="44"/>
      <c r="ANV60" s="44"/>
      <c r="ANW60" s="44"/>
      <c r="ANX60" s="44"/>
      <c r="ANY60" s="44"/>
      <c r="ANZ60" s="44"/>
      <c r="AOA60" s="44"/>
      <c r="AOB60" s="44"/>
      <c r="AOC60" s="44"/>
      <c r="AOD60" s="44"/>
      <c r="AOE60" s="44"/>
      <c r="AOF60" s="44"/>
      <c r="AOG60" s="44"/>
      <c r="AOH60" s="44"/>
      <c r="AOI60" s="44"/>
      <c r="AOJ60" s="44"/>
      <c r="AOK60" s="44"/>
      <c r="AOL60" s="44"/>
      <c r="AOM60" s="44"/>
      <c r="AON60" s="44"/>
      <c r="AOO60" s="44"/>
      <c r="AOP60" s="44"/>
      <c r="AOQ60" s="44"/>
      <c r="AOR60" s="44"/>
      <c r="AOS60" s="44"/>
      <c r="AOT60" s="44"/>
      <c r="AOU60" s="44"/>
      <c r="AOV60" s="44"/>
      <c r="AOW60" s="44"/>
      <c r="AOX60" s="44"/>
      <c r="AOY60" s="44"/>
      <c r="AOZ60" s="44"/>
      <c r="APA60" s="44"/>
      <c r="APB60" s="44"/>
      <c r="APC60" s="44"/>
      <c r="APD60" s="44"/>
      <c r="APE60" s="44"/>
      <c r="APF60" s="44"/>
      <c r="APG60" s="44"/>
      <c r="APH60" s="44"/>
      <c r="API60" s="44"/>
      <c r="APJ60" s="44"/>
      <c r="APK60" s="44"/>
      <c r="APL60" s="44"/>
      <c r="APM60" s="44"/>
    </row>
    <row r="61" spans="3:1105" x14ac:dyDescent="0.25">
      <c r="C61" s="46" t="s">
        <v>351</v>
      </c>
      <c r="D61" s="44">
        <v>12501</v>
      </c>
      <c r="E61" s="119">
        <v>-11966485.109999999</v>
      </c>
      <c r="F61" s="119">
        <v>0</v>
      </c>
      <c r="G61" s="119">
        <v>9479838.8300000001</v>
      </c>
      <c r="H61" s="119">
        <v>0</v>
      </c>
      <c r="I61" s="44"/>
      <c r="J61" s="44"/>
      <c r="K61" s="44"/>
      <c r="L61" s="44"/>
      <c r="M61" s="44"/>
      <c r="N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44"/>
      <c r="AN61" s="44"/>
      <c r="AO61" s="44"/>
      <c r="AP61" s="44"/>
      <c r="AQ61" s="44"/>
      <c r="AR61" s="44"/>
      <c r="AS61" s="44"/>
      <c r="AT61" s="44"/>
      <c r="AU61" s="44"/>
      <c r="AV61" s="44"/>
      <c r="AW61" s="44"/>
      <c r="AX61" s="44"/>
      <c r="AY61" s="44"/>
      <c r="AZ61" s="44"/>
      <c r="BA61" s="44"/>
      <c r="BB61" s="44"/>
      <c r="BC61" s="44"/>
      <c r="BD61" s="44"/>
      <c r="BE61" s="44"/>
      <c r="BF61" s="44"/>
      <c r="BG61" s="44"/>
      <c r="BH61" s="44"/>
      <c r="BI61" s="44"/>
      <c r="BJ61" s="44"/>
      <c r="BK61" s="44"/>
      <c r="BL61" s="44"/>
      <c r="BM61" s="44"/>
      <c r="BN61" s="44"/>
      <c r="BO61" s="44"/>
      <c r="BP61" s="44"/>
      <c r="BQ61" s="44"/>
      <c r="BR61" s="44"/>
      <c r="BS61" s="44"/>
      <c r="BT61" s="44"/>
      <c r="BU61" s="44"/>
      <c r="BV61" s="44"/>
      <c r="BW61" s="44"/>
      <c r="BX61" s="44"/>
      <c r="BY61" s="44"/>
      <c r="BZ61" s="44"/>
      <c r="CA61" s="44"/>
      <c r="CB61" s="44"/>
      <c r="CC61" s="44"/>
      <c r="CD61" s="44"/>
      <c r="CE61" s="44"/>
      <c r="CF61" s="44"/>
      <c r="CG61" s="44"/>
      <c r="CH61" s="44"/>
      <c r="CI61" s="44"/>
      <c r="CJ61" s="44"/>
      <c r="CK61" s="44"/>
      <c r="CL61" s="44"/>
      <c r="CM61" s="44"/>
      <c r="CN61" s="44"/>
      <c r="CO61" s="44"/>
      <c r="CP61" s="44"/>
      <c r="CQ61" s="44"/>
      <c r="CR61" s="44"/>
      <c r="CS61" s="44"/>
      <c r="CT61" s="44"/>
      <c r="CU61" s="44"/>
      <c r="CV61" s="44"/>
      <c r="CW61" s="44"/>
      <c r="CX61" s="44"/>
      <c r="CY61" s="44"/>
      <c r="CZ61" s="44"/>
      <c r="DA61" s="44"/>
      <c r="DB61" s="44"/>
      <c r="DC61" s="44"/>
      <c r="DD61" s="44"/>
      <c r="DE61" s="44"/>
      <c r="DF61" s="44"/>
      <c r="DG61" s="44"/>
      <c r="DH61" s="44"/>
      <c r="DI61" s="44"/>
      <c r="DJ61" s="44"/>
      <c r="DK61" s="44"/>
      <c r="DL61" s="44"/>
      <c r="DM61" s="44"/>
      <c r="DN61" s="44"/>
      <c r="DO61" s="44"/>
      <c r="DP61" s="44"/>
      <c r="DQ61" s="44"/>
      <c r="DR61" s="44"/>
      <c r="DS61" s="44"/>
      <c r="DT61" s="44"/>
      <c r="DU61" s="44"/>
      <c r="DV61" s="44"/>
      <c r="DW61" s="44"/>
      <c r="DX61" s="44"/>
      <c r="DY61" s="44"/>
      <c r="DZ61" s="44"/>
      <c r="EA61" s="44"/>
      <c r="EB61" s="44"/>
      <c r="EC61" s="44"/>
      <c r="ED61" s="44"/>
      <c r="EE61" s="44"/>
      <c r="EF61" s="44"/>
      <c r="EG61" s="44"/>
      <c r="EH61" s="44"/>
      <c r="EI61" s="44"/>
      <c r="EJ61" s="44"/>
      <c r="EK61" s="44"/>
      <c r="EL61" s="44"/>
      <c r="EM61" s="44"/>
      <c r="EN61" s="44"/>
      <c r="EO61" s="44"/>
      <c r="EP61" s="44"/>
      <c r="EQ61" s="44"/>
      <c r="ER61" s="44"/>
      <c r="ES61" s="44"/>
      <c r="ET61" s="44"/>
      <c r="EU61" s="44"/>
      <c r="EV61" s="44"/>
      <c r="EW61" s="44"/>
      <c r="EX61" s="44"/>
      <c r="EY61" s="44"/>
      <c r="EZ61" s="44"/>
      <c r="FA61" s="44"/>
      <c r="FB61" s="44"/>
      <c r="FC61" s="44"/>
      <c r="FD61" s="44"/>
      <c r="FE61" s="44"/>
      <c r="FF61" s="44"/>
      <c r="FG61" s="44"/>
      <c r="FH61" s="44"/>
      <c r="FI61" s="44"/>
      <c r="FJ61" s="44"/>
      <c r="FK61" s="44"/>
      <c r="FL61" s="44"/>
      <c r="FM61" s="44"/>
      <c r="FN61" s="44"/>
      <c r="FO61" s="44"/>
      <c r="FP61" s="44"/>
      <c r="FQ61" s="44"/>
      <c r="FR61" s="44"/>
      <c r="FS61" s="44"/>
      <c r="FT61" s="44"/>
      <c r="FU61" s="44"/>
      <c r="FV61" s="44"/>
      <c r="FW61" s="44"/>
      <c r="FX61" s="44"/>
      <c r="FY61" s="44"/>
      <c r="FZ61" s="44"/>
      <c r="GA61" s="44"/>
      <c r="GB61" s="44"/>
      <c r="GC61" s="44"/>
      <c r="GD61" s="44"/>
      <c r="GE61" s="44"/>
      <c r="GF61" s="44"/>
      <c r="GG61" s="44"/>
      <c r="GH61" s="44"/>
      <c r="GI61" s="44"/>
      <c r="GJ61" s="44"/>
      <c r="GK61" s="44"/>
      <c r="GL61" s="44"/>
      <c r="GM61" s="44"/>
      <c r="GN61" s="44"/>
      <c r="GO61" s="44"/>
      <c r="GP61" s="44"/>
      <c r="GQ61" s="44"/>
      <c r="GR61" s="44"/>
      <c r="GS61" s="44"/>
      <c r="GT61" s="44"/>
      <c r="GU61" s="44"/>
      <c r="GV61" s="44"/>
      <c r="GW61" s="44"/>
      <c r="GX61" s="44"/>
      <c r="GY61" s="44"/>
      <c r="GZ61" s="44"/>
      <c r="HA61" s="44"/>
      <c r="HB61" s="44"/>
      <c r="HC61" s="44"/>
      <c r="HD61" s="44"/>
      <c r="HE61" s="44"/>
      <c r="HF61" s="44"/>
      <c r="HG61" s="44"/>
      <c r="HH61" s="44"/>
      <c r="HI61" s="44"/>
      <c r="HJ61" s="44"/>
      <c r="HK61" s="44"/>
      <c r="HL61" s="44"/>
      <c r="HM61" s="44"/>
      <c r="HN61" s="44"/>
      <c r="HO61" s="44"/>
      <c r="HP61" s="44"/>
      <c r="HQ61" s="44"/>
      <c r="HR61" s="44"/>
      <c r="HS61" s="44"/>
      <c r="HT61" s="44"/>
      <c r="HU61" s="44"/>
      <c r="HV61" s="44"/>
      <c r="HW61" s="44"/>
      <c r="HX61" s="44"/>
      <c r="HY61" s="44"/>
      <c r="HZ61" s="44"/>
      <c r="IA61" s="44"/>
      <c r="IB61" s="44"/>
      <c r="IC61" s="44"/>
      <c r="ID61" s="44"/>
      <c r="IE61" s="44"/>
      <c r="IF61" s="44"/>
      <c r="IG61" s="44"/>
      <c r="IH61" s="44"/>
      <c r="II61" s="44"/>
      <c r="IJ61" s="44"/>
      <c r="IK61" s="44"/>
      <c r="IL61" s="44"/>
      <c r="IM61" s="44"/>
      <c r="IN61" s="44"/>
      <c r="IO61" s="44"/>
      <c r="IP61" s="44"/>
      <c r="IQ61" s="44"/>
      <c r="IR61" s="44"/>
      <c r="IS61" s="44"/>
      <c r="IT61" s="44"/>
      <c r="IU61" s="44"/>
      <c r="IV61" s="44"/>
      <c r="IW61" s="44"/>
      <c r="IX61" s="44"/>
      <c r="IY61" s="44"/>
      <c r="IZ61" s="44"/>
      <c r="JA61" s="44"/>
      <c r="JB61" s="44"/>
      <c r="JC61" s="44"/>
      <c r="JD61" s="44"/>
      <c r="JE61" s="44"/>
      <c r="JF61" s="44"/>
      <c r="JG61" s="44"/>
      <c r="JH61" s="44"/>
      <c r="JI61" s="44"/>
      <c r="JJ61" s="44"/>
      <c r="JK61" s="44"/>
      <c r="JL61" s="44"/>
      <c r="JM61" s="44"/>
      <c r="JN61" s="44"/>
      <c r="JO61" s="44"/>
      <c r="JP61" s="44"/>
      <c r="JQ61" s="44"/>
      <c r="JR61" s="44"/>
      <c r="JS61" s="44"/>
      <c r="JT61" s="44"/>
      <c r="JU61" s="44"/>
      <c r="JV61" s="44"/>
      <c r="JW61" s="44"/>
      <c r="JX61" s="44"/>
      <c r="JY61" s="44"/>
      <c r="JZ61" s="44"/>
      <c r="KA61" s="44"/>
      <c r="KB61" s="44"/>
      <c r="KC61" s="44"/>
      <c r="KD61" s="44"/>
      <c r="KE61" s="44"/>
      <c r="KF61" s="44"/>
      <c r="KG61" s="44"/>
      <c r="KH61" s="44"/>
      <c r="KI61" s="44"/>
      <c r="KJ61" s="44"/>
      <c r="KK61" s="44"/>
      <c r="KL61" s="44"/>
      <c r="KM61" s="44"/>
      <c r="KN61" s="44"/>
      <c r="KO61" s="44"/>
      <c r="KP61" s="44"/>
      <c r="KQ61" s="44"/>
      <c r="KR61" s="44"/>
      <c r="KS61" s="44"/>
      <c r="KT61" s="44"/>
      <c r="KU61" s="44"/>
      <c r="KV61" s="44"/>
      <c r="KW61" s="44"/>
      <c r="KX61" s="44"/>
      <c r="KY61" s="44"/>
      <c r="KZ61" s="44"/>
      <c r="LA61" s="44"/>
      <c r="LB61" s="44"/>
      <c r="LC61" s="44"/>
      <c r="LD61" s="44"/>
      <c r="LE61" s="44"/>
      <c r="LF61" s="44"/>
      <c r="LG61" s="44"/>
      <c r="LH61" s="44"/>
      <c r="LI61" s="44"/>
      <c r="LJ61" s="44"/>
      <c r="LK61" s="44"/>
      <c r="LL61" s="44"/>
      <c r="LM61" s="44"/>
      <c r="LN61" s="44"/>
      <c r="LO61" s="44"/>
      <c r="LP61" s="44"/>
      <c r="LQ61" s="44"/>
      <c r="LR61" s="44"/>
      <c r="LS61" s="44"/>
      <c r="LT61" s="44"/>
      <c r="LU61" s="44"/>
      <c r="LV61" s="44"/>
      <c r="LW61" s="44"/>
      <c r="LX61" s="44"/>
      <c r="LY61" s="44"/>
      <c r="LZ61" s="44"/>
      <c r="MA61" s="44"/>
      <c r="MB61" s="44"/>
      <c r="MC61" s="44"/>
      <c r="MD61" s="44"/>
      <c r="ME61" s="44"/>
      <c r="MF61" s="44"/>
      <c r="MG61" s="44"/>
      <c r="MH61" s="44"/>
      <c r="MI61" s="44"/>
      <c r="MJ61" s="44"/>
      <c r="MK61" s="44"/>
      <c r="ML61" s="44"/>
      <c r="MM61" s="44"/>
      <c r="MN61" s="44"/>
      <c r="MO61" s="44"/>
      <c r="MP61" s="44"/>
      <c r="MQ61" s="44"/>
      <c r="MR61" s="44"/>
      <c r="MS61" s="44"/>
      <c r="MT61" s="44"/>
      <c r="MU61" s="44"/>
      <c r="MV61" s="44"/>
      <c r="MW61" s="44"/>
      <c r="MX61" s="44"/>
      <c r="MY61" s="44"/>
      <c r="MZ61" s="44"/>
      <c r="NA61" s="44"/>
      <c r="NB61" s="44"/>
      <c r="NC61" s="44"/>
      <c r="ND61" s="44"/>
      <c r="NE61" s="44"/>
      <c r="NF61" s="44"/>
      <c r="NG61" s="44"/>
      <c r="NH61" s="44"/>
      <c r="NI61" s="44"/>
      <c r="NJ61" s="44"/>
      <c r="NK61" s="44"/>
      <c r="NL61" s="44"/>
      <c r="NM61" s="44"/>
      <c r="NN61" s="44"/>
      <c r="NO61" s="44"/>
      <c r="NP61" s="44"/>
      <c r="NQ61" s="44"/>
      <c r="NR61" s="44"/>
      <c r="NS61" s="44"/>
      <c r="NT61" s="44"/>
      <c r="NU61" s="44"/>
      <c r="NV61" s="44"/>
      <c r="NW61" s="44"/>
      <c r="NX61" s="44"/>
      <c r="NY61" s="44"/>
      <c r="NZ61" s="44"/>
      <c r="OA61" s="44"/>
      <c r="OB61" s="44"/>
      <c r="OC61" s="44"/>
      <c r="OD61" s="44"/>
      <c r="OE61" s="44"/>
      <c r="OF61" s="44"/>
      <c r="OG61" s="44"/>
      <c r="OH61" s="44"/>
      <c r="OI61" s="44"/>
      <c r="OJ61" s="44"/>
      <c r="OK61" s="44"/>
      <c r="OL61" s="44"/>
      <c r="OM61" s="44"/>
      <c r="ON61" s="44"/>
      <c r="OO61" s="44"/>
      <c r="OP61" s="44"/>
      <c r="OQ61" s="44"/>
      <c r="OR61" s="44"/>
      <c r="OS61" s="44"/>
      <c r="OT61" s="44"/>
      <c r="OU61" s="44"/>
      <c r="OV61" s="44"/>
      <c r="OW61" s="44"/>
      <c r="OX61" s="44"/>
      <c r="OY61" s="44"/>
      <c r="OZ61" s="44"/>
      <c r="PA61" s="44"/>
      <c r="PB61" s="44"/>
      <c r="PC61" s="44"/>
      <c r="PD61" s="44"/>
      <c r="PE61" s="44"/>
      <c r="PF61" s="44"/>
      <c r="PG61" s="44"/>
      <c r="PH61" s="44"/>
      <c r="PI61" s="44"/>
      <c r="PJ61" s="44"/>
      <c r="PK61" s="44"/>
      <c r="PL61" s="44"/>
      <c r="PM61" s="44"/>
      <c r="PN61" s="44"/>
      <c r="PO61" s="44"/>
      <c r="PP61" s="44"/>
      <c r="PQ61" s="44"/>
      <c r="PR61" s="44"/>
      <c r="PS61" s="44"/>
      <c r="PT61" s="44"/>
      <c r="PU61" s="44"/>
      <c r="PV61" s="44"/>
      <c r="PW61" s="44"/>
      <c r="PX61" s="44"/>
      <c r="PY61" s="44"/>
      <c r="PZ61" s="44"/>
      <c r="QA61" s="44"/>
      <c r="QB61" s="44"/>
      <c r="QC61" s="44"/>
      <c r="QD61" s="44"/>
      <c r="QE61" s="44"/>
      <c r="QF61" s="44"/>
      <c r="QG61" s="44"/>
      <c r="QH61" s="44"/>
      <c r="QI61" s="44"/>
      <c r="QJ61" s="44"/>
      <c r="QK61" s="44"/>
      <c r="QL61" s="44"/>
      <c r="QM61" s="44"/>
      <c r="QN61" s="44"/>
      <c r="QO61" s="44"/>
      <c r="QP61" s="44"/>
      <c r="QQ61" s="44"/>
      <c r="QR61" s="44"/>
      <c r="QS61" s="44"/>
      <c r="QT61" s="44"/>
      <c r="QU61" s="44"/>
      <c r="QV61" s="44"/>
      <c r="QW61" s="44"/>
      <c r="QX61" s="44"/>
      <c r="QY61" s="44"/>
      <c r="QZ61" s="44"/>
      <c r="RA61" s="44"/>
      <c r="RB61" s="44"/>
      <c r="RC61" s="44"/>
      <c r="RD61" s="44"/>
      <c r="RE61" s="44"/>
      <c r="RF61" s="44"/>
      <c r="RG61" s="44"/>
      <c r="RH61" s="44"/>
      <c r="RI61" s="44"/>
      <c r="RJ61" s="44"/>
      <c r="RK61" s="44"/>
      <c r="RL61" s="44"/>
      <c r="RM61" s="44"/>
      <c r="RN61" s="44"/>
      <c r="RO61" s="44"/>
      <c r="RP61" s="44"/>
      <c r="RQ61" s="44"/>
      <c r="RR61" s="44"/>
      <c r="RS61" s="44"/>
      <c r="RT61" s="44"/>
      <c r="RU61" s="44"/>
      <c r="RV61" s="44"/>
      <c r="RW61" s="44"/>
      <c r="RX61" s="44"/>
      <c r="RY61" s="44"/>
      <c r="RZ61" s="44"/>
      <c r="SA61" s="44"/>
      <c r="SB61" s="44"/>
      <c r="SC61" s="44"/>
      <c r="SD61" s="44"/>
      <c r="SE61" s="44"/>
      <c r="SF61" s="44"/>
      <c r="SG61" s="44"/>
      <c r="SH61" s="44"/>
      <c r="SI61" s="44"/>
      <c r="SJ61" s="44"/>
      <c r="SK61" s="44"/>
      <c r="SL61" s="44"/>
      <c r="SM61" s="44"/>
      <c r="SN61" s="44"/>
      <c r="SO61" s="44"/>
      <c r="SP61" s="44"/>
      <c r="SQ61" s="44"/>
      <c r="SR61" s="44"/>
      <c r="SS61" s="44"/>
      <c r="ST61" s="44"/>
      <c r="SU61" s="44"/>
      <c r="SV61" s="44"/>
      <c r="SW61" s="44"/>
      <c r="SX61" s="44"/>
      <c r="SY61" s="44"/>
      <c r="SZ61" s="44"/>
      <c r="TA61" s="44"/>
      <c r="TB61" s="44"/>
      <c r="TC61" s="44"/>
      <c r="TD61" s="44"/>
      <c r="TE61" s="44"/>
      <c r="TF61" s="44"/>
      <c r="TG61" s="44"/>
      <c r="TH61" s="44"/>
      <c r="TI61" s="44"/>
      <c r="TJ61" s="44"/>
      <c r="TK61" s="44"/>
      <c r="TL61" s="44"/>
      <c r="TM61" s="44"/>
      <c r="TN61" s="44"/>
      <c r="TO61" s="44"/>
      <c r="TP61" s="44"/>
      <c r="TQ61" s="44"/>
      <c r="TR61" s="44"/>
      <c r="TS61" s="44"/>
      <c r="TT61" s="44"/>
      <c r="TU61" s="44"/>
      <c r="TV61" s="44"/>
      <c r="TW61" s="44"/>
      <c r="TX61" s="44"/>
      <c r="TY61" s="44"/>
      <c r="TZ61" s="44"/>
      <c r="UA61" s="44"/>
      <c r="UB61" s="44"/>
      <c r="UC61" s="44"/>
      <c r="UD61" s="44"/>
      <c r="UE61" s="44"/>
      <c r="UF61" s="44"/>
      <c r="UG61" s="44"/>
      <c r="UH61" s="44"/>
      <c r="UI61" s="44"/>
      <c r="UJ61" s="44"/>
      <c r="UK61" s="44"/>
      <c r="UL61" s="44"/>
      <c r="UM61" s="44"/>
      <c r="UN61" s="44"/>
      <c r="UO61" s="44"/>
      <c r="UP61" s="44"/>
      <c r="UQ61" s="44"/>
      <c r="UR61" s="44"/>
      <c r="US61" s="44"/>
      <c r="UT61" s="44"/>
      <c r="UU61" s="44"/>
      <c r="UV61" s="44"/>
      <c r="UW61" s="44"/>
      <c r="UX61" s="44"/>
      <c r="UY61" s="44"/>
      <c r="UZ61" s="44"/>
      <c r="VA61" s="44"/>
      <c r="VB61" s="44"/>
      <c r="VC61" s="44"/>
      <c r="VD61" s="44"/>
      <c r="VE61" s="44"/>
      <c r="VF61" s="44"/>
      <c r="VG61" s="44"/>
      <c r="VH61" s="44"/>
      <c r="VI61" s="44"/>
      <c r="VJ61" s="44"/>
      <c r="VK61" s="44"/>
      <c r="VL61" s="44"/>
      <c r="VM61" s="44"/>
      <c r="VN61" s="44"/>
      <c r="VO61" s="44"/>
      <c r="VP61" s="44"/>
      <c r="VQ61" s="44"/>
      <c r="VR61" s="44"/>
      <c r="VS61" s="44"/>
      <c r="VT61" s="44"/>
      <c r="VU61" s="44"/>
      <c r="VV61" s="44"/>
      <c r="VW61" s="44"/>
      <c r="VX61" s="44"/>
      <c r="VY61" s="44"/>
      <c r="VZ61" s="44"/>
      <c r="WA61" s="44"/>
      <c r="WB61" s="44"/>
      <c r="WC61" s="44"/>
      <c r="WD61" s="44"/>
      <c r="WE61" s="44"/>
      <c r="WF61" s="44"/>
      <c r="WG61" s="44"/>
      <c r="WH61" s="44"/>
      <c r="WI61" s="44"/>
      <c r="WJ61" s="44"/>
      <c r="WK61" s="44"/>
      <c r="WL61" s="44"/>
      <c r="WM61" s="44"/>
      <c r="WN61" s="44"/>
      <c r="WO61" s="44"/>
      <c r="WP61" s="44"/>
      <c r="WQ61" s="44"/>
      <c r="WR61" s="44"/>
      <c r="WS61" s="44"/>
      <c r="WT61" s="44"/>
      <c r="WU61" s="44"/>
      <c r="WV61" s="44"/>
      <c r="WW61" s="44"/>
      <c r="WX61" s="44"/>
      <c r="WY61" s="44"/>
      <c r="WZ61" s="44"/>
      <c r="XA61" s="44"/>
      <c r="XB61" s="44"/>
      <c r="XC61" s="44"/>
      <c r="XD61" s="44"/>
      <c r="XE61" s="44"/>
      <c r="XF61" s="44"/>
      <c r="XG61" s="44"/>
      <c r="XH61" s="44"/>
      <c r="XI61" s="44"/>
      <c r="XJ61" s="44"/>
      <c r="XK61" s="44"/>
      <c r="XL61" s="44"/>
      <c r="XM61" s="44"/>
      <c r="XN61" s="44"/>
      <c r="XO61" s="44"/>
      <c r="XP61" s="44"/>
      <c r="XQ61" s="44"/>
      <c r="XR61" s="44"/>
      <c r="XS61" s="44"/>
      <c r="XT61" s="44"/>
      <c r="XU61" s="44"/>
      <c r="XV61" s="44"/>
      <c r="XW61" s="44"/>
      <c r="XX61" s="44"/>
      <c r="XY61" s="44"/>
      <c r="XZ61" s="44"/>
      <c r="YA61" s="44"/>
      <c r="YB61" s="44"/>
      <c r="YC61" s="44"/>
      <c r="YD61" s="44"/>
      <c r="YE61" s="44"/>
      <c r="YF61" s="44"/>
      <c r="YG61" s="44"/>
      <c r="YH61" s="44"/>
      <c r="YI61" s="44"/>
      <c r="YJ61" s="44"/>
      <c r="YK61" s="44"/>
      <c r="YL61" s="44"/>
      <c r="YM61" s="44"/>
      <c r="YN61" s="44"/>
      <c r="YO61" s="44"/>
      <c r="YP61" s="44"/>
      <c r="YQ61" s="44"/>
      <c r="YR61" s="44"/>
      <c r="YS61" s="44"/>
      <c r="YT61" s="44"/>
      <c r="YU61" s="44"/>
      <c r="YV61" s="44"/>
      <c r="YW61" s="44"/>
      <c r="YX61" s="44"/>
      <c r="YY61" s="44"/>
      <c r="YZ61" s="44"/>
      <c r="ZA61" s="44"/>
      <c r="ZB61" s="44"/>
      <c r="ZC61" s="44"/>
      <c r="ZD61" s="44"/>
      <c r="ZE61" s="44"/>
      <c r="ZF61" s="44"/>
      <c r="ZG61" s="44"/>
      <c r="ZH61" s="44"/>
      <c r="ZI61" s="44"/>
      <c r="ZJ61" s="44"/>
      <c r="ZK61" s="44"/>
      <c r="ZL61" s="44"/>
      <c r="ZM61" s="44"/>
      <c r="ZN61" s="44"/>
      <c r="ZO61" s="44"/>
      <c r="ZP61" s="44"/>
      <c r="ZQ61" s="44"/>
      <c r="ZR61" s="44"/>
      <c r="ZS61" s="44"/>
      <c r="ZT61" s="44"/>
      <c r="ZU61" s="44"/>
      <c r="ZV61" s="44"/>
      <c r="ZW61" s="44"/>
      <c r="ZX61" s="44"/>
      <c r="ZY61" s="44"/>
      <c r="ZZ61" s="44"/>
      <c r="AAA61" s="44"/>
      <c r="AAB61" s="44"/>
      <c r="AAC61" s="44"/>
      <c r="AAD61" s="44"/>
      <c r="AAE61" s="44"/>
      <c r="AAF61" s="44"/>
      <c r="AAG61" s="44"/>
      <c r="AAH61" s="44"/>
      <c r="AAI61" s="44"/>
      <c r="AAJ61" s="44"/>
      <c r="AAK61" s="44"/>
      <c r="AAL61" s="44"/>
      <c r="AAM61" s="44"/>
      <c r="AAN61" s="44"/>
      <c r="AAO61" s="44"/>
      <c r="AAP61" s="44"/>
      <c r="AAQ61" s="44"/>
      <c r="AAR61" s="44"/>
      <c r="AAS61" s="44"/>
      <c r="AAT61" s="44"/>
      <c r="AAU61" s="44"/>
      <c r="AAV61" s="44"/>
      <c r="AAW61" s="44"/>
      <c r="AAX61" s="44"/>
      <c r="AAY61" s="44"/>
      <c r="AAZ61" s="44"/>
      <c r="ABA61" s="44"/>
      <c r="ABB61" s="44"/>
      <c r="ABC61" s="44"/>
      <c r="ABD61" s="44"/>
      <c r="ABE61" s="44"/>
      <c r="ABF61" s="44"/>
      <c r="ABG61" s="44"/>
      <c r="ABH61" s="44"/>
      <c r="ABI61" s="44"/>
      <c r="ABJ61" s="44"/>
      <c r="ABK61" s="44"/>
      <c r="ABL61" s="44"/>
      <c r="ABM61" s="44"/>
      <c r="ABN61" s="44"/>
      <c r="ABO61" s="44"/>
      <c r="ABP61" s="44"/>
      <c r="ABQ61" s="44"/>
      <c r="ABR61" s="44"/>
      <c r="ABS61" s="44"/>
      <c r="ABT61" s="44"/>
      <c r="ABU61" s="44"/>
      <c r="ABV61" s="44"/>
      <c r="ABW61" s="44"/>
      <c r="ABX61" s="44"/>
      <c r="ABY61" s="44"/>
      <c r="ABZ61" s="44"/>
      <c r="ACA61" s="44"/>
      <c r="ACB61" s="44"/>
      <c r="ACC61" s="44"/>
      <c r="ACD61" s="44"/>
      <c r="ACE61" s="44"/>
      <c r="ACF61" s="44"/>
      <c r="ACG61" s="44"/>
      <c r="ACH61" s="44"/>
      <c r="ACI61" s="44"/>
      <c r="ACJ61" s="44"/>
      <c r="ACK61" s="44"/>
      <c r="ACL61" s="44"/>
      <c r="ACM61" s="44"/>
      <c r="ACN61" s="44"/>
      <c r="ACO61" s="44"/>
      <c r="ACP61" s="44"/>
      <c r="ACQ61" s="44"/>
      <c r="ACR61" s="44"/>
      <c r="ACS61" s="44"/>
      <c r="ACT61" s="44"/>
      <c r="ACU61" s="44"/>
      <c r="ACV61" s="44"/>
      <c r="ACW61" s="44"/>
      <c r="ACX61" s="44"/>
      <c r="ACY61" s="44"/>
      <c r="ACZ61" s="44"/>
      <c r="ADA61" s="44"/>
      <c r="ADB61" s="44"/>
      <c r="ADC61" s="44"/>
      <c r="ADD61" s="44"/>
      <c r="ADE61" s="44"/>
      <c r="ADF61" s="44"/>
      <c r="ADG61" s="44"/>
      <c r="ADH61" s="44"/>
      <c r="ADI61" s="44"/>
      <c r="ADJ61" s="44"/>
      <c r="ADK61" s="44"/>
      <c r="ADL61" s="44"/>
      <c r="ADM61" s="44"/>
      <c r="ADN61" s="44"/>
      <c r="ADO61" s="44"/>
      <c r="ADP61" s="44"/>
      <c r="ADQ61" s="44"/>
      <c r="ADR61" s="44"/>
      <c r="ADS61" s="44"/>
      <c r="ADT61" s="44"/>
      <c r="ADU61" s="44"/>
      <c r="ADV61" s="44"/>
      <c r="ADW61" s="44"/>
      <c r="ADX61" s="44"/>
      <c r="ADY61" s="44"/>
      <c r="ADZ61" s="44"/>
      <c r="AEA61" s="44"/>
      <c r="AEB61" s="44"/>
      <c r="AEC61" s="44"/>
      <c r="AED61" s="44"/>
      <c r="AEE61" s="44"/>
      <c r="AEF61" s="44"/>
      <c r="AEG61" s="44"/>
      <c r="AEH61" s="44"/>
      <c r="AEI61" s="44"/>
      <c r="AEJ61" s="44"/>
      <c r="AEK61" s="44"/>
      <c r="AEL61" s="44"/>
      <c r="AEM61" s="44"/>
      <c r="AEN61" s="44"/>
      <c r="AEO61" s="44"/>
      <c r="AEP61" s="44"/>
      <c r="AEQ61" s="44"/>
      <c r="AER61" s="44"/>
      <c r="AES61" s="44"/>
      <c r="AET61" s="44"/>
      <c r="AEU61" s="44"/>
      <c r="AEV61" s="44"/>
      <c r="AEW61" s="44"/>
      <c r="AEX61" s="44"/>
      <c r="AEY61" s="44"/>
      <c r="AEZ61" s="44"/>
      <c r="AFA61" s="44"/>
      <c r="AFB61" s="44"/>
      <c r="AFC61" s="44"/>
      <c r="AFD61" s="44"/>
      <c r="AFE61" s="44"/>
      <c r="AFF61" s="44"/>
      <c r="AFG61" s="44"/>
      <c r="AFH61" s="44"/>
      <c r="AFI61" s="44"/>
      <c r="AFJ61" s="44"/>
      <c r="AFK61" s="44"/>
      <c r="AFL61" s="44"/>
      <c r="AFM61" s="44"/>
      <c r="AFN61" s="44"/>
      <c r="AFO61" s="44"/>
      <c r="AFP61" s="44"/>
      <c r="AFQ61" s="44"/>
      <c r="AFR61" s="44"/>
      <c r="AFS61" s="44"/>
      <c r="AFT61" s="44"/>
      <c r="AFU61" s="44"/>
      <c r="AFV61" s="44"/>
      <c r="AFW61" s="44"/>
      <c r="AFX61" s="44"/>
      <c r="AFY61" s="44"/>
      <c r="AFZ61" s="44"/>
      <c r="AGA61" s="44"/>
      <c r="AGB61" s="44"/>
      <c r="AGC61" s="44"/>
      <c r="AGD61" s="44"/>
      <c r="AGE61" s="44"/>
      <c r="AGF61" s="44"/>
      <c r="AGG61" s="44"/>
      <c r="AGH61" s="44"/>
      <c r="AGI61" s="44"/>
      <c r="AGJ61" s="44"/>
      <c r="AGK61" s="44"/>
      <c r="AGL61" s="44"/>
      <c r="AGM61" s="44"/>
      <c r="AGN61" s="44"/>
      <c r="AGO61" s="44"/>
      <c r="AGP61" s="44"/>
      <c r="AGQ61" s="44"/>
      <c r="AGR61" s="44"/>
      <c r="AGS61" s="44"/>
      <c r="AGT61" s="44"/>
      <c r="AGU61" s="44"/>
      <c r="AGV61" s="44"/>
      <c r="AGW61" s="44"/>
      <c r="AGX61" s="44"/>
      <c r="AGY61" s="44"/>
      <c r="AGZ61" s="44"/>
      <c r="AHA61" s="44"/>
      <c r="AHB61" s="44"/>
      <c r="AHC61" s="44"/>
      <c r="AHD61" s="44"/>
      <c r="AHE61" s="44"/>
      <c r="AHF61" s="44"/>
      <c r="AHG61" s="44"/>
      <c r="AHH61" s="44"/>
      <c r="AHI61" s="44"/>
      <c r="AHJ61" s="44"/>
      <c r="AHK61" s="44"/>
      <c r="AHL61" s="44"/>
      <c r="AHM61" s="44"/>
      <c r="AHN61" s="44"/>
      <c r="AHO61" s="44"/>
      <c r="AHP61" s="44"/>
      <c r="AHQ61" s="44"/>
      <c r="AHR61" s="44"/>
      <c r="AHS61" s="44"/>
      <c r="AHT61" s="44"/>
      <c r="AHU61" s="44"/>
      <c r="AHV61" s="44"/>
      <c r="AHW61" s="44"/>
      <c r="AHX61" s="44"/>
      <c r="AHY61" s="44"/>
      <c r="AHZ61" s="44"/>
      <c r="AIA61" s="44"/>
      <c r="AIB61" s="44"/>
      <c r="AIC61" s="44"/>
      <c r="AID61" s="44"/>
      <c r="AIE61" s="44"/>
      <c r="AIF61" s="44"/>
      <c r="AIG61" s="44"/>
      <c r="AIH61" s="44"/>
      <c r="AII61" s="44"/>
      <c r="AIJ61" s="44"/>
      <c r="AIK61" s="44"/>
      <c r="AIL61" s="44"/>
      <c r="AIM61" s="44"/>
      <c r="AIN61" s="44"/>
      <c r="AIO61" s="44"/>
      <c r="AIP61" s="44"/>
      <c r="AIQ61" s="44"/>
      <c r="AIR61" s="44"/>
      <c r="AIS61" s="44"/>
      <c r="AIT61" s="44"/>
      <c r="AIU61" s="44"/>
      <c r="AIV61" s="44"/>
      <c r="AIW61" s="44"/>
      <c r="AIX61" s="44"/>
      <c r="AIY61" s="44"/>
      <c r="AIZ61" s="44"/>
      <c r="AJA61" s="44"/>
      <c r="AJB61" s="44"/>
      <c r="AJC61" s="44"/>
      <c r="AJD61" s="44"/>
      <c r="AJE61" s="44"/>
      <c r="AJF61" s="44"/>
      <c r="AJG61" s="44"/>
      <c r="AJH61" s="44"/>
      <c r="AJI61" s="44"/>
      <c r="AJJ61" s="44"/>
      <c r="AJK61" s="44"/>
      <c r="AJL61" s="44"/>
      <c r="AJM61" s="44"/>
      <c r="AJN61" s="44"/>
      <c r="AJO61" s="44"/>
      <c r="AJP61" s="44"/>
      <c r="AJQ61" s="44"/>
      <c r="AJR61" s="44"/>
      <c r="AJS61" s="44"/>
      <c r="AJT61" s="44"/>
      <c r="AJU61" s="44"/>
      <c r="AJV61" s="44"/>
      <c r="AJW61" s="44"/>
      <c r="AJX61" s="44"/>
      <c r="AJY61" s="44"/>
      <c r="AJZ61" s="44"/>
      <c r="AKA61" s="44"/>
      <c r="AKB61" s="44"/>
      <c r="AKC61" s="44"/>
      <c r="AKD61" s="44"/>
      <c r="AKE61" s="44"/>
      <c r="AKF61" s="44"/>
      <c r="AKG61" s="44"/>
      <c r="AKH61" s="44"/>
      <c r="AKI61" s="44"/>
      <c r="AKJ61" s="44"/>
      <c r="AKK61" s="44"/>
      <c r="AKL61" s="44"/>
      <c r="AKM61" s="44"/>
      <c r="AKN61" s="44"/>
      <c r="AKO61" s="44"/>
      <c r="AKP61" s="44"/>
      <c r="AKQ61" s="44"/>
      <c r="AKR61" s="44"/>
      <c r="AKS61" s="44"/>
      <c r="AKT61" s="44"/>
      <c r="AKU61" s="44"/>
      <c r="AKV61" s="44"/>
      <c r="AKW61" s="44"/>
      <c r="AKX61" s="44"/>
      <c r="AKY61" s="44"/>
      <c r="AKZ61" s="44"/>
      <c r="ALA61" s="44"/>
      <c r="ALB61" s="44"/>
      <c r="ALC61" s="44"/>
      <c r="ALD61" s="44"/>
      <c r="ALE61" s="44"/>
      <c r="ALF61" s="44"/>
      <c r="ALG61" s="44"/>
      <c r="ALH61" s="44"/>
      <c r="ALI61" s="44"/>
      <c r="ALJ61" s="44"/>
      <c r="ALK61" s="44"/>
      <c r="ALL61" s="44"/>
      <c r="ALM61" s="44"/>
      <c r="ALN61" s="44"/>
      <c r="ALO61" s="44"/>
      <c r="ALP61" s="44"/>
      <c r="ALQ61" s="44"/>
      <c r="ALR61" s="44"/>
      <c r="ALS61" s="44"/>
      <c r="ALT61" s="44"/>
      <c r="ALU61" s="44"/>
      <c r="ALV61" s="44"/>
      <c r="ALW61" s="44"/>
      <c r="ALX61" s="44"/>
      <c r="ALY61" s="44"/>
      <c r="ALZ61" s="44"/>
      <c r="AMA61" s="44"/>
      <c r="AMB61" s="44"/>
      <c r="AMC61" s="44"/>
      <c r="AMD61" s="44"/>
      <c r="AME61" s="44"/>
      <c r="AMF61" s="44"/>
      <c r="AMG61" s="44"/>
      <c r="AMH61" s="44"/>
      <c r="AMI61" s="44"/>
      <c r="AMJ61" s="44"/>
      <c r="AMK61" s="44"/>
      <c r="AML61" s="44"/>
      <c r="AMM61" s="44"/>
      <c r="AMN61" s="44"/>
      <c r="AMO61" s="44"/>
      <c r="AMP61" s="44"/>
      <c r="AMQ61" s="44"/>
      <c r="AMR61" s="44"/>
      <c r="AMS61" s="44"/>
      <c r="AMT61" s="44"/>
      <c r="AMU61" s="44"/>
      <c r="AMV61" s="44"/>
      <c r="AMW61" s="44"/>
      <c r="AMX61" s="44"/>
      <c r="AMY61" s="44"/>
      <c r="AMZ61" s="44"/>
      <c r="ANA61" s="44"/>
      <c r="ANB61" s="44"/>
      <c r="ANC61" s="44"/>
      <c r="AND61" s="44"/>
      <c r="ANE61" s="44"/>
      <c r="ANF61" s="44"/>
      <c r="ANG61" s="44"/>
      <c r="ANH61" s="44"/>
      <c r="ANI61" s="44"/>
      <c r="ANJ61" s="44"/>
      <c r="ANK61" s="44"/>
      <c r="ANL61" s="44"/>
      <c r="ANM61" s="44"/>
      <c r="ANN61" s="44"/>
      <c r="ANO61" s="44"/>
      <c r="ANP61" s="44"/>
      <c r="ANQ61" s="44"/>
      <c r="ANR61" s="44"/>
      <c r="ANS61" s="44"/>
      <c r="ANT61" s="44"/>
      <c r="ANU61" s="44"/>
      <c r="ANV61" s="44"/>
      <c r="ANW61" s="44"/>
      <c r="ANX61" s="44"/>
      <c r="ANY61" s="44"/>
      <c r="ANZ61" s="44"/>
      <c r="AOA61" s="44"/>
      <c r="AOB61" s="44"/>
      <c r="AOC61" s="44"/>
      <c r="AOD61" s="44"/>
      <c r="AOE61" s="44"/>
      <c r="AOF61" s="44"/>
      <c r="AOG61" s="44"/>
      <c r="AOH61" s="44"/>
      <c r="AOI61" s="44"/>
      <c r="AOJ61" s="44"/>
      <c r="AOK61" s="44"/>
      <c r="AOL61" s="44"/>
      <c r="AOM61" s="44"/>
      <c r="AON61" s="44"/>
      <c r="AOO61" s="44"/>
      <c r="AOP61" s="44"/>
      <c r="AOQ61" s="44"/>
      <c r="AOR61" s="44"/>
      <c r="AOS61" s="44"/>
      <c r="AOT61" s="44"/>
      <c r="AOU61" s="44"/>
      <c r="AOV61" s="44"/>
      <c r="AOW61" s="44"/>
      <c r="AOX61" s="44"/>
      <c r="AOY61" s="44"/>
      <c r="AOZ61" s="44"/>
      <c r="APA61" s="44"/>
      <c r="APB61" s="44"/>
      <c r="APC61" s="44"/>
      <c r="APD61" s="44"/>
      <c r="APE61" s="44"/>
      <c r="APF61" s="44"/>
      <c r="APG61" s="44"/>
      <c r="APH61" s="44"/>
      <c r="API61" s="44"/>
      <c r="APJ61" s="44"/>
      <c r="APK61" s="44"/>
      <c r="APL61" s="44"/>
      <c r="APM61" s="44"/>
    </row>
    <row r="62" spans="3:1105" x14ac:dyDescent="0.25">
      <c r="C62" s="46" t="s">
        <v>351</v>
      </c>
      <c r="D62" s="44">
        <v>12503</v>
      </c>
      <c r="E62" s="119">
        <v>12681052.35</v>
      </c>
      <c r="F62" s="119">
        <v>0</v>
      </c>
      <c r="G62" s="119">
        <v>-9711054.4100000001</v>
      </c>
      <c r="H62" s="119">
        <v>0</v>
      </c>
      <c r="I62" s="44"/>
      <c r="J62" s="44"/>
      <c r="K62" s="44"/>
      <c r="L62" s="44"/>
      <c r="M62" s="44"/>
      <c r="N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44"/>
      <c r="AV62" s="44"/>
      <c r="AW62" s="44"/>
      <c r="AX62" s="44"/>
      <c r="AY62" s="44"/>
      <c r="AZ62" s="44"/>
      <c r="BA62" s="44"/>
      <c r="BB62" s="44"/>
      <c r="BC62" s="44"/>
      <c r="BD62" s="44"/>
      <c r="BE62" s="44"/>
      <c r="BF62" s="44"/>
      <c r="BG62" s="44"/>
      <c r="BH62" s="44"/>
      <c r="BI62" s="44"/>
      <c r="BJ62" s="44"/>
      <c r="BK62" s="44"/>
      <c r="BL62" s="44"/>
      <c r="BM62" s="44"/>
      <c r="BN62" s="44"/>
      <c r="BO62" s="44"/>
      <c r="BP62" s="44"/>
      <c r="BQ62" s="44"/>
      <c r="BR62" s="44"/>
      <c r="BS62" s="44"/>
      <c r="BT62" s="44"/>
      <c r="BU62" s="44"/>
      <c r="BV62" s="44"/>
      <c r="BW62" s="44"/>
      <c r="BX62" s="44"/>
      <c r="BY62" s="44"/>
      <c r="BZ62" s="44"/>
      <c r="CA62" s="44"/>
      <c r="CB62" s="44"/>
      <c r="CC62" s="44"/>
      <c r="CD62" s="44"/>
      <c r="CE62" s="44"/>
      <c r="CF62" s="44"/>
      <c r="CG62" s="44"/>
      <c r="CH62" s="44"/>
      <c r="CI62" s="44"/>
      <c r="CJ62" s="44"/>
      <c r="CK62" s="44"/>
      <c r="CL62" s="44"/>
      <c r="CM62" s="44"/>
      <c r="CN62" s="44"/>
      <c r="CO62" s="44"/>
      <c r="CP62" s="44"/>
      <c r="CQ62" s="44"/>
      <c r="CR62" s="44"/>
      <c r="CS62" s="44"/>
      <c r="CT62" s="44"/>
      <c r="CU62" s="44"/>
      <c r="CV62" s="44"/>
      <c r="CW62" s="44"/>
      <c r="CX62" s="44"/>
      <c r="CY62" s="44"/>
      <c r="CZ62" s="44"/>
      <c r="DA62" s="44"/>
      <c r="DB62" s="44"/>
      <c r="DC62" s="44"/>
      <c r="DD62" s="44"/>
      <c r="DE62" s="44"/>
      <c r="DF62" s="44"/>
      <c r="DG62" s="44"/>
      <c r="DH62" s="44"/>
      <c r="DI62" s="44"/>
      <c r="DJ62" s="44"/>
      <c r="DK62" s="44"/>
      <c r="DL62" s="44"/>
      <c r="DM62" s="44"/>
      <c r="DN62" s="44"/>
      <c r="DO62" s="44"/>
      <c r="DP62" s="44"/>
      <c r="DQ62" s="44"/>
      <c r="DR62" s="44"/>
      <c r="DS62" s="44"/>
      <c r="DT62" s="44"/>
      <c r="DU62" s="44"/>
      <c r="DV62" s="44"/>
      <c r="DW62" s="44"/>
      <c r="DX62" s="44"/>
      <c r="DY62" s="44"/>
      <c r="DZ62" s="44"/>
      <c r="EA62" s="44"/>
      <c r="EB62" s="44"/>
      <c r="EC62" s="44"/>
      <c r="ED62" s="44"/>
      <c r="EE62" s="44"/>
      <c r="EF62" s="44"/>
      <c r="EG62" s="44"/>
      <c r="EH62" s="44"/>
      <c r="EI62" s="44"/>
      <c r="EJ62" s="44"/>
      <c r="EK62" s="44"/>
      <c r="EL62" s="44"/>
      <c r="EM62" s="44"/>
      <c r="EN62" s="44"/>
      <c r="EO62" s="44"/>
      <c r="EP62" s="44"/>
      <c r="EQ62" s="44"/>
      <c r="ER62" s="44"/>
      <c r="ES62" s="44"/>
      <c r="ET62" s="44"/>
      <c r="EU62" s="44"/>
      <c r="EV62" s="44"/>
      <c r="EW62" s="44"/>
      <c r="EX62" s="44"/>
      <c r="EY62" s="44"/>
      <c r="EZ62" s="44"/>
      <c r="FA62" s="44"/>
      <c r="FB62" s="44"/>
      <c r="FC62" s="44"/>
      <c r="FD62" s="44"/>
      <c r="FE62" s="44"/>
      <c r="FF62" s="44"/>
      <c r="FG62" s="44"/>
      <c r="FH62" s="44"/>
      <c r="FI62" s="44"/>
      <c r="FJ62" s="44"/>
      <c r="FK62" s="44"/>
      <c r="FL62" s="44"/>
      <c r="FM62" s="44"/>
      <c r="FN62" s="44"/>
      <c r="FO62" s="44"/>
      <c r="FP62" s="44"/>
      <c r="FQ62" s="44"/>
      <c r="FR62" s="44"/>
      <c r="FS62" s="44"/>
      <c r="FT62" s="44"/>
      <c r="FU62" s="44"/>
      <c r="FV62" s="44"/>
      <c r="FW62" s="44"/>
      <c r="FX62" s="44"/>
      <c r="FY62" s="44"/>
      <c r="FZ62" s="44"/>
      <c r="GA62" s="44"/>
      <c r="GB62" s="44"/>
      <c r="GC62" s="44"/>
      <c r="GD62" s="44"/>
      <c r="GE62" s="44"/>
      <c r="GF62" s="44"/>
      <c r="GG62" s="44"/>
      <c r="GH62" s="44"/>
      <c r="GI62" s="44"/>
      <c r="GJ62" s="44"/>
      <c r="GK62" s="44"/>
      <c r="GL62" s="44"/>
      <c r="GM62" s="44"/>
      <c r="GN62" s="44"/>
      <c r="GO62" s="44"/>
      <c r="GP62" s="44"/>
      <c r="GQ62" s="44"/>
      <c r="GR62" s="44"/>
      <c r="GS62" s="44"/>
      <c r="GT62" s="44"/>
      <c r="GU62" s="44"/>
      <c r="GV62" s="44"/>
      <c r="GW62" s="44"/>
      <c r="GX62" s="44"/>
      <c r="GY62" s="44"/>
      <c r="GZ62" s="44"/>
      <c r="HA62" s="44"/>
      <c r="HB62" s="44"/>
      <c r="HC62" s="44"/>
      <c r="HD62" s="44"/>
      <c r="HE62" s="44"/>
      <c r="HF62" s="44"/>
      <c r="HG62" s="44"/>
      <c r="HH62" s="44"/>
      <c r="HI62" s="44"/>
      <c r="HJ62" s="44"/>
      <c r="HK62" s="44"/>
      <c r="HL62" s="44"/>
      <c r="HM62" s="44"/>
      <c r="HN62" s="44"/>
      <c r="HO62" s="44"/>
      <c r="HP62" s="44"/>
      <c r="HQ62" s="44"/>
      <c r="HR62" s="44"/>
      <c r="HS62" s="44"/>
      <c r="HT62" s="44"/>
      <c r="HU62" s="44"/>
      <c r="HV62" s="44"/>
      <c r="HW62" s="44"/>
      <c r="HX62" s="44"/>
      <c r="HY62" s="44"/>
      <c r="HZ62" s="44"/>
      <c r="IA62" s="44"/>
      <c r="IB62" s="44"/>
      <c r="IC62" s="44"/>
      <c r="ID62" s="44"/>
      <c r="IE62" s="44"/>
      <c r="IF62" s="44"/>
      <c r="IG62" s="44"/>
      <c r="IH62" s="44"/>
      <c r="II62" s="44"/>
      <c r="IJ62" s="44"/>
      <c r="IK62" s="44"/>
      <c r="IL62" s="44"/>
      <c r="IM62" s="44"/>
      <c r="IN62" s="44"/>
      <c r="IO62" s="44"/>
      <c r="IP62" s="44"/>
      <c r="IQ62" s="44"/>
      <c r="IR62" s="44"/>
      <c r="IS62" s="44"/>
      <c r="IT62" s="44"/>
      <c r="IU62" s="44"/>
      <c r="IV62" s="44"/>
      <c r="IW62" s="44"/>
      <c r="IX62" s="44"/>
      <c r="IY62" s="44"/>
      <c r="IZ62" s="44"/>
      <c r="JA62" s="44"/>
      <c r="JB62" s="44"/>
      <c r="JC62" s="44"/>
      <c r="JD62" s="44"/>
      <c r="JE62" s="44"/>
      <c r="JF62" s="44"/>
      <c r="JG62" s="44"/>
      <c r="JH62" s="44"/>
      <c r="JI62" s="44"/>
      <c r="JJ62" s="44"/>
      <c r="JK62" s="44"/>
      <c r="JL62" s="44"/>
      <c r="JM62" s="44"/>
      <c r="JN62" s="44"/>
      <c r="JO62" s="44"/>
      <c r="JP62" s="44"/>
      <c r="JQ62" s="44"/>
      <c r="JR62" s="44"/>
      <c r="JS62" s="44"/>
      <c r="JT62" s="44"/>
      <c r="JU62" s="44"/>
      <c r="JV62" s="44"/>
      <c r="JW62" s="44"/>
      <c r="JX62" s="44"/>
      <c r="JY62" s="44"/>
      <c r="JZ62" s="44"/>
      <c r="KA62" s="44"/>
      <c r="KB62" s="44"/>
      <c r="KC62" s="44"/>
      <c r="KD62" s="44"/>
      <c r="KE62" s="44"/>
      <c r="KF62" s="44"/>
      <c r="KG62" s="44"/>
      <c r="KH62" s="44"/>
      <c r="KI62" s="44"/>
      <c r="KJ62" s="44"/>
      <c r="KK62" s="44"/>
      <c r="KL62" s="44"/>
      <c r="KM62" s="44"/>
      <c r="KN62" s="44"/>
      <c r="KO62" s="44"/>
      <c r="KP62" s="44"/>
      <c r="KQ62" s="44"/>
      <c r="KR62" s="44"/>
      <c r="KS62" s="44"/>
      <c r="KT62" s="44"/>
      <c r="KU62" s="44"/>
      <c r="KV62" s="44"/>
      <c r="KW62" s="44"/>
      <c r="KX62" s="44"/>
      <c r="KY62" s="44"/>
      <c r="KZ62" s="44"/>
      <c r="LA62" s="44"/>
      <c r="LB62" s="44"/>
      <c r="LC62" s="44"/>
      <c r="LD62" s="44"/>
      <c r="LE62" s="44"/>
      <c r="LF62" s="44"/>
      <c r="LG62" s="44"/>
      <c r="LH62" s="44"/>
      <c r="LI62" s="44"/>
      <c r="LJ62" s="44"/>
      <c r="LK62" s="44"/>
      <c r="LL62" s="44"/>
      <c r="LM62" s="44"/>
      <c r="LN62" s="44"/>
      <c r="LO62" s="44"/>
      <c r="LP62" s="44"/>
      <c r="LQ62" s="44"/>
      <c r="LR62" s="44"/>
      <c r="LS62" s="44"/>
      <c r="LT62" s="44"/>
      <c r="LU62" s="44"/>
      <c r="LV62" s="44"/>
      <c r="LW62" s="44"/>
      <c r="LX62" s="44"/>
      <c r="LY62" s="44"/>
      <c r="LZ62" s="44"/>
      <c r="MA62" s="44"/>
      <c r="MB62" s="44"/>
      <c r="MC62" s="44"/>
      <c r="MD62" s="44"/>
      <c r="ME62" s="44"/>
      <c r="MF62" s="44"/>
      <c r="MG62" s="44"/>
      <c r="MH62" s="44"/>
      <c r="MI62" s="44"/>
      <c r="MJ62" s="44"/>
      <c r="MK62" s="44"/>
      <c r="ML62" s="44"/>
      <c r="MM62" s="44"/>
      <c r="MN62" s="44"/>
      <c r="MO62" s="44"/>
      <c r="MP62" s="44"/>
      <c r="MQ62" s="44"/>
      <c r="MR62" s="44"/>
      <c r="MS62" s="44"/>
      <c r="MT62" s="44"/>
      <c r="MU62" s="44"/>
      <c r="MV62" s="44"/>
      <c r="MW62" s="44"/>
      <c r="MX62" s="44"/>
      <c r="MY62" s="44"/>
      <c r="MZ62" s="44"/>
      <c r="NA62" s="44"/>
      <c r="NB62" s="44"/>
      <c r="NC62" s="44"/>
      <c r="ND62" s="44"/>
      <c r="NE62" s="44"/>
      <c r="NF62" s="44"/>
      <c r="NG62" s="44"/>
      <c r="NH62" s="44"/>
      <c r="NI62" s="44"/>
      <c r="NJ62" s="44"/>
      <c r="NK62" s="44"/>
      <c r="NL62" s="44"/>
      <c r="NM62" s="44"/>
      <c r="NN62" s="44"/>
      <c r="NO62" s="44"/>
      <c r="NP62" s="44"/>
      <c r="NQ62" s="44"/>
      <c r="NR62" s="44"/>
      <c r="NS62" s="44"/>
      <c r="NT62" s="44"/>
      <c r="NU62" s="44"/>
      <c r="NV62" s="44"/>
      <c r="NW62" s="44"/>
      <c r="NX62" s="44"/>
      <c r="NY62" s="44"/>
      <c r="NZ62" s="44"/>
      <c r="OA62" s="44"/>
      <c r="OB62" s="44"/>
      <c r="OC62" s="44"/>
      <c r="OD62" s="44"/>
      <c r="OE62" s="44"/>
      <c r="OF62" s="44"/>
      <c r="OG62" s="44"/>
      <c r="OH62" s="44"/>
      <c r="OI62" s="44"/>
      <c r="OJ62" s="44"/>
      <c r="OK62" s="44"/>
      <c r="OL62" s="44"/>
      <c r="OM62" s="44"/>
      <c r="ON62" s="44"/>
      <c r="OO62" s="44"/>
      <c r="OP62" s="44"/>
      <c r="OQ62" s="44"/>
      <c r="OR62" s="44"/>
      <c r="OS62" s="44"/>
      <c r="OT62" s="44"/>
      <c r="OU62" s="44"/>
      <c r="OV62" s="44"/>
      <c r="OW62" s="44"/>
      <c r="OX62" s="44"/>
      <c r="OY62" s="44"/>
      <c r="OZ62" s="44"/>
      <c r="PA62" s="44"/>
      <c r="PB62" s="44"/>
      <c r="PC62" s="44"/>
      <c r="PD62" s="44"/>
      <c r="PE62" s="44"/>
      <c r="PF62" s="44"/>
      <c r="PG62" s="44"/>
      <c r="PH62" s="44"/>
      <c r="PI62" s="44"/>
      <c r="PJ62" s="44"/>
      <c r="PK62" s="44"/>
      <c r="PL62" s="44"/>
      <c r="PM62" s="44"/>
      <c r="PN62" s="44"/>
      <c r="PO62" s="44"/>
      <c r="PP62" s="44"/>
      <c r="PQ62" s="44"/>
      <c r="PR62" s="44"/>
      <c r="PS62" s="44"/>
      <c r="PT62" s="44"/>
      <c r="PU62" s="44"/>
      <c r="PV62" s="44"/>
      <c r="PW62" s="44"/>
      <c r="PX62" s="44"/>
      <c r="PY62" s="44"/>
      <c r="PZ62" s="44"/>
      <c r="QA62" s="44"/>
      <c r="QB62" s="44"/>
      <c r="QC62" s="44"/>
      <c r="QD62" s="44"/>
      <c r="QE62" s="44"/>
      <c r="QF62" s="44"/>
      <c r="QG62" s="44"/>
      <c r="QH62" s="44"/>
      <c r="QI62" s="44"/>
      <c r="QJ62" s="44"/>
      <c r="QK62" s="44"/>
      <c r="QL62" s="44"/>
      <c r="QM62" s="44"/>
      <c r="QN62" s="44"/>
      <c r="QO62" s="44"/>
      <c r="QP62" s="44"/>
      <c r="QQ62" s="44"/>
      <c r="QR62" s="44"/>
      <c r="QS62" s="44"/>
      <c r="QT62" s="44"/>
      <c r="QU62" s="44"/>
      <c r="QV62" s="44"/>
      <c r="QW62" s="44"/>
      <c r="QX62" s="44"/>
      <c r="QY62" s="44"/>
      <c r="QZ62" s="44"/>
      <c r="RA62" s="44"/>
      <c r="RB62" s="44"/>
      <c r="RC62" s="44"/>
      <c r="RD62" s="44"/>
      <c r="RE62" s="44"/>
      <c r="RF62" s="44"/>
      <c r="RG62" s="44"/>
      <c r="RH62" s="44"/>
      <c r="RI62" s="44"/>
      <c r="RJ62" s="44"/>
      <c r="RK62" s="44"/>
      <c r="RL62" s="44"/>
      <c r="RM62" s="44"/>
      <c r="RN62" s="44"/>
      <c r="RO62" s="44"/>
      <c r="RP62" s="44"/>
      <c r="RQ62" s="44"/>
      <c r="RR62" s="44"/>
      <c r="RS62" s="44"/>
      <c r="RT62" s="44"/>
      <c r="RU62" s="44"/>
      <c r="RV62" s="44"/>
      <c r="RW62" s="44"/>
      <c r="RX62" s="44"/>
      <c r="RY62" s="44"/>
      <c r="RZ62" s="44"/>
      <c r="SA62" s="44"/>
      <c r="SB62" s="44"/>
      <c r="SC62" s="44"/>
      <c r="SD62" s="44"/>
      <c r="SE62" s="44"/>
      <c r="SF62" s="44"/>
      <c r="SG62" s="44"/>
      <c r="SH62" s="44"/>
      <c r="SI62" s="44"/>
      <c r="SJ62" s="44"/>
      <c r="SK62" s="44"/>
      <c r="SL62" s="44"/>
      <c r="SM62" s="44"/>
      <c r="SN62" s="44"/>
      <c r="SO62" s="44"/>
      <c r="SP62" s="44"/>
      <c r="SQ62" s="44"/>
      <c r="SR62" s="44"/>
      <c r="SS62" s="44"/>
      <c r="ST62" s="44"/>
      <c r="SU62" s="44"/>
      <c r="SV62" s="44"/>
      <c r="SW62" s="44"/>
      <c r="SX62" s="44"/>
      <c r="SY62" s="44"/>
      <c r="SZ62" s="44"/>
      <c r="TA62" s="44"/>
      <c r="TB62" s="44"/>
      <c r="TC62" s="44"/>
      <c r="TD62" s="44"/>
      <c r="TE62" s="44"/>
      <c r="TF62" s="44"/>
      <c r="TG62" s="44"/>
      <c r="TH62" s="44"/>
      <c r="TI62" s="44"/>
      <c r="TJ62" s="44"/>
      <c r="TK62" s="44"/>
      <c r="TL62" s="44"/>
      <c r="TM62" s="44"/>
      <c r="TN62" s="44"/>
      <c r="TO62" s="44"/>
      <c r="TP62" s="44"/>
      <c r="TQ62" s="44"/>
      <c r="TR62" s="44"/>
      <c r="TS62" s="44"/>
      <c r="TT62" s="44"/>
      <c r="TU62" s="44"/>
      <c r="TV62" s="44"/>
      <c r="TW62" s="44"/>
      <c r="TX62" s="44"/>
      <c r="TY62" s="44"/>
      <c r="TZ62" s="44"/>
      <c r="UA62" s="44"/>
      <c r="UB62" s="44"/>
      <c r="UC62" s="44"/>
      <c r="UD62" s="44"/>
      <c r="UE62" s="44"/>
      <c r="UF62" s="44"/>
      <c r="UG62" s="44"/>
      <c r="UH62" s="44"/>
      <c r="UI62" s="44"/>
      <c r="UJ62" s="44"/>
      <c r="UK62" s="44"/>
      <c r="UL62" s="44"/>
      <c r="UM62" s="44"/>
      <c r="UN62" s="44"/>
      <c r="UO62" s="44"/>
      <c r="UP62" s="44"/>
      <c r="UQ62" s="44"/>
      <c r="UR62" s="44"/>
      <c r="US62" s="44"/>
      <c r="UT62" s="44"/>
      <c r="UU62" s="44"/>
      <c r="UV62" s="44"/>
      <c r="UW62" s="44"/>
      <c r="UX62" s="44"/>
      <c r="UY62" s="44"/>
      <c r="UZ62" s="44"/>
      <c r="VA62" s="44"/>
      <c r="VB62" s="44"/>
      <c r="VC62" s="44"/>
      <c r="VD62" s="44"/>
      <c r="VE62" s="44"/>
      <c r="VF62" s="44"/>
      <c r="VG62" s="44"/>
      <c r="VH62" s="44"/>
      <c r="VI62" s="44"/>
      <c r="VJ62" s="44"/>
      <c r="VK62" s="44"/>
      <c r="VL62" s="44"/>
      <c r="VM62" s="44"/>
      <c r="VN62" s="44"/>
      <c r="VO62" s="44"/>
      <c r="VP62" s="44"/>
      <c r="VQ62" s="44"/>
      <c r="VR62" s="44"/>
      <c r="VS62" s="44"/>
      <c r="VT62" s="44"/>
      <c r="VU62" s="44"/>
      <c r="VV62" s="44"/>
      <c r="VW62" s="44"/>
      <c r="VX62" s="44"/>
      <c r="VY62" s="44"/>
      <c r="VZ62" s="44"/>
      <c r="WA62" s="44"/>
      <c r="WB62" s="44"/>
      <c r="WC62" s="44"/>
      <c r="WD62" s="44"/>
      <c r="WE62" s="44"/>
      <c r="WF62" s="44"/>
      <c r="WG62" s="44"/>
      <c r="WH62" s="44"/>
      <c r="WI62" s="44"/>
      <c r="WJ62" s="44"/>
      <c r="WK62" s="44"/>
      <c r="WL62" s="44"/>
      <c r="WM62" s="44"/>
      <c r="WN62" s="44"/>
      <c r="WO62" s="44"/>
      <c r="WP62" s="44"/>
      <c r="WQ62" s="44"/>
      <c r="WR62" s="44"/>
      <c r="WS62" s="44"/>
      <c r="WT62" s="44"/>
      <c r="WU62" s="44"/>
      <c r="WV62" s="44"/>
      <c r="WW62" s="44"/>
      <c r="WX62" s="44"/>
      <c r="WY62" s="44"/>
      <c r="WZ62" s="44"/>
      <c r="XA62" s="44"/>
      <c r="XB62" s="44"/>
      <c r="XC62" s="44"/>
      <c r="XD62" s="44"/>
      <c r="XE62" s="44"/>
      <c r="XF62" s="44"/>
      <c r="XG62" s="44"/>
      <c r="XH62" s="44"/>
      <c r="XI62" s="44"/>
      <c r="XJ62" s="44"/>
      <c r="XK62" s="44"/>
      <c r="XL62" s="44"/>
      <c r="XM62" s="44"/>
      <c r="XN62" s="44"/>
      <c r="XO62" s="44"/>
      <c r="XP62" s="44"/>
      <c r="XQ62" s="44"/>
      <c r="XR62" s="44"/>
      <c r="XS62" s="44"/>
      <c r="XT62" s="44"/>
      <c r="XU62" s="44"/>
      <c r="XV62" s="44"/>
      <c r="XW62" s="44"/>
      <c r="XX62" s="44"/>
      <c r="XY62" s="44"/>
      <c r="XZ62" s="44"/>
      <c r="YA62" s="44"/>
      <c r="YB62" s="44"/>
      <c r="YC62" s="44"/>
      <c r="YD62" s="44"/>
      <c r="YE62" s="44"/>
      <c r="YF62" s="44"/>
      <c r="YG62" s="44"/>
      <c r="YH62" s="44"/>
      <c r="YI62" s="44"/>
      <c r="YJ62" s="44"/>
      <c r="YK62" s="44"/>
      <c r="YL62" s="44"/>
      <c r="YM62" s="44"/>
      <c r="YN62" s="44"/>
      <c r="YO62" s="44"/>
      <c r="YP62" s="44"/>
      <c r="YQ62" s="44"/>
      <c r="YR62" s="44"/>
      <c r="YS62" s="44"/>
      <c r="YT62" s="44"/>
      <c r="YU62" s="44"/>
      <c r="YV62" s="44"/>
      <c r="YW62" s="44"/>
      <c r="YX62" s="44"/>
      <c r="YY62" s="44"/>
      <c r="YZ62" s="44"/>
      <c r="ZA62" s="44"/>
      <c r="ZB62" s="44"/>
      <c r="ZC62" s="44"/>
      <c r="ZD62" s="44"/>
      <c r="ZE62" s="44"/>
      <c r="ZF62" s="44"/>
      <c r="ZG62" s="44"/>
      <c r="ZH62" s="44"/>
      <c r="ZI62" s="44"/>
      <c r="ZJ62" s="44"/>
      <c r="ZK62" s="44"/>
      <c r="ZL62" s="44"/>
      <c r="ZM62" s="44"/>
      <c r="ZN62" s="44"/>
      <c r="ZO62" s="44"/>
      <c r="ZP62" s="44"/>
      <c r="ZQ62" s="44"/>
      <c r="ZR62" s="44"/>
      <c r="ZS62" s="44"/>
      <c r="ZT62" s="44"/>
      <c r="ZU62" s="44"/>
      <c r="ZV62" s="44"/>
      <c r="ZW62" s="44"/>
      <c r="ZX62" s="44"/>
      <c r="ZY62" s="44"/>
      <c r="ZZ62" s="44"/>
      <c r="AAA62" s="44"/>
      <c r="AAB62" s="44"/>
      <c r="AAC62" s="44"/>
      <c r="AAD62" s="44"/>
      <c r="AAE62" s="44"/>
      <c r="AAF62" s="44"/>
      <c r="AAG62" s="44"/>
      <c r="AAH62" s="44"/>
      <c r="AAI62" s="44"/>
      <c r="AAJ62" s="44"/>
      <c r="AAK62" s="44"/>
      <c r="AAL62" s="44"/>
      <c r="AAM62" s="44"/>
      <c r="AAN62" s="44"/>
      <c r="AAO62" s="44"/>
      <c r="AAP62" s="44"/>
      <c r="AAQ62" s="44"/>
      <c r="AAR62" s="44"/>
      <c r="AAS62" s="44"/>
      <c r="AAT62" s="44"/>
      <c r="AAU62" s="44"/>
      <c r="AAV62" s="44"/>
      <c r="AAW62" s="44"/>
      <c r="AAX62" s="44"/>
      <c r="AAY62" s="44"/>
      <c r="AAZ62" s="44"/>
      <c r="ABA62" s="44"/>
      <c r="ABB62" s="44"/>
      <c r="ABC62" s="44"/>
      <c r="ABD62" s="44"/>
      <c r="ABE62" s="44"/>
      <c r="ABF62" s="44"/>
      <c r="ABG62" s="44"/>
      <c r="ABH62" s="44"/>
      <c r="ABI62" s="44"/>
      <c r="ABJ62" s="44"/>
      <c r="ABK62" s="44"/>
      <c r="ABL62" s="44"/>
      <c r="ABM62" s="44"/>
      <c r="ABN62" s="44"/>
      <c r="ABO62" s="44"/>
      <c r="ABP62" s="44"/>
      <c r="ABQ62" s="44"/>
      <c r="ABR62" s="44"/>
      <c r="ABS62" s="44"/>
      <c r="ABT62" s="44"/>
      <c r="ABU62" s="44"/>
      <c r="ABV62" s="44"/>
      <c r="ABW62" s="44"/>
      <c r="ABX62" s="44"/>
      <c r="ABY62" s="44"/>
      <c r="ABZ62" s="44"/>
      <c r="ACA62" s="44"/>
      <c r="ACB62" s="44"/>
      <c r="ACC62" s="44"/>
      <c r="ACD62" s="44"/>
      <c r="ACE62" s="44"/>
      <c r="ACF62" s="44"/>
      <c r="ACG62" s="44"/>
      <c r="ACH62" s="44"/>
      <c r="ACI62" s="44"/>
      <c r="ACJ62" s="44"/>
      <c r="ACK62" s="44"/>
      <c r="ACL62" s="44"/>
      <c r="ACM62" s="44"/>
      <c r="ACN62" s="44"/>
      <c r="ACO62" s="44"/>
      <c r="ACP62" s="44"/>
      <c r="ACQ62" s="44"/>
      <c r="ACR62" s="44"/>
      <c r="ACS62" s="44"/>
      <c r="ACT62" s="44"/>
      <c r="ACU62" s="44"/>
      <c r="ACV62" s="44"/>
      <c r="ACW62" s="44"/>
      <c r="ACX62" s="44"/>
      <c r="ACY62" s="44"/>
      <c r="ACZ62" s="44"/>
      <c r="ADA62" s="44"/>
      <c r="ADB62" s="44"/>
      <c r="ADC62" s="44"/>
      <c r="ADD62" s="44"/>
      <c r="ADE62" s="44"/>
      <c r="ADF62" s="44"/>
      <c r="ADG62" s="44"/>
      <c r="ADH62" s="44"/>
      <c r="ADI62" s="44"/>
      <c r="ADJ62" s="44"/>
      <c r="ADK62" s="44"/>
      <c r="ADL62" s="44"/>
      <c r="ADM62" s="44"/>
      <c r="ADN62" s="44"/>
      <c r="ADO62" s="44"/>
      <c r="ADP62" s="44"/>
      <c r="ADQ62" s="44"/>
      <c r="ADR62" s="44"/>
      <c r="ADS62" s="44"/>
      <c r="ADT62" s="44"/>
      <c r="ADU62" s="44"/>
      <c r="ADV62" s="44"/>
      <c r="ADW62" s="44"/>
      <c r="ADX62" s="44"/>
      <c r="ADY62" s="44"/>
      <c r="ADZ62" s="44"/>
      <c r="AEA62" s="44"/>
      <c r="AEB62" s="44"/>
      <c r="AEC62" s="44"/>
      <c r="AED62" s="44"/>
      <c r="AEE62" s="44"/>
      <c r="AEF62" s="44"/>
      <c r="AEG62" s="44"/>
      <c r="AEH62" s="44"/>
      <c r="AEI62" s="44"/>
      <c r="AEJ62" s="44"/>
      <c r="AEK62" s="44"/>
      <c r="AEL62" s="44"/>
      <c r="AEM62" s="44"/>
      <c r="AEN62" s="44"/>
      <c r="AEO62" s="44"/>
      <c r="AEP62" s="44"/>
      <c r="AEQ62" s="44"/>
      <c r="AER62" s="44"/>
      <c r="AES62" s="44"/>
      <c r="AET62" s="44"/>
      <c r="AEU62" s="44"/>
      <c r="AEV62" s="44"/>
      <c r="AEW62" s="44"/>
      <c r="AEX62" s="44"/>
      <c r="AEY62" s="44"/>
      <c r="AEZ62" s="44"/>
      <c r="AFA62" s="44"/>
      <c r="AFB62" s="44"/>
      <c r="AFC62" s="44"/>
      <c r="AFD62" s="44"/>
      <c r="AFE62" s="44"/>
      <c r="AFF62" s="44"/>
      <c r="AFG62" s="44"/>
      <c r="AFH62" s="44"/>
      <c r="AFI62" s="44"/>
      <c r="AFJ62" s="44"/>
      <c r="AFK62" s="44"/>
      <c r="AFL62" s="44"/>
      <c r="AFM62" s="44"/>
      <c r="AFN62" s="44"/>
      <c r="AFO62" s="44"/>
      <c r="AFP62" s="44"/>
      <c r="AFQ62" s="44"/>
      <c r="AFR62" s="44"/>
      <c r="AFS62" s="44"/>
      <c r="AFT62" s="44"/>
      <c r="AFU62" s="44"/>
      <c r="AFV62" s="44"/>
      <c r="AFW62" s="44"/>
      <c r="AFX62" s="44"/>
      <c r="AFY62" s="44"/>
      <c r="AFZ62" s="44"/>
      <c r="AGA62" s="44"/>
      <c r="AGB62" s="44"/>
      <c r="AGC62" s="44"/>
      <c r="AGD62" s="44"/>
      <c r="AGE62" s="44"/>
      <c r="AGF62" s="44"/>
      <c r="AGG62" s="44"/>
      <c r="AGH62" s="44"/>
      <c r="AGI62" s="44"/>
      <c r="AGJ62" s="44"/>
      <c r="AGK62" s="44"/>
      <c r="AGL62" s="44"/>
      <c r="AGM62" s="44"/>
      <c r="AGN62" s="44"/>
      <c r="AGO62" s="44"/>
      <c r="AGP62" s="44"/>
      <c r="AGQ62" s="44"/>
      <c r="AGR62" s="44"/>
      <c r="AGS62" s="44"/>
      <c r="AGT62" s="44"/>
      <c r="AGU62" s="44"/>
      <c r="AGV62" s="44"/>
      <c r="AGW62" s="44"/>
      <c r="AGX62" s="44"/>
      <c r="AGY62" s="44"/>
      <c r="AGZ62" s="44"/>
      <c r="AHA62" s="44"/>
      <c r="AHB62" s="44"/>
      <c r="AHC62" s="44"/>
      <c r="AHD62" s="44"/>
      <c r="AHE62" s="44"/>
      <c r="AHF62" s="44"/>
      <c r="AHG62" s="44"/>
      <c r="AHH62" s="44"/>
      <c r="AHI62" s="44"/>
      <c r="AHJ62" s="44"/>
      <c r="AHK62" s="44"/>
      <c r="AHL62" s="44"/>
      <c r="AHM62" s="44"/>
      <c r="AHN62" s="44"/>
      <c r="AHO62" s="44"/>
      <c r="AHP62" s="44"/>
      <c r="AHQ62" s="44"/>
      <c r="AHR62" s="44"/>
      <c r="AHS62" s="44"/>
      <c r="AHT62" s="44"/>
      <c r="AHU62" s="44"/>
      <c r="AHV62" s="44"/>
      <c r="AHW62" s="44"/>
      <c r="AHX62" s="44"/>
      <c r="AHY62" s="44"/>
      <c r="AHZ62" s="44"/>
      <c r="AIA62" s="44"/>
      <c r="AIB62" s="44"/>
      <c r="AIC62" s="44"/>
      <c r="AID62" s="44"/>
      <c r="AIE62" s="44"/>
      <c r="AIF62" s="44"/>
      <c r="AIG62" s="44"/>
      <c r="AIH62" s="44"/>
      <c r="AII62" s="44"/>
      <c r="AIJ62" s="44"/>
      <c r="AIK62" s="44"/>
      <c r="AIL62" s="44"/>
      <c r="AIM62" s="44"/>
      <c r="AIN62" s="44"/>
      <c r="AIO62" s="44"/>
      <c r="AIP62" s="44"/>
      <c r="AIQ62" s="44"/>
      <c r="AIR62" s="44"/>
      <c r="AIS62" s="44"/>
      <c r="AIT62" s="44"/>
      <c r="AIU62" s="44"/>
      <c r="AIV62" s="44"/>
      <c r="AIW62" s="44"/>
      <c r="AIX62" s="44"/>
      <c r="AIY62" s="44"/>
      <c r="AIZ62" s="44"/>
      <c r="AJA62" s="44"/>
      <c r="AJB62" s="44"/>
      <c r="AJC62" s="44"/>
      <c r="AJD62" s="44"/>
      <c r="AJE62" s="44"/>
      <c r="AJF62" s="44"/>
      <c r="AJG62" s="44"/>
      <c r="AJH62" s="44"/>
      <c r="AJI62" s="44"/>
      <c r="AJJ62" s="44"/>
      <c r="AJK62" s="44"/>
      <c r="AJL62" s="44"/>
      <c r="AJM62" s="44"/>
      <c r="AJN62" s="44"/>
      <c r="AJO62" s="44"/>
      <c r="AJP62" s="44"/>
      <c r="AJQ62" s="44"/>
      <c r="AJR62" s="44"/>
      <c r="AJS62" s="44"/>
      <c r="AJT62" s="44"/>
      <c r="AJU62" s="44"/>
      <c r="AJV62" s="44"/>
      <c r="AJW62" s="44"/>
      <c r="AJX62" s="44"/>
      <c r="AJY62" s="44"/>
      <c r="AJZ62" s="44"/>
      <c r="AKA62" s="44"/>
      <c r="AKB62" s="44"/>
      <c r="AKC62" s="44"/>
      <c r="AKD62" s="44"/>
      <c r="AKE62" s="44"/>
      <c r="AKF62" s="44"/>
      <c r="AKG62" s="44"/>
      <c r="AKH62" s="44"/>
      <c r="AKI62" s="44"/>
      <c r="AKJ62" s="44"/>
      <c r="AKK62" s="44"/>
      <c r="AKL62" s="44"/>
      <c r="AKM62" s="44"/>
      <c r="AKN62" s="44"/>
      <c r="AKO62" s="44"/>
      <c r="AKP62" s="44"/>
      <c r="AKQ62" s="44"/>
      <c r="AKR62" s="44"/>
      <c r="AKS62" s="44"/>
      <c r="AKT62" s="44"/>
      <c r="AKU62" s="44"/>
      <c r="AKV62" s="44"/>
      <c r="AKW62" s="44"/>
      <c r="AKX62" s="44"/>
      <c r="AKY62" s="44"/>
      <c r="AKZ62" s="44"/>
      <c r="ALA62" s="44"/>
      <c r="ALB62" s="44"/>
      <c r="ALC62" s="44"/>
      <c r="ALD62" s="44"/>
      <c r="ALE62" s="44"/>
      <c r="ALF62" s="44"/>
      <c r="ALG62" s="44"/>
      <c r="ALH62" s="44"/>
      <c r="ALI62" s="44"/>
      <c r="ALJ62" s="44"/>
      <c r="ALK62" s="44"/>
      <c r="ALL62" s="44"/>
      <c r="ALM62" s="44"/>
      <c r="ALN62" s="44"/>
      <c r="ALO62" s="44"/>
      <c r="ALP62" s="44"/>
      <c r="ALQ62" s="44"/>
      <c r="ALR62" s="44"/>
      <c r="ALS62" s="44"/>
      <c r="ALT62" s="44"/>
      <c r="ALU62" s="44"/>
      <c r="ALV62" s="44"/>
      <c r="ALW62" s="44"/>
      <c r="ALX62" s="44"/>
      <c r="ALY62" s="44"/>
      <c r="ALZ62" s="44"/>
      <c r="AMA62" s="44"/>
      <c r="AMB62" s="44"/>
      <c r="AMC62" s="44"/>
      <c r="AMD62" s="44"/>
      <c r="AME62" s="44"/>
      <c r="AMF62" s="44"/>
      <c r="AMG62" s="44"/>
      <c r="AMH62" s="44"/>
      <c r="AMI62" s="44"/>
      <c r="AMJ62" s="44"/>
      <c r="AMK62" s="44"/>
      <c r="AML62" s="44"/>
      <c r="AMM62" s="44"/>
      <c r="AMN62" s="44"/>
      <c r="AMO62" s="44"/>
      <c r="AMP62" s="44"/>
      <c r="AMQ62" s="44"/>
      <c r="AMR62" s="44"/>
      <c r="AMS62" s="44"/>
      <c r="AMT62" s="44"/>
      <c r="AMU62" s="44"/>
      <c r="AMV62" s="44"/>
      <c r="AMW62" s="44"/>
      <c r="AMX62" s="44"/>
      <c r="AMY62" s="44"/>
      <c r="AMZ62" s="44"/>
      <c r="ANA62" s="44"/>
      <c r="ANB62" s="44"/>
      <c r="ANC62" s="44"/>
      <c r="AND62" s="44"/>
      <c r="ANE62" s="44"/>
      <c r="ANF62" s="44"/>
      <c r="ANG62" s="44"/>
      <c r="ANH62" s="44"/>
      <c r="ANI62" s="44"/>
      <c r="ANJ62" s="44"/>
      <c r="ANK62" s="44"/>
      <c r="ANL62" s="44"/>
      <c r="ANM62" s="44"/>
      <c r="ANN62" s="44"/>
      <c r="ANO62" s="44"/>
      <c r="ANP62" s="44"/>
      <c r="ANQ62" s="44"/>
      <c r="ANR62" s="44"/>
      <c r="ANS62" s="44"/>
      <c r="ANT62" s="44"/>
      <c r="ANU62" s="44"/>
      <c r="ANV62" s="44"/>
      <c r="ANW62" s="44"/>
      <c r="ANX62" s="44"/>
      <c r="ANY62" s="44"/>
      <c r="ANZ62" s="44"/>
      <c r="AOA62" s="44"/>
      <c r="AOB62" s="44"/>
      <c r="AOC62" s="44"/>
      <c r="AOD62" s="44"/>
      <c r="AOE62" s="44"/>
      <c r="AOF62" s="44"/>
      <c r="AOG62" s="44"/>
      <c r="AOH62" s="44"/>
      <c r="AOI62" s="44"/>
      <c r="AOJ62" s="44"/>
      <c r="AOK62" s="44"/>
      <c r="AOL62" s="44"/>
      <c r="AOM62" s="44"/>
      <c r="AON62" s="44"/>
      <c r="AOO62" s="44"/>
      <c r="AOP62" s="44"/>
      <c r="AOQ62" s="44"/>
      <c r="AOR62" s="44"/>
      <c r="AOS62" s="44"/>
      <c r="AOT62" s="44"/>
      <c r="AOU62" s="44"/>
      <c r="AOV62" s="44"/>
      <c r="AOW62" s="44"/>
      <c r="AOX62" s="44"/>
      <c r="AOY62" s="44"/>
      <c r="AOZ62" s="44"/>
      <c r="APA62" s="44"/>
      <c r="APB62" s="44"/>
      <c r="APC62" s="44"/>
      <c r="APD62" s="44"/>
      <c r="APE62" s="44"/>
      <c r="APF62" s="44"/>
      <c r="APG62" s="44"/>
      <c r="APH62" s="44"/>
      <c r="API62" s="44"/>
      <c r="APJ62" s="44"/>
      <c r="APK62" s="44"/>
      <c r="APL62" s="44"/>
      <c r="APM62" s="44"/>
    </row>
    <row r="63" spans="3:1105" x14ac:dyDescent="0.25">
      <c r="C63" s="46" t="s">
        <v>351</v>
      </c>
      <c r="D63" s="44">
        <v>12403</v>
      </c>
      <c r="E63" s="119">
        <v>-88132397.359999999</v>
      </c>
      <c r="F63" s="119">
        <v>0</v>
      </c>
      <c r="G63" s="119">
        <v>9248950.0899999999</v>
      </c>
      <c r="H63" s="119">
        <v>0</v>
      </c>
      <c r="I63" s="44"/>
      <c r="J63" s="44"/>
      <c r="K63" s="44"/>
      <c r="L63" s="44"/>
      <c r="M63" s="44"/>
      <c r="N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44"/>
      <c r="AN63" s="44"/>
      <c r="AO63" s="44"/>
      <c r="AP63" s="44"/>
      <c r="AQ63" s="44"/>
      <c r="AR63" s="44"/>
      <c r="AS63" s="44"/>
      <c r="AT63" s="44"/>
      <c r="AU63" s="44"/>
      <c r="AV63" s="44"/>
      <c r="AW63" s="44"/>
      <c r="AX63" s="44"/>
      <c r="AY63" s="44"/>
      <c r="AZ63" s="44"/>
      <c r="BA63" s="44"/>
      <c r="BB63" s="44"/>
      <c r="BC63" s="44"/>
      <c r="BD63" s="44"/>
      <c r="BE63" s="44"/>
      <c r="BF63" s="44"/>
      <c r="BG63" s="44"/>
      <c r="BH63" s="44"/>
      <c r="BI63" s="44"/>
      <c r="BJ63" s="44"/>
      <c r="BK63" s="44"/>
      <c r="BL63" s="44"/>
      <c r="BM63" s="44"/>
      <c r="BN63" s="44"/>
      <c r="BO63" s="44"/>
      <c r="BP63" s="44"/>
      <c r="BQ63" s="44"/>
      <c r="BR63" s="44"/>
      <c r="BS63" s="44"/>
      <c r="BT63" s="44"/>
      <c r="BU63" s="44"/>
      <c r="BV63" s="44"/>
      <c r="BW63" s="44"/>
      <c r="BX63" s="44"/>
      <c r="BY63" s="44"/>
      <c r="BZ63" s="44"/>
      <c r="CA63" s="44"/>
      <c r="CB63" s="44"/>
      <c r="CC63" s="44"/>
      <c r="CD63" s="44"/>
      <c r="CE63" s="44"/>
      <c r="CF63" s="44"/>
      <c r="CG63" s="44"/>
      <c r="CH63" s="44"/>
      <c r="CI63" s="44"/>
      <c r="CJ63" s="44"/>
      <c r="CK63" s="44"/>
      <c r="CL63" s="44"/>
      <c r="CM63" s="44"/>
      <c r="CN63" s="44"/>
      <c r="CO63" s="44"/>
      <c r="CP63" s="44"/>
      <c r="CQ63" s="44"/>
      <c r="CR63" s="44"/>
      <c r="CS63" s="44"/>
      <c r="CT63" s="44"/>
      <c r="CU63" s="44"/>
      <c r="CV63" s="44"/>
      <c r="CW63" s="44"/>
      <c r="CX63" s="44"/>
      <c r="CY63" s="44"/>
      <c r="CZ63" s="44"/>
      <c r="DA63" s="44"/>
      <c r="DB63" s="44"/>
      <c r="DC63" s="44"/>
      <c r="DD63" s="44"/>
      <c r="DE63" s="44"/>
      <c r="DF63" s="44"/>
      <c r="DG63" s="44"/>
      <c r="DH63" s="44"/>
      <c r="DI63" s="44"/>
      <c r="DJ63" s="44"/>
      <c r="DK63" s="44"/>
      <c r="DL63" s="44"/>
      <c r="DM63" s="44"/>
      <c r="DN63" s="44"/>
      <c r="DO63" s="44"/>
      <c r="DP63" s="44"/>
      <c r="DQ63" s="44"/>
      <c r="DR63" s="44"/>
      <c r="DS63" s="44"/>
      <c r="DT63" s="44"/>
      <c r="DU63" s="44"/>
      <c r="DV63" s="44"/>
      <c r="DW63" s="44"/>
      <c r="DX63" s="44"/>
      <c r="DY63" s="44"/>
      <c r="DZ63" s="44"/>
      <c r="EA63" s="44"/>
      <c r="EB63" s="44"/>
      <c r="EC63" s="44"/>
      <c r="ED63" s="44"/>
      <c r="EE63" s="44"/>
      <c r="EF63" s="44"/>
      <c r="EG63" s="44"/>
      <c r="EH63" s="44"/>
      <c r="EI63" s="44"/>
      <c r="EJ63" s="44"/>
      <c r="EK63" s="44"/>
      <c r="EL63" s="44"/>
      <c r="EM63" s="44"/>
      <c r="EN63" s="44"/>
      <c r="EO63" s="44"/>
      <c r="EP63" s="44"/>
      <c r="EQ63" s="44"/>
      <c r="ER63" s="44"/>
      <c r="ES63" s="44"/>
      <c r="ET63" s="44"/>
      <c r="EU63" s="44"/>
      <c r="EV63" s="44"/>
      <c r="EW63" s="44"/>
      <c r="EX63" s="44"/>
      <c r="EY63" s="44"/>
      <c r="EZ63" s="44"/>
      <c r="FA63" s="44"/>
      <c r="FB63" s="44"/>
      <c r="FC63" s="44"/>
      <c r="FD63" s="44"/>
      <c r="FE63" s="44"/>
      <c r="FF63" s="44"/>
      <c r="FG63" s="44"/>
      <c r="FH63" s="44"/>
      <c r="FI63" s="44"/>
      <c r="FJ63" s="44"/>
      <c r="FK63" s="44"/>
      <c r="FL63" s="44"/>
      <c r="FM63" s="44"/>
      <c r="FN63" s="44"/>
      <c r="FO63" s="44"/>
      <c r="FP63" s="44"/>
      <c r="FQ63" s="44"/>
      <c r="FR63" s="44"/>
      <c r="FS63" s="44"/>
      <c r="FT63" s="44"/>
      <c r="FU63" s="44"/>
      <c r="FV63" s="44"/>
      <c r="FW63" s="44"/>
      <c r="FX63" s="44"/>
      <c r="FY63" s="44"/>
      <c r="FZ63" s="44"/>
      <c r="GA63" s="44"/>
      <c r="GB63" s="44"/>
      <c r="GC63" s="44"/>
      <c r="GD63" s="44"/>
      <c r="GE63" s="44"/>
      <c r="GF63" s="44"/>
      <c r="GG63" s="44"/>
      <c r="GH63" s="44"/>
      <c r="GI63" s="44"/>
      <c r="GJ63" s="44"/>
      <c r="GK63" s="44"/>
      <c r="GL63" s="44"/>
      <c r="GM63" s="44"/>
      <c r="GN63" s="44"/>
      <c r="GO63" s="44"/>
      <c r="GP63" s="44"/>
      <c r="GQ63" s="44"/>
      <c r="GR63" s="44"/>
      <c r="GS63" s="44"/>
      <c r="GT63" s="44"/>
      <c r="GU63" s="44"/>
      <c r="GV63" s="44"/>
      <c r="GW63" s="44"/>
      <c r="GX63" s="44"/>
      <c r="GY63" s="44"/>
      <c r="GZ63" s="44"/>
      <c r="HA63" s="44"/>
      <c r="HB63" s="44"/>
      <c r="HC63" s="44"/>
      <c r="HD63" s="44"/>
      <c r="HE63" s="44"/>
      <c r="HF63" s="44"/>
      <c r="HG63" s="44"/>
      <c r="HH63" s="44"/>
      <c r="HI63" s="44"/>
      <c r="HJ63" s="44"/>
      <c r="HK63" s="44"/>
      <c r="HL63" s="44"/>
      <c r="HM63" s="44"/>
      <c r="HN63" s="44"/>
      <c r="HO63" s="44"/>
      <c r="HP63" s="44"/>
      <c r="HQ63" s="44"/>
      <c r="HR63" s="44"/>
      <c r="HS63" s="44"/>
      <c r="HT63" s="44"/>
      <c r="HU63" s="44"/>
      <c r="HV63" s="44"/>
      <c r="HW63" s="44"/>
      <c r="HX63" s="44"/>
      <c r="HY63" s="44"/>
      <c r="HZ63" s="44"/>
      <c r="IA63" s="44"/>
      <c r="IB63" s="44"/>
      <c r="IC63" s="44"/>
      <c r="ID63" s="44"/>
      <c r="IE63" s="44"/>
      <c r="IF63" s="44"/>
      <c r="IG63" s="44"/>
      <c r="IH63" s="44"/>
      <c r="II63" s="44"/>
      <c r="IJ63" s="44"/>
      <c r="IK63" s="44"/>
      <c r="IL63" s="44"/>
      <c r="IM63" s="44"/>
      <c r="IN63" s="44"/>
      <c r="IO63" s="44"/>
      <c r="IP63" s="44"/>
      <c r="IQ63" s="44"/>
      <c r="IR63" s="44"/>
      <c r="IS63" s="44"/>
      <c r="IT63" s="44"/>
      <c r="IU63" s="44"/>
      <c r="IV63" s="44"/>
      <c r="IW63" s="44"/>
      <c r="IX63" s="44"/>
      <c r="IY63" s="44"/>
      <c r="IZ63" s="44"/>
      <c r="JA63" s="44"/>
      <c r="JB63" s="44"/>
      <c r="JC63" s="44"/>
      <c r="JD63" s="44"/>
      <c r="JE63" s="44"/>
      <c r="JF63" s="44"/>
      <c r="JG63" s="44"/>
      <c r="JH63" s="44"/>
      <c r="JI63" s="44"/>
      <c r="JJ63" s="44"/>
      <c r="JK63" s="44"/>
      <c r="JL63" s="44"/>
      <c r="JM63" s="44"/>
      <c r="JN63" s="44"/>
      <c r="JO63" s="44"/>
      <c r="JP63" s="44"/>
      <c r="JQ63" s="44"/>
      <c r="JR63" s="44"/>
      <c r="JS63" s="44"/>
      <c r="JT63" s="44"/>
      <c r="JU63" s="44"/>
      <c r="JV63" s="44"/>
      <c r="JW63" s="44"/>
      <c r="JX63" s="44"/>
      <c r="JY63" s="44"/>
      <c r="JZ63" s="44"/>
      <c r="KA63" s="44"/>
      <c r="KB63" s="44"/>
      <c r="KC63" s="44"/>
      <c r="KD63" s="44"/>
      <c r="KE63" s="44"/>
      <c r="KF63" s="44"/>
      <c r="KG63" s="44"/>
      <c r="KH63" s="44"/>
      <c r="KI63" s="44"/>
      <c r="KJ63" s="44"/>
      <c r="KK63" s="44"/>
      <c r="KL63" s="44"/>
      <c r="KM63" s="44"/>
      <c r="KN63" s="44"/>
      <c r="KO63" s="44"/>
      <c r="KP63" s="44"/>
      <c r="KQ63" s="44"/>
      <c r="KR63" s="44"/>
      <c r="KS63" s="44"/>
      <c r="KT63" s="44"/>
      <c r="KU63" s="44"/>
      <c r="KV63" s="44"/>
      <c r="KW63" s="44"/>
      <c r="KX63" s="44"/>
      <c r="KY63" s="44"/>
      <c r="KZ63" s="44"/>
      <c r="LA63" s="44"/>
      <c r="LB63" s="44"/>
      <c r="LC63" s="44"/>
      <c r="LD63" s="44"/>
      <c r="LE63" s="44"/>
      <c r="LF63" s="44"/>
      <c r="LG63" s="44"/>
      <c r="LH63" s="44"/>
      <c r="LI63" s="44"/>
      <c r="LJ63" s="44"/>
      <c r="LK63" s="44"/>
      <c r="LL63" s="44"/>
      <c r="LM63" s="44"/>
      <c r="LN63" s="44"/>
      <c r="LO63" s="44"/>
      <c r="LP63" s="44"/>
      <c r="LQ63" s="44"/>
      <c r="LR63" s="44"/>
      <c r="LS63" s="44"/>
      <c r="LT63" s="44"/>
      <c r="LU63" s="44"/>
      <c r="LV63" s="44"/>
      <c r="LW63" s="44"/>
      <c r="LX63" s="44"/>
      <c r="LY63" s="44"/>
      <c r="LZ63" s="44"/>
      <c r="MA63" s="44"/>
      <c r="MB63" s="44"/>
      <c r="MC63" s="44"/>
      <c r="MD63" s="44"/>
      <c r="ME63" s="44"/>
      <c r="MF63" s="44"/>
      <c r="MG63" s="44"/>
      <c r="MH63" s="44"/>
      <c r="MI63" s="44"/>
      <c r="MJ63" s="44"/>
      <c r="MK63" s="44"/>
      <c r="ML63" s="44"/>
      <c r="MM63" s="44"/>
      <c r="MN63" s="44"/>
      <c r="MO63" s="44"/>
      <c r="MP63" s="44"/>
      <c r="MQ63" s="44"/>
      <c r="MR63" s="44"/>
      <c r="MS63" s="44"/>
      <c r="MT63" s="44"/>
      <c r="MU63" s="44"/>
      <c r="MV63" s="44"/>
      <c r="MW63" s="44"/>
      <c r="MX63" s="44"/>
      <c r="MY63" s="44"/>
      <c r="MZ63" s="44"/>
      <c r="NA63" s="44"/>
      <c r="NB63" s="44"/>
      <c r="NC63" s="44"/>
      <c r="ND63" s="44"/>
      <c r="NE63" s="44"/>
      <c r="NF63" s="44"/>
      <c r="NG63" s="44"/>
      <c r="NH63" s="44"/>
      <c r="NI63" s="44"/>
      <c r="NJ63" s="44"/>
      <c r="NK63" s="44"/>
      <c r="NL63" s="44"/>
      <c r="NM63" s="44"/>
      <c r="NN63" s="44"/>
      <c r="NO63" s="44"/>
      <c r="NP63" s="44"/>
      <c r="NQ63" s="44"/>
      <c r="NR63" s="44"/>
      <c r="NS63" s="44"/>
      <c r="NT63" s="44"/>
      <c r="NU63" s="44"/>
      <c r="NV63" s="44"/>
      <c r="NW63" s="44"/>
      <c r="NX63" s="44"/>
      <c r="NY63" s="44"/>
      <c r="NZ63" s="44"/>
      <c r="OA63" s="44"/>
      <c r="OB63" s="44"/>
      <c r="OC63" s="44"/>
      <c r="OD63" s="44"/>
      <c r="OE63" s="44"/>
      <c r="OF63" s="44"/>
      <c r="OG63" s="44"/>
      <c r="OH63" s="44"/>
      <c r="OI63" s="44"/>
      <c r="OJ63" s="44"/>
      <c r="OK63" s="44"/>
      <c r="OL63" s="44"/>
      <c r="OM63" s="44"/>
      <c r="ON63" s="44"/>
      <c r="OO63" s="44"/>
      <c r="OP63" s="44"/>
      <c r="OQ63" s="44"/>
      <c r="OR63" s="44"/>
      <c r="OS63" s="44"/>
      <c r="OT63" s="44"/>
      <c r="OU63" s="44"/>
      <c r="OV63" s="44"/>
      <c r="OW63" s="44"/>
      <c r="OX63" s="44"/>
      <c r="OY63" s="44"/>
      <c r="OZ63" s="44"/>
      <c r="PA63" s="44"/>
      <c r="PB63" s="44"/>
      <c r="PC63" s="44"/>
      <c r="PD63" s="44"/>
      <c r="PE63" s="44"/>
      <c r="PF63" s="44"/>
      <c r="PG63" s="44"/>
      <c r="PH63" s="44"/>
      <c r="PI63" s="44"/>
      <c r="PJ63" s="44"/>
      <c r="PK63" s="44"/>
      <c r="PL63" s="44"/>
      <c r="PM63" s="44"/>
      <c r="PN63" s="44"/>
      <c r="PO63" s="44"/>
      <c r="PP63" s="44"/>
      <c r="PQ63" s="44"/>
      <c r="PR63" s="44"/>
      <c r="PS63" s="44"/>
      <c r="PT63" s="44"/>
      <c r="PU63" s="44"/>
      <c r="PV63" s="44"/>
      <c r="PW63" s="44"/>
      <c r="PX63" s="44"/>
      <c r="PY63" s="44"/>
      <c r="PZ63" s="44"/>
      <c r="QA63" s="44"/>
      <c r="QB63" s="44"/>
      <c r="QC63" s="44"/>
      <c r="QD63" s="44"/>
      <c r="QE63" s="44"/>
      <c r="QF63" s="44"/>
      <c r="QG63" s="44"/>
      <c r="QH63" s="44"/>
      <c r="QI63" s="44"/>
      <c r="QJ63" s="44"/>
      <c r="QK63" s="44"/>
      <c r="QL63" s="44"/>
      <c r="QM63" s="44"/>
      <c r="QN63" s="44"/>
      <c r="QO63" s="44"/>
      <c r="QP63" s="44"/>
      <c r="QQ63" s="44"/>
      <c r="QR63" s="44"/>
      <c r="QS63" s="44"/>
      <c r="QT63" s="44"/>
      <c r="QU63" s="44"/>
      <c r="QV63" s="44"/>
      <c r="QW63" s="44"/>
      <c r="QX63" s="44"/>
      <c r="QY63" s="44"/>
      <c r="QZ63" s="44"/>
      <c r="RA63" s="44"/>
      <c r="RB63" s="44"/>
      <c r="RC63" s="44"/>
      <c r="RD63" s="44"/>
      <c r="RE63" s="44"/>
      <c r="RF63" s="44"/>
      <c r="RG63" s="44"/>
      <c r="RH63" s="44"/>
      <c r="RI63" s="44"/>
      <c r="RJ63" s="44"/>
      <c r="RK63" s="44"/>
      <c r="RL63" s="44"/>
      <c r="RM63" s="44"/>
      <c r="RN63" s="44"/>
      <c r="RO63" s="44"/>
      <c r="RP63" s="44"/>
      <c r="RQ63" s="44"/>
      <c r="RR63" s="44"/>
      <c r="RS63" s="44"/>
      <c r="RT63" s="44"/>
      <c r="RU63" s="44"/>
      <c r="RV63" s="44"/>
      <c r="RW63" s="44"/>
      <c r="RX63" s="44"/>
      <c r="RY63" s="44"/>
      <c r="RZ63" s="44"/>
      <c r="SA63" s="44"/>
      <c r="SB63" s="44"/>
      <c r="SC63" s="44"/>
      <c r="SD63" s="44"/>
      <c r="SE63" s="44"/>
      <c r="SF63" s="44"/>
      <c r="SG63" s="44"/>
      <c r="SH63" s="44"/>
      <c r="SI63" s="44"/>
      <c r="SJ63" s="44"/>
      <c r="SK63" s="44"/>
      <c r="SL63" s="44"/>
      <c r="SM63" s="44"/>
      <c r="SN63" s="44"/>
      <c r="SO63" s="44"/>
      <c r="SP63" s="44"/>
      <c r="SQ63" s="44"/>
      <c r="SR63" s="44"/>
      <c r="SS63" s="44"/>
      <c r="ST63" s="44"/>
      <c r="SU63" s="44"/>
      <c r="SV63" s="44"/>
      <c r="SW63" s="44"/>
      <c r="SX63" s="44"/>
      <c r="SY63" s="44"/>
      <c r="SZ63" s="44"/>
      <c r="TA63" s="44"/>
      <c r="TB63" s="44"/>
      <c r="TC63" s="44"/>
      <c r="TD63" s="44"/>
      <c r="TE63" s="44"/>
      <c r="TF63" s="44"/>
      <c r="TG63" s="44"/>
      <c r="TH63" s="44"/>
      <c r="TI63" s="44"/>
      <c r="TJ63" s="44"/>
      <c r="TK63" s="44"/>
      <c r="TL63" s="44"/>
      <c r="TM63" s="44"/>
      <c r="TN63" s="44"/>
      <c r="TO63" s="44"/>
      <c r="TP63" s="44"/>
      <c r="TQ63" s="44"/>
      <c r="TR63" s="44"/>
      <c r="TS63" s="44"/>
      <c r="TT63" s="44"/>
      <c r="TU63" s="44"/>
      <c r="TV63" s="44"/>
      <c r="TW63" s="44"/>
      <c r="TX63" s="44"/>
      <c r="TY63" s="44"/>
      <c r="TZ63" s="44"/>
      <c r="UA63" s="44"/>
      <c r="UB63" s="44"/>
      <c r="UC63" s="44"/>
      <c r="UD63" s="44"/>
      <c r="UE63" s="44"/>
      <c r="UF63" s="44"/>
      <c r="UG63" s="44"/>
      <c r="UH63" s="44"/>
      <c r="UI63" s="44"/>
      <c r="UJ63" s="44"/>
      <c r="UK63" s="44"/>
      <c r="UL63" s="44"/>
      <c r="UM63" s="44"/>
      <c r="UN63" s="44"/>
      <c r="UO63" s="44"/>
      <c r="UP63" s="44"/>
      <c r="UQ63" s="44"/>
      <c r="UR63" s="44"/>
      <c r="US63" s="44"/>
      <c r="UT63" s="44"/>
      <c r="UU63" s="44"/>
      <c r="UV63" s="44"/>
      <c r="UW63" s="44"/>
      <c r="UX63" s="44"/>
      <c r="UY63" s="44"/>
      <c r="UZ63" s="44"/>
      <c r="VA63" s="44"/>
      <c r="VB63" s="44"/>
      <c r="VC63" s="44"/>
      <c r="VD63" s="44"/>
      <c r="VE63" s="44"/>
      <c r="VF63" s="44"/>
      <c r="VG63" s="44"/>
      <c r="VH63" s="44"/>
      <c r="VI63" s="44"/>
      <c r="VJ63" s="44"/>
      <c r="VK63" s="44"/>
      <c r="VL63" s="44"/>
      <c r="VM63" s="44"/>
      <c r="VN63" s="44"/>
      <c r="VO63" s="44"/>
      <c r="VP63" s="44"/>
      <c r="VQ63" s="44"/>
      <c r="VR63" s="44"/>
      <c r="VS63" s="44"/>
      <c r="VT63" s="44"/>
      <c r="VU63" s="44"/>
      <c r="VV63" s="44"/>
      <c r="VW63" s="44"/>
      <c r="VX63" s="44"/>
      <c r="VY63" s="44"/>
      <c r="VZ63" s="44"/>
      <c r="WA63" s="44"/>
      <c r="WB63" s="44"/>
      <c r="WC63" s="44"/>
      <c r="WD63" s="44"/>
      <c r="WE63" s="44"/>
      <c r="WF63" s="44"/>
      <c r="WG63" s="44"/>
      <c r="WH63" s="44"/>
      <c r="WI63" s="44"/>
      <c r="WJ63" s="44"/>
      <c r="WK63" s="44"/>
      <c r="WL63" s="44"/>
      <c r="WM63" s="44"/>
      <c r="WN63" s="44"/>
      <c r="WO63" s="44"/>
      <c r="WP63" s="44"/>
      <c r="WQ63" s="44"/>
      <c r="WR63" s="44"/>
      <c r="WS63" s="44"/>
      <c r="WT63" s="44"/>
      <c r="WU63" s="44"/>
      <c r="WV63" s="44"/>
      <c r="WW63" s="44"/>
      <c r="WX63" s="44"/>
      <c r="WY63" s="44"/>
      <c r="WZ63" s="44"/>
      <c r="XA63" s="44"/>
      <c r="XB63" s="44"/>
      <c r="XC63" s="44"/>
      <c r="XD63" s="44"/>
      <c r="XE63" s="44"/>
      <c r="XF63" s="44"/>
      <c r="XG63" s="44"/>
      <c r="XH63" s="44"/>
      <c r="XI63" s="44"/>
      <c r="XJ63" s="44"/>
      <c r="XK63" s="44"/>
      <c r="XL63" s="44"/>
      <c r="XM63" s="44"/>
      <c r="XN63" s="44"/>
      <c r="XO63" s="44"/>
      <c r="XP63" s="44"/>
      <c r="XQ63" s="44"/>
      <c r="XR63" s="44"/>
      <c r="XS63" s="44"/>
      <c r="XT63" s="44"/>
      <c r="XU63" s="44"/>
      <c r="XV63" s="44"/>
      <c r="XW63" s="44"/>
      <c r="XX63" s="44"/>
      <c r="XY63" s="44"/>
      <c r="XZ63" s="44"/>
      <c r="YA63" s="44"/>
      <c r="YB63" s="44"/>
      <c r="YC63" s="44"/>
      <c r="YD63" s="44"/>
      <c r="YE63" s="44"/>
      <c r="YF63" s="44"/>
      <c r="YG63" s="44"/>
      <c r="YH63" s="44"/>
      <c r="YI63" s="44"/>
      <c r="YJ63" s="44"/>
      <c r="YK63" s="44"/>
      <c r="YL63" s="44"/>
      <c r="YM63" s="44"/>
      <c r="YN63" s="44"/>
      <c r="YO63" s="44"/>
      <c r="YP63" s="44"/>
      <c r="YQ63" s="44"/>
      <c r="YR63" s="44"/>
      <c r="YS63" s="44"/>
      <c r="YT63" s="44"/>
      <c r="YU63" s="44"/>
      <c r="YV63" s="44"/>
      <c r="YW63" s="44"/>
      <c r="YX63" s="44"/>
      <c r="YY63" s="44"/>
      <c r="YZ63" s="44"/>
      <c r="ZA63" s="44"/>
      <c r="ZB63" s="44"/>
      <c r="ZC63" s="44"/>
      <c r="ZD63" s="44"/>
      <c r="ZE63" s="44"/>
      <c r="ZF63" s="44"/>
      <c r="ZG63" s="44"/>
      <c r="ZH63" s="44"/>
      <c r="ZI63" s="44"/>
      <c r="ZJ63" s="44"/>
      <c r="ZK63" s="44"/>
      <c r="ZL63" s="44"/>
      <c r="ZM63" s="44"/>
      <c r="ZN63" s="44"/>
      <c r="ZO63" s="44"/>
      <c r="ZP63" s="44"/>
      <c r="ZQ63" s="44"/>
      <c r="ZR63" s="44"/>
      <c r="ZS63" s="44"/>
      <c r="ZT63" s="44"/>
      <c r="ZU63" s="44"/>
      <c r="ZV63" s="44"/>
      <c r="ZW63" s="44"/>
      <c r="ZX63" s="44"/>
      <c r="ZY63" s="44"/>
      <c r="ZZ63" s="44"/>
      <c r="AAA63" s="44"/>
      <c r="AAB63" s="44"/>
      <c r="AAC63" s="44"/>
      <c r="AAD63" s="44"/>
      <c r="AAE63" s="44"/>
      <c r="AAF63" s="44"/>
      <c r="AAG63" s="44"/>
      <c r="AAH63" s="44"/>
      <c r="AAI63" s="44"/>
      <c r="AAJ63" s="44"/>
      <c r="AAK63" s="44"/>
      <c r="AAL63" s="44"/>
      <c r="AAM63" s="44"/>
      <c r="AAN63" s="44"/>
      <c r="AAO63" s="44"/>
      <c r="AAP63" s="44"/>
      <c r="AAQ63" s="44"/>
      <c r="AAR63" s="44"/>
      <c r="AAS63" s="44"/>
      <c r="AAT63" s="44"/>
      <c r="AAU63" s="44"/>
      <c r="AAV63" s="44"/>
      <c r="AAW63" s="44"/>
      <c r="AAX63" s="44"/>
      <c r="AAY63" s="44"/>
      <c r="AAZ63" s="44"/>
      <c r="ABA63" s="44"/>
      <c r="ABB63" s="44"/>
      <c r="ABC63" s="44"/>
      <c r="ABD63" s="44"/>
      <c r="ABE63" s="44"/>
      <c r="ABF63" s="44"/>
      <c r="ABG63" s="44"/>
      <c r="ABH63" s="44"/>
      <c r="ABI63" s="44"/>
      <c r="ABJ63" s="44"/>
      <c r="ABK63" s="44"/>
      <c r="ABL63" s="44"/>
      <c r="ABM63" s="44"/>
      <c r="ABN63" s="44"/>
      <c r="ABO63" s="44"/>
      <c r="ABP63" s="44"/>
      <c r="ABQ63" s="44"/>
      <c r="ABR63" s="44"/>
      <c r="ABS63" s="44"/>
      <c r="ABT63" s="44"/>
      <c r="ABU63" s="44"/>
      <c r="ABV63" s="44"/>
      <c r="ABW63" s="44"/>
      <c r="ABX63" s="44"/>
      <c r="ABY63" s="44"/>
      <c r="ABZ63" s="44"/>
      <c r="ACA63" s="44"/>
      <c r="ACB63" s="44"/>
      <c r="ACC63" s="44"/>
      <c r="ACD63" s="44"/>
      <c r="ACE63" s="44"/>
      <c r="ACF63" s="44"/>
      <c r="ACG63" s="44"/>
      <c r="ACH63" s="44"/>
      <c r="ACI63" s="44"/>
      <c r="ACJ63" s="44"/>
      <c r="ACK63" s="44"/>
      <c r="ACL63" s="44"/>
      <c r="ACM63" s="44"/>
      <c r="ACN63" s="44"/>
      <c r="ACO63" s="44"/>
      <c r="ACP63" s="44"/>
      <c r="ACQ63" s="44"/>
      <c r="ACR63" s="44"/>
      <c r="ACS63" s="44"/>
      <c r="ACT63" s="44"/>
      <c r="ACU63" s="44"/>
      <c r="ACV63" s="44"/>
      <c r="ACW63" s="44"/>
      <c r="ACX63" s="44"/>
      <c r="ACY63" s="44"/>
      <c r="ACZ63" s="44"/>
      <c r="ADA63" s="44"/>
      <c r="ADB63" s="44"/>
      <c r="ADC63" s="44"/>
      <c r="ADD63" s="44"/>
      <c r="ADE63" s="44"/>
      <c r="ADF63" s="44"/>
      <c r="ADG63" s="44"/>
      <c r="ADH63" s="44"/>
      <c r="ADI63" s="44"/>
      <c r="ADJ63" s="44"/>
      <c r="ADK63" s="44"/>
      <c r="ADL63" s="44"/>
      <c r="ADM63" s="44"/>
      <c r="ADN63" s="44"/>
      <c r="ADO63" s="44"/>
      <c r="ADP63" s="44"/>
      <c r="ADQ63" s="44"/>
      <c r="ADR63" s="44"/>
      <c r="ADS63" s="44"/>
      <c r="ADT63" s="44"/>
      <c r="ADU63" s="44"/>
      <c r="ADV63" s="44"/>
      <c r="ADW63" s="44"/>
      <c r="ADX63" s="44"/>
      <c r="ADY63" s="44"/>
      <c r="ADZ63" s="44"/>
      <c r="AEA63" s="44"/>
      <c r="AEB63" s="44"/>
      <c r="AEC63" s="44"/>
      <c r="AED63" s="44"/>
      <c r="AEE63" s="44"/>
      <c r="AEF63" s="44"/>
      <c r="AEG63" s="44"/>
      <c r="AEH63" s="44"/>
      <c r="AEI63" s="44"/>
      <c r="AEJ63" s="44"/>
      <c r="AEK63" s="44"/>
      <c r="AEL63" s="44"/>
      <c r="AEM63" s="44"/>
      <c r="AEN63" s="44"/>
      <c r="AEO63" s="44"/>
      <c r="AEP63" s="44"/>
      <c r="AEQ63" s="44"/>
      <c r="AER63" s="44"/>
      <c r="AES63" s="44"/>
      <c r="AET63" s="44"/>
      <c r="AEU63" s="44"/>
      <c r="AEV63" s="44"/>
      <c r="AEW63" s="44"/>
      <c r="AEX63" s="44"/>
      <c r="AEY63" s="44"/>
      <c r="AEZ63" s="44"/>
      <c r="AFA63" s="44"/>
      <c r="AFB63" s="44"/>
      <c r="AFC63" s="44"/>
      <c r="AFD63" s="44"/>
      <c r="AFE63" s="44"/>
      <c r="AFF63" s="44"/>
      <c r="AFG63" s="44"/>
      <c r="AFH63" s="44"/>
      <c r="AFI63" s="44"/>
      <c r="AFJ63" s="44"/>
      <c r="AFK63" s="44"/>
      <c r="AFL63" s="44"/>
      <c r="AFM63" s="44"/>
      <c r="AFN63" s="44"/>
      <c r="AFO63" s="44"/>
      <c r="AFP63" s="44"/>
      <c r="AFQ63" s="44"/>
      <c r="AFR63" s="44"/>
      <c r="AFS63" s="44"/>
      <c r="AFT63" s="44"/>
      <c r="AFU63" s="44"/>
      <c r="AFV63" s="44"/>
      <c r="AFW63" s="44"/>
      <c r="AFX63" s="44"/>
      <c r="AFY63" s="44"/>
      <c r="AFZ63" s="44"/>
      <c r="AGA63" s="44"/>
      <c r="AGB63" s="44"/>
      <c r="AGC63" s="44"/>
      <c r="AGD63" s="44"/>
      <c r="AGE63" s="44"/>
      <c r="AGF63" s="44"/>
      <c r="AGG63" s="44"/>
      <c r="AGH63" s="44"/>
      <c r="AGI63" s="44"/>
      <c r="AGJ63" s="44"/>
      <c r="AGK63" s="44"/>
      <c r="AGL63" s="44"/>
      <c r="AGM63" s="44"/>
      <c r="AGN63" s="44"/>
      <c r="AGO63" s="44"/>
      <c r="AGP63" s="44"/>
      <c r="AGQ63" s="44"/>
      <c r="AGR63" s="44"/>
      <c r="AGS63" s="44"/>
      <c r="AGT63" s="44"/>
      <c r="AGU63" s="44"/>
      <c r="AGV63" s="44"/>
      <c r="AGW63" s="44"/>
      <c r="AGX63" s="44"/>
      <c r="AGY63" s="44"/>
      <c r="AGZ63" s="44"/>
      <c r="AHA63" s="44"/>
      <c r="AHB63" s="44"/>
      <c r="AHC63" s="44"/>
      <c r="AHD63" s="44"/>
      <c r="AHE63" s="44"/>
      <c r="AHF63" s="44"/>
      <c r="AHG63" s="44"/>
      <c r="AHH63" s="44"/>
      <c r="AHI63" s="44"/>
      <c r="AHJ63" s="44"/>
      <c r="AHK63" s="44"/>
      <c r="AHL63" s="44"/>
      <c r="AHM63" s="44"/>
      <c r="AHN63" s="44"/>
      <c r="AHO63" s="44"/>
      <c r="AHP63" s="44"/>
      <c r="AHQ63" s="44"/>
      <c r="AHR63" s="44"/>
      <c r="AHS63" s="44"/>
      <c r="AHT63" s="44"/>
      <c r="AHU63" s="44"/>
      <c r="AHV63" s="44"/>
      <c r="AHW63" s="44"/>
      <c r="AHX63" s="44"/>
      <c r="AHY63" s="44"/>
      <c r="AHZ63" s="44"/>
      <c r="AIA63" s="44"/>
      <c r="AIB63" s="44"/>
      <c r="AIC63" s="44"/>
      <c r="AID63" s="44"/>
      <c r="AIE63" s="44"/>
      <c r="AIF63" s="44"/>
      <c r="AIG63" s="44"/>
      <c r="AIH63" s="44"/>
      <c r="AII63" s="44"/>
      <c r="AIJ63" s="44"/>
      <c r="AIK63" s="44"/>
      <c r="AIL63" s="44"/>
      <c r="AIM63" s="44"/>
      <c r="AIN63" s="44"/>
      <c r="AIO63" s="44"/>
      <c r="AIP63" s="44"/>
      <c r="AIQ63" s="44"/>
      <c r="AIR63" s="44"/>
      <c r="AIS63" s="44"/>
      <c r="AIT63" s="44"/>
      <c r="AIU63" s="44"/>
      <c r="AIV63" s="44"/>
      <c r="AIW63" s="44"/>
      <c r="AIX63" s="44"/>
      <c r="AIY63" s="44"/>
      <c r="AIZ63" s="44"/>
      <c r="AJA63" s="44"/>
      <c r="AJB63" s="44"/>
      <c r="AJC63" s="44"/>
      <c r="AJD63" s="44"/>
      <c r="AJE63" s="44"/>
      <c r="AJF63" s="44"/>
      <c r="AJG63" s="44"/>
      <c r="AJH63" s="44"/>
      <c r="AJI63" s="44"/>
      <c r="AJJ63" s="44"/>
      <c r="AJK63" s="44"/>
      <c r="AJL63" s="44"/>
      <c r="AJM63" s="44"/>
      <c r="AJN63" s="44"/>
      <c r="AJO63" s="44"/>
      <c r="AJP63" s="44"/>
      <c r="AJQ63" s="44"/>
      <c r="AJR63" s="44"/>
      <c r="AJS63" s="44"/>
      <c r="AJT63" s="44"/>
      <c r="AJU63" s="44"/>
      <c r="AJV63" s="44"/>
      <c r="AJW63" s="44"/>
      <c r="AJX63" s="44"/>
      <c r="AJY63" s="44"/>
      <c r="AJZ63" s="44"/>
      <c r="AKA63" s="44"/>
      <c r="AKB63" s="44"/>
      <c r="AKC63" s="44"/>
      <c r="AKD63" s="44"/>
      <c r="AKE63" s="44"/>
      <c r="AKF63" s="44"/>
      <c r="AKG63" s="44"/>
      <c r="AKH63" s="44"/>
      <c r="AKI63" s="44"/>
      <c r="AKJ63" s="44"/>
      <c r="AKK63" s="44"/>
      <c r="AKL63" s="44"/>
      <c r="AKM63" s="44"/>
      <c r="AKN63" s="44"/>
      <c r="AKO63" s="44"/>
      <c r="AKP63" s="44"/>
      <c r="AKQ63" s="44"/>
      <c r="AKR63" s="44"/>
      <c r="AKS63" s="44"/>
      <c r="AKT63" s="44"/>
      <c r="AKU63" s="44"/>
      <c r="AKV63" s="44"/>
      <c r="AKW63" s="44"/>
      <c r="AKX63" s="44"/>
      <c r="AKY63" s="44"/>
      <c r="AKZ63" s="44"/>
      <c r="ALA63" s="44"/>
      <c r="ALB63" s="44"/>
      <c r="ALC63" s="44"/>
      <c r="ALD63" s="44"/>
      <c r="ALE63" s="44"/>
      <c r="ALF63" s="44"/>
      <c r="ALG63" s="44"/>
      <c r="ALH63" s="44"/>
      <c r="ALI63" s="44"/>
      <c r="ALJ63" s="44"/>
      <c r="ALK63" s="44"/>
      <c r="ALL63" s="44"/>
      <c r="ALM63" s="44"/>
      <c r="ALN63" s="44"/>
      <c r="ALO63" s="44"/>
      <c r="ALP63" s="44"/>
      <c r="ALQ63" s="44"/>
      <c r="ALR63" s="44"/>
      <c r="ALS63" s="44"/>
      <c r="ALT63" s="44"/>
      <c r="ALU63" s="44"/>
      <c r="ALV63" s="44"/>
      <c r="ALW63" s="44"/>
      <c r="ALX63" s="44"/>
      <c r="ALY63" s="44"/>
      <c r="ALZ63" s="44"/>
      <c r="AMA63" s="44"/>
      <c r="AMB63" s="44"/>
      <c r="AMC63" s="44"/>
      <c r="AMD63" s="44"/>
      <c r="AME63" s="44"/>
      <c r="AMF63" s="44"/>
      <c r="AMG63" s="44"/>
      <c r="AMH63" s="44"/>
      <c r="AMI63" s="44"/>
      <c r="AMJ63" s="44"/>
      <c r="AMK63" s="44"/>
      <c r="AML63" s="44"/>
      <c r="AMM63" s="44"/>
      <c r="AMN63" s="44"/>
      <c r="AMO63" s="44"/>
      <c r="AMP63" s="44"/>
      <c r="AMQ63" s="44"/>
      <c r="AMR63" s="44"/>
      <c r="AMS63" s="44"/>
      <c r="AMT63" s="44"/>
      <c r="AMU63" s="44"/>
      <c r="AMV63" s="44"/>
      <c r="AMW63" s="44"/>
      <c r="AMX63" s="44"/>
      <c r="AMY63" s="44"/>
      <c r="AMZ63" s="44"/>
      <c r="ANA63" s="44"/>
      <c r="ANB63" s="44"/>
      <c r="ANC63" s="44"/>
      <c r="AND63" s="44"/>
      <c r="ANE63" s="44"/>
      <c r="ANF63" s="44"/>
      <c r="ANG63" s="44"/>
      <c r="ANH63" s="44"/>
      <c r="ANI63" s="44"/>
      <c r="ANJ63" s="44"/>
      <c r="ANK63" s="44"/>
      <c r="ANL63" s="44"/>
      <c r="ANM63" s="44"/>
      <c r="ANN63" s="44"/>
      <c r="ANO63" s="44"/>
      <c r="ANP63" s="44"/>
      <c r="ANQ63" s="44"/>
      <c r="ANR63" s="44"/>
      <c r="ANS63" s="44"/>
      <c r="ANT63" s="44"/>
      <c r="ANU63" s="44"/>
      <c r="ANV63" s="44"/>
      <c r="ANW63" s="44"/>
      <c r="ANX63" s="44"/>
      <c r="ANY63" s="44"/>
      <c r="ANZ63" s="44"/>
      <c r="AOA63" s="44"/>
      <c r="AOB63" s="44"/>
      <c r="AOC63" s="44"/>
      <c r="AOD63" s="44"/>
      <c r="AOE63" s="44"/>
      <c r="AOF63" s="44"/>
      <c r="AOG63" s="44"/>
      <c r="AOH63" s="44"/>
      <c r="AOI63" s="44"/>
      <c r="AOJ63" s="44"/>
      <c r="AOK63" s="44"/>
      <c r="AOL63" s="44"/>
      <c r="AOM63" s="44"/>
      <c r="AON63" s="44"/>
      <c r="AOO63" s="44"/>
      <c r="AOP63" s="44"/>
      <c r="AOQ63" s="44"/>
      <c r="AOR63" s="44"/>
      <c r="AOS63" s="44"/>
      <c r="AOT63" s="44"/>
      <c r="AOU63" s="44"/>
      <c r="AOV63" s="44"/>
      <c r="AOW63" s="44"/>
      <c r="AOX63" s="44"/>
      <c r="AOY63" s="44"/>
      <c r="AOZ63" s="44"/>
      <c r="APA63" s="44"/>
      <c r="APB63" s="44"/>
      <c r="APC63" s="44"/>
      <c r="APD63" s="44"/>
      <c r="APE63" s="44"/>
      <c r="APF63" s="44"/>
      <c r="APG63" s="44"/>
      <c r="APH63" s="44"/>
      <c r="API63" s="44"/>
      <c r="APJ63" s="44"/>
      <c r="APK63" s="44"/>
      <c r="APL63" s="44"/>
      <c r="APM63" s="44"/>
    </row>
    <row r="64" spans="3:1105" x14ac:dyDescent="0.25">
      <c r="C64" s="46" t="s">
        <v>351</v>
      </c>
      <c r="D64" s="44">
        <v>12405</v>
      </c>
      <c r="E64" s="119">
        <v>-93561982.549999997</v>
      </c>
      <c r="F64" s="119">
        <v>0</v>
      </c>
      <c r="G64" s="119">
        <v>9480173.8399999999</v>
      </c>
      <c r="H64" s="119">
        <v>0</v>
      </c>
      <c r="I64" s="44"/>
      <c r="J64" s="44"/>
      <c r="K64" s="44"/>
      <c r="L64" s="44"/>
      <c r="M64" s="44"/>
      <c r="N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44"/>
      <c r="AV64" s="44"/>
      <c r="AW64" s="44"/>
      <c r="AX64" s="44"/>
      <c r="AY64" s="44"/>
      <c r="AZ64" s="44"/>
      <c r="BA64" s="44"/>
      <c r="BB64" s="44"/>
      <c r="BC64" s="44"/>
      <c r="BD64" s="44"/>
      <c r="BE64" s="44"/>
      <c r="BF64" s="44"/>
      <c r="BG64" s="44"/>
      <c r="BH64" s="44"/>
      <c r="BI64" s="44"/>
      <c r="BJ64" s="44"/>
      <c r="BK64" s="44"/>
      <c r="BL64" s="44"/>
      <c r="BM64" s="44"/>
      <c r="BN64" s="44"/>
      <c r="BO64" s="44"/>
      <c r="BP64" s="44"/>
      <c r="BQ64" s="44"/>
      <c r="BR64" s="44"/>
      <c r="BS64" s="44"/>
      <c r="BT64" s="44"/>
      <c r="BU64" s="44"/>
      <c r="BV64" s="44"/>
      <c r="BW64" s="44"/>
      <c r="BX64" s="44"/>
      <c r="BY64" s="44"/>
      <c r="BZ64" s="44"/>
      <c r="CA64" s="44"/>
      <c r="CB64" s="44"/>
      <c r="CC64" s="44"/>
      <c r="CD64" s="44"/>
      <c r="CE64" s="44"/>
      <c r="CF64" s="44"/>
      <c r="CG64" s="44"/>
      <c r="CH64" s="44"/>
      <c r="CI64" s="44"/>
      <c r="CJ64" s="44"/>
      <c r="CK64" s="44"/>
      <c r="CL64" s="44"/>
      <c r="CM64" s="44"/>
      <c r="CN64" s="44"/>
      <c r="CO64" s="44"/>
      <c r="CP64" s="44"/>
      <c r="CQ64" s="44"/>
      <c r="CR64" s="44"/>
      <c r="CS64" s="44"/>
      <c r="CT64" s="44"/>
      <c r="CU64" s="44"/>
      <c r="CV64" s="44"/>
      <c r="CW64" s="44"/>
      <c r="CX64" s="44"/>
      <c r="CY64" s="44"/>
      <c r="CZ64" s="44"/>
      <c r="DA64" s="44"/>
      <c r="DB64" s="44"/>
      <c r="DC64" s="44"/>
      <c r="DD64" s="44"/>
      <c r="DE64" s="44"/>
      <c r="DF64" s="44"/>
      <c r="DG64" s="44"/>
      <c r="DH64" s="44"/>
      <c r="DI64" s="44"/>
      <c r="DJ64" s="44"/>
      <c r="DK64" s="44"/>
      <c r="DL64" s="44"/>
      <c r="DM64" s="44"/>
      <c r="DN64" s="44"/>
      <c r="DO64" s="44"/>
      <c r="DP64" s="44"/>
      <c r="DQ64" s="44"/>
      <c r="DR64" s="44"/>
      <c r="DS64" s="44"/>
      <c r="DT64" s="44"/>
      <c r="DU64" s="44"/>
      <c r="DV64" s="44"/>
      <c r="DW64" s="44"/>
      <c r="DX64" s="44"/>
      <c r="DY64" s="44"/>
      <c r="DZ64" s="44"/>
      <c r="EA64" s="44"/>
      <c r="EB64" s="44"/>
      <c r="EC64" s="44"/>
      <c r="ED64" s="44"/>
      <c r="EE64" s="44"/>
      <c r="EF64" s="44"/>
      <c r="EG64" s="44"/>
      <c r="EH64" s="44"/>
      <c r="EI64" s="44"/>
      <c r="EJ64" s="44"/>
      <c r="EK64" s="44"/>
      <c r="EL64" s="44"/>
      <c r="EM64" s="44"/>
      <c r="EN64" s="44"/>
      <c r="EO64" s="44"/>
      <c r="EP64" s="44"/>
      <c r="EQ64" s="44"/>
      <c r="ER64" s="44"/>
      <c r="ES64" s="44"/>
      <c r="ET64" s="44"/>
      <c r="EU64" s="44"/>
      <c r="EV64" s="44"/>
      <c r="EW64" s="44"/>
      <c r="EX64" s="44"/>
      <c r="EY64" s="44"/>
      <c r="EZ64" s="44"/>
      <c r="FA64" s="44"/>
      <c r="FB64" s="44"/>
      <c r="FC64" s="44"/>
      <c r="FD64" s="44"/>
      <c r="FE64" s="44"/>
      <c r="FF64" s="44"/>
      <c r="FG64" s="44"/>
      <c r="FH64" s="44"/>
      <c r="FI64" s="44"/>
      <c r="FJ64" s="44"/>
      <c r="FK64" s="44"/>
      <c r="FL64" s="44"/>
      <c r="FM64" s="44"/>
      <c r="FN64" s="44"/>
      <c r="FO64" s="44"/>
      <c r="FP64" s="44"/>
      <c r="FQ64" s="44"/>
      <c r="FR64" s="44"/>
      <c r="FS64" s="44"/>
      <c r="FT64" s="44"/>
      <c r="FU64" s="44"/>
      <c r="FV64" s="44"/>
      <c r="FW64" s="44"/>
      <c r="FX64" s="44"/>
      <c r="FY64" s="44"/>
      <c r="FZ64" s="44"/>
      <c r="GA64" s="44"/>
      <c r="GB64" s="44"/>
      <c r="GC64" s="44"/>
      <c r="GD64" s="44"/>
      <c r="GE64" s="44"/>
      <c r="GF64" s="44"/>
      <c r="GG64" s="44"/>
      <c r="GH64" s="44"/>
      <c r="GI64" s="44"/>
      <c r="GJ64" s="44"/>
      <c r="GK64" s="44"/>
      <c r="GL64" s="44"/>
      <c r="GM64" s="44"/>
      <c r="GN64" s="44"/>
      <c r="GO64" s="44"/>
      <c r="GP64" s="44"/>
      <c r="GQ64" s="44"/>
      <c r="GR64" s="44"/>
      <c r="GS64" s="44"/>
      <c r="GT64" s="44"/>
      <c r="GU64" s="44"/>
      <c r="GV64" s="44"/>
      <c r="GW64" s="44"/>
      <c r="GX64" s="44"/>
      <c r="GY64" s="44"/>
      <c r="GZ64" s="44"/>
      <c r="HA64" s="44"/>
      <c r="HB64" s="44"/>
      <c r="HC64" s="44"/>
      <c r="HD64" s="44"/>
      <c r="HE64" s="44"/>
      <c r="HF64" s="44"/>
      <c r="HG64" s="44"/>
      <c r="HH64" s="44"/>
      <c r="HI64" s="44"/>
      <c r="HJ64" s="44"/>
      <c r="HK64" s="44"/>
      <c r="HL64" s="44"/>
      <c r="HM64" s="44"/>
      <c r="HN64" s="44"/>
      <c r="HO64" s="44"/>
      <c r="HP64" s="44"/>
      <c r="HQ64" s="44"/>
      <c r="HR64" s="44"/>
      <c r="HS64" s="44"/>
      <c r="HT64" s="44"/>
      <c r="HU64" s="44"/>
      <c r="HV64" s="44"/>
      <c r="HW64" s="44"/>
      <c r="HX64" s="44"/>
      <c r="HY64" s="44"/>
      <c r="HZ64" s="44"/>
      <c r="IA64" s="44"/>
      <c r="IB64" s="44"/>
      <c r="IC64" s="44"/>
      <c r="ID64" s="44"/>
      <c r="IE64" s="44"/>
      <c r="IF64" s="44"/>
      <c r="IG64" s="44"/>
      <c r="IH64" s="44"/>
      <c r="II64" s="44"/>
      <c r="IJ64" s="44"/>
      <c r="IK64" s="44"/>
      <c r="IL64" s="44"/>
      <c r="IM64" s="44"/>
      <c r="IN64" s="44"/>
      <c r="IO64" s="44"/>
      <c r="IP64" s="44"/>
      <c r="IQ64" s="44"/>
      <c r="IR64" s="44"/>
      <c r="IS64" s="44"/>
      <c r="IT64" s="44"/>
      <c r="IU64" s="44"/>
      <c r="IV64" s="44"/>
      <c r="IW64" s="44"/>
      <c r="IX64" s="44"/>
      <c r="IY64" s="44"/>
      <c r="IZ64" s="44"/>
      <c r="JA64" s="44"/>
      <c r="JB64" s="44"/>
      <c r="JC64" s="44"/>
      <c r="JD64" s="44"/>
      <c r="JE64" s="44"/>
      <c r="JF64" s="44"/>
      <c r="JG64" s="44"/>
      <c r="JH64" s="44"/>
      <c r="JI64" s="44"/>
      <c r="JJ64" s="44"/>
      <c r="JK64" s="44"/>
      <c r="JL64" s="44"/>
      <c r="JM64" s="44"/>
      <c r="JN64" s="44"/>
      <c r="JO64" s="44"/>
      <c r="JP64" s="44"/>
      <c r="JQ64" s="44"/>
      <c r="JR64" s="44"/>
      <c r="JS64" s="44"/>
      <c r="JT64" s="44"/>
      <c r="JU64" s="44"/>
      <c r="JV64" s="44"/>
      <c r="JW64" s="44"/>
      <c r="JX64" s="44"/>
      <c r="JY64" s="44"/>
      <c r="JZ64" s="44"/>
      <c r="KA64" s="44"/>
      <c r="KB64" s="44"/>
      <c r="KC64" s="44"/>
      <c r="KD64" s="44"/>
      <c r="KE64" s="44"/>
      <c r="KF64" s="44"/>
      <c r="KG64" s="44"/>
      <c r="KH64" s="44"/>
      <c r="KI64" s="44"/>
      <c r="KJ64" s="44"/>
      <c r="KK64" s="44"/>
      <c r="KL64" s="44"/>
      <c r="KM64" s="44"/>
      <c r="KN64" s="44"/>
      <c r="KO64" s="44"/>
      <c r="KP64" s="44"/>
      <c r="KQ64" s="44"/>
      <c r="KR64" s="44"/>
      <c r="KS64" s="44"/>
      <c r="KT64" s="44"/>
      <c r="KU64" s="44"/>
      <c r="KV64" s="44"/>
      <c r="KW64" s="44"/>
      <c r="KX64" s="44"/>
      <c r="KY64" s="44"/>
      <c r="KZ64" s="44"/>
      <c r="LA64" s="44"/>
      <c r="LB64" s="44"/>
      <c r="LC64" s="44"/>
      <c r="LD64" s="44"/>
      <c r="LE64" s="44"/>
      <c r="LF64" s="44"/>
      <c r="LG64" s="44"/>
      <c r="LH64" s="44"/>
      <c r="LI64" s="44"/>
      <c r="LJ64" s="44"/>
      <c r="LK64" s="44"/>
      <c r="LL64" s="44"/>
      <c r="LM64" s="44"/>
      <c r="LN64" s="44"/>
      <c r="LO64" s="44"/>
      <c r="LP64" s="44"/>
      <c r="LQ64" s="44"/>
      <c r="LR64" s="44"/>
      <c r="LS64" s="44"/>
      <c r="LT64" s="44"/>
      <c r="LU64" s="44"/>
      <c r="LV64" s="44"/>
      <c r="LW64" s="44"/>
      <c r="LX64" s="44"/>
      <c r="LY64" s="44"/>
      <c r="LZ64" s="44"/>
      <c r="MA64" s="44"/>
      <c r="MB64" s="44"/>
      <c r="MC64" s="44"/>
      <c r="MD64" s="44"/>
      <c r="ME64" s="44"/>
      <c r="MF64" s="44"/>
      <c r="MG64" s="44"/>
      <c r="MH64" s="44"/>
      <c r="MI64" s="44"/>
      <c r="MJ64" s="44"/>
      <c r="MK64" s="44"/>
      <c r="ML64" s="44"/>
      <c r="MM64" s="44"/>
      <c r="MN64" s="44"/>
      <c r="MO64" s="44"/>
      <c r="MP64" s="44"/>
      <c r="MQ64" s="44"/>
      <c r="MR64" s="44"/>
      <c r="MS64" s="44"/>
      <c r="MT64" s="44"/>
      <c r="MU64" s="44"/>
      <c r="MV64" s="44"/>
      <c r="MW64" s="44"/>
      <c r="MX64" s="44"/>
      <c r="MY64" s="44"/>
      <c r="MZ64" s="44"/>
      <c r="NA64" s="44"/>
      <c r="NB64" s="44"/>
      <c r="NC64" s="44"/>
      <c r="ND64" s="44"/>
      <c r="NE64" s="44"/>
      <c r="NF64" s="44"/>
      <c r="NG64" s="44"/>
      <c r="NH64" s="44"/>
      <c r="NI64" s="44"/>
      <c r="NJ64" s="44"/>
      <c r="NK64" s="44"/>
      <c r="NL64" s="44"/>
      <c r="NM64" s="44"/>
      <c r="NN64" s="44"/>
      <c r="NO64" s="44"/>
      <c r="NP64" s="44"/>
      <c r="NQ64" s="44"/>
      <c r="NR64" s="44"/>
      <c r="NS64" s="44"/>
      <c r="NT64" s="44"/>
      <c r="NU64" s="44"/>
      <c r="NV64" s="44"/>
      <c r="NW64" s="44"/>
      <c r="NX64" s="44"/>
      <c r="NY64" s="44"/>
      <c r="NZ64" s="44"/>
      <c r="OA64" s="44"/>
      <c r="OB64" s="44"/>
      <c r="OC64" s="44"/>
      <c r="OD64" s="44"/>
      <c r="OE64" s="44"/>
      <c r="OF64" s="44"/>
      <c r="OG64" s="44"/>
      <c r="OH64" s="44"/>
      <c r="OI64" s="44"/>
      <c r="OJ64" s="44"/>
      <c r="OK64" s="44"/>
      <c r="OL64" s="44"/>
      <c r="OM64" s="44"/>
      <c r="ON64" s="44"/>
      <c r="OO64" s="44"/>
      <c r="OP64" s="44"/>
      <c r="OQ64" s="44"/>
      <c r="OR64" s="44"/>
      <c r="OS64" s="44"/>
      <c r="OT64" s="44"/>
      <c r="OU64" s="44"/>
      <c r="OV64" s="44"/>
      <c r="OW64" s="44"/>
      <c r="OX64" s="44"/>
      <c r="OY64" s="44"/>
      <c r="OZ64" s="44"/>
      <c r="PA64" s="44"/>
      <c r="PB64" s="44"/>
      <c r="PC64" s="44"/>
      <c r="PD64" s="44"/>
      <c r="PE64" s="44"/>
      <c r="PF64" s="44"/>
      <c r="PG64" s="44"/>
      <c r="PH64" s="44"/>
      <c r="PI64" s="44"/>
      <c r="PJ64" s="44"/>
      <c r="PK64" s="44"/>
      <c r="PL64" s="44"/>
      <c r="PM64" s="44"/>
      <c r="PN64" s="44"/>
      <c r="PO64" s="44"/>
      <c r="PP64" s="44"/>
      <c r="PQ64" s="44"/>
      <c r="PR64" s="44"/>
      <c r="PS64" s="44"/>
      <c r="PT64" s="44"/>
      <c r="PU64" s="44"/>
      <c r="PV64" s="44"/>
      <c r="PW64" s="44"/>
      <c r="PX64" s="44"/>
      <c r="PY64" s="44"/>
      <c r="PZ64" s="44"/>
      <c r="QA64" s="44"/>
      <c r="QB64" s="44"/>
      <c r="QC64" s="44"/>
      <c r="QD64" s="44"/>
      <c r="QE64" s="44"/>
      <c r="QF64" s="44"/>
      <c r="QG64" s="44"/>
      <c r="QH64" s="44"/>
      <c r="QI64" s="44"/>
      <c r="QJ64" s="44"/>
      <c r="QK64" s="44"/>
      <c r="QL64" s="44"/>
      <c r="QM64" s="44"/>
      <c r="QN64" s="44"/>
      <c r="QO64" s="44"/>
      <c r="QP64" s="44"/>
      <c r="QQ64" s="44"/>
      <c r="QR64" s="44"/>
      <c r="QS64" s="44"/>
      <c r="QT64" s="44"/>
      <c r="QU64" s="44"/>
      <c r="QV64" s="44"/>
      <c r="QW64" s="44"/>
      <c r="QX64" s="44"/>
      <c r="QY64" s="44"/>
      <c r="QZ64" s="44"/>
      <c r="RA64" s="44"/>
      <c r="RB64" s="44"/>
      <c r="RC64" s="44"/>
      <c r="RD64" s="44"/>
      <c r="RE64" s="44"/>
      <c r="RF64" s="44"/>
      <c r="RG64" s="44"/>
      <c r="RH64" s="44"/>
      <c r="RI64" s="44"/>
      <c r="RJ64" s="44"/>
      <c r="RK64" s="44"/>
      <c r="RL64" s="44"/>
      <c r="RM64" s="44"/>
      <c r="RN64" s="44"/>
      <c r="RO64" s="44"/>
      <c r="RP64" s="44"/>
      <c r="RQ64" s="44"/>
      <c r="RR64" s="44"/>
      <c r="RS64" s="44"/>
      <c r="RT64" s="44"/>
      <c r="RU64" s="44"/>
      <c r="RV64" s="44"/>
      <c r="RW64" s="44"/>
      <c r="RX64" s="44"/>
      <c r="RY64" s="44"/>
      <c r="RZ64" s="44"/>
      <c r="SA64" s="44"/>
      <c r="SB64" s="44"/>
      <c r="SC64" s="44"/>
      <c r="SD64" s="44"/>
      <c r="SE64" s="44"/>
      <c r="SF64" s="44"/>
      <c r="SG64" s="44"/>
      <c r="SH64" s="44"/>
      <c r="SI64" s="44"/>
      <c r="SJ64" s="44"/>
      <c r="SK64" s="44"/>
      <c r="SL64" s="44"/>
      <c r="SM64" s="44"/>
      <c r="SN64" s="44"/>
      <c r="SO64" s="44"/>
      <c r="SP64" s="44"/>
      <c r="SQ64" s="44"/>
      <c r="SR64" s="44"/>
      <c r="SS64" s="44"/>
      <c r="ST64" s="44"/>
      <c r="SU64" s="44"/>
      <c r="SV64" s="44"/>
      <c r="SW64" s="44"/>
      <c r="SX64" s="44"/>
      <c r="SY64" s="44"/>
      <c r="SZ64" s="44"/>
      <c r="TA64" s="44"/>
      <c r="TB64" s="44"/>
      <c r="TC64" s="44"/>
      <c r="TD64" s="44"/>
      <c r="TE64" s="44"/>
      <c r="TF64" s="44"/>
      <c r="TG64" s="44"/>
      <c r="TH64" s="44"/>
      <c r="TI64" s="44"/>
      <c r="TJ64" s="44"/>
      <c r="TK64" s="44"/>
      <c r="TL64" s="44"/>
      <c r="TM64" s="44"/>
      <c r="TN64" s="44"/>
      <c r="TO64" s="44"/>
      <c r="TP64" s="44"/>
      <c r="TQ64" s="44"/>
      <c r="TR64" s="44"/>
      <c r="TS64" s="44"/>
      <c r="TT64" s="44"/>
      <c r="TU64" s="44"/>
      <c r="TV64" s="44"/>
      <c r="TW64" s="44"/>
      <c r="TX64" s="44"/>
      <c r="TY64" s="44"/>
      <c r="TZ64" s="44"/>
      <c r="UA64" s="44"/>
      <c r="UB64" s="44"/>
      <c r="UC64" s="44"/>
      <c r="UD64" s="44"/>
      <c r="UE64" s="44"/>
      <c r="UF64" s="44"/>
      <c r="UG64" s="44"/>
      <c r="UH64" s="44"/>
      <c r="UI64" s="44"/>
      <c r="UJ64" s="44"/>
      <c r="UK64" s="44"/>
      <c r="UL64" s="44"/>
      <c r="UM64" s="44"/>
      <c r="UN64" s="44"/>
      <c r="UO64" s="44"/>
      <c r="UP64" s="44"/>
      <c r="UQ64" s="44"/>
      <c r="UR64" s="44"/>
      <c r="US64" s="44"/>
      <c r="UT64" s="44"/>
      <c r="UU64" s="44"/>
      <c r="UV64" s="44"/>
      <c r="UW64" s="44"/>
      <c r="UX64" s="44"/>
      <c r="UY64" s="44"/>
      <c r="UZ64" s="44"/>
      <c r="VA64" s="44"/>
      <c r="VB64" s="44"/>
      <c r="VC64" s="44"/>
      <c r="VD64" s="44"/>
      <c r="VE64" s="44"/>
      <c r="VF64" s="44"/>
      <c r="VG64" s="44"/>
      <c r="VH64" s="44"/>
      <c r="VI64" s="44"/>
      <c r="VJ64" s="44"/>
      <c r="VK64" s="44"/>
      <c r="VL64" s="44"/>
      <c r="VM64" s="44"/>
      <c r="VN64" s="44"/>
      <c r="VO64" s="44"/>
      <c r="VP64" s="44"/>
      <c r="VQ64" s="44"/>
      <c r="VR64" s="44"/>
      <c r="VS64" s="44"/>
      <c r="VT64" s="44"/>
      <c r="VU64" s="44"/>
      <c r="VV64" s="44"/>
      <c r="VW64" s="44"/>
      <c r="VX64" s="44"/>
      <c r="VY64" s="44"/>
      <c r="VZ64" s="44"/>
      <c r="WA64" s="44"/>
      <c r="WB64" s="44"/>
      <c r="WC64" s="44"/>
      <c r="WD64" s="44"/>
      <c r="WE64" s="44"/>
      <c r="WF64" s="44"/>
      <c r="WG64" s="44"/>
      <c r="WH64" s="44"/>
      <c r="WI64" s="44"/>
      <c r="WJ64" s="44"/>
      <c r="WK64" s="44"/>
      <c r="WL64" s="44"/>
      <c r="WM64" s="44"/>
      <c r="WN64" s="44"/>
      <c r="WO64" s="44"/>
      <c r="WP64" s="44"/>
      <c r="WQ64" s="44"/>
      <c r="WR64" s="44"/>
      <c r="WS64" s="44"/>
      <c r="WT64" s="44"/>
      <c r="WU64" s="44"/>
      <c r="WV64" s="44"/>
      <c r="WW64" s="44"/>
      <c r="WX64" s="44"/>
      <c r="WY64" s="44"/>
      <c r="WZ64" s="44"/>
      <c r="XA64" s="44"/>
      <c r="XB64" s="44"/>
      <c r="XC64" s="44"/>
      <c r="XD64" s="44"/>
      <c r="XE64" s="44"/>
      <c r="XF64" s="44"/>
      <c r="XG64" s="44"/>
      <c r="XH64" s="44"/>
      <c r="XI64" s="44"/>
      <c r="XJ64" s="44"/>
      <c r="XK64" s="44"/>
      <c r="XL64" s="44"/>
      <c r="XM64" s="44"/>
      <c r="XN64" s="44"/>
      <c r="XO64" s="44"/>
      <c r="XP64" s="44"/>
      <c r="XQ64" s="44"/>
      <c r="XR64" s="44"/>
      <c r="XS64" s="44"/>
      <c r="XT64" s="44"/>
      <c r="XU64" s="44"/>
      <c r="XV64" s="44"/>
      <c r="XW64" s="44"/>
      <c r="XX64" s="44"/>
      <c r="XY64" s="44"/>
      <c r="XZ64" s="44"/>
      <c r="YA64" s="44"/>
      <c r="YB64" s="44"/>
      <c r="YC64" s="44"/>
      <c r="YD64" s="44"/>
      <c r="YE64" s="44"/>
      <c r="YF64" s="44"/>
      <c r="YG64" s="44"/>
      <c r="YH64" s="44"/>
      <c r="YI64" s="44"/>
      <c r="YJ64" s="44"/>
      <c r="YK64" s="44"/>
      <c r="YL64" s="44"/>
      <c r="YM64" s="44"/>
      <c r="YN64" s="44"/>
      <c r="YO64" s="44"/>
      <c r="YP64" s="44"/>
      <c r="YQ64" s="44"/>
      <c r="YR64" s="44"/>
      <c r="YS64" s="44"/>
      <c r="YT64" s="44"/>
      <c r="YU64" s="44"/>
      <c r="YV64" s="44"/>
      <c r="YW64" s="44"/>
      <c r="YX64" s="44"/>
      <c r="YY64" s="44"/>
      <c r="YZ64" s="44"/>
      <c r="ZA64" s="44"/>
      <c r="ZB64" s="44"/>
      <c r="ZC64" s="44"/>
      <c r="ZD64" s="44"/>
      <c r="ZE64" s="44"/>
      <c r="ZF64" s="44"/>
      <c r="ZG64" s="44"/>
      <c r="ZH64" s="44"/>
      <c r="ZI64" s="44"/>
      <c r="ZJ64" s="44"/>
      <c r="ZK64" s="44"/>
      <c r="ZL64" s="44"/>
      <c r="ZM64" s="44"/>
      <c r="ZN64" s="44"/>
      <c r="ZO64" s="44"/>
      <c r="ZP64" s="44"/>
      <c r="ZQ64" s="44"/>
      <c r="ZR64" s="44"/>
      <c r="ZS64" s="44"/>
      <c r="ZT64" s="44"/>
      <c r="ZU64" s="44"/>
      <c r="ZV64" s="44"/>
      <c r="ZW64" s="44"/>
      <c r="ZX64" s="44"/>
      <c r="ZY64" s="44"/>
      <c r="ZZ64" s="44"/>
      <c r="AAA64" s="44"/>
      <c r="AAB64" s="44"/>
      <c r="AAC64" s="44"/>
      <c r="AAD64" s="44"/>
      <c r="AAE64" s="44"/>
      <c r="AAF64" s="44"/>
      <c r="AAG64" s="44"/>
      <c r="AAH64" s="44"/>
      <c r="AAI64" s="44"/>
      <c r="AAJ64" s="44"/>
      <c r="AAK64" s="44"/>
      <c r="AAL64" s="44"/>
      <c r="AAM64" s="44"/>
      <c r="AAN64" s="44"/>
      <c r="AAO64" s="44"/>
      <c r="AAP64" s="44"/>
      <c r="AAQ64" s="44"/>
      <c r="AAR64" s="44"/>
      <c r="AAS64" s="44"/>
      <c r="AAT64" s="44"/>
      <c r="AAU64" s="44"/>
      <c r="AAV64" s="44"/>
      <c r="AAW64" s="44"/>
      <c r="AAX64" s="44"/>
      <c r="AAY64" s="44"/>
      <c r="AAZ64" s="44"/>
      <c r="ABA64" s="44"/>
      <c r="ABB64" s="44"/>
      <c r="ABC64" s="44"/>
      <c r="ABD64" s="44"/>
      <c r="ABE64" s="44"/>
      <c r="ABF64" s="44"/>
      <c r="ABG64" s="44"/>
      <c r="ABH64" s="44"/>
      <c r="ABI64" s="44"/>
      <c r="ABJ64" s="44"/>
      <c r="ABK64" s="44"/>
      <c r="ABL64" s="44"/>
      <c r="ABM64" s="44"/>
      <c r="ABN64" s="44"/>
      <c r="ABO64" s="44"/>
      <c r="ABP64" s="44"/>
      <c r="ABQ64" s="44"/>
      <c r="ABR64" s="44"/>
      <c r="ABS64" s="44"/>
      <c r="ABT64" s="44"/>
      <c r="ABU64" s="44"/>
      <c r="ABV64" s="44"/>
      <c r="ABW64" s="44"/>
      <c r="ABX64" s="44"/>
      <c r="ABY64" s="44"/>
      <c r="ABZ64" s="44"/>
      <c r="ACA64" s="44"/>
      <c r="ACB64" s="44"/>
      <c r="ACC64" s="44"/>
      <c r="ACD64" s="44"/>
      <c r="ACE64" s="44"/>
      <c r="ACF64" s="44"/>
      <c r="ACG64" s="44"/>
      <c r="ACH64" s="44"/>
      <c r="ACI64" s="44"/>
      <c r="ACJ64" s="44"/>
      <c r="ACK64" s="44"/>
      <c r="ACL64" s="44"/>
      <c r="ACM64" s="44"/>
      <c r="ACN64" s="44"/>
      <c r="ACO64" s="44"/>
      <c r="ACP64" s="44"/>
      <c r="ACQ64" s="44"/>
      <c r="ACR64" s="44"/>
      <c r="ACS64" s="44"/>
      <c r="ACT64" s="44"/>
      <c r="ACU64" s="44"/>
      <c r="ACV64" s="44"/>
      <c r="ACW64" s="44"/>
      <c r="ACX64" s="44"/>
      <c r="ACY64" s="44"/>
      <c r="ACZ64" s="44"/>
      <c r="ADA64" s="44"/>
      <c r="ADB64" s="44"/>
      <c r="ADC64" s="44"/>
      <c r="ADD64" s="44"/>
      <c r="ADE64" s="44"/>
      <c r="ADF64" s="44"/>
      <c r="ADG64" s="44"/>
      <c r="ADH64" s="44"/>
      <c r="ADI64" s="44"/>
      <c r="ADJ64" s="44"/>
      <c r="ADK64" s="44"/>
      <c r="ADL64" s="44"/>
      <c r="ADM64" s="44"/>
      <c r="ADN64" s="44"/>
      <c r="ADO64" s="44"/>
      <c r="ADP64" s="44"/>
      <c r="ADQ64" s="44"/>
      <c r="ADR64" s="44"/>
      <c r="ADS64" s="44"/>
      <c r="ADT64" s="44"/>
      <c r="ADU64" s="44"/>
      <c r="ADV64" s="44"/>
      <c r="ADW64" s="44"/>
      <c r="ADX64" s="44"/>
      <c r="ADY64" s="44"/>
      <c r="ADZ64" s="44"/>
      <c r="AEA64" s="44"/>
      <c r="AEB64" s="44"/>
      <c r="AEC64" s="44"/>
      <c r="AED64" s="44"/>
      <c r="AEE64" s="44"/>
      <c r="AEF64" s="44"/>
      <c r="AEG64" s="44"/>
      <c r="AEH64" s="44"/>
      <c r="AEI64" s="44"/>
      <c r="AEJ64" s="44"/>
      <c r="AEK64" s="44"/>
      <c r="AEL64" s="44"/>
      <c r="AEM64" s="44"/>
      <c r="AEN64" s="44"/>
      <c r="AEO64" s="44"/>
      <c r="AEP64" s="44"/>
      <c r="AEQ64" s="44"/>
      <c r="AER64" s="44"/>
      <c r="AES64" s="44"/>
      <c r="AET64" s="44"/>
      <c r="AEU64" s="44"/>
      <c r="AEV64" s="44"/>
      <c r="AEW64" s="44"/>
      <c r="AEX64" s="44"/>
      <c r="AEY64" s="44"/>
      <c r="AEZ64" s="44"/>
      <c r="AFA64" s="44"/>
      <c r="AFB64" s="44"/>
      <c r="AFC64" s="44"/>
      <c r="AFD64" s="44"/>
      <c r="AFE64" s="44"/>
      <c r="AFF64" s="44"/>
      <c r="AFG64" s="44"/>
      <c r="AFH64" s="44"/>
      <c r="AFI64" s="44"/>
      <c r="AFJ64" s="44"/>
      <c r="AFK64" s="44"/>
      <c r="AFL64" s="44"/>
      <c r="AFM64" s="44"/>
      <c r="AFN64" s="44"/>
      <c r="AFO64" s="44"/>
      <c r="AFP64" s="44"/>
      <c r="AFQ64" s="44"/>
      <c r="AFR64" s="44"/>
      <c r="AFS64" s="44"/>
      <c r="AFT64" s="44"/>
      <c r="AFU64" s="44"/>
      <c r="AFV64" s="44"/>
      <c r="AFW64" s="44"/>
      <c r="AFX64" s="44"/>
      <c r="AFY64" s="44"/>
      <c r="AFZ64" s="44"/>
      <c r="AGA64" s="44"/>
      <c r="AGB64" s="44"/>
      <c r="AGC64" s="44"/>
      <c r="AGD64" s="44"/>
      <c r="AGE64" s="44"/>
      <c r="AGF64" s="44"/>
      <c r="AGG64" s="44"/>
      <c r="AGH64" s="44"/>
      <c r="AGI64" s="44"/>
      <c r="AGJ64" s="44"/>
      <c r="AGK64" s="44"/>
      <c r="AGL64" s="44"/>
      <c r="AGM64" s="44"/>
      <c r="AGN64" s="44"/>
      <c r="AGO64" s="44"/>
      <c r="AGP64" s="44"/>
      <c r="AGQ64" s="44"/>
      <c r="AGR64" s="44"/>
      <c r="AGS64" s="44"/>
      <c r="AGT64" s="44"/>
      <c r="AGU64" s="44"/>
      <c r="AGV64" s="44"/>
      <c r="AGW64" s="44"/>
      <c r="AGX64" s="44"/>
      <c r="AGY64" s="44"/>
      <c r="AGZ64" s="44"/>
      <c r="AHA64" s="44"/>
      <c r="AHB64" s="44"/>
      <c r="AHC64" s="44"/>
      <c r="AHD64" s="44"/>
      <c r="AHE64" s="44"/>
      <c r="AHF64" s="44"/>
      <c r="AHG64" s="44"/>
      <c r="AHH64" s="44"/>
      <c r="AHI64" s="44"/>
      <c r="AHJ64" s="44"/>
      <c r="AHK64" s="44"/>
      <c r="AHL64" s="44"/>
      <c r="AHM64" s="44"/>
      <c r="AHN64" s="44"/>
      <c r="AHO64" s="44"/>
      <c r="AHP64" s="44"/>
      <c r="AHQ64" s="44"/>
      <c r="AHR64" s="44"/>
      <c r="AHS64" s="44"/>
      <c r="AHT64" s="44"/>
      <c r="AHU64" s="44"/>
      <c r="AHV64" s="44"/>
      <c r="AHW64" s="44"/>
      <c r="AHX64" s="44"/>
      <c r="AHY64" s="44"/>
      <c r="AHZ64" s="44"/>
      <c r="AIA64" s="44"/>
      <c r="AIB64" s="44"/>
      <c r="AIC64" s="44"/>
      <c r="AID64" s="44"/>
      <c r="AIE64" s="44"/>
      <c r="AIF64" s="44"/>
      <c r="AIG64" s="44"/>
      <c r="AIH64" s="44"/>
      <c r="AII64" s="44"/>
      <c r="AIJ64" s="44"/>
      <c r="AIK64" s="44"/>
      <c r="AIL64" s="44"/>
      <c r="AIM64" s="44"/>
      <c r="AIN64" s="44"/>
      <c r="AIO64" s="44"/>
      <c r="AIP64" s="44"/>
      <c r="AIQ64" s="44"/>
      <c r="AIR64" s="44"/>
      <c r="AIS64" s="44"/>
      <c r="AIT64" s="44"/>
      <c r="AIU64" s="44"/>
      <c r="AIV64" s="44"/>
      <c r="AIW64" s="44"/>
      <c r="AIX64" s="44"/>
      <c r="AIY64" s="44"/>
      <c r="AIZ64" s="44"/>
      <c r="AJA64" s="44"/>
      <c r="AJB64" s="44"/>
      <c r="AJC64" s="44"/>
      <c r="AJD64" s="44"/>
      <c r="AJE64" s="44"/>
      <c r="AJF64" s="44"/>
      <c r="AJG64" s="44"/>
      <c r="AJH64" s="44"/>
      <c r="AJI64" s="44"/>
      <c r="AJJ64" s="44"/>
      <c r="AJK64" s="44"/>
      <c r="AJL64" s="44"/>
      <c r="AJM64" s="44"/>
      <c r="AJN64" s="44"/>
      <c r="AJO64" s="44"/>
      <c r="AJP64" s="44"/>
      <c r="AJQ64" s="44"/>
      <c r="AJR64" s="44"/>
      <c r="AJS64" s="44"/>
      <c r="AJT64" s="44"/>
      <c r="AJU64" s="44"/>
      <c r="AJV64" s="44"/>
      <c r="AJW64" s="44"/>
      <c r="AJX64" s="44"/>
      <c r="AJY64" s="44"/>
      <c r="AJZ64" s="44"/>
      <c r="AKA64" s="44"/>
      <c r="AKB64" s="44"/>
      <c r="AKC64" s="44"/>
      <c r="AKD64" s="44"/>
      <c r="AKE64" s="44"/>
      <c r="AKF64" s="44"/>
      <c r="AKG64" s="44"/>
      <c r="AKH64" s="44"/>
      <c r="AKI64" s="44"/>
      <c r="AKJ64" s="44"/>
      <c r="AKK64" s="44"/>
      <c r="AKL64" s="44"/>
      <c r="AKM64" s="44"/>
      <c r="AKN64" s="44"/>
      <c r="AKO64" s="44"/>
      <c r="AKP64" s="44"/>
      <c r="AKQ64" s="44"/>
      <c r="AKR64" s="44"/>
      <c r="AKS64" s="44"/>
      <c r="AKT64" s="44"/>
      <c r="AKU64" s="44"/>
      <c r="AKV64" s="44"/>
      <c r="AKW64" s="44"/>
      <c r="AKX64" s="44"/>
      <c r="AKY64" s="44"/>
      <c r="AKZ64" s="44"/>
      <c r="ALA64" s="44"/>
      <c r="ALB64" s="44"/>
      <c r="ALC64" s="44"/>
      <c r="ALD64" s="44"/>
      <c r="ALE64" s="44"/>
      <c r="ALF64" s="44"/>
      <c r="ALG64" s="44"/>
      <c r="ALH64" s="44"/>
      <c r="ALI64" s="44"/>
      <c r="ALJ64" s="44"/>
      <c r="ALK64" s="44"/>
      <c r="ALL64" s="44"/>
      <c r="ALM64" s="44"/>
      <c r="ALN64" s="44"/>
      <c r="ALO64" s="44"/>
      <c r="ALP64" s="44"/>
      <c r="ALQ64" s="44"/>
      <c r="ALR64" s="44"/>
      <c r="ALS64" s="44"/>
      <c r="ALT64" s="44"/>
      <c r="ALU64" s="44"/>
      <c r="ALV64" s="44"/>
      <c r="ALW64" s="44"/>
      <c r="ALX64" s="44"/>
      <c r="ALY64" s="44"/>
      <c r="ALZ64" s="44"/>
      <c r="AMA64" s="44"/>
      <c r="AMB64" s="44"/>
      <c r="AMC64" s="44"/>
      <c r="AMD64" s="44"/>
      <c r="AME64" s="44"/>
      <c r="AMF64" s="44"/>
      <c r="AMG64" s="44"/>
      <c r="AMH64" s="44"/>
      <c r="AMI64" s="44"/>
      <c r="AMJ64" s="44"/>
      <c r="AMK64" s="44"/>
      <c r="AML64" s="44"/>
      <c r="AMM64" s="44"/>
      <c r="AMN64" s="44"/>
      <c r="AMO64" s="44"/>
      <c r="AMP64" s="44"/>
      <c r="AMQ64" s="44"/>
      <c r="AMR64" s="44"/>
      <c r="AMS64" s="44"/>
      <c r="AMT64" s="44"/>
      <c r="AMU64" s="44"/>
      <c r="AMV64" s="44"/>
      <c r="AMW64" s="44"/>
      <c r="AMX64" s="44"/>
      <c r="AMY64" s="44"/>
      <c r="AMZ64" s="44"/>
      <c r="ANA64" s="44"/>
      <c r="ANB64" s="44"/>
      <c r="ANC64" s="44"/>
      <c r="AND64" s="44"/>
      <c r="ANE64" s="44"/>
      <c r="ANF64" s="44"/>
      <c r="ANG64" s="44"/>
      <c r="ANH64" s="44"/>
      <c r="ANI64" s="44"/>
      <c r="ANJ64" s="44"/>
      <c r="ANK64" s="44"/>
      <c r="ANL64" s="44"/>
      <c r="ANM64" s="44"/>
      <c r="ANN64" s="44"/>
      <c r="ANO64" s="44"/>
      <c r="ANP64" s="44"/>
      <c r="ANQ64" s="44"/>
      <c r="ANR64" s="44"/>
      <c r="ANS64" s="44"/>
      <c r="ANT64" s="44"/>
      <c r="ANU64" s="44"/>
      <c r="ANV64" s="44"/>
      <c r="ANW64" s="44"/>
      <c r="ANX64" s="44"/>
      <c r="ANY64" s="44"/>
      <c r="ANZ64" s="44"/>
      <c r="AOA64" s="44"/>
      <c r="AOB64" s="44"/>
      <c r="AOC64" s="44"/>
      <c r="AOD64" s="44"/>
      <c r="AOE64" s="44"/>
      <c r="AOF64" s="44"/>
      <c r="AOG64" s="44"/>
      <c r="AOH64" s="44"/>
      <c r="AOI64" s="44"/>
      <c r="AOJ64" s="44"/>
      <c r="AOK64" s="44"/>
      <c r="AOL64" s="44"/>
      <c r="AOM64" s="44"/>
      <c r="AON64" s="44"/>
      <c r="AOO64" s="44"/>
      <c r="AOP64" s="44"/>
      <c r="AOQ64" s="44"/>
      <c r="AOR64" s="44"/>
      <c r="AOS64" s="44"/>
      <c r="AOT64" s="44"/>
      <c r="AOU64" s="44"/>
      <c r="AOV64" s="44"/>
      <c r="AOW64" s="44"/>
      <c r="AOX64" s="44"/>
      <c r="AOY64" s="44"/>
      <c r="AOZ64" s="44"/>
      <c r="APA64" s="44"/>
      <c r="APB64" s="44"/>
      <c r="APC64" s="44"/>
      <c r="APD64" s="44"/>
      <c r="APE64" s="44"/>
      <c r="APF64" s="44"/>
      <c r="APG64" s="44"/>
      <c r="APH64" s="44"/>
      <c r="API64" s="44"/>
      <c r="APJ64" s="44"/>
      <c r="APK64" s="44"/>
      <c r="APL64" s="44"/>
      <c r="APM64" s="44"/>
    </row>
    <row r="65" spans="3:1105" x14ac:dyDescent="0.25">
      <c r="C65" s="46" t="s">
        <v>351</v>
      </c>
      <c r="D65" s="44">
        <v>12407</v>
      </c>
      <c r="E65" s="119">
        <v>99148947.030000001</v>
      </c>
      <c r="F65" s="119">
        <v>0</v>
      </c>
      <c r="G65" s="119">
        <v>-9711397.5899999999</v>
      </c>
      <c r="H65" s="119">
        <v>0</v>
      </c>
      <c r="I65" s="44"/>
      <c r="J65" s="44"/>
      <c r="K65" s="44"/>
      <c r="L65" s="44"/>
      <c r="M65" s="44"/>
      <c r="N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44"/>
      <c r="AN65" s="44"/>
      <c r="AO65" s="44"/>
      <c r="AP65" s="44"/>
      <c r="AQ65" s="44"/>
      <c r="AR65" s="44"/>
      <c r="AS65" s="44"/>
      <c r="AT65" s="44"/>
      <c r="AU65" s="44"/>
      <c r="AV65" s="44"/>
      <c r="AW65" s="44"/>
      <c r="AX65" s="44"/>
      <c r="AY65" s="44"/>
      <c r="AZ65" s="44"/>
      <c r="BA65" s="44"/>
      <c r="BB65" s="44"/>
      <c r="BC65" s="44"/>
      <c r="BD65" s="44"/>
      <c r="BE65" s="44"/>
      <c r="BF65" s="44"/>
      <c r="BG65" s="44"/>
      <c r="BH65" s="44"/>
      <c r="BI65" s="44"/>
      <c r="BJ65" s="44"/>
      <c r="BK65" s="44"/>
      <c r="BL65" s="44"/>
      <c r="BM65" s="44"/>
      <c r="BN65" s="44"/>
      <c r="BO65" s="44"/>
      <c r="BP65" s="44"/>
      <c r="BQ65" s="44"/>
      <c r="BR65" s="44"/>
      <c r="BS65" s="44"/>
      <c r="BT65" s="44"/>
      <c r="BU65" s="44"/>
      <c r="BV65" s="44"/>
      <c r="BW65" s="44"/>
      <c r="BX65" s="44"/>
      <c r="BY65" s="44"/>
      <c r="BZ65" s="44"/>
      <c r="CA65" s="44"/>
      <c r="CB65" s="44"/>
      <c r="CC65" s="44"/>
      <c r="CD65" s="44"/>
      <c r="CE65" s="44"/>
      <c r="CF65" s="44"/>
      <c r="CG65" s="44"/>
      <c r="CH65" s="44"/>
      <c r="CI65" s="44"/>
      <c r="CJ65" s="44"/>
      <c r="CK65" s="44"/>
      <c r="CL65" s="44"/>
      <c r="CM65" s="44"/>
      <c r="CN65" s="44"/>
      <c r="CO65" s="44"/>
      <c r="CP65" s="44"/>
      <c r="CQ65" s="44"/>
      <c r="CR65" s="44"/>
      <c r="CS65" s="44"/>
      <c r="CT65" s="44"/>
      <c r="CU65" s="44"/>
      <c r="CV65" s="44"/>
      <c r="CW65" s="44"/>
      <c r="CX65" s="44"/>
      <c r="CY65" s="44"/>
      <c r="CZ65" s="44"/>
      <c r="DA65" s="44"/>
      <c r="DB65" s="44"/>
      <c r="DC65" s="44"/>
      <c r="DD65" s="44"/>
      <c r="DE65" s="44"/>
      <c r="DF65" s="44"/>
      <c r="DG65" s="44"/>
      <c r="DH65" s="44"/>
      <c r="DI65" s="44"/>
      <c r="DJ65" s="44"/>
      <c r="DK65" s="44"/>
      <c r="DL65" s="44"/>
      <c r="DM65" s="44"/>
      <c r="DN65" s="44"/>
      <c r="DO65" s="44"/>
      <c r="DP65" s="44"/>
      <c r="DQ65" s="44"/>
      <c r="DR65" s="44"/>
      <c r="DS65" s="44"/>
      <c r="DT65" s="44"/>
      <c r="DU65" s="44"/>
      <c r="DV65" s="44"/>
      <c r="DW65" s="44"/>
      <c r="DX65" s="44"/>
      <c r="DY65" s="44"/>
      <c r="DZ65" s="44"/>
      <c r="EA65" s="44"/>
      <c r="EB65" s="44"/>
      <c r="EC65" s="44"/>
      <c r="ED65" s="44"/>
      <c r="EE65" s="44"/>
      <c r="EF65" s="44"/>
      <c r="EG65" s="44"/>
      <c r="EH65" s="44"/>
      <c r="EI65" s="44"/>
      <c r="EJ65" s="44"/>
      <c r="EK65" s="44"/>
      <c r="EL65" s="44"/>
      <c r="EM65" s="44"/>
      <c r="EN65" s="44"/>
      <c r="EO65" s="44"/>
      <c r="EP65" s="44"/>
      <c r="EQ65" s="44"/>
      <c r="ER65" s="44"/>
      <c r="ES65" s="44"/>
      <c r="ET65" s="44"/>
      <c r="EU65" s="44"/>
      <c r="EV65" s="44"/>
      <c r="EW65" s="44"/>
      <c r="EX65" s="44"/>
      <c r="EY65" s="44"/>
      <c r="EZ65" s="44"/>
      <c r="FA65" s="44"/>
      <c r="FB65" s="44"/>
      <c r="FC65" s="44"/>
      <c r="FD65" s="44"/>
      <c r="FE65" s="44"/>
      <c r="FF65" s="44"/>
      <c r="FG65" s="44"/>
      <c r="FH65" s="44"/>
      <c r="FI65" s="44"/>
      <c r="FJ65" s="44"/>
      <c r="FK65" s="44"/>
      <c r="FL65" s="44"/>
      <c r="FM65" s="44"/>
      <c r="FN65" s="44"/>
      <c r="FO65" s="44"/>
      <c r="FP65" s="44"/>
      <c r="FQ65" s="44"/>
      <c r="FR65" s="44"/>
      <c r="FS65" s="44"/>
      <c r="FT65" s="44"/>
      <c r="FU65" s="44"/>
      <c r="FV65" s="44"/>
      <c r="FW65" s="44"/>
      <c r="FX65" s="44"/>
      <c r="FY65" s="44"/>
      <c r="FZ65" s="44"/>
      <c r="GA65" s="44"/>
      <c r="GB65" s="44"/>
      <c r="GC65" s="44"/>
      <c r="GD65" s="44"/>
      <c r="GE65" s="44"/>
      <c r="GF65" s="44"/>
      <c r="GG65" s="44"/>
      <c r="GH65" s="44"/>
      <c r="GI65" s="44"/>
      <c r="GJ65" s="44"/>
      <c r="GK65" s="44"/>
      <c r="GL65" s="44"/>
      <c r="GM65" s="44"/>
      <c r="GN65" s="44"/>
      <c r="GO65" s="44"/>
      <c r="GP65" s="44"/>
      <c r="GQ65" s="44"/>
      <c r="GR65" s="44"/>
      <c r="GS65" s="44"/>
      <c r="GT65" s="44"/>
      <c r="GU65" s="44"/>
      <c r="GV65" s="44"/>
      <c r="GW65" s="44"/>
      <c r="GX65" s="44"/>
      <c r="GY65" s="44"/>
      <c r="GZ65" s="44"/>
      <c r="HA65" s="44"/>
      <c r="HB65" s="44"/>
      <c r="HC65" s="44"/>
      <c r="HD65" s="44"/>
      <c r="HE65" s="44"/>
      <c r="HF65" s="44"/>
      <c r="HG65" s="44"/>
      <c r="HH65" s="44"/>
      <c r="HI65" s="44"/>
      <c r="HJ65" s="44"/>
      <c r="HK65" s="44"/>
      <c r="HL65" s="44"/>
      <c r="HM65" s="44"/>
      <c r="HN65" s="44"/>
      <c r="HO65" s="44"/>
      <c r="HP65" s="44"/>
      <c r="HQ65" s="44"/>
      <c r="HR65" s="44"/>
      <c r="HS65" s="44"/>
      <c r="HT65" s="44"/>
      <c r="HU65" s="44"/>
      <c r="HV65" s="44"/>
      <c r="HW65" s="44"/>
      <c r="HX65" s="44"/>
      <c r="HY65" s="44"/>
      <c r="HZ65" s="44"/>
      <c r="IA65" s="44"/>
      <c r="IB65" s="44"/>
      <c r="IC65" s="44"/>
      <c r="ID65" s="44"/>
      <c r="IE65" s="44"/>
      <c r="IF65" s="44"/>
      <c r="IG65" s="44"/>
      <c r="IH65" s="44"/>
      <c r="II65" s="44"/>
      <c r="IJ65" s="44"/>
      <c r="IK65" s="44"/>
      <c r="IL65" s="44"/>
      <c r="IM65" s="44"/>
      <c r="IN65" s="44"/>
      <c r="IO65" s="44"/>
      <c r="IP65" s="44"/>
      <c r="IQ65" s="44"/>
      <c r="IR65" s="44"/>
      <c r="IS65" s="44"/>
      <c r="IT65" s="44"/>
      <c r="IU65" s="44"/>
      <c r="IV65" s="44"/>
      <c r="IW65" s="44"/>
      <c r="IX65" s="44"/>
      <c r="IY65" s="44"/>
      <c r="IZ65" s="44"/>
      <c r="JA65" s="44"/>
      <c r="JB65" s="44"/>
      <c r="JC65" s="44"/>
      <c r="JD65" s="44"/>
      <c r="JE65" s="44"/>
      <c r="JF65" s="44"/>
      <c r="JG65" s="44"/>
      <c r="JH65" s="44"/>
      <c r="JI65" s="44"/>
      <c r="JJ65" s="44"/>
      <c r="JK65" s="44"/>
      <c r="JL65" s="44"/>
      <c r="JM65" s="44"/>
      <c r="JN65" s="44"/>
      <c r="JO65" s="44"/>
      <c r="JP65" s="44"/>
      <c r="JQ65" s="44"/>
      <c r="JR65" s="44"/>
      <c r="JS65" s="44"/>
      <c r="JT65" s="44"/>
      <c r="JU65" s="44"/>
      <c r="JV65" s="44"/>
      <c r="JW65" s="44"/>
      <c r="JX65" s="44"/>
      <c r="JY65" s="44"/>
      <c r="JZ65" s="44"/>
      <c r="KA65" s="44"/>
      <c r="KB65" s="44"/>
      <c r="KC65" s="44"/>
      <c r="KD65" s="44"/>
      <c r="KE65" s="44"/>
      <c r="KF65" s="44"/>
      <c r="KG65" s="44"/>
      <c r="KH65" s="44"/>
      <c r="KI65" s="44"/>
      <c r="KJ65" s="44"/>
      <c r="KK65" s="44"/>
      <c r="KL65" s="44"/>
      <c r="KM65" s="44"/>
      <c r="KN65" s="44"/>
      <c r="KO65" s="44"/>
      <c r="KP65" s="44"/>
      <c r="KQ65" s="44"/>
      <c r="KR65" s="44"/>
      <c r="KS65" s="44"/>
      <c r="KT65" s="44"/>
      <c r="KU65" s="44"/>
      <c r="KV65" s="44"/>
      <c r="KW65" s="44"/>
      <c r="KX65" s="44"/>
      <c r="KY65" s="44"/>
      <c r="KZ65" s="44"/>
      <c r="LA65" s="44"/>
      <c r="LB65" s="44"/>
      <c r="LC65" s="44"/>
      <c r="LD65" s="44"/>
      <c r="LE65" s="44"/>
      <c r="LF65" s="44"/>
      <c r="LG65" s="44"/>
      <c r="LH65" s="44"/>
      <c r="LI65" s="44"/>
      <c r="LJ65" s="44"/>
      <c r="LK65" s="44"/>
      <c r="LL65" s="44"/>
      <c r="LM65" s="44"/>
      <c r="LN65" s="44"/>
      <c r="LO65" s="44"/>
      <c r="LP65" s="44"/>
      <c r="LQ65" s="44"/>
      <c r="LR65" s="44"/>
      <c r="LS65" s="44"/>
      <c r="LT65" s="44"/>
      <c r="LU65" s="44"/>
      <c r="LV65" s="44"/>
      <c r="LW65" s="44"/>
      <c r="LX65" s="44"/>
      <c r="LY65" s="44"/>
      <c r="LZ65" s="44"/>
      <c r="MA65" s="44"/>
      <c r="MB65" s="44"/>
      <c r="MC65" s="44"/>
      <c r="MD65" s="44"/>
      <c r="ME65" s="44"/>
      <c r="MF65" s="44"/>
      <c r="MG65" s="44"/>
      <c r="MH65" s="44"/>
      <c r="MI65" s="44"/>
      <c r="MJ65" s="44"/>
      <c r="MK65" s="44"/>
      <c r="ML65" s="44"/>
      <c r="MM65" s="44"/>
      <c r="MN65" s="44"/>
      <c r="MO65" s="44"/>
      <c r="MP65" s="44"/>
      <c r="MQ65" s="44"/>
      <c r="MR65" s="44"/>
      <c r="MS65" s="44"/>
      <c r="MT65" s="44"/>
      <c r="MU65" s="44"/>
      <c r="MV65" s="44"/>
      <c r="MW65" s="44"/>
      <c r="MX65" s="44"/>
      <c r="MY65" s="44"/>
      <c r="MZ65" s="44"/>
      <c r="NA65" s="44"/>
      <c r="NB65" s="44"/>
      <c r="NC65" s="44"/>
      <c r="ND65" s="44"/>
      <c r="NE65" s="44"/>
      <c r="NF65" s="44"/>
      <c r="NG65" s="44"/>
      <c r="NH65" s="44"/>
      <c r="NI65" s="44"/>
      <c r="NJ65" s="44"/>
      <c r="NK65" s="44"/>
      <c r="NL65" s="44"/>
      <c r="NM65" s="44"/>
      <c r="NN65" s="44"/>
      <c r="NO65" s="44"/>
      <c r="NP65" s="44"/>
      <c r="NQ65" s="44"/>
      <c r="NR65" s="44"/>
      <c r="NS65" s="44"/>
      <c r="NT65" s="44"/>
      <c r="NU65" s="44"/>
      <c r="NV65" s="44"/>
      <c r="NW65" s="44"/>
      <c r="NX65" s="44"/>
      <c r="NY65" s="44"/>
      <c r="NZ65" s="44"/>
      <c r="OA65" s="44"/>
      <c r="OB65" s="44"/>
      <c r="OC65" s="44"/>
      <c r="OD65" s="44"/>
      <c r="OE65" s="44"/>
      <c r="OF65" s="44"/>
      <c r="OG65" s="44"/>
      <c r="OH65" s="44"/>
      <c r="OI65" s="44"/>
      <c r="OJ65" s="44"/>
      <c r="OK65" s="44"/>
      <c r="OL65" s="44"/>
      <c r="OM65" s="44"/>
      <c r="ON65" s="44"/>
      <c r="OO65" s="44"/>
      <c r="OP65" s="44"/>
      <c r="OQ65" s="44"/>
      <c r="OR65" s="44"/>
      <c r="OS65" s="44"/>
      <c r="OT65" s="44"/>
      <c r="OU65" s="44"/>
      <c r="OV65" s="44"/>
      <c r="OW65" s="44"/>
      <c r="OX65" s="44"/>
      <c r="OY65" s="44"/>
      <c r="OZ65" s="44"/>
      <c r="PA65" s="44"/>
      <c r="PB65" s="44"/>
      <c r="PC65" s="44"/>
      <c r="PD65" s="44"/>
      <c r="PE65" s="44"/>
      <c r="PF65" s="44"/>
      <c r="PG65" s="44"/>
      <c r="PH65" s="44"/>
      <c r="PI65" s="44"/>
      <c r="PJ65" s="44"/>
      <c r="PK65" s="44"/>
      <c r="PL65" s="44"/>
      <c r="PM65" s="44"/>
      <c r="PN65" s="44"/>
      <c r="PO65" s="44"/>
      <c r="PP65" s="44"/>
      <c r="PQ65" s="44"/>
      <c r="PR65" s="44"/>
      <c r="PS65" s="44"/>
      <c r="PT65" s="44"/>
      <c r="PU65" s="44"/>
      <c r="PV65" s="44"/>
      <c r="PW65" s="44"/>
      <c r="PX65" s="44"/>
      <c r="PY65" s="44"/>
      <c r="PZ65" s="44"/>
      <c r="QA65" s="44"/>
      <c r="QB65" s="44"/>
      <c r="QC65" s="44"/>
      <c r="QD65" s="44"/>
      <c r="QE65" s="44"/>
      <c r="QF65" s="44"/>
      <c r="QG65" s="44"/>
      <c r="QH65" s="44"/>
      <c r="QI65" s="44"/>
      <c r="QJ65" s="44"/>
      <c r="QK65" s="44"/>
      <c r="QL65" s="44"/>
      <c r="QM65" s="44"/>
      <c r="QN65" s="44"/>
      <c r="QO65" s="44"/>
      <c r="QP65" s="44"/>
      <c r="QQ65" s="44"/>
      <c r="QR65" s="44"/>
      <c r="QS65" s="44"/>
      <c r="QT65" s="44"/>
      <c r="QU65" s="44"/>
      <c r="QV65" s="44"/>
      <c r="QW65" s="44"/>
      <c r="QX65" s="44"/>
      <c r="QY65" s="44"/>
      <c r="QZ65" s="44"/>
      <c r="RA65" s="44"/>
      <c r="RB65" s="44"/>
      <c r="RC65" s="44"/>
      <c r="RD65" s="44"/>
      <c r="RE65" s="44"/>
      <c r="RF65" s="44"/>
      <c r="RG65" s="44"/>
      <c r="RH65" s="44"/>
      <c r="RI65" s="44"/>
      <c r="RJ65" s="44"/>
      <c r="RK65" s="44"/>
      <c r="RL65" s="44"/>
      <c r="RM65" s="44"/>
      <c r="RN65" s="44"/>
      <c r="RO65" s="44"/>
      <c r="RP65" s="44"/>
      <c r="RQ65" s="44"/>
      <c r="RR65" s="44"/>
      <c r="RS65" s="44"/>
      <c r="RT65" s="44"/>
      <c r="RU65" s="44"/>
      <c r="RV65" s="44"/>
      <c r="RW65" s="44"/>
      <c r="RX65" s="44"/>
      <c r="RY65" s="44"/>
      <c r="RZ65" s="44"/>
      <c r="SA65" s="44"/>
      <c r="SB65" s="44"/>
      <c r="SC65" s="44"/>
      <c r="SD65" s="44"/>
      <c r="SE65" s="44"/>
      <c r="SF65" s="44"/>
      <c r="SG65" s="44"/>
      <c r="SH65" s="44"/>
      <c r="SI65" s="44"/>
      <c r="SJ65" s="44"/>
      <c r="SK65" s="44"/>
      <c r="SL65" s="44"/>
      <c r="SM65" s="44"/>
      <c r="SN65" s="44"/>
      <c r="SO65" s="44"/>
      <c r="SP65" s="44"/>
      <c r="SQ65" s="44"/>
      <c r="SR65" s="44"/>
      <c r="SS65" s="44"/>
      <c r="ST65" s="44"/>
      <c r="SU65" s="44"/>
      <c r="SV65" s="44"/>
      <c r="SW65" s="44"/>
      <c r="SX65" s="44"/>
      <c r="SY65" s="44"/>
      <c r="SZ65" s="44"/>
      <c r="TA65" s="44"/>
      <c r="TB65" s="44"/>
      <c r="TC65" s="44"/>
      <c r="TD65" s="44"/>
      <c r="TE65" s="44"/>
      <c r="TF65" s="44"/>
      <c r="TG65" s="44"/>
      <c r="TH65" s="44"/>
      <c r="TI65" s="44"/>
      <c r="TJ65" s="44"/>
      <c r="TK65" s="44"/>
      <c r="TL65" s="44"/>
      <c r="TM65" s="44"/>
      <c r="TN65" s="44"/>
      <c r="TO65" s="44"/>
      <c r="TP65" s="44"/>
      <c r="TQ65" s="44"/>
      <c r="TR65" s="44"/>
      <c r="TS65" s="44"/>
      <c r="TT65" s="44"/>
      <c r="TU65" s="44"/>
      <c r="TV65" s="44"/>
      <c r="TW65" s="44"/>
      <c r="TX65" s="44"/>
      <c r="TY65" s="44"/>
      <c r="TZ65" s="44"/>
      <c r="UA65" s="44"/>
      <c r="UB65" s="44"/>
      <c r="UC65" s="44"/>
      <c r="UD65" s="44"/>
      <c r="UE65" s="44"/>
      <c r="UF65" s="44"/>
      <c r="UG65" s="44"/>
      <c r="UH65" s="44"/>
      <c r="UI65" s="44"/>
      <c r="UJ65" s="44"/>
      <c r="UK65" s="44"/>
      <c r="UL65" s="44"/>
      <c r="UM65" s="44"/>
      <c r="UN65" s="44"/>
      <c r="UO65" s="44"/>
      <c r="UP65" s="44"/>
      <c r="UQ65" s="44"/>
      <c r="UR65" s="44"/>
      <c r="US65" s="44"/>
      <c r="UT65" s="44"/>
      <c r="UU65" s="44"/>
      <c r="UV65" s="44"/>
      <c r="UW65" s="44"/>
      <c r="UX65" s="44"/>
      <c r="UY65" s="44"/>
      <c r="UZ65" s="44"/>
      <c r="VA65" s="44"/>
      <c r="VB65" s="44"/>
      <c r="VC65" s="44"/>
      <c r="VD65" s="44"/>
      <c r="VE65" s="44"/>
      <c r="VF65" s="44"/>
      <c r="VG65" s="44"/>
      <c r="VH65" s="44"/>
      <c r="VI65" s="44"/>
      <c r="VJ65" s="44"/>
      <c r="VK65" s="44"/>
      <c r="VL65" s="44"/>
      <c r="VM65" s="44"/>
      <c r="VN65" s="44"/>
      <c r="VO65" s="44"/>
      <c r="VP65" s="44"/>
      <c r="VQ65" s="44"/>
      <c r="VR65" s="44"/>
      <c r="VS65" s="44"/>
      <c r="VT65" s="44"/>
      <c r="VU65" s="44"/>
      <c r="VV65" s="44"/>
      <c r="VW65" s="44"/>
      <c r="VX65" s="44"/>
      <c r="VY65" s="44"/>
      <c r="VZ65" s="44"/>
      <c r="WA65" s="44"/>
      <c r="WB65" s="44"/>
      <c r="WC65" s="44"/>
      <c r="WD65" s="44"/>
      <c r="WE65" s="44"/>
      <c r="WF65" s="44"/>
      <c r="WG65" s="44"/>
      <c r="WH65" s="44"/>
      <c r="WI65" s="44"/>
      <c r="WJ65" s="44"/>
      <c r="WK65" s="44"/>
      <c r="WL65" s="44"/>
      <c r="WM65" s="44"/>
      <c r="WN65" s="44"/>
      <c r="WO65" s="44"/>
      <c r="WP65" s="44"/>
      <c r="WQ65" s="44"/>
      <c r="WR65" s="44"/>
      <c r="WS65" s="44"/>
      <c r="WT65" s="44"/>
      <c r="WU65" s="44"/>
      <c r="WV65" s="44"/>
      <c r="WW65" s="44"/>
      <c r="WX65" s="44"/>
      <c r="WY65" s="44"/>
      <c r="WZ65" s="44"/>
      <c r="XA65" s="44"/>
      <c r="XB65" s="44"/>
      <c r="XC65" s="44"/>
      <c r="XD65" s="44"/>
      <c r="XE65" s="44"/>
      <c r="XF65" s="44"/>
      <c r="XG65" s="44"/>
      <c r="XH65" s="44"/>
      <c r="XI65" s="44"/>
      <c r="XJ65" s="44"/>
      <c r="XK65" s="44"/>
      <c r="XL65" s="44"/>
      <c r="XM65" s="44"/>
      <c r="XN65" s="44"/>
      <c r="XO65" s="44"/>
      <c r="XP65" s="44"/>
      <c r="XQ65" s="44"/>
      <c r="XR65" s="44"/>
      <c r="XS65" s="44"/>
      <c r="XT65" s="44"/>
      <c r="XU65" s="44"/>
      <c r="XV65" s="44"/>
      <c r="XW65" s="44"/>
      <c r="XX65" s="44"/>
      <c r="XY65" s="44"/>
      <c r="XZ65" s="44"/>
      <c r="YA65" s="44"/>
      <c r="YB65" s="44"/>
      <c r="YC65" s="44"/>
      <c r="YD65" s="44"/>
      <c r="YE65" s="44"/>
      <c r="YF65" s="44"/>
      <c r="YG65" s="44"/>
      <c r="YH65" s="44"/>
      <c r="YI65" s="44"/>
      <c r="YJ65" s="44"/>
      <c r="YK65" s="44"/>
      <c r="YL65" s="44"/>
      <c r="YM65" s="44"/>
      <c r="YN65" s="44"/>
      <c r="YO65" s="44"/>
      <c r="YP65" s="44"/>
      <c r="YQ65" s="44"/>
      <c r="YR65" s="44"/>
      <c r="YS65" s="44"/>
      <c r="YT65" s="44"/>
      <c r="YU65" s="44"/>
      <c r="YV65" s="44"/>
      <c r="YW65" s="44"/>
      <c r="YX65" s="44"/>
      <c r="YY65" s="44"/>
      <c r="YZ65" s="44"/>
      <c r="ZA65" s="44"/>
      <c r="ZB65" s="44"/>
      <c r="ZC65" s="44"/>
      <c r="ZD65" s="44"/>
      <c r="ZE65" s="44"/>
      <c r="ZF65" s="44"/>
      <c r="ZG65" s="44"/>
      <c r="ZH65" s="44"/>
      <c r="ZI65" s="44"/>
      <c r="ZJ65" s="44"/>
      <c r="ZK65" s="44"/>
      <c r="ZL65" s="44"/>
      <c r="ZM65" s="44"/>
      <c r="ZN65" s="44"/>
      <c r="ZO65" s="44"/>
      <c r="ZP65" s="44"/>
      <c r="ZQ65" s="44"/>
      <c r="ZR65" s="44"/>
      <c r="ZS65" s="44"/>
      <c r="ZT65" s="44"/>
      <c r="ZU65" s="44"/>
      <c r="ZV65" s="44"/>
      <c r="ZW65" s="44"/>
      <c r="ZX65" s="44"/>
      <c r="ZY65" s="44"/>
      <c r="ZZ65" s="44"/>
      <c r="AAA65" s="44"/>
      <c r="AAB65" s="44"/>
      <c r="AAC65" s="44"/>
      <c r="AAD65" s="44"/>
      <c r="AAE65" s="44"/>
      <c r="AAF65" s="44"/>
      <c r="AAG65" s="44"/>
      <c r="AAH65" s="44"/>
      <c r="AAI65" s="44"/>
      <c r="AAJ65" s="44"/>
      <c r="AAK65" s="44"/>
      <c r="AAL65" s="44"/>
      <c r="AAM65" s="44"/>
      <c r="AAN65" s="44"/>
      <c r="AAO65" s="44"/>
      <c r="AAP65" s="44"/>
      <c r="AAQ65" s="44"/>
      <c r="AAR65" s="44"/>
      <c r="AAS65" s="44"/>
      <c r="AAT65" s="44"/>
      <c r="AAU65" s="44"/>
      <c r="AAV65" s="44"/>
      <c r="AAW65" s="44"/>
      <c r="AAX65" s="44"/>
      <c r="AAY65" s="44"/>
      <c r="AAZ65" s="44"/>
      <c r="ABA65" s="44"/>
      <c r="ABB65" s="44"/>
      <c r="ABC65" s="44"/>
      <c r="ABD65" s="44"/>
      <c r="ABE65" s="44"/>
      <c r="ABF65" s="44"/>
      <c r="ABG65" s="44"/>
      <c r="ABH65" s="44"/>
      <c r="ABI65" s="44"/>
      <c r="ABJ65" s="44"/>
      <c r="ABK65" s="44"/>
      <c r="ABL65" s="44"/>
      <c r="ABM65" s="44"/>
      <c r="ABN65" s="44"/>
      <c r="ABO65" s="44"/>
      <c r="ABP65" s="44"/>
      <c r="ABQ65" s="44"/>
      <c r="ABR65" s="44"/>
      <c r="ABS65" s="44"/>
      <c r="ABT65" s="44"/>
      <c r="ABU65" s="44"/>
      <c r="ABV65" s="44"/>
      <c r="ABW65" s="44"/>
      <c r="ABX65" s="44"/>
      <c r="ABY65" s="44"/>
      <c r="ABZ65" s="44"/>
      <c r="ACA65" s="44"/>
      <c r="ACB65" s="44"/>
      <c r="ACC65" s="44"/>
      <c r="ACD65" s="44"/>
      <c r="ACE65" s="44"/>
      <c r="ACF65" s="44"/>
      <c r="ACG65" s="44"/>
      <c r="ACH65" s="44"/>
      <c r="ACI65" s="44"/>
      <c r="ACJ65" s="44"/>
      <c r="ACK65" s="44"/>
      <c r="ACL65" s="44"/>
      <c r="ACM65" s="44"/>
      <c r="ACN65" s="44"/>
      <c r="ACO65" s="44"/>
      <c r="ACP65" s="44"/>
      <c r="ACQ65" s="44"/>
      <c r="ACR65" s="44"/>
      <c r="ACS65" s="44"/>
      <c r="ACT65" s="44"/>
      <c r="ACU65" s="44"/>
      <c r="ACV65" s="44"/>
      <c r="ACW65" s="44"/>
      <c r="ACX65" s="44"/>
      <c r="ACY65" s="44"/>
      <c r="ACZ65" s="44"/>
      <c r="ADA65" s="44"/>
      <c r="ADB65" s="44"/>
      <c r="ADC65" s="44"/>
      <c r="ADD65" s="44"/>
      <c r="ADE65" s="44"/>
      <c r="ADF65" s="44"/>
      <c r="ADG65" s="44"/>
      <c r="ADH65" s="44"/>
      <c r="ADI65" s="44"/>
      <c r="ADJ65" s="44"/>
      <c r="ADK65" s="44"/>
      <c r="ADL65" s="44"/>
      <c r="ADM65" s="44"/>
      <c r="ADN65" s="44"/>
      <c r="ADO65" s="44"/>
      <c r="ADP65" s="44"/>
      <c r="ADQ65" s="44"/>
      <c r="ADR65" s="44"/>
      <c r="ADS65" s="44"/>
      <c r="ADT65" s="44"/>
      <c r="ADU65" s="44"/>
      <c r="ADV65" s="44"/>
      <c r="ADW65" s="44"/>
      <c r="ADX65" s="44"/>
      <c r="ADY65" s="44"/>
      <c r="ADZ65" s="44"/>
      <c r="AEA65" s="44"/>
      <c r="AEB65" s="44"/>
      <c r="AEC65" s="44"/>
      <c r="AED65" s="44"/>
      <c r="AEE65" s="44"/>
      <c r="AEF65" s="44"/>
      <c r="AEG65" s="44"/>
      <c r="AEH65" s="44"/>
      <c r="AEI65" s="44"/>
      <c r="AEJ65" s="44"/>
      <c r="AEK65" s="44"/>
      <c r="AEL65" s="44"/>
      <c r="AEM65" s="44"/>
      <c r="AEN65" s="44"/>
      <c r="AEO65" s="44"/>
      <c r="AEP65" s="44"/>
      <c r="AEQ65" s="44"/>
      <c r="AER65" s="44"/>
      <c r="AES65" s="44"/>
      <c r="AET65" s="44"/>
      <c r="AEU65" s="44"/>
      <c r="AEV65" s="44"/>
      <c r="AEW65" s="44"/>
      <c r="AEX65" s="44"/>
      <c r="AEY65" s="44"/>
      <c r="AEZ65" s="44"/>
      <c r="AFA65" s="44"/>
      <c r="AFB65" s="44"/>
      <c r="AFC65" s="44"/>
      <c r="AFD65" s="44"/>
      <c r="AFE65" s="44"/>
      <c r="AFF65" s="44"/>
      <c r="AFG65" s="44"/>
      <c r="AFH65" s="44"/>
      <c r="AFI65" s="44"/>
      <c r="AFJ65" s="44"/>
      <c r="AFK65" s="44"/>
      <c r="AFL65" s="44"/>
      <c r="AFM65" s="44"/>
      <c r="AFN65" s="44"/>
      <c r="AFO65" s="44"/>
      <c r="AFP65" s="44"/>
      <c r="AFQ65" s="44"/>
      <c r="AFR65" s="44"/>
      <c r="AFS65" s="44"/>
      <c r="AFT65" s="44"/>
      <c r="AFU65" s="44"/>
      <c r="AFV65" s="44"/>
      <c r="AFW65" s="44"/>
      <c r="AFX65" s="44"/>
      <c r="AFY65" s="44"/>
      <c r="AFZ65" s="44"/>
      <c r="AGA65" s="44"/>
      <c r="AGB65" s="44"/>
      <c r="AGC65" s="44"/>
      <c r="AGD65" s="44"/>
      <c r="AGE65" s="44"/>
      <c r="AGF65" s="44"/>
      <c r="AGG65" s="44"/>
      <c r="AGH65" s="44"/>
      <c r="AGI65" s="44"/>
      <c r="AGJ65" s="44"/>
      <c r="AGK65" s="44"/>
      <c r="AGL65" s="44"/>
      <c r="AGM65" s="44"/>
      <c r="AGN65" s="44"/>
      <c r="AGO65" s="44"/>
      <c r="AGP65" s="44"/>
      <c r="AGQ65" s="44"/>
      <c r="AGR65" s="44"/>
      <c r="AGS65" s="44"/>
      <c r="AGT65" s="44"/>
      <c r="AGU65" s="44"/>
      <c r="AGV65" s="44"/>
      <c r="AGW65" s="44"/>
      <c r="AGX65" s="44"/>
      <c r="AGY65" s="44"/>
      <c r="AGZ65" s="44"/>
      <c r="AHA65" s="44"/>
      <c r="AHB65" s="44"/>
      <c r="AHC65" s="44"/>
      <c r="AHD65" s="44"/>
      <c r="AHE65" s="44"/>
      <c r="AHF65" s="44"/>
      <c r="AHG65" s="44"/>
      <c r="AHH65" s="44"/>
      <c r="AHI65" s="44"/>
      <c r="AHJ65" s="44"/>
      <c r="AHK65" s="44"/>
      <c r="AHL65" s="44"/>
      <c r="AHM65" s="44"/>
      <c r="AHN65" s="44"/>
      <c r="AHO65" s="44"/>
      <c r="AHP65" s="44"/>
      <c r="AHQ65" s="44"/>
      <c r="AHR65" s="44"/>
      <c r="AHS65" s="44"/>
      <c r="AHT65" s="44"/>
      <c r="AHU65" s="44"/>
      <c r="AHV65" s="44"/>
      <c r="AHW65" s="44"/>
      <c r="AHX65" s="44"/>
      <c r="AHY65" s="44"/>
      <c r="AHZ65" s="44"/>
      <c r="AIA65" s="44"/>
      <c r="AIB65" s="44"/>
      <c r="AIC65" s="44"/>
      <c r="AID65" s="44"/>
      <c r="AIE65" s="44"/>
      <c r="AIF65" s="44"/>
      <c r="AIG65" s="44"/>
      <c r="AIH65" s="44"/>
      <c r="AII65" s="44"/>
      <c r="AIJ65" s="44"/>
      <c r="AIK65" s="44"/>
      <c r="AIL65" s="44"/>
      <c r="AIM65" s="44"/>
      <c r="AIN65" s="44"/>
      <c r="AIO65" s="44"/>
      <c r="AIP65" s="44"/>
      <c r="AIQ65" s="44"/>
      <c r="AIR65" s="44"/>
      <c r="AIS65" s="44"/>
      <c r="AIT65" s="44"/>
      <c r="AIU65" s="44"/>
      <c r="AIV65" s="44"/>
      <c r="AIW65" s="44"/>
      <c r="AIX65" s="44"/>
      <c r="AIY65" s="44"/>
      <c r="AIZ65" s="44"/>
      <c r="AJA65" s="44"/>
      <c r="AJB65" s="44"/>
      <c r="AJC65" s="44"/>
      <c r="AJD65" s="44"/>
      <c r="AJE65" s="44"/>
      <c r="AJF65" s="44"/>
      <c r="AJG65" s="44"/>
      <c r="AJH65" s="44"/>
      <c r="AJI65" s="44"/>
      <c r="AJJ65" s="44"/>
      <c r="AJK65" s="44"/>
      <c r="AJL65" s="44"/>
      <c r="AJM65" s="44"/>
      <c r="AJN65" s="44"/>
      <c r="AJO65" s="44"/>
      <c r="AJP65" s="44"/>
      <c r="AJQ65" s="44"/>
      <c r="AJR65" s="44"/>
      <c r="AJS65" s="44"/>
      <c r="AJT65" s="44"/>
      <c r="AJU65" s="44"/>
      <c r="AJV65" s="44"/>
      <c r="AJW65" s="44"/>
      <c r="AJX65" s="44"/>
      <c r="AJY65" s="44"/>
      <c r="AJZ65" s="44"/>
      <c r="AKA65" s="44"/>
      <c r="AKB65" s="44"/>
      <c r="AKC65" s="44"/>
      <c r="AKD65" s="44"/>
      <c r="AKE65" s="44"/>
      <c r="AKF65" s="44"/>
      <c r="AKG65" s="44"/>
      <c r="AKH65" s="44"/>
      <c r="AKI65" s="44"/>
      <c r="AKJ65" s="44"/>
      <c r="AKK65" s="44"/>
      <c r="AKL65" s="44"/>
      <c r="AKM65" s="44"/>
      <c r="AKN65" s="44"/>
      <c r="AKO65" s="44"/>
      <c r="AKP65" s="44"/>
      <c r="AKQ65" s="44"/>
      <c r="AKR65" s="44"/>
      <c r="AKS65" s="44"/>
      <c r="AKT65" s="44"/>
      <c r="AKU65" s="44"/>
      <c r="AKV65" s="44"/>
      <c r="AKW65" s="44"/>
      <c r="AKX65" s="44"/>
      <c r="AKY65" s="44"/>
      <c r="AKZ65" s="44"/>
      <c r="ALA65" s="44"/>
      <c r="ALB65" s="44"/>
      <c r="ALC65" s="44"/>
      <c r="ALD65" s="44"/>
      <c r="ALE65" s="44"/>
      <c r="ALF65" s="44"/>
      <c r="ALG65" s="44"/>
      <c r="ALH65" s="44"/>
      <c r="ALI65" s="44"/>
      <c r="ALJ65" s="44"/>
      <c r="ALK65" s="44"/>
      <c r="ALL65" s="44"/>
      <c r="ALM65" s="44"/>
      <c r="ALN65" s="44"/>
      <c r="ALO65" s="44"/>
      <c r="ALP65" s="44"/>
      <c r="ALQ65" s="44"/>
      <c r="ALR65" s="44"/>
      <c r="ALS65" s="44"/>
      <c r="ALT65" s="44"/>
      <c r="ALU65" s="44"/>
      <c r="ALV65" s="44"/>
      <c r="ALW65" s="44"/>
      <c r="ALX65" s="44"/>
      <c r="ALY65" s="44"/>
      <c r="ALZ65" s="44"/>
      <c r="AMA65" s="44"/>
      <c r="AMB65" s="44"/>
      <c r="AMC65" s="44"/>
      <c r="AMD65" s="44"/>
      <c r="AME65" s="44"/>
      <c r="AMF65" s="44"/>
      <c r="AMG65" s="44"/>
      <c r="AMH65" s="44"/>
      <c r="AMI65" s="44"/>
      <c r="AMJ65" s="44"/>
      <c r="AMK65" s="44"/>
      <c r="AML65" s="44"/>
      <c r="AMM65" s="44"/>
      <c r="AMN65" s="44"/>
      <c r="AMO65" s="44"/>
      <c r="AMP65" s="44"/>
      <c r="AMQ65" s="44"/>
      <c r="AMR65" s="44"/>
      <c r="AMS65" s="44"/>
      <c r="AMT65" s="44"/>
      <c r="AMU65" s="44"/>
      <c r="AMV65" s="44"/>
      <c r="AMW65" s="44"/>
      <c r="AMX65" s="44"/>
      <c r="AMY65" s="44"/>
      <c r="AMZ65" s="44"/>
      <c r="ANA65" s="44"/>
      <c r="ANB65" s="44"/>
      <c r="ANC65" s="44"/>
      <c r="AND65" s="44"/>
      <c r="ANE65" s="44"/>
      <c r="ANF65" s="44"/>
      <c r="ANG65" s="44"/>
      <c r="ANH65" s="44"/>
      <c r="ANI65" s="44"/>
      <c r="ANJ65" s="44"/>
      <c r="ANK65" s="44"/>
      <c r="ANL65" s="44"/>
      <c r="ANM65" s="44"/>
      <c r="ANN65" s="44"/>
      <c r="ANO65" s="44"/>
      <c r="ANP65" s="44"/>
      <c r="ANQ65" s="44"/>
      <c r="ANR65" s="44"/>
      <c r="ANS65" s="44"/>
      <c r="ANT65" s="44"/>
      <c r="ANU65" s="44"/>
      <c r="ANV65" s="44"/>
      <c r="ANW65" s="44"/>
      <c r="ANX65" s="44"/>
      <c r="ANY65" s="44"/>
      <c r="ANZ65" s="44"/>
      <c r="AOA65" s="44"/>
      <c r="AOB65" s="44"/>
      <c r="AOC65" s="44"/>
      <c r="AOD65" s="44"/>
      <c r="AOE65" s="44"/>
      <c r="AOF65" s="44"/>
      <c r="AOG65" s="44"/>
      <c r="AOH65" s="44"/>
      <c r="AOI65" s="44"/>
      <c r="AOJ65" s="44"/>
      <c r="AOK65" s="44"/>
      <c r="AOL65" s="44"/>
      <c r="AOM65" s="44"/>
      <c r="AON65" s="44"/>
      <c r="AOO65" s="44"/>
      <c r="AOP65" s="44"/>
      <c r="AOQ65" s="44"/>
      <c r="AOR65" s="44"/>
      <c r="AOS65" s="44"/>
      <c r="AOT65" s="44"/>
      <c r="AOU65" s="44"/>
      <c r="AOV65" s="44"/>
      <c r="AOW65" s="44"/>
      <c r="AOX65" s="44"/>
      <c r="AOY65" s="44"/>
      <c r="AOZ65" s="44"/>
      <c r="APA65" s="44"/>
      <c r="APB65" s="44"/>
      <c r="APC65" s="44"/>
      <c r="APD65" s="44"/>
      <c r="APE65" s="44"/>
      <c r="APF65" s="44"/>
      <c r="APG65" s="44"/>
      <c r="APH65" s="44"/>
      <c r="API65" s="44"/>
      <c r="APJ65" s="44"/>
      <c r="APK65" s="44"/>
      <c r="APL65" s="44"/>
      <c r="APM65" s="44"/>
    </row>
    <row r="66" spans="3:1105" x14ac:dyDescent="0.25">
      <c r="C66" s="46" t="s">
        <v>351</v>
      </c>
      <c r="D66" s="44">
        <v>12505</v>
      </c>
      <c r="E66" s="119">
        <v>0</v>
      </c>
      <c r="F66" s="119">
        <v>-11468289.51</v>
      </c>
      <c r="G66" s="119">
        <v>9248623.25</v>
      </c>
      <c r="H66" s="119">
        <v>0</v>
      </c>
      <c r="I66" s="44"/>
      <c r="J66" s="44"/>
      <c r="K66" s="44"/>
      <c r="L66" s="44"/>
      <c r="M66" s="44"/>
      <c r="N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44"/>
      <c r="AV66" s="44"/>
      <c r="AW66" s="44"/>
      <c r="AX66" s="44"/>
      <c r="AY66" s="44"/>
      <c r="AZ66" s="44"/>
      <c r="BA66" s="44"/>
      <c r="BB66" s="44"/>
      <c r="BC66" s="44"/>
      <c r="BD66" s="44"/>
      <c r="BE66" s="44"/>
      <c r="BF66" s="44"/>
      <c r="BG66" s="44"/>
      <c r="BH66" s="44"/>
      <c r="BI66" s="44"/>
      <c r="BJ66" s="44"/>
      <c r="BK66" s="44"/>
      <c r="BL66" s="44"/>
      <c r="BM66" s="44"/>
      <c r="BN66" s="44"/>
      <c r="BO66" s="44"/>
      <c r="BP66" s="44"/>
      <c r="BQ66" s="44"/>
      <c r="BR66" s="44"/>
      <c r="BS66" s="44"/>
      <c r="BT66" s="44"/>
      <c r="BU66" s="44"/>
      <c r="BV66" s="44"/>
      <c r="BW66" s="44"/>
      <c r="BX66" s="44"/>
      <c r="BY66" s="44"/>
      <c r="BZ66" s="44"/>
      <c r="CA66" s="44"/>
      <c r="CB66" s="44"/>
      <c r="CC66" s="44"/>
      <c r="CD66" s="44"/>
      <c r="CE66" s="44"/>
      <c r="CF66" s="44"/>
      <c r="CG66" s="44"/>
      <c r="CH66" s="44"/>
      <c r="CI66" s="44"/>
      <c r="CJ66" s="44"/>
      <c r="CK66" s="44"/>
      <c r="CL66" s="44"/>
      <c r="CM66" s="44"/>
      <c r="CN66" s="44"/>
      <c r="CO66" s="44"/>
      <c r="CP66" s="44"/>
      <c r="CQ66" s="44"/>
      <c r="CR66" s="44"/>
      <c r="CS66" s="44"/>
      <c r="CT66" s="44"/>
      <c r="CU66" s="44"/>
      <c r="CV66" s="44"/>
      <c r="CW66" s="44"/>
      <c r="CX66" s="44"/>
      <c r="CY66" s="44"/>
      <c r="CZ66" s="44"/>
      <c r="DA66" s="44"/>
      <c r="DB66" s="44"/>
      <c r="DC66" s="44"/>
      <c r="DD66" s="44"/>
      <c r="DE66" s="44"/>
      <c r="DF66" s="44"/>
      <c r="DG66" s="44"/>
      <c r="DH66" s="44"/>
      <c r="DI66" s="44"/>
      <c r="DJ66" s="44"/>
      <c r="DK66" s="44"/>
      <c r="DL66" s="44"/>
      <c r="DM66" s="44"/>
      <c r="DN66" s="44"/>
      <c r="DO66" s="44"/>
      <c r="DP66" s="44"/>
      <c r="DQ66" s="44"/>
      <c r="DR66" s="44"/>
      <c r="DS66" s="44"/>
      <c r="DT66" s="44"/>
      <c r="DU66" s="44"/>
      <c r="DV66" s="44"/>
      <c r="DW66" s="44"/>
      <c r="DX66" s="44"/>
      <c r="DY66" s="44"/>
      <c r="DZ66" s="44"/>
      <c r="EA66" s="44"/>
      <c r="EB66" s="44"/>
      <c r="EC66" s="44"/>
      <c r="ED66" s="44"/>
      <c r="EE66" s="44"/>
      <c r="EF66" s="44"/>
      <c r="EG66" s="44"/>
      <c r="EH66" s="44"/>
      <c r="EI66" s="44"/>
      <c r="EJ66" s="44"/>
      <c r="EK66" s="44"/>
      <c r="EL66" s="44"/>
      <c r="EM66" s="44"/>
      <c r="EN66" s="44"/>
      <c r="EO66" s="44"/>
      <c r="EP66" s="44"/>
      <c r="EQ66" s="44"/>
      <c r="ER66" s="44"/>
      <c r="ES66" s="44"/>
      <c r="ET66" s="44"/>
      <c r="EU66" s="44"/>
      <c r="EV66" s="44"/>
      <c r="EW66" s="44"/>
      <c r="EX66" s="44"/>
      <c r="EY66" s="44"/>
      <c r="EZ66" s="44"/>
      <c r="FA66" s="44"/>
      <c r="FB66" s="44"/>
      <c r="FC66" s="44"/>
      <c r="FD66" s="44"/>
      <c r="FE66" s="44"/>
      <c r="FF66" s="44"/>
      <c r="FG66" s="44"/>
      <c r="FH66" s="44"/>
      <c r="FI66" s="44"/>
      <c r="FJ66" s="44"/>
      <c r="FK66" s="44"/>
      <c r="FL66" s="44"/>
      <c r="FM66" s="44"/>
      <c r="FN66" s="44"/>
      <c r="FO66" s="44"/>
      <c r="FP66" s="44"/>
      <c r="FQ66" s="44"/>
      <c r="FR66" s="44"/>
      <c r="FS66" s="44"/>
      <c r="FT66" s="44"/>
      <c r="FU66" s="44"/>
      <c r="FV66" s="44"/>
      <c r="FW66" s="44"/>
      <c r="FX66" s="44"/>
      <c r="FY66" s="44"/>
      <c r="FZ66" s="44"/>
      <c r="GA66" s="44"/>
      <c r="GB66" s="44"/>
      <c r="GC66" s="44"/>
      <c r="GD66" s="44"/>
      <c r="GE66" s="44"/>
      <c r="GF66" s="44"/>
      <c r="GG66" s="44"/>
      <c r="GH66" s="44"/>
      <c r="GI66" s="44"/>
      <c r="GJ66" s="44"/>
      <c r="GK66" s="44"/>
      <c r="GL66" s="44"/>
      <c r="GM66" s="44"/>
      <c r="GN66" s="44"/>
      <c r="GO66" s="44"/>
      <c r="GP66" s="44"/>
      <c r="GQ66" s="44"/>
      <c r="GR66" s="44"/>
      <c r="GS66" s="44"/>
      <c r="GT66" s="44"/>
      <c r="GU66" s="44"/>
      <c r="GV66" s="44"/>
      <c r="GW66" s="44"/>
      <c r="GX66" s="44"/>
      <c r="GY66" s="44"/>
      <c r="GZ66" s="44"/>
      <c r="HA66" s="44"/>
      <c r="HB66" s="44"/>
      <c r="HC66" s="44"/>
      <c r="HD66" s="44"/>
      <c r="HE66" s="44"/>
      <c r="HF66" s="44"/>
      <c r="HG66" s="44"/>
      <c r="HH66" s="44"/>
      <c r="HI66" s="44"/>
      <c r="HJ66" s="44"/>
      <c r="HK66" s="44"/>
      <c r="HL66" s="44"/>
      <c r="HM66" s="44"/>
      <c r="HN66" s="44"/>
      <c r="HO66" s="44"/>
      <c r="HP66" s="44"/>
      <c r="HQ66" s="44"/>
      <c r="HR66" s="44"/>
      <c r="HS66" s="44"/>
      <c r="HT66" s="44"/>
      <c r="HU66" s="44"/>
      <c r="HV66" s="44"/>
      <c r="HW66" s="44"/>
      <c r="HX66" s="44"/>
      <c r="HY66" s="44"/>
      <c r="HZ66" s="44"/>
      <c r="IA66" s="44"/>
      <c r="IB66" s="44"/>
      <c r="IC66" s="44"/>
      <c r="ID66" s="44"/>
      <c r="IE66" s="44"/>
      <c r="IF66" s="44"/>
      <c r="IG66" s="44"/>
      <c r="IH66" s="44"/>
      <c r="II66" s="44"/>
      <c r="IJ66" s="44"/>
      <c r="IK66" s="44"/>
      <c r="IL66" s="44"/>
      <c r="IM66" s="44"/>
      <c r="IN66" s="44"/>
      <c r="IO66" s="44"/>
      <c r="IP66" s="44"/>
      <c r="IQ66" s="44"/>
      <c r="IR66" s="44"/>
      <c r="IS66" s="44"/>
      <c r="IT66" s="44"/>
      <c r="IU66" s="44"/>
      <c r="IV66" s="44"/>
      <c r="IW66" s="44"/>
      <c r="IX66" s="44"/>
      <c r="IY66" s="44"/>
      <c r="IZ66" s="44"/>
      <c r="JA66" s="44"/>
      <c r="JB66" s="44"/>
      <c r="JC66" s="44"/>
      <c r="JD66" s="44"/>
      <c r="JE66" s="44"/>
      <c r="JF66" s="44"/>
      <c r="JG66" s="44"/>
      <c r="JH66" s="44"/>
      <c r="JI66" s="44"/>
      <c r="JJ66" s="44"/>
      <c r="JK66" s="44"/>
      <c r="JL66" s="44"/>
      <c r="JM66" s="44"/>
      <c r="JN66" s="44"/>
      <c r="JO66" s="44"/>
      <c r="JP66" s="44"/>
      <c r="JQ66" s="44"/>
      <c r="JR66" s="44"/>
      <c r="JS66" s="44"/>
      <c r="JT66" s="44"/>
      <c r="JU66" s="44"/>
      <c r="JV66" s="44"/>
      <c r="JW66" s="44"/>
      <c r="JX66" s="44"/>
      <c r="JY66" s="44"/>
      <c r="JZ66" s="44"/>
      <c r="KA66" s="44"/>
      <c r="KB66" s="44"/>
      <c r="KC66" s="44"/>
      <c r="KD66" s="44"/>
      <c r="KE66" s="44"/>
      <c r="KF66" s="44"/>
      <c r="KG66" s="44"/>
      <c r="KH66" s="44"/>
      <c r="KI66" s="44"/>
      <c r="KJ66" s="44"/>
      <c r="KK66" s="44"/>
      <c r="KL66" s="44"/>
      <c r="KM66" s="44"/>
      <c r="KN66" s="44"/>
      <c r="KO66" s="44"/>
      <c r="KP66" s="44"/>
      <c r="KQ66" s="44"/>
      <c r="KR66" s="44"/>
      <c r="KS66" s="44"/>
      <c r="KT66" s="44"/>
      <c r="KU66" s="44"/>
      <c r="KV66" s="44"/>
      <c r="KW66" s="44"/>
      <c r="KX66" s="44"/>
      <c r="KY66" s="44"/>
      <c r="KZ66" s="44"/>
      <c r="LA66" s="44"/>
      <c r="LB66" s="44"/>
      <c r="LC66" s="44"/>
      <c r="LD66" s="44"/>
      <c r="LE66" s="44"/>
      <c r="LF66" s="44"/>
      <c r="LG66" s="44"/>
      <c r="LH66" s="44"/>
      <c r="LI66" s="44"/>
      <c r="LJ66" s="44"/>
      <c r="LK66" s="44"/>
      <c r="LL66" s="44"/>
      <c r="LM66" s="44"/>
      <c r="LN66" s="44"/>
      <c r="LO66" s="44"/>
      <c r="LP66" s="44"/>
      <c r="LQ66" s="44"/>
      <c r="LR66" s="44"/>
      <c r="LS66" s="44"/>
      <c r="LT66" s="44"/>
      <c r="LU66" s="44"/>
      <c r="LV66" s="44"/>
      <c r="LW66" s="44"/>
      <c r="LX66" s="44"/>
      <c r="LY66" s="44"/>
      <c r="LZ66" s="44"/>
      <c r="MA66" s="44"/>
      <c r="MB66" s="44"/>
      <c r="MC66" s="44"/>
      <c r="MD66" s="44"/>
      <c r="ME66" s="44"/>
      <c r="MF66" s="44"/>
      <c r="MG66" s="44"/>
      <c r="MH66" s="44"/>
      <c r="MI66" s="44"/>
      <c r="MJ66" s="44"/>
      <c r="MK66" s="44"/>
      <c r="ML66" s="44"/>
      <c r="MM66" s="44"/>
      <c r="MN66" s="44"/>
      <c r="MO66" s="44"/>
      <c r="MP66" s="44"/>
      <c r="MQ66" s="44"/>
      <c r="MR66" s="44"/>
      <c r="MS66" s="44"/>
      <c r="MT66" s="44"/>
      <c r="MU66" s="44"/>
      <c r="MV66" s="44"/>
      <c r="MW66" s="44"/>
      <c r="MX66" s="44"/>
      <c r="MY66" s="44"/>
      <c r="MZ66" s="44"/>
      <c r="NA66" s="44"/>
      <c r="NB66" s="44"/>
      <c r="NC66" s="44"/>
      <c r="ND66" s="44"/>
      <c r="NE66" s="44"/>
      <c r="NF66" s="44"/>
      <c r="NG66" s="44"/>
      <c r="NH66" s="44"/>
      <c r="NI66" s="44"/>
      <c r="NJ66" s="44"/>
      <c r="NK66" s="44"/>
      <c r="NL66" s="44"/>
      <c r="NM66" s="44"/>
      <c r="NN66" s="44"/>
      <c r="NO66" s="44"/>
      <c r="NP66" s="44"/>
      <c r="NQ66" s="44"/>
      <c r="NR66" s="44"/>
      <c r="NS66" s="44"/>
      <c r="NT66" s="44"/>
      <c r="NU66" s="44"/>
      <c r="NV66" s="44"/>
      <c r="NW66" s="44"/>
      <c r="NX66" s="44"/>
      <c r="NY66" s="44"/>
      <c r="NZ66" s="44"/>
      <c r="OA66" s="44"/>
      <c r="OB66" s="44"/>
      <c r="OC66" s="44"/>
      <c r="OD66" s="44"/>
      <c r="OE66" s="44"/>
      <c r="OF66" s="44"/>
      <c r="OG66" s="44"/>
      <c r="OH66" s="44"/>
      <c r="OI66" s="44"/>
      <c r="OJ66" s="44"/>
      <c r="OK66" s="44"/>
      <c r="OL66" s="44"/>
      <c r="OM66" s="44"/>
      <c r="ON66" s="44"/>
      <c r="OO66" s="44"/>
      <c r="OP66" s="44"/>
      <c r="OQ66" s="44"/>
      <c r="OR66" s="44"/>
      <c r="OS66" s="44"/>
      <c r="OT66" s="44"/>
      <c r="OU66" s="44"/>
      <c r="OV66" s="44"/>
      <c r="OW66" s="44"/>
      <c r="OX66" s="44"/>
      <c r="OY66" s="44"/>
      <c r="OZ66" s="44"/>
      <c r="PA66" s="44"/>
      <c r="PB66" s="44"/>
      <c r="PC66" s="44"/>
      <c r="PD66" s="44"/>
      <c r="PE66" s="44"/>
      <c r="PF66" s="44"/>
      <c r="PG66" s="44"/>
      <c r="PH66" s="44"/>
      <c r="PI66" s="44"/>
      <c r="PJ66" s="44"/>
      <c r="PK66" s="44"/>
      <c r="PL66" s="44"/>
      <c r="PM66" s="44"/>
      <c r="PN66" s="44"/>
      <c r="PO66" s="44"/>
      <c r="PP66" s="44"/>
      <c r="PQ66" s="44"/>
      <c r="PR66" s="44"/>
      <c r="PS66" s="44"/>
      <c r="PT66" s="44"/>
      <c r="PU66" s="44"/>
      <c r="PV66" s="44"/>
      <c r="PW66" s="44"/>
      <c r="PX66" s="44"/>
      <c r="PY66" s="44"/>
      <c r="PZ66" s="44"/>
      <c r="QA66" s="44"/>
      <c r="QB66" s="44"/>
      <c r="QC66" s="44"/>
      <c r="QD66" s="44"/>
      <c r="QE66" s="44"/>
      <c r="QF66" s="44"/>
      <c r="QG66" s="44"/>
      <c r="QH66" s="44"/>
      <c r="QI66" s="44"/>
      <c r="QJ66" s="44"/>
      <c r="QK66" s="44"/>
      <c r="QL66" s="44"/>
      <c r="QM66" s="44"/>
      <c r="QN66" s="44"/>
      <c r="QO66" s="44"/>
      <c r="QP66" s="44"/>
      <c r="QQ66" s="44"/>
      <c r="QR66" s="44"/>
      <c r="QS66" s="44"/>
      <c r="QT66" s="44"/>
      <c r="QU66" s="44"/>
      <c r="QV66" s="44"/>
      <c r="QW66" s="44"/>
      <c r="QX66" s="44"/>
      <c r="QY66" s="44"/>
      <c r="QZ66" s="44"/>
      <c r="RA66" s="44"/>
      <c r="RB66" s="44"/>
      <c r="RC66" s="44"/>
      <c r="RD66" s="44"/>
      <c r="RE66" s="44"/>
      <c r="RF66" s="44"/>
      <c r="RG66" s="44"/>
      <c r="RH66" s="44"/>
      <c r="RI66" s="44"/>
      <c r="RJ66" s="44"/>
      <c r="RK66" s="44"/>
      <c r="RL66" s="44"/>
      <c r="RM66" s="44"/>
      <c r="RN66" s="44"/>
      <c r="RO66" s="44"/>
      <c r="RP66" s="44"/>
      <c r="RQ66" s="44"/>
      <c r="RR66" s="44"/>
      <c r="RS66" s="44"/>
      <c r="RT66" s="44"/>
      <c r="RU66" s="44"/>
      <c r="RV66" s="44"/>
      <c r="RW66" s="44"/>
      <c r="RX66" s="44"/>
      <c r="RY66" s="44"/>
      <c r="RZ66" s="44"/>
      <c r="SA66" s="44"/>
      <c r="SB66" s="44"/>
      <c r="SC66" s="44"/>
      <c r="SD66" s="44"/>
      <c r="SE66" s="44"/>
      <c r="SF66" s="44"/>
      <c r="SG66" s="44"/>
      <c r="SH66" s="44"/>
      <c r="SI66" s="44"/>
      <c r="SJ66" s="44"/>
      <c r="SK66" s="44"/>
      <c r="SL66" s="44"/>
      <c r="SM66" s="44"/>
      <c r="SN66" s="44"/>
      <c r="SO66" s="44"/>
      <c r="SP66" s="44"/>
      <c r="SQ66" s="44"/>
      <c r="SR66" s="44"/>
      <c r="SS66" s="44"/>
      <c r="ST66" s="44"/>
      <c r="SU66" s="44"/>
      <c r="SV66" s="44"/>
      <c r="SW66" s="44"/>
      <c r="SX66" s="44"/>
      <c r="SY66" s="44"/>
      <c r="SZ66" s="44"/>
      <c r="TA66" s="44"/>
      <c r="TB66" s="44"/>
      <c r="TC66" s="44"/>
      <c r="TD66" s="44"/>
      <c r="TE66" s="44"/>
      <c r="TF66" s="44"/>
      <c r="TG66" s="44"/>
      <c r="TH66" s="44"/>
      <c r="TI66" s="44"/>
      <c r="TJ66" s="44"/>
      <c r="TK66" s="44"/>
      <c r="TL66" s="44"/>
      <c r="TM66" s="44"/>
      <c r="TN66" s="44"/>
      <c r="TO66" s="44"/>
      <c r="TP66" s="44"/>
      <c r="TQ66" s="44"/>
      <c r="TR66" s="44"/>
      <c r="TS66" s="44"/>
      <c r="TT66" s="44"/>
      <c r="TU66" s="44"/>
      <c r="TV66" s="44"/>
      <c r="TW66" s="44"/>
      <c r="TX66" s="44"/>
      <c r="TY66" s="44"/>
      <c r="TZ66" s="44"/>
      <c r="UA66" s="44"/>
      <c r="UB66" s="44"/>
      <c r="UC66" s="44"/>
      <c r="UD66" s="44"/>
      <c r="UE66" s="44"/>
      <c r="UF66" s="44"/>
      <c r="UG66" s="44"/>
      <c r="UH66" s="44"/>
      <c r="UI66" s="44"/>
      <c r="UJ66" s="44"/>
      <c r="UK66" s="44"/>
      <c r="UL66" s="44"/>
      <c r="UM66" s="44"/>
      <c r="UN66" s="44"/>
      <c r="UO66" s="44"/>
      <c r="UP66" s="44"/>
      <c r="UQ66" s="44"/>
      <c r="UR66" s="44"/>
      <c r="US66" s="44"/>
      <c r="UT66" s="44"/>
      <c r="UU66" s="44"/>
      <c r="UV66" s="44"/>
      <c r="UW66" s="44"/>
      <c r="UX66" s="44"/>
      <c r="UY66" s="44"/>
      <c r="UZ66" s="44"/>
      <c r="VA66" s="44"/>
      <c r="VB66" s="44"/>
      <c r="VC66" s="44"/>
      <c r="VD66" s="44"/>
      <c r="VE66" s="44"/>
      <c r="VF66" s="44"/>
      <c r="VG66" s="44"/>
      <c r="VH66" s="44"/>
      <c r="VI66" s="44"/>
      <c r="VJ66" s="44"/>
      <c r="VK66" s="44"/>
      <c r="VL66" s="44"/>
      <c r="VM66" s="44"/>
      <c r="VN66" s="44"/>
      <c r="VO66" s="44"/>
      <c r="VP66" s="44"/>
      <c r="VQ66" s="44"/>
      <c r="VR66" s="44"/>
      <c r="VS66" s="44"/>
      <c r="VT66" s="44"/>
      <c r="VU66" s="44"/>
      <c r="VV66" s="44"/>
      <c r="VW66" s="44"/>
      <c r="VX66" s="44"/>
      <c r="VY66" s="44"/>
      <c r="VZ66" s="44"/>
      <c r="WA66" s="44"/>
      <c r="WB66" s="44"/>
      <c r="WC66" s="44"/>
      <c r="WD66" s="44"/>
      <c r="WE66" s="44"/>
      <c r="WF66" s="44"/>
      <c r="WG66" s="44"/>
      <c r="WH66" s="44"/>
      <c r="WI66" s="44"/>
      <c r="WJ66" s="44"/>
      <c r="WK66" s="44"/>
      <c r="WL66" s="44"/>
      <c r="WM66" s="44"/>
      <c r="WN66" s="44"/>
      <c r="WO66" s="44"/>
      <c r="WP66" s="44"/>
      <c r="WQ66" s="44"/>
      <c r="WR66" s="44"/>
      <c r="WS66" s="44"/>
      <c r="WT66" s="44"/>
      <c r="WU66" s="44"/>
      <c r="WV66" s="44"/>
      <c r="WW66" s="44"/>
      <c r="WX66" s="44"/>
      <c r="WY66" s="44"/>
      <c r="WZ66" s="44"/>
      <c r="XA66" s="44"/>
      <c r="XB66" s="44"/>
      <c r="XC66" s="44"/>
      <c r="XD66" s="44"/>
      <c r="XE66" s="44"/>
      <c r="XF66" s="44"/>
      <c r="XG66" s="44"/>
      <c r="XH66" s="44"/>
      <c r="XI66" s="44"/>
      <c r="XJ66" s="44"/>
      <c r="XK66" s="44"/>
      <c r="XL66" s="44"/>
      <c r="XM66" s="44"/>
      <c r="XN66" s="44"/>
      <c r="XO66" s="44"/>
      <c r="XP66" s="44"/>
      <c r="XQ66" s="44"/>
      <c r="XR66" s="44"/>
      <c r="XS66" s="44"/>
      <c r="XT66" s="44"/>
      <c r="XU66" s="44"/>
      <c r="XV66" s="44"/>
      <c r="XW66" s="44"/>
      <c r="XX66" s="44"/>
      <c r="XY66" s="44"/>
      <c r="XZ66" s="44"/>
      <c r="YA66" s="44"/>
      <c r="YB66" s="44"/>
      <c r="YC66" s="44"/>
      <c r="YD66" s="44"/>
      <c r="YE66" s="44"/>
      <c r="YF66" s="44"/>
      <c r="YG66" s="44"/>
      <c r="YH66" s="44"/>
      <c r="YI66" s="44"/>
      <c r="YJ66" s="44"/>
      <c r="YK66" s="44"/>
      <c r="YL66" s="44"/>
      <c r="YM66" s="44"/>
      <c r="YN66" s="44"/>
      <c r="YO66" s="44"/>
      <c r="YP66" s="44"/>
      <c r="YQ66" s="44"/>
      <c r="YR66" s="44"/>
      <c r="YS66" s="44"/>
      <c r="YT66" s="44"/>
      <c r="YU66" s="44"/>
      <c r="YV66" s="44"/>
      <c r="YW66" s="44"/>
      <c r="YX66" s="44"/>
      <c r="YY66" s="44"/>
      <c r="YZ66" s="44"/>
      <c r="ZA66" s="44"/>
      <c r="ZB66" s="44"/>
      <c r="ZC66" s="44"/>
      <c r="ZD66" s="44"/>
      <c r="ZE66" s="44"/>
      <c r="ZF66" s="44"/>
      <c r="ZG66" s="44"/>
      <c r="ZH66" s="44"/>
      <c r="ZI66" s="44"/>
      <c r="ZJ66" s="44"/>
      <c r="ZK66" s="44"/>
      <c r="ZL66" s="44"/>
      <c r="ZM66" s="44"/>
      <c r="ZN66" s="44"/>
      <c r="ZO66" s="44"/>
      <c r="ZP66" s="44"/>
      <c r="ZQ66" s="44"/>
      <c r="ZR66" s="44"/>
      <c r="ZS66" s="44"/>
      <c r="ZT66" s="44"/>
      <c r="ZU66" s="44"/>
      <c r="ZV66" s="44"/>
      <c r="ZW66" s="44"/>
      <c r="ZX66" s="44"/>
      <c r="ZY66" s="44"/>
      <c r="ZZ66" s="44"/>
      <c r="AAA66" s="44"/>
      <c r="AAB66" s="44"/>
      <c r="AAC66" s="44"/>
      <c r="AAD66" s="44"/>
      <c r="AAE66" s="44"/>
      <c r="AAF66" s="44"/>
      <c r="AAG66" s="44"/>
      <c r="AAH66" s="44"/>
      <c r="AAI66" s="44"/>
      <c r="AAJ66" s="44"/>
      <c r="AAK66" s="44"/>
      <c r="AAL66" s="44"/>
      <c r="AAM66" s="44"/>
      <c r="AAN66" s="44"/>
      <c r="AAO66" s="44"/>
      <c r="AAP66" s="44"/>
      <c r="AAQ66" s="44"/>
      <c r="AAR66" s="44"/>
      <c r="AAS66" s="44"/>
      <c r="AAT66" s="44"/>
      <c r="AAU66" s="44"/>
      <c r="AAV66" s="44"/>
      <c r="AAW66" s="44"/>
      <c r="AAX66" s="44"/>
      <c r="AAY66" s="44"/>
      <c r="AAZ66" s="44"/>
      <c r="ABA66" s="44"/>
      <c r="ABB66" s="44"/>
      <c r="ABC66" s="44"/>
      <c r="ABD66" s="44"/>
      <c r="ABE66" s="44"/>
      <c r="ABF66" s="44"/>
      <c r="ABG66" s="44"/>
      <c r="ABH66" s="44"/>
      <c r="ABI66" s="44"/>
      <c r="ABJ66" s="44"/>
      <c r="ABK66" s="44"/>
      <c r="ABL66" s="44"/>
      <c r="ABM66" s="44"/>
      <c r="ABN66" s="44"/>
      <c r="ABO66" s="44"/>
      <c r="ABP66" s="44"/>
      <c r="ABQ66" s="44"/>
      <c r="ABR66" s="44"/>
      <c r="ABS66" s="44"/>
      <c r="ABT66" s="44"/>
      <c r="ABU66" s="44"/>
      <c r="ABV66" s="44"/>
      <c r="ABW66" s="44"/>
      <c r="ABX66" s="44"/>
      <c r="ABY66" s="44"/>
      <c r="ABZ66" s="44"/>
      <c r="ACA66" s="44"/>
      <c r="ACB66" s="44"/>
      <c r="ACC66" s="44"/>
      <c r="ACD66" s="44"/>
      <c r="ACE66" s="44"/>
      <c r="ACF66" s="44"/>
      <c r="ACG66" s="44"/>
      <c r="ACH66" s="44"/>
      <c r="ACI66" s="44"/>
      <c r="ACJ66" s="44"/>
      <c r="ACK66" s="44"/>
      <c r="ACL66" s="44"/>
      <c r="ACM66" s="44"/>
      <c r="ACN66" s="44"/>
      <c r="ACO66" s="44"/>
      <c r="ACP66" s="44"/>
      <c r="ACQ66" s="44"/>
      <c r="ACR66" s="44"/>
      <c r="ACS66" s="44"/>
      <c r="ACT66" s="44"/>
      <c r="ACU66" s="44"/>
      <c r="ACV66" s="44"/>
      <c r="ACW66" s="44"/>
      <c r="ACX66" s="44"/>
      <c r="ACY66" s="44"/>
      <c r="ACZ66" s="44"/>
      <c r="ADA66" s="44"/>
      <c r="ADB66" s="44"/>
      <c r="ADC66" s="44"/>
      <c r="ADD66" s="44"/>
      <c r="ADE66" s="44"/>
      <c r="ADF66" s="44"/>
      <c r="ADG66" s="44"/>
      <c r="ADH66" s="44"/>
      <c r="ADI66" s="44"/>
      <c r="ADJ66" s="44"/>
      <c r="ADK66" s="44"/>
      <c r="ADL66" s="44"/>
      <c r="ADM66" s="44"/>
      <c r="ADN66" s="44"/>
      <c r="ADO66" s="44"/>
      <c r="ADP66" s="44"/>
      <c r="ADQ66" s="44"/>
      <c r="ADR66" s="44"/>
      <c r="ADS66" s="44"/>
      <c r="ADT66" s="44"/>
      <c r="ADU66" s="44"/>
      <c r="ADV66" s="44"/>
      <c r="ADW66" s="44"/>
      <c r="ADX66" s="44"/>
      <c r="ADY66" s="44"/>
      <c r="ADZ66" s="44"/>
      <c r="AEA66" s="44"/>
      <c r="AEB66" s="44"/>
      <c r="AEC66" s="44"/>
      <c r="AED66" s="44"/>
      <c r="AEE66" s="44"/>
      <c r="AEF66" s="44"/>
      <c r="AEG66" s="44"/>
      <c r="AEH66" s="44"/>
      <c r="AEI66" s="44"/>
      <c r="AEJ66" s="44"/>
      <c r="AEK66" s="44"/>
      <c r="AEL66" s="44"/>
      <c r="AEM66" s="44"/>
      <c r="AEN66" s="44"/>
      <c r="AEO66" s="44"/>
      <c r="AEP66" s="44"/>
      <c r="AEQ66" s="44"/>
      <c r="AER66" s="44"/>
      <c r="AES66" s="44"/>
      <c r="AET66" s="44"/>
      <c r="AEU66" s="44"/>
      <c r="AEV66" s="44"/>
      <c r="AEW66" s="44"/>
      <c r="AEX66" s="44"/>
      <c r="AEY66" s="44"/>
      <c r="AEZ66" s="44"/>
      <c r="AFA66" s="44"/>
      <c r="AFB66" s="44"/>
      <c r="AFC66" s="44"/>
      <c r="AFD66" s="44"/>
      <c r="AFE66" s="44"/>
      <c r="AFF66" s="44"/>
      <c r="AFG66" s="44"/>
      <c r="AFH66" s="44"/>
      <c r="AFI66" s="44"/>
      <c r="AFJ66" s="44"/>
      <c r="AFK66" s="44"/>
      <c r="AFL66" s="44"/>
      <c r="AFM66" s="44"/>
      <c r="AFN66" s="44"/>
      <c r="AFO66" s="44"/>
      <c r="AFP66" s="44"/>
      <c r="AFQ66" s="44"/>
      <c r="AFR66" s="44"/>
      <c r="AFS66" s="44"/>
      <c r="AFT66" s="44"/>
      <c r="AFU66" s="44"/>
      <c r="AFV66" s="44"/>
      <c r="AFW66" s="44"/>
      <c r="AFX66" s="44"/>
      <c r="AFY66" s="44"/>
      <c r="AFZ66" s="44"/>
      <c r="AGA66" s="44"/>
      <c r="AGB66" s="44"/>
      <c r="AGC66" s="44"/>
      <c r="AGD66" s="44"/>
      <c r="AGE66" s="44"/>
      <c r="AGF66" s="44"/>
      <c r="AGG66" s="44"/>
      <c r="AGH66" s="44"/>
      <c r="AGI66" s="44"/>
      <c r="AGJ66" s="44"/>
      <c r="AGK66" s="44"/>
      <c r="AGL66" s="44"/>
      <c r="AGM66" s="44"/>
      <c r="AGN66" s="44"/>
      <c r="AGO66" s="44"/>
      <c r="AGP66" s="44"/>
      <c r="AGQ66" s="44"/>
      <c r="AGR66" s="44"/>
      <c r="AGS66" s="44"/>
      <c r="AGT66" s="44"/>
      <c r="AGU66" s="44"/>
      <c r="AGV66" s="44"/>
      <c r="AGW66" s="44"/>
      <c r="AGX66" s="44"/>
      <c r="AGY66" s="44"/>
      <c r="AGZ66" s="44"/>
      <c r="AHA66" s="44"/>
      <c r="AHB66" s="44"/>
      <c r="AHC66" s="44"/>
      <c r="AHD66" s="44"/>
      <c r="AHE66" s="44"/>
      <c r="AHF66" s="44"/>
      <c r="AHG66" s="44"/>
      <c r="AHH66" s="44"/>
      <c r="AHI66" s="44"/>
      <c r="AHJ66" s="44"/>
      <c r="AHK66" s="44"/>
      <c r="AHL66" s="44"/>
      <c r="AHM66" s="44"/>
      <c r="AHN66" s="44"/>
      <c r="AHO66" s="44"/>
      <c r="AHP66" s="44"/>
      <c r="AHQ66" s="44"/>
      <c r="AHR66" s="44"/>
      <c r="AHS66" s="44"/>
      <c r="AHT66" s="44"/>
      <c r="AHU66" s="44"/>
      <c r="AHV66" s="44"/>
      <c r="AHW66" s="44"/>
      <c r="AHX66" s="44"/>
      <c r="AHY66" s="44"/>
      <c r="AHZ66" s="44"/>
      <c r="AIA66" s="44"/>
      <c r="AIB66" s="44"/>
      <c r="AIC66" s="44"/>
      <c r="AID66" s="44"/>
      <c r="AIE66" s="44"/>
      <c r="AIF66" s="44"/>
      <c r="AIG66" s="44"/>
      <c r="AIH66" s="44"/>
      <c r="AII66" s="44"/>
      <c r="AIJ66" s="44"/>
      <c r="AIK66" s="44"/>
      <c r="AIL66" s="44"/>
      <c r="AIM66" s="44"/>
      <c r="AIN66" s="44"/>
      <c r="AIO66" s="44"/>
      <c r="AIP66" s="44"/>
      <c r="AIQ66" s="44"/>
      <c r="AIR66" s="44"/>
      <c r="AIS66" s="44"/>
      <c r="AIT66" s="44"/>
      <c r="AIU66" s="44"/>
      <c r="AIV66" s="44"/>
      <c r="AIW66" s="44"/>
      <c r="AIX66" s="44"/>
      <c r="AIY66" s="44"/>
      <c r="AIZ66" s="44"/>
      <c r="AJA66" s="44"/>
      <c r="AJB66" s="44"/>
      <c r="AJC66" s="44"/>
      <c r="AJD66" s="44"/>
      <c r="AJE66" s="44"/>
      <c r="AJF66" s="44"/>
      <c r="AJG66" s="44"/>
      <c r="AJH66" s="44"/>
      <c r="AJI66" s="44"/>
      <c r="AJJ66" s="44"/>
      <c r="AJK66" s="44"/>
      <c r="AJL66" s="44"/>
      <c r="AJM66" s="44"/>
      <c r="AJN66" s="44"/>
      <c r="AJO66" s="44"/>
      <c r="AJP66" s="44"/>
      <c r="AJQ66" s="44"/>
      <c r="AJR66" s="44"/>
      <c r="AJS66" s="44"/>
      <c r="AJT66" s="44"/>
      <c r="AJU66" s="44"/>
      <c r="AJV66" s="44"/>
      <c r="AJW66" s="44"/>
      <c r="AJX66" s="44"/>
      <c r="AJY66" s="44"/>
      <c r="AJZ66" s="44"/>
      <c r="AKA66" s="44"/>
      <c r="AKB66" s="44"/>
      <c r="AKC66" s="44"/>
      <c r="AKD66" s="44"/>
      <c r="AKE66" s="44"/>
      <c r="AKF66" s="44"/>
      <c r="AKG66" s="44"/>
      <c r="AKH66" s="44"/>
      <c r="AKI66" s="44"/>
      <c r="AKJ66" s="44"/>
      <c r="AKK66" s="44"/>
      <c r="AKL66" s="44"/>
      <c r="AKM66" s="44"/>
      <c r="AKN66" s="44"/>
      <c r="AKO66" s="44"/>
      <c r="AKP66" s="44"/>
      <c r="AKQ66" s="44"/>
      <c r="AKR66" s="44"/>
      <c r="AKS66" s="44"/>
      <c r="AKT66" s="44"/>
      <c r="AKU66" s="44"/>
      <c r="AKV66" s="44"/>
      <c r="AKW66" s="44"/>
      <c r="AKX66" s="44"/>
      <c r="AKY66" s="44"/>
      <c r="AKZ66" s="44"/>
      <c r="ALA66" s="44"/>
      <c r="ALB66" s="44"/>
      <c r="ALC66" s="44"/>
      <c r="ALD66" s="44"/>
      <c r="ALE66" s="44"/>
      <c r="ALF66" s="44"/>
      <c r="ALG66" s="44"/>
      <c r="ALH66" s="44"/>
      <c r="ALI66" s="44"/>
      <c r="ALJ66" s="44"/>
      <c r="ALK66" s="44"/>
      <c r="ALL66" s="44"/>
      <c r="ALM66" s="44"/>
      <c r="ALN66" s="44"/>
      <c r="ALO66" s="44"/>
      <c r="ALP66" s="44"/>
      <c r="ALQ66" s="44"/>
      <c r="ALR66" s="44"/>
      <c r="ALS66" s="44"/>
      <c r="ALT66" s="44"/>
      <c r="ALU66" s="44"/>
      <c r="ALV66" s="44"/>
      <c r="ALW66" s="44"/>
      <c r="ALX66" s="44"/>
      <c r="ALY66" s="44"/>
      <c r="ALZ66" s="44"/>
      <c r="AMA66" s="44"/>
      <c r="AMB66" s="44"/>
      <c r="AMC66" s="44"/>
      <c r="AMD66" s="44"/>
      <c r="AME66" s="44"/>
      <c r="AMF66" s="44"/>
      <c r="AMG66" s="44"/>
      <c r="AMH66" s="44"/>
      <c r="AMI66" s="44"/>
      <c r="AMJ66" s="44"/>
      <c r="AMK66" s="44"/>
      <c r="AML66" s="44"/>
      <c r="AMM66" s="44"/>
      <c r="AMN66" s="44"/>
      <c r="AMO66" s="44"/>
      <c r="AMP66" s="44"/>
      <c r="AMQ66" s="44"/>
      <c r="AMR66" s="44"/>
      <c r="AMS66" s="44"/>
      <c r="AMT66" s="44"/>
      <c r="AMU66" s="44"/>
      <c r="AMV66" s="44"/>
      <c r="AMW66" s="44"/>
      <c r="AMX66" s="44"/>
      <c r="AMY66" s="44"/>
      <c r="AMZ66" s="44"/>
      <c r="ANA66" s="44"/>
      <c r="ANB66" s="44"/>
      <c r="ANC66" s="44"/>
      <c r="AND66" s="44"/>
      <c r="ANE66" s="44"/>
      <c r="ANF66" s="44"/>
      <c r="ANG66" s="44"/>
      <c r="ANH66" s="44"/>
      <c r="ANI66" s="44"/>
      <c r="ANJ66" s="44"/>
      <c r="ANK66" s="44"/>
      <c r="ANL66" s="44"/>
      <c r="ANM66" s="44"/>
      <c r="ANN66" s="44"/>
      <c r="ANO66" s="44"/>
      <c r="ANP66" s="44"/>
      <c r="ANQ66" s="44"/>
      <c r="ANR66" s="44"/>
      <c r="ANS66" s="44"/>
      <c r="ANT66" s="44"/>
      <c r="ANU66" s="44"/>
      <c r="ANV66" s="44"/>
      <c r="ANW66" s="44"/>
      <c r="ANX66" s="44"/>
      <c r="ANY66" s="44"/>
      <c r="ANZ66" s="44"/>
      <c r="AOA66" s="44"/>
      <c r="AOB66" s="44"/>
      <c r="AOC66" s="44"/>
      <c r="AOD66" s="44"/>
      <c r="AOE66" s="44"/>
      <c r="AOF66" s="44"/>
      <c r="AOG66" s="44"/>
      <c r="AOH66" s="44"/>
      <c r="AOI66" s="44"/>
      <c r="AOJ66" s="44"/>
      <c r="AOK66" s="44"/>
      <c r="AOL66" s="44"/>
      <c r="AOM66" s="44"/>
      <c r="AON66" s="44"/>
      <c r="AOO66" s="44"/>
      <c r="AOP66" s="44"/>
      <c r="AOQ66" s="44"/>
      <c r="AOR66" s="44"/>
      <c r="AOS66" s="44"/>
      <c r="AOT66" s="44"/>
      <c r="AOU66" s="44"/>
      <c r="AOV66" s="44"/>
      <c r="AOW66" s="44"/>
      <c r="AOX66" s="44"/>
      <c r="AOY66" s="44"/>
      <c r="AOZ66" s="44"/>
      <c r="APA66" s="44"/>
      <c r="APB66" s="44"/>
      <c r="APC66" s="44"/>
      <c r="APD66" s="44"/>
      <c r="APE66" s="44"/>
      <c r="APF66" s="44"/>
      <c r="APG66" s="44"/>
      <c r="APH66" s="44"/>
      <c r="API66" s="44"/>
      <c r="APJ66" s="44"/>
      <c r="APK66" s="44"/>
      <c r="APL66" s="44"/>
      <c r="APM66" s="44"/>
    </row>
    <row r="67" spans="3:1105" x14ac:dyDescent="0.25">
      <c r="C67" s="46" t="s">
        <v>351</v>
      </c>
      <c r="D67" s="44">
        <v>12509</v>
      </c>
      <c r="E67" s="119">
        <v>0</v>
      </c>
      <c r="F67" s="119">
        <v>12901825.699999999</v>
      </c>
      <c r="G67" s="119">
        <v>-9711054.4100000001</v>
      </c>
      <c r="H67" s="119">
        <v>0</v>
      </c>
      <c r="I67" s="44"/>
      <c r="J67" s="44"/>
      <c r="K67" s="44"/>
      <c r="L67" s="44"/>
      <c r="M67" s="44"/>
      <c r="N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44"/>
      <c r="AN67" s="44"/>
      <c r="AO67" s="44"/>
      <c r="AP67" s="44"/>
      <c r="AQ67" s="44"/>
      <c r="AR67" s="44"/>
      <c r="AS67" s="44"/>
      <c r="AT67" s="44"/>
      <c r="AU67" s="44"/>
      <c r="AV67" s="44"/>
      <c r="AW67" s="44"/>
      <c r="AX67" s="44"/>
      <c r="AY67" s="44"/>
      <c r="AZ67" s="44"/>
      <c r="BA67" s="44"/>
      <c r="BB67" s="44"/>
      <c r="BC67" s="44"/>
      <c r="BD67" s="44"/>
      <c r="BE67" s="44"/>
      <c r="BF67" s="44"/>
      <c r="BG67" s="44"/>
      <c r="BH67" s="44"/>
      <c r="BI67" s="44"/>
      <c r="BJ67" s="44"/>
      <c r="BK67" s="44"/>
      <c r="BL67" s="44"/>
      <c r="BM67" s="44"/>
      <c r="BN67" s="44"/>
      <c r="BO67" s="44"/>
      <c r="BP67" s="44"/>
      <c r="BQ67" s="44"/>
      <c r="BR67" s="44"/>
      <c r="BS67" s="44"/>
      <c r="BT67" s="44"/>
      <c r="BU67" s="44"/>
      <c r="BV67" s="44"/>
      <c r="BW67" s="44"/>
      <c r="BX67" s="44"/>
      <c r="BY67" s="44"/>
      <c r="BZ67" s="44"/>
      <c r="CA67" s="44"/>
      <c r="CB67" s="44"/>
      <c r="CC67" s="44"/>
      <c r="CD67" s="44"/>
      <c r="CE67" s="44"/>
      <c r="CF67" s="44"/>
      <c r="CG67" s="44"/>
      <c r="CH67" s="44"/>
      <c r="CI67" s="44"/>
      <c r="CJ67" s="44"/>
      <c r="CK67" s="44"/>
      <c r="CL67" s="44"/>
      <c r="CM67" s="44"/>
      <c r="CN67" s="44"/>
      <c r="CO67" s="44"/>
      <c r="CP67" s="44"/>
      <c r="CQ67" s="44"/>
      <c r="CR67" s="44"/>
      <c r="CS67" s="44"/>
      <c r="CT67" s="44"/>
      <c r="CU67" s="44"/>
      <c r="CV67" s="44"/>
      <c r="CW67" s="44"/>
      <c r="CX67" s="44"/>
      <c r="CY67" s="44"/>
      <c r="CZ67" s="44"/>
      <c r="DA67" s="44"/>
      <c r="DB67" s="44"/>
      <c r="DC67" s="44"/>
      <c r="DD67" s="44"/>
      <c r="DE67" s="44"/>
      <c r="DF67" s="44"/>
      <c r="DG67" s="44"/>
      <c r="DH67" s="44"/>
      <c r="DI67" s="44"/>
      <c r="DJ67" s="44"/>
      <c r="DK67" s="44"/>
      <c r="DL67" s="44"/>
      <c r="DM67" s="44"/>
      <c r="DN67" s="44"/>
      <c r="DO67" s="44"/>
      <c r="DP67" s="44"/>
      <c r="DQ67" s="44"/>
      <c r="DR67" s="44"/>
      <c r="DS67" s="44"/>
      <c r="DT67" s="44"/>
      <c r="DU67" s="44"/>
      <c r="DV67" s="44"/>
      <c r="DW67" s="44"/>
      <c r="DX67" s="44"/>
      <c r="DY67" s="44"/>
      <c r="DZ67" s="44"/>
      <c r="EA67" s="44"/>
      <c r="EB67" s="44"/>
      <c r="EC67" s="44"/>
      <c r="ED67" s="44"/>
      <c r="EE67" s="44"/>
      <c r="EF67" s="44"/>
      <c r="EG67" s="44"/>
      <c r="EH67" s="44"/>
      <c r="EI67" s="44"/>
      <c r="EJ67" s="44"/>
      <c r="EK67" s="44"/>
      <c r="EL67" s="44"/>
      <c r="EM67" s="44"/>
      <c r="EN67" s="44"/>
      <c r="EO67" s="44"/>
      <c r="EP67" s="44"/>
      <c r="EQ67" s="44"/>
      <c r="ER67" s="44"/>
      <c r="ES67" s="44"/>
      <c r="ET67" s="44"/>
      <c r="EU67" s="44"/>
      <c r="EV67" s="44"/>
      <c r="EW67" s="44"/>
      <c r="EX67" s="44"/>
      <c r="EY67" s="44"/>
      <c r="EZ67" s="44"/>
      <c r="FA67" s="44"/>
      <c r="FB67" s="44"/>
      <c r="FC67" s="44"/>
      <c r="FD67" s="44"/>
      <c r="FE67" s="44"/>
      <c r="FF67" s="44"/>
      <c r="FG67" s="44"/>
      <c r="FH67" s="44"/>
      <c r="FI67" s="44"/>
      <c r="FJ67" s="44"/>
      <c r="FK67" s="44"/>
      <c r="FL67" s="44"/>
      <c r="FM67" s="44"/>
      <c r="FN67" s="44"/>
      <c r="FO67" s="44"/>
      <c r="FP67" s="44"/>
      <c r="FQ67" s="44"/>
      <c r="FR67" s="44"/>
      <c r="FS67" s="44"/>
      <c r="FT67" s="44"/>
      <c r="FU67" s="44"/>
      <c r="FV67" s="44"/>
      <c r="FW67" s="44"/>
      <c r="FX67" s="44"/>
      <c r="FY67" s="44"/>
      <c r="FZ67" s="44"/>
      <c r="GA67" s="44"/>
      <c r="GB67" s="44"/>
      <c r="GC67" s="44"/>
      <c r="GD67" s="44"/>
      <c r="GE67" s="44"/>
      <c r="GF67" s="44"/>
      <c r="GG67" s="44"/>
      <c r="GH67" s="44"/>
      <c r="GI67" s="44"/>
      <c r="GJ67" s="44"/>
      <c r="GK67" s="44"/>
      <c r="GL67" s="44"/>
      <c r="GM67" s="44"/>
      <c r="GN67" s="44"/>
      <c r="GO67" s="44"/>
      <c r="GP67" s="44"/>
      <c r="GQ67" s="44"/>
      <c r="GR67" s="44"/>
      <c r="GS67" s="44"/>
      <c r="GT67" s="44"/>
      <c r="GU67" s="44"/>
      <c r="GV67" s="44"/>
      <c r="GW67" s="44"/>
      <c r="GX67" s="44"/>
      <c r="GY67" s="44"/>
      <c r="GZ67" s="44"/>
      <c r="HA67" s="44"/>
      <c r="HB67" s="44"/>
      <c r="HC67" s="44"/>
      <c r="HD67" s="44"/>
      <c r="HE67" s="44"/>
      <c r="HF67" s="44"/>
      <c r="HG67" s="44"/>
      <c r="HH67" s="44"/>
      <c r="HI67" s="44"/>
      <c r="HJ67" s="44"/>
      <c r="HK67" s="44"/>
      <c r="HL67" s="44"/>
      <c r="HM67" s="44"/>
      <c r="HN67" s="44"/>
      <c r="HO67" s="44"/>
      <c r="HP67" s="44"/>
      <c r="HQ67" s="44"/>
      <c r="HR67" s="44"/>
      <c r="HS67" s="44"/>
      <c r="HT67" s="44"/>
      <c r="HU67" s="44"/>
      <c r="HV67" s="44"/>
      <c r="HW67" s="44"/>
      <c r="HX67" s="44"/>
      <c r="HY67" s="44"/>
      <c r="HZ67" s="44"/>
      <c r="IA67" s="44"/>
      <c r="IB67" s="44"/>
      <c r="IC67" s="44"/>
      <c r="ID67" s="44"/>
      <c r="IE67" s="44"/>
      <c r="IF67" s="44"/>
      <c r="IG67" s="44"/>
      <c r="IH67" s="44"/>
      <c r="II67" s="44"/>
      <c r="IJ67" s="44"/>
      <c r="IK67" s="44"/>
      <c r="IL67" s="44"/>
      <c r="IM67" s="44"/>
      <c r="IN67" s="44"/>
      <c r="IO67" s="44"/>
      <c r="IP67" s="44"/>
      <c r="IQ67" s="44"/>
      <c r="IR67" s="44"/>
      <c r="IS67" s="44"/>
      <c r="IT67" s="44"/>
      <c r="IU67" s="44"/>
      <c r="IV67" s="44"/>
      <c r="IW67" s="44"/>
      <c r="IX67" s="44"/>
      <c r="IY67" s="44"/>
      <c r="IZ67" s="44"/>
      <c r="JA67" s="44"/>
      <c r="JB67" s="44"/>
      <c r="JC67" s="44"/>
      <c r="JD67" s="44"/>
      <c r="JE67" s="44"/>
      <c r="JF67" s="44"/>
      <c r="JG67" s="44"/>
      <c r="JH67" s="44"/>
      <c r="JI67" s="44"/>
      <c r="JJ67" s="44"/>
      <c r="JK67" s="44"/>
      <c r="JL67" s="44"/>
      <c r="JM67" s="44"/>
      <c r="JN67" s="44"/>
      <c r="JO67" s="44"/>
      <c r="JP67" s="44"/>
      <c r="JQ67" s="44"/>
      <c r="JR67" s="44"/>
      <c r="JS67" s="44"/>
      <c r="JT67" s="44"/>
      <c r="JU67" s="44"/>
      <c r="JV67" s="44"/>
      <c r="JW67" s="44"/>
      <c r="JX67" s="44"/>
      <c r="JY67" s="44"/>
      <c r="JZ67" s="44"/>
      <c r="KA67" s="44"/>
      <c r="KB67" s="44"/>
      <c r="KC67" s="44"/>
      <c r="KD67" s="44"/>
      <c r="KE67" s="44"/>
      <c r="KF67" s="44"/>
      <c r="KG67" s="44"/>
      <c r="KH67" s="44"/>
      <c r="KI67" s="44"/>
      <c r="KJ67" s="44"/>
      <c r="KK67" s="44"/>
      <c r="KL67" s="44"/>
      <c r="KM67" s="44"/>
      <c r="KN67" s="44"/>
      <c r="KO67" s="44"/>
      <c r="KP67" s="44"/>
      <c r="KQ67" s="44"/>
      <c r="KR67" s="44"/>
      <c r="KS67" s="44"/>
      <c r="KT67" s="44"/>
      <c r="KU67" s="44"/>
      <c r="KV67" s="44"/>
      <c r="KW67" s="44"/>
      <c r="KX67" s="44"/>
      <c r="KY67" s="44"/>
      <c r="KZ67" s="44"/>
      <c r="LA67" s="44"/>
      <c r="LB67" s="44"/>
      <c r="LC67" s="44"/>
      <c r="LD67" s="44"/>
      <c r="LE67" s="44"/>
      <c r="LF67" s="44"/>
      <c r="LG67" s="44"/>
      <c r="LH67" s="44"/>
      <c r="LI67" s="44"/>
      <c r="LJ67" s="44"/>
      <c r="LK67" s="44"/>
      <c r="LL67" s="44"/>
      <c r="LM67" s="44"/>
      <c r="LN67" s="44"/>
      <c r="LO67" s="44"/>
      <c r="LP67" s="44"/>
      <c r="LQ67" s="44"/>
      <c r="LR67" s="44"/>
      <c r="LS67" s="44"/>
      <c r="LT67" s="44"/>
      <c r="LU67" s="44"/>
      <c r="LV67" s="44"/>
      <c r="LW67" s="44"/>
      <c r="LX67" s="44"/>
      <c r="LY67" s="44"/>
      <c r="LZ67" s="44"/>
      <c r="MA67" s="44"/>
      <c r="MB67" s="44"/>
      <c r="MC67" s="44"/>
      <c r="MD67" s="44"/>
      <c r="ME67" s="44"/>
      <c r="MF67" s="44"/>
      <c r="MG67" s="44"/>
      <c r="MH67" s="44"/>
      <c r="MI67" s="44"/>
      <c r="MJ67" s="44"/>
      <c r="MK67" s="44"/>
      <c r="ML67" s="44"/>
      <c r="MM67" s="44"/>
      <c r="MN67" s="44"/>
      <c r="MO67" s="44"/>
      <c r="MP67" s="44"/>
      <c r="MQ67" s="44"/>
      <c r="MR67" s="44"/>
      <c r="MS67" s="44"/>
      <c r="MT67" s="44"/>
      <c r="MU67" s="44"/>
      <c r="MV67" s="44"/>
      <c r="MW67" s="44"/>
      <c r="MX67" s="44"/>
      <c r="MY67" s="44"/>
      <c r="MZ67" s="44"/>
      <c r="NA67" s="44"/>
      <c r="NB67" s="44"/>
      <c r="NC67" s="44"/>
      <c r="ND67" s="44"/>
      <c r="NE67" s="44"/>
      <c r="NF67" s="44"/>
      <c r="NG67" s="44"/>
      <c r="NH67" s="44"/>
      <c r="NI67" s="44"/>
      <c r="NJ67" s="44"/>
      <c r="NK67" s="44"/>
      <c r="NL67" s="44"/>
      <c r="NM67" s="44"/>
      <c r="NN67" s="44"/>
      <c r="NO67" s="44"/>
      <c r="NP67" s="44"/>
      <c r="NQ67" s="44"/>
      <c r="NR67" s="44"/>
      <c r="NS67" s="44"/>
      <c r="NT67" s="44"/>
      <c r="NU67" s="44"/>
      <c r="NV67" s="44"/>
      <c r="NW67" s="44"/>
      <c r="NX67" s="44"/>
      <c r="NY67" s="44"/>
      <c r="NZ67" s="44"/>
      <c r="OA67" s="44"/>
      <c r="OB67" s="44"/>
      <c r="OC67" s="44"/>
      <c r="OD67" s="44"/>
      <c r="OE67" s="44"/>
      <c r="OF67" s="44"/>
      <c r="OG67" s="44"/>
      <c r="OH67" s="44"/>
      <c r="OI67" s="44"/>
      <c r="OJ67" s="44"/>
      <c r="OK67" s="44"/>
      <c r="OL67" s="44"/>
      <c r="OM67" s="44"/>
      <c r="ON67" s="44"/>
      <c r="OO67" s="44"/>
      <c r="OP67" s="44"/>
      <c r="OQ67" s="44"/>
      <c r="OR67" s="44"/>
      <c r="OS67" s="44"/>
      <c r="OT67" s="44"/>
      <c r="OU67" s="44"/>
      <c r="OV67" s="44"/>
      <c r="OW67" s="44"/>
      <c r="OX67" s="44"/>
      <c r="OY67" s="44"/>
      <c r="OZ67" s="44"/>
      <c r="PA67" s="44"/>
      <c r="PB67" s="44"/>
      <c r="PC67" s="44"/>
      <c r="PD67" s="44"/>
      <c r="PE67" s="44"/>
      <c r="PF67" s="44"/>
      <c r="PG67" s="44"/>
      <c r="PH67" s="44"/>
      <c r="PI67" s="44"/>
      <c r="PJ67" s="44"/>
      <c r="PK67" s="44"/>
      <c r="PL67" s="44"/>
      <c r="PM67" s="44"/>
      <c r="PN67" s="44"/>
      <c r="PO67" s="44"/>
      <c r="PP67" s="44"/>
      <c r="PQ67" s="44"/>
      <c r="PR67" s="44"/>
      <c r="PS67" s="44"/>
      <c r="PT67" s="44"/>
      <c r="PU67" s="44"/>
      <c r="PV67" s="44"/>
      <c r="PW67" s="44"/>
      <c r="PX67" s="44"/>
      <c r="PY67" s="44"/>
      <c r="PZ67" s="44"/>
      <c r="QA67" s="44"/>
      <c r="QB67" s="44"/>
      <c r="QC67" s="44"/>
      <c r="QD67" s="44"/>
      <c r="QE67" s="44"/>
      <c r="QF67" s="44"/>
      <c r="QG67" s="44"/>
      <c r="QH67" s="44"/>
      <c r="QI67" s="44"/>
      <c r="QJ67" s="44"/>
      <c r="QK67" s="44"/>
      <c r="QL67" s="44"/>
      <c r="QM67" s="44"/>
      <c r="QN67" s="44"/>
      <c r="QO67" s="44"/>
      <c r="QP67" s="44"/>
      <c r="QQ67" s="44"/>
      <c r="QR67" s="44"/>
      <c r="QS67" s="44"/>
      <c r="QT67" s="44"/>
      <c r="QU67" s="44"/>
      <c r="QV67" s="44"/>
      <c r="QW67" s="44"/>
      <c r="QX67" s="44"/>
      <c r="QY67" s="44"/>
      <c r="QZ67" s="44"/>
      <c r="RA67" s="44"/>
      <c r="RB67" s="44"/>
      <c r="RC67" s="44"/>
      <c r="RD67" s="44"/>
      <c r="RE67" s="44"/>
      <c r="RF67" s="44"/>
      <c r="RG67" s="44"/>
      <c r="RH67" s="44"/>
      <c r="RI67" s="44"/>
      <c r="RJ67" s="44"/>
      <c r="RK67" s="44"/>
      <c r="RL67" s="44"/>
      <c r="RM67" s="44"/>
      <c r="RN67" s="44"/>
      <c r="RO67" s="44"/>
      <c r="RP67" s="44"/>
      <c r="RQ67" s="44"/>
      <c r="RR67" s="44"/>
      <c r="RS67" s="44"/>
      <c r="RT67" s="44"/>
      <c r="RU67" s="44"/>
      <c r="RV67" s="44"/>
      <c r="RW67" s="44"/>
      <c r="RX67" s="44"/>
      <c r="RY67" s="44"/>
      <c r="RZ67" s="44"/>
      <c r="SA67" s="44"/>
      <c r="SB67" s="44"/>
      <c r="SC67" s="44"/>
      <c r="SD67" s="44"/>
      <c r="SE67" s="44"/>
      <c r="SF67" s="44"/>
      <c r="SG67" s="44"/>
      <c r="SH67" s="44"/>
      <c r="SI67" s="44"/>
      <c r="SJ67" s="44"/>
      <c r="SK67" s="44"/>
      <c r="SL67" s="44"/>
      <c r="SM67" s="44"/>
      <c r="SN67" s="44"/>
      <c r="SO67" s="44"/>
      <c r="SP67" s="44"/>
      <c r="SQ67" s="44"/>
      <c r="SR67" s="44"/>
      <c r="SS67" s="44"/>
      <c r="ST67" s="44"/>
      <c r="SU67" s="44"/>
      <c r="SV67" s="44"/>
      <c r="SW67" s="44"/>
      <c r="SX67" s="44"/>
      <c r="SY67" s="44"/>
      <c r="SZ67" s="44"/>
      <c r="TA67" s="44"/>
      <c r="TB67" s="44"/>
      <c r="TC67" s="44"/>
      <c r="TD67" s="44"/>
      <c r="TE67" s="44"/>
      <c r="TF67" s="44"/>
      <c r="TG67" s="44"/>
      <c r="TH67" s="44"/>
      <c r="TI67" s="44"/>
      <c r="TJ67" s="44"/>
      <c r="TK67" s="44"/>
      <c r="TL67" s="44"/>
      <c r="TM67" s="44"/>
      <c r="TN67" s="44"/>
      <c r="TO67" s="44"/>
      <c r="TP67" s="44"/>
      <c r="TQ67" s="44"/>
      <c r="TR67" s="44"/>
      <c r="TS67" s="44"/>
      <c r="TT67" s="44"/>
      <c r="TU67" s="44"/>
      <c r="TV67" s="44"/>
      <c r="TW67" s="44"/>
      <c r="TX67" s="44"/>
      <c r="TY67" s="44"/>
      <c r="TZ67" s="44"/>
      <c r="UA67" s="44"/>
      <c r="UB67" s="44"/>
      <c r="UC67" s="44"/>
      <c r="UD67" s="44"/>
      <c r="UE67" s="44"/>
      <c r="UF67" s="44"/>
      <c r="UG67" s="44"/>
      <c r="UH67" s="44"/>
      <c r="UI67" s="44"/>
      <c r="UJ67" s="44"/>
      <c r="UK67" s="44"/>
      <c r="UL67" s="44"/>
      <c r="UM67" s="44"/>
      <c r="UN67" s="44"/>
      <c r="UO67" s="44"/>
      <c r="UP67" s="44"/>
      <c r="UQ67" s="44"/>
      <c r="UR67" s="44"/>
      <c r="US67" s="44"/>
      <c r="UT67" s="44"/>
      <c r="UU67" s="44"/>
      <c r="UV67" s="44"/>
      <c r="UW67" s="44"/>
      <c r="UX67" s="44"/>
      <c r="UY67" s="44"/>
      <c r="UZ67" s="44"/>
      <c r="VA67" s="44"/>
      <c r="VB67" s="44"/>
      <c r="VC67" s="44"/>
      <c r="VD67" s="44"/>
      <c r="VE67" s="44"/>
      <c r="VF67" s="44"/>
      <c r="VG67" s="44"/>
      <c r="VH67" s="44"/>
      <c r="VI67" s="44"/>
      <c r="VJ67" s="44"/>
      <c r="VK67" s="44"/>
      <c r="VL67" s="44"/>
      <c r="VM67" s="44"/>
      <c r="VN67" s="44"/>
      <c r="VO67" s="44"/>
      <c r="VP67" s="44"/>
      <c r="VQ67" s="44"/>
      <c r="VR67" s="44"/>
      <c r="VS67" s="44"/>
      <c r="VT67" s="44"/>
      <c r="VU67" s="44"/>
      <c r="VV67" s="44"/>
      <c r="VW67" s="44"/>
      <c r="VX67" s="44"/>
      <c r="VY67" s="44"/>
      <c r="VZ67" s="44"/>
      <c r="WA67" s="44"/>
      <c r="WB67" s="44"/>
      <c r="WC67" s="44"/>
      <c r="WD67" s="44"/>
      <c r="WE67" s="44"/>
      <c r="WF67" s="44"/>
      <c r="WG67" s="44"/>
      <c r="WH67" s="44"/>
      <c r="WI67" s="44"/>
      <c r="WJ67" s="44"/>
      <c r="WK67" s="44"/>
      <c r="WL67" s="44"/>
      <c r="WM67" s="44"/>
      <c r="WN67" s="44"/>
      <c r="WO67" s="44"/>
      <c r="WP67" s="44"/>
      <c r="WQ67" s="44"/>
      <c r="WR67" s="44"/>
      <c r="WS67" s="44"/>
      <c r="WT67" s="44"/>
      <c r="WU67" s="44"/>
      <c r="WV67" s="44"/>
      <c r="WW67" s="44"/>
      <c r="WX67" s="44"/>
      <c r="WY67" s="44"/>
      <c r="WZ67" s="44"/>
      <c r="XA67" s="44"/>
      <c r="XB67" s="44"/>
      <c r="XC67" s="44"/>
      <c r="XD67" s="44"/>
      <c r="XE67" s="44"/>
      <c r="XF67" s="44"/>
      <c r="XG67" s="44"/>
      <c r="XH67" s="44"/>
      <c r="XI67" s="44"/>
      <c r="XJ67" s="44"/>
      <c r="XK67" s="44"/>
      <c r="XL67" s="44"/>
      <c r="XM67" s="44"/>
      <c r="XN67" s="44"/>
      <c r="XO67" s="44"/>
      <c r="XP67" s="44"/>
      <c r="XQ67" s="44"/>
      <c r="XR67" s="44"/>
      <c r="XS67" s="44"/>
      <c r="XT67" s="44"/>
      <c r="XU67" s="44"/>
      <c r="XV67" s="44"/>
      <c r="XW67" s="44"/>
      <c r="XX67" s="44"/>
      <c r="XY67" s="44"/>
      <c r="XZ67" s="44"/>
      <c r="YA67" s="44"/>
      <c r="YB67" s="44"/>
      <c r="YC67" s="44"/>
      <c r="YD67" s="44"/>
      <c r="YE67" s="44"/>
      <c r="YF67" s="44"/>
      <c r="YG67" s="44"/>
      <c r="YH67" s="44"/>
      <c r="YI67" s="44"/>
      <c r="YJ67" s="44"/>
      <c r="YK67" s="44"/>
      <c r="YL67" s="44"/>
      <c r="YM67" s="44"/>
      <c r="YN67" s="44"/>
      <c r="YO67" s="44"/>
      <c r="YP67" s="44"/>
      <c r="YQ67" s="44"/>
      <c r="YR67" s="44"/>
      <c r="YS67" s="44"/>
      <c r="YT67" s="44"/>
      <c r="YU67" s="44"/>
      <c r="YV67" s="44"/>
      <c r="YW67" s="44"/>
      <c r="YX67" s="44"/>
      <c r="YY67" s="44"/>
      <c r="YZ67" s="44"/>
      <c r="ZA67" s="44"/>
      <c r="ZB67" s="44"/>
      <c r="ZC67" s="44"/>
      <c r="ZD67" s="44"/>
      <c r="ZE67" s="44"/>
      <c r="ZF67" s="44"/>
      <c r="ZG67" s="44"/>
      <c r="ZH67" s="44"/>
      <c r="ZI67" s="44"/>
      <c r="ZJ67" s="44"/>
      <c r="ZK67" s="44"/>
      <c r="ZL67" s="44"/>
      <c r="ZM67" s="44"/>
      <c r="ZN67" s="44"/>
      <c r="ZO67" s="44"/>
      <c r="ZP67" s="44"/>
      <c r="ZQ67" s="44"/>
      <c r="ZR67" s="44"/>
      <c r="ZS67" s="44"/>
      <c r="ZT67" s="44"/>
      <c r="ZU67" s="44"/>
      <c r="ZV67" s="44"/>
      <c r="ZW67" s="44"/>
      <c r="ZX67" s="44"/>
      <c r="ZY67" s="44"/>
      <c r="ZZ67" s="44"/>
      <c r="AAA67" s="44"/>
      <c r="AAB67" s="44"/>
      <c r="AAC67" s="44"/>
      <c r="AAD67" s="44"/>
      <c r="AAE67" s="44"/>
      <c r="AAF67" s="44"/>
      <c r="AAG67" s="44"/>
      <c r="AAH67" s="44"/>
      <c r="AAI67" s="44"/>
      <c r="AAJ67" s="44"/>
      <c r="AAK67" s="44"/>
      <c r="AAL67" s="44"/>
      <c r="AAM67" s="44"/>
      <c r="AAN67" s="44"/>
      <c r="AAO67" s="44"/>
      <c r="AAP67" s="44"/>
      <c r="AAQ67" s="44"/>
      <c r="AAR67" s="44"/>
      <c r="AAS67" s="44"/>
      <c r="AAT67" s="44"/>
      <c r="AAU67" s="44"/>
      <c r="AAV67" s="44"/>
      <c r="AAW67" s="44"/>
      <c r="AAX67" s="44"/>
      <c r="AAY67" s="44"/>
      <c r="AAZ67" s="44"/>
      <c r="ABA67" s="44"/>
      <c r="ABB67" s="44"/>
      <c r="ABC67" s="44"/>
      <c r="ABD67" s="44"/>
      <c r="ABE67" s="44"/>
      <c r="ABF67" s="44"/>
      <c r="ABG67" s="44"/>
      <c r="ABH67" s="44"/>
      <c r="ABI67" s="44"/>
      <c r="ABJ67" s="44"/>
      <c r="ABK67" s="44"/>
      <c r="ABL67" s="44"/>
      <c r="ABM67" s="44"/>
      <c r="ABN67" s="44"/>
      <c r="ABO67" s="44"/>
      <c r="ABP67" s="44"/>
      <c r="ABQ67" s="44"/>
      <c r="ABR67" s="44"/>
      <c r="ABS67" s="44"/>
      <c r="ABT67" s="44"/>
      <c r="ABU67" s="44"/>
      <c r="ABV67" s="44"/>
      <c r="ABW67" s="44"/>
      <c r="ABX67" s="44"/>
      <c r="ABY67" s="44"/>
      <c r="ABZ67" s="44"/>
      <c r="ACA67" s="44"/>
      <c r="ACB67" s="44"/>
      <c r="ACC67" s="44"/>
      <c r="ACD67" s="44"/>
      <c r="ACE67" s="44"/>
      <c r="ACF67" s="44"/>
      <c r="ACG67" s="44"/>
      <c r="ACH67" s="44"/>
      <c r="ACI67" s="44"/>
      <c r="ACJ67" s="44"/>
      <c r="ACK67" s="44"/>
      <c r="ACL67" s="44"/>
      <c r="ACM67" s="44"/>
      <c r="ACN67" s="44"/>
      <c r="ACO67" s="44"/>
      <c r="ACP67" s="44"/>
      <c r="ACQ67" s="44"/>
      <c r="ACR67" s="44"/>
      <c r="ACS67" s="44"/>
      <c r="ACT67" s="44"/>
      <c r="ACU67" s="44"/>
      <c r="ACV67" s="44"/>
      <c r="ACW67" s="44"/>
      <c r="ACX67" s="44"/>
      <c r="ACY67" s="44"/>
      <c r="ACZ67" s="44"/>
      <c r="ADA67" s="44"/>
      <c r="ADB67" s="44"/>
      <c r="ADC67" s="44"/>
      <c r="ADD67" s="44"/>
      <c r="ADE67" s="44"/>
      <c r="ADF67" s="44"/>
      <c r="ADG67" s="44"/>
      <c r="ADH67" s="44"/>
      <c r="ADI67" s="44"/>
      <c r="ADJ67" s="44"/>
      <c r="ADK67" s="44"/>
      <c r="ADL67" s="44"/>
      <c r="ADM67" s="44"/>
      <c r="ADN67" s="44"/>
      <c r="ADO67" s="44"/>
      <c r="ADP67" s="44"/>
      <c r="ADQ67" s="44"/>
      <c r="ADR67" s="44"/>
      <c r="ADS67" s="44"/>
      <c r="ADT67" s="44"/>
      <c r="ADU67" s="44"/>
      <c r="ADV67" s="44"/>
      <c r="ADW67" s="44"/>
      <c r="ADX67" s="44"/>
      <c r="ADY67" s="44"/>
      <c r="ADZ67" s="44"/>
      <c r="AEA67" s="44"/>
      <c r="AEB67" s="44"/>
      <c r="AEC67" s="44"/>
      <c r="AED67" s="44"/>
      <c r="AEE67" s="44"/>
      <c r="AEF67" s="44"/>
      <c r="AEG67" s="44"/>
      <c r="AEH67" s="44"/>
      <c r="AEI67" s="44"/>
      <c r="AEJ67" s="44"/>
      <c r="AEK67" s="44"/>
      <c r="AEL67" s="44"/>
      <c r="AEM67" s="44"/>
      <c r="AEN67" s="44"/>
      <c r="AEO67" s="44"/>
      <c r="AEP67" s="44"/>
      <c r="AEQ67" s="44"/>
      <c r="AER67" s="44"/>
      <c r="AES67" s="44"/>
      <c r="AET67" s="44"/>
      <c r="AEU67" s="44"/>
      <c r="AEV67" s="44"/>
      <c r="AEW67" s="44"/>
      <c r="AEX67" s="44"/>
      <c r="AEY67" s="44"/>
      <c r="AEZ67" s="44"/>
      <c r="AFA67" s="44"/>
      <c r="AFB67" s="44"/>
      <c r="AFC67" s="44"/>
      <c r="AFD67" s="44"/>
      <c r="AFE67" s="44"/>
      <c r="AFF67" s="44"/>
      <c r="AFG67" s="44"/>
      <c r="AFH67" s="44"/>
      <c r="AFI67" s="44"/>
      <c r="AFJ67" s="44"/>
      <c r="AFK67" s="44"/>
      <c r="AFL67" s="44"/>
      <c r="AFM67" s="44"/>
      <c r="AFN67" s="44"/>
      <c r="AFO67" s="44"/>
      <c r="AFP67" s="44"/>
      <c r="AFQ67" s="44"/>
      <c r="AFR67" s="44"/>
      <c r="AFS67" s="44"/>
      <c r="AFT67" s="44"/>
      <c r="AFU67" s="44"/>
      <c r="AFV67" s="44"/>
      <c r="AFW67" s="44"/>
      <c r="AFX67" s="44"/>
      <c r="AFY67" s="44"/>
      <c r="AFZ67" s="44"/>
      <c r="AGA67" s="44"/>
      <c r="AGB67" s="44"/>
      <c r="AGC67" s="44"/>
      <c r="AGD67" s="44"/>
      <c r="AGE67" s="44"/>
      <c r="AGF67" s="44"/>
      <c r="AGG67" s="44"/>
      <c r="AGH67" s="44"/>
      <c r="AGI67" s="44"/>
      <c r="AGJ67" s="44"/>
      <c r="AGK67" s="44"/>
      <c r="AGL67" s="44"/>
      <c r="AGM67" s="44"/>
      <c r="AGN67" s="44"/>
      <c r="AGO67" s="44"/>
      <c r="AGP67" s="44"/>
      <c r="AGQ67" s="44"/>
      <c r="AGR67" s="44"/>
      <c r="AGS67" s="44"/>
      <c r="AGT67" s="44"/>
      <c r="AGU67" s="44"/>
      <c r="AGV67" s="44"/>
      <c r="AGW67" s="44"/>
      <c r="AGX67" s="44"/>
      <c r="AGY67" s="44"/>
      <c r="AGZ67" s="44"/>
      <c r="AHA67" s="44"/>
      <c r="AHB67" s="44"/>
      <c r="AHC67" s="44"/>
      <c r="AHD67" s="44"/>
      <c r="AHE67" s="44"/>
      <c r="AHF67" s="44"/>
      <c r="AHG67" s="44"/>
      <c r="AHH67" s="44"/>
      <c r="AHI67" s="44"/>
      <c r="AHJ67" s="44"/>
      <c r="AHK67" s="44"/>
      <c r="AHL67" s="44"/>
      <c r="AHM67" s="44"/>
      <c r="AHN67" s="44"/>
      <c r="AHO67" s="44"/>
      <c r="AHP67" s="44"/>
      <c r="AHQ67" s="44"/>
      <c r="AHR67" s="44"/>
      <c r="AHS67" s="44"/>
      <c r="AHT67" s="44"/>
      <c r="AHU67" s="44"/>
      <c r="AHV67" s="44"/>
      <c r="AHW67" s="44"/>
      <c r="AHX67" s="44"/>
      <c r="AHY67" s="44"/>
      <c r="AHZ67" s="44"/>
      <c r="AIA67" s="44"/>
      <c r="AIB67" s="44"/>
      <c r="AIC67" s="44"/>
      <c r="AID67" s="44"/>
      <c r="AIE67" s="44"/>
      <c r="AIF67" s="44"/>
      <c r="AIG67" s="44"/>
      <c r="AIH67" s="44"/>
      <c r="AII67" s="44"/>
      <c r="AIJ67" s="44"/>
      <c r="AIK67" s="44"/>
      <c r="AIL67" s="44"/>
      <c r="AIM67" s="44"/>
      <c r="AIN67" s="44"/>
      <c r="AIO67" s="44"/>
      <c r="AIP67" s="44"/>
      <c r="AIQ67" s="44"/>
      <c r="AIR67" s="44"/>
      <c r="AIS67" s="44"/>
      <c r="AIT67" s="44"/>
      <c r="AIU67" s="44"/>
      <c r="AIV67" s="44"/>
      <c r="AIW67" s="44"/>
      <c r="AIX67" s="44"/>
      <c r="AIY67" s="44"/>
      <c r="AIZ67" s="44"/>
      <c r="AJA67" s="44"/>
      <c r="AJB67" s="44"/>
      <c r="AJC67" s="44"/>
      <c r="AJD67" s="44"/>
      <c r="AJE67" s="44"/>
      <c r="AJF67" s="44"/>
      <c r="AJG67" s="44"/>
      <c r="AJH67" s="44"/>
      <c r="AJI67" s="44"/>
      <c r="AJJ67" s="44"/>
      <c r="AJK67" s="44"/>
      <c r="AJL67" s="44"/>
      <c r="AJM67" s="44"/>
      <c r="AJN67" s="44"/>
      <c r="AJO67" s="44"/>
      <c r="AJP67" s="44"/>
      <c r="AJQ67" s="44"/>
      <c r="AJR67" s="44"/>
      <c r="AJS67" s="44"/>
      <c r="AJT67" s="44"/>
      <c r="AJU67" s="44"/>
      <c r="AJV67" s="44"/>
      <c r="AJW67" s="44"/>
      <c r="AJX67" s="44"/>
      <c r="AJY67" s="44"/>
      <c r="AJZ67" s="44"/>
      <c r="AKA67" s="44"/>
      <c r="AKB67" s="44"/>
      <c r="AKC67" s="44"/>
      <c r="AKD67" s="44"/>
      <c r="AKE67" s="44"/>
      <c r="AKF67" s="44"/>
      <c r="AKG67" s="44"/>
      <c r="AKH67" s="44"/>
      <c r="AKI67" s="44"/>
      <c r="AKJ67" s="44"/>
      <c r="AKK67" s="44"/>
      <c r="AKL67" s="44"/>
      <c r="AKM67" s="44"/>
      <c r="AKN67" s="44"/>
      <c r="AKO67" s="44"/>
      <c r="AKP67" s="44"/>
      <c r="AKQ67" s="44"/>
      <c r="AKR67" s="44"/>
      <c r="AKS67" s="44"/>
      <c r="AKT67" s="44"/>
      <c r="AKU67" s="44"/>
      <c r="AKV67" s="44"/>
      <c r="AKW67" s="44"/>
      <c r="AKX67" s="44"/>
      <c r="AKY67" s="44"/>
      <c r="AKZ67" s="44"/>
      <c r="ALA67" s="44"/>
      <c r="ALB67" s="44"/>
      <c r="ALC67" s="44"/>
      <c r="ALD67" s="44"/>
      <c r="ALE67" s="44"/>
      <c r="ALF67" s="44"/>
      <c r="ALG67" s="44"/>
      <c r="ALH67" s="44"/>
      <c r="ALI67" s="44"/>
      <c r="ALJ67" s="44"/>
      <c r="ALK67" s="44"/>
      <c r="ALL67" s="44"/>
      <c r="ALM67" s="44"/>
      <c r="ALN67" s="44"/>
      <c r="ALO67" s="44"/>
      <c r="ALP67" s="44"/>
      <c r="ALQ67" s="44"/>
      <c r="ALR67" s="44"/>
      <c r="ALS67" s="44"/>
      <c r="ALT67" s="44"/>
      <c r="ALU67" s="44"/>
      <c r="ALV67" s="44"/>
      <c r="ALW67" s="44"/>
      <c r="ALX67" s="44"/>
      <c r="ALY67" s="44"/>
      <c r="ALZ67" s="44"/>
      <c r="AMA67" s="44"/>
      <c r="AMB67" s="44"/>
      <c r="AMC67" s="44"/>
      <c r="AMD67" s="44"/>
      <c r="AME67" s="44"/>
      <c r="AMF67" s="44"/>
      <c r="AMG67" s="44"/>
      <c r="AMH67" s="44"/>
      <c r="AMI67" s="44"/>
      <c r="AMJ67" s="44"/>
      <c r="AMK67" s="44"/>
      <c r="AML67" s="44"/>
      <c r="AMM67" s="44"/>
      <c r="AMN67" s="44"/>
      <c r="AMO67" s="44"/>
      <c r="AMP67" s="44"/>
      <c r="AMQ67" s="44"/>
      <c r="AMR67" s="44"/>
      <c r="AMS67" s="44"/>
      <c r="AMT67" s="44"/>
      <c r="AMU67" s="44"/>
      <c r="AMV67" s="44"/>
      <c r="AMW67" s="44"/>
      <c r="AMX67" s="44"/>
      <c r="AMY67" s="44"/>
      <c r="AMZ67" s="44"/>
      <c r="ANA67" s="44"/>
      <c r="ANB67" s="44"/>
      <c r="ANC67" s="44"/>
      <c r="AND67" s="44"/>
      <c r="ANE67" s="44"/>
      <c r="ANF67" s="44"/>
      <c r="ANG67" s="44"/>
      <c r="ANH67" s="44"/>
      <c r="ANI67" s="44"/>
      <c r="ANJ67" s="44"/>
      <c r="ANK67" s="44"/>
      <c r="ANL67" s="44"/>
      <c r="ANM67" s="44"/>
      <c r="ANN67" s="44"/>
      <c r="ANO67" s="44"/>
      <c r="ANP67" s="44"/>
      <c r="ANQ67" s="44"/>
      <c r="ANR67" s="44"/>
      <c r="ANS67" s="44"/>
      <c r="ANT67" s="44"/>
      <c r="ANU67" s="44"/>
      <c r="ANV67" s="44"/>
      <c r="ANW67" s="44"/>
      <c r="ANX67" s="44"/>
      <c r="ANY67" s="44"/>
      <c r="ANZ67" s="44"/>
      <c r="AOA67" s="44"/>
      <c r="AOB67" s="44"/>
      <c r="AOC67" s="44"/>
      <c r="AOD67" s="44"/>
      <c r="AOE67" s="44"/>
      <c r="AOF67" s="44"/>
      <c r="AOG67" s="44"/>
      <c r="AOH67" s="44"/>
      <c r="AOI67" s="44"/>
      <c r="AOJ67" s="44"/>
      <c r="AOK67" s="44"/>
      <c r="AOL67" s="44"/>
      <c r="AOM67" s="44"/>
      <c r="AON67" s="44"/>
      <c r="AOO67" s="44"/>
      <c r="AOP67" s="44"/>
      <c r="AOQ67" s="44"/>
      <c r="AOR67" s="44"/>
      <c r="AOS67" s="44"/>
      <c r="AOT67" s="44"/>
      <c r="AOU67" s="44"/>
      <c r="AOV67" s="44"/>
      <c r="AOW67" s="44"/>
      <c r="AOX67" s="44"/>
      <c r="AOY67" s="44"/>
      <c r="AOZ67" s="44"/>
      <c r="APA67" s="44"/>
      <c r="APB67" s="44"/>
      <c r="APC67" s="44"/>
      <c r="APD67" s="44"/>
      <c r="APE67" s="44"/>
      <c r="APF67" s="44"/>
      <c r="APG67" s="44"/>
      <c r="APH67" s="44"/>
      <c r="API67" s="44"/>
      <c r="APJ67" s="44"/>
      <c r="APK67" s="44"/>
      <c r="APL67" s="44"/>
      <c r="APM67" s="44"/>
    </row>
    <row r="68" spans="3:1105" x14ac:dyDescent="0.25">
      <c r="C68" s="46" t="s">
        <v>351</v>
      </c>
      <c r="D68" s="44">
        <v>12507</v>
      </c>
      <c r="E68" s="119">
        <v>0</v>
      </c>
      <c r="F68" s="119">
        <v>-12174818.060000001</v>
      </c>
      <c r="G68" s="119">
        <v>9479838.8300000001</v>
      </c>
      <c r="H68" s="119">
        <v>0</v>
      </c>
      <c r="I68" s="44"/>
      <c r="J68" s="44"/>
      <c r="K68" s="44"/>
      <c r="L68" s="44"/>
      <c r="M68" s="44"/>
      <c r="N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44"/>
      <c r="AN68" s="44"/>
      <c r="AO68" s="44"/>
      <c r="AP68" s="44"/>
      <c r="AQ68" s="44"/>
      <c r="AR68" s="44"/>
      <c r="AS68" s="44"/>
      <c r="AT68" s="44"/>
      <c r="AU68" s="44"/>
      <c r="AV68" s="44"/>
      <c r="AW68" s="44"/>
      <c r="AX68" s="44"/>
      <c r="AY68" s="44"/>
      <c r="AZ68" s="44"/>
      <c r="BA68" s="44"/>
      <c r="BB68" s="44"/>
      <c r="BC68" s="44"/>
      <c r="BD68" s="44"/>
      <c r="BE68" s="44"/>
      <c r="BF68" s="44"/>
      <c r="BG68" s="44"/>
      <c r="BH68" s="44"/>
      <c r="BI68" s="44"/>
      <c r="BJ68" s="44"/>
      <c r="BK68" s="44"/>
      <c r="BL68" s="44"/>
      <c r="BM68" s="44"/>
      <c r="BN68" s="44"/>
      <c r="BO68" s="44"/>
      <c r="BP68" s="44"/>
      <c r="BQ68" s="44"/>
      <c r="BR68" s="44"/>
      <c r="BS68" s="44"/>
      <c r="BT68" s="44"/>
      <c r="BU68" s="44"/>
      <c r="BV68" s="44"/>
      <c r="BW68" s="44"/>
      <c r="BX68" s="44"/>
      <c r="BY68" s="44"/>
      <c r="BZ68" s="44"/>
      <c r="CA68" s="44"/>
      <c r="CB68" s="44"/>
      <c r="CC68" s="44"/>
      <c r="CD68" s="44"/>
      <c r="CE68" s="44"/>
      <c r="CF68" s="44"/>
      <c r="CG68" s="44"/>
      <c r="CH68" s="44"/>
      <c r="CI68" s="44"/>
      <c r="CJ68" s="44"/>
      <c r="CK68" s="44"/>
      <c r="CL68" s="44"/>
      <c r="CM68" s="44"/>
      <c r="CN68" s="44"/>
      <c r="CO68" s="44"/>
      <c r="CP68" s="44"/>
      <c r="CQ68" s="44"/>
      <c r="CR68" s="44"/>
      <c r="CS68" s="44"/>
      <c r="CT68" s="44"/>
      <c r="CU68" s="44"/>
      <c r="CV68" s="44"/>
      <c r="CW68" s="44"/>
      <c r="CX68" s="44"/>
      <c r="CY68" s="44"/>
      <c r="CZ68" s="44"/>
      <c r="DA68" s="44"/>
      <c r="DB68" s="44"/>
      <c r="DC68" s="44"/>
      <c r="DD68" s="44"/>
      <c r="DE68" s="44"/>
      <c r="DF68" s="44"/>
      <c r="DG68" s="44"/>
      <c r="DH68" s="44"/>
      <c r="DI68" s="44"/>
      <c r="DJ68" s="44"/>
      <c r="DK68" s="44"/>
      <c r="DL68" s="44"/>
      <c r="DM68" s="44"/>
      <c r="DN68" s="44"/>
      <c r="DO68" s="44"/>
      <c r="DP68" s="44"/>
      <c r="DQ68" s="44"/>
      <c r="DR68" s="44"/>
      <c r="DS68" s="44"/>
      <c r="DT68" s="44"/>
      <c r="DU68" s="44"/>
      <c r="DV68" s="44"/>
      <c r="DW68" s="44"/>
      <c r="DX68" s="44"/>
      <c r="DY68" s="44"/>
      <c r="DZ68" s="44"/>
      <c r="EA68" s="44"/>
      <c r="EB68" s="44"/>
      <c r="EC68" s="44"/>
      <c r="ED68" s="44"/>
      <c r="EE68" s="44"/>
      <c r="EF68" s="44"/>
      <c r="EG68" s="44"/>
      <c r="EH68" s="44"/>
      <c r="EI68" s="44"/>
      <c r="EJ68" s="44"/>
      <c r="EK68" s="44"/>
      <c r="EL68" s="44"/>
      <c r="EM68" s="44"/>
      <c r="EN68" s="44"/>
      <c r="EO68" s="44"/>
      <c r="EP68" s="44"/>
      <c r="EQ68" s="44"/>
      <c r="ER68" s="44"/>
      <c r="ES68" s="44"/>
      <c r="ET68" s="44"/>
      <c r="EU68" s="44"/>
      <c r="EV68" s="44"/>
      <c r="EW68" s="44"/>
      <c r="EX68" s="44"/>
      <c r="EY68" s="44"/>
      <c r="EZ68" s="44"/>
      <c r="FA68" s="44"/>
      <c r="FB68" s="44"/>
      <c r="FC68" s="44"/>
      <c r="FD68" s="44"/>
      <c r="FE68" s="44"/>
      <c r="FF68" s="44"/>
      <c r="FG68" s="44"/>
      <c r="FH68" s="44"/>
      <c r="FI68" s="44"/>
      <c r="FJ68" s="44"/>
      <c r="FK68" s="44"/>
      <c r="FL68" s="44"/>
      <c r="FM68" s="44"/>
      <c r="FN68" s="44"/>
      <c r="FO68" s="44"/>
      <c r="FP68" s="44"/>
      <c r="FQ68" s="44"/>
      <c r="FR68" s="44"/>
      <c r="FS68" s="44"/>
      <c r="FT68" s="44"/>
      <c r="FU68" s="44"/>
      <c r="FV68" s="44"/>
      <c r="FW68" s="44"/>
      <c r="FX68" s="44"/>
      <c r="FY68" s="44"/>
      <c r="FZ68" s="44"/>
      <c r="GA68" s="44"/>
      <c r="GB68" s="44"/>
      <c r="GC68" s="44"/>
      <c r="GD68" s="44"/>
      <c r="GE68" s="44"/>
      <c r="GF68" s="44"/>
      <c r="GG68" s="44"/>
      <c r="GH68" s="44"/>
      <c r="GI68" s="44"/>
      <c r="GJ68" s="44"/>
      <c r="GK68" s="44"/>
      <c r="GL68" s="44"/>
      <c r="GM68" s="44"/>
      <c r="GN68" s="44"/>
      <c r="GO68" s="44"/>
      <c r="GP68" s="44"/>
      <c r="GQ68" s="44"/>
      <c r="GR68" s="44"/>
      <c r="GS68" s="44"/>
      <c r="GT68" s="44"/>
      <c r="GU68" s="44"/>
      <c r="GV68" s="44"/>
      <c r="GW68" s="44"/>
      <c r="GX68" s="44"/>
      <c r="GY68" s="44"/>
      <c r="GZ68" s="44"/>
      <c r="HA68" s="44"/>
      <c r="HB68" s="44"/>
      <c r="HC68" s="44"/>
      <c r="HD68" s="44"/>
      <c r="HE68" s="44"/>
      <c r="HF68" s="44"/>
      <c r="HG68" s="44"/>
      <c r="HH68" s="44"/>
      <c r="HI68" s="44"/>
      <c r="HJ68" s="44"/>
      <c r="HK68" s="44"/>
      <c r="HL68" s="44"/>
      <c r="HM68" s="44"/>
      <c r="HN68" s="44"/>
      <c r="HO68" s="44"/>
      <c r="HP68" s="44"/>
      <c r="HQ68" s="44"/>
      <c r="HR68" s="44"/>
      <c r="HS68" s="44"/>
      <c r="HT68" s="44"/>
      <c r="HU68" s="44"/>
      <c r="HV68" s="44"/>
      <c r="HW68" s="44"/>
      <c r="HX68" s="44"/>
      <c r="HY68" s="44"/>
      <c r="HZ68" s="44"/>
      <c r="IA68" s="44"/>
      <c r="IB68" s="44"/>
      <c r="IC68" s="44"/>
      <c r="ID68" s="44"/>
      <c r="IE68" s="44"/>
      <c r="IF68" s="44"/>
      <c r="IG68" s="44"/>
      <c r="IH68" s="44"/>
      <c r="II68" s="44"/>
      <c r="IJ68" s="44"/>
      <c r="IK68" s="44"/>
      <c r="IL68" s="44"/>
      <c r="IM68" s="44"/>
      <c r="IN68" s="44"/>
      <c r="IO68" s="44"/>
      <c r="IP68" s="44"/>
      <c r="IQ68" s="44"/>
      <c r="IR68" s="44"/>
      <c r="IS68" s="44"/>
      <c r="IT68" s="44"/>
      <c r="IU68" s="44"/>
      <c r="IV68" s="44"/>
      <c r="IW68" s="44"/>
      <c r="IX68" s="44"/>
      <c r="IY68" s="44"/>
      <c r="IZ68" s="44"/>
      <c r="JA68" s="44"/>
      <c r="JB68" s="44"/>
      <c r="JC68" s="44"/>
      <c r="JD68" s="44"/>
      <c r="JE68" s="44"/>
      <c r="JF68" s="44"/>
      <c r="JG68" s="44"/>
      <c r="JH68" s="44"/>
      <c r="JI68" s="44"/>
      <c r="JJ68" s="44"/>
      <c r="JK68" s="44"/>
      <c r="JL68" s="44"/>
      <c r="JM68" s="44"/>
      <c r="JN68" s="44"/>
      <c r="JO68" s="44"/>
      <c r="JP68" s="44"/>
      <c r="JQ68" s="44"/>
      <c r="JR68" s="44"/>
      <c r="JS68" s="44"/>
      <c r="JT68" s="44"/>
      <c r="JU68" s="44"/>
      <c r="JV68" s="44"/>
      <c r="JW68" s="44"/>
      <c r="JX68" s="44"/>
      <c r="JY68" s="44"/>
      <c r="JZ68" s="44"/>
      <c r="KA68" s="44"/>
      <c r="KB68" s="44"/>
      <c r="KC68" s="44"/>
      <c r="KD68" s="44"/>
      <c r="KE68" s="44"/>
      <c r="KF68" s="44"/>
      <c r="KG68" s="44"/>
      <c r="KH68" s="44"/>
      <c r="KI68" s="44"/>
      <c r="KJ68" s="44"/>
      <c r="KK68" s="44"/>
      <c r="KL68" s="44"/>
      <c r="KM68" s="44"/>
      <c r="KN68" s="44"/>
      <c r="KO68" s="44"/>
      <c r="KP68" s="44"/>
      <c r="KQ68" s="44"/>
      <c r="KR68" s="44"/>
      <c r="KS68" s="44"/>
      <c r="KT68" s="44"/>
      <c r="KU68" s="44"/>
      <c r="KV68" s="44"/>
      <c r="KW68" s="44"/>
      <c r="KX68" s="44"/>
      <c r="KY68" s="44"/>
      <c r="KZ68" s="44"/>
      <c r="LA68" s="44"/>
      <c r="LB68" s="44"/>
      <c r="LC68" s="44"/>
      <c r="LD68" s="44"/>
      <c r="LE68" s="44"/>
      <c r="LF68" s="44"/>
      <c r="LG68" s="44"/>
      <c r="LH68" s="44"/>
      <c r="LI68" s="44"/>
      <c r="LJ68" s="44"/>
      <c r="LK68" s="44"/>
      <c r="LL68" s="44"/>
      <c r="LM68" s="44"/>
      <c r="LN68" s="44"/>
      <c r="LO68" s="44"/>
      <c r="LP68" s="44"/>
      <c r="LQ68" s="44"/>
      <c r="LR68" s="44"/>
      <c r="LS68" s="44"/>
      <c r="LT68" s="44"/>
      <c r="LU68" s="44"/>
      <c r="LV68" s="44"/>
      <c r="LW68" s="44"/>
      <c r="LX68" s="44"/>
      <c r="LY68" s="44"/>
      <c r="LZ68" s="44"/>
      <c r="MA68" s="44"/>
      <c r="MB68" s="44"/>
      <c r="MC68" s="44"/>
      <c r="MD68" s="44"/>
      <c r="ME68" s="44"/>
      <c r="MF68" s="44"/>
      <c r="MG68" s="44"/>
      <c r="MH68" s="44"/>
      <c r="MI68" s="44"/>
      <c r="MJ68" s="44"/>
      <c r="MK68" s="44"/>
      <c r="ML68" s="44"/>
      <c r="MM68" s="44"/>
      <c r="MN68" s="44"/>
      <c r="MO68" s="44"/>
      <c r="MP68" s="44"/>
      <c r="MQ68" s="44"/>
      <c r="MR68" s="44"/>
      <c r="MS68" s="44"/>
      <c r="MT68" s="44"/>
      <c r="MU68" s="44"/>
      <c r="MV68" s="44"/>
      <c r="MW68" s="44"/>
      <c r="MX68" s="44"/>
      <c r="MY68" s="44"/>
      <c r="MZ68" s="44"/>
      <c r="NA68" s="44"/>
      <c r="NB68" s="44"/>
      <c r="NC68" s="44"/>
      <c r="ND68" s="44"/>
      <c r="NE68" s="44"/>
      <c r="NF68" s="44"/>
      <c r="NG68" s="44"/>
      <c r="NH68" s="44"/>
      <c r="NI68" s="44"/>
      <c r="NJ68" s="44"/>
      <c r="NK68" s="44"/>
      <c r="NL68" s="44"/>
      <c r="NM68" s="44"/>
      <c r="NN68" s="44"/>
      <c r="NO68" s="44"/>
      <c r="NP68" s="44"/>
      <c r="NQ68" s="44"/>
      <c r="NR68" s="44"/>
      <c r="NS68" s="44"/>
      <c r="NT68" s="44"/>
      <c r="NU68" s="44"/>
      <c r="NV68" s="44"/>
      <c r="NW68" s="44"/>
      <c r="NX68" s="44"/>
      <c r="NY68" s="44"/>
      <c r="NZ68" s="44"/>
      <c r="OA68" s="44"/>
      <c r="OB68" s="44"/>
      <c r="OC68" s="44"/>
      <c r="OD68" s="44"/>
      <c r="OE68" s="44"/>
      <c r="OF68" s="44"/>
      <c r="OG68" s="44"/>
      <c r="OH68" s="44"/>
      <c r="OI68" s="44"/>
      <c r="OJ68" s="44"/>
      <c r="OK68" s="44"/>
      <c r="OL68" s="44"/>
      <c r="OM68" s="44"/>
      <c r="ON68" s="44"/>
      <c r="OO68" s="44"/>
      <c r="OP68" s="44"/>
      <c r="OQ68" s="44"/>
      <c r="OR68" s="44"/>
      <c r="OS68" s="44"/>
      <c r="OT68" s="44"/>
      <c r="OU68" s="44"/>
      <c r="OV68" s="44"/>
      <c r="OW68" s="44"/>
      <c r="OX68" s="44"/>
      <c r="OY68" s="44"/>
      <c r="OZ68" s="44"/>
      <c r="PA68" s="44"/>
      <c r="PB68" s="44"/>
      <c r="PC68" s="44"/>
      <c r="PD68" s="44"/>
      <c r="PE68" s="44"/>
      <c r="PF68" s="44"/>
      <c r="PG68" s="44"/>
      <c r="PH68" s="44"/>
      <c r="PI68" s="44"/>
      <c r="PJ68" s="44"/>
      <c r="PK68" s="44"/>
      <c r="PL68" s="44"/>
      <c r="PM68" s="44"/>
      <c r="PN68" s="44"/>
      <c r="PO68" s="44"/>
      <c r="PP68" s="44"/>
      <c r="PQ68" s="44"/>
      <c r="PR68" s="44"/>
      <c r="PS68" s="44"/>
      <c r="PT68" s="44"/>
      <c r="PU68" s="44"/>
      <c r="PV68" s="44"/>
      <c r="PW68" s="44"/>
      <c r="PX68" s="44"/>
      <c r="PY68" s="44"/>
      <c r="PZ68" s="44"/>
      <c r="QA68" s="44"/>
      <c r="QB68" s="44"/>
      <c r="QC68" s="44"/>
      <c r="QD68" s="44"/>
      <c r="QE68" s="44"/>
      <c r="QF68" s="44"/>
      <c r="QG68" s="44"/>
      <c r="QH68" s="44"/>
      <c r="QI68" s="44"/>
      <c r="QJ68" s="44"/>
      <c r="QK68" s="44"/>
      <c r="QL68" s="44"/>
      <c r="QM68" s="44"/>
      <c r="QN68" s="44"/>
      <c r="QO68" s="44"/>
      <c r="QP68" s="44"/>
      <c r="QQ68" s="44"/>
      <c r="QR68" s="44"/>
      <c r="QS68" s="44"/>
      <c r="QT68" s="44"/>
      <c r="QU68" s="44"/>
      <c r="QV68" s="44"/>
      <c r="QW68" s="44"/>
      <c r="QX68" s="44"/>
      <c r="QY68" s="44"/>
      <c r="QZ68" s="44"/>
      <c r="RA68" s="44"/>
      <c r="RB68" s="44"/>
      <c r="RC68" s="44"/>
      <c r="RD68" s="44"/>
      <c r="RE68" s="44"/>
      <c r="RF68" s="44"/>
      <c r="RG68" s="44"/>
      <c r="RH68" s="44"/>
      <c r="RI68" s="44"/>
      <c r="RJ68" s="44"/>
      <c r="RK68" s="44"/>
      <c r="RL68" s="44"/>
      <c r="RM68" s="44"/>
      <c r="RN68" s="44"/>
      <c r="RO68" s="44"/>
      <c r="RP68" s="44"/>
      <c r="RQ68" s="44"/>
      <c r="RR68" s="44"/>
      <c r="RS68" s="44"/>
      <c r="RT68" s="44"/>
      <c r="RU68" s="44"/>
      <c r="RV68" s="44"/>
      <c r="RW68" s="44"/>
      <c r="RX68" s="44"/>
      <c r="RY68" s="44"/>
      <c r="RZ68" s="44"/>
      <c r="SA68" s="44"/>
      <c r="SB68" s="44"/>
      <c r="SC68" s="44"/>
      <c r="SD68" s="44"/>
      <c r="SE68" s="44"/>
      <c r="SF68" s="44"/>
      <c r="SG68" s="44"/>
      <c r="SH68" s="44"/>
      <c r="SI68" s="44"/>
      <c r="SJ68" s="44"/>
      <c r="SK68" s="44"/>
      <c r="SL68" s="44"/>
      <c r="SM68" s="44"/>
      <c r="SN68" s="44"/>
      <c r="SO68" s="44"/>
      <c r="SP68" s="44"/>
      <c r="SQ68" s="44"/>
      <c r="SR68" s="44"/>
      <c r="SS68" s="44"/>
      <c r="ST68" s="44"/>
      <c r="SU68" s="44"/>
      <c r="SV68" s="44"/>
      <c r="SW68" s="44"/>
      <c r="SX68" s="44"/>
      <c r="SY68" s="44"/>
      <c r="SZ68" s="44"/>
      <c r="TA68" s="44"/>
      <c r="TB68" s="44"/>
      <c r="TC68" s="44"/>
      <c r="TD68" s="44"/>
      <c r="TE68" s="44"/>
      <c r="TF68" s="44"/>
      <c r="TG68" s="44"/>
      <c r="TH68" s="44"/>
      <c r="TI68" s="44"/>
      <c r="TJ68" s="44"/>
      <c r="TK68" s="44"/>
      <c r="TL68" s="44"/>
      <c r="TM68" s="44"/>
      <c r="TN68" s="44"/>
      <c r="TO68" s="44"/>
      <c r="TP68" s="44"/>
      <c r="TQ68" s="44"/>
      <c r="TR68" s="44"/>
      <c r="TS68" s="44"/>
      <c r="TT68" s="44"/>
      <c r="TU68" s="44"/>
      <c r="TV68" s="44"/>
      <c r="TW68" s="44"/>
      <c r="TX68" s="44"/>
      <c r="TY68" s="44"/>
      <c r="TZ68" s="44"/>
      <c r="UA68" s="44"/>
      <c r="UB68" s="44"/>
      <c r="UC68" s="44"/>
      <c r="UD68" s="44"/>
      <c r="UE68" s="44"/>
      <c r="UF68" s="44"/>
      <c r="UG68" s="44"/>
      <c r="UH68" s="44"/>
      <c r="UI68" s="44"/>
      <c r="UJ68" s="44"/>
      <c r="UK68" s="44"/>
      <c r="UL68" s="44"/>
      <c r="UM68" s="44"/>
      <c r="UN68" s="44"/>
      <c r="UO68" s="44"/>
      <c r="UP68" s="44"/>
      <c r="UQ68" s="44"/>
      <c r="UR68" s="44"/>
      <c r="US68" s="44"/>
      <c r="UT68" s="44"/>
      <c r="UU68" s="44"/>
      <c r="UV68" s="44"/>
      <c r="UW68" s="44"/>
      <c r="UX68" s="44"/>
      <c r="UY68" s="44"/>
      <c r="UZ68" s="44"/>
      <c r="VA68" s="44"/>
      <c r="VB68" s="44"/>
      <c r="VC68" s="44"/>
      <c r="VD68" s="44"/>
      <c r="VE68" s="44"/>
      <c r="VF68" s="44"/>
      <c r="VG68" s="44"/>
      <c r="VH68" s="44"/>
      <c r="VI68" s="44"/>
      <c r="VJ68" s="44"/>
      <c r="VK68" s="44"/>
      <c r="VL68" s="44"/>
      <c r="VM68" s="44"/>
      <c r="VN68" s="44"/>
      <c r="VO68" s="44"/>
      <c r="VP68" s="44"/>
      <c r="VQ68" s="44"/>
      <c r="VR68" s="44"/>
      <c r="VS68" s="44"/>
      <c r="VT68" s="44"/>
      <c r="VU68" s="44"/>
      <c r="VV68" s="44"/>
      <c r="VW68" s="44"/>
      <c r="VX68" s="44"/>
      <c r="VY68" s="44"/>
      <c r="VZ68" s="44"/>
      <c r="WA68" s="44"/>
      <c r="WB68" s="44"/>
      <c r="WC68" s="44"/>
      <c r="WD68" s="44"/>
      <c r="WE68" s="44"/>
      <c r="WF68" s="44"/>
      <c r="WG68" s="44"/>
      <c r="WH68" s="44"/>
      <c r="WI68" s="44"/>
      <c r="WJ68" s="44"/>
      <c r="WK68" s="44"/>
      <c r="WL68" s="44"/>
      <c r="WM68" s="44"/>
      <c r="WN68" s="44"/>
      <c r="WO68" s="44"/>
      <c r="WP68" s="44"/>
      <c r="WQ68" s="44"/>
      <c r="WR68" s="44"/>
      <c r="WS68" s="44"/>
      <c r="WT68" s="44"/>
      <c r="WU68" s="44"/>
      <c r="WV68" s="44"/>
      <c r="WW68" s="44"/>
      <c r="WX68" s="44"/>
      <c r="WY68" s="44"/>
      <c r="WZ68" s="44"/>
      <c r="XA68" s="44"/>
      <c r="XB68" s="44"/>
      <c r="XC68" s="44"/>
      <c r="XD68" s="44"/>
      <c r="XE68" s="44"/>
      <c r="XF68" s="44"/>
      <c r="XG68" s="44"/>
      <c r="XH68" s="44"/>
      <c r="XI68" s="44"/>
      <c r="XJ68" s="44"/>
      <c r="XK68" s="44"/>
      <c r="XL68" s="44"/>
      <c r="XM68" s="44"/>
      <c r="XN68" s="44"/>
      <c r="XO68" s="44"/>
      <c r="XP68" s="44"/>
      <c r="XQ68" s="44"/>
      <c r="XR68" s="44"/>
      <c r="XS68" s="44"/>
      <c r="XT68" s="44"/>
      <c r="XU68" s="44"/>
      <c r="XV68" s="44"/>
      <c r="XW68" s="44"/>
      <c r="XX68" s="44"/>
      <c r="XY68" s="44"/>
      <c r="XZ68" s="44"/>
      <c r="YA68" s="44"/>
      <c r="YB68" s="44"/>
      <c r="YC68" s="44"/>
      <c r="YD68" s="44"/>
      <c r="YE68" s="44"/>
      <c r="YF68" s="44"/>
      <c r="YG68" s="44"/>
      <c r="YH68" s="44"/>
      <c r="YI68" s="44"/>
      <c r="YJ68" s="44"/>
      <c r="YK68" s="44"/>
      <c r="YL68" s="44"/>
      <c r="YM68" s="44"/>
      <c r="YN68" s="44"/>
      <c r="YO68" s="44"/>
      <c r="YP68" s="44"/>
      <c r="YQ68" s="44"/>
      <c r="YR68" s="44"/>
      <c r="YS68" s="44"/>
      <c r="YT68" s="44"/>
      <c r="YU68" s="44"/>
      <c r="YV68" s="44"/>
      <c r="YW68" s="44"/>
      <c r="YX68" s="44"/>
      <c r="YY68" s="44"/>
      <c r="YZ68" s="44"/>
      <c r="ZA68" s="44"/>
      <c r="ZB68" s="44"/>
      <c r="ZC68" s="44"/>
      <c r="ZD68" s="44"/>
      <c r="ZE68" s="44"/>
      <c r="ZF68" s="44"/>
      <c r="ZG68" s="44"/>
      <c r="ZH68" s="44"/>
      <c r="ZI68" s="44"/>
      <c r="ZJ68" s="44"/>
      <c r="ZK68" s="44"/>
      <c r="ZL68" s="44"/>
      <c r="ZM68" s="44"/>
      <c r="ZN68" s="44"/>
      <c r="ZO68" s="44"/>
      <c r="ZP68" s="44"/>
      <c r="ZQ68" s="44"/>
      <c r="ZR68" s="44"/>
      <c r="ZS68" s="44"/>
      <c r="ZT68" s="44"/>
      <c r="ZU68" s="44"/>
      <c r="ZV68" s="44"/>
      <c r="ZW68" s="44"/>
      <c r="ZX68" s="44"/>
      <c r="ZY68" s="44"/>
      <c r="ZZ68" s="44"/>
      <c r="AAA68" s="44"/>
      <c r="AAB68" s="44"/>
      <c r="AAC68" s="44"/>
      <c r="AAD68" s="44"/>
      <c r="AAE68" s="44"/>
      <c r="AAF68" s="44"/>
      <c r="AAG68" s="44"/>
      <c r="AAH68" s="44"/>
      <c r="AAI68" s="44"/>
      <c r="AAJ68" s="44"/>
      <c r="AAK68" s="44"/>
      <c r="AAL68" s="44"/>
      <c r="AAM68" s="44"/>
      <c r="AAN68" s="44"/>
      <c r="AAO68" s="44"/>
      <c r="AAP68" s="44"/>
      <c r="AAQ68" s="44"/>
      <c r="AAR68" s="44"/>
      <c r="AAS68" s="44"/>
      <c r="AAT68" s="44"/>
      <c r="AAU68" s="44"/>
      <c r="AAV68" s="44"/>
      <c r="AAW68" s="44"/>
      <c r="AAX68" s="44"/>
      <c r="AAY68" s="44"/>
      <c r="AAZ68" s="44"/>
      <c r="ABA68" s="44"/>
      <c r="ABB68" s="44"/>
      <c r="ABC68" s="44"/>
      <c r="ABD68" s="44"/>
      <c r="ABE68" s="44"/>
      <c r="ABF68" s="44"/>
      <c r="ABG68" s="44"/>
      <c r="ABH68" s="44"/>
      <c r="ABI68" s="44"/>
      <c r="ABJ68" s="44"/>
      <c r="ABK68" s="44"/>
      <c r="ABL68" s="44"/>
      <c r="ABM68" s="44"/>
      <c r="ABN68" s="44"/>
      <c r="ABO68" s="44"/>
      <c r="ABP68" s="44"/>
      <c r="ABQ68" s="44"/>
      <c r="ABR68" s="44"/>
      <c r="ABS68" s="44"/>
      <c r="ABT68" s="44"/>
      <c r="ABU68" s="44"/>
      <c r="ABV68" s="44"/>
      <c r="ABW68" s="44"/>
      <c r="ABX68" s="44"/>
      <c r="ABY68" s="44"/>
      <c r="ABZ68" s="44"/>
      <c r="ACA68" s="44"/>
      <c r="ACB68" s="44"/>
      <c r="ACC68" s="44"/>
      <c r="ACD68" s="44"/>
      <c r="ACE68" s="44"/>
      <c r="ACF68" s="44"/>
      <c r="ACG68" s="44"/>
      <c r="ACH68" s="44"/>
      <c r="ACI68" s="44"/>
      <c r="ACJ68" s="44"/>
      <c r="ACK68" s="44"/>
      <c r="ACL68" s="44"/>
      <c r="ACM68" s="44"/>
      <c r="ACN68" s="44"/>
      <c r="ACO68" s="44"/>
      <c r="ACP68" s="44"/>
      <c r="ACQ68" s="44"/>
      <c r="ACR68" s="44"/>
      <c r="ACS68" s="44"/>
      <c r="ACT68" s="44"/>
      <c r="ACU68" s="44"/>
      <c r="ACV68" s="44"/>
      <c r="ACW68" s="44"/>
      <c r="ACX68" s="44"/>
      <c r="ACY68" s="44"/>
      <c r="ACZ68" s="44"/>
      <c r="ADA68" s="44"/>
      <c r="ADB68" s="44"/>
      <c r="ADC68" s="44"/>
      <c r="ADD68" s="44"/>
      <c r="ADE68" s="44"/>
      <c r="ADF68" s="44"/>
      <c r="ADG68" s="44"/>
      <c r="ADH68" s="44"/>
      <c r="ADI68" s="44"/>
      <c r="ADJ68" s="44"/>
      <c r="ADK68" s="44"/>
      <c r="ADL68" s="44"/>
      <c r="ADM68" s="44"/>
      <c r="ADN68" s="44"/>
      <c r="ADO68" s="44"/>
      <c r="ADP68" s="44"/>
      <c r="ADQ68" s="44"/>
      <c r="ADR68" s="44"/>
      <c r="ADS68" s="44"/>
      <c r="ADT68" s="44"/>
      <c r="ADU68" s="44"/>
      <c r="ADV68" s="44"/>
      <c r="ADW68" s="44"/>
      <c r="ADX68" s="44"/>
      <c r="ADY68" s="44"/>
      <c r="ADZ68" s="44"/>
      <c r="AEA68" s="44"/>
      <c r="AEB68" s="44"/>
      <c r="AEC68" s="44"/>
      <c r="AED68" s="44"/>
      <c r="AEE68" s="44"/>
      <c r="AEF68" s="44"/>
      <c r="AEG68" s="44"/>
      <c r="AEH68" s="44"/>
      <c r="AEI68" s="44"/>
      <c r="AEJ68" s="44"/>
      <c r="AEK68" s="44"/>
      <c r="AEL68" s="44"/>
      <c r="AEM68" s="44"/>
      <c r="AEN68" s="44"/>
      <c r="AEO68" s="44"/>
      <c r="AEP68" s="44"/>
      <c r="AEQ68" s="44"/>
      <c r="AER68" s="44"/>
      <c r="AES68" s="44"/>
      <c r="AET68" s="44"/>
      <c r="AEU68" s="44"/>
      <c r="AEV68" s="44"/>
      <c r="AEW68" s="44"/>
      <c r="AEX68" s="44"/>
      <c r="AEY68" s="44"/>
      <c r="AEZ68" s="44"/>
      <c r="AFA68" s="44"/>
      <c r="AFB68" s="44"/>
      <c r="AFC68" s="44"/>
      <c r="AFD68" s="44"/>
      <c r="AFE68" s="44"/>
      <c r="AFF68" s="44"/>
      <c r="AFG68" s="44"/>
      <c r="AFH68" s="44"/>
      <c r="AFI68" s="44"/>
      <c r="AFJ68" s="44"/>
      <c r="AFK68" s="44"/>
      <c r="AFL68" s="44"/>
      <c r="AFM68" s="44"/>
      <c r="AFN68" s="44"/>
      <c r="AFO68" s="44"/>
      <c r="AFP68" s="44"/>
      <c r="AFQ68" s="44"/>
      <c r="AFR68" s="44"/>
      <c r="AFS68" s="44"/>
      <c r="AFT68" s="44"/>
      <c r="AFU68" s="44"/>
      <c r="AFV68" s="44"/>
      <c r="AFW68" s="44"/>
      <c r="AFX68" s="44"/>
      <c r="AFY68" s="44"/>
      <c r="AFZ68" s="44"/>
      <c r="AGA68" s="44"/>
      <c r="AGB68" s="44"/>
      <c r="AGC68" s="44"/>
      <c r="AGD68" s="44"/>
      <c r="AGE68" s="44"/>
      <c r="AGF68" s="44"/>
      <c r="AGG68" s="44"/>
      <c r="AGH68" s="44"/>
      <c r="AGI68" s="44"/>
      <c r="AGJ68" s="44"/>
      <c r="AGK68" s="44"/>
      <c r="AGL68" s="44"/>
      <c r="AGM68" s="44"/>
      <c r="AGN68" s="44"/>
      <c r="AGO68" s="44"/>
      <c r="AGP68" s="44"/>
      <c r="AGQ68" s="44"/>
      <c r="AGR68" s="44"/>
      <c r="AGS68" s="44"/>
      <c r="AGT68" s="44"/>
      <c r="AGU68" s="44"/>
      <c r="AGV68" s="44"/>
      <c r="AGW68" s="44"/>
      <c r="AGX68" s="44"/>
      <c r="AGY68" s="44"/>
      <c r="AGZ68" s="44"/>
      <c r="AHA68" s="44"/>
      <c r="AHB68" s="44"/>
      <c r="AHC68" s="44"/>
      <c r="AHD68" s="44"/>
      <c r="AHE68" s="44"/>
      <c r="AHF68" s="44"/>
      <c r="AHG68" s="44"/>
      <c r="AHH68" s="44"/>
      <c r="AHI68" s="44"/>
      <c r="AHJ68" s="44"/>
      <c r="AHK68" s="44"/>
      <c r="AHL68" s="44"/>
      <c r="AHM68" s="44"/>
      <c r="AHN68" s="44"/>
      <c r="AHO68" s="44"/>
      <c r="AHP68" s="44"/>
      <c r="AHQ68" s="44"/>
      <c r="AHR68" s="44"/>
      <c r="AHS68" s="44"/>
      <c r="AHT68" s="44"/>
      <c r="AHU68" s="44"/>
      <c r="AHV68" s="44"/>
      <c r="AHW68" s="44"/>
      <c r="AHX68" s="44"/>
      <c r="AHY68" s="44"/>
      <c r="AHZ68" s="44"/>
      <c r="AIA68" s="44"/>
      <c r="AIB68" s="44"/>
      <c r="AIC68" s="44"/>
      <c r="AID68" s="44"/>
      <c r="AIE68" s="44"/>
      <c r="AIF68" s="44"/>
      <c r="AIG68" s="44"/>
      <c r="AIH68" s="44"/>
      <c r="AII68" s="44"/>
      <c r="AIJ68" s="44"/>
      <c r="AIK68" s="44"/>
      <c r="AIL68" s="44"/>
      <c r="AIM68" s="44"/>
      <c r="AIN68" s="44"/>
      <c r="AIO68" s="44"/>
      <c r="AIP68" s="44"/>
      <c r="AIQ68" s="44"/>
      <c r="AIR68" s="44"/>
      <c r="AIS68" s="44"/>
      <c r="AIT68" s="44"/>
      <c r="AIU68" s="44"/>
      <c r="AIV68" s="44"/>
      <c r="AIW68" s="44"/>
      <c r="AIX68" s="44"/>
      <c r="AIY68" s="44"/>
      <c r="AIZ68" s="44"/>
      <c r="AJA68" s="44"/>
      <c r="AJB68" s="44"/>
      <c r="AJC68" s="44"/>
      <c r="AJD68" s="44"/>
      <c r="AJE68" s="44"/>
      <c r="AJF68" s="44"/>
      <c r="AJG68" s="44"/>
      <c r="AJH68" s="44"/>
      <c r="AJI68" s="44"/>
      <c r="AJJ68" s="44"/>
      <c r="AJK68" s="44"/>
      <c r="AJL68" s="44"/>
      <c r="AJM68" s="44"/>
      <c r="AJN68" s="44"/>
      <c r="AJO68" s="44"/>
      <c r="AJP68" s="44"/>
      <c r="AJQ68" s="44"/>
      <c r="AJR68" s="44"/>
      <c r="AJS68" s="44"/>
      <c r="AJT68" s="44"/>
      <c r="AJU68" s="44"/>
      <c r="AJV68" s="44"/>
      <c r="AJW68" s="44"/>
      <c r="AJX68" s="44"/>
      <c r="AJY68" s="44"/>
      <c r="AJZ68" s="44"/>
      <c r="AKA68" s="44"/>
      <c r="AKB68" s="44"/>
      <c r="AKC68" s="44"/>
      <c r="AKD68" s="44"/>
      <c r="AKE68" s="44"/>
      <c r="AKF68" s="44"/>
      <c r="AKG68" s="44"/>
      <c r="AKH68" s="44"/>
      <c r="AKI68" s="44"/>
      <c r="AKJ68" s="44"/>
      <c r="AKK68" s="44"/>
      <c r="AKL68" s="44"/>
      <c r="AKM68" s="44"/>
      <c r="AKN68" s="44"/>
      <c r="AKO68" s="44"/>
      <c r="AKP68" s="44"/>
      <c r="AKQ68" s="44"/>
      <c r="AKR68" s="44"/>
      <c r="AKS68" s="44"/>
      <c r="AKT68" s="44"/>
      <c r="AKU68" s="44"/>
      <c r="AKV68" s="44"/>
      <c r="AKW68" s="44"/>
      <c r="AKX68" s="44"/>
      <c r="AKY68" s="44"/>
      <c r="AKZ68" s="44"/>
      <c r="ALA68" s="44"/>
      <c r="ALB68" s="44"/>
      <c r="ALC68" s="44"/>
      <c r="ALD68" s="44"/>
      <c r="ALE68" s="44"/>
      <c r="ALF68" s="44"/>
      <c r="ALG68" s="44"/>
      <c r="ALH68" s="44"/>
      <c r="ALI68" s="44"/>
      <c r="ALJ68" s="44"/>
      <c r="ALK68" s="44"/>
      <c r="ALL68" s="44"/>
      <c r="ALM68" s="44"/>
      <c r="ALN68" s="44"/>
      <c r="ALO68" s="44"/>
      <c r="ALP68" s="44"/>
      <c r="ALQ68" s="44"/>
      <c r="ALR68" s="44"/>
      <c r="ALS68" s="44"/>
      <c r="ALT68" s="44"/>
      <c r="ALU68" s="44"/>
      <c r="ALV68" s="44"/>
      <c r="ALW68" s="44"/>
      <c r="ALX68" s="44"/>
      <c r="ALY68" s="44"/>
      <c r="ALZ68" s="44"/>
      <c r="AMA68" s="44"/>
      <c r="AMB68" s="44"/>
      <c r="AMC68" s="44"/>
      <c r="AMD68" s="44"/>
      <c r="AME68" s="44"/>
      <c r="AMF68" s="44"/>
      <c r="AMG68" s="44"/>
      <c r="AMH68" s="44"/>
      <c r="AMI68" s="44"/>
      <c r="AMJ68" s="44"/>
      <c r="AMK68" s="44"/>
      <c r="AML68" s="44"/>
      <c r="AMM68" s="44"/>
      <c r="AMN68" s="44"/>
      <c r="AMO68" s="44"/>
      <c r="AMP68" s="44"/>
      <c r="AMQ68" s="44"/>
      <c r="AMR68" s="44"/>
      <c r="AMS68" s="44"/>
      <c r="AMT68" s="44"/>
      <c r="AMU68" s="44"/>
      <c r="AMV68" s="44"/>
      <c r="AMW68" s="44"/>
      <c r="AMX68" s="44"/>
      <c r="AMY68" s="44"/>
      <c r="AMZ68" s="44"/>
      <c r="ANA68" s="44"/>
      <c r="ANB68" s="44"/>
      <c r="ANC68" s="44"/>
      <c r="AND68" s="44"/>
      <c r="ANE68" s="44"/>
      <c r="ANF68" s="44"/>
      <c r="ANG68" s="44"/>
      <c r="ANH68" s="44"/>
      <c r="ANI68" s="44"/>
      <c r="ANJ68" s="44"/>
      <c r="ANK68" s="44"/>
      <c r="ANL68" s="44"/>
      <c r="ANM68" s="44"/>
      <c r="ANN68" s="44"/>
      <c r="ANO68" s="44"/>
      <c r="ANP68" s="44"/>
      <c r="ANQ68" s="44"/>
      <c r="ANR68" s="44"/>
      <c r="ANS68" s="44"/>
      <c r="ANT68" s="44"/>
      <c r="ANU68" s="44"/>
      <c r="ANV68" s="44"/>
      <c r="ANW68" s="44"/>
      <c r="ANX68" s="44"/>
      <c r="ANY68" s="44"/>
      <c r="ANZ68" s="44"/>
      <c r="AOA68" s="44"/>
      <c r="AOB68" s="44"/>
      <c r="AOC68" s="44"/>
      <c r="AOD68" s="44"/>
      <c r="AOE68" s="44"/>
      <c r="AOF68" s="44"/>
      <c r="AOG68" s="44"/>
      <c r="AOH68" s="44"/>
      <c r="AOI68" s="44"/>
      <c r="AOJ68" s="44"/>
      <c r="AOK68" s="44"/>
      <c r="AOL68" s="44"/>
      <c r="AOM68" s="44"/>
      <c r="AON68" s="44"/>
      <c r="AOO68" s="44"/>
      <c r="AOP68" s="44"/>
      <c r="AOQ68" s="44"/>
      <c r="AOR68" s="44"/>
      <c r="AOS68" s="44"/>
      <c r="AOT68" s="44"/>
      <c r="AOU68" s="44"/>
      <c r="AOV68" s="44"/>
      <c r="AOW68" s="44"/>
      <c r="AOX68" s="44"/>
      <c r="AOY68" s="44"/>
      <c r="AOZ68" s="44"/>
      <c r="APA68" s="44"/>
      <c r="APB68" s="44"/>
      <c r="APC68" s="44"/>
      <c r="APD68" s="44"/>
      <c r="APE68" s="44"/>
      <c r="APF68" s="44"/>
      <c r="APG68" s="44"/>
      <c r="APH68" s="44"/>
      <c r="API68" s="44"/>
      <c r="APJ68" s="44"/>
      <c r="APK68" s="44"/>
      <c r="APL68" s="44"/>
      <c r="APM68" s="44"/>
    </row>
    <row r="69" spans="3:1105" x14ac:dyDescent="0.25">
      <c r="C69" s="46" t="s">
        <v>351</v>
      </c>
      <c r="D69" s="44">
        <v>12409</v>
      </c>
      <c r="E69" s="119">
        <v>0</v>
      </c>
      <c r="F69" s="119">
        <v>-88826739.209999993</v>
      </c>
      <c r="G69" s="119">
        <v>9248950.0899999999</v>
      </c>
      <c r="H69" s="119">
        <v>0</v>
      </c>
      <c r="I69" s="44"/>
      <c r="J69" s="44"/>
      <c r="K69" s="44"/>
      <c r="L69" s="44"/>
      <c r="M69" s="44"/>
      <c r="N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44"/>
      <c r="AN69" s="44"/>
      <c r="AO69" s="44"/>
      <c r="AP69" s="44"/>
      <c r="AQ69" s="44"/>
      <c r="AR69" s="44"/>
      <c r="AS69" s="44"/>
      <c r="AT69" s="44"/>
      <c r="AU69" s="44"/>
      <c r="AV69" s="44"/>
      <c r="AW69" s="44"/>
      <c r="AX69" s="44"/>
      <c r="AY69" s="44"/>
      <c r="AZ69" s="44"/>
      <c r="BA69" s="44"/>
      <c r="BB69" s="44"/>
      <c r="BC69" s="44"/>
      <c r="BD69" s="44"/>
      <c r="BE69" s="44"/>
      <c r="BF69" s="44"/>
      <c r="BG69" s="44"/>
      <c r="BH69" s="44"/>
      <c r="BI69" s="44"/>
      <c r="BJ69" s="44"/>
      <c r="BK69" s="44"/>
      <c r="BL69" s="44"/>
      <c r="BM69" s="44"/>
      <c r="BN69" s="44"/>
      <c r="BO69" s="44"/>
      <c r="BP69" s="44"/>
      <c r="BQ69" s="44"/>
      <c r="BR69" s="44"/>
      <c r="BS69" s="44"/>
      <c r="BT69" s="44"/>
      <c r="BU69" s="44"/>
      <c r="BV69" s="44"/>
      <c r="BW69" s="44"/>
      <c r="BX69" s="44"/>
      <c r="BY69" s="44"/>
      <c r="BZ69" s="44"/>
      <c r="CA69" s="44"/>
      <c r="CB69" s="44"/>
      <c r="CC69" s="44"/>
      <c r="CD69" s="44"/>
      <c r="CE69" s="44"/>
      <c r="CF69" s="44"/>
      <c r="CG69" s="44"/>
      <c r="CH69" s="44"/>
      <c r="CI69" s="44"/>
      <c r="CJ69" s="44"/>
      <c r="CK69" s="44"/>
      <c r="CL69" s="44"/>
      <c r="CM69" s="44"/>
      <c r="CN69" s="44"/>
      <c r="CO69" s="44"/>
      <c r="CP69" s="44"/>
      <c r="CQ69" s="44"/>
      <c r="CR69" s="44"/>
      <c r="CS69" s="44"/>
      <c r="CT69" s="44"/>
      <c r="CU69" s="44"/>
      <c r="CV69" s="44"/>
      <c r="CW69" s="44"/>
      <c r="CX69" s="44"/>
      <c r="CY69" s="44"/>
      <c r="CZ69" s="44"/>
      <c r="DA69" s="44"/>
      <c r="DB69" s="44"/>
      <c r="DC69" s="44"/>
      <c r="DD69" s="44"/>
      <c r="DE69" s="44"/>
      <c r="DF69" s="44"/>
      <c r="DG69" s="44"/>
      <c r="DH69" s="44"/>
      <c r="DI69" s="44"/>
      <c r="DJ69" s="44"/>
      <c r="DK69" s="44"/>
      <c r="DL69" s="44"/>
      <c r="DM69" s="44"/>
      <c r="DN69" s="44"/>
      <c r="DO69" s="44"/>
      <c r="DP69" s="44"/>
      <c r="DQ69" s="44"/>
      <c r="DR69" s="44"/>
      <c r="DS69" s="44"/>
      <c r="DT69" s="44"/>
      <c r="DU69" s="44"/>
      <c r="DV69" s="44"/>
      <c r="DW69" s="44"/>
      <c r="DX69" s="44"/>
      <c r="DY69" s="44"/>
      <c r="DZ69" s="44"/>
      <c r="EA69" s="44"/>
      <c r="EB69" s="44"/>
      <c r="EC69" s="44"/>
      <c r="ED69" s="44"/>
      <c r="EE69" s="44"/>
      <c r="EF69" s="44"/>
      <c r="EG69" s="44"/>
      <c r="EH69" s="44"/>
      <c r="EI69" s="44"/>
      <c r="EJ69" s="44"/>
      <c r="EK69" s="44"/>
      <c r="EL69" s="44"/>
      <c r="EM69" s="44"/>
      <c r="EN69" s="44"/>
      <c r="EO69" s="44"/>
      <c r="EP69" s="44"/>
      <c r="EQ69" s="44"/>
      <c r="ER69" s="44"/>
      <c r="ES69" s="44"/>
      <c r="ET69" s="44"/>
      <c r="EU69" s="44"/>
      <c r="EV69" s="44"/>
      <c r="EW69" s="44"/>
      <c r="EX69" s="44"/>
      <c r="EY69" s="44"/>
      <c r="EZ69" s="44"/>
      <c r="FA69" s="44"/>
      <c r="FB69" s="44"/>
      <c r="FC69" s="44"/>
      <c r="FD69" s="44"/>
      <c r="FE69" s="44"/>
      <c r="FF69" s="44"/>
      <c r="FG69" s="44"/>
      <c r="FH69" s="44"/>
      <c r="FI69" s="44"/>
      <c r="FJ69" s="44"/>
      <c r="FK69" s="44"/>
      <c r="FL69" s="44"/>
      <c r="FM69" s="44"/>
      <c r="FN69" s="44"/>
      <c r="FO69" s="44"/>
      <c r="FP69" s="44"/>
      <c r="FQ69" s="44"/>
      <c r="FR69" s="44"/>
      <c r="FS69" s="44"/>
      <c r="FT69" s="44"/>
      <c r="FU69" s="44"/>
      <c r="FV69" s="44"/>
      <c r="FW69" s="44"/>
      <c r="FX69" s="44"/>
      <c r="FY69" s="44"/>
      <c r="FZ69" s="44"/>
      <c r="GA69" s="44"/>
      <c r="GB69" s="44"/>
      <c r="GC69" s="44"/>
      <c r="GD69" s="44"/>
      <c r="GE69" s="44"/>
      <c r="GF69" s="44"/>
      <c r="GG69" s="44"/>
      <c r="GH69" s="44"/>
      <c r="GI69" s="44"/>
      <c r="GJ69" s="44"/>
      <c r="GK69" s="44"/>
      <c r="GL69" s="44"/>
      <c r="GM69" s="44"/>
      <c r="GN69" s="44"/>
      <c r="GO69" s="44"/>
      <c r="GP69" s="44"/>
      <c r="GQ69" s="44"/>
      <c r="GR69" s="44"/>
      <c r="GS69" s="44"/>
      <c r="GT69" s="44"/>
      <c r="GU69" s="44"/>
      <c r="GV69" s="44"/>
      <c r="GW69" s="44"/>
      <c r="GX69" s="44"/>
      <c r="GY69" s="44"/>
      <c r="GZ69" s="44"/>
      <c r="HA69" s="44"/>
      <c r="HB69" s="44"/>
      <c r="HC69" s="44"/>
      <c r="HD69" s="44"/>
      <c r="HE69" s="44"/>
      <c r="HF69" s="44"/>
      <c r="HG69" s="44"/>
      <c r="HH69" s="44"/>
      <c r="HI69" s="44"/>
      <c r="HJ69" s="44"/>
      <c r="HK69" s="44"/>
      <c r="HL69" s="44"/>
      <c r="HM69" s="44"/>
      <c r="HN69" s="44"/>
      <c r="HO69" s="44"/>
      <c r="HP69" s="44"/>
      <c r="HQ69" s="44"/>
      <c r="HR69" s="44"/>
      <c r="HS69" s="44"/>
      <c r="HT69" s="44"/>
      <c r="HU69" s="44"/>
      <c r="HV69" s="44"/>
      <c r="HW69" s="44"/>
      <c r="HX69" s="44"/>
      <c r="HY69" s="44"/>
      <c r="HZ69" s="44"/>
      <c r="IA69" s="44"/>
      <c r="IB69" s="44"/>
      <c r="IC69" s="44"/>
      <c r="ID69" s="44"/>
      <c r="IE69" s="44"/>
      <c r="IF69" s="44"/>
      <c r="IG69" s="44"/>
      <c r="IH69" s="44"/>
      <c r="II69" s="44"/>
      <c r="IJ69" s="44"/>
      <c r="IK69" s="44"/>
      <c r="IL69" s="44"/>
      <c r="IM69" s="44"/>
      <c r="IN69" s="44"/>
      <c r="IO69" s="44"/>
      <c r="IP69" s="44"/>
      <c r="IQ69" s="44"/>
      <c r="IR69" s="44"/>
      <c r="IS69" s="44"/>
      <c r="IT69" s="44"/>
      <c r="IU69" s="44"/>
      <c r="IV69" s="44"/>
      <c r="IW69" s="44"/>
      <c r="IX69" s="44"/>
      <c r="IY69" s="44"/>
      <c r="IZ69" s="44"/>
      <c r="JA69" s="44"/>
      <c r="JB69" s="44"/>
      <c r="JC69" s="44"/>
      <c r="JD69" s="44"/>
      <c r="JE69" s="44"/>
      <c r="JF69" s="44"/>
      <c r="JG69" s="44"/>
      <c r="JH69" s="44"/>
      <c r="JI69" s="44"/>
      <c r="JJ69" s="44"/>
      <c r="JK69" s="44"/>
      <c r="JL69" s="44"/>
      <c r="JM69" s="44"/>
      <c r="JN69" s="44"/>
      <c r="JO69" s="44"/>
      <c r="JP69" s="44"/>
      <c r="JQ69" s="44"/>
      <c r="JR69" s="44"/>
      <c r="JS69" s="44"/>
      <c r="JT69" s="44"/>
      <c r="JU69" s="44"/>
      <c r="JV69" s="44"/>
      <c r="JW69" s="44"/>
      <c r="JX69" s="44"/>
      <c r="JY69" s="44"/>
      <c r="JZ69" s="44"/>
      <c r="KA69" s="44"/>
      <c r="KB69" s="44"/>
      <c r="KC69" s="44"/>
      <c r="KD69" s="44"/>
      <c r="KE69" s="44"/>
      <c r="KF69" s="44"/>
      <c r="KG69" s="44"/>
      <c r="KH69" s="44"/>
      <c r="KI69" s="44"/>
      <c r="KJ69" s="44"/>
      <c r="KK69" s="44"/>
      <c r="KL69" s="44"/>
      <c r="KM69" s="44"/>
      <c r="KN69" s="44"/>
      <c r="KO69" s="44"/>
      <c r="KP69" s="44"/>
      <c r="KQ69" s="44"/>
      <c r="KR69" s="44"/>
      <c r="KS69" s="44"/>
      <c r="KT69" s="44"/>
      <c r="KU69" s="44"/>
      <c r="KV69" s="44"/>
      <c r="KW69" s="44"/>
      <c r="KX69" s="44"/>
      <c r="KY69" s="44"/>
      <c r="KZ69" s="44"/>
      <c r="LA69" s="44"/>
      <c r="LB69" s="44"/>
      <c r="LC69" s="44"/>
      <c r="LD69" s="44"/>
      <c r="LE69" s="44"/>
      <c r="LF69" s="44"/>
      <c r="LG69" s="44"/>
      <c r="LH69" s="44"/>
      <c r="LI69" s="44"/>
      <c r="LJ69" s="44"/>
      <c r="LK69" s="44"/>
      <c r="LL69" s="44"/>
      <c r="LM69" s="44"/>
      <c r="LN69" s="44"/>
      <c r="LO69" s="44"/>
      <c r="LP69" s="44"/>
      <c r="LQ69" s="44"/>
      <c r="LR69" s="44"/>
      <c r="LS69" s="44"/>
      <c r="LT69" s="44"/>
      <c r="LU69" s="44"/>
      <c r="LV69" s="44"/>
      <c r="LW69" s="44"/>
      <c r="LX69" s="44"/>
      <c r="LY69" s="44"/>
      <c r="LZ69" s="44"/>
      <c r="MA69" s="44"/>
      <c r="MB69" s="44"/>
      <c r="MC69" s="44"/>
      <c r="MD69" s="44"/>
      <c r="ME69" s="44"/>
      <c r="MF69" s="44"/>
      <c r="MG69" s="44"/>
      <c r="MH69" s="44"/>
      <c r="MI69" s="44"/>
      <c r="MJ69" s="44"/>
      <c r="MK69" s="44"/>
      <c r="ML69" s="44"/>
      <c r="MM69" s="44"/>
      <c r="MN69" s="44"/>
      <c r="MO69" s="44"/>
      <c r="MP69" s="44"/>
      <c r="MQ69" s="44"/>
      <c r="MR69" s="44"/>
      <c r="MS69" s="44"/>
      <c r="MT69" s="44"/>
      <c r="MU69" s="44"/>
      <c r="MV69" s="44"/>
      <c r="MW69" s="44"/>
      <c r="MX69" s="44"/>
      <c r="MY69" s="44"/>
      <c r="MZ69" s="44"/>
      <c r="NA69" s="44"/>
      <c r="NB69" s="44"/>
      <c r="NC69" s="44"/>
      <c r="ND69" s="44"/>
      <c r="NE69" s="44"/>
      <c r="NF69" s="44"/>
      <c r="NG69" s="44"/>
      <c r="NH69" s="44"/>
      <c r="NI69" s="44"/>
      <c r="NJ69" s="44"/>
      <c r="NK69" s="44"/>
      <c r="NL69" s="44"/>
      <c r="NM69" s="44"/>
      <c r="NN69" s="44"/>
      <c r="NO69" s="44"/>
      <c r="NP69" s="44"/>
      <c r="NQ69" s="44"/>
      <c r="NR69" s="44"/>
      <c r="NS69" s="44"/>
      <c r="NT69" s="44"/>
      <c r="NU69" s="44"/>
      <c r="NV69" s="44"/>
      <c r="NW69" s="44"/>
      <c r="NX69" s="44"/>
      <c r="NY69" s="44"/>
      <c r="NZ69" s="44"/>
      <c r="OA69" s="44"/>
      <c r="OB69" s="44"/>
      <c r="OC69" s="44"/>
      <c r="OD69" s="44"/>
      <c r="OE69" s="44"/>
      <c r="OF69" s="44"/>
      <c r="OG69" s="44"/>
      <c r="OH69" s="44"/>
      <c r="OI69" s="44"/>
      <c r="OJ69" s="44"/>
      <c r="OK69" s="44"/>
      <c r="OL69" s="44"/>
      <c r="OM69" s="44"/>
      <c r="ON69" s="44"/>
      <c r="OO69" s="44"/>
      <c r="OP69" s="44"/>
      <c r="OQ69" s="44"/>
      <c r="OR69" s="44"/>
      <c r="OS69" s="44"/>
      <c r="OT69" s="44"/>
      <c r="OU69" s="44"/>
      <c r="OV69" s="44"/>
      <c r="OW69" s="44"/>
      <c r="OX69" s="44"/>
      <c r="OY69" s="44"/>
      <c r="OZ69" s="44"/>
      <c r="PA69" s="44"/>
      <c r="PB69" s="44"/>
      <c r="PC69" s="44"/>
      <c r="PD69" s="44"/>
      <c r="PE69" s="44"/>
      <c r="PF69" s="44"/>
      <c r="PG69" s="44"/>
      <c r="PH69" s="44"/>
      <c r="PI69" s="44"/>
      <c r="PJ69" s="44"/>
      <c r="PK69" s="44"/>
      <c r="PL69" s="44"/>
      <c r="PM69" s="44"/>
      <c r="PN69" s="44"/>
      <c r="PO69" s="44"/>
      <c r="PP69" s="44"/>
      <c r="PQ69" s="44"/>
      <c r="PR69" s="44"/>
      <c r="PS69" s="44"/>
      <c r="PT69" s="44"/>
      <c r="PU69" s="44"/>
      <c r="PV69" s="44"/>
      <c r="PW69" s="44"/>
      <c r="PX69" s="44"/>
      <c r="PY69" s="44"/>
      <c r="PZ69" s="44"/>
      <c r="QA69" s="44"/>
      <c r="QB69" s="44"/>
      <c r="QC69" s="44"/>
      <c r="QD69" s="44"/>
      <c r="QE69" s="44"/>
      <c r="QF69" s="44"/>
      <c r="QG69" s="44"/>
      <c r="QH69" s="44"/>
      <c r="QI69" s="44"/>
      <c r="QJ69" s="44"/>
      <c r="QK69" s="44"/>
      <c r="QL69" s="44"/>
      <c r="QM69" s="44"/>
      <c r="QN69" s="44"/>
      <c r="QO69" s="44"/>
      <c r="QP69" s="44"/>
      <c r="QQ69" s="44"/>
      <c r="QR69" s="44"/>
      <c r="QS69" s="44"/>
      <c r="QT69" s="44"/>
      <c r="QU69" s="44"/>
      <c r="QV69" s="44"/>
      <c r="QW69" s="44"/>
      <c r="QX69" s="44"/>
      <c r="QY69" s="44"/>
      <c r="QZ69" s="44"/>
      <c r="RA69" s="44"/>
      <c r="RB69" s="44"/>
      <c r="RC69" s="44"/>
      <c r="RD69" s="44"/>
      <c r="RE69" s="44"/>
      <c r="RF69" s="44"/>
      <c r="RG69" s="44"/>
      <c r="RH69" s="44"/>
      <c r="RI69" s="44"/>
      <c r="RJ69" s="44"/>
      <c r="RK69" s="44"/>
      <c r="RL69" s="44"/>
      <c r="RM69" s="44"/>
      <c r="RN69" s="44"/>
      <c r="RO69" s="44"/>
      <c r="RP69" s="44"/>
      <c r="RQ69" s="44"/>
      <c r="RR69" s="44"/>
      <c r="RS69" s="44"/>
      <c r="RT69" s="44"/>
      <c r="RU69" s="44"/>
      <c r="RV69" s="44"/>
      <c r="RW69" s="44"/>
      <c r="RX69" s="44"/>
      <c r="RY69" s="44"/>
      <c r="RZ69" s="44"/>
      <c r="SA69" s="44"/>
      <c r="SB69" s="44"/>
      <c r="SC69" s="44"/>
      <c r="SD69" s="44"/>
      <c r="SE69" s="44"/>
      <c r="SF69" s="44"/>
      <c r="SG69" s="44"/>
      <c r="SH69" s="44"/>
      <c r="SI69" s="44"/>
      <c r="SJ69" s="44"/>
      <c r="SK69" s="44"/>
      <c r="SL69" s="44"/>
      <c r="SM69" s="44"/>
      <c r="SN69" s="44"/>
      <c r="SO69" s="44"/>
      <c r="SP69" s="44"/>
      <c r="SQ69" s="44"/>
      <c r="SR69" s="44"/>
      <c r="SS69" s="44"/>
      <c r="ST69" s="44"/>
      <c r="SU69" s="44"/>
      <c r="SV69" s="44"/>
      <c r="SW69" s="44"/>
      <c r="SX69" s="44"/>
      <c r="SY69" s="44"/>
      <c r="SZ69" s="44"/>
      <c r="TA69" s="44"/>
      <c r="TB69" s="44"/>
      <c r="TC69" s="44"/>
      <c r="TD69" s="44"/>
      <c r="TE69" s="44"/>
      <c r="TF69" s="44"/>
      <c r="TG69" s="44"/>
      <c r="TH69" s="44"/>
      <c r="TI69" s="44"/>
      <c r="TJ69" s="44"/>
      <c r="TK69" s="44"/>
      <c r="TL69" s="44"/>
      <c r="TM69" s="44"/>
      <c r="TN69" s="44"/>
      <c r="TO69" s="44"/>
      <c r="TP69" s="44"/>
      <c r="TQ69" s="44"/>
      <c r="TR69" s="44"/>
      <c r="TS69" s="44"/>
      <c r="TT69" s="44"/>
      <c r="TU69" s="44"/>
      <c r="TV69" s="44"/>
      <c r="TW69" s="44"/>
      <c r="TX69" s="44"/>
      <c r="TY69" s="44"/>
      <c r="TZ69" s="44"/>
      <c r="UA69" s="44"/>
      <c r="UB69" s="44"/>
      <c r="UC69" s="44"/>
      <c r="UD69" s="44"/>
      <c r="UE69" s="44"/>
      <c r="UF69" s="44"/>
      <c r="UG69" s="44"/>
      <c r="UH69" s="44"/>
      <c r="UI69" s="44"/>
      <c r="UJ69" s="44"/>
      <c r="UK69" s="44"/>
      <c r="UL69" s="44"/>
      <c r="UM69" s="44"/>
      <c r="UN69" s="44"/>
      <c r="UO69" s="44"/>
      <c r="UP69" s="44"/>
      <c r="UQ69" s="44"/>
      <c r="UR69" s="44"/>
      <c r="US69" s="44"/>
      <c r="UT69" s="44"/>
      <c r="UU69" s="44"/>
      <c r="UV69" s="44"/>
      <c r="UW69" s="44"/>
      <c r="UX69" s="44"/>
      <c r="UY69" s="44"/>
      <c r="UZ69" s="44"/>
      <c r="VA69" s="44"/>
      <c r="VB69" s="44"/>
      <c r="VC69" s="44"/>
      <c r="VD69" s="44"/>
      <c r="VE69" s="44"/>
      <c r="VF69" s="44"/>
      <c r="VG69" s="44"/>
      <c r="VH69" s="44"/>
      <c r="VI69" s="44"/>
      <c r="VJ69" s="44"/>
      <c r="VK69" s="44"/>
      <c r="VL69" s="44"/>
      <c r="VM69" s="44"/>
      <c r="VN69" s="44"/>
      <c r="VO69" s="44"/>
      <c r="VP69" s="44"/>
      <c r="VQ69" s="44"/>
      <c r="VR69" s="44"/>
      <c r="VS69" s="44"/>
      <c r="VT69" s="44"/>
      <c r="VU69" s="44"/>
      <c r="VV69" s="44"/>
      <c r="VW69" s="44"/>
      <c r="VX69" s="44"/>
      <c r="VY69" s="44"/>
      <c r="VZ69" s="44"/>
      <c r="WA69" s="44"/>
      <c r="WB69" s="44"/>
      <c r="WC69" s="44"/>
      <c r="WD69" s="44"/>
      <c r="WE69" s="44"/>
      <c r="WF69" s="44"/>
      <c r="WG69" s="44"/>
      <c r="WH69" s="44"/>
      <c r="WI69" s="44"/>
      <c r="WJ69" s="44"/>
      <c r="WK69" s="44"/>
      <c r="WL69" s="44"/>
      <c r="WM69" s="44"/>
      <c r="WN69" s="44"/>
      <c r="WO69" s="44"/>
      <c r="WP69" s="44"/>
      <c r="WQ69" s="44"/>
      <c r="WR69" s="44"/>
      <c r="WS69" s="44"/>
      <c r="WT69" s="44"/>
      <c r="WU69" s="44"/>
      <c r="WV69" s="44"/>
      <c r="WW69" s="44"/>
      <c r="WX69" s="44"/>
      <c r="WY69" s="44"/>
      <c r="WZ69" s="44"/>
      <c r="XA69" s="44"/>
      <c r="XB69" s="44"/>
      <c r="XC69" s="44"/>
      <c r="XD69" s="44"/>
      <c r="XE69" s="44"/>
      <c r="XF69" s="44"/>
      <c r="XG69" s="44"/>
      <c r="XH69" s="44"/>
      <c r="XI69" s="44"/>
      <c r="XJ69" s="44"/>
      <c r="XK69" s="44"/>
      <c r="XL69" s="44"/>
      <c r="XM69" s="44"/>
      <c r="XN69" s="44"/>
      <c r="XO69" s="44"/>
      <c r="XP69" s="44"/>
      <c r="XQ69" s="44"/>
      <c r="XR69" s="44"/>
      <c r="XS69" s="44"/>
      <c r="XT69" s="44"/>
      <c r="XU69" s="44"/>
      <c r="XV69" s="44"/>
      <c r="XW69" s="44"/>
      <c r="XX69" s="44"/>
      <c r="XY69" s="44"/>
      <c r="XZ69" s="44"/>
      <c r="YA69" s="44"/>
      <c r="YB69" s="44"/>
      <c r="YC69" s="44"/>
      <c r="YD69" s="44"/>
      <c r="YE69" s="44"/>
      <c r="YF69" s="44"/>
      <c r="YG69" s="44"/>
      <c r="YH69" s="44"/>
      <c r="YI69" s="44"/>
      <c r="YJ69" s="44"/>
      <c r="YK69" s="44"/>
      <c r="YL69" s="44"/>
      <c r="YM69" s="44"/>
      <c r="YN69" s="44"/>
      <c r="YO69" s="44"/>
      <c r="YP69" s="44"/>
      <c r="YQ69" s="44"/>
      <c r="YR69" s="44"/>
      <c r="YS69" s="44"/>
      <c r="YT69" s="44"/>
      <c r="YU69" s="44"/>
      <c r="YV69" s="44"/>
      <c r="YW69" s="44"/>
      <c r="YX69" s="44"/>
      <c r="YY69" s="44"/>
      <c r="YZ69" s="44"/>
      <c r="ZA69" s="44"/>
      <c r="ZB69" s="44"/>
      <c r="ZC69" s="44"/>
      <c r="ZD69" s="44"/>
      <c r="ZE69" s="44"/>
      <c r="ZF69" s="44"/>
      <c r="ZG69" s="44"/>
      <c r="ZH69" s="44"/>
      <c r="ZI69" s="44"/>
      <c r="ZJ69" s="44"/>
      <c r="ZK69" s="44"/>
      <c r="ZL69" s="44"/>
      <c r="ZM69" s="44"/>
      <c r="ZN69" s="44"/>
      <c r="ZO69" s="44"/>
      <c r="ZP69" s="44"/>
      <c r="ZQ69" s="44"/>
      <c r="ZR69" s="44"/>
      <c r="ZS69" s="44"/>
      <c r="ZT69" s="44"/>
      <c r="ZU69" s="44"/>
      <c r="ZV69" s="44"/>
      <c r="ZW69" s="44"/>
      <c r="ZX69" s="44"/>
      <c r="ZY69" s="44"/>
      <c r="ZZ69" s="44"/>
      <c r="AAA69" s="44"/>
      <c r="AAB69" s="44"/>
      <c r="AAC69" s="44"/>
      <c r="AAD69" s="44"/>
      <c r="AAE69" s="44"/>
      <c r="AAF69" s="44"/>
      <c r="AAG69" s="44"/>
      <c r="AAH69" s="44"/>
      <c r="AAI69" s="44"/>
      <c r="AAJ69" s="44"/>
      <c r="AAK69" s="44"/>
      <c r="AAL69" s="44"/>
      <c r="AAM69" s="44"/>
      <c r="AAN69" s="44"/>
      <c r="AAO69" s="44"/>
      <c r="AAP69" s="44"/>
      <c r="AAQ69" s="44"/>
      <c r="AAR69" s="44"/>
      <c r="AAS69" s="44"/>
      <c r="AAT69" s="44"/>
      <c r="AAU69" s="44"/>
      <c r="AAV69" s="44"/>
      <c r="AAW69" s="44"/>
      <c r="AAX69" s="44"/>
      <c r="AAY69" s="44"/>
      <c r="AAZ69" s="44"/>
      <c r="ABA69" s="44"/>
      <c r="ABB69" s="44"/>
      <c r="ABC69" s="44"/>
      <c r="ABD69" s="44"/>
      <c r="ABE69" s="44"/>
      <c r="ABF69" s="44"/>
      <c r="ABG69" s="44"/>
      <c r="ABH69" s="44"/>
      <c r="ABI69" s="44"/>
      <c r="ABJ69" s="44"/>
      <c r="ABK69" s="44"/>
      <c r="ABL69" s="44"/>
      <c r="ABM69" s="44"/>
      <c r="ABN69" s="44"/>
      <c r="ABO69" s="44"/>
      <c r="ABP69" s="44"/>
      <c r="ABQ69" s="44"/>
      <c r="ABR69" s="44"/>
      <c r="ABS69" s="44"/>
      <c r="ABT69" s="44"/>
      <c r="ABU69" s="44"/>
      <c r="ABV69" s="44"/>
      <c r="ABW69" s="44"/>
      <c r="ABX69" s="44"/>
      <c r="ABY69" s="44"/>
      <c r="ABZ69" s="44"/>
      <c r="ACA69" s="44"/>
      <c r="ACB69" s="44"/>
      <c r="ACC69" s="44"/>
      <c r="ACD69" s="44"/>
      <c r="ACE69" s="44"/>
      <c r="ACF69" s="44"/>
      <c r="ACG69" s="44"/>
      <c r="ACH69" s="44"/>
      <c r="ACI69" s="44"/>
      <c r="ACJ69" s="44"/>
      <c r="ACK69" s="44"/>
      <c r="ACL69" s="44"/>
      <c r="ACM69" s="44"/>
      <c r="ACN69" s="44"/>
      <c r="ACO69" s="44"/>
      <c r="ACP69" s="44"/>
      <c r="ACQ69" s="44"/>
      <c r="ACR69" s="44"/>
      <c r="ACS69" s="44"/>
      <c r="ACT69" s="44"/>
      <c r="ACU69" s="44"/>
      <c r="ACV69" s="44"/>
      <c r="ACW69" s="44"/>
      <c r="ACX69" s="44"/>
      <c r="ACY69" s="44"/>
      <c r="ACZ69" s="44"/>
      <c r="ADA69" s="44"/>
      <c r="ADB69" s="44"/>
      <c r="ADC69" s="44"/>
      <c r="ADD69" s="44"/>
      <c r="ADE69" s="44"/>
      <c r="ADF69" s="44"/>
      <c r="ADG69" s="44"/>
      <c r="ADH69" s="44"/>
      <c r="ADI69" s="44"/>
      <c r="ADJ69" s="44"/>
      <c r="ADK69" s="44"/>
      <c r="ADL69" s="44"/>
      <c r="ADM69" s="44"/>
      <c r="ADN69" s="44"/>
      <c r="ADO69" s="44"/>
      <c r="ADP69" s="44"/>
      <c r="ADQ69" s="44"/>
      <c r="ADR69" s="44"/>
      <c r="ADS69" s="44"/>
      <c r="ADT69" s="44"/>
      <c r="ADU69" s="44"/>
      <c r="ADV69" s="44"/>
      <c r="ADW69" s="44"/>
      <c r="ADX69" s="44"/>
      <c r="ADY69" s="44"/>
      <c r="ADZ69" s="44"/>
      <c r="AEA69" s="44"/>
      <c r="AEB69" s="44"/>
      <c r="AEC69" s="44"/>
      <c r="AED69" s="44"/>
      <c r="AEE69" s="44"/>
      <c r="AEF69" s="44"/>
      <c r="AEG69" s="44"/>
      <c r="AEH69" s="44"/>
      <c r="AEI69" s="44"/>
      <c r="AEJ69" s="44"/>
      <c r="AEK69" s="44"/>
      <c r="AEL69" s="44"/>
      <c r="AEM69" s="44"/>
      <c r="AEN69" s="44"/>
      <c r="AEO69" s="44"/>
      <c r="AEP69" s="44"/>
      <c r="AEQ69" s="44"/>
      <c r="AER69" s="44"/>
      <c r="AES69" s="44"/>
      <c r="AET69" s="44"/>
      <c r="AEU69" s="44"/>
      <c r="AEV69" s="44"/>
      <c r="AEW69" s="44"/>
      <c r="AEX69" s="44"/>
      <c r="AEY69" s="44"/>
      <c r="AEZ69" s="44"/>
      <c r="AFA69" s="44"/>
      <c r="AFB69" s="44"/>
      <c r="AFC69" s="44"/>
      <c r="AFD69" s="44"/>
      <c r="AFE69" s="44"/>
      <c r="AFF69" s="44"/>
      <c r="AFG69" s="44"/>
      <c r="AFH69" s="44"/>
      <c r="AFI69" s="44"/>
      <c r="AFJ69" s="44"/>
      <c r="AFK69" s="44"/>
      <c r="AFL69" s="44"/>
      <c r="AFM69" s="44"/>
      <c r="AFN69" s="44"/>
      <c r="AFO69" s="44"/>
      <c r="AFP69" s="44"/>
      <c r="AFQ69" s="44"/>
      <c r="AFR69" s="44"/>
      <c r="AFS69" s="44"/>
      <c r="AFT69" s="44"/>
      <c r="AFU69" s="44"/>
      <c r="AFV69" s="44"/>
      <c r="AFW69" s="44"/>
      <c r="AFX69" s="44"/>
      <c r="AFY69" s="44"/>
      <c r="AFZ69" s="44"/>
      <c r="AGA69" s="44"/>
      <c r="AGB69" s="44"/>
      <c r="AGC69" s="44"/>
      <c r="AGD69" s="44"/>
      <c r="AGE69" s="44"/>
      <c r="AGF69" s="44"/>
      <c r="AGG69" s="44"/>
      <c r="AGH69" s="44"/>
      <c r="AGI69" s="44"/>
      <c r="AGJ69" s="44"/>
      <c r="AGK69" s="44"/>
      <c r="AGL69" s="44"/>
      <c r="AGM69" s="44"/>
      <c r="AGN69" s="44"/>
      <c r="AGO69" s="44"/>
      <c r="AGP69" s="44"/>
      <c r="AGQ69" s="44"/>
      <c r="AGR69" s="44"/>
      <c r="AGS69" s="44"/>
      <c r="AGT69" s="44"/>
      <c r="AGU69" s="44"/>
      <c r="AGV69" s="44"/>
      <c r="AGW69" s="44"/>
      <c r="AGX69" s="44"/>
      <c r="AGY69" s="44"/>
      <c r="AGZ69" s="44"/>
      <c r="AHA69" s="44"/>
      <c r="AHB69" s="44"/>
      <c r="AHC69" s="44"/>
      <c r="AHD69" s="44"/>
      <c r="AHE69" s="44"/>
      <c r="AHF69" s="44"/>
      <c r="AHG69" s="44"/>
      <c r="AHH69" s="44"/>
      <c r="AHI69" s="44"/>
      <c r="AHJ69" s="44"/>
      <c r="AHK69" s="44"/>
      <c r="AHL69" s="44"/>
      <c r="AHM69" s="44"/>
      <c r="AHN69" s="44"/>
      <c r="AHO69" s="44"/>
      <c r="AHP69" s="44"/>
      <c r="AHQ69" s="44"/>
      <c r="AHR69" s="44"/>
      <c r="AHS69" s="44"/>
      <c r="AHT69" s="44"/>
      <c r="AHU69" s="44"/>
      <c r="AHV69" s="44"/>
      <c r="AHW69" s="44"/>
      <c r="AHX69" s="44"/>
      <c r="AHY69" s="44"/>
      <c r="AHZ69" s="44"/>
      <c r="AIA69" s="44"/>
      <c r="AIB69" s="44"/>
      <c r="AIC69" s="44"/>
      <c r="AID69" s="44"/>
      <c r="AIE69" s="44"/>
      <c r="AIF69" s="44"/>
      <c r="AIG69" s="44"/>
      <c r="AIH69" s="44"/>
      <c r="AII69" s="44"/>
      <c r="AIJ69" s="44"/>
      <c r="AIK69" s="44"/>
      <c r="AIL69" s="44"/>
      <c r="AIM69" s="44"/>
      <c r="AIN69" s="44"/>
      <c r="AIO69" s="44"/>
      <c r="AIP69" s="44"/>
      <c r="AIQ69" s="44"/>
      <c r="AIR69" s="44"/>
      <c r="AIS69" s="44"/>
      <c r="AIT69" s="44"/>
      <c r="AIU69" s="44"/>
      <c r="AIV69" s="44"/>
      <c r="AIW69" s="44"/>
      <c r="AIX69" s="44"/>
      <c r="AIY69" s="44"/>
      <c r="AIZ69" s="44"/>
      <c r="AJA69" s="44"/>
      <c r="AJB69" s="44"/>
      <c r="AJC69" s="44"/>
      <c r="AJD69" s="44"/>
      <c r="AJE69" s="44"/>
      <c r="AJF69" s="44"/>
      <c r="AJG69" s="44"/>
      <c r="AJH69" s="44"/>
      <c r="AJI69" s="44"/>
      <c r="AJJ69" s="44"/>
      <c r="AJK69" s="44"/>
      <c r="AJL69" s="44"/>
      <c r="AJM69" s="44"/>
      <c r="AJN69" s="44"/>
      <c r="AJO69" s="44"/>
      <c r="AJP69" s="44"/>
      <c r="AJQ69" s="44"/>
      <c r="AJR69" s="44"/>
      <c r="AJS69" s="44"/>
      <c r="AJT69" s="44"/>
      <c r="AJU69" s="44"/>
      <c r="AJV69" s="44"/>
      <c r="AJW69" s="44"/>
      <c r="AJX69" s="44"/>
      <c r="AJY69" s="44"/>
      <c r="AJZ69" s="44"/>
      <c r="AKA69" s="44"/>
      <c r="AKB69" s="44"/>
      <c r="AKC69" s="44"/>
      <c r="AKD69" s="44"/>
      <c r="AKE69" s="44"/>
      <c r="AKF69" s="44"/>
      <c r="AKG69" s="44"/>
      <c r="AKH69" s="44"/>
      <c r="AKI69" s="44"/>
      <c r="AKJ69" s="44"/>
      <c r="AKK69" s="44"/>
      <c r="AKL69" s="44"/>
      <c r="AKM69" s="44"/>
      <c r="AKN69" s="44"/>
      <c r="AKO69" s="44"/>
      <c r="AKP69" s="44"/>
      <c r="AKQ69" s="44"/>
      <c r="AKR69" s="44"/>
      <c r="AKS69" s="44"/>
      <c r="AKT69" s="44"/>
      <c r="AKU69" s="44"/>
      <c r="AKV69" s="44"/>
      <c r="AKW69" s="44"/>
      <c r="AKX69" s="44"/>
      <c r="AKY69" s="44"/>
      <c r="AKZ69" s="44"/>
      <c r="ALA69" s="44"/>
      <c r="ALB69" s="44"/>
      <c r="ALC69" s="44"/>
      <c r="ALD69" s="44"/>
      <c r="ALE69" s="44"/>
      <c r="ALF69" s="44"/>
      <c r="ALG69" s="44"/>
      <c r="ALH69" s="44"/>
      <c r="ALI69" s="44"/>
      <c r="ALJ69" s="44"/>
      <c r="ALK69" s="44"/>
      <c r="ALL69" s="44"/>
      <c r="ALM69" s="44"/>
      <c r="ALN69" s="44"/>
      <c r="ALO69" s="44"/>
      <c r="ALP69" s="44"/>
      <c r="ALQ69" s="44"/>
      <c r="ALR69" s="44"/>
      <c r="ALS69" s="44"/>
      <c r="ALT69" s="44"/>
      <c r="ALU69" s="44"/>
      <c r="ALV69" s="44"/>
      <c r="ALW69" s="44"/>
      <c r="ALX69" s="44"/>
      <c r="ALY69" s="44"/>
      <c r="ALZ69" s="44"/>
      <c r="AMA69" s="44"/>
      <c r="AMB69" s="44"/>
      <c r="AMC69" s="44"/>
      <c r="AMD69" s="44"/>
      <c r="AME69" s="44"/>
      <c r="AMF69" s="44"/>
      <c r="AMG69" s="44"/>
      <c r="AMH69" s="44"/>
      <c r="AMI69" s="44"/>
      <c r="AMJ69" s="44"/>
      <c r="AMK69" s="44"/>
      <c r="AML69" s="44"/>
      <c r="AMM69" s="44"/>
      <c r="AMN69" s="44"/>
      <c r="AMO69" s="44"/>
      <c r="AMP69" s="44"/>
      <c r="AMQ69" s="44"/>
      <c r="AMR69" s="44"/>
      <c r="AMS69" s="44"/>
      <c r="AMT69" s="44"/>
      <c r="AMU69" s="44"/>
      <c r="AMV69" s="44"/>
      <c r="AMW69" s="44"/>
      <c r="AMX69" s="44"/>
      <c r="AMY69" s="44"/>
      <c r="AMZ69" s="44"/>
      <c r="ANA69" s="44"/>
      <c r="ANB69" s="44"/>
      <c r="ANC69" s="44"/>
      <c r="AND69" s="44"/>
      <c r="ANE69" s="44"/>
      <c r="ANF69" s="44"/>
      <c r="ANG69" s="44"/>
      <c r="ANH69" s="44"/>
      <c r="ANI69" s="44"/>
      <c r="ANJ69" s="44"/>
      <c r="ANK69" s="44"/>
      <c r="ANL69" s="44"/>
      <c r="ANM69" s="44"/>
      <c r="ANN69" s="44"/>
      <c r="ANO69" s="44"/>
      <c r="ANP69" s="44"/>
      <c r="ANQ69" s="44"/>
      <c r="ANR69" s="44"/>
      <c r="ANS69" s="44"/>
      <c r="ANT69" s="44"/>
      <c r="ANU69" s="44"/>
      <c r="ANV69" s="44"/>
      <c r="ANW69" s="44"/>
      <c r="ANX69" s="44"/>
      <c r="ANY69" s="44"/>
      <c r="ANZ69" s="44"/>
      <c r="AOA69" s="44"/>
      <c r="AOB69" s="44"/>
      <c r="AOC69" s="44"/>
      <c r="AOD69" s="44"/>
      <c r="AOE69" s="44"/>
      <c r="AOF69" s="44"/>
      <c r="AOG69" s="44"/>
      <c r="AOH69" s="44"/>
      <c r="AOI69" s="44"/>
      <c r="AOJ69" s="44"/>
      <c r="AOK69" s="44"/>
      <c r="AOL69" s="44"/>
      <c r="AOM69" s="44"/>
      <c r="AON69" s="44"/>
      <c r="AOO69" s="44"/>
      <c r="AOP69" s="44"/>
      <c r="AOQ69" s="44"/>
      <c r="AOR69" s="44"/>
      <c r="AOS69" s="44"/>
      <c r="AOT69" s="44"/>
      <c r="AOU69" s="44"/>
      <c r="AOV69" s="44"/>
      <c r="AOW69" s="44"/>
      <c r="AOX69" s="44"/>
      <c r="AOY69" s="44"/>
      <c r="AOZ69" s="44"/>
      <c r="APA69" s="44"/>
      <c r="APB69" s="44"/>
      <c r="APC69" s="44"/>
      <c r="APD69" s="44"/>
      <c r="APE69" s="44"/>
      <c r="APF69" s="44"/>
      <c r="APG69" s="44"/>
      <c r="APH69" s="44"/>
      <c r="API69" s="44"/>
      <c r="APJ69" s="44"/>
      <c r="APK69" s="44"/>
      <c r="APL69" s="44"/>
      <c r="APM69" s="44"/>
    </row>
    <row r="70" spans="3:1105" x14ac:dyDescent="0.25">
      <c r="C70" s="46" t="s">
        <v>351</v>
      </c>
      <c r="D70" s="44">
        <v>12413</v>
      </c>
      <c r="E70" s="119">
        <v>0</v>
      </c>
      <c r="F70" s="119">
        <v>99930081.609999999</v>
      </c>
      <c r="G70" s="119">
        <v>-9711397.5899999999</v>
      </c>
      <c r="H70" s="119">
        <v>0</v>
      </c>
      <c r="I70" s="44"/>
      <c r="J70" s="44"/>
      <c r="K70" s="44"/>
      <c r="L70" s="44"/>
      <c r="M70" s="44"/>
      <c r="N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44"/>
      <c r="AN70" s="44"/>
      <c r="AO70" s="44"/>
      <c r="AP70" s="44"/>
      <c r="AQ70" s="44"/>
      <c r="AR70" s="44"/>
      <c r="AS70" s="44"/>
      <c r="AT70" s="44"/>
      <c r="AU70" s="44"/>
      <c r="AV70" s="44"/>
      <c r="AW70" s="44"/>
      <c r="AX70" s="44"/>
      <c r="AY70" s="44"/>
      <c r="AZ70" s="44"/>
      <c r="BA70" s="44"/>
      <c r="BB70" s="44"/>
      <c r="BC70" s="44"/>
      <c r="BD70" s="44"/>
      <c r="BE70" s="44"/>
      <c r="BF70" s="44"/>
      <c r="BG70" s="44"/>
      <c r="BH70" s="44"/>
      <c r="BI70" s="44"/>
      <c r="BJ70" s="44"/>
      <c r="BK70" s="44"/>
      <c r="BL70" s="44"/>
      <c r="BM70" s="44"/>
      <c r="BN70" s="44"/>
      <c r="BO70" s="44"/>
      <c r="BP70" s="44"/>
      <c r="BQ70" s="44"/>
      <c r="BR70" s="44"/>
      <c r="BS70" s="44"/>
      <c r="BT70" s="44"/>
      <c r="BU70" s="44"/>
      <c r="BV70" s="44"/>
      <c r="BW70" s="44"/>
      <c r="BX70" s="44"/>
      <c r="BY70" s="44"/>
      <c r="BZ70" s="44"/>
      <c r="CA70" s="44"/>
      <c r="CB70" s="44"/>
      <c r="CC70" s="44"/>
      <c r="CD70" s="44"/>
      <c r="CE70" s="44"/>
      <c r="CF70" s="44"/>
      <c r="CG70" s="44"/>
      <c r="CH70" s="44"/>
      <c r="CI70" s="44"/>
      <c r="CJ70" s="44"/>
      <c r="CK70" s="44"/>
      <c r="CL70" s="44"/>
      <c r="CM70" s="44"/>
      <c r="CN70" s="44"/>
      <c r="CO70" s="44"/>
      <c r="CP70" s="44"/>
      <c r="CQ70" s="44"/>
      <c r="CR70" s="44"/>
      <c r="CS70" s="44"/>
      <c r="CT70" s="44"/>
      <c r="CU70" s="44"/>
      <c r="CV70" s="44"/>
      <c r="CW70" s="44"/>
      <c r="CX70" s="44"/>
      <c r="CY70" s="44"/>
      <c r="CZ70" s="44"/>
      <c r="DA70" s="44"/>
      <c r="DB70" s="44"/>
      <c r="DC70" s="44"/>
      <c r="DD70" s="44"/>
      <c r="DE70" s="44"/>
      <c r="DF70" s="44"/>
      <c r="DG70" s="44"/>
      <c r="DH70" s="44"/>
      <c r="DI70" s="44"/>
      <c r="DJ70" s="44"/>
      <c r="DK70" s="44"/>
      <c r="DL70" s="44"/>
      <c r="DM70" s="44"/>
      <c r="DN70" s="44"/>
      <c r="DO70" s="44"/>
      <c r="DP70" s="44"/>
      <c r="DQ70" s="44"/>
      <c r="DR70" s="44"/>
      <c r="DS70" s="44"/>
      <c r="DT70" s="44"/>
      <c r="DU70" s="44"/>
      <c r="DV70" s="44"/>
      <c r="DW70" s="44"/>
      <c r="DX70" s="44"/>
      <c r="DY70" s="44"/>
      <c r="DZ70" s="44"/>
      <c r="EA70" s="44"/>
      <c r="EB70" s="44"/>
      <c r="EC70" s="44"/>
      <c r="ED70" s="44"/>
      <c r="EE70" s="44"/>
      <c r="EF70" s="44"/>
      <c r="EG70" s="44"/>
      <c r="EH70" s="44"/>
      <c r="EI70" s="44"/>
      <c r="EJ70" s="44"/>
      <c r="EK70" s="44"/>
      <c r="EL70" s="44"/>
      <c r="EM70" s="44"/>
      <c r="EN70" s="44"/>
      <c r="EO70" s="44"/>
      <c r="EP70" s="44"/>
      <c r="EQ70" s="44"/>
      <c r="ER70" s="44"/>
      <c r="ES70" s="44"/>
      <c r="ET70" s="44"/>
      <c r="EU70" s="44"/>
      <c r="EV70" s="44"/>
      <c r="EW70" s="44"/>
      <c r="EX70" s="44"/>
      <c r="EY70" s="44"/>
      <c r="EZ70" s="44"/>
      <c r="FA70" s="44"/>
      <c r="FB70" s="44"/>
      <c r="FC70" s="44"/>
      <c r="FD70" s="44"/>
      <c r="FE70" s="44"/>
      <c r="FF70" s="44"/>
      <c r="FG70" s="44"/>
      <c r="FH70" s="44"/>
      <c r="FI70" s="44"/>
      <c r="FJ70" s="44"/>
      <c r="FK70" s="44"/>
      <c r="FL70" s="44"/>
      <c r="FM70" s="44"/>
      <c r="FN70" s="44"/>
      <c r="FO70" s="44"/>
      <c r="FP70" s="44"/>
      <c r="FQ70" s="44"/>
      <c r="FR70" s="44"/>
      <c r="FS70" s="44"/>
      <c r="FT70" s="44"/>
      <c r="FU70" s="44"/>
      <c r="FV70" s="44"/>
      <c r="FW70" s="44"/>
      <c r="FX70" s="44"/>
      <c r="FY70" s="44"/>
      <c r="FZ70" s="44"/>
      <c r="GA70" s="44"/>
      <c r="GB70" s="44"/>
      <c r="GC70" s="44"/>
      <c r="GD70" s="44"/>
      <c r="GE70" s="44"/>
      <c r="GF70" s="44"/>
      <c r="GG70" s="44"/>
      <c r="GH70" s="44"/>
      <c r="GI70" s="44"/>
      <c r="GJ70" s="44"/>
      <c r="GK70" s="44"/>
      <c r="GL70" s="44"/>
      <c r="GM70" s="44"/>
      <c r="GN70" s="44"/>
      <c r="GO70" s="44"/>
      <c r="GP70" s="44"/>
      <c r="GQ70" s="44"/>
      <c r="GR70" s="44"/>
      <c r="GS70" s="44"/>
      <c r="GT70" s="44"/>
      <c r="GU70" s="44"/>
      <c r="GV70" s="44"/>
      <c r="GW70" s="44"/>
      <c r="GX70" s="44"/>
      <c r="GY70" s="44"/>
      <c r="GZ70" s="44"/>
      <c r="HA70" s="44"/>
      <c r="HB70" s="44"/>
      <c r="HC70" s="44"/>
      <c r="HD70" s="44"/>
      <c r="HE70" s="44"/>
      <c r="HF70" s="44"/>
      <c r="HG70" s="44"/>
      <c r="HH70" s="44"/>
      <c r="HI70" s="44"/>
      <c r="HJ70" s="44"/>
      <c r="HK70" s="44"/>
      <c r="HL70" s="44"/>
      <c r="HM70" s="44"/>
      <c r="HN70" s="44"/>
      <c r="HO70" s="44"/>
      <c r="HP70" s="44"/>
      <c r="HQ70" s="44"/>
      <c r="HR70" s="44"/>
      <c r="HS70" s="44"/>
      <c r="HT70" s="44"/>
      <c r="HU70" s="44"/>
      <c r="HV70" s="44"/>
      <c r="HW70" s="44"/>
      <c r="HX70" s="44"/>
      <c r="HY70" s="44"/>
      <c r="HZ70" s="44"/>
      <c r="IA70" s="44"/>
      <c r="IB70" s="44"/>
      <c r="IC70" s="44"/>
      <c r="ID70" s="44"/>
      <c r="IE70" s="44"/>
      <c r="IF70" s="44"/>
      <c r="IG70" s="44"/>
      <c r="IH70" s="44"/>
      <c r="II70" s="44"/>
      <c r="IJ70" s="44"/>
      <c r="IK70" s="44"/>
      <c r="IL70" s="44"/>
      <c r="IM70" s="44"/>
      <c r="IN70" s="44"/>
      <c r="IO70" s="44"/>
      <c r="IP70" s="44"/>
      <c r="IQ70" s="44"/>
      <c r="IR70" s="44"/>
      <c r="IS70" s="44"/>
      <c r="IT70" s="44"/>
      <c r="IU70" s="44"/>
      <c r="IV70" s="44"/>
      <c r="IW70" s="44"/>
      <c r="IX70" s="44"/>
      <c r="IY70" s="44"/>
      <c r="IZ70" s="44"/>
      <c r="JA70" s="44"/>
      <c r="JB70" s="44"/>
      <c r="JC70" s="44"/>
      <c r="JD70" s="44"/>
      <c r="JE70" s="44"/>
      <c r="JF70" s="44"/>
      <c r="JG70" s="44"/>
      <c r="JH70" s="44"/>
      <c r="JI70" s="44"/>
      <c r="JJ70" s="44"/>
      <c r="JK70" s="44"/>
      <c r="JL70" s="44"/>
      <c r="JM70" s="44"/>
      <c r="JN70" s="44"/>
      <c r="JO70" s="44"/>
      <c r="JP70" s="44"/>
      <c r="JQ70" s="44"/>
      <c r="JR70" s="44"/>
      <c r="JS70" s="44"/>
      <c r="JT70" s="44"/>
      <c r="JU70" s="44"/>
      <c r="JV70" s="44"/>
      <c r="JW70" s="44"/>
      <c r="JX70" s="44"/>
      <c r="JY70" s="44"/>
      <c r="JZ70" s="44"/>
      <c r="KA70" s="44"/>
      <c r="KB70" s="44"/>
      <c r="KC70" s="44"/>
      <c r="KD70" s="44"/>
      <c r="KE70" s="44"/>
      <c r="KF70" s="44"/>
      <c r="KG70" s="44"/>
      <c r="KH70" s="44"/>
      <c r="KI70" s="44"/>
      <c r="KJ70" s="44"/>
      <c r="KK70" s="44"/>
      <c r="KL70" s="44"/>
      <c r="KM70" s="44"/>
      <c r="KN70" s="44"/>
      <c r="KO70" s="44"/>
      <c r="KP70" s="44"/>
      <c r="KQ70" s="44"/>
      <c r="KR70" s="44"/>
      <c r="KS70" s="44"/>
      <c r="KT70" s="44"/>
      <c r="KU70" s="44"/>
      <c r="KV70" s="44"/>
      <c r="KW70" s="44"/>
      <c r="KX70" s="44"/>
      <c r="KY70" s="44"/>
      <c r="KZ70" s="44"/>
      <c r="LA70" s="44"/>
      <c r="LB70" s="44"/>
      <c r="LC70" s="44"/>
      <c r="LD70" s="44"/>
      <c r="LE70" s="44"/>
      <c r="LF70" s="44"/>
      <c r="LG70" s="44"/>
      <c r="LH70" s="44"/>
      <c r="LI70" s="44"/>
      <c r="LJ70" s="44"/>
      <c r="LK70" s="44"/>
      <c r="LL70" s="44"/>
      <c r="LM70" s="44"/>
      <c r="LN70" s="44"/>
      <c r="LO70" s="44"/>
      <c r="LP70" s="44"/>
      <c r="LQ70" s="44"/>
      <c r="LR70" s="44"/>
      <c r="LS70" s="44"/>
      <c r="LT70" s="44"/>
      <c r="LU70" s="44"/>
      <c r="LV70" s="44"/>
      <c r="LW70" s="44"/>
      <c r="LX70" s="44"/>
      <c r="LY70" s="44"/>
      <c r="LZ70" s="44"/>
      <c r="MA70" s="44"/>
      <c r="MB70" s="44"/>
      <c r="MC70" s="44"/>
      <c r="MD70" s="44"/>
      <c r="ME70" s="44"/>
      <c r="MF70" s="44"/>
      <c r="MG70" s="44"/>
      <c r="MH70" s="44"/>
      <c r="MI70" s="44"/>
      <c r="MJ70" s="44"/>
      <c r="MK70" s="44"/>
      <c r="ML70" s="44"/>
      <c r="MM70" s="44"/>
      <c r="MN70" s="44"/>
      <c r="MO70" s="44"/>
      <c r="MP70" s="44"/>
      <c r="MQ70" s="44"/>
      <c r="MR70" s="44"/>
      <c r="MS70" s="44"/>
      <c r="MT70" s="44"/>
      <c r="MU70" s="44"/>
      <c r="MV70" s="44"/>
      <c r="MW70" s="44"/>
      <c r="MX70" s="44"/>
      <c r="MY70" s="44"/>
      <c r="MZ70" s="44"/>
      <c r="NA70" s="44"/>
      <c r="NB70" s="44"/>
      <c r="NC70" s="44"/>
      <c r="ND70" s="44"/>
      <c r="NE70" s="44"/>
      <c r="NF70" s="44"/>
      <c r="NG70" s="44"/>
      <c r="NH70" s="44"/>
      <c r="NI70" s="44"/>
      <c r="NJ70" s="44"/>
      <c r="NK70" s="44"/>
      <c r="NL70" s="44"/>
      <c r="NM70" s="44"/>
      <c r="NN70" s="44"/>
      <c r="NO70" s="44"/>
      <c r="NP70" s="44"/>
      <c r="NQ70" s="44"/>
      <c r="NR70" s="44"/>
      <c r="NS70" s="44"/>
      <c r="NT70" s="44"/>
      <c r="NU70" s="44"/>
      <c r="NV70" s="44"/>
      <c r="NW70" s="44"/>
      <c r="NX70" s="44"/>
      <c r="NY70" s="44"/>
      <c r="NZ70" s="44"/>
      <c r="OA70" s="44"/>
      <c r="OB70" s="44"/>
      <c r="OC70" s="44"/>
      <c r="OD70" s="44"/>
      <c r="OE70" s="44"/>
      <c r="OF70" s="44"/>
      <c r="OG70" s="44"/>
      <c r="OH70" s="44"/>
      <c r="OI70" s="44"/>
      <c r="OJ70" s="44"/>
      <c r="OK70" s="44"/>
      <c r="OL70" s="44"/>
      <c r="OM70" s="44"/>
      <c r="ON70" s="44"/>
      <c r="OO70" s="44"/>
      <c r="OP70" s="44"/>
      <c r="OQ70" s="44"/>
      <c r="OR70" s="44"/>
      <c r="OS70" s="44"/>
      <c r="OT70" s="44"/>
      <c r="OU70" s="44"/>
      <c r="OV70" s="44"/>
      <c r="OW70" s="44"/>
      <c r="OX70" s="44"/>
      <c r="OY70" s="44"/>
      <c r="OZ70" s="44"/>
      <c r="PA70" s="44"/>
      <c r="PB70" s="44"/>
      <c r="PC70" s="44"/>
      <c r="PD70" s="44"/>
      <c r="PE70" s="44"/>
      <c r="PF70" s="44"/>
      <c r="PG70" s="44"/>
      <c r="PH70" s="44"/>
      <c r="PI70" s="44"/>
      <c r="PJ70" s="44"/>
      <c r="PK70" s="44"/>
      <c r="PL70" s="44"/>
      <c r="PM70" s="44"/>
      <c r="PN70" s="44"/>
      <c r="PO70" s="44"/>
      <c r="PP70" s="44"/>
      <c r="PQ70" s="44"/>
      <c r="PR70" s="44"/>
      <c r="PS70" s="44"/>
      <c r="PT70" s="44"/>
      <c r="PU70" s="44"/>
      <c r="PV70" s="44"/>
      <c r="PW70" s="44"/>
      <c r="PX70" s="44"/>
      <c r="PY70" s="44"/>
      <c r="PZ70" s="44"/>
      <c r="QA70" s="44"/>
      <c r="QB70" s="44"/>
      <c r="QC70" s="44"/>
      <c r="QD70" s="44"/>
      <c r="QE70" s="44"/>
      <c r="QF70" s="44"/>
      <c r="QG70" s="44"/>
      <c r="QH70" s="44"/>
      <c r="QI70" s="44"/>
      <c r="QJ70" s="44"/>
      <c r="QK70" s="44"/>
      <c r="QL70" s="44"/>
      <c r="QM70" s="44"/>
      <c r="QN70" s="44"/>
      <c r="QO70" s="44"/>
      <c r="QP70" s="44"/>
      <c r="QQ70" s="44"/>
      <c r="QR70" s="44"/>
      <c r="QS70" s="44"/>
      <c r="QT70" s="44"/>
      <c r="QU70" s="44"/>
      <c r="QV70" s="44"/>
      <c r="QW70" s="44"/>
      <c r="QX70" s="44"/>
      <c r="QY70" s="44"/>
      <c r="QZ70" s="44"/>
      <c r="RA70" s="44"/>
      <c r="RB70" s="44"/>
      <c r="RC70" s="44"/>
      <c r="RD70" s="44"/>
      <c r="RE70" s="44"/>
      <c r="RF70" s="44"/>
      <c r="RG70" s="44"/>
      <c r="RH70" s="44"/>
      <c r="RI70" s="44"/>
      <c r="RJ70" s="44"/>
      <c r="RK70" s="44"/>
      <c r="RL70" s="44"/>
      <c r="RM70" s="44"/>
      <c r="RN70" s="44"/>
      <c r="RO70" s="44"/>
      <c r="RP70" s="44"/>
      <c r="RQ70" s="44"/>
      <c r="RR70" s="44"/>
      <c r="RS70" s="44"/>
      <c r="RT70" s="44"/>
      <c r="RU70" s="44"/>
      <c r="RV70" s="44"/>
      <c r="RW70" s="44"/>
      <c r="RX70" s="44"/>
      <c r="RY70" s="44"/>
      <c r="RZ70" s="44"/>
      <c r="SA70" s="44"/>
      <c r="SB70" s="44"/>
      <c r="SC70" s="44"/>
      <c r="SD70" s="44"/>
      <c r="SE70" s="44"/>
      <c r="SF70" s="44"/>
      <c r="SG70" s="44"/>
      <c r="SH70" s="44"/>
      <c r="SI70" s="44"/>
      <c r="SJ70" s="44"/>
      <c r="SK70" s="44"/>
      <c r="SL70" s="44"/>
      <c r="SM70" s="44"/>
      <c r="SN70" s="44"/>
      <c r="SO70" s="44"/>
      <c r="SP70" s="44"/>
      <c r="SQ70" s="44"/>
      <c r="SR70" s="44"/>
      <c r="SS70" s="44"/>
      <c r="ST70" s="44"/>
      <c r="SU70" s="44"/>
      <c r="SV70" s="44"/>
      <c r="SW70" s="44"/>
      <c r="SX70" s="44"/>
      <c r="SY70" s="44"/>
      <c r="SZ70" s="44"/>
      <c r="TA70" s="44"/>
      <c r="TB70" s="44"/>
      <c r="TC70" s="44"/>
      <c r="TD70" s="44"/>
      <c r="TE70" s="44"/>
      <c r="TF70" s="44"/>
      <c r="TG70" s="44"/>
      <c r="TH70" s="44"/>
      <c r="TI70" s="44"/>
      <c r="TJ70" s="44"/>
      <c r="TK70" s="44"/>
      <c r="TL70" s="44"/>
      <c r="TM70" s="44"/>
      <c r="TN70" s="44"/>
      <c r="TO70" s="44"/>
      <c r="TP70" s="44"/>
      <c r="TQ70" s="44"/>
      <c r="TR70" s="44"/>
      <c r="TS70" s="44"/>
      <c r="TT70" s="44"/>
      <c r="TU70" s="44"/>
      <c r="TV70" s="44"/>
      <c r="TW70" s="44"/>
      <c r="TX70" s="44"/>
      <c r="TY70" s="44"/>
      <c r="TZ70" s="44"/>
      <c r="UA70" s="44"/>
      <c r="UB70" s="44"/>
      <c r="UC70" s="44"/>
      <c r="UD70" s="44"/>
      <c r="UE70" s="44"/>
      <c r="UF70" s="44"/>
      <c r="UG70" s="44"/>
      <c r="UH70" s="44"/>
      <c r="UI70" s="44"/>
      <c r="UJ70" s="44"/>
      <c r="UK70" s="44"/>
      <c r="UL70" s="44"/>
      <c r="UM70" s="44"/>
      <c r="UN70" s="44"/>
      <c r="UO70" s="44"/>
      <c r="UP70" s="44"/>
      <c r="UQ70" s="44"/>
      <c r="UR70" s="44"/>
      <c r="US70" s="44"/>
      <c r="UT70" s="44"/>
      <c r="UU70" s="44"/>
      <c r="UV70" s="44"/>
      <c r="UW70" s="44"/>
      <c r="UX70" s="44"/>
      <c r="UY70" s="44"/>
      <c r="UZ70" s="44"/>
      <c r="VA70" s="44"/>
      <c r="VB70" s="44"/>
      <c r="VC70" s="44"/>
      <c r="VD70" s="44"/>
      <c r="VE70" s="44"/>
      <c r="VF70" s="44"/>
      <c r="VG70" s="44"/>
      <c r="VH70" s="44"/>
      <c r="VI70" s="44"/>
      <c r="VJ70" s="44"/>
      <c r="VK70" s="44"/>
      <c r="VL70" s="44"/>
      <c r="VM70" s="44"/>
      <c r="VN70" s="44"/>
      <c r="VO70" s="44"/>
      <c r="VP70" s="44"/>
      <c r="VQ70" s="44"/>
      <c r="VR70" s="44"/>
      <c r="VS70" s="44"/>
      <c r="VT70" s="44"/>
      <c r="VU70" s="44"/>
      <c r="VV70" s="44"/>
      <c r="VW70" s="44"/>
      <c r="VX70" s="44"/>
      <c r="VY70" s="44"/>
      <c r="VZ70" s="44"/>
      <c r="WA70" s="44"/>
      <c r="WB70" s="44"/>
      <c r="WC70" s="44"/>
      <c r="WD70" s="44"/>
      <c r="WE70" s="44"/>
      <c r="WF70" s="44"/>
      <c r="WG70" s="44"/>
      <c r="WH70" s="44"/>
      <c r="WI70" s="44"/>
      <c r="WJ70" s="44"/>
      <c r="WK70" s="44"/>
      <c r="WL70" s="44"/>
      <c r="WM70" s="44"/>
      <c r="WN70" s="44"/>
      <c r="WO70" s="44"/>
      <c r="WP70" s="44"/>
      <c r="WQ70" s="44"/>
      <c r="WR70" s="44"/>
      <c r="WS70" s="44"/>
      <c r="WT70" s="44"/>
      <c r="WU70" s="44"/>
      <c r="WV70" s="44"/>
      <c r="WW70" s="44"/>
      <c r="WX70" s="44"/>
      <c r="WY70" s="44"/>
      <c r="WZ70" s="44"/>
      <c r="XA70" s="44"/>
      <c r="XB70" s="44"/>
      <c r="XC70" s="44"/>
      <c r="XD70" s="44"/>
      <c r="XE70" s="44"/>
      <c r="XF70" s="44"/>
      <c r="XG70" s="44"/>
      <c r="XH70" s="44"/>
      <c r="XI70" s="44"/>
      <c r="XJ70" s="44"/>
      <c r="XK70" s="44"/>
      <c r="XL70" s="44"/>
      <c r="XM70" s="44"/>
      <c r="XN70" s="44"/>
      <c r="XO70" s="44"/>
      <c r="XP70" s="44"/>
      <c r="XQ70" s="44"/>
      <c r="XR70" s="44"/>
      <c r="XS70" s="44"/>
      <c r="XT70" s="44"/>
      <c r="XU70" s="44"/>
      <c r="XV70" s="44"/>
      <c r="XW70" s="44"/>
      <c r="XX70" s="44"/>
      <c r="XY70" s="44"/>
      <c r="XZ70" s="44"/>
      <c r="YA70" s="44"/>
      <c r="YB70" s="44"/>
      <c r="YC70" s="44"/>
      <c r="YD70" s="44"/>
      <c r="YE70" s="44"/>
      <c r="YF70" s="44"/>
      <c r="YG70" s="44"/>
      <c r="YH70" s="44"/>
      <c r="YI70" s="44"/>
      <c r="YJ70" s="44"/>
      <c r="YK70" s="44"/>
      <c r="YL70" s="44"/>
      <c r="YM70" s="44"/>
      <c r="YN70" s="44"/>
      <c r="YO70" s="44"/>
      <c r="YP70" s="44"/>
      <c r="YQ70" s="44"/>
      <c r="YR70" s="44"/>
      <c r="YS70" s="44"/>
      <c r="YT70" s="44"/>
      <c r="YU70" s="44"/>
      <c r="YV70" s="44"/>
      <c r="YW70" s="44"/>
      <c r="YX70" s="44"/>
      <c r="YY70" s="44"/>
      <c r="YZ70" s="44"/>
      <c r="ZA70" s="44"/>
      <c r="ZB70" s="44"/>
      <c r="ZC70" s="44"/>
      <c r="ZD70" s="44"/>
      <c r="ZE70" s="44"/>
      <c r="ZF70" s="44"/>
      <c r="ZG70" s="44"/>
      <c r="ZH70" s="44"/>
      <c r="ZI70" s="44"/>
      <c r="ZJ70" s="44"/>
      <c r="ZK70" s="44"/>
      <c r="ZL70" s="44"/>
      <c r="ZM70" s="44"/>
      <c r="ZN70" s="44"/>
      <c r="ZO70" s="44"/>
      <c r="ZP70" s="44"/>
      <c r="ZQ70" s="44"/>
      <c r="ZR70" s="44"/>
      <c r="ZS70" s="44"/>
      <c r="ZT70" s="44"/>
      <c r="ZU70" s="44"/>
      <c r="ZV70" s="44"/>
      <c r="ZW70" s="44"/>
      <c r="ZX70" s="44"/>
      <c r="ZY70" s="44"/>
      <c r="ZZ70" s="44"/>
      <c r="AAA70" s="44"/>
      <c r="AAB70" s="44"/>
      <c r="AAC70" s="44"/>
      <c r="AAD70" s="44"/>
      <c r="AAE70" s="44"/>
      <c r="AAF70" s="44"/>
      <c r="AAG70" s="44"/>
      <c r="AAH70" s="44"/>
      <c r="AAI70" s="44"/>
      <c r="AAJ70" s="44"/>
      <c r="AAK70" s="44"/>
      <c r="AAL70" s="44"/>
      <c r="AAM70" s="44"/>
      <c r="AAN70" s="44"/>
      <c r="AAO70" s="44"/>
      <c r="AAP70" s="44"/>
      <c r="AAQ70" s="44"/>
      <c r="AAR70" s="44"/>
      <c r="AAS70" s="44"/>
      <c r="AAT70" s="44"/>
      <c r="AAU70" s="44"/>
      <c r="AAV70" s="44"/>
      <c r="AAW70" s="44"/>
      <c r="AAX70" s="44"/>
      <c r="AAY70" s="44"/>
      <c r="AAZ70" s="44"/>
      <c r="ABA70" s="44"/>
      <c r="ABB70" s="44"/>
      <c r="ABC70" s="44"/>
      <c r="ABD70" s="44"/>
      <c r="ABE70" s="44"/>
      <c r="ABF70" s="44"/>
      <c r="ABG70" s="44"/>
      <c r="ABH70" s="44"/>
      <c r="ABI70" s="44"/>
      <c r="ABJ70" s="44"/>
      <c r="ABK70" s="44"/>
      <c r="ABL70" s="44"/>
      <c r="ABM70" s="44"/>
      <c r="ABN70" s="44"/>
      <c r="ABO70" s="44"/>
      <c r="ABP70" s="44"/>
      <c r="ABQ70" s="44"/>
      <c r="ABR70" s="44"/>
      <c r="ABS70" s="44"/>
      <c r="ABT70" s="44"/>
      <c r="ABU70" s="44"/>
      <c r="ABV70" s="44"/>
      <c r="ABW70" s="44"/>
      <c r="ABX70" s="44"/>
      <c r="ABY70" s="44"/>
      <c r="ABZ70" s="44"/>
      <c r="ACA70" s="44"/>
      <c r="ACB70" s="44"/>
      <c r="ACC70" s="44"/>
      <c r="ACD70" s="44"/>
      <c r="ACE70" s="44"/>
      <c r="ACF70" s="44"/>
      <c r="ACG70" s="44"/>
      <c r="ACH70" s="44"/>
      <c r="ACI70" s="44"/>
      <c r="ACJ70" s="44"/>
      <c r="ACK70" s="44"/>
      <c r="ACL70" s="44"/>
      <c r="ACM70" s="44"/>
      <c r="ACN70" s="44"/>
      <c r="ACO70" s="44"/>
      <c r="ACP70" s="44"/>
      <c r="ACQ70" s="44"/>
      <c r="ACR70" s="44"/>
      <c r="ACS70" s="44"/>
      <c r="ACT70" s="44"/>
      <c r="ACU70" s="44"/>
      <c r="ACV70" s="44"/>
      <c r="ACW70" s="44"/>
      <c r="ACX70" s="44"/>
      <c r="ACY70" s="44"/>
      <c r="ACZ70" s="44"/>
      <c r="ADA70" s="44"/>
      <c r="ADB70" s="44"/>
      <c r="ADC70" s="44"/>
      <c r="ADD70" s="44"/>
      <c r="ADE70" s="44"/>
      <c r="ADF70" s="44"/>
      <c r="ADG70" s="44"/>
      <c r="ADH70" s="44"/>
      <c r="ADI70" s="44"/>
      <c r="ADJ70" s="44"/>
      <c r="ADK70" s="44"/>
      <c r="ADL70" s="44"/>
      <c r="ADM70" s="44"/>
      <c r="ADN70" s="44"/>
      <c r="ADO70" s="44"/>
      <c r="ADP70" s="44"/>
      <c r="ADQ70" s="44"/>
      <c r="ADR70" s="44"/>
      <c r="ADS70" s="44"/>
      <c r="ADT70" s="44"/>
      <c r="ADU70" s="44"/>
      <c r="ADV70" s="44"/>
      <c r="ADW70" s="44"/>
      <c r="ADX70" s="44"/>
      <c r="ADY70" s="44"/>
      <c r="ADZ70" s="44"/>
      <c r="AEA70" s="44"/>
      <c r="AEB70" s="44"/>
      <c r="AEC70" s="44"/>
      <c r="AED70" s="44"/>
      <c r="AEE70" s="44"/>
      <c r="AEF70" s="44"/>
      <c r="AEG70" s="44"/>
      <c r="AEH70" s="44"/>
      <c r="AEI70" s="44"/>
      <c r="AEJ70" s="44"/>
      <c r="AEK70" s="44"/>
      <c r="AEL70" s="44"/>
      <c r="AEM70" s="44"/>
      <c r="AEN70" s="44"/>
      <c r="AEO70" s="44"/>
      <c r="AEP70" s="44"/>
      <c r="AEQ70" s="44"/>
      <c r="AER70" s="44"/>
      <c r="AES70" s="44"/>
      <c r="AET70" s="44"/>
      <c r="AEU70" s="44"/>
      <c r="AEV70" s="44"/>
      <c r="AEW70" s="44"/>
      <c r="AEX70" s="44"/>
      <c r="AEY70" s="44"/>
      <c r="AEZ70" s="44"/>
      <c r="AFA70" s="44"/>
      <c r="AFB70" s="44"/>
      <c r="AFC70" s="44"/>
      <c r="AFD70" s="44"/>
      <c r="AFE70" s="44"/>
      <c r="AFF70" s="44"/>
      <c r="AFG70" s="44"/>
      <c r="AFH70" s="44"/>
      <c r="AFI70" s="44"/>
      <c r="AFJ70" s="44"/>
      <c r="AFK70" s="44"/>
      <c r="AFL70" s="44"/>
      <c r="AFM70" s="44"/>
      <c r="AFN70" s="44"/>
      <c r="AFO70" s="44"/>
      <c r="AFP70" s="44"/>
      <c r="AFQ70" s="44"/>
      <c r="AFR70" s="44"/>
      <c r="AFS70" s="44"/>
      <c r="AFT70" s="44"/>
      <c r="AFU70" s="44"/>
      <c r="AFV70" s="44"/>
      <c r="AFW70" s="44"/>
      <c r="AFX70" s="44"/>
      <c r="AFY70" s="44"/>
      <c r="AFZ70" s="44"/>
      <c r="AGA70" s="44"/>
      <c r="AGB70" s="44"/>
      <c r="AGC70" s="44"/>
      <c r="AGD70" s="44"/>
      <c r="AGE70" s="44"/>
      <c r="AGF70" s="44"/>
      <c r="AGG70" s="44"/>
      <c r="AGH70" s="44"/>
      <c r="AGI70" s="44"/>
      <c r="AGJ70" s="44"/>
      <c r="AGK70" s="44"/>
      <c r="AGL70" s="44"/>
      <c r="AGM70" s="44"/>
      <c r="AGN70" s="44"/>
      <c r="AGO70" s="44"/>
      <c r="AGP70" s="44"/>
      <c r="AGQ70" s="44"/>
      <c r="AGR70" s="44"/>
      <c r="AGS70" s="44"/>
      <c r="AGT70" s="44"/>
      <c r="AGU70" s="44"/>
      <c r="AGV70" s="44"/>
      <c r="AGW70" s="44"/>
      <c r="AGX70" s="44"/>
      <c r="AGY70" s="44"/>
      <c r="AGZ70" s="44"/>
      <c r="AHA70" s="44"/>
      <c r="AHB70" s="44"/>
      <c r="AHC70" s="44"/>
      <c r="AHD70" s="44"/>
      <c r="AHE70" s="44"/>
      <c r="AHF70" s="44"/>
      <c r="AHG70" s="44"/>
      <c r="AHH70" s="44"/>
      <c r="AHI70" s="44"/>
      <c r="AHJ70" s="44"/>
      <c r="AHK70" s="44"/>
      <c r="AHL70" s="44"/>
      <c r="AHM70" s="44"/>
      <c r="AHN70" s="44"/>
      <c r="AHO70" s="44"/>
      <c r="AHP70" s="44"/>
      <c r="AHQ70" s="44"/>
      <c r="AHR70" s="44"/>
      <c r="AHS70" s="44"/>
      <c r="AHT70" s="44"/>
      <c r="AHU70" s="44"/>
      <c r="AHV70" s="44"/>
      <c r="AHW70" s="44"/>
      <c r="AHX70" s="44"/>
      <c r="AHY70" s="44"/>
      <c r="AHZ70" s="44"/>
      <c r="AIA70" s="44"/>
      <c r="AIB70" s="44"/>
      <c r="AIC70" s="44"/>
      <c r="AID70" s="44"/>
      <c r="AIE70" s="44"/>
      <c r="AIF70" s="44"/>
      <c r="AIG70" s="44"/>
      <c r="AIH70" s="44"/>
      <c r="AII70" s="44"/>
      <c r="AIJ70" s="44"/>
      <c r="AIK70" s="44"/>
      <c r="AIL70" s="44"/>
      <c r="AIM70" s="44"/>
      <c r="AIN70" s="44"/>
      <c r="AIO70" s="44"/>
      <c r="AIP70" s="44"/>
      <c r="AIQ70" s="44"/>
      <c r="AIR70" s="44"/>
      <c r="AIS70" s="44"/>
      <c r="AIT70" s="44"/>
      <c r="AIU70" s="44"/>
      <c r="AIV70" s="44"/>
      <c r="AIW70" s="44"/>
      <c r="AIX70" s="44"/>
      <c r="AIY70" s="44"/>
      <c r="AIZ70" s="44"/>
      <c r="AJA70" s="44"/>
      <c r="AJB70" s="44"/>
      <c r="AJC70" s="44"/>
      <c r="AJD70" s="44"/>
      <c r="AJE70" s="44"/>
      <c r="AJF70" s="44"/>
      <c r="AJG70" s="44"/>
      <c r="AJH70" s="44"/>
      <c r="AJI70" s="44"/>
      <c r="AJJ70" s="44"/>
      <c r="AJK70" s="44"/>
      <c r="AJL70" s="44"/>
      <c r="AJM70" s="44"/>
      <c r="AJN70" s="44"/>
      <c r="AJO70" s="44"/>
      <c r="AJP70" s="44"/>
      <c r="AJQ70" s="44"/>
      <c r="AJR70" s="44"/>
      <c r="AJS70" s="44"/>
      <c r="AJT70" s="44"/>
      <c r="AJU70" s="44"/>
      <c r="AJV70" s="44"/>
      <c r="AJW70" s="44"/>
      <c r="AJX70" s="44"/>
      <c r="AJY70" s="44"/>
      <c r="AJZ70" s="44"/>
      <c r="AKA70" s="44"/>
      <c r="AKB70" s="44"/>
      <c r="AKC70" s="44"/>
      <c r="AKD70" s="44"/>
      <c r="AKE70" s="44"/>
      <c r="AKF70" s="44"/>
      <c r="AKG70" s="44"/>
      <c r="AKH70" s="44"/>
      <c r="AKI70" s="44"/>
      <c r="AKJ70" s="44"/>
      <c r="AKK70" s="44"/>
      <c r="AKL70" s="44"/>
      <c r="AKM70" s="44"/>
      <c r="AKN70" s="44"/>
      <c r="AKO70" s="44"/>
      <c r="AKP70" s="44"/>
      <c r="AKQ70" s="44"/>
      <c r="AKR70" s="44"/>
      <c r="AKS70" s="44"/>
      <c r="AKT70" s="44"/>
      <c r="AKU70" s="44"/>
      <c r="AKV70" s="44"/>
      <c r="AKW70" s="44"/>
      <c r="AKX70" s="44"/>
      <c r="AKY70" s="44"/>
      <c r="AKZ70" s="44"/>
      <c r="ALA70" s="44"/>
      <c r="ALB70" s="44"/>
      <c r="ALC70" s="44"/>
      <c r="ALD70" s="44"/>
      <c r="ALE70" s="44"/>
      <c r="ALF70" s="44"/>
      <c r="ALG70" s="44"/>
      <c r="ALH70" s="44"/>
      <c r="ALI70" s="44"/>
      <c r="ALJ70" s="44"/>
      <c r="ALK70" s="44"/>
      <c r="ALL70" s="44"/>
      <c r="ALM70" s="44"/>
      <c r="ALN70" s="44"/>
      <c r="ALO70" s="44"/>
      <c r="ALP70" s="44"/>
      <c r="ALQ70" s="44"/>
      <c r="ALR70" s="44"/>
      <c r="ALS70" s="44"/>
      <c r="ALT70" s="44"/>
      <c r="ALU70" s="44"/>
      <c r="ALV70" s="44"/>
      <c r="ALW70" s="44"/>
      <c r="ALX70" s="44"/>
      <c r="ALY70" s="44"/>
      <c r="ALZ70" s="44"/>
      <c r="AMA70" s="44"/>
      <c r="AMB70" s="44"/>
      <c r="AMC70" s="44"/>
      <c r="AMD70" s="44"/>
      <c r="AME70" s="44"/>
      <c r="AMF70" s="44"/>
      <c r="AMG70" s="44"/>
      <c r="AMH70" s="44"/>
      <c r="AMI70" s="44"/>
      <c r="AMJ70" s="44"/>
      <c r="AMK70" s="44"/>
      <c r="AML70" s="44"/>
      <c r="AMM70" s="44"/>
      <c r="AMN70" s="44"/>
      <c r="AMO70" s="44"/>
      <c r="AMP70" s="44"/>
      <c r="AMQ70" s="44"/>
      <c r="AMR70" s="44"/>
      <c r="AMS70" s="44"/>
      <c r="AMT70" s="44"/>
      <c r="AMU70" s="44"/>
      <c r="AMV70" s="44"/>
      <c r="AMW70" s="44"/>
      <c r="AMX70" s="44"/>
      <c r="AMY70" s="44"/>
      <c r="AMZ70" s="44"/>
      <c r="ANA70" s="44"/>
      <c r="ANB70" s="44"/>
      <c r="ANC70" s="44"/>
      <c r="AND70" s="44"/>
      <c r="ANE70" s="44"/>
      <c r="ANF70" s="44"/>
      <c r="ANG70" s="44"/>
      <c r="ANH70" s="44"/>
      <c r="ANI70" s="44"/>
      <c r="ANJ70" s="44"/>
      <c r="ANK70" s="44"/>
      <c r="ANL70" s="44"/>
      <c r="ANM70" s="44"/>
      <c r="ANN70" s="44"/>
      <c r="ANO70" s="44"/>
      <c r="ANP70" s="44"/>
      <c r="ANQ70" s="44"/>
      <c r="ANR70" s="44"/>
      <c r="ANS70" s="44"/>
      <c r="ANT70" s="44"/>
      <c r="ANU70" s="44"/>
      <c r="ANV70" s="44"/>
      <c r="ANW70" s="44"/>
      <c r="ANX70" s="44"/>
      <c r="ANY70" s="44"/>
      <c r="ANZ70" s="44"/>
      <c r="AOA70" s="44"/>
      <c r="AOB70" s="44"/>
      <c r="AOC70" s="44"/>
      <c r="AOD70" s="44"/>
      <c r="AOE70" s="44"/>
      <c r="AOF70" s="44"/>
      <c r="AOG70" s="44"/>
      <c r="AOH70" s="44"/>
      <c r="AOI70" s="44"/>
      <c r="AOJ70" s="44"/>
      <c r="AOK70" s="44"/>
      <c r="AOL70" s="44"/>
      <c r="AOM70" s="44"/>
      <c r="AON70" s="44"/>
      <c r="AOO70" s="44"/>
      <c r="AOP70" s="44"/>
      <c r="AOQ70" s="44"/>
      <c r="AOR70" s="44"/>
      <c r="AOS70" s="44"/>
      <c r="AOT70" s="44"/>
      <c r="AOU70" s="44"/>
      <c r="AOV70" s="44"/>
      <c r="AOW70" s="44"/>
      <c r="AOX70" s="44"/>
      <c r="AOY70" s="44"/>
      <c r="AOZ70" s="44"/>
      <c r="APA70" s="44"/>
      <c r="APB70" s="44"/>
      <c r="APC70" s="44"/>
      <c r="APD70" s="44"/>
      <c r="APE70" s="44"/>
      <c r="APF70" s="44"/>
      <c r="APG70" s="44"/>
      <c r="APH70" s="44"/>
      <c r="API70" s="44"/>
      <c r="APJ70" s="44"/>
      <c r="APK70" s="44"/>
      <c r="APL70" s="44"/>
      <c r="APM70" s="44"/>
    </row>
    <row r="71" spans="3:1105" x14ac:dyDescent="0.25">
      <c r="C71" s="46" t="s">
        <v>351</v>
      </c>
      <c r="D71" s="44">
        <v>12411</v>
      </c>
      <c r="E71" s="119">
        <v>0</v>
      </c>
      <c r="F71" s="119">
        <v>-94299100.819999993</v>
      </c>
      <c r="G71" s="119">
        <v>9480173.8399999999</v>
      </c>
      <c r="H71" s="119">
        <v>0</v>
      </c>
      <c r="I71" s="44"/>
      <c r="J71" s="44"/>
      <c r="K71" s="44"/>
      <c r="L71" s="44"/>
      <c r="M71" s="44"/>
      <c r="N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  <c r="AJ71" s="44"/>
      <c r="AK71" s="44"/>
      <c r="AL71" s="44"/>
      <c r="AM71" s="44"/>
      <c r="AN71" s="44"/>
      <c r="AO71" s="44"/>
      <c r="AP71" s="44"/>
      <c r="AQ71" s="44"/>
      <c r="AR71" s="44"/>
      <c r="AS71" s="44"/>
      <c r="AT71" s="44"/>
      <c r="AU71" s="44"/>
      <c r="AV71" s="44"/>
      <c r="AW71" s="44"/>
      <c r="AX71" s="44"/>
      <c r="AY71" s="44"/>
      <c r="AZ71" s="44"/>
      <c r="BA71" s="44"/>
      <c r="BB71" s="44"/>
      <c r="BC71" s="44"/>
      <c r="BD71" s="44"/>
      <c r="BE71" s="44"/>
      <c r="BF71" s="44"/>
      <c r="BG71" s="44"/>
      <c r="BH71" s="44"/>
      <c r="BI71" s="44"/>
      <c r="BJ71" s="44"/>
      <c r="BK71" s="44"/>
      <c r="BL71" s="44"/>
      <c r="BM71" s="44"/>
      <c r="BN71" s="44"/>
      <c r="BO71" s="44"/>
      <c r="BP71" s="44"/>
      <c r="BQ71" s="44"/>
      <c r="BR71" s="44"/>
      <c r="BS71" s="44"/>
      <c r="BT71" s="44"/>
      <c r="BU71" s="44"/>
      <c r="BV71" s="44"/>
      <c r="BW71" s="44"/>
      <c r="BX71" s="44"/>
      <c r="BY71" s="44"/>
      <c r="BZ71" s="44"/>
      <c r="CA71" s="44"/>
      <c r="CB71" s="44"/>
      <c r="CC71" s="44"/>
      <c r="CD71" s="44"/>
      <c r="CE71" s="44"/>
      <c r="CF71" s="44"/>
      <c r="CG71" s="44"/>
      <c r="CH71" s="44"/>
      <c r="CI71" s="44"/>
      <c r="CJ71" s="44"/>
      <c r="CK71" s="44"/>
      <c r="CL71" s="44"/>
      <c r="CM71" s="44"/>
      <c r="CN71" s="44"/>
      <c r="CO71" s="44"/>
      <c r="CP71" s="44"/>
      <c r="CQ71" s="44"/>
      <c r="CR71" s="44"/>
      <c r="CS71" s="44"/>
      <c r="CT71" s="44"/>
      <c r="CU71" s="44"/>
      <c r="CV71" s="44"/>
      <c r="CW71" s="44"/>
      <c r="CX71" s="44"/>
      <c r="CY71" s="44"/>
      <c r="CZ71" s="44"/>
      <c r="DA71" s="44"/>
      <c r="DB71" s="44"/>
      <c r="DC71" s="44"/>
      <c r="DD71" s="44"/>
      <c r="DE71" s="44"/>
      <c r="DF71" s="44"/>
      <c r="DG71" s="44"/>
      <c r="DH71" s="44"/>
      <c r="DI71" s="44"/>
      <c r="DJ71" s="44"/>
      <c r="DK71" s="44"/>
      <c r="DL71" s="44"/>
      <c r="DM71" s="44"/>
      <c r="DN71" s="44"/>
      <c r="DO71" s="44"/>
      <c r="DP71" s="44"/>
      <c r="DQ71" s="44"/>
      <c r="DR71" s="44"/>
      <c r="DS71" s="44"/>
      <c r="DT71" s="44"/>
      <c r="DU71" s="44"/>
      <c r="DV71" s="44"/>
      <c r="DW71" s="44"/>
      <c r="DX71" s="44"/>
      <c r="DY71" s="44"/>
      <c r="DZ71" s="44"/>
      <c r="EA71" s="44"/>
      <c r="EB71" s="44"/>
      <c r="EC71" s="44"/>
      <c r="ED71" s="44"/>
      <c r="EE71" s="44"/>
      <c r="EF71" s="44"/>
      <c r="EG71" s="44"/>
      <c r="EH71" s="44"/>
      <c r="EI71" s="44"/>
      <c r="EJ71" s="44"/>
      <c r="EK71" s="44"/>
      <c r="EL71" s="44"/>
      <c r="EM71" s="44"/>
      <c r="EN71" s="44"/>
      <c r="EO71" s="44"/>
      <c r="EP71" s="44"/>
      <c r="EQ71" s="44"/>
      <c r="ER71" s="44"/>
      <c r="ES71" s="44"/>
      <c r="ET71" s="44"/>
      <c r="EU71" s="44"/>
      <c r="EV71" s="44"/>
      <c r="EW71" s="44"/>
      <c r="EX71" s="44"/>
      <c r="EY71" s="44"/>
      <c r="EZ71" s="44"/>
      <c r="FA71" s="44"/>
      <c r="FB71" s="44"/>
      <c r="FC71" s="44"/>
      <c r="FD71" s="44"/>
      <c r="FE71" s="44"/>
      <c r="FF71" s="44"/>
      <c r="FG71" s="44"/>
      <c r="FH71" s="44"/>
      <c r="FI71" s="44"/>
      <c r="FJ71" s="44"/>
      <c r="FK71" s="44"/>
      <c r="FL71" s="44"/>
      <c r="FM71" s="44"/>
      <c r="FN71" s="44"/>
      <c r="FO71" s="44"/>
      <c r="FP71" s="44"/>
      <c r="FQ71" s="44"/>
      <c r="FR71" s="44"/>
      <c r="FS71" s="44"/>
      <c r="FT71" s="44"/>
      <c r="FU71" s="44"/>
      <c r="FV71" s="44"/>
      <c r="FW71" s="44"/>
      <c r="FX71" s="44"/>
      <c r="FY71" s="44"/>
      <c r="FZ71" s="44"/>
      <c r="GA71" s="44"/>
      <c r="GB71" s="44"/>
      <c r="GC71" s="44"/>
      <c r="GD71" s="44"/>
      <c r="GE71" s="44"/>
      <c r="GF71" s="44"/>
      <c r="GG71" s="44"/>
      <c r="GH71" s="44"/>
      <c r="GI71" s="44"/>
      <c r="GJ71" s="44"/>
      <c r="GK71" s="44"/>
      <c r="GL71" s="44"/>
      <c r="GM71" s="44"/>
      <c r="GN71" s="44"/>
      <c r="GO71" s="44"/>
      <c r="GP71" s="44"/>
      <c r="GQ71" s="44"/>
      <c r="GR71" s="44"/>
      <c r="GS71" s="44"/>
      <c r="GT71" s="44"/>
      <c r="GU71" s="44"/>
      <c r="GV71" s="44"/>
      <c r="GW71" s="44"/>
      <c r="GX71" s="44"/>
      <c r="GY71" s="44"/>
      <c r="GZ71" s="44"/>
      <c r="HA71" s="44"/>
      <c r="HB71" s="44"/>
      <c r="HC71" s="44"/>
      <c r="HD71" s="44"/>
      <c r="HE71" s="44"/>
      <c r="HF71" s="44"/>
      <c r="HG71" s="44"/>
      <c r="HH71" s="44"/>
      <c r="HI71" s="44"/>
      <c r="HJ71" s="44"/>
      <c r="HK71" s="44"/>
      <c r="HL71" s="44"/>
      <c r="HM71" s="44"/>
      <c r="HN71" s="44"/>
      <c r="HO71" s="44"/>
      <c r="HP71" s="44"/>
      <c r="HQ71" s="44"/>
      <c r="HR71" s="44"/>
      <c r="HS71" s="44"/>
      <c r="HT71" s="44"/>
      <c r="HU71" s="44"/>
      <c r="HV71" s="44"/>
      <c r="HW71" s="44"/>
      <c r="HX71" s="44"/>
      <c r="HY71" s="44"/>
      <c r="HZ71" s="44"/>
      <c r="IA71" s="44"/>
      <c r="IB71" s="44"/>
      <c r="IC71" s="44"/>
      <c r="ID71" s="44"/>
      <c r="IE71" s="44"/>
      <c r="IF71" s="44"/>
      <c r="IG71" s="44"/>
      <c r="IH71" s="44"/>
      <c r="II71" s="44"/>
      <c r="IJ71" s="44"/>
      <c r="IK71" s="44"/>
      <c r="IL71" s="44"/>
      <c r="IM71" s="44"/>
      <c r="IN71" s="44"/>
      <c r="IO71" s="44"/>
      <c r="IP71" s="44"/>
      <c r="IQ71" s="44"/>
      <c r="IR71" s="44"/>
      <c r="IS71" s="44"/>
      <c r="IT71" s="44"/>
      <c r="IU71" s="44"/>
      <c r="IV71" s="44"/>
      <c r="IW71" s="44"/>
      <c r="IX71" s="44"/>
      <c r="IY71" s="44"/>
      <c r="IZ71" s="44"/>
      <c r="JA71" s="44"/>
      <c r="JB71" s="44"/>
      <c r="JC71" s="44"/>
      <c r="JD71" s="44"/>
      <c r="JE71" s="44"/>
      <c r="JF71" s="44"/>
      <c r="JG71" s="44"/>
      <c r="JH71" s="44"/>
      <c r="JI71" s="44"/>
      <c r="JJ71" s="44"/>
      <c r="JK71" s="44"/>
      <c r="JL71" s="44"/>
      <c r="JM71" s="44"/>
      <c r="JN71" s="44"/>
      <c r="JO71" s="44"/>
      <c r="JP71" s="44"/>
      <c r="JQ71" s="44"/>
      <c r="JR71" s="44"/>
      <c r="JS71" s="44"/>
      <c r="JT71" s="44"/>
      <c r="JU71" s="44"/>
      <c r="JV71" s="44"/>
      <c r="JW71" s="44"/>
      <c r="JX71" s="44"/>
      <c r="JY71" s="44"/>
      <c r="JZ71" s="44"/>
      <c r="KA71" s="44"/>
      <c r="KB71" s="44"/>
      <c r="KC71" s="44"/>
      <c r="KD71" s="44"/>
      <c r="KE71" s="44"/>
      <c r="KF71" s="44"/>
      <c r="KG71" s="44"/>
      <c r="KH71" s="44"/>
      <c r="KI71" s="44"/>
      <c r="KJ71" s="44"/>
      <c r="KK71" s="44"/>
      <c r="KL71" s="44"/>
      <c r="KM71" s="44"/>
      <c r="KN71" s="44"/>
      <c r="KO71" s="44"/>
      <c r="KP71" s="44"/>
      <c r="KQ71" s="44"/>
      <c r="KR71" s="44"/>
      <c r="KS71" s="44"/>
      <c r="KT71" s="44"/>
      <c r="KU71" s="44"/>
      <c r="KV71" s="44"/>
      <c r="KW71" s="44"/>
      <c r="KX71" s="44"/>
      <c r="KY71" s="44"/>
      <c r="KZ71" s="44"/>
      <c r="LA71" s="44"/>
      <c r="LB71" s="44"/>
      <c r="LC71" s="44"/>
      <c r="LD71" s="44"/>
      <c r="LE71" s="44"/>
      <c r="LF71" s="44"/>
      <c r="LG71" s="44"/>
      <c r="LH71" s="44"/>
      <c r="LI71" s="44"/>
      <c r="LJ71" s="44"/>
      <c r="LK71" s="44"/>
      <c r="LL71" s="44"/>
      <c r="LM71" s="44"/>
      <c r="LN71" s="44"/>
      <c r="LO71" s="44"/>
      <c r="LP71" s="44"/>
      <c r="LQ71" s="44"/>
      <c r="LR71" s="44"/>
      <c r="LS71" s="44"/>
      <c r="LT71" s="44"/>
      <c r="LU71" s="44"/>
      <c r="LV71" s="44"/>
      <c r="LW71" s="44"/>
      <c r="LX71" s="44"/>
      <c r="LY71" s="44"/>
      <c r="LZ71" s="44"/>
      <c r="MA71" s="44"/>
      <c r="MB71" s="44"/>
      <c r="MC71" s="44"/>
      <c r="MD71" s="44"/>
      <c r="ME71" s="44"/>
      <c r="MF71" s="44"/>
      <c r="MG71" s="44"/>
      <c r="MH71" s="44"/>
      <c r="MI71" s="44"/>
      <c r="MJ71" s="44"/>
      <c r="MK71" s="44"/>
      <c r="ML71" s="44"/>
      <c r="MM71" s="44"/>
      <c r="MN71" s="44"/>
      <c r="MO71" s="44"/>
      <c r="MP71" s="44"/>
      <c r="MQ71" s="44"/>
      <c r="MR71" s="44"/>
      <c r="MS71" s="44"/>
      <c r="MT71" s="44"/>
      <c r="MU71" s="44"/>
      <c r="MV71" s="44"/>
      <c r="MW71" s="44"/>
      <c r="MX71" s="44"/>
      <c r="MY71" s="44"/>
      <c r="MZ71" s="44"/>
      <c r="NA71" s="44"/>
      <c r="NB71" s="44"/>
      <c r="NC71" s="44"/>
      <c r="ND71" s="44"/>
      <c r="NE71" s="44"/>
      <c r="NF71" s="44"/>
      <c r="NG71" s="44"/>
      <c r="NH71" s="44"/>
      <c r="NI71" s="44"/>
      <c r="NJ71" s="44"/>
      <c r="NK71" s="44"/>
      <c r="NL71" s="44"/>
      <c r="NM71" s="44"/>
      <c r="NN71" s="44"/>
      <c r="NO71" s="44"/>
      <c r="NP71" s="44"/>
      <c r="NQ71" s="44"/>
      <c r="NR71" s="44"/>
      <c r="NS71" s="44"/>
      <c r="NT71" s="44"/>
      <c r="NU71" s="44"/>
      <c r="NV71" s="44"/>
      <c r="NW71" s="44"/>
      <c r="NX71" s="44"/>
      <c r="NY71" s="44"/>
      <c r="NZ71" s="44"/>
      <c r="OA71" s="44"/>
      <c r="OB71" s="44"/>
      <c r="OC71" s="44"/>
      <c r="OD71" s="44"/>
      <c r="OE71" s="44"/>
      <c r="OF71" s="44"/>
      <c r="OG71" s="44"/>
      <c r="OH71" s="44"/>
      <c r="OI71" s="44"/>
      <c r="OJ71" s="44"/>
      <c r="OK71" s="44"/>
      <c r="OL71" s="44"/>
      <c r="OM71" s="44"/>
      <c r="ON71" s="44"/>
      <c r="OO71" s="44"/>
      <c r="OP71" s="44"/>
      <c r="OQ71" s="44"/>
      <c r="OR71" s="44"/>
      <c r="OS71" s="44"/>
      <c r="OT71" s="44"/>
      <c r="OU71" s="44"/>
      <c r="OV71" s="44"/>
      <c r="OW71" s="44"/>
      <c r="OX71" s="44"/>
      <c r="OY71" s="44"/>
      <c r="OZ71" s="44"/>
      <c r="PA71" s="44"/>
      <c r="PB71" s="44"/>
      <c r="PC71" s="44"/>
      <c r="PD71" s="44"/>
      <c r="PE71" s="44"/>
      <c r="PF71" s="44"/>
      <c r="PG71" s="44"/>
      <c r="PH71" s="44"/>
      <c r="PI71" s="44"/>
      <c r="PJ71" s="44"/>
      <c r="PK71" s="44"/>
      <c r="PL71" s="44"/>
      <c r="PM71" s="44"/>
      <c r="PN71" s="44"/>
      <c r="PO71" s="44"/>
      <c r="PP71" s="44"/>
      <c r="PQ71" s="44"/>
      <c r="PR71" s="44"/>
      <c r="PS71" s="44"/>
      <c r="PT71" s="44"/>
      <c r="PU71" s="44"/>
      <c r="PV71" s="44"/>
      <c r="PW71" s="44"/>
      <c r="PX71" s="44"/>
      <c r="PY71" s="44"/>
      <c r="PZ71" s="44"/>
      <c r="QA71" s="44"/>
      <c r="QB71" s="44"/>
      <c r="QC71" s="44"/>
      <c r="QD71" s="44"/>
      <c r="QE71" s="44"/>
      <c r="QF71" s="44"/>
      <c r="QG71" s="44"/>
      <c r="QH71" s="44"/>
      <c r="QI71" s="44"/>
      <c r="QJ71" s="44"/>
      <c r="QK71" s="44"/>
      <c r="QL71" s="44"/>
      <c r="QM71" s="44"/>
      <c r="QN71" s="44"/>
      <c r="QO71" s="44"/>
      <c r="QP71" s="44"/>
      <c r="QQ71" s="44"/>
      <c r="QR71" s="44"/>
      <c r="QS71" s="44"/>
      <c r="QT71" s="44"/>
      <c r="QU71" s="44"/>
      <c r="QV71" s="44"/>
      <c r="QW71" s="44"/>
      <c r="QX71" s="44"/>
      <c r="QY71" s="44"/>
      <c r="QZ71" s="44"/>
      <c r="RA71" s="44"/>
      <c r="RB71" s="44"/>
      <c r="RC71" s="44"/>
      <c r="RD71" s="44"/>
      <c r="RE71" s="44"/>
      <c r="RF71" s="44"/>
      <c r="RG71" s="44"/>
      <c r="RH71" s="44"/>
      <c r="RI71" s="44"/>
      <c r="RJ71" s="44"/>
      <c r="RK71" s="44"/>
      <c r="RL71" s="44"/>
      <c r="RM71" s="44"/>
      <c r="RN71" s="44"/>
      <c r="RO71" s="44"/>
      <c r="RP71" s="44"/>
      <c r="RQ71" s="44"/>
      <c r="RR71" s="44"/>
      <c r="RS71" s="44"/>
      <c r="RT71" s="44"/>
      <c r="RU71" s="44"/>
      <c r="RV71" s="44"/>
      <c r="RW71" s="44"/>
      <c r="RX71" s="44"/>
      <c r="RY71" s="44"/>
      <c r="RZ71" s="44"/>
      <c r="SA71" s="44"/>
      <c r="SB71" s="44"/>
      <c r="SC71" s="44"/>
      <c r="SD71" s="44"/>
      <c r="SE71" s="44"/>
      <c r="SF71" s="44"/>
      <c r="SG71" s="44"/>
      <c r="SH71" s="44"/>
      <c r="SI71" s="44"/>
      <c r="SJ71" s="44"/>
      <c r="SK71" s="44"/>
      <c r="SL71" s="44"/>
      <c r="SM71" s="44"/>
      <c r="SN71" s="44"/>
      <c r="SO71" s="44"/>
      <c r="SP71" s="44"/>
      <c r="SQ71" s="44"/>
      <c r="SR71" s="44"/>
      <c r="SS71" s="44"/>
      <c r="ST71" s="44"/>
      <c r="SU71" s="44"/>
      <c r="SV71" s="44"/>
      <c r="SW71" s="44"/>
      <c r="SX71" s="44"/>
      <c r="SY71" s="44"/>
      <c r="SZ71" s="44"/>
      <c r="TA71" s="44"/>
      <c r="TB71" s="44"/>
      <c r="TC71" s="44"/>
      <c r="TD71" s="44"/>
      <c r="TE71" s="44"/>
      <c r="TF71" s="44"/>
      <c r="TG71" s="44"/>
      <c r="TH71" s="44"/>
      <c r="TI71" s="44"/>
      <c r="TJ71" s="44"/>
      <c r="TK71" s="44"/>
      <c r="TL71" s="44"/>
      <c r="TM71" s="44"/>
      <c r="TN71" s="44"/>
      <c r="TO71" s="44"/>
      <c r="TP71" s="44"/>
      <c r="TQ71" s="44"/>
      <c r="TR71" s="44"/>
      <c r="TS71" s="44"/>
      <c r="TT71" s="44"/>
      <c r="TU71" s="44"/>
      <c r="TV71" s="44"/>
      <c r="TW71" s="44"/>
      <c r="TX71" s="44"/>
      <c r="TY71" s="44"/>
      <c r="TZ71" s="44"/>
      <c r="UA71" s="44"/>
      <c r="UB71" s="44"/>
      <c r="UC71" s="44"/>
      <c r="UD71" s="44"/>
      <c r="UE71" s="44"/>
      <c r="UF71" s="44"/>
      <c r="UG71" s="44"/>
      <c r="UH71" s="44"/>
      <c r="UI71" s="44"/>
      <c r="UJ71" s="44"/>
      <c r="UK71" s="44"/>
      <c r="UL71" s="44"/>
      <c r="UM71" s="44"/>
      <c r="UN71" s="44"/>
      <c r="UO71" s="44"/>
      <c r="UP71" s="44"/>
      <c r="UQ71" s="44"/>
      <c r="UR71" s="44"/>
      <c r="US71" s="44"/>
      <c r="UT71" s="44"/>
      <c r="UU71" s="44"/>
      <c r="UV71" s="44"/>
      <c r="UW71" s="44"/>
      <c r="UX71" s="44"/>
      <c r="UY71" s="44"/>
      <c r="UZ71" s="44"/>
      <c r="VA71" s="44"/>
      <c r="VB71" s="44"/>
      <c r="VC71" s="44"/>
      <c r="VD71" s="44"/>
      <c r="VE71" s="44"/>
      <c r="VF71" s="44"/>
      <c r="VG71" s="44"/>
      <c r="VH71" s="44"/>
      <c r="VI71" s="44"/>
      <c r="VJ71" s="44"/>
      <c r="VK71" s="44"/>
      <c r="VL71" s="44"/>
      <c r="VM71" s="44"/>
      <c r="VN71" s="44"/>
      <c r="VO71" s="44"/>
      <c r="VP71" s="44"/>
      <c r="VQ71" s="44"/>
      <c r="VR71" s="44"/>
      <c r="VS71" s="44"/>
      <c r="VT71" s="44"/>
      <c r="VU71" s="44"/>
      <c r="VV71" s="44"/>
      <c r="VW71" s="44"/>
      <c r="VX71" s="44"/>
      <c r="VY71" s="44"/>
      <c r="VZ71" s="44"/>
      <c r="WA71" s="44"/>
      <c r="WB71" s="44"/>
      <c r="WC71" s="44"/>
      <c r="WD71" s="44"/>
      <c r="WE71" s="44"/>
      <c r="WF71" s="44"/>
      <c r="WG71" s="44"/>
      <c r="WH71" s="44"/>
      <c r="WI71" s="44"/>
      <c r="WJ71" s="44"/>
      <c r="WK71" s="44"/>
      <c r="WL71" s="44"/>
      <c r="WM71" s="44"/>
      <c r="WN71" s="44"/>
      <c r="WO71" s="44"/>
      <c r="WP71" s="44"/>
      <c r="WQ71" s="44"/>
      <c r="WR71" s="44"/>
      <c r="WS71" s="44"/>
      <c r="WT71" s="44"/>
      <c r="WU71" s="44"/>
      <c r="WV71" s="44"/>
      <c r="WW71" s="44"/>
      <c r="WX71" s="44"/>
      <c r="WY71" s="44"/>
      <c r="WZ71" s="44"/>
      <c r="XA71" s="44"/>
      <c r="XB71" s="44"/>
      <c r="XC71" s="44"/>
      <c r="XD71" s="44"/>
      <c r="XE71" s="44"/>
      <c r="XF71" s="44"/>
      <c r="XG71" s="44"/>
      <c r="XH71" s="44"/>
      <c r="XI71" s="44"/>
      <c r="XJ71" s="44"/>
      <c r="XK71" s="44"/>
      <c r="XL71" s="44"/>
      <c r="XM71" s="44"/>
      <c r="XN71" s="44"/>
      <c r="XO71" s="44"/>
      <c r="XP71" s="44"/>
      <c r="XQ71" s="44"/>
      <c r="XR71" s="44"/>
      <c r="XS71" s="44"/>
      <c r="XT71" s="44"/>
      <c r="XU71" s="44"/>
      <c r="XV71" s="44"/>
      <c r="XW71" s="44"/>
      <c r="XX71" s="44"/>
      <c r="XY71" s="44"/>
      <c r="XZ71" s="44"/>
      <c r="YA71" s="44"/>
      <c r="YB71" s="44"/>
      <c r="YC71" s="44"/>
      <c r="YD71" s="44"/>
      <c r="YE71" s="44"/>
      <c r="YF71" s="44"/>
      <c r="YG71" s="44"/>
      <c r="YH71" s="44"/>
      <c r="YI71" s="44"/>
      <c r="YJ71" s="44"/>
      <c r="YK71" s="44"/>
      <c r="YL71" s="44"/>
      <c r="YM71" s="44"/>
      <c r="YN71" s="44"/>
      <c r="YO71" s="44"/>
      <c r="YP71" s="44"/>
      <c r="YQ71" s="44"/>
      <c r="YR71" s="44"/>
      <c r="YS71" s="44"/>
      <c r="YT71" s="44"/>
      <c r="YU71" s="44"/>
      <c r="YV71" s="44"/>
      <c r="YW71" s="44"/>
      <c r="YX71" s="44"/>
      <c r="YY71" s="44"/>
      <c r="YZ71" s="44"/>
      <c r="ZA71" s="44"/>
      <c r="ZB71" s="44"/>
      <c r="ZC71" s="44"/>
      <c r="ZD71" s="44"/>
      <c r="ZE71" s="44"/>
      <c r="ZF71" s="44"/>
      <c r="ZG71" s="44"/>
      <c r="ZH71" s="44"/>
      <c r="ZI71" s="44"/>
      <c r="ZJ71" s="44"/>
      <c r="ZK71" s="44"/>
      <c r="ZL71" s="44"/>
      <c r="ZM71" s="44"/>
      <c r="ZN71" s="44"/>
      <c r="ZO71" s="44"/>
      <c r="ZP71" s="44"/>
      <c r="ZQ71" s="44"/>
      <c r="ZR71" s="44"/>
      <c r="ZS71" s="44"/>
      <c r="ZT71" s="44"/>
      <c r="ZU71" s="44"/>
      <c r="ZV71" s="44"/>
      <c r="ZW71" s="44"/>
      <c r="ZX71" s="44"/>
      <c r="ZY71" s="44"/>
      <c r="ZZ71" s="44"/>
      <c r="AAA71" s="44"/>
      <c r="AAB71" s="44"/>
      <c r="AAC71" s="44"/>
      <c r="AAD71" s="44"/>
      <c r="AAE71" s="44"/>
      <c r="AAF71" s="44"/>
      <c r="AAG71" s="44"/>
      <c r="AAH71" s="44"/>
      <c r="AAI71" s="44"/>
      <c r="AAJ71" s="44"/>
      <c r="AAK71" s="44"/>
      <c r="AAL71" s="44"/>
      <c r="AAM71" s="44"/>
      <c r="AAN71" s="44"/>
      <c r="AAO71" s="44"/>
      <c r="AAP71" s="44"/>
      <c r="AAQ71" s="44"/>
      <c r="AAR71" s="44"/>
      <c r="AAS71" s="44"/>
      <c r="AAT71" s="44"/>
      <c r="AAU71" s="44"/>
      <c r="AAV71" s="44"/>
      <c r="AAW71" s="44"/>
      <c r="AAX71" s="44"/>
      <c r="AAY71" s="44"/>
      <c r="AAZ71" s="44"/>
      <c r="ABA71" s="44"/>
      <c r="ABB71" s="44"/>
      <c r="ABC71" s="44"/>
      <c r="ABD71" s="44"/>
      <c r="ABE71" s="44"/>
      <c r="ABF71" s="44"/>
      <c r="ABG71" s="44"/>
      <c r="ABH71" s="44"/>
      <c r="ABI71" s="44"/>
      <c r="ABJ71" s="44"/>
      <c r="ABK71" s="44"/>
      <c r="ABL71" s="44"/>
      <c r="ABM71" s="44"/>
      <c r="ABN71" s="44"/>
      <c r="ABO71" s="44"/>
      <c r="ABP71" s="44"/>
      <c r="ABQ71" s="44"/>
      <c r="ABR71" s="44"/>
      <c r="ABS71" s="44"/>
      <c r="ABT71" s="44"/>
      <c r="ABU71" s="44"/>
      <c r="ABV71" s="44"/>
      <c r="ABW71" s="44"/>
      <c r="ABX71" s="44"/>
      <c r="ABY71" s="44"/>
      <c r="ABZ71" s="44"/>
      <c r="ACA71" s="44"/>
      <c r="ACB71" s="44"/>
      <c r="ACC71" s="44"/>
      <c r="ACD71" s="44"/>
      <c r="ACE71" s="44"/>
      <c r="ACF71" s="44"/>
      <c r="ACG71" s="44"/>
      <c r="ACH71" s="44"/>
      <c r="ACI71" s="44"/>
      <c r="ACJ71" s="44"/>
      <c r="ACK71" s="44"/>
      <c r="ACL71" s="44"/>
      <c r="ACM71" s="44"/>
      <c r="ACN71" s="44"/>
      <c r="ACO71" s="44"/>
      <c r="ACP71" s="44"/>
      <c r="ACQ71" s="44"/>
      <c r="ACR71" s="44"/>
      <c r="ACS71" s="44"/>
      <c r="ACT71" s="44"/>
      <c r="ACU71" s="44"/>
      <c r="ACV71" s="44"/>
      <c r="ACW71" s="44"/>
      <c r="ACX71" s="44"/>
      <c r="ACY71" s="44"/>
      <c r="ACZ71" s="44"/>
      <c r="ADA71" s="44"/>
      <c r="ADB71" s="44"/>
      <c r="ADC71" s="44"/>
      <c r="ADD71" s="44"/>
      <c r="ADE71" s="44"/>
      <c r="ADF71" s="44"/>
      <c r="ADG71" s="44"/>
      <c r="ADH71" s="44"/>
      <c r="ADI71" s="44"/>
      <c r="ADJ71" s="44"/>
      <c r="ADK71" s="44"/>
      <c r="ADL71" s="44"/>
      <c r="ADM71" s="44"/>
      <c r="ADN71" s="44"/>
      <c r="ADO71" s="44"/>
      <c r="ADP71" s="44"/>
      <c r="ADQ71" s="44"/>
      <c r="ADR71" s="44"/>
      <c r="ADS71" s="44"/>
      <c r="ADT71" s="44"/>
      <c r="ADU71" s="44"/>
      <c r="ADV71" s="44"/>
      <c r="ADW71" s="44"/>
      <c r="ADX71" s="44"/>
      <c r="ADY71" s="44"/>
      <c r="ADZ71" s="44"/>
      <c r="AEA71" s="44"/>
      <c r="AEB71" s="44"/>
      <c r="AEC71" s="44"/>
      <c r="AED71" s="44"/>
      <c r="AEE71" s="44"/>
      <c r="AEF71" s="44"/>
      <c r="AEG71" s="44"/>
      <c r="AEH71" s="44"/>
      <c r="AEI71" s="44"/>
      <c r="AEJ71" s="44"/>
      <c r="AEK71" s="44"/>
      <c r="AEL71" s="44"/>
      <c r="AEM71" s="44"/>
      <c r="AEN71" s="44"/>
      <c r="AEO71" s="44"/>
      <c r="AEP71" s="44"/>
      <c r="AEQ71" s="44"/>
      <c r="AER71" s="44"/>
      <c r="AES71" s="44"/>
      <c r="AET71" s="44"/>
      <c r="AEU71" s="44"/>
      <c r="AEV71" s="44"/>
      <c r="AEW71" s="44"/>
      <c r="AEX71" s="44"/>
      <c r="AEY71" s="44"/>
      <c r="AEZ71" s="44"/>
      <c r="AFA71" s="44"/>
      <c r="AFB71" s="44"/>
      <c r="AFC71" s="44"/>
      <c r="AFD71" s="44"/>
      <c r="AFE71" s="44"/>
      <c r="AFF71" s="44"/>
      <c r="AFG71" s="44"/>
      <c r="AFH71" s="44"/>
      <c r="AFI71" s="44"/>
      <c r="AFJ71" s="44"/>
      <c r="AFK71" s="44"/>
      <c r="AFL71" s="44"/>
      <c r="AFM71" s="44"/>
      <c r="AFN71" s="44"/>
      <c r="AFO71" s="44"/>
      <c r="AFP71" s="44"/>
      <c r="AFQ71" s="44"/>
      <c r="AFR71" s="44"/>
      <c r="AFS71" s="44"/>
      <c r="AFT71" s="44"/>
      <c r="AFU71" s="44"/>
      <c r="AFV71" s="44"/>
      <c r="AFW71" s="44"/>
      <c r="AFX71" s="44"/>
      <c r="AFY71" s="44"/>
      <c r="AFZ71" s="44"/>
      <c r="AGA71" s="44"/>
      <c r="AGB71" s="44"/>
      <c r="AGC71" s="44"/>
      <c r="AGD71" s="44"/>
      <c r="AGE71" s="44"/>
      <c r="AGF71" s="44"/>
      <c r="AGG71" s="44"/>
      <c r="AGH71" s="44"/>
      <c r="AGI71" s="44"/>
      <c r="AGJ71" s="44"/>
      <c r="AGK71" s="44"/>
      <c r="AGL71" s="44"/>
      <c r="AGM71" s="44"/>
      <c r="AGN71" s="44"/>
      <c r="AGO71" s="44"/>
      <c r="AGP71" s="44"/>
      <c r="AGQ71" s="44"/>
      <c r="AGR71" s="44"/>
      <c r="AGS71" s="44"/>
      <c r="AGT71" s="44"/>
      <c r="AGU71" s="44"/>
      <c r="AGV71" s="44"/>
      <c r="AGW71" s="44"/>
      <c r="AGX71" s="44"/>
      <c r="AGY71" s="44"/>
      <c r="AGZ71" s="44"/>
      <c r="AHA71" s="44"/>
      <c r="AHB71" s="44"/>
      <c r="AHC71" s="44"/>
      <c r="AHD71" s="44"/>
      <c r="AHE71" s="44"/>
      <c r="AHF71" s="44"/>
      <c r="AHG71" s="44"/>
      <c r="AHH71" s="44"/>
      <c r="AHI71" s="44"/>
      <c r="AHJ71" s="44"/>
      <c r="AHK71" s="44"/>
      <c r="AHL71" s="44"/>
      <c r="AHM71" s="44"/>
      <c r="AHN71" s="44"/>
      <c r="AHO71" s="44"/>
      <c r="AHP71" s="44"/>
      <c r="AHQ71" s="44"/>
      <c r="AHR71" s="44"/>
      <c r="AHS71" s="44"/>
      <c r="AHT71" s="44"/>
      <c r="AHU71" s="44"/>
      <c r="AHV71" s="44"/>
      <c r="AHW71" s="44"/>
      <c r="AHX71" s="44"/>
      <c r="AHY71" s="44"/>
      <c r="AHZ71" s="44"/>
      <c r="AIA71" s="44"/>
      <c r="AIB71" s="44"/>
      <c r="AIC71" s="44"/>
      <c r="AID71" s="44"/>
      <c r="AIE71" s="44"/>
      <c r="AIF71" s="44"/>
      <c r="AIG71" s="44"/>
      <c r="AIH71" s="44"/>
      <c r="AII71" s="44"/>
      <c r="AIJ71" s="44"/>
      <c r="AIK71" s="44"/>
      <c r="AIL71" s="44"/>
      <c r="AIM71" s="44"/>
      <c r="AIN71" s="44"/>
      <c r="AIO71" s="44"/>
      <c r="AIP71" s="44"/>
      <c r="AIQ71" s="44"/>
      <c r="AIR71" s="44"/>
      <c r="AIS71" s="44"/>
      <c r="AIT71" s="44"/>
      <c r="AIU71" s="44"/>
      <c r="AIV71" s="44"/>
      <c r="AIW71" s="44"/>
      <c r="AIX71" s="44"/>
      <c r="AIY71" s="44"/>
      <c r="AIZ71" s="44"/>
      <c r="AJA71" s="44"/>
      <c r="AJB71" s="44"/>
      <c r="AJC71" s="44"/>
      <c r="AJD71" s="44"/>
      <c r="AJE71" s="44"/>
      <c r="AJF71" s="44"/>
      <c r="AJG71" s="44"/>
      <c r="AJH71" s="44"/>
      <c r="AJI71" s="44"/>
      <c r="AJJ71" s="44"/>
      <c r="AJK71" s="44"/>
      <c r="AJL71" s="44"/>
      <c r="AJM71" s="44"/>
      <c r="AJN71" s="44"/>
      <c r="AJO71" s="44"/>
      <c r="AJP71" s="44"/>
      <c r="AJQ71" s="44"/>
      <c r="AJR71" s="44"/>
      <c r="AJS71" s="44"/>
      <c r="AJT71" s="44"/>
      <c r="AJU71" s="44"/>
      <c r="AJV71" s="44"/>
      <c r="AJW71" s="44"/>
      <c r="AJX71" s="44"/>
      <c r="AJY71" s="44"/>
      <c r="AJZ71" s="44"/>
      <c r="AKA71" s="44"/>
      <c r="AKB71" s="44"/>
      <c r="AKC71" s="44"/>
      <c r="AKD71" s="44"/>
      <c r="AKE71" s="44"/>
      <c r="AKF71" s="44"/>
      <c r="AKG71" s="44"/>
      <c r="AKH71" s="44"/>
      <c r="AKI71" s="44"/>
      <c r="AKJ71" s="44"/>
      <c r="AKK71" s="44"/>
      <c r="AKL71" s="44"/>
      <c r="AKM71" s="44"/>
      <c r="AKN71" s="44"/>
      <c r="AKO71" s="44"/>
      <c r="AKP71" s="44"/>
      <c r="AKQ71" s="44"/>
      <c r="AKR71" s="44"/>
      <c r="AKS71" s="44"/>
      <c r="AKT71" s="44"/>
      <c r="AKU71" s="44"/>
      <c r="AKV71" s="44"/>
      <c r="AKW71" s="44"/>
      <c r="AKX71" s="44"/>
      <c r="AKY71" s="44"/>
      <c r="AKZ71" s="44"/>
      <c r="ALA71" s="44"/>
      <c r="ALB71" s="44"/>
      <c r="ALC71" s="44"/>
      <c r="ALD71" s="44"/>
      <c r="ALE71" s="44"/>
      <c r="ALF71" s="44"/>
      <c r="ALG71" s="44"/>
      <c r="ALH71" s="44"/>
      <c r="ALI71" s="44"/>
      <c r="ALJ71" s="44"/>
      <c r="ALK71" s="44"/>
      <c r="ALL71" s="44"/>
      <c r="ALM71" s="44"/>
      <c r="ALN71" s="44"/>
      <c r="ALO71" s="44"/>
      <c r="ALP71" s="44"/>
      <c r="ALQ71" s="44"/>
      <c r="ALR71" s="44"/>
      <c r="ALS71" s="44"/>
      <c r="ALT71" s="44"/>
      <c r="ALU71" s="44"/>
      <c r="ALV71" s="44"/>
      <c r="ALW71" s="44"/>
      <c r="ALX71" s="44"/>
      <c r="ALY71" s="44"/>
      <c r="ALZ71" s="44"/>
      <c r="AMA71" s="44"/>
      <c r="AMB71" s="44"/>
      <c r="AMC71" s="44"/>
      <c r="AMD71" s="44"/>
      <c r="AME71" s="44"/>
      <c r="AMF71" s="44"/>
      <c r="AMG71" s="44"/>
      <c r="AMH71" s="44"/>
      <c r="AMI71" s="44"/>
      <c r="AMJ71" s="44"/>
      <c r="AMK71" s="44"/>
      <c r="AML71" s="44"/>
      <c r="AMM71" s="44"/>
      <c r="AMN71" s="44"/>
      <c r="AMO71" s="44"/>
      <c r="AMP71" s="44"/>
      <c r="AMQ71" s="44"/>
      <c r="AMR71" s="44"/>
      <c r="AMS71" s="44"/>
      <c r="AMT71" s="44"/>
      <c r="AMU71" s="44"/>
      <c r="AMV71" s="44"/>
      <c r="AMW71" s="44"/>
      <c r="AMX71" s="44"/>
      <c r="AMY71" s="44"/>
      <c r="AMZ71" s="44"/>
      <c r="ANA71" s="44"/>
      <c r="ANB71" s="44"/>
      <c r="ANC71" s="44"/>
      <c r="AND71" s="44"/>
      <c r="ANE71" s="44"/>
      <c r="ANF71" s="44"/>
      <c r="ANG71" s="44"/>
      <c r="ANH71" s="44"/>
      <c r="ANI71" s="44"/>
      <c r="ANJ71" s="44"/>
      <c r="ANK71" s="44"/>
      <c r="ANL71" s="44"/>
      <c r="ANM71" s="44"/>
      <c r="ANN71" s="44"/>
      <c r="ANO71" s="44"/>
      <c r="ANP71" s="44"/>
      <c r="ANQ71" s="44"/>
      <c r="ANR71" s="44"/>
      <c r="ANS71" s="44"/>
      <c r="ANT71" s="44"/>
      <c r="ANU71" s="44"/>
      <c r="ANV71" s="44"/>
      <c r="ANW71" s="44"/>
      <c r="ANX71" s="44"/>
      <c r="ANY71" s="44"/>
      <c r="ANZ71" s="44"/>
      <c r="AOA71" s="44"/>
      <c r="AOB71" s="44"/>
      <c r="AOC71" s="44"/>
      <c r="AOD71" s="44"/>
      <c r="AOE71" s="44"/>
      <c r="AOF71" s="44"/>
      <c r="AOG71" s="44"/>
      <c r="AOH71" s="44"/>
      <c r="AOI71" s="44"/>
      <c r="AOJ71" s="44"/>
      <c r="AOK71" s="44"/>
      <c r="AOL71" s="44"/>
      <c r="AOM71" s="44"/>
      <c r="AON71" s="44"/>
      <c r="AOO71" s="44"/>
      <c r="AOP71" s="44"/>
      <c r="AOQ71" s="44"/>
      <c r="AOR71" s="44"/>
      <c r="AOS71" s="44"/>
      <c r="AOT71" s="44"/>
      <c r="AOU71" s="44"/>
      <c r="AOV71" s="44"/>
      <c r="AOW71" s="44"/>
      <c r="AOX71" s="44"/>
      <c r="AOY71" s="44"/>
      <c r="AOZ71" s="44"/>
      <c r="APA71" s="44"/>
      <c r="APB71" s="44"/>
      <c r="APC71" s="44"/>
      <c r="APD71" s="44"/>
      <c r="APE71" s="44"/>
      <c r="APF71" s="44"/>
      <c r="APG71" s="44"/>
      <c r="APH71" s="44"/>
      <c r="API71" s="44"/>
      <c r="APJ71" s="44"/>
      <c r="APK71" s="44"/>
      <c r="APL71" s="44"/>
      <c r="APM71" s="44"/>
    </row>
    <row r="72" spans="3:1105" x14ac:dyDescent="0.25">
      <c r="C72" s="46" t="s">
        <v>361</v>
      </c>
      <c r="D72" s="44">
        <v>12511</v>
      </c>
      <c r="E72" s="119">
        <v>-11302928.85</v>
      </c>
      <c r="F72" s="119">
        <v>0</v>
      </c>
      <c r="G72" s="119">
        <v>25967093.440000001</v>
      </c>
      <c r="H72" s="119">
        <v>0</v>
      </c>
      <c r="I72" s="44"/>
      <c r="J72" s="44"/>
      <c r="K72" s="69">
        <f>-1*V72*(W72*'Exchange Rates Hist'!$I$3)</f>
        <v>-11302928.851903828</v>
      </c>
      <c r="L72" s="22">
        <f>(E72-K72)/E72</f>
        <v>-1.6843671748676482E-10</v>
      </c>
      <c r="M72" s="96"/>
      <c r="N72" s="96"/>
      <c r="O72" s="96">
        <f>V72*((Y72*'Exchange Rates FWD'!$Z$10))</f>
        <v>25968344.655638736</v>
      </c>
      <c r="P72" s="99">
        <f>($G72-O72)/$G72</f>
        <v>-4.8184662701102068E-5</v>
      </c>
      <c r="Q72" s="96"/>
      <c r="R72" s="96"/>
      <c r="S72" s="93" t="s">
        <v>123</v>
      </c>
      <c r="T72" s="96">
        <v>40</v>
      </c>
      <c r="U72" s="93" t="s">
        <v>306</v>
      </c>
      <c r="V72" s="96">
        <v>351360</v>
      </c>
      <c r="W72" s="96">
        <v>28</v>
      </c>
      <c r="X72" t="s">
        <v>408</v>
      </c>
      <c r="Y72" s="96">
        <v>7</v>
      </c>
      <c r="Z72" s="44" t="s">
        <v>200</v>
      </c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44"/>
      <c r="AN72" s="44"/>
      <c r="AO72" s="44"/>
      <c r="AP72" s="44"/>
      <c r="AQ72" s="44"/>
      <c r="AR72" s="44"/>
      <c r="AS72" s="44"/>
      <c r="AT72" s="44"/>
      <c r="AU72" s="44"/>
      <c r="AV72" s="44"/>
      <c r="AW72" s="44"/>
      <c r="AX72" s="44"/>
      <c r="AY72" s="44"/>
      <c r="AZ72" s="44"/>
      <c r="BA72" s="44"/>
      <c r="BB72" s="44"/>
      <c r="BC72" s="44"/>
      <c r="BD72" s="44"/>
      <c r="BE72" s="44"/>
      <c r="BF72" s="44"/>
      <c r="BG72" s="44"/>
      <c r="BH72" s="44"/>
      <c r="BI72" s="44"/>
      <c r="BJ72" s="44"/>
      <c r="BK72" s="44"/>
      <c r="BL72" s="44"/>
      <c r="BM72" s="44"/>
      <c r="BN72" s="44"/>
      <c r="BO72" s="44"/>
      <c r="BP72" s="44"/>
      <c r="BQ72" s="44"/>
      <c r="BR72" s="44"/>
      <c r="BS72" s="44"/>
      <c r="BT72" s="44"/>
      <c r="BU72" s="44"/>
      <c r="BV72" s="44"/>
      <c r="BW72" s="44"/>
      <c r="BX72" s="44"/>
      <c r="BY72" s="44"/>
      <c r="BZ72" s="44"/>
      <c r="CA72" s="44"/>
      <c r="CB72" s="44"/>
      <c r="CC72" s="44"/>
      <c r="CD72" s="44"/>
      <c r="CE72" s="44"/>
      <c r="CF72" s="44"/>
      <c r="CG72" s="44"/>
      <c r="CH72" s="44"/>
      <c r="CI72" s="44"/>
      <c r="CJ72" s="44"/>
      <c r="CK72" s="44"/>
      <c r="CL72" s="44"/>
      <c r="CM72" s="44"/>
      <c r="CN72" s="44"/>
      <c r="CO72" s="44"/>
      <c r="CP72" s="44"/>
      <c r="CQ72" s="44"/>
      <c r="CR72" s="44"/>
      <c r="CS72" s="44"/>
      <c r="CT72" s="44"/>
      <c r="CU72" s="44"/>
      <c r="CV72" s="44"/>
      <c r="CW72" s="44"/>
      <c r="CX72" s="44"/>
      <c r="CY72" s="44"/>
      <c r="CZ72" s="44"/>
      <c r="DA72" s="44"/>
      <c r="DB72" s="44"/>
      <c r="DC72" s="44"/>
      <c r="DD72" s="44"/>
      <c r="DE72" s="44"/>
      <c r="DF72" s="44"/>
      <c r="DG72" s="44"/>
      <c r="DH72" s="44"/>
      <c r="DI72" s="44"/>
      <c r="DJ72" s="44"/>
      <c r="DK72" s="44"/>
      <c r="DL72" s="44"/>
      <c r="DM72" s="44"/>
      <c r="DN72" s="44"/>
      <c r="DO72" s="44"/>
      <c r="DP72" s="44"/>
      <c r="DQ72" s="44"/>
      <c r="DR72" s="44"/>
      <c r="DS72" s="44"/>
      <c r="DT72" s="44"/>
      <c r="DU72" s="44"/>
      <c r="DV72" s="44"/>
      <c r="DW72" s="44"/>
      <c r="DX72" s="44"/>
      <c r="DY72" s="44"/>
      <c r="DZ72" s="44"/>
      <c r="EA72" s="44"/>
      <c r="EB72" s="44"/>
      <c r="EC72" s="44"/>
      <c r="ED72" s="44"/>
      <c r="EE72" s="44"/>
      <c r="EF72" s="44"/>
      <c r="EG72" s="44"/>
      <c r="EH72" s="44"/>
      <c r="EI72" s="44"/>
      <c r="EJ72" s="44"/>
      <c r="EK72" s="44"/>
      <c r="EL72" s="44"/>
      <c r="EM72" s="44"/>
      <c r="EN72" s="44"/>
      <c r="EO72" s="44"/>
      <c r="EP72" s="44"/>
      <c r="EQ72" s="44"/>
      <c r="ER72" s="44"/>
      <c r="ES72" s="44"/>
      <c r="ET72" s="44"/>
      <c r="EU72" s="44"/>
      <c r="EV72" s="44"/>
      <c r="EW72" s="44"/>
      <c r="EX72" s="44"/>
      <c r="EY72" s="44"/>
      <c r="EZ72" s="44"/>
      <c r="FA72" s="44"/>
      <c r="FB72" s="44"/>
      <c r="FC72" s="44"/>
      <c r="FD72" s="44"/>
      <c r="FE72" s="44"/>
      <c r="FF72" s="44"/>
      <c r="FG72" s="44"/>
      <c r="FH72" s="44"/>
      <c r="FI72" s="44"/>
      <c r="FJ72" s="44"/>
      <c r="FK72" s="44"/>
      <c r="FL72" s="44"/>
      <c r="FM72" s="44"/>
      <c r="FN72" s="44"/>
      <c r="FO72" s="44"/>
      <c r="FP72" s="44"/>
      <c r="FQ72" s="44"/>
      <c r="FR72" s="44"/>
      <c r="FS72" s="44"/>
      <c r="FT72" s="44"/>
      <c r="FU72" s="44"/>
      <c r="FV72" s="44"/>
      <c r="FW72" s="44"/>
      <c r="FX72" s="44"/>
      <c r="FY72" s="44"/>
      <c r="FZ72" s="44"/>
      <c r="GA72" s="44"/>
      <c r="GB72" s="44"/>
      <c r="GC72" s="44"/>
      <c r="GD72" s="44"/>
      <c r="GE72" s="44"/>
      <c r="GF72" s="44"/>
      <c r="GG72" s="44"/>
      <c r="GH72" s="44"/>
      <c r="GI72" s="44"/>
      <c r="GJ72" s="44"/>
      <c r="GK72" s="44"/>
      <c r="GL72" s="44"/>
      <c r="GM72" s="44"/>
      <c r="GN72" s="44"/>
      <c r="GO72" s="44"/>
      <c r="GP72" s="44"/>
      <c r="GQ72" s="44"/>
      <c r="GR72" s="44"/>
      <c r="GS72" s="44"/>
      <c r="GT72" s="44"/>
      <c r="GU72" s="44"/>
      <c r="GV72" s="44"/>
      <c r="GW72" s="44"/>
      <c r="GX72" s="44"/>
      <c r="GY72" s="44"/>
      <c r="GZ72" s="44"/>
      <c r="HA72" s="44"/>
      <c r="HB72" s="44"/>
      <c r="HC72" s="44"/>
      <c r="HD72" s="44"/>
      <c r="HE72" s="44"/>
      <c r="HF72" s="44"/>
      <c r="HG72" s="44"/>
      <c r="HH72" s="44"/>
      <c r="HI72" s="44"/>
      <c r="HJ72" s="44"/>
      <c r="HK72" s="44"/>
      <c r="HL72" s="44"/>
      <c r="HM72" s="44"/>
      <c r="HN72" s="44"/>
      <c r="HO72" s="44"/>
      <c r="HP72" s="44"/>
      <c r="HQ72" s="44"/>
      <c r="HR72" s="44"/>
      <c r="HS72" s="44"/>
      <c r="HT72" s="44"/>
      <c r="HU72" s="44"/>
      <c r="HV72" s="44"/>
      <c r="HW72" s="44"/>
      <c r="HX72" s="44"/>
      <c r="HY72" s="44"/>
      <c r="HZ72" s="44"/>
      <c r="IA72" s="44"/>
      <c r="IB72" s="44"/>
      <c r="IC72" s="44"/>
      <c r="ID72" s="44"/>
      <c r="IE72" s="44"/>
      <c r="IF72" s="44"/>
      <c r="IG72" s="44"/>
      <c r="IH72" s="44"/>
      <c r="II72" s="44"/>
      <c r="IJ72" s="44"/>
      <c r="IK72" s="44"/>
      <c r="IL72" s="44"/>
      <c r="IM72" s="44"/>
      <c r="IN72" s="44"/>
      <c r="IO72" s="44"/>
      <c r="IP72" s="44"/>
      <c r="IQ72" s="44"/>
      <c r="IR72" s="44"/>
      <c r="IS72" s="44"/>
      <c r="IT72" s="44"/>
      <c r="IU72" s="44"/>
      <c r="IV72" s="44"/>
      <c r="IW72" s="44"/>
      <c r="IX72" s="44"/>
      <c r="IY72" s="44"/>
      <c r="IZ72" s="44"/>
      <c r="JA72" s="44"/>
      <c r="JB72" s="44"/>
      <c r="JC72" s="44"/>
      <c r="JD72" s="44"/>
      <c r="JE72" s="44"/>
      <c r="JF72" s="44"/>
      <c r="JG72" s="44"/>
      <c r="JH72" s="44"/>
      <c r="JI72" s="44"/>
      <c r="JJ72" s="44"/>
      <c r="JK72" s="44"/>
      <c r="JL72" s="44"/>
      <c r="JM72" s="44"/>
      <c r="JN72" s="44"/>
      <c r="JO72" s="44"/>
      <c r="JP72" s="44"/>
      <c r="JQ72" s="44"/>
      <c r="JR72" s="44"/>
      <c r="JS72" s="44"/>
      <c r="JT72" s="44"/>
      <c r="JU72" s="44"/>
      <c r="JV72" s="44"/>
      <c r="JW72" s="44"/>
      <c r="JX72" s="44"/>
      <c r="JY72" s="44"/>
      <c r="JZ72" s="44"/>
      <c r="KA72" s="44"/>
      <c r="KB72" s="44"/>
      <c r="KC72" s="44"/>
      <c r="KD72" s="44"/>
      <c r="KE72" s="44"/>
      <c r="KF72" s="44"/>
      <c r="KG72" s="44"/>
      <c r="KH72" s="44"/>
      <c r="KI72" s="44"/>
      <c r="KJ72" s="44"/>
      <c r="KK72" s="44"/>
      <c r="KL72" s="44"/>
      <c r="KM72" s="44"/>
      <c r="KN72" s="44"/>
      <c r="KO72" s="44"/>
      <c r="KP72" s="44"/>
      <c r="KQ72" s="44"/>
      <c r="KR72" s="44"/>
      <c r="KS72" s="44"/>
      <c r="KT72" s="44"/>
      <c r="KU72" s="44"/>
      <c r="KV72" s="44"/>
      <c r="KW72" s="44"/>
      <c r="KX72" s="44"/>
      <c r="KY72" s="44"/>
      <c r="KZ72" s="44"/>
      <c r="LA72" s="44"/>
      <c r="LB72" s="44"/>
      <c r="LC72" s="44"/>
      <c r="LD72" s="44"/>
      <c r="LE72" s="44"/>
      <c r="LF72" s="44"/>
      <c r="LG72" s="44"/>
      <c r="LH72" s="44"/>
      <c r="LI72" s="44"/>
      <c r="LJ72" s="44"/>
      <c r="LK72" s="44"/>
      <c r="LL72" s="44"/>
      <c r="LM72" s="44"/>
      <c r="LN72" s="44"/>
      <c r="LO72" s="44"/>
      <c r="LP72" s="44"/>
      <c r="LQ72" s="44"/>
      <c r="LR72" s="44"/>
      <c r="LS72" s="44"/>
      <c r="LT72" s="44"/>
      <c r="LU72" s="44"/>
      <c r="LV72" s="44"/>
      <c r="LW72" s="44"/>
      <c r="LX72" s="44"/>
      <c r="LY72" s="44"/>
      <c r="LZ72" s="44"/>
      <c r="MA72" s="44"/>
      <c r="MB72" s="44"/>
      <c r="MC72" s="44"/>
      <c r="MD72" s="44"/>
      <c r="ME72" s="44"/>
      <c r="MF72" s="44"/>
      <c r="MG72" s="44"/>
      <c r="MH72" s="44"/>
      <c r="MI72" s="44"/>
      <c r="MJ72" s="44"/>
      <c r="MK72" s="44"/>
      <c r="ML72" s="44"/>
      <c r="MM72" s="44"/>
      <c r="MN72" s="44"/>
      <c r="MO72" s="44"/>
      <c r="MP72" s="44"/>
      <c r="MQ72" s="44"/>
      <c r="MR72" s="44"/>
      <c r="MS72" s="44"/>
      <c r="MT72" s="44"/>
      <c r="MU72" s="44"/>
      <c r="MV72" s="44"/>
      <c r="MW72" s="44"/>
      <c r="MX72" s="44"/>
      <c r="MY72" s="44"/>
      <c r="MZ72" s="44"/>
      <c r="NA72" s="44"/>
      <c r="NB72" s="44"/>
      <c r="NC72" s="44"/>
      <c r="ND72" s="44"/>
      <c r="NE72" s="44"/>
      <c r="NF72" s="44"/>
      <c r="NG72" s="44"/>
      <c r="NH72" s="44"/>
      <c r="NI72" s="44"/>
      <c r="NJ72" s="44"/>
      <c r="NK72" s="44"/>
      <c r="NL72" s="44"/>
      <c r="NM72" s="44"/>
      <c r="NN72" s="44"/>
      <c r="NO72" s="44"/>
      <c r="NP72" s="44"/>
      <c r="NQ72" s="44"/>
      <c r="NR72" s="44"/>
      <c r="NS72" s="44"/>
      <c r="NT72" s="44"/>
      <c r="NU72" s="44"/>
      <c r="NV72" s="44"/>
      <c r="NW72" s="44"/>
      <c r="NX72" s="44"/>
      <c r="NY72" s="44"/>
      <c r="NZ72" s="44"/>
      <c r="OA72" s="44"/>
      <c r="OB72" s="44"/>
      <c r="OC72" s="44"/>
      <c r="OD72" s="44"/>
      <c r="OE72" s="44"/>
      <c r="OF72" s="44"/>
      <c r="OG72" s="44"/>
      <c r="OH72" s="44"/>
      <c r="OI72" s="44"/>
      <c r="OJ72" s="44"/>
      <c r="OK72" s="44"/>
      <c r="OL72" s="44"/>
      <c r="OM72" s="44"/>
      <c r="ON72" s="44"/>
      <c r="OO72" s="44"/>
      <c r="OP72" s="44"/>
      <c r="OQ72" s="44"/>
      <c r="OR72" s="44"/>
      <c r="OS72" s="44"/>
      <c r="OT72" s="44"/>
      <c r="OU72" s="44"/>
      <c r="OV72" s="44"/>
      <c r="OW72" s="44"/>
      <c r="OX72" s="44"/>
      <c r="OY72" s="44"/>
      <c r="OZ72" s="44"/>
      <c r="PA72" s="44"/>
      <c r="PB72" s="44"/>
      <c r="PC72" s="44"/>
      <c r="PD72" s="44"/>
      <c r="PE72" s="44"/>
      <c r="PF72" s="44"/>
      <c r="PG72" s="44"/>
      <c r="PH72" s="44"/>
      <c r="PI72" s="44"/>
      <c r="PJ72" s="44"/>
      <c r="PK72" s="44"/>
      <c r="PL72" s="44"/>
      <c r="PM72" s="44"/>
      <c r="PN72" s="44"/>
      <c r="PO72" s="44"/>
      <c r="PP72" s="44"/>
      <c r="PQ72" s="44"/>
      <c r="PR72" s="44"/>
      <c r="PS72" s="44"/>
      <c r="PT72" s="44"/>
      <c r="PU72" s="44"/>
      <c r="PV72" s="44"/>
      <c r="PW72" s="44"/>
      <c r="PX72" s="44"/>
      <c r="PY72" s="44"/>
      <c r="PZ72" s="44"/>
      <c r="QA72" s="44"/>
      <c r="QB72" s="44"/>
      <c r="QC72" s="44"/>
      <c r="QD72" s="44"/>
      <c r="QE72" s="44"/>
      <c r="QF72" s="44"/>
      <c r="QG72" s="44"/>
      <c r="QH72" s="44"/>
      <c r="QI72" s="44"/>
      <c r="QJ72" s="44"/>
      <c r="QK72" s="44"/>
      <c r="QL72" s="44"/>
      <c r="QM72" s="44"/>
      <c r="QN72" s="44"/>
      <c r="QO72" s="44"/>
      <c r="QP72" s="44"/>
      <c r="QQ72" s="44"/>
      <c r="QR72" s="44"/>
      <c r="QS72" s="44"/>
      <c r="QT72" s="44"/>
      <c r="QU72" s="44"/>
      <c r="QV72" s="44"/>
      <c r="QW72" s="44"/>
      <c r="QX72" s="44"/>
      <c r="QY72" s="44"/>
      <c r="QZ72" s="44"/>
      <c r="RA72" s="44"/>
      <c r="RB72" s="44"/>
      <c r="RC72" s="44"/>
      <c r="RD72" s="44"/>
      <c r="RE72" s="44"/>
      <c r="RF72" s="44"/>
      <c r="RG72" s="44"/>
      <c r="RH72" s="44"/>
      <c r="RI72" s="44"/>
      <c r="RJ72" s="44"/>
      <c r="RK72" s="44"/>
      <c r="RL72" s="44"/>
      <c r="RM72" s="44"/>
      <c r="RN72" s="44"/>
      <c r="RO72" s="44"/>
      <c r="RP72" s="44"/>
      <c r="RQ72" s="44"/>
      <c r="RR72" s="44"/>
      <c r="RS72" s="44"/>
      <c r="RT72" s="44"/>
      <c r="RU72" s="44"/>
      <c r="RV72" s="44"/>
      <c r="RW72" s="44"/>
      <c r="RX72" s="44"/>
      <c r="RY72" s="44"/>
      <c r="RZ72" s="44"/>
      <c r="SA72" s="44"/>
      <c r="SB72" s="44"/>
      <c r="SC72" s="44"/>
      <c r="SD72" s="44"/>
      <c r="SE72" s="44"/>
      <c r="SF72" s="44"/>
      <c r="SG72" s="44"/>
      <c r="SH72" s="44"/>
      <c r="SI72" s="44"/>
      <c r="SJ72" s="44"/>
      <c r="SK72" s="44"/>
      <c r="SL72" s="44"/>
      <c r="SM72" s="44"/>
      <c r="SN72" s="44"/>
      <c r="SO72" s="44"/>
      <c r="SP72" s="44"/>
      <c r="SQ72" s="44"/>
      <c r="SR72" s="44"/>
      <c r="SS72" s="44"/>
      <c r="ST72" s="44"/>
      <c r="SU72" s="44"/>
      <c r="SV72" s="44"/>
      <c r="SW72" s="44"/>
      <c r="SX72" s="44"/>
      <c r="SY72" s="44"/>
      <c r="SZ72" s="44"/>
      <c r="TA72" s="44"/>
      <c r="TB72" s="44"/>
      <c r="TC72" s="44"/>
      <c r="TD72" s="44"/>
      <c r="TE72" s="44"/>
      <c r="TF72" s="44"/>
      <c r="TG72" s="44"/>
      <c r="TH72" s="44"/>
      <c r="TI72" s="44"/>
      <c r="TJ72" s="44"/>
      <c r="TK72" s="44"/>
      <c r="TL72" s="44"/>
      <c r="TM72" s="44"/>
      <c r="TN72" s="44"/>
      <c r="TO72" s="44"/>
      <c r="TP72" s="44"/>
      <c r="TQ72" s="44"/>
      <c r="TR72" s="44"/>
      <c r="TS72" s="44"/>
      <c r="TT72" s="44"/>
      <c r="TU72" s="44"/>
      <c r="TV72" s="44"/>
      <c r="TW72" s="44"/>
      <c r="TX72" s="44"/>
      <c r="TY72" s="44"/>
      <c r="TZ72" s="44"/>
      <c r="UA72" s="44"/>
      <c r="UB72" s="44"/>
      <c r="UC72" s="44"/>
      <c r="UD72" s="44"/>
      <c r="UE72" s="44"/>
      <c r="UF72" s="44"/>
      <c r="UG72" s="44"/>
      <c r="UH72" s="44"/>
      <c r="UI72" s="44"/>
      <c r="UJ72" s="44"/>
      <c r="UK72" s="44"/>
      <c r="UL72" s="44"/>
      <c r="UM72" s="44"/>
      <c r="UN72" s="44"/>
      <c r="UO72" s="44"/>
      <c r="UP72" s="44"/>
      <c r="UQ72" s="44"/>
      <c r="UR72" s="44"/>
      <c r="US72" s="44"/>
      <c r="UT72" s="44"/>
      <c r="UU72" s="44"/>
      <c r="UV72" s="44"/>
      <c r="UW72" s="44"/>
      <c r="UX72" s="44"/>
      <c r="UY72" s="44"/>
      <c r="UZ72" s="44"/>
      <c r="VA72" s="44"/>
      <c r="VB72" s="44"/>
      <c r="VC72" s="44"/>
      <c r="VD72" s="44"/>
      <c r="VE72" s="44"/>
      <c r="VF72" s="44"/>
      <c r="VG72" s="44"/>
      <c r="VH72" s="44"/>
      <c r="VI72" s="44"/>
      <c r="VJ72" s="44"/>
      <c r="VK72" s="44"/>
      <c r="VL72" s="44"/>
      <c r="VM72" s="44"/>
      <c r="VN72" s="44"/>
      <c r="VO72" s="44"/>
      <c r="VP72" s="44"/>
      <c r="VQ72" s="44"/>
      <c r="VR72" s="44"/>
      <c r="VS72" s="44"/>
      <c r="VT72" s="44"/>
      <c r="VU72" s="44"/>
      <c r="VV72" s="44"/>
      <c r="VW72" s="44"/>
      <c r="VX72" s="44"/>
      <c r="VY72" s="44"/>
      <c r="VZ72" s="44"/>
      <c r="WA72" s="44"/>
      <c r="WB72" s="44"/>
      <c r="WC72" s="44"/>
      <c r="WD72" s="44"/>
      <c r="WE72" s="44"/>
      <c r="WF72" s="44"/>
      <c r="WG72" s="44"/>
      <c r="WH72" s="44"/>
      <c r="WI72" s="44"/>
      <c r="WJ72" s="44"/>
      <c r="WK72" s="44"/>
      <c r="WL72" s="44"/>
      <c r="WM72" s="44"/>
      <c r="WN72" s="44"/>
      <c r="WO72" s="44"/>
      <c r="WP72" s="44"/>
      <c r="WQ72" s="44"/>
      <c r="WR72" s="44"/>
      <c r="WS72" s="44"/>
      <c r="WT72" s="44"/>
      <c r="WU72" s="44"/>
      <c r="WV72" s="44"/>
      <c r="WW72" s="44"/>
      <c r="WX72" s="44"/>
      <c r="WY72" s="44"/>
      <c r="WZ72" s="44"/>
      <c r="XA72" s="44"/>
      <c r="XB72" s="44"/>
      <c r="XC72" s="44"/>
      <c r="XD72" s="44"/>
      <c r="XE72" s="44"/>
      <c r="XF72" s="44"/>
      <c r="XG72" s="44"/>
      <c r="XH72" s="44"/>
      <c r="XI72" s="44"/>
      <c r="XJ72" s="44"/>
      <c r="XK72" s="44"/>
      <c r="XL72" s="44"/>
      <c r="XM72" s="44"/>
      <c r="XN72" s="44"/>
      <c r="XO72" s="44"/>
      <c r="XP72" s="44"/>
      <c r="XQ72" s="44"/>
      <c r="XR72" s="44"/>
      <c r="XS72" s="44"/>
      <c r="XT72" s="44"/>
      <c r="XU72" s="44"/>
      <c r="XV72" s="44"/>
      <c r="XW72" s="44"/>
      <c r="XX72" s="44"/>
      <c r="XY72" s="44"/>
      <c r="XZ72" s="44"/>
      <c r="YA72" s="44"/>
      <c r="YB72" s="44"/>
      <c r="YC72" s="44"/>
      <c r="YD72" s="44"/>
      <c r="YE72" s="44"/>
      <c r="YF72" s="44"/>
      <c r="YG72" s="44"/>
      <c r="YH72" s="44"/>
      <c r="YI72" s="44"/>
      <c r="YJ72" s="44"/>
      <c r="YK72" s="44"/>
      <c r="YL72" s="44"/>
      <c r="YM72" s="44"/>
      <c r="YN72" s="44"/>
      <c r="YO72" s="44"/>
      <c r="YP72" s="44"/>
      <c r="YQ72" s="44"/>
      <c r="YR72" s="44"/>
      <c r="YS72" s="44"/>
      <c r="YT72" s="44"/>
      <c r="YU72" s="44"/>
      <c r="YV72" s="44"/>
      <c r="YW72" s="44"/>
      <c r="YX72" s="44"/>
      <c r="YY72" s="44"/>
      <c r="YZ72" s="44"/>
      <c r="ZA72" s="44"/>
      <c r="ZB72" s="44"/>
      <c r="ZC72" s="44"/>
      <c r="ZD72" s="44"/>
      <c r="ZE72" s="44"/>
      <c r="ZF72" s="44"/>
      <c r="ZG72" s="44"/>
      <c r="ZH72" s="44"/>
      <c r="ZI72" s="44"/>
      <c r="ZJ72" s="44"/>
      <c r="ZK72" s="44"/>
      <c r="ZL72" s="44"/>
      <c r="ZM72" s="44"/>
      <c r="ZN72" s="44"/>
      <c r="ZO72" s="44"/>
      <c r="ZP72" s="44"/>
      <c r="ZQ72" s="44"/>
      <c r="ZR72" s="44"/>
      <c r="ZS72" s="44"/>
      <c r="ZT72" s="44"/>
      <c r="ZU72" s="44"/>
      <c r="ZV72" s="44"/>
      <c r="ZW72" s="44"/>
      <c r="ZX72" s="44"/>
      <c r="ZY72" s="44"/>
      <c r="ZZ72" s="44"/>
      <c r="AAA72" s="44"/>
      <c r="AAB72" s="44"/>
      <c r="AAC72" s="44"/>
      <c r="AAD72" s="44"/>
      <c r="AAE72" s="44"/>
      <c r="AAF72" s="44"/>
      <c r="AAG72" s="44"/>
      <c r="AAH72" s="44"/>
      <c r="AAI72" s="44"/>
      <c r="AAJ72" s="44"/>
      <c r="AAK72" s="44"/>
      <c r="AAL72" s="44"/>
      <c r="AAM72" s="44"/>
      <c r="AAN72" s="44"/>
      <c r="AAO72" s="44"/>
      <c r="AAP72" s="44"/>
      <c r="AAQ72" s="44"/>
      <c r="AAR72" s="44"/>
      <c r="AAS72" s="44"/>
      <c r="AAT72" s="44"/>
      <c r="AAU72" s="44"/>
      <c r="AAV72" s="44"/>
      <c r="AAW72" s="44"/>
      <c r="AAX72" s="44"/>
      <c r="AAY72" s="44"/>
      <c r="AAZ72" s="44"/>
      <c r="ABA72" s="44"/>
      <c r="ABB72" s="44"/>
      <c r="ABC72" s="44"/>
      <c r="ABD72" s="44"/>
      <c r="ABE72" s="44"/>
      <c r="ABF72" s="44"/>
      <c r="ABG72" s="44"/>
      <c r="ABH72" s="44"/>
      <c r="ABI72" s="44"/>
      <c r="ABJ72" s="44"/>
      <c r="ABK72" s="44"/>
      <c r="ABL72" s="44"/>
      <c r="ABM72" s="44"/>
      <c r="ABN72" s="44"/>
      <c r="ABO72" s="44"/>
      <c r="ABP72" s="44"/>
      <c r="ABQ72" s="44"/>
      <c r="ABR72" s="44"/>
      <c r="ABS72" s="44"/>
      <c r="ABT72" s="44"/>
      <c r="ABU72" s="44"/>
      <c r="ABV72" s="44"/>
      <c r="ABW72" s="44"/>
      <c r="ABX72" s="44"/>
      <c r="ABY72" s="44"/>
      <c r="ABZ72" s="44"/>
      <c r="ACA72" s="44"/>
      <c r="ACB72" s="44"/>
      <c r="ACC72" s="44"/>
      <c r="ACD72" s="44"/>
      <c r="ACE72" s="44"/>
      <c r="ACF72" s="44"/>
      <c r="ACG72" s="44"/>
      <c r="ACH72" s="44"/>
      <c r="ACI72" s="44"/>
      <c r="ACJ72" s="44"/>
      <c r="ACK72" s="44"/>
      <c r="ACL72" s="44"/>
      <c r="ACM72" s="44"/>
      <c r="ACN72" s="44"/>
      <c r="ACO72" s="44"/>
      <c r="ACP72" s="44"/>
      <c r="ACQ72" s="44"/>
      <c r="ACR72" s="44"/>
      <c r="ACS72" s="44"/>
      <c r="ACT72" s="44"/>
      <c r="ACU72" s="44"/>
      <c r="ACV72" s="44"/>
      <c r="ACW72" s="44"/>
      <c r="ACX72" s="44"/>
      <c r="ACY72" s="44"/>
      <c r="ACZ72" s="44"/>
      <c r="ADA72" s="44"/>
      <c r="ADB72" s="44"/>
      <c r="ADC72" s="44"/>
      <c r="ADD72" s="44"/>
      <c r="ADE72" s="44"/>
      <c r="ADF72" s="44"/>
      <c r="ADG72" s="44"/>
      <c r="ADH72" s="44"/>
      <c r="ADI72" s="44"/>
      <c r="ADJ72" s="44"/>
      <c r="ADK72" s="44"/>
      <c r="ADL72" s="44"/>
      <c r="ADM72" s="44"/>
      <c r="ADN72" s="44"/>
      <c r="ADO72" s="44"/>
      <c r="ADP72" s="44"/>
      <c r="ADQ72" s="44"/>
      <c r="ADR72" s="44"/>
      <c r="ADS72" s="44"/>
      <c r="ADT72" s="44"/>
      <c r="ADU72" s="44"/>
      <c r="ADV72" s="44"/>
      <c r="ADW72" s="44"/>
      <c r="ADX72" s="44"/>
      <c r="ADY72" s="44"/>
      <c r="ADZ72" s="44"/>
      <c r="AEA72" s="44"/>
      <c r="AEB72" s="44"/>
      <c r="AEC72" s="44"/>
      <c r="AED72" s="44"/>
      <c r="AEE72" s="44"/>
      <c r="AEF72" s="44"/>
      <c r="AEG72" s="44"/>
      <c r="AEH72" s="44"/>
      <c r="AEI72" s="44"/>
      <c r="AEJ72" s="44"/>
      <c r="AEK72" s="44"/>
      <c r="AEL72" s="44"/>
      <c r="AEM72" s="44"/>
      <c r="AEN72" s="44"/>
      <c r="AEO72" s="44"/>
      <c r="AEP72" s="44"/>
      <c r="AEQ72" s="44"/>
      <c r="AER72" s="44"/>
      <c r="AES72" s="44"/>
      <c r="AET72" s="44"/>
      <c r="AEU72" s="44"/>
      <c r="AEV72" s="44"/>
      <c r="AEW72" s="44"/>
      <c r="AEX72" s="44"/>
      <c r="AEY72" s="44"/>
      <c r="AEZ72" s="44"/>
      <c r="AFA72" s="44"/>
      <c r="AFB72" s="44"/>
      <c r="AFC72" s="44"/>
      <c r="AFD72" s="44"/>
      <c r="AFE72" s="44"/>
      <c r="AFF72" s="44"/>
      <c r="AFG72" s="44"/>
      <c r="AFH72" s="44"/>
      <c r="AFI72" s="44"/>
      <c r="AFJ72" s="44"/>
      <c r="AFK72" s="44"/>
      <c r="AFL72" s="44"/>
      <c r="AFM72" s="44"/>
      <c r="AFN72" s="44"/>
      <c r="AFO72" s="44"/>
      <c r="AFP72" s="44"/>
      <c r="AFQ72" s="44"/>
      <c r="AFR72" s="44"/>
      <c r="AFS72" s="44"/>
      <c r="AFT72" s="44"/>
      <c r="AFU72" s="44"/>
      <c r="AFV72" s="44"/>
      <c r="AFW72" s="44"/>
      <c r="AFX72" s="44"/>
      <c r="AFY72" s="44"/>
      <c r="AFZ72" s="44"/>
      <c r="AGA72" s="44"/>
      <c r="AGB72" s="44"/>
      <c r="AGC72" s="44"/>
      <c r="AGD72" s="44"/>
      <c r="AGE72" s="44"/>
      <c r="AGF72" s="44"/>
      <c r="AGG72" s="44"/>
      <c r="AGH72" s="44"/>
      <c r="AGI72" s="44"/>
      <c r="AGJ72" s="44"/>
      <c r="AGK72" s="44"/>
      <c r="AGL72" s="44"/>
      <c r="AGM72" s="44"/>
      <c r="AGN72" s="44"/>
      <c r="AGO72" s="44"/>
      <c r="AGP72" s="44"/>
      <c r="AGQ72" s="44"/>
      <c r="AGR72" s="44"/>
      <c r="AGS72" s="44"/>
      <c r="AGT72" s="44"/>
      <c r="AGU72" s="44"/>
      <c r="AGV72" s="44"/>
      <c r="AGW72" s="44"/>
      <c r="AGX72" s="44"/>
      <c r="AGY72" s="44"/>
      <c r="AGZ72" s="44"/>
      <c r="AHA72" s="44"/>
      <c r="AHB72" s="44"/>
      <c r="AHC72" s="44"/>
      <c r="AHD72" s="44"/>
      <c r="AHE72" s="44"/>
      <c r="AHF72" s="44"/>
      <c r="AHG72" s="44"/>
      <c r="AHH72" s="44"/>
      <c r="AHI72" s="44"/>
      <c r="AHJ72" s="44"/>
      <c r="AHK72" s="44"/>
      <c r="AHL72" s="44"/>
      <c r="AHM72" s="44"/>
      <c r="AHN72" s="44"/>
      <c r="AHO72" s="44"/>
      <c r="AHP72" s="44"/>
      <c r="AHQ72" s="44"/>
      <c r="AHR72" s="44"/>
      <c r="AHS72" s="44"/>
      <c r="AHT72" s="44"/>
      <c r="AHU72" s="44"/>
      <c r="AHV72" s="44"/>
      <c r="AHW72" s="44"/>
      <c r="AHX72" s="44"/>
      <c r="AHY72" s="44"/>
      <c r="AHZ72" s="44"/>
      <c r="AIA72" s="44"/>
      <c r="AIB72" s="44"/>
      <c r="AIC72" s="44"/>
      <c r="AID72" s="44"/>
      <c r="AIE72" s="44"/>
      <c r="AIF72" s="44"/>
      <c r="AIG72" s="44"/>
      <c r="AIH72" s="44"/>
      <c r="AII72" s="44"/>
      <c r="AIJ72" s="44"/>
      <c r="AIK72" s="44"/>
      <c r="AIL72" s="44"/>
      <c r="AIM72" s="44"/>
      <c r="AIN72" s="44"/>
      <c r="AIO72" s="44"/>
      <c r="AIP72" s="44"/>
      <c r="AIQ72" s="44"/>
      <c r="AIR72" s="44"/>
      <c r="AIS72" s="44"/>
      <c r="AIT72" s="44"/>
      <c r="AIU72" s="44"/>
      <c r="AIV72" s="44"/>
      <c r="AIW72" s="44"/>
      <c r="AIX72" s="44"/>
      <c r="AIY72" s="44"/>
      <c r="AIZ72" s="44"/>
      <c r="AJA72" s="44"/>
      <c r="AJB72" s="44"/>
      <c r="AJC72" s="44"/>
      <c r="AJD72" s="44"/>
      <c r="AJE72" s="44"/>
      <c r="AJF72" s="44"/>
      <c r="AJG72" s="44"/>
      <c r="AJH72" s="44"/>
      <c r="AJI72" s="44"/>
      <c r="AJJ72" s="44"/>
      <c r="AJK72" s="44"/>
      <c r="AJL72" s="44"/>
      <c r="AJM72" s="44"/>
      <c r="AJN72" s="44"/>
      <c r="AJO72" s="44"/>
      <c r="AJP72" s="44"/>
      <c r="AJQ72" s="44"/>
      <c r="AJR72" s="44"/>
      <c r="AJS72" s="44"/>
      <c r="AJT72" s="44"/>
      <c r="AJU72" s="44"/>
      <c r="AJV72" s="44"/>
      <c r="AJW72" s="44"/>
      <c r="AJX72" s="44"/>
      <c r="AJY72" s="44"/>
      <c r="AJZ72" s="44"/>
      <c r="AKA72" s="44"/>
      <c r="AKB72" s="44"/>
      <c r="AKC72" s="44"/>
      <c r="AKD72" s="44"/>
      <c r="AKE72" s="44"/>
      <c r="AKF72" s="44"/>
      <c r="AKG72" s="44"/>
      <c r="AKH72" s="44"/>
      <c r="AKI72" s="44"/>
      <c r="AKJ72" s="44"/>
      <c r="AKK72" s="44"/>
      <c r="AKL72" s="44"/>
      <c r="AKM72" s="44"/>
      <c r="AKN72" s="44"/>
      <c r="AKO72" s="44"/>
      <c r="AKP72" s="44"/>
      <c r="AKQ72" s="44"/>
      <c r="AKR72" s="44"/>
      <c r="AKS72" s="44"/>
      <c r="AKT72" s="44"/>
      <c r="AKU72" s="44"/>
      <c r="AKV72" s="44"/>
      <c r="AKW72" s="44"/>
      <c r="AKX72" s="44"/>
      <c r="AKY72" s="44"/>
      <c r="AKZ72" s="44"/>
      <c r="ALA72" s="44"/>
      <c r="ALB72" s="44"/>
      <c r="ALC72" s="44"/>
      <c r="ALD72" s="44"/>
      <c r="ALE72" s="44"/>
      <c r="ALF72" s="44"/>
      <c r="ALG72" s="44"/>
      <c r="ALH72" s="44"/>
      <c r="ALI72" s="44"/>
      <c r="ALJ72" s="44"/>
      <c r="ALK72" s="44"/>
      <c r="ALL72" s="44"/>
      <c r="ALM72" s="44"/>
      <c r="ALN72" s="44"/>
      <c r="ALO72" s="44"/>
      <c r="ALP72" s="44"/>
      <c r="ALQ72" s="44"/>
      <c r="ALR72" s="44"/>
      <c r="ALS72" s="44"/>
      <c r="ALT72" s="44"/>
      <c r="ALU72" s="44"/>
      <c r="ALV72" s="44"/>
      <c r="ALW72" s="44"/>
      <c r="ALX72" s="44"/>
      <c r="ALY72" s="44"/>
      <c r="ALZ72" s="44"/>
      <c r="AMA72" s="44"/>
      <c r="AMB72" s="44"/>
      <c r="AMC72" s="44"/>
      <c r="AMD72" s="44"/>
      <c r="AME72" s="44"/>
      <c r="AMF72" s="44"/>
      <c r="AMG72" s="44"/>
      <c r="AMH72" s="44"/>
      <c r="AMI72" s="44"/>
      <c r="AMJ72" s="44"/>
      <c r="AMK72" s="44"/>
      <c r="AML72" s="44"/>
      <c r="AMM72" s="44"/>
      <c r="AMN72" s="44"/>
      <c r="AMO72" s="44"/>
      <c r="AMP72" s="44"/>
      <c r="AMQ72" s="44"/>
      <c r="AMR72" s="44"/>
      <c r="AMS72" s="44"/>
      <c r="AMT72" s="44"/>
      <c r="AMU72" s="44"/>
      <c r="AMV72" s="44"/>
      <c r="AMW72" s="44"/>
      <c r="AMX72" s="44"/>
      <c r="AMY72" s="44"/>
      <c r="AMZ72" s="44"/>
      <c r="ANA72" s="44"/>
      <c r="ANB72" s="44"/>
      <c r="ANC72" s="44"/>
      <c r="AND72" s="44"/>
      <c r="ANE72" s="44"/>
      <c r="ANF72" s="44"/>
      <c r="ANG72" s="44"/>
      <c r="ANH72" s="44"/>
      <c r="ANI72" s="44"/>
      <c r="ANJ72" s="44"/>
      <c r="ANK72" s="44"/>
      <c r="ANL72" s="44"/>
      <c r="ANM72" s="44"/>
      <c r="ANN72" s="44"/>
      <c r="ANO72" s="44"/>
      <c r="ANP72" s="44"/>
      <c r="ANQ72" s="44"/>
      <c r="ANR72" s="44"/>
      <c r="ANS72" s="44"/>
      <c r="ANT72" s="44"/>
      <c r="ANU72" s="44"/>
      <c r="ANV72" s="44"/>
      <c r="ANW72" s="44"/>
      <c r="ANX72" s="44"/>
      <c r="ANY72" s="44"/>
      <c r="ANZ72" s="44"/>
      <c r="AOA72" s="44"/>
      <c r="AOB72" s="44"/>
      <c r="AOC72" s="44"/>
      <c r="AOD72" s="44"/>
      <c r="AOE72" s="44"/>
      <c r="AOF72" s="44"/>
      <c r="AOG72" s="44"/>
      <c r="AOH72" s="44"/>
      <c r="AOI72" s="44"/>
      <c r="AOJ72" s="44"/>
      <c r="AOK72" s="44"/>
      <c r="AOL72" s="44"/>
      <c r="AOM72" s="44"/>
      <c r="AON72" s="44"/>
      <c r="AOO72" s="44"/>
      <c r="AOP72" s="44"/>
      <c r="AOQ72" s="44"/>
      <c r="AOR72" s="44"/>
      <c r="AOS72" s="44"/>
      <c r="AOT72" s="44"/>
      <c r="AOU72" s="44"/>
      <c r="AOV72" s="44"/>
      <c r="AOW72" s="44"/>
      <c r="AOX72" s="44"/>
      <c r="AOY72" s="44"/>
      <c r="AOZ72" s="44"/>
      <c r="APA72" s="44"/>
      <c r="APB72" s="44"/>
      <c r="APC72" s="44"/>
      <c r="APD72" s="44"/>
      <c r="APE72" s="44"/>
      <c r="APF72" s="44"/>
      <c r="APG72" s="44"/>
      <c r="APH72" s="44"/>
      <c r="API72" s="44"/>
      <c r="APJ72" s="44"/>
      <c r="APK72" s="44"/>
      <c r="APL72" s="44"/>
      <c r="APM72" s="44"/>
    </row>
    <row r="73" spans="3:1105" x14ac:dyDescent="0.25">
      <c r="C73" s="46" t="s">
        <v>361</v>
      </c>
      <c r="D73" s="44">
        <v>12513</v>
      </c>
      <c r="E73" s="119">
        <v>-11999270</v>
      </c>
      <c r="F73" s="119">
        <v>0</v>
      </c>
      <c r="G73" s="119">
        <v>26616270.77</v>
      </c>
      <c r="H73" s="119">
        <v>0</v>
      </c>
      <c r="I73" s="44"/>
      <c r="J73" s="44"/>
      <c r="K73" s="69">
        <f>-1*V73*(W73*'Exchange Rates Hist'!$I$3)</f>
        <v>-11999270.004387189</v>
      </c>
      <c r="L73" s="22">
        <f>(E73-K73)/E73</f>
        <v>-3.6562130053092657E-10</v>
      </c>
      <c r="M73" s="96"/>
      <c r="N73" s="96"/>
      <c r="O73" s="125">
        <f>V73*((Y73*'Exchange Rates FWD'!$Z$10))</f>
        <v>26617553.272029705</v>
      </c>
      <c r="P73" s="99">
        <f>($G73-O73)/$G73</f>
        <v>-4.8184888138098572E-5</v>
      </c>
      <c r="Q73" s="96"/>
      <c r="R73" s="96"/>
      <c r="S73" s="93" t="s">
        <v>123</v>
      </c>
      <c r="T73" s="96">
        <v>41</v>
      </c>
      <c r="U73" s="93" t="s">
        <v>306</v>
      </c>
      <c r="V73" s="96">
        <v>360144</v>
      </c>
      <c r="W73" s="96">
        <v>29</v>
      </c>
      <c r="X73" t="s">
        <v>408</v>
      </c>
      <c r="Y73" s="96">
        <v>7</v>
      </c>
      <c r="Z73" s="44" t="s">
        <v>200</v>
      </c>
      <c r="AA73" s="44"/>
      <c r="AB73" s="44"/>
      <c r="AC73" s="44"/>
      <c r="AD73" s="44"/>
      <c r="AE73" s="44"/>
      <c r="AF73" s="44"/>
      <c r="AG73" s="44"/>
      <c r="AH73" s="44"/>
      <c r="AI73" s="44"/>
      <c r="AJ73" s="44"/>
      <c r="AK73" s="44"/>
      <c r="AL73" s="44"/>
      <c r="AM73" s="44"/>
      <c r="AN73" s="44"/>
      <c r="AO73" s="44"/>
      <c r="AP73" s="44"/>
      <c r="AQ73" s="44"/>
      <c r="AR73" s="44"/>
      <c r="AS73" s="44"/>
      <c r="AT73" s="44"/>
      <c r="AU73" s="44"/>
      <c r="AV73" s="44"/>
      <c r="AW73" s="44"/>
      <c r="AX73" s="44"/>
      <c r="AY73" s="44"/>
      <c r="AZ73" s="44"/>
      <c r="BA73" s="44"/>
      <c r="BB73" s="44"/>
      <c r="BC73" s="44"/>
      <c r="BD73" s="44"/>
      <c r="BE73" s="44"/>
      <c r="BF73" s="44"/>
      <c r="BG73" s="44"/>
      <c r="BH73" s="44"/>
      <c r="BI73" s="44"/>
      <c r="BJ73" s="44"/>
      <c r="BK73" s="44"/>
      <c r="BL73" s="44"/>
      <c r="BM73" s="44"/>
      <c r="BN73" s="44"/>
      <c r="BO73" s="44"/>
      <c r="BP73" s="44"/>
      <c r="BQ73" s="44"/>
      <c r="BR73" s="44"/>
      <c r="BS73" s="44"/>
      <c r="BT73" s="44"/>
      <c r="BU73" s="44"/>
      <c r="BV73" s="44"/>
      <c r="BW73" s="44"/>
      <c r="BX73" s="44"/>
      <c r="BY73" s="44"/>
      <c r="BZ73" s="44"/>
      <c r="CA73" s="44"/>
      <c r="CB73" s="44"/>
      <c r="CC73" s="44"/>
      <c r="CD73" s="44"/>
      <c r="CE73" s="44"/>
      <c r="CF73" s="44"/>
      <c r="CG73" s="44"/>
      <c r="CH73" s="44"/>
      <c r="CI73" s="44"/>
      <c r="CJ73" s="44"/>
      <c r="CK73" s="44"/>
      <c r="CL73" s="44"/>
      <c r="CM73" s="44"/>
      <c r="CN73" s="44"/>
      <c r="CO73" s="44"/>
      <c r="CP73" s="44"/>
      <c r="CQ73" s="44"/>
      <c r="CR73" s="44"/>
      <c r="CS73" s="44"/>
      <c r="CT73" s="44"/>
      <c r="CU73" s="44"/>
      <c r="CV73" s="44"/>
      <c r="CW73" s="44"/>
      <c r="CX73" s="44"/>
      <c r="CY73" s="44"/>
      <c r="CZ73" s="44"/>
      <c r="DA73" s="44"/>
      <c r="DB73" s="44"/>
      <c r="DC73" s="44"/>
      <c r="DD73" s="44"/>
      <c r="DE73" s="44"/>
      <c r="DF73" s="44"/>
      <c r="DG73" s="44"/>
      <c r="DH73" s="44"/>
      <c r="DI73" s="44"/>
      <c r="DJ73" s="44"/>
      <c r="DK73" s="44"/>
      <c r="DL73" s="44"/>
      <c r="DM73" s="44"/>
      <c r="DN73" s="44"/>
      <c r="DO73" s="44"/>
      <c r="DP73" s="44"/>
      <c r="DQ73" s="44"/>
      <c r="DR73" s="44"/>
      <c r="DS73" s="44"/>
      <c r="DT73" s="44"/>
      <c r="DU73" s="44"/>
      <c r="DV73" s="44"/>
      <c r="DW73" s="44"/>
      <c r="DX73" s="44"/>
      <c r="DY73" s="44"/>
      <c r="DZ73" s="44"/>
      <c r="EA73" s="44"/>
      <c r="EB73" s="44"/>
      <c r="EC73" s="44"/>
      <c r="ED73" s="44"/>
      <c r="EE73" s="44"/>
      <c r="EF73" s="44"/>
      <c r="EG73" s="44"/>
      <c r="EH73" s="44"/>
      <c r="EI73" s="44"/>
      <c r="EJ73" s="44"/>
      <c r="EK73" s="44"/>
      <c r="EL73" s="44"/>
      <c r="EM73" s="44"/>
      <c r="EN73" s="44"/>
      <c r="EO73" s="44"/>
      <c r="EP73" s="44"/>
      <c r="EQ73" s="44"/>
      <c r="ER73" s="44"/>
      <c r="ES73" s="44"/>
      <c r="ET73" s="44"/>
      <c r="EU73" s="44"/>
      <c r="EV73" s="44"/>
      <c r="EW73" s="44"/>
      <c r="EX73" s="44"/>
      <c r="EY73" s="44"/>
      <c r="EZ73" s="44"/>
      <c r="FA73" s="44"/>
      <c r="FB73" s="44"/>
      <c r="FC73" s="44"/>
      <c r="FD73" s="44"/>
      <c r="FE73" s="44"/>
      <c r="FF73" s="44"/>
      <c r="FG73" s="44"/>
      <c r="FH73" s="44"/>
      <c r="FI73" s="44"/>
      <c r="FJ73" s="44"/>
      <c r="FK73" s="44"/>
      <c r="FL73" s="44"/>
      <c r="FM73" s="44"/>
      <c r="FN73" s="44"/>
      <c r="FO73" s="44"/>
      <c r="FP73" s="44"/>
      <c r="FQ73" s="44"/>
      <c r="FR73" s="44"/>
      <c r="FS73" s="44"/>
      <c r="FT73" s="44"/>
      <c r="FU73" s="44"/>
      <c r="FV73" s="44"/>
      <c r="FW73" s="44"/>
      <c r="FX73" s="44"/>
      <c r="FY73" s="44"/>
      <c r="FZ73" s="44"/>
      <c r="GA73" s="44"/>
      <c r="GB73" s="44"/>
      <c r="GC73" s="44"/>
      <c r="GD73" s="44"/>
      <c r="GE73" s="44"/>
      <c r="GF73" s="44"/>
      <c r="GG73" s="44"/>
      <c r="GH73" s="44"/>
      <c r="GI73" s="44"/>
      <c r="GJ73" s="44"/>
      <c r="GK73" s="44"/>
      <c r="GL73" s="44"/>
      <c r="GM73" s="44"/>
      <c r="GN73" s="44"/>
      <c r="GO73" s="44"/>
      <c r="GP73" s="44"/>
      <c r="GQ73" s="44"/>
      <c r="GR73" s="44"/>
      <c r="GS73" s="44"/>
      <c r="GT73" s="44"/>
      <c r="GU73" s="44"/>
      <c r="GV73" s="44"/>
      <c r="GW73" s="44"/>
      <c r="GX73" s="44"/>
      <c r="GY73" s="44"/>
      <c r="GZ73" s="44"/>
      <c r="HA73" s="44"/>
      <c r="HB73" s="44"/>
      <c r="HC73" s="44"/>
      <c r="HD73" s="44"/>
      <c r="HE73" s="44"/>
      <c r="HF73" s="44"/>
      <c r="HG73" s="44"/>
      <c r="HH73" s="44"/>
      <c r="HI73" s="44"/>
      <c r="HJ73" s="44"/>
      <c r="HK73" s="44"/>
      <c r="HL73" s="44"/>
      <c r="HM73" s="44"/>
      <c r="HN73" s="44"/>
      <c r="HO73" s="44"/>
      <c r="HP73" s="44"/>
      <c r="HQ73" s="44"/>
      <c r="HR73" s="44"/>
      <c r="HS73" s="44"/>
      <c r="HT73" s="44"/>
      <c r="HU73" s="44"/>
      <c r="HV73" s="44"/>
      <c r="HW73" s="44"/>
      <c r="HX73" s="44"/>
      <c r="HY73" s="44"/>
      <c r="HZ73" s="44"/>
      <c r="IA73" s="44"/>
      <c r="IB73" s="44"/>
      <c r="IC73" s="44"/>
      <c r="ID73" s="44"/>
      <c r="IE73" s="44"/>
      <c r="IF73" s="44"/>
      <c r="IG73" s="44"/>
      <c r="IH73" s="44"/>
      <c r="II73" s="44"/>
      <c r="IJ73" s="44"/>
      <c r="IK73" s="44"/>
      <c r="IL73" s="44"/>
      <c r="IM73" s="44"/>
      <c r="IN73" s="44"/>
      <c r="IO73" s="44"/>
      <c r="IP73" s="44"/>
      <c r="IQ73" s="44"/>
      <c r="IR73" s="44"/>
      <c r="IS73" s="44"/>
      <c r="IT73" s="44"/>
      <c r="IU73" s="44"/>
      <c r="IV73" s="44"/>
      <c r="IW73" s="44"/>
      <c r="IX73" s="44"/>
      <c r="IY73" s="44"/>
      <c r="IZ73" s="44"/>
      <c r="JA73" s="44"/>
      <c r="JB73" s="44"/>
      <c r="JC73" s="44"/>
      <c r="JD73" s="44"/>
      <c r="JE73" s="44"/>
      <c r="JF73" s="44"/>
      <c r="JG73" s="44"/>
      <c r="JH73" s="44"/>
      <c r="JI73" s="44"/>
      <c r="JJ73" s="44"/>
      <c r="JK73" s="44"/>
      <c r="JL73" s="44"/>
      <c r="JM73" s="44"/>
      <c r="JN73" s="44"/>
      <c r="JO73" s="44"/>
      <c r="JP73" s="44"/>
      <c r="JQ73" s="44"/>
      <c r="JR73" s="44"/>
      <c r="JS73" s="44"/>
      <c r="JT73" s="44"/>
      <c r="JU73" s="44"/>
      <c r="JV73" s="44"/>
      <c r="JW73" s="44"/>
      <c r="JX73" s="44"/>
      <c r="JY73" s="44"/>
      <c r="JZ73" s="44"/>
      <c r="KA73" s="44"/>
      <c r="KB73" s="44"/>
      <c r="KC73" s="44"/>
      <c r="KD73" s="44"/>
      <c r="KE73" s="44"/>
      <c r="KF73" s="44"/>
      <c r="KG73" s="44"/>
      <c r="KH73" s="44"/>
      <c r="KI73" s="44"/>
      <c r="KJ73" s="44"/>
      <c r="KK73" s="44"/>
      <c r="KL73" s="44"/>
      <c r="KM73" s="44"/>
      <c r="KN73" s="44"/>
      <c r="KO73" s="44"/>
      <c r="KP73" s="44"/>
      <c r="KQ73" s="44"/>
      <c r="KR73" s="44"/>
      <c r="KS73" s="44"/>
      <c r="KT73" s="44"/>
      <c r="KU73" s="44"/>
      <c r="KV73" s="44"/>
      <c r="KW73" s="44"/>
      <c r="KX73" s="44"/>
      <c r="KY73" s="44"/>
      <c r="KZ73" s="44"/>
      <c r="LA73" s="44"/>
      <c r="LB73" s="44"/>
      <c r="LC73" s="44"/>
      <c r="LD73" s="44"/>
      <c r="LE73" s="44"/>
      <c r="LF73" s="44"/>
      <c r="LG73" s="44"/>
      <c r="LH73" s="44"/>
      <c r="LI73" s="44"/>
      <c r="LJ73" s="44"/>
      <c r="LK73" s="44"/>
      <c r="LL73" s="44"/>
      <c r="LM73" s="44"/>
      <c r="LN73" s="44"/>
      <c r="LO73" s="44"/>
      <c r="LP73" s="44"/>
      <c r="LQ73" s="44"/>
      <c r="LR73" s="44"/>
      <c r="LS73" s="44"/>
      <c r="LT73" s="44"/>
      <c r="LU73" s="44"/>
      <c r="LV73" s="44"/>
      <c r="LW73" s="44"/>
      <c r="LX73" s="44"/>
      <c r="LY73" s="44"/>
      <c r="LZ73" s="44"/>
      <c r="MA73" s="44"/>
      <c r="MB73" s="44"/>
      <c r="MC73" s="44"/>
      <c r="MD73" s="44"/>
      <c r="ME73" s="44"/>
      <c r="MF73" s="44"/>
      <c r="MG73" s="44"/>
      <c r="MH73" s="44"/>
      <c r="MI73" s="44"/>
      <c r="MJ73" s="44"/>
      <c r="MK73" s="44"/>
      <c r="ML73" s="44"/>
      <c r="MM73" s="44"/>
      <c r="MN73" s="44"/>
      <c r="MO73" s="44"/>
      <c r="MP73" s="44"/>
      <c r="MQ73" s="44"/>
      <c r="MR73" s="44"/>
      <c r="MS73" s="44"/>
      <c r="MT73" s="44"/>
      <c r="MU73" s="44"/>
      <c r="MV73" s="44"/>
      <c r="MW73" s="44"/>
      <c r="MX73" s="44"/>
      <c r="MY73" s="44"/>
      <c r="MZ73" s="44"/>
      <c r="NA73" s="44"/>
      <c r="NB73" s="44"/>
      <c r="NC73" s="44"/>
      <c r="ND73" s="44"/>
      <c r="NE73" s="44"/>
      <c r="NF73" s="44"/>
      <c r="NG73" s="44"/>
      <c r="NH73" s="44"/>
      <c r="NI73" s="44"/>
      <c r="NJ73" s="44"/>
      <c r="NK73" s="44"/>
      <c r="NL73" s="44"/>
      <c r="NM73" s="44"/>
      <c r="NN73" s="44"/>
      <c r="NO73" s="44"/>
      <c r="NP73" s="44"/>
      <c r="NQ73" s="44"/>
      <c r="NR73" s="44"/>
      <c r="NS73" s="44"/>
      <c r="NT73" s="44"/>
      <c r="NU73" s="44"/>
      <c r="NV73" s="44"/>
      <c r="NW73" s="44"/>
      <c r="NX73" s="44"/>
      <c r="NY73" s="44"/>
      <c r="NZ73" s="44"/>
      <c r="OA73" s="44"/>
      <c r="OB73" s="44"/>
      <c r="OC73" s="44"/>
      <c r="OD73" s="44"/>
      <c r="OE73" s="44"/>
      <c r="OF73" s="44"/>
      <c r="OG73" s="44"/>
      <c r="OH73" s="44"/>
      <c r="OI73" s="44"/>
      <c r="OJ73" s="44"/>
      <c r="OK73" s="44"/>
      <c r="OL73" s="44"/>
      <c r="OM73" s="44"/>
      <c r="ON73" s="44"/>
      <c r="OO73" s="44"/>
      <c r="OP73" s="44"/>
      <c r="OQ73" s="44"/>
      <c r="OR73" s="44"/>
      <c r="OS73" s="44"/>
      <c r="OT73" s="44"/>
      <c r="OU73" s="44"/>
      <c r="OV73" s="44"/>
      <c r="OW73" s="44"/>
      <c r="OX73" s="44"/>
      <c r="OY73" s="44"/>
      <c r="OZ73" s="44"/>
      <c r="PA73" s="44"/>
      <c r="PB73" s="44"/>
      <c r="PC73" s="44"/>
      <c r="PD73" s="44"/>
      <c r="PE73" s="44"/>
      <c r="PF73" s="44"/>
      <c r="PG73" s="44"/>
      <c r="PH73" s="44"/>
      <c r="PI73" s="44"/>
      <c r="PJ73" s="44"/>
      <c r="PK73" s="44"/>
      <c r="PL73" s="44"/>
      <c r="PM73" s="44"/>
      <c r="PN73" s="44"/>
      <c r="PO73" s="44"/>
      <c r="PP73" s="44"/>
      <c r="PQ73" s="44"/>
      <c r="PR73" s="44"/>
      <c r="PS73" s="44"/>
      <c r="PT73" s="44"/>
      <c r="PU73" s="44"/>
      <c r="PV73" s="44"/>
      <c r="PW73" s="44"/>
      <c r="PX73" s="44"/>
      <c r="PY73" s="44"/>
      <c r="PZ73" s="44"/>
      <c r="QA73" s="44"/>
      <c r="QB73" s="44"/>
      <c r="QC73" s="44"/>
      <c r="QD73" s="44"/>
      <c r="QE73" s="44"/>
      <c r="QF73" s="44"/>
      <c r="QG73" s="44"/>
      <c r="QH73" s="44"/>
      <c r="QI73" s="44"/>
      <c r="QJ73" s="44"/>
      <c r="QK73" s="44"/>
      <c r="QL73" s="44"/>
      <c r="QM73" s="44"/>
      <c r="QN73" s="44"/>
      <c r="QO73" s="44"/>
      <c r="QP73" s="44"/>
      <c r="QQ73" s="44"/>
      <c r="QR73" s="44"/>
      <c r="QS73" s="44"/>
      <c r="QT73" s="44"/>
      <c r="QU73" s="44"/>
      <c r="QV73" s="44"/>
      <c r="QW73" s="44"/>
      <c r="QX73" s="44"/>
      <c r="QY73" s="44"/>
      <c r="QZ73" s="44"/>
      <c r="RA73" s="44"/>
      <c r="RB73" s="44"/>
      <c r="RC73" s="44"/>
      <c r="RD73" s="44"/>
      <c r="RE73" s="44"/>
      <c r="RF73" s="44"/>
      <c r="RG73" s="44"/>
      <c r="RH73" s="44"/>
      <c r="RI73" s="44"/>
      <c r="RJ73" s="44"/>
      <c r="RK73" s="44"/>
      <c r="RL73" s="44"/>
      <c r="RM73" s="44"/>
      <c r="RN73" s="44"/>
      <c r="RO73" s="44"/>
      <c r="RP73" s="44"/>
      <c r="RQ73" s="44"/>
      <c r="RR73" s="44"/>
      <c r="RS73" s="44"/>
      <c r="RT73" s="44"/>
      <c r="RU73" s="44"/>
      <c r="RV73" s="44"/>
      <c r="RW73" s="44"/>
      <c r="RX73" s="44"/>
      <c r="RY73" s="44"/>
      <c r="RZ73" s="44"/>
      <c r="SA73" s="44"/>
      <c r="SB73" s="44"/>
      <c r="SC73" s="44"/>
      <c r="SD73" s="44"/>
      <c r="SE73" s="44"/>
      <c r="SF73" s="44"/>
      <c r="SG73" s="44"/>
      <c r="SH73" s="44"/>
      <c r="SI73" s="44"/>
      <c r="SJ73" s="44"/>
      <c r="SK73" s="44"/>
      <c r="SL73" s="44"/>
      <c r="SM73" s="44"/>
      <c r="SN73" s="44"/>
      <c r="SO73" s="44"/>
      <c r="SP73" s="44"/>
      <c r="SQ73" s="44"/>
      <c r="SR73" s="44"/>
      <c r="SS73" s="44"/>
      <c r="ST73" s="44"/>
      <c r="SU73" s="44"/>
      <c r="SV73" s="44"/>
      <c r="SW73" s="44"/>
      <c r="SX73" s="44"/>
      <c r="SY73" s="44"/>
      <c r="SZ73" s="44"/>
      <c r="TA73" s="44"/>
      <c r="TB73" s="44"/>
      <c r="TC73" s="44"/>
      <c r="TD73" s="44"/>
      <c r="TE73" s="44"/>
      <c r="TF73" s="44"/>
      <c r="TG73" s="44"/>
      <c r="TH73" s="44"/>
      <c r="TI73" s="44"/>
      <c r="TJ73" s="44"/>
      <c r="TK73" s="44"/>
      <c r="TL73" s="44"/>
      <c r="TM73" s="44"/>
      <c r="TN73" s="44"/>
      <c r="TO73" s="44"/>
      <c r="TP73" s="44"/>
      <c r="TQ73" s="44"/>
      <c r="TR73" s="44"/>
      <c r="TS73" s="44"/>
      <c r="TT73" s="44"/>
      <c r="TU73" s="44"/>
      <c r="TV73" s="44"/>
      <c r="TW73" s="44"/>
      <c r="TX73" s="44"/>
      <c r="TY73" s="44"/>
      <c r="TZ73" s="44"/>
      <c r="UA73" s="44"/>
      <c r="UB73" s="44"/>
      <c r="UC73" s="44"/>
      <c r="UD73" s="44"/>
      <c r="UE73" s="44"/>
      <c r="UF73" s="44"/>
      <c r="UG73" s="44"/>
      <c r="UH73" s="44"/>
      <c r="UI73" s="44"/>
      <c r="UJ73" s="44"/>
      <c r="UK73" s="44"/>
      <c r="UL73" s="44"/>
      <c r="UM73" s="44"/>
      <c r="UN73" s="44"/>
      <c r="UO73" s="44"/>
      <c r="UP73" s="44"/>
      <c r="UQ73" s="44"/>
      <c r="UR73" s="44"/>
      <c r="US73" s="44"/>
      <c r="UT73" s="44"/>
      <c r="UU73" s="44"/>
      <c r="UV73" s="44"/>
      <c r="UW73" s="44"/>
      <c r="UX73" s="44"/>
      <c r="UY73" s="44"/>
      <c r="UZ73" s="44"/>
      <c r="VA73" s="44"/>
      <c r="VB73" s="44"/>
      <c r="VC73" s="44"/>
      <c r="VD73" s="44"/>
      <c r="VE73" s="44"/>
      <c r="VF73" s="44"/>
      <c r="VG73" s="44"/>
      <c r="VH73" s="44"/>
      <c r="VI73" s="44"/>
      <c r="VJ73" s="44"/>
      <c r="VK73" s="44"/>
      <c r="VL73" s="44"/>
      <c r="VM73" s="44"/>
      <c r="VN73" s="44"/>
      <c r="VO73" s="44"/>
      <c r="VP73" s="44"/>
      <c r="VQ73" s="44"/>
      <c r="VR73" s="44"/>
      <c r="VS73" s="44"/>
      <c r="VT73" s="44"/>
      <c r="VU73" s="44"/>
      <c r="VV73" s="44"/>
      <c r="VW73" s="44"/>
      <c r="VX73" s="44"/>
      <c r="VY73" s="44"/>
      <c r="VZ73" s="44"/>
      <c r="WA73" s="44"/>
      <c r="WB73" s="44"/>
      <c r="WC73" s="44"/>
      <c r="WD73" s="44"/>
      <c r="WE73" s="44"/>
      <c r="WF73" s="44"/>
      <c r="WG73" s="44"/>
      <c r="WH73" s="44"/>
      <c r="WI73" s="44"/>
      <c r="WJ73" s="44"/>
      <c r="WK73" s="44"/>
      <c r="WL73" s="44"/>
      <c r="WM73" s="44"/>
      <c r="WN73" s="44"/>
      <c r="WO73" s="44"/>
      <c r="WP73" s="44"/>
      <c r="WQ73" s="44"/>
      <c r="WR73" s="44"/>
      <c r="WS73" s="44"/>
      <c r="WT73" s="44"/>
      <c r="WU73" s="44"/>
      <c r="WV73" s="44"/>
      <c r="WW73" s="44"/>
      <c r="WX73" s="44"/>
      <c r="WY73" s="44"/>
      <c r="WZ73" s="44"/>
      <c r="XA73" s="44"/>
      <c r="XB73" s="44"/>
      <c r="XC73" s="44"/>
      <c r="XD73" s="44"/>
      <c r="XE73" s="44"/>
      <c r="XF73" s="44"/>
      <c r="XG73" s="44"/>
      <c r="XH73" s="44"/>
      <c r="XI73" s="44"/>
      <c r="XJ73" s="44"/>
      <c r="XK73" s="44"/>
      <c r="XL73" s="44"/>
      <c r="XM73" s="44"/>
      <c r="XN73" s="44"/>
      <c r="XO73" s="44"/>
      <c r="XP73" s="44"/>
      <c r="XQ73" s="44"/>
      <c r="XR73" s="44"/>
      <c r="XS73" s="44"/>
      <c r="XT73" s="44"/>
      <c r="XU73" s="44"/>
      <c r="XV73" s="44"/>
      <c r="XW73" s="44"/>
      <c r="XX73" s="44"/>
      <c r="XY73" s="44"/>
      <c r="XZ73" s="44"/>
      <c r="YA73" s="44"/>
      <c r="YB73" s="44"/>
      <c r="YC73" s="44"/>
      <c r="YD73" s="44"/>
      <c r="YE73" s="44"/>
      <c r="YF73" s="44"/>
      <c r="YG73" s="44"/>
      <c r="YH73" s="44"/>
      <c r="YI73" s="44"/>
      <c r="YJ73" s="44"/>
      <c r="YK73" s="44"/>
      <c r="YL73" s="44"/>
      <c r="YM73" s="44"/>
      <c r="YN73" s="44"/>
      <c r="YO73" s="44"/>
      <c r="YP73" s="44"/>
      <c r="YQ73" s="44"/>
      <c r="YR73" s="44"/>
      <c r="YS73" s="44"/>
      <c r="YT73" s="44"/>
      <c r="YU73" s="44"/>
      <c r="YV73" s="44"/>
      <c r="YW73" s="44"/>
      <c r="YX73" s="44"/>
      <c r="YY73" s="44"/>
      <c r="YZ73" s="44"/>
      <c r="ZA73" s="44"/>
      <c r="ZB73" s="44"/>
      <c r="ZC73" s="44"/>
      <c r="ZD73" s="44"/>
      <c r="ZE73" s="44"/>
      <c r="ZF73" s="44"/>
      <c r="ZG73" s="44"/>
      <c r="ZH73" s="44"/>
      <c r="ZI73" s="44"/>
      <c r="ZJ73" s="44"/>
      <c r="ZK73" s="44"/>
      <c r="ZL73" s="44"/>
      <c r="ZM73" s="44"/>
      <c r="ZN73" s="44"/>
      <c r="ZO73" s="44"/>
      <c r="ZP73" s="44"/>
      <c r="ZQ73" s="44"/>
      <c r="ZR73" s="44"/>
      <c r="ZS73" s="44"/>
      <c r="ZT73" s="44"/>
      <c r="ZU73" s="44"/>
      <c r="ZV73" s="44"/>
      <c r="ZW73" s="44"/>
      <c r="ZX73" s="44"/>
      <c r="ZY73" s="44"/>
      <c r="ZZ73" s="44"/>
      <c r="AAA73" s="44"/>
      <c r="AAB73" s="44"/>
      <c r="AAC73" s="44"/>
      <c r="AAD73" s="44"/>
      <c r="AAE73" s="44"/>
      <c r="AAF73" s="44"/>
      <c r="AAG73" s="44"/>
      <c r="AAH73" s="44"/>
      <c r="AAI73" s="44"/>
      <c r="AAJ73" s="44"/>
      <c r="AAK73" s="44"/>
      <c r="AAL73" s="44"/>
      <c r="AAM73" s="44"/>
      <c r="AAN73" s="44"/>
      <c r="AAO73" s="44"/>
      <c r="AAP73" s="44"/>
      <c r="AAQ73" s="44"/>
      <c r="AAR73" s="44"/>
      <c r="AAS73" s="44"/>
      <c r="AAT73" s="44"/>
      <c r="AAU73" s="44"/>
      <c r="AAV73" s="44"/>
      <c r="AAW73" s="44"/>
      <c r="AAX73" s="44"/>
      <c r="AAY73" s="44"/>
      <c r="AAZ73" s="44"/>
      <c r="ABA73" s="44"/>
      <c r="ABB73" s="44"/>
      <c r="ABC73" s="44"/>
      <c r="ABD73" s="44"/>
      <c r="ABE73" s="44"/>
      <c r="ABF73" s="44"/>
      <c r="ABG73" s="44"/>
      <c r="ABH73" s="44"/>
      <c r="ABI73" s="44"/>
      <c r="ABJ73" s="44"/>
      <c r="ABK73" s="44"/>
      <c r="ABL73" s="44"/>
      <c r="ABM73" s="44"/>
      <c r="ABN73" s="44"/>
      <c r="ABO73" s="44"/>
      <c r="ABP73" s="44"/>
      <c r="ABQ73" s="44"/>
      <c r="ABR73" s="44"/>
      <c r="ABS73" s="44"/>
      <c r="ABT73" s="44"/>
      <c r="ABU73" s="44"/>
      <c r="ABV73" s="44"/>
      <c r="ABW73" s="44"/>
      <c r="ABX73" s="44"/>
      <c r="ABY73" s="44"/>
      <c r="ABZ73" s="44"/>
      <c r="ACA73" s="44"/>
      <c r="ACB73" s="44"/>
      <c r="ACC73" s="44"/>
      <c r="ACD73" s="44"/>
      <c r="ACE73" s="44"/>
      <c r="ACF73" s="44"/>
      <c r="ACG73" s="44"/>
      <c r="ACH73" s="44"/>
      <c r="ACI73" s="44"/>
      <c r="ACJ73" s="44"/>
      <c r="ACK73" s="44"/>
      <c r="ACL73" s="44"/>
      <c r="ACM73" s="44"/>
      <c r="ACN73" s="44"/>
      <c r="ACO73" s="44"/>
      <c r="ACP73" s="44"/>
      <c r="ACQ73" s="44"/>
      <c r="ACR73" s="44"/>
      <c r="ACS73" s="44"/>
      <c r="ACT73" s="44"/>
      <c r="ACU73" s="44"/>
      <c r="ACV73" s="44"/>
      <c r="ACW73" s="44"/>
      <c r="ACX73" s="44"/>
      <c r="ACY73" s="44"/>
      <c r="ACZ73" s="44"/>
      <c r="ADA73" s="44"/>
      <c r="ADB73" s="44"/>
      <c r="ADC73" s="44"/>
      <c r="ADD73" s="44"/>
      <c r="ADE73" s="44"/>
      <c r="ADF73" s="44"/>
      <c r="ADG73" s="44"/>
      <c r="ADH73" s="44"/>
      <c r="ADI73" s="44"/>
      <c r="ADJ73" s="44"/>
      <c r="ADK73" s="44"/>
      <c r="ADL73" s="44"/>
      <c r="ADM73" s="44"/>
      <c r="ADN73" s="44"/>
      <c r="ADO73" s="44"/>
      <c r="ADP73" s="44"/>
      <c r="ADQ73" s="44"/>
      <c r="ADR73" s="44"/>
      <c r="ADS73" s="44"/>
      <c r="ADT73" s="44"/>
      <c r="ADU73" s="44"/>
      <c r="ADV73" s="44"/>
      <c r="ADW73" s="44"/>
      <c r="ADX73" s="44"/>
      <c r="ADY73" s="44"/>
      <c r="ADZ73" s="44"/>
      <c r="AEA73" s="44"/>
      <c r="AEB73" s="44"/>
      <c r="AEC73" s="44"/>
      <c r="AED73" s="44"/>
      <c r="AEE73" s="44"/>
      <c r="AEF73" s="44"/>
      <c r="AEG73" s="44"/>
      <c r="AEH73" s="44"/>
      <c r="AEI73" s="44"/>
      <c r="AEJ73" s="44"/>
      <c r="AEK73" s="44"/>
      <c r="AEL73" s="44"/>
      <c r="AEM73" s="44"/>
      <c r="AEN73" s="44"/>
      <c r="AEO73" s="44"/>
      <c r="AEP73" s="44"/>
      <c r="AEQ73" s="44"/>
      <c r="AER73" s="44"/>
      <c r="AES73" s="44"/>
      <c r="AET73" s="44"/>
      <c r="AEU73" s="44"/>
      <c r="AEV73" s="44"/>
      <c r="AEW73" s="44"/>
      <c r="AEX73" s="44"/>
      <c r="AEY73" s="44"/>
      <c r="AEZ73" s="44"/>
      <c r="AFA73" s="44"/>
      <c r="AFB73" s="44"/>
      <c r="AFC73" s="44"/>
      <c r="AFD73" s="44"/>
      <c r="AFE73" s="44"/>
      <c r="AFF73" s="44"/>
      <c r="AFG73" s="44"/>
      <c r="AFH73" s="44"/>
      <c r="AFI73" s="44"/>
      <c r="AFJ73" s="44"/>
      <c r="AFK73" s="44"/>
      <c r="AFL73" s="44"/>
      <c r="AFM73" s="44"/>
      <c r="AFN73" s="44"/>
      <c r="AFO73" s="44"/>
      <c r="AFP73" s="44"/>
      <c r="AFQ73" s="44"/>
      <c r="AFR73" s="44"/>
      <c r="AFS73" s="44"/>
      <c r="AFT73" s="44"/>
      <c r="AFU73" s="44"/>
      <c r="AFV73" s="44"/>
      <c r="AFW73" s="44"/>
      <c r="AFX73" s="44"/>
      <c r="AFY73" s="44"/>
      <c r="AFZ73" s="44"/>
      <c r="AGA73" s="44"/>
      <c r="AGB73" s="44"/>
      <c r="AGC73" s="44"/>
      <c r="AGD73" s="44"/>
      <c r="AGE73" s="44"/>
      <c r="AGF73" s="44"/>
      <c r="AGG73" s="44"/>
      <c r="AGH73" s="44"/>
      <c r="AGI73" s="44"/>
      <c r="AGJ73" s="44"/>
      <c r="AGK73" s="44"/>
      <c r="AGL73" s="44"/>
      <c r="AGM73" s="44"/>
      <c r="AGN73" s="44"/>
      <c r="AGO73" s="44"/>
      <c r="AGP73" s="44"/>
      <c r="AGQ73" s="44"/>
      <c r="AGR73" s="44"/>
      <c r="AGS73" s="44"/>
      <c r="AGT73" s="44"/>
      <c r="AGU73" s="44"/>
      <c r="AGV73" s="44"/>
      <c r="AGW73" s="44"/>
      <c r="AGX73" s="44"/>
      <c r="AGY73" s="44"/>
      <c r="AGZ73" s="44"/>
      <c r="AHA73" s="44"/>
      <c r="AHB73" s="44"/>
      <c r="AHC73" s="44"/>
      <c r="AHD73" s="44"/>
      <c r="AHE73" s="44"/>
      <c r="AHF73" s="44"/>
      <c r="AHG73" s="44"/>
      <c r="AHH73" s="44"/>
      <c r="AHI73" s="44"/>
      <c r="AHJ73" s="44"/>
      <c r="AHK73" s="44"/>
      <c r="AHL73" s="44"/>
      <c r="AHM73" s="44"/>
      <c r="AHN73" s="44"/>
      <c r="AHO73" s="44"/>
      <c r="AHP73" s="44"/>
      <c r="AHQ73" s="44"/>
      <c r="AHR73" s="44"/>
      <c r="AHS73" s="44"/>
      <c r="AHT73" s="44"/>
      <c r="AHU73" s="44"/>
      <c r="AHV73" s="44"/>
      <c r="AHW73" s="44"/>
      <c r="AHX73" s="44"/>
      <c r="AHY73" s="44"/>
      <c r="AHZ73" s="44"/>
      <c r="AIA73" s="44"/>
      <c r="AIB73" s="44"/>
      <c r="AIC73" s="44"/>
      <c r="AID73" s="44"/>
      <c r="AIE73" s="44"/>
      <c r="AIF73" s="44"/>
      <c r="AIG73" s="44"/>
      <c r="AIH73" s="44"/>
      <c r="AII73" s="44"/>
      <c r="AIJ73" s="44"/>
      <c r="AIK73" s="44"/>
      <c r="AIL73" s="44"/>
      <c r="AIM73" s="44"/>
      <c r="AIN73" s="44"/>
      <c r="AIO73" s="44"/>
      <c r="AIP73" s="44"/>
      <c r="AIQ73" s="44"/>
      <c r="AIR73" s="44"/>
      <c r="AIS73" s="44"/>
      <c r="AIT73" s="44"/>
      <c r="AIU73" s="44"/>
      <c r="AIV73" s="44"/>
      <c r="AIW73" s="44"/>
      <c r="AIX73" s="44"/>
      <c r="AIY73" s="44"/>
      <c r="AIZ73" s="44"/>
      <c r="AJA73" s="44"/>
      <c r="AJB73" s="44"/>
      <c r="AJC73" s="44"/>
      <c r="AJD73" s="44"/>
      <c r="AJE73" s="44"/>
      <c r="AJF73" s="44"/>
      <c r="AJG73" s="44"/>
      <c r="AJH73" s="44"/>
      <c r="AJI73" s="44"/>
      <c r="AJJ73" s="44"/>
      <c r="AJK73" s="44"/>
      <c r="AJL73" s="44"/>
      <c r="AJM73" s="44"/>
      <c r="AJN73" s="44"/>
      <c r="AJO73" s="44"/>
      <c r="AJP73" s="44"/>
      <c r="AJQ73" s="44"/>
      <c r="AJR73" s="44"/>
      <c r="AJS73" s="44"/>
      <c r="AJT73" s="44"/>
      <c r="AJU73" s="44"/>
      <c r="AJV73" s="44"/>
      <c r="AJW73" s="44"/>
      <c r="AJX73" s="44"/>
      <c r="AJY73" s="44"/>
      <c r="AJZ73" s="44"/>
      <c r="AKA73" s="44"/>
      <c r="AKB73" s="44"/>
      <c r="AKC73" s="44"/>
      <c r="AKD73" s="44"/>
      <c r="AKE73" s="44"/>
      <c r="AKF73" s="44"/>
      <c r="AKG73" s="44"/>
      <c r="AKH73" s="44"/>
      <c r="AKI73" s="44"/>
      <c r="AKJ73" s="44"/>
      <c r="AKK73" s="44"/>
      <c r="AKL73" s="44"/>
      <c r="AKM73" s="44"/>
      <c r="AKN73" s="44"/>
      <c r="AKO73" s="44"/>
      <c r="AKP73" s="44"/>
      <c r="AKQ73" s="44"/>
      <c r="AKR73" s="44"/>
      <c r="AKS73" s="44"/>
      <c r="AKT73" s="44"/>
      <c r="AKU73" s="44"/>
      <c r="AKV73" s="44"/>
      <c r="AKW73" s="44"/>
      <c r="AKX73" s="44"/>
      <c r="AKY73" s="44"/>
      <c r="AKZ73" s="44"/>
      <c r="ALA73" s="44"/>
      <c r="ALB73" s="44"/>
      <c r="ALC73" s="44"/>
      <c r="ALD73" s="44"/>
      <c r="ALE73" s="44"/>
      <c r="ALF73" s="44"/>
      <c r="ALG73" s="44"/>
      <c r="ALH73" s="44"/>
      <c r="ALI73" s="44"/>
      <c r="ALJ73" s="44"/>
      <c r="ALK73" s="44"/>
      <c r="ALL73" s="44"/>
      <c r="ALM73" s="44"/>
      <c r="ALN73" s="44"/>
      <c r="ALO73" s="44"/>
      <c r="ALP73" s="44"/>
      <c r="ALQ73" s="44"/>
      <c r="ALR73" s="44"/>
      <c r="ALS73" s="44"/>
      <c r="ALT73" s="44"/>
      <c r="ALU73" s="44"/>
      <c r="ALV73" s="44"/>
      <c r="ALW73" s="44"/>
      <c r="ALX73" s="44"/>
      <c r="ALY73" s="44"/>
      <c r="ALZ73" s="44"/>
      <c r="AMA73" s="44"/>
      <c r="AMB73" s="44"/>
      <c r="AMC73" s="44"/>
      <c r="AMD73" s="44"/>
      <c r="AME73" s="44"/>
      <c r="AMF73" s="44"/>
      <c r="AMG73" s="44"/>
      <c r="AMH73" s="44"/>
      <c r="AMI73" s="44"/>
      <c r="AMJ73" s="44"/>
      <c r="AMK73" s="44"/>
      <c r="AML73" s="44"/>
      <c r="AMM73" s="44"/>
      <c r="AMN73" s="44"/>
      <c r="AMO73" s="44"/>
      <c r="AMP73" s="44"/>
      <c r="AMQ73" s="44"/>
      <c r="AMR73" s="44"/>
      <c r="AMS73" s="44"/>
      <c r="AMT73" s="44"/>
      <c r="AMU73" s="44"/>
      <c r="AMV73" s="44"/>
      <c r="AMW73" s="44"/>
      <c r="AMX73" s="44"/>
      <c r="AMY73" s="44"/>
      <c r="AMZ73" s="44"/>
      <c r="ANA73" s="44"/>
      <c r="ANB73" s="44"/>
      <c r="ANC73" s="44"/>
      <c r="AND73" s="44"/>
      <c r="ANE73" s="44"/>
      <c r="ANF73" s="44"/>
      <c r="ANG73" s="44"/>
      <c r="ANH73" s="44"/>
      <c r="ANI73" s="44"/>
      <c r="ANJ73" s="44"/>
      <c r="ANK73" s="44"/>
      <c r="ANL73" s="44"/>
      <c r="ANM73" s="44"/>
      <c r="ANN73" s="44"/>
      <c r="ANO73" s="44"/>
      <c r="ANP73" s="44"/>
      <c r="ANQ73" s="44"/>
      <c r="ANR73" s="44"/>
      <c r="ANS73" s="44"/>
      <c r="ANT73" s="44"/>
      <c r="ANU73" s="44"/>
      <c r="ANV73" s="44"/>
      <c r="ANW73" s="44"/>
      <c r="ANX73" s="44"/>
      <c r="ANY73" s="44"/>
      <c r="ANZ73" s="44"/>
      <c r="AOA73" s="44"/>
      <c r="AOB73" s="44"/>
      <c r="AOC73" s="44"/>
      <c r="AOD73" s="44"/>
      <c r="AOE73" s="44"/>
      <c r="AOF73" s="44"/>
      <c r="AOG73" s="44"/>
      <c r="AOH73" s="44"/>
      <c r="AOI73" s="44"/>
      <c r="AOJ73" s="44"/>
      <c r="AOK73" s="44"/>
      <c r="AOL73" s="44"/>
      <c r="AOM73" s="44"/>
      <c r="AON73" s="44"/>
      <c r="AOO73" s="44"/>
      <c r="AOP73" s="44"/>
      <c r="AOQ73" s="44"/>
      <c r="AOR73" s="44"/>
      <c r="AOS73" s="44"/>
      <c r="AOT73" s="44"/>
      <c r="AOU73" s="44"/>
      <c r="AOV73" s="44"/>
      <c r="AOW73" s="44"/>
      <c r="AOX73" s="44"/>
      <c r="AOY73" s="44"/>
      <c r="AOZ73" s="44"/>
      <c r="APA73" s="44"/>
      <c r="APB73" s="44"/>
      <c r="APC73" s="44"/>
      <c r="APD73" s="44"/>
      <c r="APE73" s="44"/>
      <c r="APF73" s="44"/>
      <c r="APG73" s="44"/>
      <c r="APH73" s="44"/>
      <c r="API73" s="44"/>
      <c r="APJ73" s="44"/>
      <c r="APK73" s="44"/>
      <c r="APL73" s="44"/>
      <c r="APM73" s="44"/>
    </row>
    <row r="74" spans="3:1105" x14ac:dyDescent="0.25">
      <c r="C74" s="46" t="s">
        <v>361</v>
      </c>
      <c r="D74" s="44">
        <v>12515</v>
      </c>
      <c r="E74" s="119">
        <v>12715794.960000001</v>
      </c>
      <c r="F74" s="119">
        <v>0</v>
      </c>
      <c r="G74" s="119">
        <v>-27265448.109999999</v>
      </c>
      <c r="H74" s="119">
        <v>0</v>
      </c>
      <c r="I74" s="44"/>
      <c r="J74" s="44"/>
      <c r="K74" s="44"/>
      <c r="L74" s="44"/>
      <c r="M74" s="44"/>
      <c r="N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  <c r="AJ74" s="44"/>
      <c r="AK74" s="44"/>
      <c r="AL74" s="44"/>
      <c r="AM74" s="44"/>
      <c r="AN74" s="44"/>
      <c r="AO74" s="44"/>
      <c r="AP74" s="44"/>
      <c r="AQ74" s="44"/>
      <c r="AR74" s="44"/>
      <c r="AS74" s="44"/>
      <c r="AT74" s="44"/>
      <c r="AU74" s="44"/>
      <c r="AV74" s="44"/>
      <c r="AW74" s="44"/>
      <c r="AX74" s="44"/>
      <c r="AY74" s="44"/>
      <c r="AZ74" s="44"/>
      <c r="BA74" s="44"/>
      <c r="BB74" s="44"/>
      <c r="BC74" s="44"/>
      <c r="BD74" s="44"/>
      <c r="BE74" s="44"/>
      <c r="BF74" s="44"/>
      <c r="BG74" s="44"/>
      <c r="BH74" s="44"/>
      <c r="BI74" s="44"/>
      <c r="BJ74" s="44"/>
      <c r="BK74" s="44"/>
      <c r="BL74" s="44"/>
      <c r="BM74" s="44"/>
      <c r="BN74" s="44"/>
      <c r="BO74" s="44"/>
      <c r="BP74" s="44"/>
      <c r="BQ74" s="44"/>
      <c r="BR74" s="44"/>
      <c r="BS74" s="44"/>
      <c r="BT74" s="44"/>
      <c r="BU74" s="44"/>
      <c r="BV74" s="44"/>
      <c r="BW74" s="44"/>
      <c r="BX74" s="44"/>
      <c r="BY74" s="44"/>
      <c r="BZ74" s="44"/>
      <c r="CA74" s="44"/>
      <c r="CB74" s="44"/>
      <c r="CC74" s="44"/>
      <c r="CD74" s="44"/>
      <c r="CE74" s="44"/>
      <c r="CF74" s="44"/>
      <c r="CG74" s="44"/>
      <c r="CH74" s="44"/>
      <c r="CI74" s="44"/>
      <c r="CJ74" s="44"/>
      <c r="CK74" s="44"/>
      <c r="CL74" s="44"/>
      <c r="CM74" s="44"/>
      <c r="CN74" s="44"/>
      <c r="CO74" s="44"/>
      <c r="CP74" s="44"/>
      <c r="CQ74" s="44"/>
      <c r="CR74" s="44"/>
      <c r="CS74" s="44"/>
      <c r="CT74" s="44"/>
      <c r="CU74" s="44"/>
      <c r="CV74" s="44"/>
      <c r="CW74" s="44"/>
      <c r="CX74" s="44"/>
      <c r="CY74" s="44"/>
      <c r="CZ74" s="44"/>
      <c r="DA74" s="44"/>
      <c r="DB74" s="44"/>
      <c r="DC74" s="44"/>
      <c r="DD74" s="44"/>
      <c r="DE74" s="44"/>
      <c r="DF74" s="44"/>
      <c r="DG74" s="44"/>
      <c r="DH74" s="44"/>
      <c r="DI74" s="44"/>
      <c r="DJ74" s="44"/>
      <c r="DK74" s="44"/>
      <c r="DL74" s="44"/>
      <c r="DM74" s="44"/>
      <c r="DN74" s="44"/>
      <c r="DO74" s="44"/>
      <c r="DP74" s="44"/>
      <c r="DQ74" s="44"/>
      <c r="DR74" s="44"/>
      <c r="DS74" s="44"/>
      <c r="DT74" s="44"/>
      <c r="DU74" s="44"/>
      <c r="DV74" s="44"/>
      <c r="DW74" s="44"/>
      <c r="DX74" s="44"/>
      <c r="DY74" s="44"/>
      <c r="DZ74" s="44"/>
      <c r="EA74" s="44"/>
      <c r="EB74" s="44"/>
      <c r="EC74" s="44"/>
      <c r="ED74" s="44"/>
      <c r="EE74" s="44"/>
      <c r="EF74" s="44"/>
      <c r="EG74" s="44"/>
      <c r="EH74" s="44"/>
      <c r="EI74" s="44"/>
      <c r="EJ74" s="44"/>
      <c r="EK74" s="44"/>
      <c r="EL74" s="44"/>
      <c r="EM74" s="44"/>
      <c r="EN74" s="44"/>
      <c r="EO74" s="44"/>
      <c r="EP74" s="44"/>
      <c r="EQ74" s="44"/>
      <c r="ER74" s="44"/>
      <c r="ES74" s="44"/>
      <c r="ET74" s="44"/>
      <c r="EU74" s="44"/>
      <c r="EV74" s="44"/>
      <c r="EW74" s="44"/>
      <c r="EX74" s="44"/>
      <c r="EY74" s="44"/>
      <c r="EZ74" s="44"/>
      <c r="FA74" s="44"/>
      <c r="FB74" s="44"/>
      <c r="FC74" s="44"/>
      <c r="FD74" s="44"/>
      <c r="FE74" s="44"/>
      <c r="FF74" s="44"/>
      <c r="FG74" s="44"/>
      <c r="FH74" s="44"/>
      <c r="FI74" s="44"/>
      <c r="FJ74" s="44"/>
      <c r="FK74" s="44"/>
      <c r="FL74" s="44"/>
      <c r="FM74" s="44"/>
      <c r="FN74" s="44"/>
      <c r="FO74" s="44"/>
      <c r="FP74" s="44"/>
      <c r="FQ74" s="44"/>
      <c r="FR74" s="44"/>
      <c r="FS74" s="44"/>
      <c r="FT74" s="44"/>
      <c r="FU74" s="44"/>
      <c r="FV74" s="44"/>
      <c r="FW74" s="44"/>
      <c r="FX74" s="44"/>
      <c r="FY74" s="44"/>
      <c r="FZ74" s="44"/>
      <c r="GA74" s="44"/>
      <c r="GB74" s="44"/>
      <c r="GC74" s="44"/>
      <c r="GD74" s="44"/>
      <c r="GE74" s="44"/>
      <c r="GF74" s="44"/>
      <c r="GG74" s="44"/>
      <c r="GH74" s="44"/>
      <c r="GI74" s="44"/>
      <c r="GJ74" s="44"/>
      <c r="GK74" s="44"/>
      <c r="GL74" s="44"/>
      <c r="GM74" s="44"/>
      <c r="GN74" s="44"/>
      <c r="GO74" s="44"/>
      <c r="GP74" s="44"/>
      <c r="GQ74" s="44"/>
      <c r="GR74" s="44"/>
      <c r="GS74" s="44"/>
      <c r="GT74" s="44"/>
      <c r="GU74" s="44"/>
      <c r="GV74" s="44"/>
      <c r="GW74" s="44"/>
      <c r="GX74" s="44"/>
      <c r="GY74" s="44"/>
      <c r="GZ74" s="44"/>
      <c r="HA74" s="44"/>
      <c r="HB74" s="44"/>
      <c r="HC74" s="44"/>
      <c r="HD74" s="44"/>
      <c r="HE74" s="44"/>
      <c r="HF74" s="44"/>
      <c r="HG74" s="44"/>
      <c r="HH74" s="44"/>
      <c r="HI74" s="44"/>
      <c r="HJ74" s="44"/>
      <c r="HK74" s="44"/>
      <c r="HL74" s="44"/>
      <c r="HM74" s="44"/>
      <c r="HN74" s="44"/>
      <c r="HO74" s="44"/>
      <c r="HP74" s="44"/>
      <c r="HQ74" s="44"/>
      <c r="HR74" s="44"/>
      <c r="HS74" s="44"/>
      <c r="HT74" s="44"/>
      <c r="HU74" s="44"/>
      <c r="HV74" s="44"/>
      <c r="HW74" s="44"/>
      <c r="HX74" s="44"/>
      <c r="HY74" s="44"/>
      <c r="HZ74" s="44"/>
      <c r="IA74" s="44"/>
      <c r="IB74" s="44"/>
      <c r="IC74" s="44"/>
      <c r="ID74" s="44"/>
      <c r="IE74" s="44"/>
      <c r="IF74" s="44"/>
      <c r="IG74" s="44"/>
      <c r="IH74" s="44"/>
      <c r="II74" s="44"/>
      <c r="IJ74" s="44"/>
      <c r="IK74" s="44"/>
      <c r="IL74" s="44"/>
      <c r="IM74" s="44"/>
      <c r="IN74" s="44"/>
      <c r="IO74" s="44"/>
      <c r="IP74" s="44"/>
      <c r="IQ74" s="44"/>
      <c r="IR74" s="44"/>
      <c r="IS74" s="44"/>
      <c r="IT74" s="44"/>
      <c r="IU74" s="44"/>
      <c r="IV74" s="44"/>
      <c r="IW74" s="44"/>
      <c r="IX74" s="44"/>
      <c r="IY74" s="44"/>
      <c r="IZ74" s="44"/>
      <c r="JA74" s="44"/>
      <c r="JB74" s="44"/>
      <c r="JC74" s="44"/>
      <c r="JD74" s="44"/>
      <c r="JE74" s="44"/>
      <c r="JF74" s="44"/>
      <c r="JG74" s="44"/>
      <c r="JH74" s="44"/>
      <c r="JI74" s="44"/>
      <c r="JJ74" s="44"/>
      <c r="JK74" s="44"/>
      <c r="JL74" s="44"/>
      <c r="JM74" s="44"/>
      <c r="JN74" s="44"/>
      <c r="JO74" s="44"/>
      <c r="JP74" s="44"/>
      <c r="JQ74" s="44"/>
      <c r="JR74" s="44"/>
      <c r="JS74" s="44"/>
      <c r="JT74" s="44"/>
      <c r="JU74" s="44"/>
      <c r="JV74" s="44"/>
      <c r="JW74" s="44"/>
      <c r="JX74" s="44"/>
      <c r="JY74" s="44"/>
      <c r="JZ74" s="44"/>
      <c r="KA74" s="44"/>
      <c r="KB74" s="44"/>
      <c r="KC74" s="44"/>
      <c r="KD74" s="44"/>
      <c r="KE74" s="44"/>
      <c r="KF74" s="44"/>
      <c r="KG74" s="44"/>
      <c r="KH74" s="44"/>
      <c r="KI74" s="44"/>
      <c r="KJ74" s="44"/>
      <c r="KK74" s="44"/>
      <c r="KL74" s="44"/>
      <c r="KM74" s="44"/>
      <c r="KN74" s="44"/>
      <c r="KO74" s="44"/>
      <c r="KP74" s="44"/>
      <c r="KQ74" s="44"/>
      <c r="KR74" s="44"/>
      <c r="KS74" s="44"/>
      <c r="KT74" s="44"/>
      <c r="KU74" s="44"/>
      <c r="KV74" s="44"/>
      <c r="KW74" s="44"/>
      <c r="KX74" s="44"/>
      <c r="KY74" s="44"/>
      <c r="KZ74" s="44"/>
      <c r="LA74" s="44"/>
      <c r="LB74" s="44"/>
      <c r="LC74" s="44"/>
      <c r="LD74" s="44"/>
      <c r="LE74" s="44"/>
      <c r="LF74" s="44"/>
      <c r="LG74" s="44"/>
      <c r="LH74" s="44"/>
      <c r="LI74" s="44"/>
      <c r="LJ74" s="44"/>
      <c r="LK74" s="44"/>
      <c r="LL74" s="44"/>
      <c r="LM74" s="44"/>
      <c r="LN74" s="44"/>
      <c r="LO74" s="44"/>
      <c r="LP74" s="44"/>
      <c r="LQ74" s="44"/>
      <c r="LR74" s="44"/>
      <c r="LS74" s="44"/>
      <c r="LT74" s="44"/>
      <c r="LU74" s="44"/>
      <c r="LV74" s="44"/>
      <c r="LW74" s="44"/>
      <c r="LX74" s="44"/>
      <c r="LY74" s="44"/>
      <c r="LZ74" s="44"/>
      <c r="MA74" s="44"/>
      <c r="MB74" s="44"/>
      <c r="MC74" s="44"/>
      <c r="MD74" s="44"/>
      <c r="ME74" s="44"/>
      <c r="MF74" s="44"/>
      <c r="MG74" s="44"/>
      <c r="MH74" s="44"/>
      <c r="MI74" s="44"/>
      <c r="MJ74" s="44"/>
      <c r="MK74" s="44"/>
      <c r="ML74" s="44"/>
      <c r="MM74" s="44"/>
      <c r="MN74" s="44"/>
      <c r="MO74" s="44"/>
      <c r="MP74" s="44"/>
      <c r="MQ74" s="44"/>
      <c r="MR74" s="44"/>
      <c r="MS74" s="44"/>
      <c r="MT74" s="44"/>
      <c r="MU74" s="44"/>
      <c r="MV74" s="44"/>
      <c r="MW74" s="44"/>
      <c r="MX74" s="44"/>
      <c r="MY74" s="44"/>
      <c r="MZ74" s="44"/>
      <c r="NA74" s="44"/>
      <c r="NB74" s="44"/>
      <c r="NC74" s="44"/>
      <c r="ND74" s="44"/>
      <c r="NE74" s="44"/>
      <c r="NF74" s="44"/>
      <c r="NG74" s="44"/>
      <c r="NH74" s="44"/>
      <c r="NI74" s="44"/>
      <c r="NJ74" s="44"/>
      <c r="NK74" s="44"/>
      <c r="NL74" s="44"/>
      <c r="NM74" s="44"/>
      <c r="NN74" s="44"/>
      <c r="NO74" s="44"/>
      <c r="NP74" s="44"/>
      <c r="NQ74" s="44"/>
      <c r="NR74" s="44"/>
      <c r="NS74" s="44"/>
      <c r="NT74" s="44"/>
      <c r="NU74" s="44"/>
      <c r="NV74" s="44"/>
      <c r="NW74" s="44"/>
      <c r="NX74" s="44"/>
      <c r="NY74" s="44"/>
      <c r="NZ74" s="44"/>
      <c r="OA74" s="44"/>
      <c r="OB74" s="44"/>
      <c r="OC74" s="44"/>
      <c r="OD74" s="44"/>
      <c r="OE74" s="44"/>
      <c r="OF74" s="44"/>
      <c r="OG74" s="44"/>
      <c r="OH74" s="44"/>
      <c r="OI74" s="44"/>
      <c r="OJ74" s="44"/>
      <c r="OK74" s="44"/>
      <c r="OL74" s="44"/>
      <c r="OM74" s="44"/>
      <c r="ON74" s="44"/>
      <c r="OO74" s="44"/>
      <c r="OP74" s="44"/>
      <c r="OQ74" s="44"/>
      <c r="OR74" s="44"/>
      <c r="OS74" s="44"/>
      <c r="OT74" s="44"/>
      <c r="OU74" s="44"/>
      <c r="OV74" s="44"/>
      <c r="OW74" s="44"/>
      <c r="OX74" s="44"/>
      <c r="OY74" s="44"/>
      <c r="OZ74" s="44"/>
      <c r="PA74" s="44"/>
      <c r="PB74" s="44"/>
      <c r="PC74" s="44"/>
      <c r="PD74" s="44"/>
      <c r="PE74" s="44"/>
      <c r="PF74" s="44"/>
      <c r="PG74" s="44"/>
      <c r="PH74" s="44"/>
      <c r="PI74" s="44"/>
      <c r="PJ74" s="44"/>
      <c r="PK74" s="44"/>
      <c r="PL74" s="44"/>
      <c r="PM74" s="44"/>
      <c r="PN74" s="44"/>
      <c r="PO74" s="44"/>
      <c r="PP74" s="44"/>
      <c r="PQ74" s="44"/>
      <c r="PR74" s="44"/>
      <c r="PS74" s="44"/>
      <c r="PT74" s="44"/>
      <c r="PU74" s="44"/>
      <c r="PV74" s="44"/>
      <c r="PW74" s="44"/>
      <c r="PX74" s="44"/>
      <c r="PY74" s="44"/>
      <c r="PZ74" s="44"/>
      <c r="QA74" s="44"/>
      <c r="QB74" s="44"/>
      <c r="QC74" s="44"/>
      <c r="QD74" s="44"/>
      <c r="QE74" s="44"/>
      <c r="QF74" s="44"/>
      <c r="QG74" s="44"/>
      <c r="QH74" s="44"/>
      <c r="QI74" s="44"/>
      <c r="QJ74" s="44"/>
      <c r="QK74" s="44"/>
      <c r="QL74" s="44"/>
      <c r="QM74" s="44"/>
      <c r="QN74" s="44"/>
      <c r="QO74" s="44"/>
      <c r="QP74" s="44"/>
      <c r="QQ74" s="44"/>
      <c r="QR74" s="44"/>
      <c r="QS74" s="44"/>
      <c r="QT74" s="44"/>
      <c r="QU74" s="44"/>
      <c r="QV74" s="44"/>
      <c r="QW74" s="44"/>
      <c r="QX74" s="44"/>
      <c r="QY74" s="44"/>
      <c r="QZ74" s="44"/>
      <c r="RA74" s="44"/>
      <c r="RB74" s="44"/>
      <c r="RC74" s="44"/>
      <c r="RD74" s="44"/>
      <c r="RE74" s="44"/>
      <c r="RF74" s="44"/>
      <c r="RG74" s="44"/>
      <c r="RH74" s="44"/>
      <c r="RI74" s="44"/>
      <c r="RJ74" s="44"/>
      <c r="RK74" s="44"/>
      <c r="RL74" s="44"/>
      <c r="RM74" s="44"/>
      <c r="RN74" s="44"/>
      <c r="RO74" s="44"/>
      <c r="RP74" s="44"/>
      <c r="RQ74" s="44"/>
      <c r="RR74" s="44"/>
      <c r="RS74" s="44"/>
      <c r="RT74" s="44"/>
      <c r="RU74" s="44"/>
      <c r="RV74" s="44"/>
      <c r="RW74" s="44"/>
      <c r="RX74" s="44"/>
      <c r="RY74" s="44"/>
      <c r="RZ74" s="44"/>
      <c r="SA74" s="44"/>
      <c r="SB74" s="44"/>
      <c r="SC74" s="44"/>
      <c r="SD74" s="44"/>
      <c r="SE74" s="44"/>
      <c r="SF74" s="44"/>
      <c r="SG74" s="44"/>
      <c r="SH74" s="44"/>
      <c r="SI74" s="44"/>
      <c r="SJ74" s="44"/>
      <c r="SK74" s="44"/>
      <c r="SL74" s="44"/>
      <c r="SM74" s="44"/>
      <c r="SN74" s="44"/>
      <c r="SO74" s="44"/>
      <c r="SP74" s="44"/>
      <c r="SQ74" s="44"/>
      <c r="SR74" s="44"/>
      <c r="SS74" s="44"/>
      <c r="ST74" s="44"/>
      <c r="SU74" s="44"/>
      <c r="SV74" s="44"/>
      <c r="SW74" s="44"/>
      <c r="SX74" s="44"/>
      <c r="SY74" s="44"/>
      <c r="SZ74" s="44"/>
      <c r="TA74" s="44"/>
      <c r="TB74" s="44"/>
      <c r="TC74" s="44"/>
      <c r="TD74" s="44"/>
      <c r="TE74" s="44"/>
      <c r="TF74" s="44"/>
      <c r="TG74" s="44"/>
      <c r="TH74" s="44"/>
      <c r="TI74" s="44"/>
      <c r="TJ74" s="44"/>
      <c r="TK74" s="44"/>
      <c r="TL74" s="44"/>
      <c r="TM74" s="44"/>
      <c r="TN74" s="44"/>
      <c r="TO74" s="44"/>
      <c r="TP74" s="44"/>
      <c r="TQ74" s="44"/>
      <c r="TR74" s="44"/>
      <c r="TS74" s="44"/>
      <c r="TT74" s="44"/>
      <c r="TU74" s="44"/>
      <c r="TV74" s="44"/>
      <c r="TW74" s="44"/>
      <c r="TX74" s="44"/>
      <c r="TY74" s="44"/>
      <c r="TZ74" s="44"/>
      <c r="UA74" s="44"/>
      <c r="UB74" s="44"/>
      <c r="UC74" s="44"/>
      <c r="UD74" s="44"/>
      <c r="UE74" s="44"/>
      <c r="UF74" s="44"/>
      <c r="UG74" s="44"/>
      <c r="UH74" s="44"/>
      <c r="UI74" s="44"/>
      <c r="UJ74" s="44"/>
      <c r="UK74" s="44"/>
      <c r="UL74" s="44"/>
      <c r="UM74" s="44"/>
      <c r="UN74" s="44"/>
      <c r="UO74" s="44"/>
      <c r="UP74" s="44"/>
      <c r="UQ74" s="44"/>
      <c r="UR74" s="44"/>
      <c r="US74" s="44"/>
      <c r="UT74" s="44"/>
      <c r="UU74" s="44"/>
      <c r="UV74" s="44"/>
      <c r="UW74" s="44"/>
      <c r="UX74" s="44"/>
      <c r="UY74" s="44"/>
      <c r="UZ74" s="44"/>
      <c r="VA74" s="44"/>
      <c r="VB74" s="44"/>
      <c r="VC74" s="44"/>
      <c r="VD74" s="44"/>
      <c r="VE74" s="44"/>
      <c r="VF74" s="44"/>
      <c r="VG74" s="44"/>
      <c r="VH74" s="44"/>
      <c r="VI74" s="44"/>
      <c r="VJ74" s="44"/>
      <c r="VK74" s="44"/>
      <c r="VL74" s="44"/>
      <c r="VM74" s="44"/>
      <c r="VN74" s="44"/>
      <c r="VO74" s="44"/>
      <c r="VP74" s="44"/>
      <c r="VQ74" s="44"/>
      <c r="VR74" s="44"/>
      <c r="VS74" s="44"/>
      <c r="VT74" s="44"/>
      <c r="VU74" s="44"/>
      <c r="VV74" s="44"/>
      <c r="VW74" s="44"/>
      <c r="VX74" s="44"/>
      <c r="VY74" s="44"/>
      <c r="VZ74" s="44"/>
      <c r="WA74" s="44"/>
      <c r="WB74" s="44"/>
      <c r="WC74" s="44"/>
      <c r="WD74" s="44"/>
      <c r="WE74" s="44"/>
      <c r="WF74" s="44"/>
      <c r="WG74" s="44"/>
      <c r="WH74" s="44"/>
      <c r="WI74" s="44"/>
      <c r="WJ74" s="44"/>
      <c r="WK74" s="44"/>
      <c r="WL74" s="44"/>
      <c r="WM74" s="44"/>
      <c r="WN74" s="44"/>
      <c r="WO74" s="44"/>
      <c r="WP74" s="44"/>
      <c r="WQ74" s="44"/>
      <c r="WR74" s="44"/>
      <c r="WS74" s="44"/>
      <c r="WT74" s="44"/>
      <c r="WU74" s="44"/>
      <c r="WV74" s="44"/>
      <c r="WW74" s="44"/>
      <c r="WX74" s="44"/>
      <c r="WY74" s="44"/>
      <c r="WZ74" s="44"/>
      <c r="XA74" s="44"/>
      <c r="XB74" s="44"/>
      <c r="XC74" s="44"/>
      <c r="XD74" s="44"/>
      <c r="XE74" s="44"/>
      <c r="XF74" s="44"/>
      <c r="XG74" s="44"/>
      <c r="XH74" s="44"/>
      <c r="XI74" s="44"/>
      <c r="XJ74" s="44"/>
      <c r="XK74" s="44"/>
      <c r="XL74" s="44"/>
      <c r="XM74" s="44"/>
      <c r="XN74" s="44"/>
      <c r="XO74" s="44"/>
      <c r="XP74" s="44"/>
      <c r="XQ74" s="44"/>
      <c r="XR74" s="44"/>
      <c r="XS74" s="44"/>
      <c r="XT74" s="44"/>
      <c r="XU74" s="44"/>
      <c r="XV74" s="44"/>
      <c r="XW74" s="44"/>
      <c r="XX74" s="44"/>
      <c r="XY74" s="44"/>
      <c r="XZ74" s="44"/>
      <c r="YA74" s="44"/>
      <c r="YB74" s="44"/>
      <c r="YC74" s="44"/>
      <c r="YD74" s="44"/>
      <c r="YE74" s="44"/>
      <c r="YF74" s="44"/>
      <c r="YG74" s="44"/>
      <c r="YH74" s="44"/>
      <c r="YI74" s="44"/>
      <c r="YJ74" s="44"/>
      <c r="YK74" s="44"/>
      <c r="YL74" s="44"/>
      <c r="YM74" s="44"/>
      <c r="YN74" s="44"/>
      <c r="YO74" s="44"/>
      <c r="YP74" s="44"/>
      <c r="YQ74" s="44"/>
      <c r="YR74" s="44"/>
      <c r="YS74" s="44"/>
      <c r="YT74" s="44"/>
      <c r="YU74" s="44"/>
      <c r="YV74" s="44"/>
      <c r="YW74" s="44"/>
      <c r="YX74" s="44"/>
      <c r="YY74" s="44"/>
      <c r="YZ74" s="44"/>
      <c r="ZA74" s="44"/>
      <c r="ZB74" s="44"/>
      <c r="ZC74" s="44"/>
      <c r="ZD74" s="44"/>
      <c r="ZE74" s="44"/>
      <c r="ZF74" s="44"/>
      <c r="ZG74" s="44"/>
      <c r="ZH74" s="44"/>
      <c r="ZI74" s="44"/>
      <c r="ZJ74" s="44"/>
      <c r="ZK74" s="44"/>
      <c r="ZL74" s="44"/>
      <c r="ZM74" s="44"/>
      <c r="ZN74" s="44"/>
      <c r="ZO74" s="44"/>
      <c r="ZP74" s="44"/>
      <c r="ZQ74" s="44"/>
      <c r="ZR74" s="44"/>
      <c r="ZS74" s="44"/>
      <c r="ZT74" s="44"/>
      <c r="ZU74" s="44"/>
      <c r="ZV74" s="44"/>
      <c r="ZW74" s="44"/>
      <c r="ZX74" s="44"/>
      <c r="ZY74" s="44"/>
      <c r="ZZ74" s="44"/>
      <c r="AAA74" s="44"/>
      <c r="AAB74" s="44"/>
      <c r="AAC74" s="44"/>
      <c r="AAD74" s="44"/>
      <c r="AAE74" s="44"/>
      <c r="AAF74" s="44"/>
      <c r="AAG74" s="44"/>
      <c r="AAH74" s="44"/>
      <c r="AAI74" s="44"/>
      <c r="AAJ74" s="44"/>
      <c r="AAK74" s="44"/>
      <c r="AAL74" s="44"/>
      <c r="AAM74" s="44"/>
      <c r="AAN74" s="44"/>
      <c r="AAO74" s="44"/>
      <c r="AAP74" s="44"/>
      <c r="AAQ74" s="44"/>
      <c r="AAR74" s="44"/>
      <c r="AAS74" s="44"/>
      <c r="AAT74" s="44"/>
      <c r="AAU74" s="44"/>
      <c r="AAV74" s="44"/>
      <c r="AAW74" s="44"/>
      <c r="AAX74" s="44"/>
      <c r="AAY74" s="44"/>
      <c r="AAZ74" s="44"/>
      <c r="ABA74" s="44"/>
      <c r="ABB74" s="44"/>
      <c r="ABC74" s="44"/>
      <c r="ABD74" s="44"/>
      <c r="ABE74" s="44"/>
      <c r="ABF74" s="44"/>
      <c r="ABG74" s="44"/>
      <c r="ABH74" s="44"/>
      <c r="ABI74" s="44"/>
      <c r="ABJ74" s="44"/>
      <c r="ABK74" s="44"/>
      <c r="ABL74" s="44"/>
      <c r="ABM74" s="44"/>
      <c r="ABN74" s="44"/>
      <c r="ABO74" s="44"/>
      <c r="ABP74" s="44"/>
      <c r="ABQ74" s="44"/>
      <c r="ABR74" s="44"/>
      <c r="ABS74" s="44"/>
      <c r="ABT74" s="44"/>
      <c r="ABU74" s="44"/>
      <c r="ABV74" s="44"/>
      <c r="ABW74" s="44"/>
      <c r="ABX74" s="44"/>
      <c r="ABY74" s="44"/>
      <c r="ABZ74" s="44"/>
      <c r="ACA74" s="44"/>
      <c r="ACB74" s="44"/>
      <c r="ACC74" s="44"/>
      <c r="ACD74" s="44"/>
      <c r="ACE74" s="44"/>
      <c r="ACF74" s="44"/>
      <c r="ACG74" s="44"/>
      <c r="ACH74" s="44"/>
      <c r="ACI74" s="44"/>
      <c r="ACJ74" s="44"/>
      <c r="ACK74" s="44"/>
      <c r="ACL74" s="44"/>
      <c r="ACM74" s="44"/>
      <c r="ACN74" s="44"/>
      <c r="ACO74" s="44"/>
      <c r="ACP74" s="44"/>
      <c r="ACQ74" s="44"/>
      <c r="ACR74" s="44"/>
      <c r="ACS74" s="44"/>
      <c r="ACT74" s="44"/>
      <c r="ACU74" s="44"/>
      <c r="ACV74" s="44"/>
      <c r="ACW74" s="44"/>
      <c r="ACX74" s="44"/>
      <c r="ACY74" s="44"/>
      <c r="ACZ74" s="44"/>
      <c r="ADA74" s="44"/>
      <c r="ADB74" s="44"/>
      <c r="ADC74" s="44"/>
      <c r="ADD74" s="44"/>
      <c r="ADE74" s="44"/>
      <c r="ADF74" s="44"/>
      <c r="ADG74" s="44"/>
      <c r="ADH74" s="44"/>
      <c r="ADI74" s="44"/>
      <c r="ADJ74" s="44"/>
      <c r="ADK74" s="44"/>
      <c r="ADL74" s="44"/>
      <c r="ADM74" s="44"/>
      <c r="ADN74" s="44"/>
      <c r="ADO74" s="44"/>
      <c r="ADP74" s="44"/>
      <c r="ADQ74" s="44"/>
      <c r="ADR74" s="44"/>
      <c r="ADS74" s="44"/>
      <c r="ADT74" s="44"/>
      <c r="ADU74" s="44"/>
      <c r="ADV74" s="44"/>
      <c r="ADW74" s="44"/>
      <c r="ADX74" s="44"/>
      <c r="ADY74" s="44"/>
      <c r="ADZ74" s="44"/>
      <c r="AEA74" s="44"/>
      <c r="AEB74" s="44"/>
      <c r="AEC74" s="44"/>
      <c r="AED74" s="44"/>
      <c r="AEE74" s="44"/>
      <c r="AEF74" s="44"/>
      <c r="AEG74" s="44"/>
      <c r="AEH74" s="44"/>
      <c r="AEI74" s="44"/>
      <c r="AEJ74" s="44"/>
      <c r="AEK74" s="44"/>
      <c r="AEL74" s="44"/>
      <c r="AEM74" s="44"/>
      <c r="AEN74" s="44"/>
      <c r="AEO74" s="44"/>
      <c r="AEP74" s="44"/>
      <c r="AEQ74" s="44"/>
      <c r="AER74" s="44"/>
      <c r="AES74" s="44"/>
      <c r="AET74" s="44"/>
      <c r="AEU74" s="44"/>
      <c r="AEV74" s="44"/>
      <c r="AEW74" s="44"/>
      <c r="AEX74" s="44"/>
      <c r="AEY74" s="44"/>
      <c r="AEZ74" s="44"/>
      <c r="AFA74" s="44"/>
      <c r="AFB74" s="44"/>
      <c r="AFC74" s="44"/>
      <c r="AFD74" s="44"/>
      <c r="AFE74" s="44"/>
      <c r="AFF74" s="44"/>
      <c r="AFG74" s="44"/>
      <c r="AFH74" s="44"/>
      <c r="AFI74" s="44"/>
      <c r="AFJ74" s="44"/>
      <c r="AFK74" s="44"/>
      <c r="AFL74" s="44"/>
      <c r="AFM74" s="44"/>
      <c r="AFN74" s="44"/>
      <c r="AFO74" s="44"/>
      <c r="AFP74" s="44"/>
      <c r="AFQ74" s="44"/>
      <c r="AFR74" s="44"/>
      <c r="AFS74" s="44"/>
      <c r="AFT74" s="44"/>
      <c r="AFU74" s="44"/>
      <c r="AFV74" s="44"/>
      <c r="AFW74" s="44"/>
      <c r="AFX74" s="44"/>
      <c r="AFY74" s="44"/>
      <c r="AFZ74" s="44"/>
      <c r="AGA74" s="44"/>
      <c r="AGB74" s="44"/>
      <c r="AGC74" s="44"/>
      <c r="AGD74" s="44"/>
      <c r="AGE74" s="44"/>
      <c r="AGF74" s="44"/>
      <c r="AGG74" s="44"/>
      <c r="AGH74" s="44"/>
      <c r="AGI74" s="44"/>
      <c r="AGJ74" s="44"/>
      <c r="AGK74" s="44"/>
      <c r="AGL74" s="44"/>
      <c r="AGM74" s="44"/>
      <c r="AGN74" s="44"/>
      <c r="AGO74" s="44"/>
      <c r="AGP74" s="44"/>
      <c r="AGQ74" s="44"/>
      <c r="AGR74" s="44"/>
      <c r="AGS74" s="44"/>
      <c r="AGT74" s="44"/>
      <c r="AGU74" s="44"/>
      <c r="AGV74" s="44"/>
      <c r="AGW74" s="44"/>
      <c r="AGX74" s="44"/>
      <c r="AGY74" s="44"/>
      <c r="AGZ74" s="44"/>
      <c r="AHA74" s="44"/>
      <c r="AHB74" s="44"/>
      <c r="AHC74" s="44"/>
      <c r="AHD74" s="44"/>
      <c r="AHE74" s="44"/>
      <c r="AHF74" s="44"/>
      <c r="AHG74" s="44"/>
      <c r="AHH74" s="44"/>
      <c r="AHI74" s="44"/>
      <c r="AHJ74" s="44"/>
      <c r="AHK74" s="44"/>
      <c r="AHL74" s="44"/>
      <c r="AHM74" s="44"/>
      <c r="AHN74" s="44"/>
      <c r="AHO74" s="44"/>
      <c r="AHP74" s="44"/>
      <c r="AHQ74" s="44"/>
      <c r="AHR74" s="44"/>
      <c r="AHS74" s="44"/>
      <c r="AHT74" s="44"/>
      <c r="AHU74" s="44"/>
      <c r="AHV74" s="44"/>
      <c r="AHW74" s="44"/>
      <c r="AHX74" s="44"/>
      <c r="AHY74" s="44"/>
      <c r="AHZ74" s="44"/>
      <c r="AIA74" s="44"/>
      <c r="AIB74" s="44"/>
      <c r="AIC74" s="44"/>
      <c r="AID74" s="44"/>
      <c r="AIE74" s="44"/>
      <c r="AIF74" s="44"/>
      <c r="AIG74" s="44"/>
      <c r="AIH74" s="44"/>
      <c r="AII74" s="44"/>
      <c r="AIJ74" s="44"/>
      <c r="AIK74" s="44"/>
      <c r="AIL74" s="44"/>
      <c r="AIM74" s="44"/>
      <c r="AIN74" s="44"/>
      <c r="AIO74" s="44"/>
      <c r="AIP74" s="44"/>
      <c r="AIQ74" s="44"/>
      <c r="AIR74" s="44"/>
      <c r="AIS74" s="44"/>
      <c r="AIT74" s="44"/>
      <c r="AIU74" s="44"/>
      <c r="AIV74" s="44"/>
      <c r="AIW74" s="44"/>
      <c r="AIX74" s="44"/>
      <c r="AIY74" s="44"/>
      <c r="AIZ74" s="44"/>
      <c r="AJA74" s="44"/>
      <c r="AJB74" s="44"/>
      <c r="AJC74" s="44"/>
      <c r="AJD74" s="44"/>
      <c r="AJE74" s="44"/>
      <c r="AJF74" s="44"/>
      <c r="AJG74" s="44"/>
      <c r="AJH74" s="44"/>
      <c r="AJI74" s="44"/>
      <c r="AJJ74" s="44"/>
      <c r="AJK74" s="44"/>
      <c r="AJL74" s="44"/>
      <c r="AJM74" s="44"/>
      <c r="AJN74" s="44"/>
      <c r="AJO74" s="44"/>
      <c r="AJP74" s="44"/>
      <c r="AJQ74" s="44"/>
      <c r="AJR74" s="44"/>
      <c r="AJS74" s="44"/>
      <c r="AJT74" s="44"/>
      <c r="AJU74" s="44"/>
      <c r="AJV74" s="44"/>
      <c r="AJW74" s="44"/>
      <c r="AJX74" s="44"/>
      <c r="AJY74" s="44"/>
      <c r="AJZ74" s="44"/>
      <c r="AKA74" s="44"/>
      <c r="AKB74" s="44"/>
      <c r="AKC74" s="44"/>
      <c r="AKD74" s="44"/>
      <c r="AKE74" s="44"/>
      <c r="AKF74" s="44"/>
      <c r="AKG74" s="44"/>
      <c r="AKH74" s="44"/>
      <c r="AKI74" s="44"/>
      <c r="AKJ74" s="44"/>
      <c r="AKK74" s="44"/>
      <c r="AKL74" s="44"/>
      <c r="AKM74" s="44"/>
      <c r="AKN74" s="44"/>
      <c r="AKO74" s="44"/>
      <c r="AKP74" s="44"/>
      <c r="AKQ74" s="44"/>
      <c r="AKR74" s="44"/>
      <c r="AKS74" s="44"/>
      <c r="AKT74" s="44"/>
      <c r="AKU74" s="44"/>
      <c r="AKV74" s="44"/>
      <c r="AKW74" s="44"/>
      <c r="AKX74" s="44"/>
      <c r="AKY74" s="44"/>
      <c r="AKZ74" s="44"/>
      <c r="ALA74" s="44"/>
      <c r="ALB74" s="44"/>
      <c r="ALC74" s="44"/>
      <c r="ALD74" s="44"/>
      <c r="ALE74" s="44"/>
      <c r="ALF74" s="44"/>
      <c r="ALG74" s="44"/>
      <c r="ALH74" s="44"/>
      <c r="ALI74" s="44"/>
      <c r="ALJ74" s="44"/>
      <c r="ALK74" s="44"/>
      <c r="ALL74" s="44"/>
      <c r="ALM74" s="44"/>
      <c r="ALN74" s="44"/>
      <c r="ALO74" s="44"/>
      <c r="ALP74" s="44"/>
      <c r="ALQ74" s="44"/>
      <c r="ALR74" s="44"/>
      <c r="ALS74" s="44"/>
      <c r="ALT74" s="44"/>
      <c r="ALU74" s="44"/>
      <c r="ALV74" s="44"/>
      <c r="ALW74" s="44"/>
      <c r="ALX74" s="44"/>
      <c r="ALY74" s="44"/>
      <c r="ALZ74" s="44"/>
      <c r="AMA74" s="44"/>
      <c r="AMB74" s="44"/>
      <c r="AMC74" s="44"/>
      <c r="AMD74" s="44"/>
      <c r="AME74" s="44"/>
      <c r="AMF74" s="44"/>
      <c r="AMG74" s="44"/>
      <c r="AMH74" s="44"/>
      <c r="AMI74" s="44"/>
      <c r="AMJ74" s="44"/>
      <c r="AMK74" s="44"/>
      <c r="AML74" s="44"/>
      <c r="AMM74" s="44"/>
      <c r="AMN74" s="44"/>
      <c r="AMO74" s="44"/>
      <c r="AMP74" s="44"/>
      <c r="AMQ74" s="44"/>
      <c r="AMR74" s="44"/>
      <c r="AMS74" s="44"/>
      <c r="AMT74" s="44"/>
      <c r="AMU74" s="44"/>
      <c r="AMV74" s="44"/>
      <c r="AMW74" s="44"/>
      <c r="AMX74" s="44"/>
      <c r="AMY74" s="44"/>
      <c r="AMZ74" s="44"/>
      <c r="ANA74" s="44"/>
      <c r="ANB74" s="44"/>
      <c r="ANC74" s="44"/>
      <c r="AND74" s="44"/>
      <c r="ANE74" s="44"/>
      <c r="ANF74" s="44"/>
      <c r="ANG74" s="44"/>
      <c r="ANH74" s="44"/>
      <c r="ANI74" s="44"/>
      <c r="ANJ74" s="44"/>
      <c r="ANK74" s="44"/>
      <c r="ANL74" s="44"/>
      <c r="ANM74" s="44"/>
      <c r="ANN74" s="44"/>
      <c r="ANO74" s="44"/>
      <c r="ANP74" s="44"/>
      <c r="ANQ74" s="44"/>
      <c r="ANR74" s="44"/>
      <c r="ANS74" s="44"/>
      <c r="ANT74" s="44"/>
      <c r="ANU74" s="44"/>
      <c r="ANV74" s="44"/>
      <c r="ANW74" s="44"/>
      <c r="ANX74" s="44"/>
      <c r="ANY74" s="44"/>
      <c r="ANZ74" s="44"/>
      <c r="AOA74" s="44"/>
      <c r="AOB74" s="44"/>
      <c r="AOC74" s="44"/>
      <c r="AOD74" s="44"/>
      <c r="AOE74" s="44"/>
      <c r="AOF74" s="44"/>
      <c r="AOG74" s="44"/>
      <c r="AOH74" s="44"/>
      <c r="AOI74" s="44"/>
      <c r="AOJ74" s="44"/>
      <c r="AOK74" s="44"/>
      <c r="AOL74" s="44"/>
      <c r="AOM74" s="44"/>
      <c r="AON74" s="44"/>
      <c r="AOO74" s="44"/>
      <c r="AOP74" s="44"/>
      <c r="AOQ74" s="44"/>
      <c r="AOR74" s="44"/>
      <c r="AOS74" s="44"/>
      <c r="AOT74" s="44"/>
      <c r="AOU74" s="44"/>
      <c r="AOV74" s="44"/>
      <c r="AOW74" s="44"/>
      <c r="AOX74" s="44"/>
      <c r="AOY74" s="44"/>
      <c r="AOZ74" s="44"/>
      <c r="APA74" s="44"/>
      <c r="APB74" s="44"/>
      <c r="APC74" s="44"/>
      <c r="APD74" s="44"/>
      <c r="APE74" s="44"/>
      <c r="APF74" s="44"/>
      <c r="APG74" s="44"/>
      <c r="APH74" s="44"/>
      <c r="API74" s="44"/>
      <c r="APJ74" s="44"/>
      <c r="APK74" s="44"/>
      <c r="APL74" s="44"/>
      <c r="APM74" s="44"/>
    </row>
    <row r="75" spans="3:1105" x14ac:dyDescent="0.25">
      <c r="C75" s="46" t="s">
        <v>361</v>
      </c>
      <c r="D75" s="44">
        <v>12415</v>
      </c>
      <c r="E75" s="119">
        <v>-88373855.980000004</v>
      </c>
      <c r="F75" s="119">
        <v>0</v>
      </c>
      <c r="G75" s="119">
        <v>25968011.09</v>
      </c>
      <c r="H75" s="119">
        <v>0</v>
      </c>
      <c r="I75" s="44"/>
      <c r="J75" s="44"/>
      <c r="K75" s="44"/>
      <c r="L75" s="44"/>
      <c r="M75" s="44"/>
      <c r="N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4"/>
      <c r="AJ75" s="44"/>
      <c r="AK75" s="44"/>
      <c r="AL75" s="44"/>
      <c r="AM75" s="44"/>
      <c r="AN75" s="44"/>
      <c r="AO75" s="44"/>
      <c r="AP75" s="44"/>
      <c r="AQ75" s="44"/>
      <c r="AR75" s="44"/>
      <c r="AS75" s="44"/>
      <c r="AT75" s="44"/>
      <c r="AU75" s="44"/>
      <c r="AV75" s="44"/>
      <c r="AW75" s="44"/>
      <c r="AX75" s="44"/>
      <c r="AY75" s="44"/>
      <c r="AZ75" s="44"/>
      <c r="BA75" s="44"/>
      <c r="BB75" s="44"/>
      <c r="BC75" s="44"/>
      <c r="BD75" s="44"/>
      <c r="BE75" s="44"/>
      <c r="BF75" s="44"/>
      <c r="BG75" s="44"/>
      <c r="BH75" s="44"/>
      <c r="BI75" s="44"/>
      <c r="BJ75" s="44"/>
      <c r="BK75" s="44"/>
      <c r="BL75" s="44"/>
      <c r="BM75" s="44"/>
      <c r="BN75" s="44"/>
      <c r="BO75" s="44"/>
      <c r="BP75" s="44"/>
      <c r="BQ75" s="44"/>
      <c r="BR75" s="44"/>
      <c r="BS75" s="44"/>
      <c r="BT75" s="44"/>
      <c r="BU75" s="44"/>
      <c r="BV75" s="44"/>
      <c r="BW75" s="44"/>
      <c r="BX75" s="44"/>
      <c r="BY75" s="44"/>
      <c r="BZ75" s="44"/>
      <c r="CA75" s="44"/>
      <c r="CB75" s="44"/>
      <c r="CC75" s="44"/>
      <c r="CD75" s="44"/>
      <c r="CE75" s="44"/>
      <c r="CF75" s="44"/>
      <c r="CG75" s="44"/>
      <c r="CH75" s="44"/>
      <c r="CI75" s="44"/>
      <c r="CJ75" s="44"/>
      <c r="CK75" s="44"/>
      <c r="CL75" s="44"/>
      <c r="CM75" s="44"/>
      <c r="CN75" s="44"/>
      <c r="CO75" s="44"/>
      <c r="CP75" s="44"/>
      <c r="CQ75" s="44"/>
      <c r="CR75" s="44"/>
      <c r="CS75" s="44"/>
      <c r="CT75" s="44"/>
      <c r="CU75" s="44"/>
      <c r="CV75" s="44"/>
      <c r="CW75" s="44"/>
      <c r="CX75" s="44"/>
      <c r="CY75" s="44"/>
      <c r="CZ75" s="44"/>
      <c r="DA75" s="44"/>
      <c r="DB75" s="44"/>
      <c r="DC75" s="44"/>
      <c r="DD75" s="44"/>
      <c r="DE75" s="44"/>
      <c r="DF75" s="44"/>
      <c r="DG75" s="44"/>
      <c r="DH75" s="44"/>
      <c r="DI75" s="44"/>
      <c r="DJ75" s="44"/>
      <c r="DK75" s="44"/>
      <c r="DL75" s="44"/>
      <c r="DM75" s="44"/>
      <c r="DN75" s="44"/>
      <c r="DO75" s="44"/>
      <c r="DP75" s="44"/>
      <c r="DQ75" s="44"/>
      <c r="DR75" s="44"/>
      <c r="DS75" s="44"/>
      <c r="DT75" s="44"/>
      <c r="DU75" s="44"/>
      <c r="DV75" s="44"/>
      <c r="DW75" s="44"/>
      <c r="DX75" s="44"/>
      <c r="DY75" s="44"/>
      <c r="DZ75" s="44"/>
      <c r="EA75" s="44"/>
      <c r="EB75" s="44"/>
      <c r="EC75" s="44"/>
      <c r="ED75" s="44"/>
      <c r="EE75" s="44"/>
      <c r="EF75" s="44"/>
      <c r="EG75" s="44"/>
      <c r="EH75" s="44"/>
      <c r="EI75" s="44"/>
      <c r="EJ75" s="44"/>
      <c r="EK75" s="44"/>
      <c r="EL75" s="44"/>
      <c r="EM75" s="44"/>
      <c r="EN75" s="44"/>
      <c r="EO75" s="44"/>
      <c r="EP75" s="44"/>
      <c r="EQ75" s="44"/>
      <c r="ER75" s="44"/>
      <c r="ES75" s="44"/>
      <c r="ET75" s="44"/>
      <c r="EU75" s="44"/>
      <c r="EV75" s="44"/>
      <c r="EW75" s="44"/>
      <c r="EX75" s="44"/>
      <c r="EY75" s="44"/>
      <c r="EZ75" s="44"/>
      <c r="FA75" s="44"/>
      <c r="FB75" s="44"/>
      <c r="FC75" s="44"/>
      <c r="FD75" s="44"/>
      <c r="FE75" s="44"/>
      <c r="FF75" s="44"/>
      <c r="FG75" s="44"/>
      <c r="FH75" s="44"/>
      <c r="FI75" s="44"/>
      <c r="FJ75" s="44"/>
      <c r="FK75" s="44"/>
      <c r="FL75" s="44"/>
      <c r="FM75" s="44"/>
      <c r="FN75" s="44"/>
      <c r="FO75" s="44"/>
      <c r="FP75" s="44"/>
      <c r="FQ75" s="44"/>
      <c r="FR75" s="44"/>
      <c r="FS75" s="44"/>
      <c r="FT75" s="44"/>
      <c r="FU75" s="44"/>
      <c r="FV75" s="44"/>
      <c r="FW75" s="44"/>
      <c r="FX75" s="44"/>
      <c r="FY75" s="44"/>
      <c r="FZ75" s="44"/>
      <c r="GA75" s="44"/>
      <c r="GB75" s="44"/>
      <c r="GC75" s="44"/>
      <c r="GD75" s="44"/>
      <c r="GE75" s="44"/>
      <c r="GF75" s="44"/>
      <c r="GG75" s="44"/>
      <c r="GH75" s="44"/>
      <c r="GI75" s="44"/>
      <c r="GJ75" s="44"/>
      <c r="GK75" s="44"/>
      <c r="GL75" s="44"/>
      <c r="GM75" s="44"/>
      <c r="GN75" s="44"/>
      <c r="GO75" s="44"/>
      <c r="GP75" s="44"/>
      <c r="GQ75" s="44"/>
      <c r="GR75" s="44"/>
      <c r="GS75" s="44"/>
      <c r="GT75" s="44"/>
      <c r="GU75" s="44"/>
      <c r="GV75" s="44"/>
      <c r="GW75" s="44"/>
      <c r="GX75" s="44"/>
      <c r="GY75" s="44"/>
      <c r="GZ75" s="44"/>
      <c r="HA75" s="44"/>
      <c r="HB75" s="44"/>
      <c r="HC75" s="44"/>
      <c r="HD75" s="44"/>
      <c r="HE75" s="44"/>
      <c r="HF75" s="44"/>
      <c r="HG75" s="44"/>
      <c r="HH75" s="44"/>
      <c r="HI75" s="44"/>
      <c r="HJ75" s="44"/>
      <c r="HK75" s="44"/>
      <c r="HL75" s="44"/>
      <c r="HM75" s="44"/>
      <c r="HN75" s="44"/>
      <c r="HO75" s="44"/>
      <c r="HP75" s="44"/>
      <c r="HQ75" s="44"/>
      <c r="HR75" s="44"/>
      <c r="HS75" s="44"/>
      <c r="HT75" s="44"/>
      <c r="HU75" s="44"/>
      <c r="HV75" s="44"/>
      <c r="HW75" s="44"/>
      <c r="HX75" s="44"/>
      <c r="HY75" s="44"/>
      <c r="HZ75" s="44"/>
      <c r="IA75" s="44"/>
      <c r="IB75" s="44"/>
      <c r="IC75" s="44"/>
      <c r="ID75" s="44"/>
      <c r="IE75" s="44"/>
      <c r="IF75" s="44"/>
      <c r="IG75" s="44"/>
      <c r="IH75" s="44"/>
      <c r="II75" s="44"/>
      <c r="IJ75" s="44"/>
      <c r="IK75" s="44"/>
      <c r="IL75" s="44"/>
      <c r="IM75" s="44"/>
      <c r="IN75" s="44"/>
      <c r="IO75" s="44"/>
      <c r="IP75" s="44"/>
      <c r="IQ75" s="44"/>
      <c r="IR75" s="44"/>
      <c r="IS75" s="44"/>
      <c r="IT75" s="44"/>
      <c r="IU75" s="44"/>
      <c r="IV75" s="44"/>
      <c r="IW75" s="44"/>
      <c r="IX75" s="44"/>
      <c r="IY75" s="44"/>
      <c r="IZ75" s="44"/>
      <c r="JA75" s="44"/>
      <c r="JB75" s="44"/>
      <c r="JC75" s="44"/>
      <c r="JD75" s="44"/>
      <c r="JE75" s="44"/>
      <c r="JF75" s="44"/>
      <c r="JG75" s="44"/>
      <c r="JH75" s="44"/>
      <c r="JI75" s="44"/>
      <c r="JJ75" s="44"/>
      <c r="JK75" s="44"/>
      <c r="JL75" s="44"/>
      <c r="JM75" s="44"/>
      <c r="JN75" s="44"/>
      <c r="JO75" s="44"/>
      <c r="JP75" s="44"/>
      <c r="JQ75" s="44"/>
      <c r="JR75" s="44"/>
      <c r="JS75" s="44"/>
      <c r="JT75" s="44"/>
      <c r="JU75" s="44"/>
      <c r="JV75" s="44"/>
      <c r="JW75" s="44"/>
      <c r="JX75" s="44"/>
      <c r="JY75" s="44"/>
      <c r="JZ75" s="44"/>
      <c r="KA75" s="44"/>
      <c r="KB75" s="44"/>
      <c r="KC75" s="44"/>
      <c r="KD75" s="44"/>
      <c r="KE75" s="44"/>
      <c r="KF75" s="44"/>
      <c r="KG75" s="44"/>
      <c r="KH75" s="44"/>
      <c r="KI75" s="44"/>
      <c r="KJ75" s="44"/>
      <c r="KK75" s="44"/>
      <c r="KL75" s="44"/>
      <c r="KM75" s="44"/>
      <c r="KN75" s="44"/>
      <c r="KO75" s="44"/>
      <c r="KP75" s="44"/>
      <c r="KQ75" s="44"/>
      <c r="KR75" s="44"/>
      <c r="KS75" s="44"/>
      <c r="KT75" s="44"/>
      <c r="KU75" s="44"/>
      <c r="KV75" s="44"/>
      <c r="KW75" s="44"/>
      <c r="KX75" s="44"/>
      <c r="KY75" s="44"/>
      <c r="KZ75" s="44"/>
      <c r="LA75" s="44"/>
      <c r="LB75" s="44"/>
      <c r="LC75" s="44"/>
      <c r="LD75" s="44"/>
      <c r="LE75" s="44"/>
      <c r="LF75" s="44"/>
      <c r="LG75" s="44"/>
      <c r="LH75" s="44"/>
      <c r="LI75" s="44"/>
      <c r="LJ75" s="44"/>
      <c r="LK75" s="44"/>
      <c r="LL75" s="44"/>
      <c r="LM75" s="44"/>
      <c r="LN75" s="44"/>
      <c r="LO75" s="44"/>
      <c r="LP75" s="44"/>
      <c r="LQ75" s="44"/>
      <c r="LR75" s="44"/>
      <c r="LS75" s="44"/>
      <c r="LT75" s="44"/>
      <c r="LU75" s="44"/>
      <c r="LV75" s="44"/>
      <c r="LW75" s="44"/>
      <c r="LX75" s="44"/>
      <c r="LY75" s="44"/>
      <c r="LZ75" s="44"/>
      <c r="MA75" s="44"/>
      <c r="MB75" s="44"/>
      <c r="MC75" s="44"/>
      <c r="MD75" s="44"/>
      <c r="ME75" s="44"/>
      <c r="MF75" s="44"/>
      <c r="MG75" s="44"/>
      <c r="MH75" s="44"/>
      <c r="MI75" s="44"/>
      <c r="MJ75" s="44"/>
      <c r="MK75" s="44"/>
      <c r="ML75" s="44"/>
      <c r="MM75" s="44"/>
      <c r="MN75" s="44"/>
      <c r="MO75" s="44"/>
      <c r="MP75" s="44"/>
      <c r="MQ75" s="44"/>
      <c r="MR75" s="44"/>
      <c r="MS75" s="44"/>
      <c r="MT75" s="44"/>
      <c r="MU75" s="44"/>
      <c r="MV75" s="44"/>
      <c r="MW75" s="44"/>
      <c r="MX75" s="44"/>
      <c r="MY75" s="44"/>
      <c r="MZ75" s="44"/>
      <c r="NA75" s="44"/>
      <c r="NB75" s="44"/>
      <c r="NC75" s="44"/>
      <c r="ND75" s="44"/>
      <c r="NE75" s="44"/>
      <c r="NF75" s="44"/>
      <c r="NG75" s="44"/>
      <c r="NH75" s="44"/>
      <c r="NI75" s="44"/>
      <c r="NJ75" s="44"/>
      <c r="NK75" s="44"/>
      <c r="NL75" s="44"/>
      <c r="NM75" s="44"/>
      <c r="NN75" s="44"/>
      <c r="NO75" s="44"/>
      <c r="NP75" s="44"/>
      <c r="NQ75" s="44"/>
      <c r="NR75" s="44"/>
      <c r="NS75" s="44"/>
      <c r="NT75" s="44"/>
      <c r="NU75" s="44"/>
      <c r="NV75" s="44"/>
      <c r="NW75" s="44"/>
      <c r="NX75" s="44"/>
      <c r="NY75" s="44"/>
      <c r="NZ75" s="44"/>
      <c r="OA75" s="44"/>
      <c r="OB75" s="44"/>
      <c r="OC75" s="44"/>
      <c r="OD75" s="44"/>
      <c r="OE75" s="44"/>
      <c r="OF75" s="44"/>
      <c r="OG75" s="44"/>
      <c r="OH75" s="44"/>
      <c r="OI75" s="44"/>
      <c r="OJ75" s="44"/>
      <c r="OK75" s="44"/>
      <c r="OL75" s="44"/>
      <c r="OM75" s="44"/>
      <c r="ON75" s="44"/>
      <c r="OO75" s="44"/>
      <c r="OP75" s="44"/>
      <c r="OQ75" s="44"/>
      <c r="OR75" s="44"/>
      <c r="OS75" s="44"/>
      <c r="OT75" s="44"/>
      <c r="OU75" s="44"/>
      <c r="OV75" s="44"/>
      <c r="OW75" s="44"/>
      <c r="OX75" s="44"/>
      <c r="OY75" s="44"/>
      <c r="OZ75" s="44"/>
      <c r="PA75" s="44"/>
      <c r="PB75" s="44"/>
      <c r="PC75" s="44"/>
      <c r="PD75" s="44"/>
      <c r="PE75" s="44"/>
      <c r="PF75" s="44"/>
      <c r="PG75" s="44"/>
      <c r="PH75" s="44"/>
      <c r="PI75" s="44"/>
      <c r="PJ75" s="44"/>
      <c r="PK75" s="44"/>
      <c r="PL75" s="44"/>
      <c r="PM75" s="44"/>
      <c r="PN75" s="44"/>
      <c r="PO75" s="44"/>
      <c r="PP75" s="44"/>
      <c r="PQ75" s="44"/>
      <c r="PR75" s="44"/>
      <c r="PS75" s="44"/>
      <c r="PT75" s="44"/>
      <c r="PU75" s="44"/>
      <c r="PV75" s="44"/>
      <c r="PW75" s="44"/>
      <c r="PX75" s="44"/>
      <c r="PY75" s="44"/>
      <c r="PZ75" s="44"/>
      <c r="QA75" s="44"/>
      <c r="QB75" s="44"/>
      <c r="QC75" s="44"/>
      <c r="QD75" s="44"/>
      <c r="QE75" s="44"/>
      <c r="QF75" s="44"/>
      <c r="QG75" s="44"/>
      <c r="QH75" s="44"/>
      <c r="QI75" s="44"/>
      <c r="QJ75" s="44"/>
      <c r="QK75" s="44"/>
      <c r="QL75" s="44"/>
      <c r="QM75" s="44"/>
      <c r="QN75" s="44"/>
      <c r="QO75" s="44"/>
      <c r="QP75" s="44"/>
      <c r="QQ75" s="44"/>
      <c r="QR75" s="44"/>
      <c r="QS75" s="44"/>
      <c r="QT75" s="44"/>
      <c r="QU75" s="44"/>
      <c r="QV75" s="44"/>
      <c r="QW75" s="44"/>
      <c r="QX75" s="44"/>
      <c r="QY75" s="44"/>
      <c r="QZ75" s="44"/>
      <c r="RA75" s="44"/>
      <c r="RB75" s="44"/>
      <c r="RC75" s="44"/>
      <c r="RD75" s="44"/>
      <c r="RE75" s="44"/>
      <c r="RF75" s="44"/>
      <c r="RG75" s="44"/>
      <c r="RH75" s="44"/>
      <c r="RI75" s="44"/>
      <c r="RJ75" s="44"/>
      <c r="RK75" s="44"/>
      <c r="RL75" s="44"/>
      <c r="RM75" s="44"/>
      <c r="RN75" s="44"/>
      <c r="RO75" s="44"/>
      <c r="RP75" s="44"/>
      <c r="RQ75" s="44"/>
      <c r="RR75" s="44"/>
      <c r="RS75" s="44"/>
      <c r="RT75" s="44"/>
      <c r="RU75" s="44"/>
      <c r="RV75" s="44"/>
      <c r="RW75" s="44"/>
      <c r="RX75" s="44"/>
      <c r="RY75" s="44"/>
      <c r="RZ75" s="44"/>
      <c r="SA75" s="44"/>
      <c r="SB75" s="44"/>
      <c r="SC75" s="44"/>
      <c r="SD75" s="44"/>
      <c r="SE75" s="44"/>
      <c r="SF75" s="44"/>
      <c r="SG75" s="44"/>
      <c r="SH75" s="44"/>
      <c r="SI75" s="44"/>
      <c r="SJ75" s="44"/>
      <c r="SK75" s="44"/>
      <c r="SL75" s="44"/>
      <c r="SM75" s="44"/>
      <c r="SN75" s="44"/>
      <c r="SO75" s="44"/>
      <c r="SP75" s="44"/>
      <c r="SQ75" s="44"/>
      <c r="SR75" s="44"/>
      <c r="SS75" s="44"/>
      <c r="ST75" s="44"/>
      <c r="SU75" s="44"/>
      <c r="SV75" s="44"/>
      <c r="SW75" s="44"/>
      <c r="SX75" s="44"/>
      <c r="SY75" s="44"/>
      <c r="SZ75" s="44"/>
      <c r="TA75" s="44"/>
      <c r="TB75" s="44"/>
      <c r="TC75" s="44"/>
      <c r="TD75" s="44"/>
      <c r="TE75" s="44"/>
      <c r="TF75" s="44"/>
      <c r="TG75" s="44"/>
      <c r="TH75" s="44"/>
      <c r="TI75" s="44"/>
      <c r="TJ75" s="44"/>
      <c r="TK75" s="44"/>
      <c r="TL75" s="44"/>
      <c r="TM75" s="44"/>
      <c r="TN75" s="44"/>
      <c r="TO75" s="44"/>
      <c r="TP75" s="44"/>
      <c r="TQ75" s="44"/>
      <c r="TR75" s="44"/>
      <c r="TS75" s="44"/>
      <c r="TT75" s="44"/>
      <c r="TU75" s="44"/>
      <c r="TV75" s="44"/>
      <c r="TW75" s="44"/>
      <c r="TX75" s="44"/>
      <c r="TY75" s="44"/>
      <c r="TZ75" s="44"/>
      <c r="UA75" s="44"/>
      <c r="UB75" s="44"/>
      <c r="UC75" s="44"/>
      <c r="UD75" s="44"/>
      <c r="UE75" s="44"/>
      <c r="UF75" s="44"/>
      <c r="UG75" s="44"/>
      <c r="UH75" s="44"/>
      <c r="UI75" s="44"/>
      <c r="UJ75" s="44"/>
      <c r="UK75" s="44"/>
      <c r="UL75" s="44"/>
      <c r="UM75" s="44"/>
      <c r="UN75" s="44"/>
      <c r="UO75" s="44"/>
      <c r="UP75" s="44"/>
      <c r="UQ75" s="44"/>
      <c r="UR75" s="44"/>
      <c r="US75" s="44"/>
      <c r="UT75" s="44"/>
      <c r="UU75" s="44"/>
      <c r="UV75" s="44"/>
      <c r="UW75" s="44"/>
      <c r="UX75" s="44"/>
      <c r="UY75" s="44"/>
      <c r="UZ75" s="44"/>
      <c r="VA75" s="44"/>
      <c r="VB75" s="44"/>
      <c r="VC75" s="44"/>
      <c r="VD75" s="44"/>
      <c r="VE75" s="44"/>
      <c r="VF75" s="44"/>
      <c r="VG75" s="44"/>
      <c r="VH75" s="44"/>
      <c r="VI75" s="44"/>
      <c r="VJ75" s="44"/>
      <c r="VK75" s="44"/>
      <c r="VL75" s="44"/>
      <c r="VM75" s="44"/>
      <c r="VN75" s="44"/>
      <c r="VO75" s="44"/>
      <c r="VP75" s="44"/>
      <c r="VQ75" s="44"/>
      <c r="VR75" s="44"/>
      <c r="VS75" s="44"/>
      <c r="VT75" s="44"/>
      <c r="VU75" s="44"/>
      <c r="VV75" s="44"/>
      <c r="VW75" s="44"/>
      <c r="VX75" s="44"/>
      <c r="VY75" s="44"/>
      <c r="VZ75" s="44"/>
      <c r="WA75" s="44"/>
      <c r="WB75" s="44"/>
      <c r="WC75" s="44"/>
      <c r="WD75" s="44"/>
      <c r="WE75" s="44"/>
      <c r="WF75" s="44"/>
      <c r="WG75" s="44"/>
      <c r="WH75" s="44"/>
      <c r="WI75" s="44"/>
      <c r="WJ75" s="44"/>
      <c r="WK75" s="44"/>
      <c r="WL75" s="44"/>
      <c r="WM75" s="44"/>
      <c r="WN75" s="44"/>
      <c r="WO75" s="44"/>
      <c r="WP75" s="44"/>
      <c r="WQ75" s="44"/>
      <c r="WR75" s="44"/>
      <c r="WS75" s="44"/>
      <c r="WT75" s="44"/>
      <c r="WU75" s="44"/>
      <c r="WV75" s="44"/>
      <c r="WW75" s="44"/>
      <c r="WX75" s="44"/>
      <c r="WY75" s="44"/>
      <c r="WZ75" s="44"/>
      <c r="XA75" s="44"/>
      <c r="XB75" s="44"/>
      <c r="XC75" s="44"/>
      <c r="XD75" s="44"/>
      <c r="XE75" s="44"/>
      <c r="XF75" s="44"/>
      <c r="XG75" s="44"/>
      <c r="XH75" s="44"/>
      <c r="XI75" s="44"/>
      <c r="XJ75" s="44"/>
      <c r="XK75" s="44"/>
      <c r="XL75" s="44"/>
      <c r="XM75" s="44"/>
      <c r="XN75" s="44"/>
      <c r="XO75" s="44"/>
      <c r="XP75" s="44"/>
      <c r="XQ75" s="44"/>
      <c r="XR75" s="44"/>
      <c r="XS75" s="44"/>
      <c r="XT75" s="44"/>
      <c r="XU75" s="44"/>
      <c r="XV75" s="44"/>
      <c r="XW75" s="44"/>
      <c r="XX75" s="44"/>
      <c r="XY75" s="44"/>
      <c r="XZ75" s="44"/>
      <c r="YA75" s="44"/>
      <c r="YB75" s="44"/>
      <c r="YC75" s="44"/>
      <c r="YD75" s="44"/>
      <c r="YE75" s="44"/>
      <c r="YF75" s="44"/>
      <c r="YG75" s="44"/>
      <c r="YH75" s="44"/>
      <c r="YI75" s="44"/>
      <c r="YJ75" s="44"/>
      <c r="YK75" s="44"/>
      <c r="YL75" s="44"/>
      <c r="YM75" s="44"/>
      <c r="YN75" s="44"/>
      <c r="YO75" s="44"/>
      <c r="YP75" s="44"/>
      <c r="YQ75" s="44"/>
      <c r="YR75" s="44"/>
      <c r="YS75" s="44"/>
      <c r="YT75" s="44"/>
      <c r="YU75" s="44"/>
      <c r="YV75" s="44"/>
      <c r="YW75" s="44"/>
      <c r="YX75" s="44"/>
      <c r="YY75" s="44"/>
      <c r="YZ75" s="44"/>
      <c r="ZA75" s="44"/>
      <c r="ZB75" s="44"/>
      <c r="ZC75" s="44"/>
      <c r="ZD75" s="44"/>
      <c r="ZE75" s="44"/>
      <c r="ZF75" s="44"/>
      <c r="ZG75" s="44"/>
      <c r="ZH75" s="44"/>
      <c r="ZI75" s="44"/>
      <c r="ZJ75" s="44"/>
      <c r="ZK75" s="44"/>
      <c r="ZL75" s="44"/>
      <c r="ZM75" s="44"/>
      <c r="ZN75" s="44"/>
      <c r="ZO75" s="44"/>
      <c r="ZP75" s="44"/>
      <c r="ZQ75" s="44"/>
      <c r="ZR75" s="44"/>
      <c r="ZS75" s="44"/>
      <c r="ZT75" s="44"/>
      <c r="ZU75" s="44"/>
      <c r="ZV75" s="44"/>
      <c r="ZW75" s="44"/>
      <c r="ZX75" s="44"/>
      <c r="ZY75" s="44"/>
      <c r="ZZ75" s="44"/>
      <c r="AAA75" s="44"/>
      <c r="AAB75" s="44"/>
      <c r="AAC75" s="44"/>
      <c r="AAD75" s="44"/>
      <c r="AAE75" s="44"/>
      <c r="AAF75" s="44"/>
      <c r="AAG75" s="44"/>
      <c r="AAH75" s="44"/>
      <c r="AAI75" s="44"/>
      <c r="AAJ75" s="44"/>
      <c r="AAK75" s="44"/>
      <c r="AAL75" s="44"/>
      <c r="AAM75" s="44"/>
      <c r="AAN75" s="44"/>
      <c r="AAO75" s="44"/>
      <c r="AAP75" s="44"/>
      <c r="AAQ75" s="44"/>
      <c r="AAR75" s="44"/>
      <c r="AAS75" s="44"/>
      <c r="AAT75" s="44"/>
      <c r="AAU75" s="44"/>
      <c r="AAV75" s="44"/>
      <c r="AAW75" s="44"/>
      <c r="AAX75" s="44"/>
      <c r="AAY75" s="44"/>
      <c r="AAZ75" s="44"/>
      <c r="ABA75" s="44"/>
      <c r="ABB75" s="44"/>
      <c r="ABC75" s="44"/>
      <c r="ABD75" s="44"/>
      <c r="ABE75" s="44"/>
      <c r="ABF75" s="44"/>
      <c r="ABG75" s="44"/>
      <c r="ABH75" s="44"/>
      <c r="ABI75" s="44"/>
      <c r="ABJ75" s="44"/>
      <c r="ABK75" s="44"/>
      <c r="ABL75" s="44"/>
      <c r="ABM75" s="44"/>
      <c r="ABN75" s="44"/>
      <c r="ABO75" s="44"/>
      <c r="ABP75" s="44"/>
      <c r="ABQ75" s="44"/>
      <c r="ABR75" s="44"/>
      <c r="ABS75" s="44"/>
      <c r="ABT75" s="44"/>
      <c r="ABU75" s="44"/>
      <c r="ABV75" s="44"/>
      <c r="ABW75" s="44"/>
      <c r="ABX75" s="44"/>
      <c r="ABY75" s="44"/>
      <c r="ABZ75" s="44"/>
      <c r="ACA75" s="44"/>
      <c r="ACB75" s="44"/>
      <c r="ACC75" s="44"/>
      <c r="ACD75" s="44"/>
      <c r="ACE75" s="44"/>
      <c r="ACF75" s="44"/>
      <c r="ACG75" s="44"/>
      <c r="ACH75" s="44"/>
      <c r="ACI75" s="44"/>
      <c r="ACJ75" s="44"/>
      <c r="ACK75" s="44"/>
      <c r="ACL75" s="44"/>
      <c r="ACM75" s="44"/>
      <c r="ACN75" s="44"/>
      <c r="ACO75" s="44"/>
      <c r="ACP75" s="44"/>
      <c r="ACQ75" s="44"/>
      <c r="ACR75" s="44"/>
      <c r="ACS75" s="44"/>
      <c r="ACT75" s="44"/>
      <c r="ACU75" s="44"/>
      <c r="ACV75" s="44"/>
      <c r="ACW75" s="44"/>
      <c r="ACX75" s="44"/>
      <c r="ACY75" s="44"/>
      <c r="ACZ75" s="44"/>
      <c r="ADA75" s="44"/>
      <c r="ADB75" s="44"/>
      <c r="ADC75" s="44"/>
      <c r="ADD75" s="44"/>
      <c r="ADE75" s="44"/>
      <c r="ADF75" s="44"/>
      <c r="ADG75" s="44"/>
      <c r="ADH75" s="44"/>
      <c r="ADI75" s="44"/>
      <c r="ADJ75" s="44"/>
      <c r="ADK75" s="44"/>
      <c r="ADL75" s="44"/>
      <c r="ADM75" s="44"/>
      <c r="ADN75" s="44"/>
      <c r="ADO75" s="44"/>
      <c r="ADP75" s="44"/>
      <c r="ADQ75" s="44"/>
      <c r="ADR75" s="44"/>
      <c r="ADS75" s="44"/>
      <c r="ADT75" s="44"/>
      <c r="ADU75" s="44"/>
      <c r="ADV75" s="44"/>
      <c r="ADW75" s="44"/>
      <c r="ADX75" s="44"/>
      <c r="ADY75" s="44"/>
      <c r="ADZ75" s="44"/>
      <c r="AEA75" s="44"/>
      <c r="AEB75" s="44"/>
      <c r="AEC75" s="44"/>
      <c r="AED75" s="44"/>
      <c r="AEE75" s="44"/>
      <c r="AEF75" s="44"/>
      <c r="AEG75" s="44"/>
      <c r="AEH75" s="44"/>
      <c r="AEI75" s="44"/>
      <c r="AEJ75" s="44"/>
      <c r="AEK75" s="44"/>
      <c r="AEL75" s="44"/>
      <c r="AEM75" s="44"/>
      <c r="AEN75" s="44"/>
      <c r="AEO75" s="44"/>
      <c r="AEP75" s="44"/>
      <c r="AEQ75" s="44"/>
      <c r="AER75" s="44"/>
      <c r="AES75" s="44"/>
      <c r="AET75" s="44"/>
      <c r="AEU75" s="44"/>
      <c r="AEV75" s="44"/>
      <c r="AEW75" s="44"/>
      <c r="AEX75" s="44"/>
      <c r="AEY75" s="44"/>
      <c r="AEZ75" s="44"/>
      <c r="AFA75" s="44"/>
      <c r="AFB75" s="44"/>
      <c r="AFC75" s="44"/>
      <c r="AFD75" s="44"/>
      <c r="AFE75" s="44"/>
      <c r="AFF75" s="44"/>
      <c r="AFG75" s="44"/>
      <c r="AFH75" s="44"/>
      <c r="AFI75" s="44"/>
      <c r="AFJ75" s="44"/>
      <c r="AFK75" s="44"/>
      <c r="AFL75" s="44"/>
      <c r="AFM75" s="44"/>
      <c r="AFN75" s="44"/>
      <c r="AFO75" s="44"/>
      <c r="AFP75" s="44"/>
      <c r="AFQ75" s="44"/>
      <c r="AFR75" s="44"/>
      <c r="AFS75" s="44"/>
      <c r="AFT75" s="44"/>
      <c r="AFU75" s="44"/>
      <c r="AFV75" s="44"/>
      <c r="AFW75" s="44"/>
      <c r="AFX75" s="44"/>
      <c r="AFY75" s="44"/>
      <c r="AFZ75" s="44"/>
      <c r="AGA75" s="44"/>
      <c r="AGB75" s="44"/>
      <c r="AGC75" s="44"/>
      <c r="AGD75" s="44"/>
      <c r="AGE75" s="44"/>
      <c r="AGF75" s="44"/>
      <c r="AGG75" s="44"/>
      <c r="AGH75" s="44"/>
      <c r="AGI75" s="44"/>
      <c r="AGJ75" s="44"/>
      <c r="AGK75" s="44"/>
      <c r="AGL75" s="44"/>
      <c r="AGM75" s="44"/>
      <c r="AGN75" s="44"/>
      <c r="AGO75" s="44"/>
      <c r="AGP75" s="44"/>
      <c r="AGQ75" s="44"/>
      <c r="AGR75" s="44"/>
      <c r="AGS75" s="44"/>
      <c r="AGT75" s="44"/>
      <c r="AGU75" s="44"/>
      <c r="AGV75" s="44"/>
      <c r="AGW75" s="44"/>
      <c r="AGX75" s="44"/>
      <c r="AGY75" s="44"/>
      <c r="AGZ75" s="44"/>
      <c r="AHA75" s="44"/>
      <c r="AHB75" s="44"/>
      <c r="AHC75" s="44"/>
      <c r="AHD75" s="44"/>
      <c r="AHE75" s="44"/>
      <c r="AHF75" s="44"/>
      <c r="AHG75" s="44"/>
      <c r="AHH75" s="44"/>
      <c r="AHI75" s="44"/>
      <c r="AHJ75" s="44"/>
      <c r="AHK75" s="44"/>
      <c r="AHL75" s="44"/>
      <c r="AHM75" s="44"/>
      <c r="AHN75" s="44"/>
      <c r="AHO75" s="44"/>
      <c r="AHP75" s="44"/>
      <c r="AHQ75" s="44"/>
      <c r="AHR75" s="44"/>
      <c r="AHS75" s="44"/>
      <c r="AHT75" s="44"/>
      <c r="AHU75" s="44"/>
      <c r="AHV75" s="44"/>
      <c r="AHW75" s="44"/>
      <c r="AHX75" s="44"/>
      <c r="AHY75" s="44"/>
      <c r="AHZ75" s="44"/>
      <c r="AIA75" s="44"/>
      <c r="AIB75" s="44"/>
      <c r="AIC75" s="44"/>
      <c r="AID75" s="44"/>
      <c r="AIE75" s="44"/>
      <c r="AIF75" s="44"/>
      <c r="AIG75" s="44"/>
      <c r="AIH75" s="44"/>
      <c r="AII75" s="44"/>
      <c r="AIJ75" s="44"/>
      <c r="AIK75" s="44"/>
      <c r="AIL75" s="44"/>
      <c r="AIM75" s="44"/>
      <c r="AIN75" s="44"/>
      <c r="AIO75" s="44"/>
      <c r="AIP75" s="44"/>
      <c r="AIQ75" s="44"/>
      <c r="AIR75" s="44"/>
      <c r="AIS75" s="44"/>
      <c r="AIT75" s="44"/>
      <c r="AIU75" s="44"/>
      <c r="AIV75" s="44"/>
      <c r="AIW75" s="44"/>
      <c r="AIX75" s="44"/>
      <c r="AIY75" s="44"/>
      <c r="AIZ75" s="44"/>
      <c r="AJA75" s="44"/>
      <c r="AJB75" s="44"/>
      <c r="AJC75" s="44"/>
      <c r="AJD75" s="44"/>
      <c r="AJE75" s="44"/>
      <c r="AJF75" s="44"/>
      <c r="AJG75" s="44"/>
      <c r="AJH75" s="44"/>
      <c r="AJI75" s="44"/>
      <c r="AJJ75" s="44"/>
      <c r="AJK75" s="44"/>
      <c r="AJL75" s="44"/>
      <c r="AJM75" s="44"/>
      <c r="AJN75" s="44"/>
      <c r="AJO75" s="44"/>
      <c r="AJP75" s="44"/>
      <c r="AJQ75" s="44"/>
      <c r="AJR75" s="44"/>
      <c r="AJS75" s="44"/>
      <c r="AJT75" s="44"/>
      <c r="AJU75" s="44"/>
      <c r="AJV75" s="44"/>
      <c r="AJW75" s="44"/>
      <c r="AJX75" s="44"/>
      <c r="AJY75" s="44"/>
      <c r="AJZ75" s="44"/>
      <c r="AKA75" s="44"/>
      <c r="AKB75" s="44"/>
      <c r="AKC75" s="44"/>
      <c r="AKD75" s="44"/>
      <c r="AKE75" s="44"/>
      <c r="AKF75" s="44"/>
      <c r="AKG75" s="44"/>
      <c r="AKH75" s="44"/>
      <c r="AKI75" s="44"/>
      <c r="AKJ75" s="44"/>
      <c r="AKK75" s="44"/>
      <c r="AKL75" s="44"/>
      <c r="AKM75" s="44"/>
      <c r="AKN75" s="44"/>
      <c r="AKO75" s="44"/>
      <c r="AKP75" s="44"/>
      <c r="AKQ75" s="44"/>
      <c r="AKR75" s="44"/>
      <c r="AKS75" s="44"/>
      <c r="AKT75" s="44"/>
      <c r="AKU75" s="44"/>
      <c r="AKV75" s="44"/>
      <c r="AKW75" s="44"/>
      <c r="AKX75" s="44"/>
      <c r="AKY75" s="44"/>
      <c r="AKZ75" s="44"/>
      <c r="ALA75" s="44"/>
      <c r="ALB75" s="44"/>
      <c r="ALC75" s="44"/>
      <c r="ALD75" s="44"/>
      <c r="ALE75" s="44"/>
      <c r="ALF75" s="44"/>
      <c r="ALG75" s="44"/>
      <c r="ALH75" s="44"/>
      <c r="ALI75" s="44"/>
      <c r="ALJ75" s="44"/>
      <c r="ALK75" s="44"/>
      <c r="ALL75" s="44"/>
      <c r="ALM75" s="44"/>
      <c r="ALN75" s="44"/>
      <c r="ALO75" s="44"/>
      <c r="ALP75" s="44"/>
      <c r="ALQ75" s="44"/>
      <c r="ALR75" s="44"/>
      <c r="ALS75" s="44"/>
      <c r="ALT75" s="44"/>
      <c r="ALU75" s="44"/>
      <c r="ALV75" s="44"/>
      <c r="ALW75" s="44"/>
      <c r="ALX75" s="44"/>
      <c r="ALY75" s="44"/>
      <c r="ALZ75" s="44"/>
      <c r="AMA75" s="44"/>
      <c r="AMB75" s="44"/>
      <c r="AMC75" s="44"/>
      <c r="AMD75" s="44"/>
      <c r="AME75" s="44"/>
      <c r="AMF75" s="44"/>
      <c r="AMG75" s="44"/>
      <c r="AMH75" s="44"/>
      <c r="AMI75" s="44"/>
      <c r="AMJ75" s="44"/>
      <c r="AMK75" s="44"/>
      <c r="AML75" s="44"/>
      <c r="AMM75" s="44"/>
      <c r="AMN75" s="44"/>
      <c r="AMO75" s="44"/>
      <c r="AMP75" s="44"/>
      <c r="AMQ75" s="44"/>
      <c r="AMR75" s="44"/>
      <c r="AMS75" s="44"/>
      <c r="AMT75" s="44"/>
      <c r="AMU75" s="44"/>
      <c r="AMV75" s="44"/>
      <c r="AMW75" s="44"/>
      <c r="AMX75" s="44"/>
      <c r="AMY75" s="44"/>
      <c r="AMZ75" s="44"/>
      <c r="ANA75" s="44"/>
      <c r="ANB75" s="44"/>
      <c r="ANC75" s="44"/>
      <c r="AND75" s="44"/>
      <c r="ANE75" s="44"/>
      <c r="ANF75" s="44"/>
      <c r="ANG75" s="44"/>
      <c r="ANH75" s="44"/>
      <c r="ANI75" s="44"/>
      <c r="ANJ75" s="44"/>
      <c r="ANK75" s="44"/>
      <c r="ANL75" s="44"/>
      <c r="ANM75" s="44"/>
      <c r="ANN75" s="44"/>
      <c r="ANO75" s="44"/>
      <c r="ANP75" s="44"/>
      <c r="ANQ75" s="44"/>
      <c r="ANR75" s="44"/>
      <c r="ANS75" s="44"/>
      <c r="ANT75" s="44"/>
      <c r="ANU75" s="44"/>
      <c r="ANV75" s="44"/>
      <c r="ANW75" s="44"/>
      <c r="ANX75" s="44"/>
      <c r="ANY75" s="44"/>
      <c r="ANZ75" s="44"/>
      <c r="AOA75" s="44"/>
      <c r="AOB75" s="44"/>
      <c r="AOC75" s="44"/>
      <c r="AOD75" s="44"/>
      <c r="AOE75" s="44"/>
      <c r="AOF75" s="44"/>
      <c r="AOG75" s="44"/>
      <c r="AOH75" s="44"/>
      <c r="AOI75" s="44"/>
      <c r="AOJ75" s="44"/>
      <c r="AOK75" s="44"/>
      <c r="AOL75" s="44"/>
      <c r="AOM75" s="44"/>
      <c r="AON75" s="44"/>
      <c r="AOO75" s="44"/>
      <c r="AOP75" s="44"/>
      <c r="AOQ75" s="44"/>
      <c r="AOR75" s="44"/>
      <c r="AOS75" s="44"/>
      <c r="AOT75" s="44"/>
      <c r="AOU75" s="44"/>
      <c r="AOV75" s="44"/>
      <c r="AOW75" s="44"/>
      <c r="AOX75" s="44"/>
      <c r="AOY75" s="44"/>
      <c r="AOZ75" s="44"/>
      <c r="APA75" s="44"/>
      <c r="APB75" s="44"/>
      <c r="APC75" s="44"/>
      <c r="APD75" s="44"/>
      <c r="APE75" s="44"/>
      <c r="APF75" s="44"/>
      <c r="APG75" s="44"/>
      <c r="APH75" s="44"/>
      <c r="API75" s="44"/>
      <c r="APJ75" s="44"/>
      <c r="APK75" s="44"/>
      <c r="APL75" s="44"/>
      <c r="APM75" s="44"/>
    </row>
    <row r="76" spans="3:1105" x14ac:dyDescent="0.25">
      <c r="C76" s="46" t="s">
        <v>361</v>
      </c>
      <c r="D76" s="44">
        <v>12417</v>
      </c>
      <c r="E76" s="119">
        <v>-93818316.75</v>
      </c>
      <c r="F76" s="119">
        <v>0</v>
      </c>
      <c r="G76" s="119">
        <v>26617211.370000001</v>
      </c>
      <c r="H76" s="119">
        <v>0</v>
      </c>
      <c r="I76" s="44"/>
      <c r="J76" s="44"/>
      <c r="K76" s="44"/>
      <c r="L76" s="44"/>
      <c r="M76" s="44"/>
      <c r="N76" s="44"/>
      <c r="O76" s="96">
        <f>V72*((Y72*1/'Exchange Rates FWD'!V10)-(W72*'Exchange Rates FWD'!F10))</f>
        <v>1598151.7217244161</v>
      </c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  <c r="AJ76" s="44"/>
      <c r="AK76" s="44"/>
      <c r="AL76" s="44"/>
      <c r="AM76" s="44"/>
      <c r="AN76" s="44"/>
      <c r="AO76" s="44"/>
      <c r="AP76" s="44"/>
      <c r="AQ76" s="44"/>
      <c r="AR76" s="44"/>
      <c r="AS76" s="44"/>
      <c r="AT76" s="44"/>
      <c r="AU76" s="44"/>
      <c r="AV76" s="44"/>
      <c r="AW76" s="44"/>
      <c r="AX76" s="44"/>
      <c r="AY76" s="44"/>
      <c r="AZ76" s="44"/>
      <c r="BA76" s="44"/>
      <c r="BB76" s="44"/>
      <c r="BC76" s="44"/>
      <c r="BD76" s="44"/>
      <c r="BE76" s="44"/>
      <c r="BF76" s="44"/>
      <c r="BG76" s="44"/>
      <c r="BH76" s="44"/>
      <c r="BI76" s="44"/>
      <c r="BJ76" s="44"/>
      <c r="BK76" s="44"/>
      <c r="BL76" s="44"/>
      <c r="BM76" s="44"/>
      <c r="BN76" s="44"/>
      <c r="BO76" s="44"/>
      <c r="BP76" s="44"/>
      <c r="BQ76" s="44"/>
      <c r="BR76" s="44"/>
      <c r="BS76" s="44"/>
      <c r="BT76" s="44"/>
      <c r="BU76" s="44"/>
      <c r="BV76" s="44"/>
      <c r="BW76" s="44"/>
      <c r="BX76" s="44"/>
      <c r="BY76" s="44"/>
      <c r="BZ76" s="44"/>
      <c r="CA76" s="44"/>
      <c r="CB76" s="44"/>
      <c r="CC76" s="44"/>
      <c r="CD76" s="44"/>
      <c r="CE76" s="44"/>
      <c r="CF76" s="44"/>
      <c r="CG76" s="44"/>
      <c r="CH76" s="44"/>
      <c r="CI76" s="44"/>
      <c r="CJ76" s="44"/>
      <c r="CK76" s="44"/>
      <c r="CL76" s="44"/>
      <c r="CM76" s="44"/>
      <c r="CN76" s="44"/>
      <c r="CO76" s="44"/>
      <c r="CP76" s="44"/>
      <c r="CQ76" s="44"/>
      <c r="CR76" s="44"/>
      <c r="CS76" s="44"/>
      <c r="CT76" s="44"/>
      <c r="CU76" s="44"/>
      <c r="CV76" s="44"/>
      <c r="CW76" s="44"/>
      <c r="CX76" s="44"/>
      <c r="CY76" s="44"/>
      <c r="CZ76" s="44"/>
      <c r="DA76" s="44"/>
      <c r="DB76" s="44"/>
      <c r="DC76" s="44"/>
      <c r="DD76" s="44"/>
      <c r="DE76" s="44"/>
      <c r="DF76" s="44"/>
      <c r="DG76" s="44"/>
      <c r="DH76" s="44"/>
      <c r="DI76" s="44"/>
      <c r="DJ76" s="44"/>
      <c r="DK76" s="44"/>
      <c r="DL76" s="44"/>
      <c r="DM76" s="44"/>
      <c r="DN76" s="44"/>
      <c r="DO76" s="44"/>
      <c r="DP76" s="44"/>
      <c r="DQ76" s="44"/>
      <c r="DR76" s="44"/>
      <c r="DS76" s="44"/>
      <c r="DT76" s="44"/>
      <c r="DU76" s="44"/>
      <c r="DV76" s="44"/>
      <c r="DW76" s="44"/>
      <c r="DX76" s="44"/>
      <c r="DY76" s="44"/>
      <c r="DZ76" s="44"/>
      <c r="EA76" s="44"/>
      <c r="EB76" s="44"/>
      <c r="EC76" s="44"/>
      <c r="ED76" s="44"/>
      <c r="EE76" s="44"/>
      <c r="EF76" s="44"/>
      <c r="EG76" s="44"/>
      <c r="EH76" s="44"/>
      <c r="EI76" s="44"/>
      <c r="EJ76" s="44"/>
      <c r="EK76" s="44"/>
      <c r="EL76" s="44"/>
      <c r="EM76" s="44"/>
      <c r="EN76" s="44"/>
      <c r="EO76" s="44"/>
      <c r="EP76" s="44"/>
      <c r="EQ76" s="44"/>
      <c r="ER76" s="44"/>
      <c r="ES76" s="44"/>
      <c r="ET76" s="44"/>
      <c r="EU76" s="44"/>
      <c r="EV76" s="44"/>
      <c r="EW76" s="44"/>
      <c r="EX76" s="44"/>
      <c r="EY76" s="44"/>
      <c r="EZ76" s="44"/>
      <c r="FA76" s="44"/>
      <c r="FB76" s="44"/>
      <c r="FC76" s="44"/>
      <c r="FD76" s="44"/>
      <c r="FE76" s="44"/>
      <c r="FF76" s="44"/>
      <c r="FG76" s="44"/>
      <c r="FH76" s="44"/>
      <c r="FI76" s="44"/>
      <c r="FJ76" s="44"/>
      <c r="FK76" s="44"/>
      <c r="FL76" s="44"/>
      <c r="FM76" s="44"/>
      <c r="FN76" s="44"/>
      <c r="FO76" s="44"/>
      <c r="FP76" s="44"/>
      <c r="FQ76" s="44"/>
      <c r="FR76" s="44"/>
      <c r="FS76" s="44"/>
      <c r="FT76" s="44"/>
      <c r="FU76" s="44"/>
      <c r="FV76" s="44"/>
      <c r="FW76" s="44"/>
      <c r="FX76" s="44"/>
      <c r="FY76" s="44"/>
      <c r="FZ76" s="44"/>
      <c r="GA76" s="44"/>
      <c r="GB76" s="44"/>
      <c r="GC76" s="44"/>
      <c r="GD76" s="44"/>
      <c r="GE76" s="44"/>
      <c r="GF76" s="44"/>
      <c r="GG76" s="44"/>
      <c r="GH76" s="44"/>
      <c r="GI76" s="44"/>
      <c r="GJ76" s="44"/>
      <c r="GK76" s="44"/>
      <c r="GL76" s="44"/>
      <c r="GM76" s="44"/>
      <c r="GN76" s="44"/>
      <c r="GO76" s="44"/>
      <c r="GP76" s="44"/>
      <c r="GQ76" s="44"/>
      <c r="GR76" s="44"/>
      <c r="GS76" s="44"/>
      <c r="GT76" s="44"/>
      <c r="GU76" s="44"/>
      <c r="GV76" s="44"/>
      <c r="GW76" s="44"/>
      <c r="GX76" s="44"/>
      <c r="GY76" s="44"/>
      <c r="GZ76" s="44"/>
      <c r="HA76" s="44"/>
      <c r="HB76" s="44"/>
      <c r="HC76" s="44"/>
      <c r="HD76" s="44"/>
      <c r="HE76" s="44"/>
      <c r="HF76" s="44"/>
      <c r="HG76" s="44"/>
      <c r="HH76" s="44"/>
      <c r="HI76" s="44"/>
      <c r="HJ76" s="44"/>
      <c r="HK76" s="44"/>
      <c r="HL76" s="44"/>
      <c r="HM76" s="44"/>
      <c r="HN76" s="44"/>
      <c r="HO76" s="44"/>
      <c r="HP76" s="44"/>
      <c r="HQ76" s="44"/>
      <c r="HR76" s="44"/>
      <c r="HS76" s="44"/>
      <c r="HT76" s="44"/>
      <c r="HU76" s="44"/>
      <c r="HV76" s="44"/>
      <c r="HW76" s="44"/>
      <c r="HX76" s="44"/>
      <c r="HY76" s="44"/>
      <c r="HZ76" s="44"/>
      <c r="IA76" s="44"/>
      <c r="IB76" s="44"/>
      <c r="IC76" s="44"/>
      <c r="ID76" s="44"/>
      <c r="IE76" s="44"/>
      <c r="IF76" s="44"/>
      <c r="IG76" s="44"/>
      <c r="IH76" s="44"/>
      <c r="II76" s="44"/>
      <c r="IJ76" s="44"/>
      <c r="IK76" s="44"/>
      <c r="IL76" s="44"/>
      <c r="IM76" s="44"/>
      <c r="IN76" s="44"/>
      <c r="IO76" s="44"/>
      <c r="IP76" s="44"/>
      <c r="IQ76" s="44"/>
      <c r="IR76" s="44"/>
      <c r="IS76" s="44"/>
      <c r="IT76" s="44"/>
      <c r="IU76" s="44"/>
      <c r="IV76" s="44"/>
      <c r="IW76" s="44"/>
      <c r="IX76" s="44"/>
      <c r="IY76" s="44"/>
      <c r="IZ76" s="44"/>
      <c r="JA76" s="44"/>
      <c r="JB76" s="44"/>
      <c r="JC76" s="44"/>
      <c r="JD76" s="44"/>
      <c r="JE76" s="44"/>
      <c r="JF76" s="44"/>
      <c r="JG76" s="44"/>
      <c r="JH76" s="44"/>
      <c r="JI76" s="44"/>
      <c r="JJ76" s="44"/>
      <c r="JK76" s="44"/>
      <c r="JL76" s="44"/>
      <c r="JM76" s="44"/>
      <c r="JN76" s="44"/>
      <c r="JO76" s="44"/>
      <c r="JP76" s="44"/>
      <c r="JQ76" s="44"/>
      <c r="JR76" s="44"/>
      <c r="JS76" s="44"/>
      <c r="JT76" s="44"/>
      <c r="JU76" s="44"/>
      <c r="JV76" s="44"/>
      <c r="JW76" s="44"/>
      <c r="JX76" s="44"/>
      <c r="JY76" s="44"/>
      <c r="JZ76" s="44"/>
      <c r="KA76" s="44"/>
      <c r="KB76" s="44"/>
      <c r="KC76" s="44"/>
      <c r="KD76" s="44"/>
      <c r="KE76" s="44"/>
      <c r="KF76" s="44"/>
      <c r="KG76" s="44"/>
      <c r="KH76" s="44"/>
      <c r="KI76" s="44"/>
      <c r="KJ76" s="44"/>
      <c r="KK76" s="44"/>
      <c r="KL76" s="44"/>
      <c r="KM76" s="44"/>
      <c r="KN76" s="44"/>
      <c r="KO76" s="44"/>
      <c r="KP76" s="44"/>
      <c r="KQ76" s="44"/>
      <c r="KR76" s="44"/>
      <c r="KS76" s="44"/>
      <c r="KT76" s="44"/>
      <c r="KU76" s="44"/>
      <c r="KV76" s="44"/>
      <c r="KW76" s="44"/>
      <c r="KX76" s="44"/>
      <c r="KY76" s="44"/>
      <c r="KZ76" s="44"/>
      <c r="LA76" s="44"/>
      <c r="LB76" s="44"/>
      <c r="LC76" s="44"/>
      <c r="LD76" s="44"/>
      <c r="LE76" s="44"/>
      <c r="LF76" s="44"/>
      <c r="LG76" s="44"/>
      <c r="LH76" s="44"/>
      <c r="LI76" s="44"/>
      <c r="LJ76" s="44"/>
      <c r="LK76" s="44"/>
      <c r="LL76" s="44"/>
      <c r="LM76" s="44"/>
      <c r="LN76" s="44"/>
      <c r="LO76" s="44"/>
      <c r="LP76" s="44"/>
      <c r="LQ76" s="44"/>
      <c r="LR76" s="44"/>
      <c r="LS76" s="44"/>
      <c r="LT76" s="44"/>
      <c r="LU76" s="44"/>
      <c r="LV76" s="44"/>
      <c r="LW76" s="44"/>
      <c r="LX76" s="44"/>
      <c r="LY76" s="44"/>
      <c r="LZ76" s="44"/>
      <c r="MA76" s="44"/>
      <c r="MB76" s="44"/>
      <c r="MC76" s="44"/>
      <c r="MD76" s="44"/>
      <c r="ME76" s="44"/>
      <c r="MF76" s="44"/>
      <c r="MG76" s="44"/>
      <c r="MH76" s="44"/>
      <c r="MI76" s="44"/>
      <c r="MJ76" s="44"/>
      <c r="MK76" s="44"/>
      <c r="ML76" s="44"/>
      <c r="MM76" s="44"/>
      <c r="MN76" s="44"/>
      <c r="MO76" s="44"/>
      <c r="MP76" s="44"/>
      <c r="MQ76" s="44"/>
      <c r="MR76" s="44"/>
      <c r="MS76" s="44"/>
      <c r="MT76" s="44"/>
      <c r="MU76" s="44"/>
      <c r="MV76" s="44"/>
      <c r="MW76" s="44"/>
      <c r="MX76" s="44"/>
      <c r="MY76" s="44"/>
      <c r="MZ76" s="44"/>
      <c r="NA76" s="44"/>
      <c r="NB76" s="44"/>
      <c r="NC76" s="44"/>
      <c r="ND76" s="44"/>
      <c r="NE76" s="44"/>
      <c r="NF76" s="44"/>
      <c r="NG76" s="44"/>
      <c r="NH76" s="44"/>
      <c r="NI76" s="44"/>
      <c r="NJ76" s="44"/>
      <c r="NK76" s="44"/>
      <c r="NL76" s="44"/>
      <c r="NM76" s="44"/>
      <c r="NN76" s="44"/>
      <c r="NO76" s="44"/>
      <c r="NP76" s="44"/>
      <c r="NQ76" s="44"/>
      <c r="NR76" s="44"/>
      <c r="NS76" s="44"/>
      <c r="NT76" s="44"/>
      <c r="NU76" s="44"/>
      <c r="NV76" s="44"/>
      <c r="NW76" s="44"/>
      <c r="NX76" s="44"/>
      <c r="NY76" s="44"/>
      <c r="NZ76" s="44"/>
      <c r="OA76" s="44"/>
      <c r="OB76" s="44"/>
      <c r="OC76" s="44"/>
      <c r="OD76" s="44"/>
      <c r="OE76" s="44"/>
      <c r="OF76" s="44"/>
      <c r="OG76" s="44"/>
      <c r="OH76" s="44"/>
      <c r="OI76" s="44"/>
      <c r="OJ76" s="44"/>
      <c r="OK76" s="44"/>
      <c r="OL76" s="44"/>
      <c r="OM76" s="44"/>
      <c r="ON76" s="44"/>
      <c r="OO76" s="44"/>
      <c r="OP76" s="44"/>
      <c r="OQ76" s="44"/>
      <c r="OR76" s="44"/>
      <c r="OS76" s="44"/>
      <c r="OT76" s="44"/>
      <c r="OU76" s="44"/>
      <c r="OV76" s="44"/>
      <c r="OW76" s="44"/>
      <c r="OX76" s="44"/>
      <c r="OY76" s="44"/>
      <c r="OZ76" s="44"/>
      <c r="PA76" s="44"/>
      <c r="PB76" s="44"/>
      <c r="PC76" s="44"/>
      <c r="PD76" s="44"/>
      <c r="PE76" s="44"/>
      <c r="PF76" s="44"/>
      <c r="PG76" s="44"/>
      <c r="PH76" s="44"/>
      <c r="PI76" s="44"/>
      <c r="PJ76" s="44"/>
      <c r="PK76" s="44"/>
      <c r="PL76" s="44"/>
      <c r="PM76" s="44"/>
      <c r="PN76" s="44"/>
      <c r="PO76" s="44"/>
      <c r="PP76" s="44"/>
      <c r="PQ76" s="44"/>
      <c r="PR76" s="44"/>
      <c r="PS76" s="44"/>
      <c r="PT76" s="44"/>
      <c r="PU76" s="44"/>
      <c r="PV76" s="44"/>
      <c r="PW76" s="44"/>
      <c r="PX76" s="44"/>
      <c r="PY76" s="44"/>
      <c r="PZ76" s="44"/>
      <c r="QA76" s="44"/>
      <c r="QB76" s="44"/>
      <c r="QC76" s="44"/>
      <c r="QD76" s="44"/>
      <c r="QE76" s="44"/>
      <c r="QF76" s="44"/>
      <c r="QG76" s="44"/>
      <c r="QH76" s="44"/>
      <c r="QI76" s="44"/>
      <c r="QJ76" s="44"/>
      <c r="QK76" s="44"/>
      <c r="QL76" s="44"/>
      <c r="QM76" s="44"/>
      <c r="QN76" s="44"/>
      <c r="QO76" s="44"/>
      <c r="QP76" s="44"/>
      <c r="QQ76" s="44"/>
      <c r="QR76" s="44"/>
      <c r="QS76" s="44"/>
      <c r="QT76" s="44"/>
      <c r="QU76" s="44"/>
      <c r="QV76" s="44"/>
      <c r="QW76" s="44"/>
      <c r="QX76" s="44"/>
      <c r="QY76" s="44"/>
      <c r="QZ76" s="44"/>
      <c r="RA76" s="44"/>
      <c r="RB76" s="44"/>
      <c r="RC76" s="44"/>
      <c r="RD76" s="44"/>
      <c r="RE76" s="44"/>
      <c r="RF76" s="44"/>
      <c r="RG76" s="44"/>
      <c r="RH76" s="44"/>
      <c r="RI76" s="44"/>
      <c r="RJ76" s="44"/>
      <c r="RK76" s="44"/>
      <c r="RL76" s="44"/>
      <c r="RM76" s="44"/>
      <c r="RN76" s="44"/>
      <c r="RO76" s="44"/>
      <c r="RP76" s="44"/>
      <c r="RQ76" s="44"/>
      <c r="RR76" s="44"/>
      <c r="RS76" s="44"/>
      <c r="RT76" s="44"/>
      <c r="RU76" s="44"/>
      <c r="RV76" s="44"/>
      <c r="RW76" s="44"/>
      <c r="RX76" s="44"/>
      <c r="RY76" s="44"/>
      <c r="RZ76" s="44"/>
      <c r="SA76" s="44"/>
      <c r="SB76" s="44"/>
      <c r="SC76" s="44"/>
      <c r="SD76" s="44"/>
      <c r="SE76" s="44"/>
      <c r="SF76" s="44"/>
      <c r="SG76" s="44"/>
      <c r="SH76" s="44"/>
      <c r="SI76" s="44"/>
      <c r="SJ76" s="44"/>
      <c r="SK76" s="44"/>
      <c r="SL76" s="44"/>
      <c r="SM76" s="44"/>
      <c r="SN76" s="44"/>
      <c r="SO76" s="44"/>
      <c r="SP76" s="44"/>
      <c r="SQ76" s="44"/>
      <c r="SR76" s="44"/>
      <c r="SS76" s="44"/>
      <c r="ST76" s="44"/>
      <c r="SU76" s="44"/>
      <c r="SV76" s="44"/>
      <c r="SW76" s="44"/>
      <c r="SX76" s="44"/>
      <c r="SY76" s="44"/>
      <c r="SZ76" s="44"/>
      <c r="TA76" s="44"/>
      <c r="TB76" s="44"/>
      <c r="TC76" s="44"/>
      <c r="TD76" s="44"/>
      <c r="TE76" s="44"/>
      <c r="TF76" s="44"/>
      <c r="TG76" s="44"/>
      <c r="TH76" s="44"/>
      <c r="TI76" s="44"/>
      <c r="TJ76" s="44"/>
      <c r="TK76" s="44"/>
      <c r="TL76" s="44"/>
      <c r="TM76" s="44"/>
      <c r="TN76" s="44"/>
      <c r="TO76" s="44"/>
      <c r="TP76" s="44"/>
      <c r="TQ76" s="44"/>
      <c r="TR76" s="44"/>
      <c r="TS76" s="44"/>
      <c r="TT76" s="44"/>
      <c r="TU76" s="44"/>
      <c r="TV76" s="44"/>
      <c r="TW76" s="44"/>
      <c r="TX76" s="44"/>
      <c r="TY76" s="44"/>
      <c r="TZ76" s="44"/>
      <c r="UA76" s="44"/>
      <c r="UB76" s="44"/>
      <c r="UC76" s="44"/>
      <c r="UD76" s="44"/>
      <c r="UE76" s="44"/>
      <c r="UF76" s="44"/>
      <c r="UG76" s="44"/>
      <c r="UH76" s="44"/>
      <c r="UI76" s="44"/>
      <c r="UJ76" s="44"/>
      <c r="UK76" s="44"/>
      <c r="UL76" s="44"/>
      <c r="UM76" s="44"/>
      <c r="UN76" s="44"/>
      <c r="UO76" s="44"/>
      <c r="UP76" s="44"/>
      <c r="UQ76" s="44"/>
      <c r="UR76" s="44"/>
      <c r="US76" s="44"/>
      <c r="UT76" s="44"/>
      <c r="UU76" s="44"/>
      <c r="UV76" s="44"/>
      <c r="UW76" s="44"/>
      <c r="UX76" s="44"/>
      <c r="UY76" s="44"/>
      <c r="UZ76" s="44"/>
      <c r="VA76" s="44"/>
      <c r="VB76" s="44"/>
      <c r="VC76" s="44"/>
      <c r="VD76" s="44"/>
      <c r="VE76" s="44"/>
      <c r="VF76" s="44"/>
      <c r="VG76" s="44"/>
      <c r="VH76" s="44"/>
      <c r="VI76" s="44"/>
      <c r="VJ76" s="44"/>
      <c r="VK76" s="44"/>
      <c r="VL76" s="44"/>
      <c r="VM76" s="44"/>
      <c r="VN76" s="44"/>
      <c r="VO76" s="44"/>
      <c r="VP76" s="44"/>
      <c r="VQ76" s="44"/>
      <c r="VR76" s="44"/>
      <c r="VS76" s="44"/>
      <c r="VT76" s="44"/>
      <c r="VU76" s="44"/>
      <c r="VV76" s="44"/>
      <c r="VW76" s="44"/>
      <c r="VX76" s="44"/>
      <c r="VY76" s="44"/>
      <c r="VZ76" s="44"/>
      <c r="WA76" s="44"/>
      <c r="WB76" s="44"/>
      <c r="WC76" s="44"/>
      <c r="WD76" s="44"/>
      <c r="WE76" s="44"/>
      <c r="WF76" s="44"/>
      <c r="WG76" s="44"/>
      <c r="WH76" s="44"/>
      <c r="WI76" s="44"/>
      <c r="WJ76" s="44"/>
      <c r="WK76" s="44"/>
      <c r="WL76" s="44"/>
      <c r="WM76" s="44"/>
      <c r="WN76" s="44"/>
      <c r="WO76" s="44"/>
      <c r="WP76" s="44"/>
      <c r="WQ76" s="44"/>
      <c r="WR76" s="44"/>
      <c r="WS76" s="44"/>
      <c r="WT76" s="44"/>
      <c r="WU76" s="44"/>
      <c r="WV76" s="44"/>
      <c r="WW76" s="44"/>
      <c r="WX76" s="44"/>
      <c r="WY76" s="44"/>
      <c r="WZ76" s="44"/>
      <c r="XA76" s="44"/>
      <c r="XB76" s="44"/>
      <c r="XC76" s="44"/>
      <c r="XD76" s="44"/>
      <c r="XE76" s="44"/>
      <c r="XF76" s="44"/>
      <c r="XG76" s="44"/>
      <c r="XH76" s="44"/>
      <c r="XI76" s="44"/>
      <c r="XJ76" s="44"/>
      <c r="XK76" s="44"/>
      <c r="XL76" s="44"/>
      <c r="XM76" s="44"/>
      <c r="XN76" s="44"/>
      <c r="XO76" s="44"/>
      <c r="XP76" s="44"/>
      <c r="XQ76" s="44"/>
      <c r="XR76" s="44"/>
      <c r="XS76" s="44"/>
      <c r="XT76" s="44"/>
      <c r="XU76" s="44"/>
      <c r="XV76" s="44"/>
      <c r="XW76" s="44"/>
      <c r="XX76" s="44"/>
      <c r="XY76" s="44"/>
      <c r="XZ76" s="44"/>
      <c r="YA76" s="44"/>
      <c r="YB76" s="44"/>
      <c r="YC76" s="44"/>
      <c r="YD76" s="44"/>
      <c r="YE76" s="44"/>
      <c r="YF76" s="44"/>
      <c r="YG76" s="44"/>
      <c r="YH76" s="44"/>
      <c r="YI76" s="44"/>
      <c r="YJ76" s="44"/>
      <c r="YK76" s="44"/>
      <c r="YL76" s="44"/>
      <c r="YM76" s="44"/>
      <c r="YN76" s="44"/>
      <c r="YO76" s="44"/>
      <c r="YP76" s="44"/>
      <c r="YQ76" s="44"/>
      <c r="YR76" s="44"/>
      <c r="YS76" s="44"/>
      <c r="YT76" s="44"/>
      <c r="YU76" s="44"/>
      <c r="YV76" s="44"/>
      <c r="YW76" s="44"/>
      <c r="YX76" s="44"/>
      <c r="YY76" s="44"/>
      <c r="YZ76" s="44"/>
      <c r="ZA76" s="44"/>
      <c r="ZB76" s="44"/>
      <c r="ZC76" s="44"/>
      <c r="ZD76" s="44"/>
      <c r="ZE76" s="44"/>
      <c r="ZF76" s="44"/>
      <c r="ZG76" s="44"/>
      <c r="ZH76" s="44"/>
      <c r="ZI76" s="44"/>
      <c r="ZJ76" s="44"/>
      <c r="ZK76" s="44"/>
      <c r="ZL76" s="44"/>
      <c r="ZM76" s="44"/>
      <c r="ZN76" s="44"/>
      <c r="ZO76" s="44"/>
      <c r="ZP76" s="44"/>
      <c r="ZQ76" s="44"/>
      <c r="ZR76" s="44"/>
      <c r="ZS76" s="44"/>
      <c r="ZT76" s="44"/>
      <c r="ZU76" s="44"/>
      <c r="ZV76" s="44"/>
      <c r="ZW76" s="44"/>
      <c r="ZX76" s="44"/>
      <c r="ZY76" s="44"/>
      <c r="ZZ76" s="44"/>
      <c r="AAA76" s="44"/>
      <c r="AAB76" s="44"/>
      <c r="AAC76" s="44"/>
      <c r="AAD76" s="44"/>
      <c r="AAE76" s="44"/>
      <c r="AAF76" s="44"/>
      <c r="AAG76" s="44"/>
      <c r="AAH76" s="44"/>
      <c r="AAI76" s="44"/>
      <c r="AAJ76" s="44"/>
      <c r="AAK76" s="44"/>
      <c r="AAL76" s="44"/>
      <c r="AAM76" s="44"/>
      <c r="AAN76" s="44"/>
      <c r="AAO76" s="44"/>
      <c r="AAP76" s="44"/>
      <c r="AAQ76" s="44"/>
      <c r="AAR76" s="44"/>
      <c r="AAS76" s="44"/>
      <c r="AAT76" s="44"/>
      <c r="AAU76" s="44"/>
      <c r="AAV76" s="44"/>
      <c r="AAW76" s="44"/>
      <c r="AAX76" s="44"/>
      <c r="AAY76" s="44"/>
      <c r="AAZ76" s="44"/>
      <c r="ABA76" s="44"/>
      <c r="ABB76" s="44"/>
      <c r="ABC76" s="44"/>
      <c r="ABD76" s="44"/>
      <c r="ABE76" s="44"/>
      <c r="ABF76" s="44"/>
      <c r="ABG76" s="44"/>
      <c r="ABH76" s="44"/>
      <c r="ABI76" s="44"/>
      <c r="ABJ76" s="44"/>
      <c r="ABK76" s="44"/>
      <c r="ABL76" s="44"/>
      <c r="ABM76" s="44"/>
      <c r="ABN76" s="44"/>
      <c r="ABO76" s="44"/>
      <c r="ABP76" s="44"/>
      <c r="ABQ76" s="44"/>
      <c r="ABR76" s="44"/>
      <c r="ABS76" s="44"/>
      <c r="ABT76" s="44"/>
      <c r="ABU76" s="44"/>
      <c r="ABV76" s="44"/>
      <c r="ABW76" s="44"/>
      <c r="ABX76" s="44"/>
      <c r="ABY76" s="44"/>
      <c r="ABZ76" s="44"/>
      <c r="ACA76" s="44"/>
      <c r="ACB76" s="44"/>
      <c r="ACC76" s="44"/>
      <c r="ACD76" s="44"/>
      <c r="ACE76" s="44"/>
      <c r="ACF76" s="44"/>
      <c r="ACG76" s="44"/>
      <c r="ACH76" s="44"/>
      <c r="ACI76" s="44"/>
      <c r="ACJ76" s="44"/>
      <c r="ACK76" s="44"/>
      <c r="ACL76" s="44"/>
      <c r="ACM76" s="44"/>
      <c r="ACN76" s="44"/>
      <c r="ACO76" s="44"/>
      <c r="ACP76" s="44"/>
      <c r="ACQ76" s="44"/>
      <c r="ACR76" s="44"/>
      <c r="ACS76" s="44"/>
      <c r="ACT76" s="44"/>
      <c r="ACU76" s="44"/>
      <c r="ACV76" s="44"/>
      <c r="ACW76" s="44"/>
      <c r="ACX76" s="44"/>
      <c r="ACY76" s="44"/>
      <c r="ACZ76" s="44"/>
      <c r="ADA76" s="44"/>
      <c r="ADB76" s="44"/>
      <c r="ADC76" s="44"/>
      <c r="ADD76" s="44"/>
      <c r="ADE76" s="44"/>
      <c r="ADF76" s="44"/>
      <c r="ADG76" s="44"/>
      <c r="ADH76" s="44"/>
      <c r="ADI76" s="44"/>
      <c r="ADJ76" s="44"/>
      <c r="ADK76" s="44"/>
      <c r="ADL76" s="44"/>
      <c r="ADM76" s="44"/>
      <c r="ADN76" s="44"/>
      <c r="ADO76" s="44"/>
      <c r="ADP76" s="44"/>
      <c r="ADQ76" s="44"/>
      <c r="ADR76" s="44"/>
      <c r="ADS76" s="44"/>
      <c r="ADT76" s="44"/>
      <c r="ADU76" s="44"/>
      <c r="ADV76" s="44"/>
      <c r="ADW76" s="44"/>
      <c r="ADX76" s="44"/>
      <c r="ADY76" s="44"/>
      <c r="ADZ76" s="44"/>
      <c r="AEA76" s="44"/>
      <c r="AEB76" s="44"/>
      <c r="AEC76" s="44"/>
      <c r="AED76" s="44"/>
      <c r="AEE76" s="44"/>
      <c r="AEF76" s="44"/>
      <c r="AEG76" s="44"/>
      <c r="AEH76" s="44"/>
      <c r="AEI76" s="44"/>
      <c r="AEJ76" s="44"/>
      <c r="AEK76" s="44"/>
      <c r="AEL76" s="44"/>
      <c r="AEM76" s="44"/>
      <c r="AEN76" s="44"/>
      <c r="AEO76" s="44"/>
      <c r="AEP76" s="44"/>
      <c r="AEQ76" s="44"/>
      <c r="AER76" s="44"/>
      <c r="AES76" s="44"/>
      <c r="AET76" s="44"/>
      <c r="AEU76" s="44"/>
      <c r="AEV76" s="44"/>
      <c r="AEW76" s="44"/>
      <c r="AEX76" s="44"/>
      <c r="AEY76" s="44"/>
      <c r="AEZ76" s="44"/>
      <c r="AFA76" s="44"/>
      <c r="AFB76" s="44"/>
      <c r="AFC76" s="44"/>
      <c r="AFD76" s="44"/>
      <c r="AFE76" s="44"/>
      <c r="AFF76" s="44"/>
      <c r="AFG76" s="44"/>
      <c r="AFH76" s="44"/>
      <c r="AFI76" s="44"/>
      <c r="AFJ76" s="44"/>
      <c r="AFK76" s="44"/>
      <c r="AFL76" s="44"/>
      <c r="AFM76" s="44"/>
      <c r="AFN76" s="44"/>
      <c r="AFO76" s="44"/>
      <c r="AFP76" s="44"/>
      <c r="AFQ76" s="44"/>
      <c r="AFR76" s="44"/>
      <c r="AFS76" s="44"/>
      <c r="AFT76" s="44"/>
      <c r="AFU76" s="44"/>
      <c r="AFV76" s="44"/>
      <c r="AFW76" s="44"/>
      <c r="AFX76" s="44"/>
      <c r="AFY76" s="44"/>
      <c r="AFZ76" s="44"/>
      <c r="AGA76" s="44"/>
      <c r="AGB76" s="44"/>
      <c r="AGC76" s="44"/>
      <c r="AGD76" s="44"/>
      <c r="AGE76" s="44"/>
      <c r="AGF76" s="44"/>
      <c r="AGG76" s="44"/>
      <c r="AGH76" s="44"/>
      <c r="AGI76" s="44"/>
      <c r="AGJ76" s="44"/>
      <c r="AGK76" s="44"/>
      <c r="AGL76" s="44"/>
      <c r="AGM76" s="44"/>
      <c r="AGN76" s="44"/>
      <c r="AGO76" s="44"/>
      <c r="AGP76" s="44"/>
      <c r="AGQ76" s="44"/>
      <c r="AGR76" s="44"/>
      <c r="AGS76" s="44"/>
      <c r="AGT76" s="44"/>
      <c r="AGU76" s="44"/>
      <c r="AGV76" s="44"/>
      <c r="AGW76" s="44"/>
      <c r="AGX76" s="44"/>
      <c r="AGY76" s="44"/>
      <c r="AGZ76" s="44"/>
      <c r="AHA76" s="44"/>
      <c r="AHB76" s="44"/>
      <c r="AHC76" s="44"/>
      <c r="AHD76" s="44"/>
      <c r="AHE76" s="44"/>
      <c r="AHF76" s="44"/>
      <c r="AHG76" s="44"/>
      <c r="AHH76" s="44"/>
      <c r="AHI76" s="44"/>
      <c r="AHJ76" s="44"/>
      <c r="AHK76" s="44"/>
      <c r="AHL76" s="44"/>
      <c r="AHM76" s="44"/>
      <c r="AHN76" s="44"/>
      <c r="AHO76" s="44"/>
      <c r="AHP76" s="44"/>
      <c r="AHQ76" s="44"/>
      <c r="AHR76" s="44"/>
      <c r="AHS76" s="44"/>
      <c r="AHT76" s="44"/>
      <c r="AHU76" s="44"/>
      <c r="AHV76" s="44"/>
      <c r="AHW76" s="44"/>
      <c r="AHX76" s="44"/>
      <c r="AHY76" s="44"/>
      <c r="AHZ76" s="44"/>
      <c r="AIA76" s="44"/>
      <c r="AIB76" s="44"/>
      <c r="AIC76" s="44"/>
      <c r="AID76" s="44"/>
      <c r="AIE76" s="44"/>
      <c r="AIF76" s="44"/>
      <c r="AIG76" s="44"/>
      <c r="AIH76" s="44"/>
      <c r="AII76" s="44"/>
      <c r="AIJ76" s="44"/>
      <c r="AIK76" s="44"/>
      <c r="AIL76" s="44"/>
      <c r="AIM76" s="44"/>
      <c r="AIN76" s="44"/>
      <c r="AIO76" s="44"/>
      <c r="AIP76" s="44"/>
      <c r="AIQ76" s="44"/>
      <c r="AIR76" s="44"/>
      <c r="AIS76" s="44"/>
      <c r="AIT76" s="44"/>
      <c r="AIU76" s="44"/>
      <c r="AIV76" s="44"/>
      <c r="AIW76" s="44"/>
      <c r="AIX76" s="44"/>
      <c r="AIY76" s="44"/>
      <c r="AIZ76" s="44"/>
      <c r="AJA76" s="44"/>
      <c r="AJB76" s="44"/>
      <c r="AJC76" s="44"/>
      <c r="AJD76" s="44"/>
      <c r="AJE76" s="44"/>
      <c r="AJF76" s="44"/>
      <c r="AJG76" s="44"/>
      <c r="AJH76" s="44"/>
      <c r="AJI76" s="44"/>
      <c r="AJJ76" s="44"/>
      <c r="AJK76" s="44"/>
      <c r="AJL76" s="44"/>
      <c r="AJM76" s="44"/>
      <c r="AJN76" s="44"/>
      <c r="AJO76" s="44"/>
      <c r="AJP76" s="44"/>
      <c r="AJQ76" s="44"/>
      <c r="AJR76" s="44"/>
      <c r="AJS76" s="44"/>
      <c r="AJT76" s="44"/>
      <c r="AJU76" s="44"/>
      <c r="AJV76" s="44"/>
      <c r="AJW76" s="44"/>
      <c r="AJX76" s="44"/>
      <c r="AJY76" s="44"/>
      <c r="AJZ76" s="44"/>
      <c r="AKA76" s="44"/>
      <c r="AKB76" s="44"/>
      <c r="AKC76" s="44"/>
      <c r="AKD76" s="44"/>
      <c r="AKE76" s="44"/>
      <c r="AKF76" s="44"/>
      <c r="AKG76" s="44"/>
      <c r="AKH76" s="44"/>
      <c r="AKI76" s="44"/>
      <c r="AKJ76" s="44"/>
      <c r="AKK76" s="44"/>
      <c r="AKL76" s="44"/>
      <c r="AKM76" s="44"/>
      <c r="AKN76" s="44"/>
      <c r="AKO76" s="44"/>
      <c r="AKP76" s="44"/>
      <c r="AKQ76" s="44"/>
      <c r="AKR76" s="44"/>
      <c r="AKS76" s="44"/>
      <c r="AKT76" s="44"/>
      <c r="AKU76" s="44"/>
      <c r="AKV76" s="44"/>
      <c r="AKW76" s="44"/>
      <c r="AKX76" s="44"/>
      <c r="AKY76" s="44"/>
      <c r="AKZ76" s="44"/>
      <c r="ALA76" s="44"/>
      <c r="ALB76" s="44"/>
      <c r="ALC76" s="44"/>
      <c r="ALD76" s="44"/>
      <c r="ALE76" s="44"/>
      <c r="ALF76" s="44"/>
      <c r="ALG76" s="44"/>
      <c r="ALH76" s="44"/>
      <c r="ALI76" s="44"/>
      <c r="ALJ76" s="44"/>
      <c r="ALK76" s="44"/>
      <c r="ALL76" s="44"/>
      <c r="ALM76" s="44"/>
      <c r="ALN76" s="44"/>
      <c r="ALO76" s="44"/>
      <c r="ALP76" s="44"/>
      <c r="ALQ76" s="44"/>
      <c r="ALR76" s="44"/>
      <c r="ALS76" s="44"/>
      <c r="ALT76" s="44"/>
      <c r="ALU76" s="44"/>
      <c r="ALV76" s="44"/>
      <c r="ALW76" s="44"/>
      <c r="ALX76" s="44"/>
      <c r="ALY76" s="44"/>
      <c r="ALZ76" s="44"/>
      <c r="AMA76" s="44"/>
      <c r="AMB76" s="44"/>
      <c r="AMC76" s="44"/>
      <c r="AMD76" s="44"/>
      <c r="AME76" s="44"/>
      <c r="AMF76" s="44"/>
      <c r="AMG76" s="44"/>
      <c r="AMH76" s="44"/>
      <c r="AMI76" s="44"/>
      <c r="AMJ76" s="44"/>
      <c r="AMK76" s="44"/>
      <c r="AML76" s="44"/>
      <c r="AMM76" s="44"/>
      <c r="AMN76" s="44"/>
      <c r="AMO76" s="44"/>
      <c r="AMP76" s="44"/>
      <c r="AMQ76" s="44"/>
      <c r="AMR76" s="44"/>
      <c r="AMS76" s="44"/>
      <c r="AMT76" s="44"/>
      <c r="AMU76" s="44"/>
      <c r="AMV76" s="44"/>
      <c r="AMW76" s="44"/>
      <c r="AMX76" s="44"/>
      <c r="AMY76" s="44"/>
      <c r="AMZ76" s="44"/>
      <c r="ANA76" s="44"/>
      <c r="ANB76" s="44"/>
      <c r="ANC76" s="44"/>
      <c r="AND76" s="44"/>
      <c r="ANE76" s="44"/>
      <c r="ANF76" s="44"/>
      <c r="ANG76" s="44"/>
      <c r="ANH76" s="44"/>
      <c r="ANI76" s="44"/>
      <c r="ANJ76" s="44"/>
      <c r="ANK76" s="44"/>
      <c r="ANL76" s="44"/>
      <c r="ANM76" s="44"/>
      <c r="ANN76" s="44"/>
      <c r="ANO76" s="44"/>
      <c r="ANP76" s="44"/>
      <c r="ANQ76" s="44"/>
      <c r="ANR76" s="44"/>
      <c r="ANS76" s="44"/>
      <c r="ANT76" s="44"/>
      <c r="ANU76" s="44"/>
      <c r="ANV76" s="44"/>
      <c r="ANW76" s="44"/>
      <c r="ANX76" s="44"/>
      <c r="ANY76" s="44"/>
      <c r="ANZ76" s="44"/>
      <c r="AOA76" s="44"/>
      <c r="AOB76" s="44"/>
      <c r="AOC76" s="44"/>
      <c r="AOD76" s="44"/>
      <c r="AOE76" s="44"/>
      <c r="AOF76" s="44"/>
      <c r="AOG76" s="44"/>
      <c r="AOH76" s="44"/>
      <c r="AOI76" s="44"/>
      <c r="AOJ76" s="44"/>
      <c r="AOK76" s="44"/>
      <c r="AOL76" s="44"/>
      <c r="AOM76" s="44"/>
      <c r="AON76" s="44"/>
      <c r="AOO76" s="44"/>
      <c r="AOP76" s="44"/>
      <c r="AOQ76" s="44"/>
      <c r="AOR76" s="44"/>
      <c r="AOS76" s="44"/>
      <c r="AOT76" s="44"/>
      <c r="AOU76" s="44"/>
      <c r="AOV76" s="44"/>
      <c r="AOW76" s="44"/>
      <c r="AOX76" s="44"/>
      <c r="AOY76" s="44"/>
      <c r="AOZ76" s="44"/>
      <c r="APA76" s="44"/>
      <c r="APB76" s="44"/>
      <c r="APC76" s="44"/>
      <c r="APD76" s="44"/>
      <c r="APE76" s="44"/>
      <c r="APF76" s="44"/>
      <c r="APG76" s="44"/>
      <c r="APH76" s="44"/>
      <c r="API76" s="44"/>
      <c r="APJ76" s="44"/>
      <c r="APK76" s="44"/>
      <c r="APL76" s="44"/>
      <c r="APM76" s="44"/>
    </row>
    <row r="77" spans="3:1105" x14ac:dyDescent="0.25">
      <c r="C77" s="46" t="s">
        <v>361</v>
      </c>
      <c r="D77" s="44">
        <v>12419</v>
      </c>
      <c r="E77" s="119">
        <v>99420587.980000004</v>
      </c>
      <c r="F77" s="119">
        <v>0</v>
      </c>
      <c r="G77" s="119">
        <v>-27266411.640000001</v>
      </c>
      <c r="H77" s="119">
        <v>0</v>
      </c>
      <c r="I77" s="44"/>
      <c r="J77" s="44"/>
      <c r="K77" s="44"/>
      <c r="L77" s="44"/>
      <c r="M77" s="44"/>
      <c r="N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4"/>
      <c r="AJ77" s="44"/>
      <c r="AK77" s="44"/>
      <c r="AL77" s="44"/>
      <c r="AM77" s="44"/>
      <c r="AN77" s="44"/>
      <c r="AO77" s="44"/>
      <c r="AP77" s="44"/>
      <c r="AQ77" s="44"/>
      <c r="AR77" s="44"/>
      <c r="AS77" s="44"/>
      <c r="AT77" s="44"/>
      <c r="AU77" s="44"/>
      <c r="AV77" s="44"/>
      <c r="AW77" s="44"/>
      <c r="AX77" s="44"/>
      <c r="AY77" s="44"/>
      <c r="AZ77" s="44"/>
      <c r="BA77" s="44"/>
      <c r="BB77" s="44"/>
      <c r="BC77" s="44"/>
      <c r="BD77" s="44"/>
      <c r="BE77" s="44"/>
      <c r="BF77" s="44"/>
      <c r="BG77" s="44"/>
      <c r="BH77" s="44"/>
      <c r="BI77" s="44"/>
      <c r="BJ77" s="44"/>
      <c r="BK77" s="44"/>
      <c r="BL77" s="44"/>
      <c r="BM77" s="44"/>
      <c r="BN77" s="44"/>
      <c r="BO77" s="44"/>
      <c r="BP77" s="44"/>
      <c r="BQ77" s="44"/>
      <c r="BR77" s="44"/>
      <c r="BS77" s="44"/>
      <c r="BT77" s="44"/>
      <c r="BU77" s="44"/>
      <c r="BV77" s="44"/>
      <c r="BW77" s="44"/>
      <c r="BX77" s="44"/>
      <c r="BY77" s="44"/>
      <c r="BZ77" s="44"/>
      <c r="CA77" s="44"/>
      <c r="CB77" s="44"/>
      <c r="CC77" s="44"/>
      <c r="CD77" s="44"/>
      <c r="CE77" s="44"/>
      <c r="CF77" s="44"/>
      <c r="CG77" s="44"/>
      <c r="CH77" s="44"/>
      <c r="CI77" s="44"/>
      <c r="CJ77" s="44"/>
      <c r="CK77" s="44"/>
      <c r="CL77" s="44"/>
      <c r="CM77" s="44"/>
      <c r="CN77" s="44"/>
      <c r="CO77" s="44"/>
      <c r="CP77" s="44"/>
      <c r="CQ77" s="44"/>
      <c r="CR77" s="44"/>
      <c r="CS77" s="44"/>
      <c r="CT77" s="44"/>
      <c r="CU77" s="44"/>
      <c r="CV77" s="44"/>
      <c r="CW77" s="44"/>
      <c r="CX77" s="44"/>
      <c r="CY77" s="44"/>
      <c r="CZ77" s="44"/>
      <c r="DA77" s="44"/>
      <c r="DB77" s="44"/>
      <c r="DC77" s="44"/>
      <c r="DD77" s="44"/>
      <c r="DE77" s="44"/>
      <c r="DF77" s="44"/>
      <c r="DG77" s="44"/>
      <c r="DH77" s="44"/>
      <c r="DI77" s="44"/>
      <c r="DJ77" s="44"/>
      <c r="DK77" s="44"/>
      <c r="DL77" s="44"/>
      <c r="DM77" s="44"/>
      <c r="DN77" s="44"/>
      <c r="DO77" s="44"/>
      <c r="DP77" s="44"/>
      <c r="DQ77" s="44"/>
      <c r="DR77" s="44"/>
      <c r="DS77" s="44"/>
      <c r="DT77" s="44"/>
      <c r="DU77" s="44"/>
      <c r="DV77" s="44"/>
      <c r="DW77" s="44"/>
      <c r="DX77" s="44"/>
      <c r="DY77" s="44"/>
      <c r="DZ77" s="44"/>
      <c r="EA77" s="44"/>
      <c r="EB77" s="44"/>
      <c r="EC77" s="44"/>
      <c r="ED77" s="44"/>
      <c r="EE77" s="44"/>
      <c r="EF77" s="44"/>
      <c r="EG77" s="44"/>
      <c r="EH77" s="44"/>
      <c r="EI77" s="44"/>
      <c r="EJ77" s="44"/>
      <c r="EK77" s="44"/>
      <c r="EL77" s="44"/>
      <c r="EM77" s="44"/>
      <c r="EN77" s="44"/>
      <c r="EO77" s="44"/>
      <c r="EP77" s="44"/>
      <c r="EQ77" s="44"/>
      <c r="ER77" s="44"/>
      <c r="ES77" s="44"/>
      <c r="ET77" s="44"/>
      <c r="EU77" s="44"/>
      <c r="EV77" s="44"/>
      <c r="EW77" s="44"/>
      <c r="EX77" s="44"/>
      <c r="EY77" s="44"/>
      <c r="EZ77" s="44"/>
      <c r="FA77" s="44"/>
      <c r="FB77" s="44"/>
      <c r="FC77" s="44"/>
      <c r="FD77" s="44"/>
      <c r="FE77" s="44"/>
      <c r="FF77" s="44"/>
      <c r="FG77" s="44"/>
      <c r="FH77" s="44"/>
      <c r="FI77" s="44"/>
      <c r="FJ77" s="44"/>
      <c r="FK77" s="44"/>
      <c r="FL77" s="44"/>
      <c r="FM77" s="44"/>
      <c r="FN77" s="44"/>
      <c r="FO77" s="44"/>
      <c r="FP77" s="44"/>
      <c r="FQ77" s="44"/>
      <c r="FR77" s="44"/>
      <c r="FS77" s="44"/>
      <c r="FT77" s="44"/>
      <c r="FU77" s="44"/>
      <c r="FV77" s="44"/>
      <c r="FW77" s="44"/>
      <c r="FX77" s="44"/>
      <c r="FY77" s="44"/>
      <c r="FZ77" s="44"/>
      <c r="GA77" s="44"/>
      <c r="GB77" s="44"/>
      <c r="GC77" s="44"/>
      <c r="GD77" s="44"/>
      <c r="GE77" s="44"/>
      <c r="GF77" s="44"/>
      <c r="GG77" s="44"/>
      <c r="GH77" s="44"/>
      <c r="GI77" s="44"/>
      <c r="GJ77" s="44"/>
      <c r="GK77" s="44"/>
      <c r="GL77" s="44"/>
      <c r="GM77" s="44"/>
      <c r="GN77" s="44"/>
      <c r="GO77" s="44"/>
      <c r="GP77" s="44"/>
      <c r="GQ77" s="44"/>
      <c r="GR77" s="44"/>
      <c r="GS77" s="44"/>
      <c r="GT77" s="44"/>
      <c r="GU77" s="44"/>
      <c r="GV77" s="44"/>
      <c r="GW77" s="44"/>
      <c r="GX77" s="44"/>
      <c r="GY77" s="44"/>
      <c r="GZ77" s="44"/>
      <c r="HA77" s="44"/>
      <c r="HB77" s="44"/>
      <c r="HC77" s="44"/>
      <c r="HD77" s="44"/>
      <c r="HE77" s="44"/>
      <c r="HF77" s="44"/>
      <c r="HG77" s="44"/>
      <c r="HH77" s="44"/>
      <c r="HI77" s="44"/>
      <c r="HJ77" s="44"/>
      <c r="HK77" s="44"/>
      <c r="HL77" s="44"/>
      <c r="HM77" s="44"/>
      <c r="HN77" s="44"/>
      <c r="HO77" s="44"/>
      <c r="HP77" s="44"/>
      <c r="HQ77" s="44"/>
      <c r="HR77" s="44"/>
      <c r="HS77" s="44"/>
      <c r="HT77" s="44"/>
      <c r="HU77" s="44"/>
      <c r="HV77" s="44"/>
      <c r="HW77" s="44"/>
      <c r="HX77" s="44"/>
      <c r="HY77" s="44"/>
      <c r="HZ77" s="44"/>
      <c r="IA77" s="44"/>
      <c r="IB77" s="44"/>
      <c r="IC77" s="44"/>
      <c r="ID77" s="44"/>
      <c r="IE77" s="44"/>
      <c r="IF77" s="44"/>
      <c r="IG77" s="44"/>
      <c r="IH77" s="44"/>
      <c r="II77" s="44"/>
      <c r="IJ77" s="44"/>
      <c r="IK77" s="44"/>
      <c r="IL77" s="44"/>
      <c r="IM77" s="44"/>
      <c r="IN77" s="44"/>
      <c r="IO77" s="44"/>
      <c r="IP77" s="44"/>
      <c r="IQ77" s="44"/>
      <c r="IR77" s="44"/>
      <c r="IS77" s="44"/>
      <c r="IT77" s="44"/>
      <c r="IU77" s="44"/>
      <c r="IV77" s="44"/>
      <c r="IW77" s="44"/>
      <c r="IX77" s="44"/>
      <c r="IY77" s="44"/>
      <c r="IZ77" s="44"/>
      <c r="JA77" s="44"/>
      <c r="JB77" s="44"/>
      <c r="JC77" s="44"/>
      <c r="JD77" s="44"/>
      <c r="JE77" s="44"/>
      <c r="JF77" s="44"/>
      <c r="JG77" s="44"/>
      <c r="JH77" s="44"/>
      <c r="JI77" s="44"/>
      <c r="JJ77" s="44"/>
      <c r="JK77" s="44"/>
      <c r="JL77" s="44"/>
      <c r="JM77" s="44"/>
      <c r="JN77" s="44"/>
      <c r="JO77" s="44"/>
      <c r="JP77" s="44"/>
      <c r="JQ77" s="44"/>
      <c r="JR77" s="44"/>
      <c r="JS77" s="44"/>
      <c r="JT77" s="44"/>
      <c r="JU77" s="44"/>
      <c r="JV77" s="44"/>
      <c r="JW77" s="44"/>
      <c r="JX77" s="44"/>
      <c r="JY77" s="44"/>
      <c r="JZ77" s="44"/>
      <c r="KA77" s="44"/>
      <c r="KB77" s="44"/>
      <c r="KC77" s="44"/>
      <c r="KD77" s="44"/>
      <c r="KE77" s="44"/>
      <c r="KF77" s="44"/>
      <c r="KG77" s="44"/>
      <c r="KH77" s="44"/>
      <c r="KI77" s="44"/>
      <c r="KJ77" s="44"/>
      <c r="KK77" s="44"/>
      <c r="KL77" s="44"/>
      <c r="KM77" s="44"/>
      <c r="KN77" s="44"/>
      <c r="KO77" s="44"/>
      <c r="KP77" s="44"/>
      <c r="KQ77" s="44"/>
      <c r="KR77" s="44"/>
      <c r="KS77" s="44"/>
      <c r="KT77" s="44"/>
      <c r="KU77" s="44"/>
      <c r="KV77" s="44"/>
      <c r="KW77" s="44"/>
      <c r="KX77" s="44"/>
      <c r="KY77" s="44"/>
      <c r="KZ77" s="44"/>
      <c r="LA77" s="44"/>
      <c r="LB77" s="44"/>
      <c r="LC77" s="44"/>
      <c r="LD77" s="44"/>
      <c r="LE77" s="44"/>
      <c r="LF77" s="44"/>
      <c r="LG77" s="44"/>
      <c r="LH77" s="44"/>
      <c r="LI77" s="44"/>
      <c r="LJ77" s="44"/>
      <c r="LK77" s="44"/>
      <c r="LL77" s="44"/>
      <c r="LM77" s="44"/>
      <c r="LN77" s="44"/>
      <c r="LO77" s="44"/>
      <c r="LP77" s="44"/>
      <c r="LQ77" s="44"/>
      <c r="LR77" s="44"/>
      <c r="LS77" s="44"/>
      <c r="LT77" s="44"/>
      <c r="LU77" s="44"/>
      <c r="LV77" s="44"/>
      <c r="LW77" s="44"/>
      <c r="LX77" s="44"/>
      <c r="LY77" s="44"/>
      <c r="LZ77" s="44"/>
      <c r="MA77" s="44"/>
      <c r="MB77" s="44"/>
      <c r="MC77" s="44"/>
      <c r="MD77" s="44"/>
      <c r="ME77" s="44"/>
      <c r="MF77" s="44"/>
      <c r="MG77" s="44"/>
      <c r="MH77" s="44"/>
      <c r="MI77" s="44"/>
      <c r="MJ77" s="44"/>
      <c r="MK77" s="44"/>
      <c r="ML77" s="44"/>
      <c r="MM77" s="44"/>
      <c r="MN77" s="44"/>
      <c r="MO77" s="44"/>
      <c r="MP77" s="44"/>
      <c r="MQ77" s="44"/>
      <c r="MR77" s="44"/>
      <c r="MS77" s="44"/>
      <c r="MT77" s="44"/>
      <c r="MU77" s="44"/>
      <c r="MV77" s="44"/>
      <c r="MW77" s="44"/>
      <c r="MX77" s="44"/>
      <c r="MY77" s="44"/>
      <c r="MZ77" s="44"/>
      <c r="NA77" s="44"/>
      <c r="NB77" s="44"/>
      <c r="NC77" s="44"/>
      <c r="ND77" s="44"/>
      <c r="NE77" s="44"/>
      <c r="NF77" s="44"/>
      <c r="NG77" s="44"/>
      <c r="NH77" s="44"/>
      <c r="NI77" s="44"/>
      <c r="NJ77" s="44"/>
      <c r="NK77" s="44"/>
      <c r="NL77" s="44"/>
      <c r="NM77" s="44"/>
      <c r="NN77" s="44"/>
      <c r="NO77" s="44"/>
      <c r="NP77" s="44"/>
      <c r="NQ77" s="44"/>
      <c r="NR77" s="44"/>
      <c r="NS77" s="44"/>
      <c r="NT77" s="44"/>
      <c r="NU77" s="44"/>
      <c r="NV77" s="44"/>
      <c r="NW77" s="44"/>
      <c r="NX77" s="44"/>
      <c r="NY77" s="44"/>
      <c r="NZ77" s="44"/>
      <c r="OA77" s="44"/>
      <c r="OB77" s="44"/>
      <c r="OC77" s="44"/>
      <c r="OD77" s="44"/>
      <c r="OE77" s="44"/>
      <c r="OF77" s="44"/>
      <c r="OG77" s="44"/>
      <c r="OH77" s="44"/>
      <c r="OI77" s="44"/>
      <c r="OJ77" s="44"/>
      <c r="OK77" s="44"/>
      <c r="OL77" s="44"/>
      <c r="OM77" s="44"/>
      <c r="ON77" s="44"/>
      <c r="OO77" s="44"/>
      <c r="OP77" s="44"/>
      <c r="OQ77" s="44"/>
      <c r="OR77" s="44"/>
      <c r="OS77" s="44"/>
      <c r="OT77" s="44"/>
      <c r="OU77" s="44"/>
      <c r="OV77" s="44"/>
      <c r="OW77" s="44"/>
      <c r="OX77" s="44"/>
      <c r="OY77" s="44"/>
      <c r="OZ77" s="44"/>
      <c r="PA77" s="44"/>
      <c r="PB77" s="44"/>
      <c r="PC77" s="44"/>
      <c r="PD77" s="44"/>
      <c r="PE77" s="44"/>
      <c r="PF77" s="44"/>
      <c r="PG77" s="44"/>
      <c r="PH77" s="44"/>
      <c r="PI77" s="44"/>
      <c r="PJ77" s="44"/>
      <c r="PK77" s="44"/>
      <c r="PL77" s="44"/>
      <c r="PM77" s="44"/>
      <c r="PN77" s="44"/>
      <c r="PO77" s="44"/>
      <c r="PP77" s="44"/>
      <c r="PQ77" s="44"/>
      <c r="PR77" s="44"/>
      <c r="PS77" s="44"/>
      <c r="PT77" s="44"/>
      <c r="PU77" s="44"/>
      <c r="PV77" s="44"/>
      <c r="PW77" s="44"/>
      <c r="PX77" s="44"/>
      <c r="PY77" s="44"/>
      <c r="PZ77" s="44"/>
      <c r="QA77" s="44"/>
      <c r="QB77" s="44"/>
      <c r="QC77" s="44"/>
      <c r="QD77" s="44"/>
      <c r="QE77" s="44"/>
      <c r="QF77" s="44"/>
      <c r="QG77" s="44"/>
      <c r="QH77" s="44"/>
      <c r="QI77" s="44"/>
      <c r="QJ77" s="44"/>
      <c r="QK77" s="44"/>
      <c r="QL77" s="44"/>
      <c r="QM77" s="44"/>
      <c r="QN77" s="44"/>
      <c r="QO77" s="44"/>
      <c r="QP77" s="44"/>
      <c r="QQ77" s="44"/>
      <c r="QR77" s="44"/>
      <c r="QS77" s="44"/>
      <c r="QT77" s="44"/>
      <c r="QU77" s="44"/>
      <c r="QV77" s="44"/>
      <c r="QW77" s="44"/>
      <c r="QX77" s="44"/>
      <c r="QY77" s="44"/>
      <c r="QZ77" s="44"/>
      <c r="RA77" s="44"/>
      <c r="RB77" s="44"/>
      <c r="RC77" s="44"/>
      <c r="RD77" s="44"/>
      <c r="RE77" s="44"/>
      <c r="RF77" s="44"/>
      <c r="RG77" s="44"/>
      <c r="RH77" s="44"/>
      <c r="RI77" s="44"/>
      <c r="RJ77" s="44"/>
      <c r="RK77" s="44"/>
      <c r="RL77" s="44"/>
      <c r="RM77" s="44"/>
      <c r="RN77" s="44"/>
      <c r="RO77" s="44"/>
      <c r="RP77" s="44"/>
      <c r="RQ77" s="44"/>
      <c r="RR77" s="44"/>
      <c r="RS77" s="44"/>
      <c r="RT77" s="44"/>
      <c r="RU77" s="44"/>
      <c r="RV77" s="44"/>
      <c r="RW77" s="44"/>
      <c r="RX77" s="44"/>
      <c r="RY77" s="44"/>
      <c r="RZ77" s="44"/>
      <c r="SA77" s="44"/>
      <c r="SB77" s="44"/>
      <c r="SC77" s="44"/>
      <c r="SD77" s="44"/>
      <c r="SE77" s="44"/>
      <c r="SF77" s="44"/>
      <c r="SG77" s="44"/>
      <c r="SH77" s="44"/>
      <c r="SI77" s="44"/>
      <c r="SJ77" s="44"/>
      <c r="SK77" s="44"/>
      <c r="SL77" s="44"/>
      <c r="SM77" s="44"/>
      <c r="SN77" s="44"/>
      <c r="SO77" s="44"/>
      <c r="SP77" s="44"/>
      <c r="SQ77" s="44"/>
      <c r="SR77" s="44"/>
      <c r="SS77" s="44"/>
      <c r="ST77" s="44"/>
      <c r="SU77" s="44"/>
      <c r="SV77" s="44"/>
      <c r="SW77" s="44"/>
      <c r="SX77" s="44"/>
      <c r="SY77" s="44"/>
      <c r="SZ77" s="44"/>
      <c r="TA77" s="44"/>
      <c r="TB77" s="44"/>
      <c r="TC77" s="44"/>
      <c r="TD77" s="44"/>
      <c r="TE77" s="44"/>
      <c r="TF77" s="44"/>
      <c r="TG77" s="44"/>
      <c r="TH77" s="44"/>
      <c r="TI77" s="44"/>
      <c r="TJ77" s="44"/>
      <c r="TK77" s="44"/>
      <c r="TL77" s="44"/>
      <c r="TM77" s="44"/>
      <c r="TN77" s="44"/>
      <c r="TO77" s="44"/>
      <c r="TP77" s="44"/>
      <c r="TQ77" s="44"/>
      <c r="TR77" s="44"/>
      <c r="TS77" s="44"/>
      <c r="TT77" s="44"/>
      <c r="TU77" s="44"/>
      <c r="TV77" s="44"/>
      <c r="TW77" s="44"/>
      <c r="TX77" s="44"/>
      <c r="TY77" s="44"/>
      <c r="TZ77" s="44"/>
      <c r="UA77" s="44"/>
      <c r="UB77" s="44"/>
      <c r="UC77" s="44"/>
      <c r="UD77" s="44"/>
      <c r="UE77" s="44"/>
      <c r="UF77" s="44"/>
      <c r="UG77" s="44"/>
      <c r="UH77" s="44"/>
      <c r="UI77" s="44"/>
      <c r="UJ77" s="44"/>
      <c r="UK77" s="44"/>
      <c r="UL77" s="44"/>
      <c r="UM77" s="44"/>
      <c r="UN77" s="44"/>
      <c r="UO77" s="44"/>
      <c r="UP77" s="44"/>
      <c r="UQ77" s="44"/>
      <c r="UR77" s="44"/>
      <c r="US77" s="44"/>
      <c r="UT77" s="44"/>
      <c r="UU77" s="44"/>
      <c r="UV77" s="44"/>
      <c r="UW77" s="44"/>
      <c r="UX77" s="44"/>
      <c r="UY77" s="44"/>
      <c r="UZ77" s="44"/>
      <c r="VA77" s="44"/>
      <c r="VB77" s="44"/>
      <c r="VC77" s="44"/>
      <c r="VD77" s="44"/>
      <c r="VE77" s="44"/>
      <c r="VF77" s="44"/>
      <c r="VG77" s="44"/>
      <c r="VH77" s="44"/>
      <c r="VI77" s="44"/>
      <c r="VJ77" s="44"/>
      <c r="VK77" s="44"/>
      <c r="VL77" s="44"/>
      <c r="VM77" s="44"/>
      <c r="VN77" s="44"/>
      <c r="VO77" s="44"/>
      <c r="VP77" s="44"/>
      <c r="VQ77" s="44"/>
      <c r="VR77" s="44"/>
      <c r="VS77" s="44"/>
      <c r="VT77" s="44"/>
      <c r="VU77" s="44"/>
      <c r="VV77" s="44"/>
      <c r="VW77" s="44"/>
      <c r="VX77" s="44"/>
      <c r="VY77" s="44"/>
      <c r="VZ77" s="44"/>
      <c r="WA77" s="44"/>
      <c r="WB77" s="44"/>
      <c r="WC77" s="44"/>
      <c r="WD77" s="44"/>
      <c r="WE77" s="44"/>
      <c r="WF77" s="44"/>
      <c r="WG77" s="44"/>
      <c r="WH77" s="44"/>
      <c r="WI77" s="44"/>
      <c r="WJ77" s="44"/>
      <c r="WK77" s="44"/>
      <c r="WL77" s="44"/>
      <c r="WM77" s="44"/>
      <c r="WN77" s="44"/>
      <c r="WO77" s="44"/>
      <c r="WP77" s="44"/>
      <c r="WQ77" s="44"/>
      <c r="WR77" s="44"/>
      <c r="WS77" s="44"/>
      <c r="WT77" s="44"/>
      <c r="WU77" s="44"/>
      <c r="WV77" s="44"/>
      <c r="WW77" s="44"/>
      <c r="WX77" s="44"/>
      <c r="WY77" s="44"/>
      <c r="WZ77" s="44"/>
      <c r="XA77" s="44"/>
      <c r="XB77" s="44"/>
      <c r="XC77" s="44"/>
      <c r="XD77" s="44"/>
      <c r="XE77" s="44"/>
      <c r="XF77" s="44"/>
      <c r="XG77" s="44"/>
      <c r="XH77" s="44"/>
      <c r="XI77" s="44"/>
      <c r="XJ77" s="44"/>
      <c r="XK77" s="44"/>
      <c r="XL77" s="44"/>
      <c r="XM77" s="44"/>
      <c r="XN77" s="44"/>
      <c r="XO77" s="44"/>
      <c r="XP77" s="44"/>
      <c r="XQ77" s="44"/>
      <c r="XR77" s="44"/>
      <c r="XS77" s="44"/>
      <c r="XT77" s="44"/>
      <c r="XU77" s="44"/>
      <c r="XV77" s="44"/>
      <c r="XW77" s="44"/>
      <c r="XX77" s="44"/>
      <c r="XY77" s="44"/>
      <c r="XZ77" s="44"/>
      <c r="YA77" s="44"/>
      <c r="YB77" s="44"/>
      <c r="YC77" s="44"/>
      <c r="YD77" s="44"/>
      <c r="YE77" s="44"/>
      <c r="YF77" s="44"/>
      <c r="YG77" s="44"/>
      <c r="YH77" s="44"/>
      <c r="YI77" s="44"/>
      <c r="YJ77" s="44"/>
      <c r="YK77" s="44"/>
      <c r="YL77" s="44"/>
      <c r="YM77" s="44"/>
      <c r="YN77" s="44"/>
      <c r="YO77" s="44"/>
      <c r="YP77" s="44"/>
      <c r="YQ77" s="44"/>
      <c r="YR77" s="44"/>
      <c r="YS77" s="44"/>
      <c r="YT77" s="44"/>
      <c r="YU77" s="44"/>
      <c r="YV77" s="44"/>
      <c r="YW77" s="44"/>
      <c r="YX77" s="44"/>
      <c r="YY77" s="44"/>
      <c r="YZ77" s="44"/>
      <c r="ZA77" s="44"/>
      <c r="ZB77" s="44"/>
      <c r="ZC77" s="44"/>
      <c r="ZD77" s="44"/>
      <c r="ZE77" s="44"/>
      <c r="ZF77" s="44"/>
      <c r="ZG77" s="44"/>
      <c r="ZH77" s="44"/>
      <c r="ZI77" s="44"/>
      <c r="ZJ77" s="44"/>
      <c r="ZK77" s="44"/>
      <c r="ZL77" s="44"/>
      <c r="ZM77" s="44"/>
      <c r="ZN77" s="44"/>
      <c r="ZO77" s="44"/>
      <c r="ZP77" s="44"/>
      <c r="ZQ77" s="44"/>
      <c r="ZR77" s="44"/>
      <c r="ZS77" s="44"/>
      <c r="ZT77" s="44"/>
      <c r="ZU77" s="44"/>
      <c r="ZV77" s="44"/>
      <c r="ZW77" s="44"/>
      <c r="ZX77" s="44"/>
      <c r="ZY77" s="44"/>
      <c r="ZZ77" s="44"/>
      <c r="AAA77" s="44"/>
      <c r="AAB77" s="44"/>
      <c r="AAC77" s="44"/>
      <c r="AAD77" s="44"/>
      <c r="AAE77" s="44"/>
      <c r="AAF77" s="44"/>
      <c r="AAG77" s="44"/>
      <c r="AAH77" s="44"/>
      <c r="AAI77" s="44"/>
      <c r="AAJ77" s="44"/>
      <c r="AAK77" s="44"/>
      <c r="AAL77" s="44"/>
      <c r="AAM77" s="44"/>
      <c r="AAN77" s="44"/>
      <c r="AAO77" s="44"/>
      <c r="AAP77" s="44"/>
      <c r="AAQ77" s="44"/>
      <c r="AAR77" s="44"/>
      <c r="AAS77" s="44"/>
      <c r="AAT77" s="44"/>
      <c r="AAU77" s="44"/>
      <c r="AAV77" s="44"/>
      <c r="AAW77" s="44"/>
      <c r="AAX77" s="44"/>
      <c r="AAY77" s="44"/>
      <c r="AAZ77" s="44"/>
      <c r="ABA77" s="44"/>
      <c r="ABB77" s="44"/>
      <c r="ABC77" s="44"/>
      <c r="ABD77" s="44"/>
      <c r="ABE77" s="44"/>
      <c r="ABF77" s="44"/>
      <c r="ABG77" s="44"/>
      <c r="ABH77" s="44"/>
      <c r="ABI77" s="44"/>
      <c r="ABJ77" s="44"/>
      <c r="ABK77" s="44"/>
      <c r="ABL77" s="44"/>
      <c r="ABM77" s="44"/>
      <c r="ABN77" s="44"/>
      <c r="ABO77" s="44"/>
      <c r="ABP77" s="44"/>
      <c r="ABQ77" s="44"/>
      <c r="ABR77" s="44"/>
      <c r="ABS77" s="44"/>
      <c r="ABT77" s="44"/>
      <c r="ABU77" s="44"/>
      <c r="ABV77" s="44"/>
      <c r="ABW77" s="44"/>
      <c r="ABX77" s="44"/>
      <c r="ABY77" s="44"/>
      <c r="ABZ77" s="44"/>
      <c r="ACA77" s="44"/>
      <c r="ACB77" s="44"/>
      <c r="ACC77" s="44"/>
      <c r="ACD77" s="44"/>
      <c r="ACE77" s="44"/>
      <c r="ACF77" s="44"/>
      <c r="ACG77" s="44"/>
      <c r="ACH77" s="44"/>
      <c r="ACI77" s="44"/>
      <c r="ACJ77" s="44"/>
      <c r="ACK77" s="44"/>
      <c r="ACL77" s="44"/>
      <c r="ACM77" s="44"/>
      <c r="ACN77" s="44"/>
      <c r="ACO77" s="44"/>
      <c r="ACP77" s="44"/>
      <c r="ACQ77" s="44"/>
      <c r="ACR77" s="44"/>
      <c r="ACS77" s="44"/>
      <c r="ACT77" s="44"/>
      <c r="ACU77" s="44"/>
      <c r="ACV77" s="44"/>
      <c r="ACW77" s="44"/>
      <c r="ACX77" s="44"/>
      <c r="ACY77" s="44"/>
      <c r="ACZ77" s="44"/>
      <c r="ADA77" s="44"/>
      <c r="ADB77" s="44"/>
      <c r="ADC77" s="44"/>
      <c r="ADD77" s="44"/>
      <c r="ADE77" s="44"/>
      <c r="ADF77" s="44"/>
      <c r="ADG77" s="44"/>
      <c r="ADH77" s="44"/>
      <c r="ADI77" s="44"/>
      <c r="ADJ77" s="44"/>
      <c r="ADK77" s="44"/>
      <c r="ADL77" s="44"/>
      <c r="ADM77" s="44"/>
      <c r="ADN77" s="44"/>
      <c r="ADO77" s="44"/>
      <c r="ADP77" s="44"/>
      <c r="ADQ77" s="44"/>
      <c r="ADR77" s="44"/>
      <c r="ADS77" s="44"/>
      <c r="ADT77" s="44"/>
      <c r="ADU77" s="44"/>
      <c r="ADV77" s="44"/>
      <c r="ADW77" s="44"/>
      <c r="ADX77" s="44"/>
      <c r="ADY77" s="44"/>
      <c r="ADZ77" s="44"/>
      <c r="AEA77" s="44"/>
      <c r="AEB77" s="44"/>
      <c r="AEC77" s="44"/>
      <c r="AED77" s="44"/>
      <c r="AEE77" s="44"/>
      <c r="AEF77" s="44"/>
      <c r="AEG77" s="44"/>
      <c r="AEH77" s="44"/>
      <c r="AEI77" s="44"/>
      <c r="AEJ77" s="44"/>
      <c r="AEK77" s="44"/>
      <c r="AEL77" s="44"/>
      <c r="AEM77" s="44"/>
      <c r="AEN77" s="44"/>
      <c r="AEO77" s="44"/>
      <c r="AEP77" s="44"/>
      <c r="AEQ77" s="44"/>
      <c r="AER77" s="44"/>
      <c r="AES77" s="44"/>
      <c r="AET77" s="44"/>
      <c r="AEU77" s="44"/>
      <c r="AEV77" s="44"/>
      <c r="AEW77" s="44"/>
      <c r="AEX77" s="44"/>
      <c r="AEY77" s="44"/>
      <c r="AEZ77" s="44"/>
      <c r="AFA77" s="44"/>
      <c r="AFB77" s="44"/>
      <c r="AFC77" s="44"/>
      <c r="AFD77" s="44"/>
      <c r="AFE77" s="44"/>
      <c r="AFF77" s="44"/>
      <c r="AFG77" s="44"/>
      <c r="AFH77" s="44"/>
      <c r="AFI77" s="44"/>
      <c r="AFJ77" s="44"/>
      <c r="AFK77" s="44"/>
      <c r="AFL77" s="44"/>
      <c r="AFM77" s="44"/>
      <c r="AFN77" s="44"/>
      <c r="AFO77" s="44"/>
      <c r="AFP77" s="44"/>
      <c r="AFQ77" s="44"/>
      <c r="AFR77" s="44"/>
      <c r="AFS77" s="44"/>
      <c r="AFT77" s="44"/>
      <c r="AFU77" s="44"/>
      <c r="AFV77" s="44"/>
      <c r="AFW77" s="44"/>
      <c r="AFX77" s="44"/>
      <c r="AFY77" s="44"/>
      <c r="AFZ77" s="44"/>
      <c r="AGA77" s="44"/>
      <c r="AGB77" s="44"/>
      <c r="AGC77" s="44"/>
      <c r="AGD77" s="44"/>
      <c r="AGE77" s="44"/>
      <c r="AGF77" s="44"/>
      <c r="AGG77" s="44"/>
      <c r="AGH77" s="44"/>
      <c r="AGI77" s="44"/>
      <c r="AGJ77" s="44"/>
      <c r="AGK77" s="44"/>
      <c r="AGL77" s="44"/>
      <c r="AGM77" s="44"/>
      <c r="AGN77" s="44"/>
      <c r="AGO77" s="44"/>
      <c r="AGP77" s="44"/>
      <c r="AGQ77" s="44"/>
      <c r="AGR77" s="44"/>
      <c r="AGS77" s="44"/>
      <c r="AGT77" s="44"/>
      <c r="AGU77" s="44"/>
      <c r="AGV77" s="44"/>
      <c r="AGW77" s="44"/>
      <c r="AGX77" s="44"/>
      <c r="AGY77" s="44"/>
      <c r="AGZ77" s="44"/>
      <c r="AHA77" s="44"/>
      <c r="AHB77" s="44"/>
      <c r="AHC77" s="44"/>
      <c r="AHD77" s="44"/>
      <c r="AHE77" s="44"/>
      <c r="AHF77" s="44"/>
      <c r="AHG77" s="44"/>
      <c r="AHH77" s="44"/>
      <c r="AHI77" s="44"/>
      <c r="AHJ77" s="44"/>
      <c r="AHK77" s="44"/>
      <c r="AHL77" s="44"/>
      <c r="AHM77" s="44"/>
      <c r="AHN77" s="44"/>
      <c r="AHO77" s="44"/>
      <c r="AHP77" s="44"/>
      <c r="AHQ77" s="44"/>
      <c r="AHR77" s="44"/>
      <c r="AHS77" s="44"/>
      <c r="AHT77" s="44"/>
      <c r="AHU77" s="44"/>
      <c r="AHV77" s="44"/>
      <c r="AHW77" s="44"/>
      <c r="AHX77" s="44"/>
      <c r="AHY77" s="44"/>
      <c r="AHZ77" s="44"/>
      <c r="AIA77" s="44"/>
      <c r="AIB77" s="44"/>
      <c r="AIC77" s="44"/>
      <c r="AID77" s="44"/>
      <c r="AIE77" s="44"/>
      <c r="AIF77" s="44"/>
      <c r="AIG77" s="44"/>
      <c r="AIH77" s="44"/>
      <c r="AII77" s="44"/>
      <c r="AIJ77" s="44"/>
      <c r="AIK77" s="44"/>
      <c r="AIL77" s="44"/>
      <c r="AIM77" s="44"/>
      <c r="AIN77" s="44"/>
      <c r="AIO77" s="44"/>
      <c r="AIP77" s="44"/>
      <c r="AIQ77" s="44"/>
      <c r="AIR77" s="44"/>
      <c r="AIS77" s="44"/>
      <c r="AIT77" s="44"/>
      <c r="AIU77" s="44"/>
      <c r="AIV77" s="44"/>
      <c r="AIW77" s="44"/>
      <c r="AIX77" s="44"/>
      <c r="AIY77" s="44"/>
      <c r="AIZ77" s="44"/>
      <c r="AJA77" s="44"/>
      <c r="AJB77" s="44"/>
      <c r="AJC77" s="44"/>
      <c r="AJD77" s="44"/>
      <c r="AJE77" s="44"/>
      <c r="AJF77" s="44"/>
      <c r="AJG77" s="44"/>
      <c r="AJH77" s="44"/>
      <c r="AJI77" s="44"/>
      <c r="AJJ77" s="44"/>
      <c r="AJK77" s="44"/>
      <c r="AJL77" s="44"/>
      <c r="AJM77" s="44"/>
      <c r="AJN77" s="44"/>
      <c r="AJO77" s="44"/>
      <c r="AJP77" s="44"/>
      <c r="AJQ77" s="44"/>
      <c r="AJR77" s="44"/>
      <c r="AJS77" s="44"/>
      <c r="AJT77" s="44"/>
      <c r="AJU77" s="44"/>
      <c r="AJV77" s="44"/>
      <c r="AJW77" s="44"/>
      <c r="AJX77" s="44"/>
      <c r="AJY77" s="44"/>
      <c r="AJZ77" s="44"/>
      <c r="AKA77" s="44"/>
      <c r="AKB77" s="44"/>
      <c r="AKC77" s="44"/>
      <c r="AKD77" s="44"/>
      <c r="AKE77" s="44"/>
      <c r="AKF77" s="44"/>
      <c r="AKG77" s="44"/>
      <c r="AKH77" s="44"/>
      <c r="AKI77" s="44"/>
      <c r="AKJ77" s="44"/>
      <c r="AKK77" s="44"/>
      <c r="AKL77" s="44"/>
      <c r="AKM77" s="44"/>
      <c r="AKN77" s="44"/>
      <c r="AKO77" s="44"/>
      <c r="AKP77" s="44"/>
      <c r="AKQ77" s="44"/>
      <c r="AKR77" s="44"/>
      <c r="AKS77" s="44"/>
      <c r="AKT77" s="44"/>
      <c r="AKU77" s="44"/>
      <c r="AKV77" s="44"/>
      <c r="AKW77" s="44"/>
      <c r="AKX77" s="44"/>
      <c r="AKY77" s="44"/>
      <c r="AKZ77" s="44"/>
      <c r="ALA77" s="44"/>
      <c r="ALB77" s="44"/>
      <c r="ALC77" s="44"/>
      <c r="ALD77" s="44"/>
      <c r="ALE77" s="44"/>
      <c r="ALF77" s="44"/>
      <c r="ALG77" s="44"/>
      <c r="ALH77" s="44"/>
      <c r="ALI77" s="44"/>
      <c r="ALJ77" s="44"/>
      <c r="ALK77" s="44"/>
      <c r="ALL77" s="44"/>
      <c r="ALM77" s="44"/>
      <c r="ALN77" s="44"/>
      <c r="ALO77" s="44"/>
      <c r="ALP77" s="44"/>
      <c r="ALQ77" s="44"/>
      <c r="ALR77" s="44"/>
      <c r="ALS77" s="44"/>
      <c r="ALT77" s="44"/>
      <c r="ALU77" s="44"/>
      <c r="ALV77" s="44"/>
      <c r="ALW77" s="44"/>
      <c r="ALX77" s="44"/>
      <c r="ALY77" s="44"/>
      <c r="ALZ77" s="44"/>
      <c r="AMA77" s="44"/>
      <c r="AMB77" s="44"/>
      <c r="AMC77" s="44"/>
      <c r="AMD77" s="44"/>
      <c r="AME77" s="44"/>
      <c r="AMF77" s="44"/>
      <c r="AMG77" s="44"/>
      <c r="AMH77" s="44"/>
      <c r="AMI77" s="44"/>
      <c r="AMJ77" s="44"/>
      <c r="AMK77" s="44"/>
      <c r="AML77" s="44"/>
      <c r="AMM77" s="44"/>
      <c r="AMN77" s="44"/>
      <c r="AMO77" s="44"/>
      <c r="AMP77" s="44"/>
      <c r="AMQ77" s="44"/>
      <c r="AMR77" s="44"/>
      <c r="AMS77" s="44"/>
      <c r="AMT77" s="44"/>
      <c r="AMU77" s="44"/>
      <c r="AMV77" s="44"/>
      <c r="AMW77" s="44"/>
      <c r="AMX77" s="44"/>
      <c r="AMY77" s="44"/>
      <c r="AMZ77" s="44"/>
      <c r="ANA77" s="44"/>
      <c r="ANB77" s="44"/>
      <c r="ANC77" s="44"/>
      <c r="AND77" s="44"/>
      <c r="ANE77" s="44"/>
      <c r="ANF77" s="44"/>
      <c r="ANG77" s="44"/>
      <c r="ANH77" s="44"/>
      <c r="ANI77" s="44"/>
      <c r="ANJ77" s="44"/>
      <c r="ANK77" s="44"/>
      <c r="ANL77" s="44"/>
      <c r="ANM77" s="44"/>
      <c r="ANN77" s="44"/>
      <c r="ANO77" s="44"/>
      <c r="ANP77" s="44"/>
      <c r="ANQ77" s="44"/>
      <c r="ANR77" s="44"/>
      <c r="ANS77" s="44"/>
      <c r="ANT77" s="44"/>
      <c r="ANU77" s="44"/>
      <c r="ANV77" s="44"/>
      <c r="ANW77" s="44"/>
      <c r="ANX77" s="44"/>
      <c r="ANY77" s="44"/>
      <c r="ANZ77" s="44"/>
      <c r="AOA77" s="44"/>
      <c r="AOB77" s="44"/>
      <c r="AOC77" s="44"/>
      <c r="AOD77" s="44"/>
      <c r="AOE77" s="44"/>
      <c r="AOF77" s="44"/>
      <c r="AOG77" s="44"/>
      <c r="AOH77" s="44"/>
      <c r="AOI77" s="44"/>
      <c r="AOJ77" s="44"/>
      <c r="AOK77" s="44"/>
      <c r="AOL77" s="44"/>
      <c r="AOM77" s="44"/>
      <c r="AON77" s="44"/>
      <c r="AOO77" s="44"/>
      <c r="AOP77" s="44"/>
      <c r="AOQ77" s="44"/>
      <c r="AOR77" s="44"/>
      <c r="AOS77" s="44"/>
      <c r="AOT77" s="44"/>
      <c r="AOU77" s="44"/>
      <c r="AOV77" s="44"/>
      <c r="AOW77" s="44"/>
      <c r="AOX77" s="44"/>
      <c r="AOY77" s="44"/>
      <c r="AOZ77" s="44"/>
      <c r="APA77" s="44"/>
      <c r="APB77" s="44"/>
      <c r="APC77" s="44"/>
      <c r="APD77" s="44"/>
      <c r="APE77" s="44"/>
      <c r="APF77" s="44"/>
      <c r="APG77" s="44"/>
      <c r="APH77" s="44"/>
      <c r="API77" s="44"/>
      <c r="APJ77" s="44"/>
      <c r="APK77" s="44"/>
      <c r="APL77" s="44"/>
      <c r="APM77" s="44"/>
    </row>
    <row r="78" spans="3:1105" x14ac:dyDescent="0.25">
      <c r="C78" s="46" t="s">
        <v>361</v>
      </c>
      <c r="D78" s="44">
        <v>12517</v>
      </c>
      <c r="E78" s="119">
        <v>0</v>
      </c>
      <c r="F78" s="119">
        <v>-11499709.48</v>
      </c>
      <c r="G78" s="119">
        <v>25967093.440000001</v>
      </c>
      <c r="H78" s="119">
        <v>0</v>
      </c>
      <c r="I78" s="44"/>
      <c r="J78" s="44"/>
      <c r="K78" s="44"/>
      <c r="L78" s="44"/>
      <c r="M78" s="44"/>
      <c r="N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44"/>
      <c r="AJ78" s="44"/>
      <c r="AK78" s="44"/>
      <c r="AL78" s="44"/>
      <c r="AM78" s="44"/>
      <c r="AN78" s="44"/>
      <c r="AO78" s="44"/>
      <c r="AP78" s="44"/>
      <c r="AQ78" s="44"/>
      <c r="AR78" s="44"/>
      <c r="AS78" s="44"/>
      <c r="AT78" s="44"/>
      <c r="AU78" s="44"/>
      <c r="AV78" s="44"/>
      <c r="AW78" s="44"/>
      <c r="AX78" s="44"/>
      <c r="AY78" s="44"/>
      <c r="AZ78" s="44"/>
      <c r="BA78" s="44"/>
      <c r="BB78" s="44"/>
      <c r="BC78" s="44"/>
      <c r="BD78" s="44"/>
      <c r="BE78" s="44"/>
      <c r="BF78" s="44"/>
      <c r="BG78" s="44"/>
      <c r="BH78" s="44"/>
      <c r="BI78" s="44"/>
      <c r="BJ78" s="44"/>
      <c r="BK78" s="44"/>
      <c r="BL78" s="44"/>
      <c r="BM78" s="44"/>
      <c r="BN78" s="44"/>
      <c r="BO78" s="44"/>
      <c r="BP78" s="44"/>
      <c r="BQ78" s="44"/>
      <c r="BR78" s="44"/>
      <c r="BS78" s="44"/>
      <c r="BT78" s="44"/>
      <c r="BU78" s="44"/>
      <c r="BV78" s="44"/>
      <c r="BW78" s="44"/>
      <c r="BX78" s="44"/>
      <c r="BY78" s="44"/>
      <c r="BZ78" s="44"/>
      <c r="CA78" s="44"/>
      <c r="CB78" s="44"/>
      <c r="CC78" s="44"/>
      <c r="CD78" s="44"/>
      <c r="CE78" s="44"/>
      <c r="CF78" s="44"/>
      <c r="CG78" s="44"/>
      <c r="CH78" s="44"/>
      <c r="CI78" s="44"/>
      <c r="CJ78" s="44"/>
      <c r="CK78" s="44"/>
      <c r="CL78" s="44"/>
      <c r="CM78" s="44"/>
      <c r="CN78" s="44"/>
      <c r="CO78" s="44"/>
      <c r="CP78" s="44"/>
      <c r="CQ78" s="44"/>
      <c r="CR78" s="44"/>
      <c r="CS78" s="44"/>
      <c r="CT78" s="44"/>
      <c r="CU78" s="44"/>
      <c r="CV78" s="44"/>
      <c r="CW78" s="44"/>
      <c r="CX78" s="44"/>
      <c r="CY78" s="44"/>
      <c r="CZ78" s="44"/>
      <c r="DA78" s="44"/>
      <c r="DB78" s="44"/>
      <c r="DC78" s="44"/>
      <c r="DD78" s="44"/>
      <c r="DE78" s="44"/>
      <c r="DF78" s="44"/>
      <c r="DG78" s="44"/>
      <c r="DH78" s="44"/>
      <c r="DI78" s="44"/>
      <c r="DJ78" s="44"/>
      <c r="DK78" s="44"/>
      <c r="DL78" s="44"/>
      <c r="DM78" s="44"/>
      <c r="DN78" s="44"/>
      <c r="DO78" s="44"/>
      <c r="DP78" s="44"/>
      <c r="DQ78" s="44"/>
      <c r="DR78" s="44"/>
      <c r="DS78" s="44"/>
      <c r="DT78" s="44"/>
      <c r="DU78" s="44"/>
      <c r="DV78" s="44"/>
      <c r="DW78" s="44"/>
      <c r="DX78" s="44"/>
      <c r="DY78" s="44"/>
      <c r="DZ78" s="44"/>
      <c r="EA78" s="44"/>
      <c r="EB78" s="44"/>
      <c r="EC78" s="44"/>
      <c r="ED78" s="44"/>
      <c r="EE78" s="44"/>
      <c r="EF78" s="44"/>
      <c r="EG78" s="44"/>
      <c r="EH78" s="44"/>
      <c r="EI78" s="44"/>
      <c r="EJ78" s="44"/>
      <c r="EK78" s="44"/>
      <c r="EL78" s="44"/>
      <c r="EM78" s="44"/>
      <c r="EN78" s="44"/>
      <c r="EO78" s="44"/>
      <c r="EP78" s="44"/>
      <c r="EQ78" s="44"/>
      <c r="ER78" s="44"/>
      <c r="ES78" s="44"/>
      <c r="ET78" s="44"/>
      <c r="EU78" s="44"/>
      <c r="EV78" s="44"/>
      <c r="EW78" s="44"/>
      <c r="EX78" s="44"/>
      <c r="EY78" s="44"/>
      <c r="EZ78" s="44"/>
      <c r="FA78" s="44"/>
      <c r="FB78" s="44"/>
      <c r="FC78" s="44"/>
      <c r="FD78" s="44"/>
      <c r="FE78" s="44"/>
      <c r="FF78" s="44"/>
      <c r="FG78" s="44"/>
      <c r="FH78" s="44"/>
      <c r="FI78" s="44"/>
      <c r="FJ78" s="44"/>
      <c r="FK78" s="44"/>
      <c r="FL78" s="44"/>
      <c r="FM78" s="44"/>
      <c r="FN78" s="44"/>
      <c r="FO78" s="44"/>
      <c r="FP78" s="44"/>
      <c r="FQ78" s="44"/>
      <c r="FR78" s="44"/>
      <c r="FS78" s="44"/>
      <c r="FT78" s="44"/>
      <c r="FU78" s="44"/>
      <c r="FV78" s="44"/>
      <c r="FW78" s="44"/>
      <c r="FX78" s="44"/>
      <c r="FY78" s="44"/>
      <c r="FZ78" s="44"/>
      <c r="GA78" s="44"/>
      <c r="GB78" s="44"/>
      <c r="GC78" s="44"/>
      <c r="GD78" s="44"/>
      <c r="GE78" s="44"/>
      <c r="GF78" s="44"/>
      <c r="GG78" s="44"/>
      <c r="GH78" s="44"/>
      <c r="GI78" s="44"/>
      <c r="GJ78" s="44"/>
      <c r="GK78" s="44"/>
      <c r="GL78" s="44"/>
      <c r="GM78" s="44"/>
      <c r="GN78" s="44"/>
      <c r="GO78" s="44"/>
      <c r="GP78" s="44"/>
      <c r="GQ78" s="44"/>
      <c r="GR78" s="44"/>
      <c r="GS78" s="44"/>
      <c r="GT78" s="44"/>
      <c r="GU78" s="44"/>
      <c r="GV78" s="44"/>
      <c r="GW78" s="44"/>
      <c r="GX78" s="44"/>
      <c r="GY78" s="44"/>
      <c r="GZ78" s="44"/>
      <c r="HA78" s="44"/>
      <c r="HB78" s="44"/>
      <c r="HC78" s="44"/>
      <c r="HD78" s="44"/>
      <c r="HE78" s="44"/>
      <c r="HF78" s="44"/>
      <c r="HG78" s="44"/>
      <c r="HH78" s="44"/>
      <c r="HI78" s="44"/>
      <c r="HJ78" s="44"/>
      <c r="HK78" s="44"/>
      <c r="HL78" s="44"/>
      <c r="HM78" s="44"/>
      <c r="HN78" s="44"/>
      <c r="HO78" s="44"/>
      <c r="HP78" s="44"/>
      <c r="HQ78" s="44"/>
      <c r="HR78" s="44"/>
      <c r="HS78" s="44"/>
      <c r="HT78" s="44"/>
      <c r="HU78" s="44"/>
      <c r="HV78" s="44"/>
      <c r="HW78" s="44"/>
      <c r="HX78" s="44"/>
      <c r="HY78" s="44"/>
      <c r="HZ78" s="44"/>
      <c r="IA78" s="44"/>
      <c r="IB78" s="44"/>
      <c r="IC78" s="44"/>
      <c r="ID78" s="44"/>
      <c r="IE78" s="44"/>
      <c r="IF78" s="44"/>
      <c r="IG78" s="44"/>
      <c r="IH78" s="44"/>
      <c r="II78" s="44"/>
      <c r="IJ78" s="44"/>
      <c r="IK78" s="44"/>
      <c r="IL78" s="44"/>
      <c r="IM78" s="44"/>
      <c r="IN78" s="44"/>
      <c r="IO78" s="44"/>
      <c r="IP78" s="44"/>
      <c r="IQ78" s="44"/>
      <c r="IR78" s="44"/>
      <c r="IS78" s="44"/>
      <c r="IT78" s="44"/>
      <c r="IU78" s="44"/>
      <c r="IV78" s="44"/>
      <c r="IW78" s="44"/>
      <c r="IX78" s="44"/>
      <c r="IY78" s="44"/>
      <c r="IZ78" s="44"/>
      <c r="JA78" s="44"/>
      <c r="JB78" s="44"/>
      <c r="JC78" s="44"/>
      <c r="JD78" s="44"/>
      <c r="JE78" s="44"/>
      <c r="JF78" s="44"/>
      <c r="JG78" s="44"/>
      <c r="JH78" s="44"/>
      <c r="JI78" s="44"/>
      <c r="JJ78" s="44"/>
      <c r="JK78" s="44"/>
      <c r="JL78" s="44"/>
      <c r="JM78" s="44"/>
      <c r="JN78" s="44"/>
      <c r="JO78" s="44"/>
      <c r="JP78" s="44"/>
      <c r="JQ78" s="44"/>
      <c r="JR78" s="44"/>
      <c r="JS78" s="44"/>
      <c r="JT78" s="44"/>
      <c r="JU78" s="44"/>
      <c r="JV78" s="44"/>
      <c r="JW78" s="44"/>
      <c r="JX78" s="44"/>
      <c r="JY78" s="44"/>
      <c r="JZ78" s="44"/>
      <c r="KA78" s="44"/>
      <c r="KB78" s="44"/>
      <c r="KC78" s="44"/>
      <c r="KD78" s="44"/>
      <c r="KE78" s="44"/>
      <c r="KF78" s="44"/>
      <c r="KG78" s="44"/>
      <c r="KH78" s="44"/>
      <c r="KI78" s="44"/>
      <c r="KJ78" s="44"/>
      <c r="KK78" s="44"/>
      <c r="KL78" s="44"/>
      <c r="KM78" s="44"/>
      <c r="KN78" s="44"/>
      <c r="KO78" s="44"/>
      <c r="KP78" s="44"/>
      <c r="KQ78" s="44"/>
      <c r="KR78" s="44"/>
      <c r="KS78" s="44"/>
      <c r="KT78" s="44"/>
      <c r="KU78" s="44"/>
      <c r="KV78" s="44"/>
      <c r="KW78" s="44"/>
      <c r="KX78" s="44"/>
      <c r="KY78" s="44"/>
      <c r="KZ78" s="44"/>
      <c r="LA78" s="44"/>
      <c r="LB78" s="44"/>
      <c r="LC78" s="44"/>
      <c r="LD78" s="44"/>
      <c r="LE78" s="44"/>
      <c r="LF78" s="44"/>
      <c r="LG78" s="44"/>
      <c r="LH78" s="44"/>
      <c r="LI78" s="44"/>
      <c r="LJ78" s="44"/>
      <c r="LK78" s="44"/>
      <c r="LL78" s="44"/>
      <c r="LM78" s="44"/>
      <c r="LN78" s="44"/>
      <c r="LO78" s="44"/>
      <c r="LP78" s="44"/>
      <c r="LQ78" s="44"/>
      <c r="LR78" s="44"/>
      <c r="LS78" s="44"/>
      <c r="LT78" s="44"/>
      <c r="LU78" s="44"/>
      <c r="LV78" s="44"/>
      <c r="LW78" s="44"/>
      <c r="LX78" s="44"/>
      <c r="LY78" s="44"/>
      <c r="LZ78" s="44"/>
      <c r="MA78" s="44"/>
      <c r="MB78" s="44"/>
      <c r="MC78" s="44"/>
      <c r="MD78" s="44"/>
      <c r="ME78" s="44"/>
      <c r="MF78" s="44"/>
      <c r="MG78" s="44"/>
      <c r="MH78" s="44"/>
      <c r="MI78" s="44"/>
      <c r="MJ78" s="44"/>
      <c r="MK78" s="44"/>
      <c r="ML78" s="44"/>
      <c r="MM78" s="44"/>
      <c r="MN78" s="44"/>
      <c r="MO78" s="44"/>
      <c r="MP78" s="44"/>
      <c r="MQ78" s="44"/>
      <c r="MR78" s="44"/>
      <c r="MS78" s="44"/>
      <c r="MT78" s="44"/>
      <c r="MU78" s="44"/>
      <c r="MV78" s="44"/>
      <c r="MW78" s="44"/>
      <c r="MX78" s="44"/>
      <c r="MY78" s="44"/>
      <c r="MZ78" s="44"/>
      <c r="NA78" s="44"/>
      <c r="NB78" s="44"/>
      <c r="NC78" s="44"/>
      <c r="ND78" s="44"/>
      <c r="NE78" s="44"/>
      <c r="NF78" s="44"/>
      <c r="NG78" s="44"/>
      <c r="NH78" s="44"/>
      <c r="NI78" s="44"/>
      <c r="NJ78" s="44"/>
      <c r="NK78" s="44"/>
      <c r="NL78" s="44"/>
      <c r="NM78" s="44"/>
      <c r="NN78" s="44"/>
      <c r="NO78" s="44"/>
      <c r="NP78" s="44"/>
      <c r="NQ78" s="44"/>
      <c r="NR78" s="44"/>
      <c r="NS78" s="44"/>
      <c r="NT78" s="44"/>
      <c r="NU78" s="44"/>
      <c r="NV78" s="44"/>
      <c r="NW78" s="44"/>
      <c r="NX78" s="44"/>
      <c r="NY78" s="44"/>
      <c r="NZ78" s="44"/>
      <c r="OA78" s="44"/>
      <c r="OB78" s="44"/>
      <c r="OC78" s="44"/>
      <c r="OD78" s="44"/>
      <c r="OE78" s="44"/>
      <c r="OF78" s="44"/>
      <c r="OG78" s="44"/>
      <c r="OH78" s="44"/>
      <c r="OI78" s="44"/>
      <c r="OJ78" s="44"/>
      <c r="OK78" s="44"/>
      <c r="OL78" s="44"/>
      <c r="OM78" s="44"/>
      <c r="ON78" s="44"/>
      <c r="OO78" s="44"/>
      <c r="OP78" s="44"/>
      <c r="OQ78" s="44"/>
      <c r="OR78" s="44"/>
      <c r="OS78" s="44"/>
      <c r="OT78" s="44"/>
      <c r="OU78" s="44"/>
      <c r="OV78" s="44"/>
      <c r="OW78" s="44"/>
      <c r="OX78" s="44"/>
      <c r="OY78" s="44"/>
      <c r="OZ78" s="44"/>
      <c r="PA78" s="44"/>
      <c r="PB78" s="44"/>
      <c r="PC78" s="44"/>
      <c r="PD78" s="44"/>
      <c r="PE78" s="44"/>
      <c r="PF78" s="44"/>
      <c r="PG78" s="44"/>
      <c r="PH78" s="44"/>
      <c r="PI78" s="44"/>
      <c r="PJ78" s="44"/>
      <c r="PK78" s="44"/>
      <c r="PL78" s="44"/>
      <c r="PM78" s="44"/>
      <c r="PN78" s="44"/>
      <c r="PO78" s="44"/>
      <c r="PP78" s="44"/>
      <c r="PQ78" s="44"/>
      <c r="PR78" s="44"/>
      <c r="PS78" s="44"/>
      <c r="PT78" s="44"/>
      <c r="PU78" s="44"/>
      <c r="PV78" s="44"/>
      <c r="PW78" s="44"/>
      <c r="PX78" s="44"/>
      <c r="PY78" s="44"/>
      <c r="PZ78" s="44"/>
      <c r="QA78" s="44"/>
      <c r="QB78" s="44"/>
      <c r="QC78" s="44"/>
      <c r="QD78" s="44"/>
      <c r="QE78" s="44"/>
      <c r="QF78" s="44"/>
      <c r="QG78" s="44"/>
      <c r="QH78" s="44"/>
      <c r="QI78" s="44"/>
      <c r="QJ78" s="44"/>
      <c r="QK78" s="44"/>
      <c r="QL78" s="44"/>
      <c r="QM78" s="44"/>
      <c r="QN78" s="44"/>
      <c r="QO78" s="44"/>
      <c r="QP78" s="44"/>
      <c r="QQ78" s="44"/>
      <c r="QR78" s="44"/>
      <c r="QS78" s="44"/>
      <c r="QT78" s="44"/>
      <c r="QU78" s="44"/>
      <c r="QV78" s="44"/>
      <c r="QW78" s="44"/>
      <c r="QX78" s="44"/>
      <c r="QY78" s="44"/>
      <c r="QZ78" s="44"/>
      <c r="RA78" s="44"/>
      <c r="RB78" s="44"/>
      <c r="RC78" s="44"/>
      <c r="RD78" s="44"/>
      <c r="RE78" s="44"/>
      <c r="RF78" s="44"/>
      <c r="RG78" s="44"/>
      <c r="RH78" s="44"/>
      <c r="RI78" s="44"/>
      <c r="RJ78" s="44"/>
      <c r="RK78" s="44"/>
      <c r="RL78" s="44"/>
      <c r="RM78" s="44"/>
      <c r="RN78" s="44"/>
      <c r="RO78" s="44"/>
      <c r="RP78" s="44"/>
      <c r="RQ78" s="44"/>
      <c r="RR78" s="44"/>
      <c r="RS78" s="44"/>
      <c r="RT78" s="44"/>
      <c r="RU78" s="44"/>
      <c r="RV78" s="44"/>
      <c r="RW78" s="44"/>
      <c r="RX78" s="44"/>
      <c r="RY78" s="44"/>
      <c r="RZ78" s="44"/>
      <c r="SA78" s="44"/>
      <c r="SB78" s="44"/>
      <c r="SC78" s="44"/>
      <c r="SD78" s="44"/>
      <c r="SE78" s="44"/>
      <c r="SF78" s="44"/>
      <c r="SG78" s="44"/>
      <c r="SH78" s="44"/>
      <c r="SI78" s="44"/>
      <c r="SJ78" s="44"/>
      <c r="SK78" s="44"/>
      <c r="SL78" s="44"/>
      <c r="SM78" s="44"/>
      <c r="SN78" s="44"/>
      <c r="SO78" s="44"/>
      <c r="SP78" s="44"/>
      <c r="SQ78" s="44"/>
      <c r="SR78" s="44"/>
      <c r="SS78" s="44"/>
      <c r="ST78" s="44"/>
      <c r="SU78" s="44"/>
      <c r="SV78" s="44"/>
      <c r="SW78" s="44"/>
      <c r="SX78" s="44"/>
      <c r="SY78" s="44"/>
      <c r="SZ78" s="44"/>
      <c r="TA78" s="44"/>
      <c r="TB78" s="44"/>
      <c r="TC78" s="44"/>
      <c r="TD78" s="44"/>
      <c r="TE78" s="44"/>
      <c r="TF78" s="44"/>
      <c r="TG78" s="44"/>
      <c r="TH78" s="44"/>
      <c r="TI78" s="44"/>
      <c r="TJ78" s="44"/>
      <c r="TK78" s="44"/>
      <c r="TL78" s="44"/>
      <c r="TM78" s="44"/>
      <c r="TN78" s="44"/>
      <c r="TO78" s="44"/>
      <c r="TP78" s="44"/>
      <c r="TQ78" s="44"/>
      <c r="TR78" s="44"/>
      <c r="TS78" s="44"/>
      <c r="TT78" s="44"/>
      <c r="TU78" s="44"/>
      <c r="TV78" s="44"/>
      <c r="TW78" s="44"/>
      <c r="TX78" s="44"/>
      <c r="TY78" s="44"/>
      <c r="TZ78" s="44"/>
      <c r="UA78" s="44"/>
      <c r="UB78" s="44"/>
      <c r="UC78" s="44"/>
      <c r="UD78" s="44"/>
      <c r="UE78" s="44"/>
      <c r="UF78" s="44"/>
      <c r="UG78" s="44"/>
      <c r="UH78" s="44"/>
      <c r="UI78" s="44"/>
      <c r="UJ78" s="44"/>
      <c r="UK78" s="44"/>
      <c r="UL78" s="44"/>
      <c r="UM78" s="44"/>
      <c r="UN78" s="44"/>
      <c r="UO78" s="44"/>
      <c r="UP78" s="44"/>
      <c r="UQ78" s="44"/>
      <c r="UR78" s="44"/>
      <c r="US78" s="44"/>
      <c r="UT78" s="44"/>
      <c r="UU78" s="44"/>
      <c r="UV78" s="44"/>
      <c r="UW78" s="44"/>
      <c r="UX78" s="44"/>
      <c r="UY78" s="44"/>
      <c r="UZ78" s="44"/>
      <c r="VA78" s="44"/>
      <c r="VB78" s="44"/>
      <c r="VC78" s="44"/>
      <c r="VD78" s="44"/>
      <c r="VE78" s="44"/>
      <c r="VF78" s="44"/>
      <c r="VG78" s="44"/>
      <c r="VH78" s="44"/>
      <c r="VI78" s="44"/>
      <c r="VJ78" s="44"/>
      <c r="VK78" s="44"/>
      <c r="VL78" s="44"/>
      <c r="VM78" s="44"/>
      <c r="VN78" s="44"/>
      <c r="VO78" s="44"/>
      <c r="VP78" s="44"/>
      <c r="VQ78" s="44"/>
      <c r="VR78" s="44"/>
      <c r="VS78" s="44"/>
      <c r="VT78" s="44"/>
      <c r="VU78" s="44"/>
      <c r="VV78" s="44"/>
      <c r="VW78" s="44"/>
      <c r="VX78" s="44"/>
      <c r="VY78" s="44"/>
      <c r="VZ78" s="44"/>
      <c r="WA78" s="44"/>
      <c r="WB78" s="44"/>
      <c r="WC78" s="44"/>
      <c r="WD78" s="44"/>
      <c r="WE78" s="44"/>
      <c r="WF78" s="44"/>
      <c r="WG78" s="44"/>
      <c r="WH78" s="44"/>
      <c r="WI78" s="44"/>
      <c r="WJ78" s="44"/>
      <c r="WK78" s="44"/>
      <c r="WL78" s="44"/>
      <c r="WM78" s="44"/>
      <c r="WN78" s="44"/>
      <c r="WO78" s="44"/>
      <c r="WP78" s="44"/>
      <c r="WQ78" s="44"/>
      <c r="WR78" s="44"/>
      <c r="WS78" s="44"/>
      <c r="WT78" s="44"/>
      <c r="WU78" s="44"/>
      <c r="WV78" s="44"/>
      <c r="WW78" s="44"/>
      <c r="WX78" s="44"/>
      <c r="WY78" s="44"/>
      <c r="WZ78" s="44"/>
      <c r="XA78" s="44"/>
      <c r="XB78" s="44"/>
      <c r="XC78" s="44"/>
      <c r="XD78" s="44"/>
      <c r="XE78" s="44"/>
      <c r="XF78" s="44"/>
      <c r="XG78" s="44"/>
      <c r="XH78" s="44"/>
      <c r="XI78" s="44"/>
      <c r="XJ78" s="44"/>
      <c r="XK78" s="44"/>
      <c r="XL78" s="44"/>
      <c r="XM78" s="44"/>
      <c r="XN78" s="44"/>
      <c r="XO78" s="44"/>
      <c r="XP78" s="44"/>
      <c r="XQ78" s="44"/>
      <c r="XR78" s="44"/>
      <c r="XS78" s="44"/>
      <c r="XT78" s="44"/>
      <c r="XU78" s="44"/>
      <c r="XV78" s="44"/>
      <c r="XW78" s="44"/>
      <c r="XX78" s="44"/>
      <c r="XY78" s="44"/>
      <c r="XZ78" s="44"/>
      <c r="YA78" s="44"/>
      <c r="YB78" s="44"/>
      <c r="YC78" s="44"/>
      <c r="YD78" s="44"/>
      <c r="YE78" s="44"/>
      <c r="YF78" s="44"/>
      <c r="YG78" s="44"/>
      <c r="YH78" s="44"/>
      <c r="YI78" s="44"/>
      <c r="YJ78" s="44"/>
      <c r="YK78" s="44"/>
      <c r="YL78" s="44"/>
      <c r="YM78" s="44"/>
      <c r="YN78" s="44"/>
      <c r="YO78" s="44"/>
      <c r="YP78" s="44"/>
      <c r="YQ78" s="44"/>
      <c r="YR78" s="44"/>
      <c r="YS78" s="44"/>
      <c r="YT78" s="44"/>
      <c r="YU78" s="44"/>
      <c r="YV78" s="44"/>
      <c r="YW78" s="44"/>
      <c r="YX78" s="44"/>
      <c r="YY78" s="44"/>
      <c r="YZ78" s="44"/>
      <c r="ZA78" s="44"/>
      <c r="ZB78" s="44"/>
      <c r="ZC78" s="44"/>
      <c r="ZD78" s="44"/>
      <c r="ZE78" s="44"/>
      <c r="ZF78" s="44"/>
      <c r="ZG78" s="44"/>
      <c r="ZH78" s="44"/>
      <c r="ZI78" s="44"/>
      <c r="ZJ78" s="44"/>
      <c r="ZK78" s="44"/>
      <c r="ZL78" s="44"/>
      <c r="ZM78" s="44"/>
      <c r="ZN78" s="44"/>
      <c r="ZO78" s="44"/>
      <c r="ZP78" s="44"/>
      <c r="ZQ78" s="44"/>
      <c r="ZR78" s="44"/>
      <c r="ZS78" s="44"/>
      <c r="ZT78" s="44"/>
      <c r="ZU78" s="44"/>
      <c r="ZV78" s="44"/>
      <c r="ZW78" s="44"/>
      <c r="ZX78" s="44"/>
      <c r="ZY78" s="44"/>
      <c r="ZZ78" s="44"/>
      <c r="AAA78" s="44"/>
      <c r="AAB78" s="44"/>
      <c r="AAC78" s="44"/>
      <c r="AAD78" s="44"/>
      <c r="AAE78" s="44"/>
      <c r="AAF78" s="44"/>
      <c r="AAG78" s="44"/>
      <c r="AAH78" s="44"/>
      <c r="AAI78" s="44"/>
      <c r="AAJ78" s="44"/>
      <c r="AAK78" s="44"/>
      <c r="AAL78" s="44"/>
      <c r="AAM78" s="44"/>
      <c r="AAN78" s="44"/>
      <c r="AAO78" s="44"/>
      <c r="AAP78" s="44"/>
      <c r="AAQ78" s="44"/>
      <c r="AAR78" s="44"/>
      <c r="AAS78" s="44"/>
      <c r="AAT78" s="44"/>
      <c r="AAU78" s="44"/>
      <c r="AAV78" s="44"/>
      <c r="AAW78" s="44"/>
      <c r="AAX78" s="44"/>
      <c r="AAY78" s="44"/>
      <c r="AAZ78" s="44"/>
      <c r="ABA78" s="44"/>
      <c r="ABB78" s="44"/>
      <c r="ABC78" s="44"/>
      <c r="ABD78" s="44"/>
      <c r="ABE78" s="44"/>
      <c r="ABF78" s="44"/>
      <c r="ABG78" s="44"/>
      <c r="ABH78" s="44"/>
      <c r="ABI78" s="44"/>
      <c r="ABJ78" s="44"/>
      <c r="ABK78" s="44"/>
      <c r="ABL78" s="44"/>
      <c r="ABM78" s="44"/>
      <c r="ABN78" s="44"/>
      <c r="ABO78" s="44"/>
      <c r="ABP78" s="44"/>
      <c r="ABQ78" s="44"/>
      <c r="ABR78" s="44"/>
      <c r="ABS78" s="44"/>
      <c r="ABT78" s="44"/>
      <c r="ABU78" s="44"/>
      <c r="ABV78" s="44"/>
      <c r="ABW78" s="44"/>
      <c r="ABX78" s="44"/>
      <c r="ABY78" s="44"/>
      <c r="ABZ78" s="44"/>
      <c r="ACA78" s="44"/>
      <c r="ACB78" s="44"/>
      <c r="ACC78" s="44"/>
      <c r="ACD78" s="44"/>
      <c r="ACE78" s="44"/>
      <c r="ACF78" s="44"/>
      <c r="ACG78" s="44"/>
      <c r="ACH78" s="44"/>
      <c r="ACI78" s="44"/>
      <c r="ACJ78" s="44"/>
      <c r="ACK78" s="44"/>
      <c r="ACL78" s="44"/>
      <c r="ACM78" s="44"/>
      <c r="ACN78" s="44"/>
      <c r="ACO78" s="44"/>
      <c r="ACP78" s="44"/>
      <c r="ACQ78" s="44"/>
      <c r="ACR78" s="44"/>
      <c r="ACS78" s="44"/>
      <c r="ACT78" s="44"/>
      <c r="ACU78" s="44"/>
      <c r="ACV78" s="44"/>
      <c r="ACW78" s="44"/>
      <c r="ACX78" s="44"/>
      <c r="ACY78" s="44"/>
      <c r="ACZ78" s="44"/>
      <c r="ADA78" s="44"/>
      <c r="ADB78" s="44"/>
      <c r="ADC78" s="44"/>
      <c r="ADD78" s="44"/>
      <c r="ADE78" s="44"/>
      <c r="ADF78" s="44"/>
      <c r="ADG78" s="44"/>
      <c r="ADH78" s="44"/>
      <c r="ADI78" s="44"/>
      <c r="ADJ78" s="44"/>
      <c r="ADK78" s="44"/>
      <c r="ADL78" s="44"/>
      <c r="ADM78" s="44"/>
      <c r="ADN78" s="44"/>
      <c r="ADO78" s="44"/>
      <c r="ADP78" s="44"/>
      <c r="ADQ78" s="44"/>
      <c r="ADR78" s="44"/>
      <c r="ADS78" s="44"/>
      <c r="ADT78" s="44"/>
      <c r="ADU78" s="44"/>
      <c r="ADV78" s="44"/>
      <c r="ADW78" s="44"/>
      <c r="ADX78" s="44"/>
      <c r="ADY78" s="44"/>
      <c r="ADZ78" s="44"/>
      <c r="AEA78" s="44"/>
      <c r="AEB78" s="44"/>
      <c r="AEC78" s="44"/>
      <c r="AED78" s="44"/>
      <c r="AEE78" s="44"/>
      <c r="AEF78" s="44"/>
      <c r="AEG78" s="44"/>
      <c r="AEH78" s="44"/>
      <c r="AEI78" s="44"/>
      <c r="AEJ78" s="44"/>
      <c r="AEK78" s="44"/>
      <c r="AEL78" s="44"/>
      <c r="AEM78" s="44"/>
      <c r="AEN78" s="44"/>
      <c r="AEO78" s="44"/>
      <c r="AEP78" s="44"/>
      <c r="AEQ78" s="44"/>
      <c r="AER78" s="44"/>
      <c r="AES78" s="44"/>
      <c r="AET78" s="44"/>
      <c r="AEU78" s="44"/>
      <c r="AEV78" s="44"/>
      <c r="AEW78" s="44"/>
      <c r="AEX78" s="44"/>
      <c r="AEY78" s="44"/>
      <c r="AEZ78" s="44"/>
      <c r="AFA78" s="44"/>
      <c r="AFB78" s="44"/>
      <c r="AFC78" s="44"/>
      <c r="AFD78" s="44"/>
      <c r="AFE78" s="44"/>
      <c r="AFF78" s="44"/>
      <c r="AFG78" s="44"/>
      <c r="AFH78" s="44"/>
      <c r="AFI78" s="44"/>
      <c r="AFJ78" s="44"/>
      <c r="AFK78" s="44"/>
      <c r="AFL78" s="44"/>
      <c r="AFM78" s="44"/>
      <c r="AFN78" s="44"/>
      <c r="AFO78" s="44"/>
      <c r="AFP78" s="44"/>
      <c r="AFQ78" s="44"/>
      <c r="AFR78" s="44"/>
      <c r="AFS78" s="44"/>
      <c r="AFT78" s="44"/>
      <c r="AFU78" s="44"/>
      <c r="AFV78" s="44"/>
      <c r="AFW78" s="44"/>
      <c r="AFX78" s="44"/>
      <c r="AFY78" s="44"/>
      <c r="AFZ78" s="44"/>
      <c r="AGA78" s="44"/>
      <c r="AGB78" s="44"/>
      <c r="AGC78" s="44"/>
      <c r="AGD78" s="44"/>
      <c r="AGE78" s="44"/>
      <c r="AGF78" s="44"/>
      <c r="AGG78" s="44"/>
      <c r="AGH78" s="44"/>
      <c r="AGI78" s="44"/>
      <c r="AGJ78" s="44"/>
      <c r="AGK78" s="44"/>
      <c r="AGL78" s="44"/>
      <c r="AGM78" s="44"/>
      <c r="AGN78" s="44"/>
      <c r="AGO78" s="44"/>
      <c r="AGP78" s="44"/>
      <c r="AGQ78" s="44"/>
      <c r="AGR78" s="44"/>
      <c r="AGS78" s="44"/>
      <c r="AGT78" s="44"/>
      <c r="AGU78" s="44"/>
      <c r="AGV78" s="44"/>
      <c r="AGW78" s="44"/>
      <c r="AGX78" s="44"/>
      <c r="AGY78" s="44"/>
      <c r="AGZ78" s="44"/>
      <c r="AHA78" s="44"/>
      <c r="AHB78" s="44"/>
      <c r="AHC78" s="44"/>
      <c r="AHD78" s="44"/>
      <c r="AHE78" s="44"/>
      <c r="AHF78" s="44"/>
      <c r="AHG78" s="44"/>
      <c r="AHH78" s="44"/>
      <c r="AHI78" s="44"/>
      <c r="AHJ78" s="44"/>
      <c r="AHK78" s="44"/>
      <c r="AHL78" s="44"/>
      <c r="AHM78" s="44"/>
      <c r="AHN78" s="44"/>
      <c r="AHO78" s="44"/>
      <c r="AHP78" s="44"/>
      <c r="AHQ78" s="44"/>
      <c r="AHR78" s="44"/>
      <c r="AHS78" s="44"/>
      <c r="AHT78" s="44"/>
      <c r="AHU78" s="44"/>
      <c r="AHV78" s="44"/>
      <c r="AHW78" s="44"/>
      <c r="AHX78" s="44"/>
      <c r="AHY78" s="44"/>
      <c r="AHZ78" s="44"/>
      <c r="AIA78" s="44"/>
      <c r="AIB78" s="44"/>
      <c r="AIC78" s="44"/>
      <c r="AID78" s="44"/>
      <c r="AIE78" s="44"/>
      <c r="AIF78" s="44"/>
      <c r="AIG78" s="44"/>
      <c r="AIH78" s="44"/>
      <c r="AII78" s="44"/>
      <c r="AIJ78" s="44"/>
      <c r="AIK78" s="44"/>
      <c r="AIL78" s="44"/>
      <c r="AIM78" s="44"/>
      <c r="AIN78" s="44"/>
      <c r="AIO78" s="44"/>
      <c r="AIP78" s="44"/>
      <c r="AIQ78" s="44"/>
      <c r="AIR78" s="44"/>
      <c r="AIS78" s="44"/>
      <c r="AIT78" s="44"/>
      <c r="AIU78" s="44"/>
      <c r="AIV78" s="44"/>
      <c r="AIW78" s="44"/>
      <c r="AIX78" s="44"/>
      <c r="AIY78" s="44"/>
      <c r="AIZ78" s="44"/>
      <c r="AJA78" s="44"/>
      <c r="AJB78" s="44"/>
      <c r="AJC78" s="44"/>
      <c r="AJD78" s="44"/>
      <c r="AJE78" s="44"/>
      <c r="AJF78" s="44"/>
      <c r="AJG78" s="44"/>
      <c r="AJH78" s="44"/>
      <c r="AJI78" s="44"/>
      <c r="AJJ78" s="44"/>
      <c r="AJK78" s="44"/>
      <c r="AJL78" s="44"/>
      <c r="AJM78" s="44"/>
      <c r="AJN78" s="44"/>
      <c r="AJO78" s="44"/>
      <c r="AJP78" s="44"/>
      <c r="AJQ78" s="44"/>
      <c r="AJR78" s="44"/>
      <c r="AJS78" s="44"/>
      <c r="AJT78" s="44"/>
      <c r="AJU78" s="44"/>
      <c r="AJV78" s="44"/>
      <c r="AJW78" s="44"/>
      <c r="AJX78" s="44"/>
      <c r="AJY78" s="44"/>
      <c r="AJZ78" s="44"/>
      <c r="AKA78" s="44"/>
      <c r="AKB78" s="44"/>
      <c r="AKC78" s="44"/>
      <c r="AKD78" s="44"/>
      <c r="AKE78" s="44"/>
      <c r="AKF78" s="44"/>
      <c r="AKG78" s="44"/>
      <c r="AKH78" s="44"/>
      <c r="AKI78" s="44"/>
      <c r="AKJ78" s="44"/>
      <c r="AKK78" s="44"/>
      <c r="AKL78" s="44"/>
      <c r="AKM78" s="44"/>
      <c r="AKN78" s="44"/>
      <c r="AKO78" s="44"/>
      <c r="AKP78" s="44"/>
      <c r="AKQ78" s="44"/>
      <c r="AKR78" s="44"/>
      <c r="AKS78" s="44"/>
      <c r="AKT78" s="44"/>
      <c r="AKU78" s="44"/>
      <c r="AKV78" s="44"/>
      <c r="AKW78" s="44"/>
      <c r="AKX78" s="44"/>
      <c r="AKY78" s="44"/>
      <c r="AKZ78" s="44"/>
      <c r="ALA78" s="44"/>
      <c r="ALB78" s="44"/>
      <c r="ALC78" s="44"/>
      <c r="ALD78" s="44"/>
      <c r="ALE78" s="44"/>
      <c r="ALF78" s="44"/>
      <c r="ALG78" s="44"/>
      <c r="ALH78" s="44"/>
      <c r="ALI78" s="44"/>
      <c r="ALJ78" s="44"/>
      <c r="ALK78" s="44"/>
      <c r="ALL78" s="44"/>
      <c r="ALM78" s="44"/>
      <c r="ALN78" s="44"/>
      <c r="ALO78" s="44"/>
      <c r="ALP78" s="44"/>
      <c r="ALQ78" s="44"/>
      <c r="ALR78" s="44"/>
      <c r="ALS78" s="44"/>
      <c r="ALT78" s="44"/>
      <c r="ALU78" s="44"/>
      <c r="ALV78" s="44"/>
      <c r="ALW78" s="44"/>
      <c r="ALX78" s="44"/>
      <c r="ALY78" s="44"/>
      <c r="ALZ78" s="44"/>
      <c r="AMA78" s="44"/>
      <c r="AMB78" s="44"/>
      <c r="AMC78" s="44"/>
      <c r="AMD78" s="44"/>
      <c r="AME78" s="44"/>
      <c r="AMF78" s="44"/>
      <c r="AMG78" s="44"/>
      <c r="AMH78" s="44"/>
      <c r="AMI78" s="44"/>
      <c r="AMJ78" s="44"/>
      <c r="AMK78" s="44"/>
      <c r="AML78" s="44"/>
      <c r="AMM78" s="44"/>
      <c r="AMN78" s="44"/>
      <c r="AMO78" s="44"/>
      <c r="AMP78" s="44"/>
      <c r="AMQ78" s="44"/>
      <c r="AMR78" s="44"/>
      <c r="AMS78" s="44"/>
      <c r="AMT78" s="44"/>
      <c r="AMU78" s="44"/>
      <c r="AMV78" s="44"/>
      <c r="AMW78" s="44"/>
      <c r="AMX78" s="44"/>
      <c r="AMY78" s="44"/>
      <c r="AMZ78" s="44"/>
      <c r="ANA78" s="44"/>
      <c r="ANB78" s="44"/>
      <c r="ANC78" s="44"/>
      <c r="AND78" s="44"/>
      <c r="ANE78" s="44"/>
      <c r="ANF78" s="44"/>
      <c r="ANG78" s="44"/>
      <c r="ANH78" s="44"/>
      <c r="ANI78" s="44"/>
      <c r="ANJ78" s="44"/>
      <c r="ANK78" s="44"/>
      <c r="ANL78" s="44"/>
      <c r="ANM78" s="44"/>
      <c r="ANN78" s="44"/>
      <c r="ANO78" s="44"/>
      <c r="ANP78" s="44"/>
      <c r="ANQ78" s="44"/>
      <c r="ANR78" s="44"/>
      <c r="ANS78" s="44"/>
      <c r="ANT78" s="44"/>
      <c r="ANU78" s="44"/>
      <c r="ANV78" s="44"/>
      <c r="ANW78" s="44"/>
      <c r="ANX78" s="44"/>
      <c r="ANY78" s="44"/>
      <c r="ANZ78" s="44"/>
      <c r="AOA78" s="44"/>
      <c r="AOB78" s="44"/>
      <c r="AOC78" s="44"/>
      <c r="AOD78" s="44"/>
      <c r="AOE78" s="44"/>
      <c r="AOF78" s="44"/>
      <c r="AOG78" s="44"/>
      <c r="AOH78" s="44"/>
      <c r="AOI78" s="44"/>
      <c r="AOJ78" s="44"/>
      <c r="AOK78" s="44"/>
      <c r="AOL78" s="44"/>
      <c r="AOM78" s="44"/>
      <c r="AON78" s="44"/>
      <c r="AOO78" s="44"/>
      <c r="AOP78" s="44"/>
      <c r="AOQ78" s="44"/>
      <c r="AOR78" s="44"/>
      <c r="AOS78" s="44"/>
      <c r="AOT78" s="44"/>
      <c r="AOU78" s="44"/>
      <c r="AOV78" s="44"/>
      <c r="AOW78" s="44"/>
      <c r="AOX78" s="44"/>
      <c r="AOY78" s="44"/>
      <c r="AOZ78" s="44"/>
      <c r="APA78" s="44"/>
      <c r="APB78" s="44"/>
      <c r="APC78" s="44"/>
      <c r="APD78" s="44"/>
      <c r="APE78" s="44"/>
      <c r="APF78" s="44"/>
      <c r="APG78" s="44"/>
      <c r="APH78" s="44"/>
      <c r="API78" s="44"/>
      <c r="APJ78" s="44"/>
      <c r="APK78" s="44"/>
      <c r="APL78" s="44"/>
      <c r="APM78" s="44"/>
    </row>
    <row r="79" spans="3:1105" x14ac:dyDescent="0.25">
      <c r="C79" s="46" t="s">
        <v>361</v>
      </c>
      <c r="D79" s="44">
        <v>12521</v>
      </c>
      <c r="E79" s="119">
        <v>0</v>
      </c>
      <c r="F79" s="119">
        <v>12937173.17</v>
      </c>
      <c r="G79" s="119">
        <v>-27265448.109999999</v>
      </c>
      <c r="H79" s="119">
        <v>0</v>
      </c>
      <c r="I79" s="44"/>
      <c r="J79" s="44"/>
      <c r="K79" s="44"/>
      <c r="L79" s="44"/>
      <c r="M79" s="44"/>
      <c r="N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44"/>
      <c r="AV79" s="44"/>
      <c r="AW79" s="44"/>
      <c r="AX79" s="44"/>
      <c r="AY79" s="44"/>
      <c r="AZ79" s="44"/>
      <c r="BA79" s="44"/>
      <c r="BB79" s="44"/>
      <c r="BC79" s="44"/>
      <c r="BD79" s="44"/>
      <c r="BE79" s="44"/>
      <c r="BF79" s="44"/>
      <c r="BG79" s="44"/>
      <c r="BH79" s="44"/>
      <c r="BI79" s="44"/>
      <c r="BJ79" s="44"/>
      <c r="BK79" s="44"/>
      <c r="BL79" s="44"/>
      <c r="BM79" s="44"/>
      <c r="BN79" s="44"/>
      <c r="BO79" s="44"/>
      <c r="BP79" s="44"/>
      <c r="BQ79" s="44"/>
      <c r="BR79" s="44"/>
      <c r="BS79" s="44"/>
      <c r="BT79" s="44"/>
      <c r="BU79" s="44"/>
      <c r="BV79" s="44"/>
      <c r="BW79" s="44"/>
      <c r="BX79" s="44"/>
      <c r="BY79" s="44"/>
      <c r="BZ79" s="44"/>
      <c r="CA79" s="44"/>
      <c r="CB79" s="44"/>
      <c r="CC79" s="44"/>
      <c r="CD79" s="44"/>
      <c r="CE79" s="44"/>
      <c r="CF79" s="44"/>
      <c r="CG79" s="44"/>
      <c r="CH79" s="44"/>
      <c r="CI79" s="44"/>
      <c r="CJ79" s="44"/>
      <c r="CK79" s="44"/>
      <c r="CL79" s="44"/>
      <c r="CM79" s="44"/>
      <c r="CN79" s="44"/>
      <c r="CO79" s="44"/>
      <c r="CP79" s="44"/>
      <c r="CQ79" s="44"/>
      <c r="CR79" s="44"/>
      <c r="CS79" s="44"/>
      <c r="CT79" s="44"/>
      <c r="CU79" s="44"/>
      <c r="CV79" s="44"/>
      <c r="CW79" s="44"/>
      <c r="CX79" s="44"/>
      <c r="CY79" s="44"/>
      <c r="CZ79" s="44"/>
      <c r="DA79" s="44"/>
      <c r="DB79" s="44"/>
      <c r="DC79" s="44"/>
      <c r="DD79" s="44"/>
      <c r="DE79" s="44"/>
      <c r="DF79" s="44"/>
      <c r="DG79" s="44"/>
      <c r="DH79" s="44"/>
      <c r="DI79" s="44"/>
      <c r="DJ79" s="44"/>
      <c r="DK79" s="44"/>
      <c r="DL79" s="44"/>
      <c r="DM79" s="44"/>
      <c r="DN79" s="44"/>
      <c r="DO79" s="44"/>
      <c r="DP79" s="44"/>
      <c r="DQ79" s="44"/>
      <c r="DR79" s="44"/>
      <c r="DS79" s="44"/>
      <c r="DT79" s="44"/>
      <c r="DU79" s="44"/>
      <c r="DV79" s="44"/>
      <c r="DW79" s="44"/>
      <c r="DX79" s="44"/>
      <c r="DY79" s="44"/>
      <c r="DZ79" s="44"/>
      <c r="EA79" s="44"/>
      <c r="EB79" s="44"/>
      <c r="EC79" s="44"/>
      <c r="ED79" s="44"/>
      <c r="EE79" s="44"/>
      <c r="EF79" s="44"/>
      <c r="EG79" s="44"/>
      <c r="EH79" s="44"/>
      <c r="EI79" s="44"/>
      <c r="EJ79" s="44"/>
      <c r="EK79" s="44"/>
      <c r="EL79" s="44"/>
      <c r="EM79" s="44"/>
      <c r="EN79" s="44"/>
      <c r="EO79" s="44"/>
      <c r="EP79" s="44"/>
      <c r="EQ79" s="44"/>
      <c r="ER79" s="44"/>
      <c r="ES79" s="44"/>
      <c r="ET79" s="44"/>
      <c r="EU79" s="44"/>
      <c r="EV79" s="44"/>
      <c r="EW79" s="44"/>
      <c r="EX79" s="44"/>
      <c r="EY79" s="44"/>
      <c r="EZ79" s="44"/>
      <c r="FA79" s="44"/>
      <c r="FB79" s="44"/>
      <c r="FC79" s="44"/>
      <c r="FD79" s="44"/>
      <c r="FE79" s="44"/>
      <c r="FF79" s="44"/>
      <c r="FG79" s="44"/>
      <c r="FH79" s="44"/>
      <c r="FI79" s="44"/>
      <c r="FJ79" s="44"/>
      <c r="FK79" s="44"/>
      <c r="FL79" s="44"/>
      <c r="FM79" s="44"/>
      <c r="FN79" s="44"/>
      <c r="FO79" s="44"/>
      <c r="FP79" s="44"/>
      <c r="FQ79" s="44"/>
      <c r="FR79" s="44"/>
      <c r="FS79" s="44"/>
      <c r="FT79" s="44"/>
      <c r="FU79" s="44"/>
      <c r="FV79" s="44"/>
      <c r="FW79" s="44"/>
      <c r="FX79" s="44"/>
      <c r="FY79" s="44"/>
      <c r="FZ79" s="44"/>
      <c r="GA79" s="44"/>
      <c r="GB79" s="44"/>
      <c r="GC79" s="44"/>
      <c r="GD79" s="44"/>
      <c r="GE79" s="44"/>
      <c r="GF79" s="44"/>
      <c r="GG79" s="44"/>
      <c r="GH79" s="44"/>
      <c r="GI79" s="44"/>
      <c r="GJ79" s="44"/>
      <c r="GK79" s="44"/>
      <c r="GL79" s="44"/>
      <c r="GM79" s="44"/>
      <c r="GN79" s="44"/>
      <c r="GO79" s="44"/>
      <c r="GP79" s="44"/>
      <c r="GQ79" s="44"/>
      <c r="GR79" s="44"/>
      <c r="GS79" s="44"/>
      <c r="GT79" s="44"/>
      <c r="GU79" s="44"/>
      <c r="GV79" s="44"/>
      <c r="GW79" s="44"/>
      <c r="GX79" s="44"/>
      <c r="GY79" s="44"/>
      <c r="GZ79" s="44"/>
      <c r="HA79" s="44"/>
      <c r="HB79" s="44"/>
      <c r="HC79" s="44"/>
      <c r="HD79" s="44"/>
      <c r="HE79" s="44"/>
      <c r="HF79" s="44"/>
      <c r="HG79" s="44"/>
      <c r="HH79" s="44"/>
      <c r="HI79" s="44"/>
      <c r="HJ79" s="44"/>
      <c r="HK79" s="44"/>
      <c r="HL79" s="44"/>
      <c r="HM79" s="44"/>
      <c r="HN79" s="44"/>
      <c r="HO79" s="44"/>
      <c r="HP79" s="44"/>
      <c r="HQ79" s="44"/>
      <c r="HR79" s="44"/>
      <c r="HS79" s="44"/>
      <c r="HT79" s="44"/>
      <c r="HU79" s="44"/>
      <c r="HV79" s="44"/>
      <c r="HW79" s="44"/>
      <c r="HX79" s="44"/>
      <c r="HY79" s="44"/>
      <c r="HZ79" s="44"/>
      <c r="IA79" s="44"/>
      <c r="IB79" s="44"/>
      <c r="IC79" s="44"/>
      <c r="ID79" s="44"/>
      <c r="IE79" s="44"/>
      <c r="IF79" s="44"/>
      <c r="IG79" s="44"/>
      <c r="IH79" s="44"/>
      <c r="II79" s="44"/>
      <c r="IJ79" s="44"/>
      <c r="IK79" s="44"/>
      <c r="IL79" s="44"/>
      <c r="IM79" s="44"/>
      <c r="IN79" s="44"/>
      <c r="IO79" s="44"/>
      <c r="IP79" s="44"/>
      <c r="IQ79" s="44"/>
      <c r="IR79" s="44"/>
      <c r="IS79" s="44"/>
      <c r="IT79" s="44"/>
      <c r="IU79" s="44"/>
      <c r="IV79" s="44"/>
      <c r="IW79" s="44"/>
      <c r="IX79" s="44"/>
      <c r="IY79" s="44"/>
      <c r="IZ79" s="44"/>
      <c r="JA79" s="44"/>
      <c r="JB79" s="44"/>
      <c r="JC79" s="44"/>
      <c r="JD79" s="44"/>
      <c r="JE79" s="44"/>
      <c r="JF79" s="44"/>
      <c r="JG79" s="44"/>
      <c r="JH79" s="44"/>
      <c r="JI79" s="44"/>
      <c r="JJ79" s="44"/>
      <c r="JK79" s="44"/>
      <c r="JL79" s="44"/>
      <c r="JM79" s="44"/>
      <c r="JN79" s="44"/>
      <c r="JO79" s="44"/>
      <c r="JP79" s="44"/>
      <c r="JQ79" s="44"/>
      <c r="JR79" s="44"/>
      <c r="JS79" s="44"/>
      <c r="JT79" s="44"/>
      <c r="JU79" s="44"/>
      <c r="JV79" s="44"/>
      <c r="JW79" s="44"/>
      <c r="JX79" s="44"/>
      <c r="JY79" s="44"/>
      <c r="JZ79" s="44"/>
      <c r="KA79" s="44"/>
      <c r="KB79" s="44"/>
      <c r="KC79" s="44"/>
      <c r="KD79" s="44"/>
      <c r="KE79" s="44"/>
      <c r="KF79" s="44"/>
      <c r="KG79" s="44"/>
      <c r="KH79" s="44"/>
      <c r="KI79" s="44"/>
      <c r="KJ79" s="44"/>
      <c r="KK79" s="44"/>
      <c r="KL79" s="44"/>
      <c r="KM79" s="44"/>
      <c r="KN79" s="44"/>
      <c r="KO79" s="44"/>
      <c r="KP79" s="44"/>
      <c r="KQ79" s="44"/>
      <c r="KR79" s="44"/>
      <c r="KS79" s="44"/>
      <c r="KT79" s="44"/>
      <c r="KU79" s="44"/>
      <c r="KV79" s="44"/>
      <c r="KW79" s="44"/>
      <c r="KX79" s="44"/>
      <c r="KY79" s="44"/>
      <c r="KZ79" s="44"/>
      <c r="LA79" s="44"/>
      <c r="LB79" s="44"/>
      <c r="LC79" s="44"/>
      <c r="LD79" s="44"/>
      <c r="LE79" s="44"/>
      <c r="LF79" s="44"/>
      <c r="LG79" s="44"/>
      <c r="LH79" s="44"/>
      <c r="LI79" s="44"/>
      <c r="LJ79" s="44"/>
      <c r="LK79" s="44"/>
      <c r="LL79" s="44"/>
      <c r="LM79" s="44"/>
      <c r="LN79" s="44"/>
      <c r="LO79" s="44"/>
      <c r="LP79" s="44"/>
      <c r="LQ79" s="44"/>
      <c r="LR79" s="44"/>
      <c r="LS79" s="44"/>
      <c r="LT79" s="44"/>
      <c r="LU79" s="44"/>
      <c r="LV79" s="44"/>
      <c r="LW79" s="44"/>
      <c r="LX79" s="44"/>
      <c r="LY79" s="44"/>
      <c r="LZ79" s="44"/>
      <c r="MA79" s="44"/>
      <c r="MB79" s="44"/>
      <c r="MC79" s="44"/>
      <c r="MD79" s="44"/>
      <c r="ME79" s="44"/>
      <c r="MF79" s="44"/>
      <c r="MG79" s="44"/>
      <c r="MH79" s="44"/>
      <c r="MI79" s="44"/>
      <c r="MJ79" s="44"/>
      <c r="MK79" s="44"/>
      <c r="ML79" s="44"/>
      <c r="MM79" s="44"/>
      <c r="MN79" s="44"/>
      <c r="MO79" s="44"/>
      <c r="MP79" s="44"/>
      <c r="MQ79" s="44"/>
      <c r="MR79" s="44"/>
      <c r="MS79" s="44"/>
      <c r="MT79" s="44"/>
      <c r="MU79" s="44"/>
      <c r="MV79" s="44"/>
      <c r="MW79" s="44"/>
      <c r="MX79" s="44"/>
      <c r="MY79" s="44"/>
      <c r="MZ79" s="44"/>
      <c r="NA79" s="44"/>
      <c r="NB79" s="44"/>
      <c r="NC79" s="44"/>
      <c r="ND79" s="44"/>
      <c r="NE79" s="44"/>
      <c r="NF79" s="44"/>
      <c r="NG79" s="44"/>
      <c r="NH79" s="44"/>
      <c r="NI79" s="44"/>
      <c r="NJ79" s="44"/>
      <c r="NK79" s="44"/>
      <c r="NL79" s="44"/>
      <c r="NM79" s="44"/>
      <c r="NN79" s="44"/>
      <c r="NO79" s="44"/>
      <c r="NP79" s="44"/>
      <c r="NQ79" s="44"/>
      <c r="NR79" s="44"/>
      <c r="NS79" s="44"/>
      <c r="NT79" s="44"/>
      <c r="NU79" s="44"/>
      <c r="NV79" s="44"/>
      <c r="NW79" s="44"/>
      <c r="NX79" s="44"/>
      <c r="NY79" s="44"/>
      <c r="NZ79" s="44"/>
      <c r="OA79" s="44"/>
      <c r="OB79" s="44"/>
      <c r="OC79" s="44"/>
      <c r="OD79" s="44"/>
      <c r="OE79" s="44"/>
      <c r="OF79" s="44"/>
      <c r="OG79" s="44"/>
      <c r="OH79" s="44"/>
      <c r="OI79" s="44"/>
      <c r="OJ79" s="44"/>
      <c r="OK79" s="44"/>
      <c r="OL79" s="44"/>
      <c r="OM79" s="44"/>
      <c r="ON79" s="44"/>
      <c r="OO79" s="44"/>
      <c r="OP79" s="44"/>
      <c r="OQ79" s="44"/>
      <c r="OR79" s="44"/>
      <c r="OS79" s="44"/>
      <c r="OT79" s="44"/>
      <c r="OU79" s="44"/>
      <c r="OV79" s="44"/>
      <c r="OW79" s="44"/>
      <c r="OX79" s="44"/>
      <c r="OY79" s="44"/>
      <c r="OZ79" s="44"/>
      <c r="PA79" s="44"/>
      <c r="PB79" s="44"/>
      <c r="PC79" s="44"/>
      <c r="PD79" s="44"/>
      <c r="PE79" s="44"/>
      <c r="PF79" s="44"/>
      <c r="PG79" s="44"/>
      <c r="PH79" s="44"/>
      <c r="PI79" s="44"/>
      <c r="PJ79" s="44"/>
      <c r="PK79" s="44"/>
      <c r="PL79" s="44"/>
      <c r="PM79" s="44"/>
      <c r="PN79" s="44"/>
      <c r="PO79" s="44"/>
      <c r="PP79" s="44"/>
      <c r="PQ79" s="44"/>
      <c r="PR79" s="44"/>
      <c r="PS79" s="44"/>
      <c r="PT79" s="44"/>
      <c r="PU79" s="44"/>
      <c r="PV79" s="44"/>
      <c r="PW79" s="44"/>
      <c r="PX79" s="44"/>
      <c r="PY79" s="44"/>
      <c r="PZ79" s="44"/>
      <c r="QA79" s="44"/>
      <c r="QB79" s="44"/>
      <c r="QC79" s="44"/>
      <c r="QD79" s="44"/>
      <c r="QE79" s="44"/>
      <c r="QF79" s="44"/>
      <c r="QG79" s="44"/>
      <c r="QH79" s="44"/>
      <c r="QI79" s="44"/>
      <c r="QJ79" s="44"/>
      <c r="QK79" s="44"/>
      <c r="QL79" s="44"/>
      <c r="QM79" s="44"/>
      <c r="QN79" s="44"/>
      <c r="QO79" s="44"/>
      <c r="QP79" s="44"/>
      <c r="QQ79" s="44"/>
      <c r="QR79" s="44"/>
      <c r="QS79" s="44"/>
      <c r="QT79" s="44"/>
      <c r="QU79" s="44"/>
      <c r="QV79" s="44"/>
      <c r="QW79" s="44"/>
      <c r="QX79" s="44"/>
      <c r="QY79" s="44"/>
      <c r="QZ79" s="44"/>
      <c r="RA79" s="44"/>
      <c r="RB79" s="44"/>
      <c r="RC79" s="44"/>
      <c r="RD79" s="44"/>
      <c r="RE79" s="44"/>
      <c r="RF79" s="44"/>
      <c r="RG79" s="44"/>
      <c r="RH79" s="44"/>
      <c r="RI79" s="44"/>
      <c r="RJ79" s="44"/>
      <c r="RK79" s="44"/>
      <c r="RL79" s="44"/>
      <c r="RM79" s="44"/>
      <c r="RN79" s="44"/>
      <c r="RO79" s="44"/>
      <c r="RP79" s="44"/>
      <c r="RQ79" s="44"/>
      <c r="RR79" s="44"/>
      <c r="RS79" s="44"/>
      <c r="RT79" s="44"/>
      <c r="RU79" s="44"/>
      <c r="RV79" s="44"/>
      <c r="RW79" s="44"/>
      <c r="RX79" s="44"/>
      <c r="RY79" s="44"/>
      <c r="RZ79" s="44"/>
      <c r="SA79" s="44"/>
      <c r="SB79" s="44"/>
      <c r="SC79" s="44"/>
      <c r="SD79" s="44"/>
      <c r="SE79" s="44"/>
      <c r="SF79" s="44"/>
      <c r="SG79" s="44"/>
      <c r="SH79" s="44"/>
      <c r="SI79" s="44"/>
      <c r="SJ79" s="44"/>
      <c r="SK79" s="44"/>
      <c r="SL79" s="44"/>
      <c r="SM79" s="44"/>
      <c r="SN79" s="44"/>
      <c r="SO79" s="44"/>
      <c r="SP79" s="44"/>
      <c r="SQ79" s="44"/>
      <c r="SR79" s="44"/>
      <c r="SS79" s="44"/>
      <c r="ST79" s="44"/>
      <c r="SU79" s="44"/>
      <c r="SV79" s="44"/>
      <c r="SW79" s="44"/>
      <c r="SX79" s="44"/>
      <c r="SY79" s="44"/>
      <c r="SZ79" s="44"/>
      <c r="TA79" s="44"/>
      <c r="TB79" s="44"/>
      <c r="TC79" s="44"/>
      <c r="TD79" s="44"/>
      <c r="TE79" s="44"/>
      <c r="TF79" s="44"/>
      <c r="TG79" s="44"/>
      <c r="TH79" s="44"/>
      <c r="TI79" s="44"/>
      <c r="TJ79" s="44"/>
      <c r="TK79" s="44"/>
      <c r="TL79" s="44"/>
      <c r="TM79" s="44"/>
      <c r="TN79" s="44"/>
      <c r="TO79" s="44"/>
      <c r="TP79" s="44"/>
      <c r="TQ79" s="44"/>
      <c r="TR79" s="44"/>
      <c r="TS79" s="44"/>
      <c r="TT79" s="44"/>
      <c r="TU79" s="44"/>
      <c r="TV79" s="44"/>
      <c r="TW79" s="44"/>
      <c r="TX79" s="44"/>
      <c r="TY79" s="44"/>
      <c r="TZ79" s="44"/>
      <c r="UA79" s="44"/>
      <c r="UB79" s="44"/>
      <c r="UC79" s="44"/>
      <c r="UD79" s="44"/>
      <c r="UE79" s="44"/>
      <c r="UF79" s="44"/>
      <c r="UG79" s="44"/>
      <c r="UH79" s="44"/>
      <c r="UI79" s="44"/>
      <c r="UJ79" s="44"/>
      <c r="UK79" s="44"/>
      <c r="UL79" s="44"/>
      <c r="UM79" s="44"/>
      <c r="UN79" s="44"/>
      <c r="UO79" s="44"/>
      <c r="UP79" s="44"/>
      <c r="UQ79" s="44"/>
      <c r="UR79" s="44"/>
      <c r="US79" s="44"/>
      <c r="UT79" s="44"/>
      <c r="UU79" s="44"/>
      <c r="UV79" s="44"/>
      <c r="UW79" s="44"/>
      <c r="UX79" s="44"/>
      <c r="UY79" s="44"/>
      <c r="UZ79" s="44"/>
      <c r="VA79" s="44"/>
      <c r="VB79" s="44"/>
      <c r="VC79" s="44"/>
      <c r="VD79" s="44"/>
      <c r="VE79" s="44"/>
      <c r="VF79" s="44"/>
      <c r="VG79" s="44"/>
      <c r="VH79" s="44"/>
      <c r="VI79" s="44"/>
      <c r="VJ79" s="44"/>
      <c r="VK79" s="44"/>
      <c r="VL79" s="44"/>
      <c r="VM79" s="44"/>
      <c r="VN79" s="44"/>
      <c r="VO79" s="44"/>
      <c r="VP79" s="44"/>
      <c r="VQ79" s="44"/>
      <c r="VR79" s="44"/>
      <c r="VS79" s="44"/>
      <c r="VT79" s="44"/>
      <c r="VU79" s="44"/>
      <c r="VV79" s="44"/>
      <c r="VW79" s="44"/>
      <c r="VX79" s="44"/>
      <c r="VY79" s="44"/>
      <c r="VZ79" s="44"/>
      <c r="WA79" s="44"/>
      <c r="WB79" s="44"/>
      <c r="WC79" s="44"/>
      <c r="WD79" s="44"/>
      <c r="WE79" s="44"/>
      <c r="WF79" s="44"/>
      <c r="WG79" s="44"/>
      <c r="WH79" s="44"/>
      <c r="WI79" s="44"/>
      <c r="WJ79" s="44"/>
      <c r="WK79" s="44"/>
      <c r="WL79" s="44"/>
      <c r="WM79" s="44"/>
      <c r="WN79" s="44"/>
      <c r="WO79" s="44"/>
      <c r="WP79" s="44"/>
      <c r="WQ79" s="44"/>
      <c r="WR79" s="44"/>
      <c r="WS79" s="44"/>
      <c r="WT79" s="44"/>
      <c r="WU79" s="44"/>
      <c r="WV79" s="44"/>
      <c r="WW79" s="44"/>
      <c r="WX79" s="44"/>
      <c r="WY79" s="44"/>
      <c r="WZ79" s="44"/>
      <c r="XA79" s="44"/>
      <c r="XB79" s="44"/>
      <c r="XC79" s="44"/>
      <c r="XD79" s="44"/>
      <c r="XE79" s="44"/>
      <c r="XF79" s="44"/>
      <c r="XG79" s="44"/>
      <c r="XH79" s="44"/>
      <c r="XI79" s="44"/>
      <c r="XJ79" s="44"/>
      <c r="XK79" s="44"/>
      <c r="XL79" s="44"/>
      <c r="XM79" s="44"/>
      <c r="XN79" s="44"/>
      <c r="XO79" s="44"/>
      <c r="XP79" s="44"/>
      <c r="XQ79" s="44"/>
      <c r="XR79" s="44"/>
      <c r="XS79" s="44"/>
      <c r="XT79" s="44"/>
      <c r="XU79" s="44"/>
      <c r="XV79" s="44"/>
      <c r="XW79" s="44"/>
      <c r="XX79" s="44"/>
      <c r="XY79" s="44"/>
      <c r="XZ79" s="44"/>
      <c r="YA79" s="44"/>
      <c r="YB79" s="44"/>
      <c r="YC79" s="44"/>
      <c r="YD79" s="44"/>
      <c r="YE79" s="44"/>
      <c r="YF79" s="44"/>
      <c r="YG79" s="44"/>
      <c r="YH79" s="44"/>
      <c r="YI79" s="44"/>
      <c r="YJ79" s="44"/>
      <c r="YK79" s="44"/>
      <c r="YL79" s="44"/>
      <c r="YM79" s="44"/>
      <c r="YN79" s="44"/>
      <c r="YO79" s="44"/>
      <c r="YP79" s="44"/>
      <c r="YQ79" s="44"/>
      <c r="YR79" s="44"/>
      <c r="YS79" s="44"/>
      <c r="YT79" s="44"/>
      <c r="YU79" s="44"/>
      <c r="YV79" s="44"/>
      <c r="YW79" s="44"/>
      <c r="YX79" s="44"/>
      <c r="YY79" s="44"/>
      <c r="YZ79" s="44"/>
      <c r="ZA79" s="44"/>
      <c r="ZB79" s="44"/>
      <c r="ZC79" s="44"/>
      <c r="ZD79" s="44"/>
      <c r="ZE79" s="44"/>
      <c r="ZF79" s="44"/>
      <c r="ZG79" s="44"/>
      <c r="ZH79" s="44"/>
      <c r="ZI79" s="44"/>
      <c r="ZJ79" s="44"/>
      <c r="ZK79" s="44"/>
      <c r="ZL79" s="44"/>
      <c r="ZM79" s="44"/>
      <c r="ZN79" s="44"/>
      <c r="ZO79" s="44"/>
      <c r="ZP79" s="44"/>
      <c r="ZQ79" s="44"/>
      <c r="ZR79" s="44"/>
      <c r="ZS79" s="44"/>
      <c r="ZT79" s="44"/>
      <c r="ZU79" s="44"/>
      <c r="ZV79" s="44"/>
      <c r="ZW79" s="44"/>
      <c r="ZX79" s="44"/>
      <c r="ZY79" s="44"/>
      <c r="ZZ79" s="44"/>
      <c r="AAA79" s="44"/>
      <c r="AAB79" s="44"/>
      <c r="AAC79" s="44"/>
      <c r="AAD79" s="44"/>
      <c r="AAE79" s="44"/>
      <c r="AAF79" s="44"/>
      <c r="AAG79" s="44"/>
      <c r="AAH79" s="44"/>
      <c r="AAI79" s="44"/>
      <c r="AAJ79" s="44"/>
      <c r="AAK79" s="44"/>
      <c r="AAL79" s="44"/>
      <c r="AAM79" s="44"/>
      <c r="AAN79" s="44"/>
      <c r="AAO79" s="44"/>
      <c r="AAP79" s="44"/>
      <c r="AAQ79" s="44"/>
      <c r="AAR79" s="44"/>
      <c r="AAS79" s="44"/>
      <c r="AAT79" s="44"/>
      <c r="AAU79" s="44"/>
      <c r="AAV79" s="44"/>
      <c r="AAW79" s="44"/>
      <c r="AAX79" s="44"/>
      <c r="AAY79" s="44"/>
      <c r="AAZ79" s="44"/>
      <c r="ABA79" s="44"/>
      <c r="ABB79" s="44"/>
      <c r="ABC79" s="44"/>
      <c r="ABD79" s="44"/>
      <c r="ABE79" s="44"/>
      <c r="ABF79" s="44"/>
      <c r="ABG79" s="44"/>
      <c r="ABH79" s="44"/>
      <c r="ABI79" s="44"/>
      <c r="ABJ79" s="44"/>
      <c r="ABK79" s="44"/>
      <c r="ABL79" s="44"/>
      <c r="ABM79" s="44"/>
      <c r="ABN79" s="44"/>
      <c r="ABO79" s="44"/>
      <c r="ABP79" s="44"/>
      <c r="ABQ79" s="44"/>
      <c r="ABR79" s="44"/>
      <c r="ABS79" s="44"/>
      <c r="ABT79" s="44"/>
      <c r="ABU79" s="44"/>
      <c r="ABV79" s="44"/>
      <c r="ABW79" s="44"/>
      <c r="ABX79" s="44"/>
      <c r="ABY79" s="44"/>
      <c r="ABZ79" s="44"/>
      <c r="ACA79" s="44"/>
      <c r="ACB79" s="44"/>
      <c r="ACC79" s="44"/>
      <c r="ACD79" s="44"/>
      <c r="ACE79" s="44"/>
      <c r="ACF79" s="44"/>
      <c r="ACG79" s="44"/>
      <c r="ACH79" s="44"/>
      <c r="ACI79" s="44"/>
      <c r="ACJ79" s="44"/>
      <c r="ACK79" s="44"/>
      <c r="ACL79" s="44"/>
      <c r="ACM79" s="44"/>
      <c r="ACN79" s="44"/>
      <c r="ACO79" s="44"/>
      <c r="ACP79" s="44"/>
      <c r="ACQ79" s="44"/>
      <c r="ACR79" s="44"/>
      <c r="ACS79" s="44"/>
      <c r="ACT79" s="44"/>
      <c r="ACU79" s="44"/>
      <c r="ACV79" s="44"/>
      <c r="ACW79" s="44"/>
      <c r="ACX79" s="44"/>
      <c r="ACY79" s="44"/>
      <c r="ACZ79" s="44"/>
      <c r="ADA79" s="44"/>
      <c r="ADB79" s="44"/>
      <c r="ADC79" s="44"/>
      <c r="ADD79" s="44"/>
      <c r="ADE79" s="44"/>
      <c r="ADF79" s="44"/>
      <c r="ADG79" s="44"/>
      <c r="ADH79" s="44"/>
      <c r="ADI79" s="44"/>
      <c r="ADJ79" s="44"/>
      <c r="ADK79" s="44"/>
      <c r="ADL79" s="44"/>
      <c r="ADM79" s="44"/>
      <c r="ADN79" s="44"/>
      <c r="ADO79" s="44"/>
      <c r="ADP79" s="44"/>
      <c r="ADQ79" s="44"/>
      <c r="ADR79" s="44"/>
      <c r="ADS79" s="44"/>
      <c r="ADT79" s="44"/>
      <c r="ADU79" s="44"/>
      <c r="ADV79" s="44"/>
      <c r="ADW79" s="44"/>
      <c r="ADX79" s="44"/>
      <c r="ADY79" s="44"/>
      <c r="ADZ79" s="44"/>
      <c r="AEA79" s="44"/>
      <c r="AEB79" s="44"/>
      <c r="AEC79" s="44"/>
      <c r="AED79" s="44"/>
      <c r="AEE79" s="44"/>
      <c r="AEF79" s="44"/>
      <c r="AEG79" s="44"/>
      <c r="AEH79" s="44"/>
      <c r="AEI79" s="44"/>
      <c r="AEJ79" s="44"/>
      <c r="AEK79" s="44"/>
      <c r="AEL79" s="44"/>
      <c r="AEM79" s="44"/>
      <c r="AEN79" s="44"/>
      <c r="AEO79" s="44"/>
      <c r="AEP79" s="44"/>
      <c r="AEQ79" s="44"/>
      <c r="AER79" s="44"/>
      <c r="AES79" s="44"/>
      <c r="AET79" s="44"/>
      <c r="AEU79" s="44"/>
      <c r="AEV79" s="44"/>
      <c r="AEW79" s="44"/>
      <c r="AEX79" s="44"/>
      <c r="AEY79" s="44"/>
      <c r="AEZ79" s="44"/>
      <c r="AFA79" s="44"/>
      <c r="AFB79" s="44"/>
      <c r="AFC79" s="44"/>
      <c r="AFD79" s="44"/>
      <c r="AFE79" s="44"/>
      <c r="AFF79" s="44"/>
      <c r="AFG79" s="44"/>
      <c r="AFH79" s="44"/>
      <c r="AFI79" s="44"/>
      <c r="AFJ79" s="44"/>
      <c r="AFK79" s="44"/>
      <c r="AFL79" s="44"/>
      <c r="AFM79" s="44"/>
      <c r="AFN79" s="44"/>
      <c r="AFO79" s="44"/>
      <c r="AFP79" s="44"/>
      <c r="AFQ79" s="44"/>
      <c r="AFR79" s="44"/>
      <c r="AFS79" s="44"/>
      <c r="AFT79" s="44"/>
      <c r="AFU79" s="44"/>
      <c r="AFV79" s="44"/>
      <c r="AFW79" s="44"/>
      <c r="AFX79" s="44"/>
      <c r="AFY79" s="44"/>
      <c r="AFZ79" s="44"/>
      <c r="AGA79" s="44"/>
      <c r="AGB79" s="44"/>
      <c r="AGC79" s="44"/>
      <c r="AGD79" s="44"/>
      <c r="AGE79" s="44"/>
      <c r="AGF79" s="44"/>
      <c r="AGG79" s="44"/>
      <c r="AGH79" s="44"/>
      <c r="AGI79" s="44"/>
      <c r="AGJ79" s="44"/>
      <c r="AGK79" s="44"/>
      <c r="AGL79" s="44"/>
      <c r="AGM79" s="44"/>
      <c r="AGN79" s="44"/>
      <c r="AGO79" s="44"/>
      <c r="AGP79" s="44"/>
      <c r="AGQ79" s="44"/>
      <c r="AGR79" s="44"/>
      <c r="AGS79" s="44"/>
      <c r="AGT79" s="44"/>
      <c r="AGU79" s="44"/>
      <c r="AGV79" s="44"/>
      <c r="AGW79" s="44"/>
      <c r="AGX79" s="44"/>
      <c r="AGY79" s="44"/>
      <c r="AGZ79" s="44"/>
      <c r="AHA79" s="44"/>
      <c r="AHB79" s="44"/>
      <c r="AHC79" s="44"/>
      <c r="AHD79" s="44"/>
      <c r="AHE79" s="44"/>
      <c r="AHF79" s="44"/>
      <c r="AHG79" s="44"/>
      <c r="AHH79" s="44"/>
      <c r="AHI79" s="44"/>
      <c r="AHJ79" s="44"/>
      <c r="AHK79" s="44"/>
      <c r="AHL79" s="44"/>
      <c r="AHM79" s="44"/>
      <c r="AHN79" s="44"/>
      <c r="AHO79" s="44"/>
      <c r="AHP79" s="44"/>
      <c r="AHQ79" s="44"/>
      <c r="AHR79" s="44"/>
      <c r="AHS79" s="44"/>
      <c r="AHT79" s="44"/>
      <c r="AHU79" s="44"/>
      <c r="AHV79" s="44"/>
      <c r="AHW79" s="44"/>
      <c r="AHX79" s="44"/>
      <c r="AHY79" s="44"/>
      <c r="AHZ79" s="44"/>
      <c r="AIA79" s="44"/>
      <c r="AIB79" s="44"/>
      <c r="AIC79" s="44"/>
      <c r="AID79" s="44"/>
      <c r="AIE79" s="44"/>
      <c r="AIF79" s="44"/>
      <c r="AIG79" s="44"/>
      <c r="AIH79" s="44"/>
      <c r="AII79" s="44"/>
      <c r="AIJ79" s="44"/>
      <c r="AIK79" s="44"/>
      <c r="AIL79" s="44"/>
      <c r="AIM79" s="44"/>
      <c r="AIN79" s="44"/>
      <c r="AIO79" s="44"/>
      <c r="AIP79" s="44"/>
      <c r="AIQ79" s="44"/>
      <c r="AIR79" s="44"/>
      <c r="AIS79" s="44"/>
      <c r="AIT79" s="44"/>
      <c r="AIU79" s="44"/>
      <c r="AIV79" s="44"/>
      <c r="AIW79" s="44"/>
      <c r="AIX79" s="44"/>
      <c r="AIY79" s="44"/>
      <c r="AIZ79" s="44"/>
      <c r="AJA79" s="44"/>
      <c r="AJB79" s="44"/>
      <c r="AJC79" s="44"/>
      <c r="AJD79" s="44"/>
      <c r="AJE79" s="44"/>
      <c r="AJF79" s="44"/>
      <c r="AJG79" s="44"/>
      <c r="AJH79" s="44"/>
      <c r="AJI79" s="44"/>
      <c r="AJJ79" s="44"/>
      <c r="AJK79" s="44"/>
      <c r="AJL79" s="44"/>
      <c r="AJM79" s="44"/>
      <c r="AJN79" s="44"/>
      <c r="AJO79" s="44"/>
      <c r="AJP79" s="44"/>
      <c r="AJQ79" s="44"/>
      <c r="AJR79" s="44"/>
      <c r="AJS79" s="44"/>
      <c r="AJT79" s="44"/>
      <c r="AJU79" s="44"/>
      <c r="AJV79" s="44"/>
      <c r="AJW79" s="44"/>
      <c r="AJX79" s="44"/>
      <c r="AJY79" s="44"/>
      <c r="AJZ79" s="44"/>
      <c r="AKA79" s="44"/>
      <c r="AKB79" s="44"/>
      <c r="AKC79" s="44"/>
      <c r="AKD79" s="44"/>
      <c r="AKE79" s="44"/>
      <c r="AKF79" s="44"/>
      <c r="AKG79" s="44"/>
      <c r="AKH79" s="44"/>
      <c r="AKI79" s="44"/>
      <c r="AKJ79" s="44"/>
      <c r="AKK79" s="44"/>
      <c r="AKL79" s="44"/>
      <c r="AKM79" s="44"/>
      <c r="AKN79" s="44"/>
      <c r="AKO79" s="44"/>
      <c r="AKP79" s="44"/>
      <c r="AKQ79" s="44"/>
      <c r="AKR79" s="44"/>
      <c r="AKS79" s="44"/>
      <c r="AKT79" s="44"/>
      <c r="AKU79" s="44"/>
      <c r="AKV79" s="44"/>
      <c r="AKW79" s="44"/>
      <c r="AKX79" s="44"/>
      <c r="AKY79" s="44"/>
      <c r="AKZ79" s="44"/>
      <c r="ALA79" s="44"/>
      <c r="ALB79" s="44"/>
      <c r="ALC79" s="44"/>
      <c r="ALD79" s="44"/>
      <c r="ALE79" s="44"/>
      <c r="ALF79" s="44"/>
      <c r="ALG79" s="44"/>
      <c r="ALH79" s="44"/>
      <c r="ALI79" s="44"/>
      <c r="ALJ79" s="44"/>
      <c r="ALK79" s="44"/>
      <c r="ALL79" s="44"/>
      <c r="ALM79" s="44"/>
      <c r="ALN79" s="44"/>
      <c r="ALO79" s="44"/>
      <c r="ALP79" s="44"/>
      <c r="ALQ79" s="44"/>
      <c r="ALR79" s="44"/>
      <c r="ALS79" s="44"/>
      <c r="ALT79" s="44"/>
      <c r="ALU79" s="44"/>
      <c r="ALV79" s="44"/>
      <c r="ALW79" s="44"/>
      <c r="ALX79" s="44"/>
      <c r="ALY79" s="44"/>
      <c r="ALZ79" s="44"/>
      <c r="AMA79" s="44"/>
      <c r="AMB79" s="44"/>
      <c r="AMC79" s="44"/>
      <c r="AMD79" s="44"/>
      <c r="AME79" s="44"/>
      <c r="AMF79" s="44"/>
      <c r="AMG79" s="44"/>
      <c r="AMH79" s="44"/>
      <c r="AMI79" s="44"/>
      <c r="AMJ79" s="44"/>
      <c r="AMK79" s="44"/>
      <c r="AML79" s="44"/>
      <c r="AMM79" s="44"/>
      <c r="AMN79" s="44"/>
      <c r="AMO79" s="44"/>
      <c r="AMP79" s="44"/>
      <c r="AMQ79" s="44"/>
      <c r="AMR79" s="44"/>
      <c r="AMS79" s="44"/>
      <c r="AMT79" s="44"/>
      <c r="AMU79" s="44"/>
      <c r="AMV79" s="44"/>
      <c r="AMW79" s="44"/>
      <c r="AMX79" s="44"/>
      <c r="AMY79" s="44"/>
      <c r="AMZ79" s="44"/>
      <c r="ANA79" s="44"/>
      <c r="ANB79" s="44"/>
      <c r="ANC79" s="44"/>
      <c r="AND79" s="44"/>
      <c r="ANE79" s="44"/>
      <c r="ANF79" s="44"/>
      <c r="ANG79" s="44"/>
      <c r="ANH79" s="44"/>
      <c r="ANI79" s="44"/>
      <c r="ANJ79" s="44"/>
      <c r="ANK79" s="44"/>
      <c r="ANL79" s="44"/>
      <c r="ANM79" s="44"/>
      <c r="ANN79" s="44"/>
      <c r="ANO79" s="44"/>
      <c r="ANP79" s="44"/>
      <c r="ANQ79" s="44"/>
      <c r="ANR79" s="44"/>
      <c r="ANS79" s="44"/>
      <c r="ANT79" s="44"/>
      <c r="ANU79" s="44"/>
      <c r="ANV79" s="44"/>
      <c r="ANW79" s="44"/>
      <c r="ANX79" s="44"/>
      <c r="ANY79" s="44"/>
      <c r="ANZ79" s="44"/>
      <c r="AOA79" s="44"/>
      <c r="AOB79" s="44"/>
      <c r="AOC79" s="44"/>
      <c r="AOD79" s="44"/>
      <c r="AOE79" s="44"/>
      <c r="AOF79" s="44"/>
      <c r="AOG79" s="44"/>
      <c r="AOH79" s="44"/>
      <c r="AOI79" s="44"/>
      <c r="AOJ79" s="44"/>
      <c r="AOK79" s="44"/>
      <c r="AOL79" s="44"/>
      <c r="AOM79" s="44"/>
      <c r="AON79" s="44"/>
      <c r="AOO79" s="44"/>
      <c r="AOP79" s="44"/>
      <c r="AOQ79" s="44"/>
      <c r="AOR79" s="44"/>
      <c r="AOS79" s="44"/>
      <c r="AOT79" s="44"/>
      <c r="AOU79" s="44"/>
      <c r="AOV79" s="44"/>
      <c r="AOW79" s="44"/>
      <c r="AOX79" s="44"/>
      <c r="AOY79" s="44"/>
      <c r="AOZ79" s="44"/>
      <c r="APA79" s="44"/>
      <c r="APB79" s="44"/>
      <c r="APC79" s="44"/>
      <c r="APD79" s="44"/>
      <c r="APE79" s="44"/>
      <c r="APF79" s="44"/>
      <c r="APG79" s="44"/>
      <c r="APH79" s="44"/>
      <c r="API79" s="44"/>
      <c r="APJ79" s="44"/>
      <c r="APK79" s="44"/>
      <c r="APL79" s="44"/>
      <c r="APM79" s="44"/>
    </row>
    <row r="80" spans="3:1105" x14ac:dyDescent="0.25">
      <c r="C80" s="46" t="s">
        <v>361</v>
      </c>
      <c r="D80" s="44">
        <v>12519</v>
      </c>
      <c r="E80" s="119">
        <v>0</v>
      </c>
      <c r="F80" s="119">
        <v>-12208173.73</v>
      </c>
      <c r="G80" s="119">
        <v>26616270.77</v>
      </c>
      <c r="H80" s="119">
        <v>0</v>
      </c>
      <c r="I80" s="44"/>
      <c r="J80" s="44"/>
      <c r="K80" s="44"/>
      <c r="L80" s="44"/>
      <c r="M80" s="44"/>
      <c r="N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44"/>
      <c r="AJ80" s="44"/>
      <c r="AK80" s="44"/>
      <c r="AL80" s="44"/>
      <c r="AM80" s="44"/>
      <c r="AN80" s="44"/>
      <c r="AO80" s="44"/>
      <c r="AP80" s="44"/>
      <c r="AQ80" s="44"/>
      <c r="AR80" s="44"/>
      <c r="AS80" s="44"/>
      <c r="AT80" s="44"/>
      <c r="AU80" s="44"/>
      <c r="AV80" s="44"/>
      <c r="AW80" s="44"/>
      <c r="AX80" s="44"/>
      <c r="AY80" s="44"/>
      <c r="AZ80" s="44"/>
      <c r="BA80" s="44"/>
      <c r="BB80" s="44"/>
      <c r="BC80" s="44"/>
      <c r="BD80" s="44"/>
      <c r="BE80" s="44"/>
      <c r="BF80" s="44"/>
      <c r="BG80" s="44"/>
      <c r="BH80" s="44"/>
      <c r="BI80" s="44"/>
      <c r="BJ80" s="44"/>
      <c r="BK80" s="44"/>
      <c r="BL80" s="44"/>
      <c r="BM80" s="44"/>
      <c r="BN80" s="44"/>
      <c r="BO80" s="44"/>
      <c r="BP80" s="44"/>
      <c r="BQ80" s="44"/>
      <c r="BR80" s="44"/>
      <c r="BS80" s="44"/>
      <c r="BT80" s="44"/>
      <c r="BU80" s="44"/>
      <c r="BV80" s="44"/>
      <c r="BW80" s="44"/>
      <c r="BX80" s="44"/>
      <c r="BY80" s="44"/>
      <c r="BZ80" s="44"/>
      <c r="CA80" s="44"/>
      <c r="CB80" s="44"/>
      <c r="CC80" s="44"/>
      <c r="CD80" s="44"/>
      <c r="CE80" s="44"/>
      <c r="CF80" s="44"/>
      <c r="CG80" s="44"/>
      <c r="CH80" s="44"/>
      <c r="CI80" s="44"/>
      <c r="CJ80" s="44"/>
      <c r="CK80" s="44"/>
      <c r="CL80" s="44"/>
      <c r="CM80" s="44"/>
      <c r="CN80" s="44"/>
      <c r="CO80" s="44"/>
      <c r="CP80" s="44"/>
      <c r="CQ80" s="44"/>
      <c r="CR80" s="44"/>
      <c r="CS80" s="44"/>
      <c r="CT80" s="44"/>
      <c r="CU80" s="44"/>
      <c r="CV80" s="44"/>
      <c r="CW80" s="44"/>
      <c r="CX80" s="44"/>
      <c r="CY80" s="44"/>
      <c r="CZ80" s="44"/>
      <c r="DA80" s="44"/>
      <c r="DB80" s="44"/>
      <c r="DC80" s="44"/>
      <c r="DD80" s="44"/>
      <c r="DE80" s="44"/>
      <c r="DF80" s="44"/>
      <c r="DG80" s="44"/>
      <c r="DH80" s="44"/>
      <c r="DI80" s="44"/>
      <c r="DJ80" s="44"/>
      <c r="DK80" s="44"/>
      <c r="DL80" s="44"/>
      <c r="DM80" s="44"/>
      <c r="DN80" s="44"/>
      <c r="DO80" s="44"/>
      <c r="DP80" s="44"/>
      <c r="DQ80" s="44"/>
      <c r="DR80" s="44"/>
      <c r="DS80" s="44"/>
      <c r="DT80" s="44"/>
      <c r="DU80" s="44"/>
      <c r="DV80" s="44"/>
      <c r="DW80" s="44"/>
      <c r="DX80" s="44"/>
      <c r="DY80" s="44"/>
      <c r="DZ80" s="44"/>
      <c r="EA80" s="44"/>
      <c r="EB80" s="44"/>
      <c r="EC80" s="44"/>
      <c r="ED80" s="44"/>
      <c r="EE80" s="44"/>
      <c r="EF80" s="44"/>
      <c r="EG80" s="44"/>
      <c r="EH80" s="44"/>
      <c r="EI80" s="44"/>
      <c r="EJ80" s="44"/>
      <c r="EK80" s="44"/>
      <c r="EL80" s="44"/>
      <c r="EM80" s="44"/>
      <c r="EN80" s="44"/>
      <c r="EO80" s="44"/>
      <c r="EP80" s="44"/>
      <c r="EQ80" s="44"/>
      <c r="ER80" s="44"/>
      <c r="ES80" s="44"/>
      <c r="ET80" s="44"/>
      <c r="EU80" s="44"/>
      <c r="EV80" s="44"/>
      <c r="EW80" s="44"/>
      <c r="EX80" s="44"/>
      <c r="EY80" s="44"/>
      <c r="EZ80" s="44"/>
      <c r="FA80" s="44"/>
      <c r="FB80" s="44"/>
      <c r="FC80" s="44"/>
      <c r="FD80" s="44"/>
      <c r="FE80" s="44"/>
      <c r="FF80" s="44"/>
      <c r="FG80" s="44"/>
      <c r="FH80" s="44"/>
      <c r="FI80" s="44"/>
      <c r="FJ80" s="44"/>
      <c r="FK80" s="44"/>
      <c r="FL80" s="44"/>
      <c r="FM80" s="44"/>
      <c r="FN80" s="44"/>
      <c r="FO80" s="44"/>
      <c r="FP80" s="44"/>
      <c r="FQ80" s="44"/>
      <c r="FR80" s="44"/>
      <c r="FS80" s="44"/>
      <c r="FT80" s="44"/>
      <c r="FU80" s="44"/>
      <c r="FV80" s="44"/>
      <c r="FW80" s="44"/>
      <c r="FX80" s="44"/>
      <c r="FY80" s="44"/>
      <c r="FZ80" s="44"/>
      <c r="GA80" s="44"/>
      <c r="GB80" s="44"/>
      <c r="GC80" s="44"/>
      <c r="GD80" s="44"/>
      <c r="GE80" s="44"/>
      <c r="GF80" s="44"/>
      <c r="GG80" s="44"/>
      <c r="GH80" s="44"/>
      <c r="GI80" s="44"/>
      <c r="GJ80" s="44"/>
      <c r="GK80" s="44"/>
      <c r="GL80" s="44"/>
      <c r="GM80" s="44"/>
      <c r="GN80" s="44"/>
      <c r="GO80" s="44"/>
      <c r="GP80" s="44"/>
      <c r="GQ80" s="44"/>
      <c r="GR80" s="44"/>
      <c r="GS80" s="44"/>
      <c r="GT80" s="44"/>
      <c r="GU80" s="44"/>
      <c r="GV80" s="44"/>
      <c r="GW80" s="44"/>
      <c r="GX80" s="44"/>
      <c r="GY80" s="44"/>
      <c r="GZ80" s="44"/>
      <c r="HA80" s="44"/>
      <c r="HB80" s="44"/>
      <c r="HC80" s="44"/>
      <c r="HD80" s="44"/>
      <c r="HE80" s="44"/>
      <c r="HF80" s="44"/>
      <c r="HG80" s="44"/>
      <c r="HH80" s="44"/>
      <c r="HI80" s="44"/>
      <c r="HJ80" s="44"/>
      <c r="HK80" s="44"/>
      <c r="HL80" s="44"/>
      <c r="HM80" s="44"/>
      <c r="HN80" s="44"/>
      <c r="HO80" s="44"/>
      <c r="HP80" s="44"/>
      <c r="HQ80" s="44"/>
      <c r="HR80" s="44"/>
      <c r="HS80" s="44"/>
      <c r="HT80" s="44"/>
      <c r="HU80" s="44"/>
      <c r="HV80" s="44"/>
      <c r="HW80" s="44"/>
      <c r="HX80" s="44"/>
      <c r="HY80" s="44"/>
      <c r="HZ80" s="44"/>
      <c r="IA80" s="44"/>
      <c r="IB80" s="44"/>
      <c r="IC80" s="44"/>
      <c r="ID80" s="44"/>
      <c r="IE80" s="44"/>
      <c r="IF80" s="44"/>
      <c r="IG80" s="44"/>
      <c r="IH80" s="44"/>
      <c r="II80" s="44"/>
      <c r="IJ80" s="44"/>
      <c r="IK80" s="44"/>
      <c r="IL80" s="44"/>
      <c r="IM80" s="44"/>
      <c r="IN80" s="44"/>
      <c r="IO80" s="44"/>
      <c r="IP80" s="44"/>
      <c r="IQ80" s="44"/>
      <c r="IR80" s="44"/>
      <c r="IS80" s="44"/>
      <c r="IT80" s="44"/>
      <c r="IU80" s="44"/>
      <c r="IV80" s="44"/>
      <c r="IW80" s="44"/>
      <c r="IX80" s="44"/>
      <c r="IY80" s="44"/>
      <c r="IZ80" s="44"/>
      <c r="JA80" s="44"/>
      <c r="JB80" s="44"/>
      <c r="JC80" s="44"/>
      <c r="JD80" s="44"/>
      <c r="JE80" s="44"/>
      <c r="JF80" s="44"/>
      <c r="JG80" s="44"/>
      <c r="JH80" s="44"/>
      <c r="JI80" s="44"/>
      <c r="JJ80" s="44"/>
      <c r="JK80" s="44"/>
      <c r="JL80" s="44"/>
      <c r="JM80" s="44"/>
      <c r="JN80" s="44"/>
      <c r="JO80" s="44"/>
      <c r="JP80" s="44"/>
      <c r="JQ80" s="44"/>
      <c r="JR80" s="44"/>
      <c r="JS80" s="44"/>
      <c r="JT80" s="44"/>
      <c r="JU80" s="44"/>
      <c r="JV80" s="44"/>
      <c r="JW80" s="44"/>
      <c r="JX80" s="44"/>
      <c r="JY80" s="44"/>
      <c r="JZ80" s="44"/>
      <c r="KA80" s="44"/>
      <c r="KB80" s="44"/>
      <c r="KC80" s="44"/>
      <c r="KD80" s="44"/>
      <c r="KE80" s="44"/>
      <c r="KF80" s="44"/>
      <c r="KG80" s="44"/>
      <c r="KH80" s="44"/>
      <c r="KI80" s="44"/>
      <c r="KJ80" s="44"/>
      <c r="KK80" s="44"/>
      <c r="KL80" s="44"/>
      <c r="KM80" s="44"/>
      <c r="KN80" s="44"/>
      <c r="KO80" s="44"/>
      <c r="KP80" s="44"/>
      <c r="KQ80" s="44"/>
      <c r="KR80" s="44"/>
      <c r="KS80" s="44"/>
      <c r="KT80" s="44"/>
      <c r="KU80" s="44"/>
      <c r="KV80" s="44"/>
      <c r="KW80" s="44"/>
      <c r="KX80" s="44"/>
      <c r="KY80" s="44"/>
      <c r="KZ80" s="44"/>
      <c r="LA80" s="44"/>
      <c r="LB80" s="44"/>
      <c r="LC80" s="44"/>
      <c r="LD80" s="44"/>
      <c r="LE80" s="44"/>
      <c r="LF80" s="44"/>
      <c r="LG80" s="44"/>
      <c r="LH80" s="44"/>
      <c r="LI80" s="44"/>
      <c r="LJ80" s="44"/>
      <c r="LK80" s="44"/>
      <c r="LL80" s="44"/>
      <c r="LM80" s="44"/>
      <c r="LN80" s="44"/>
      <c r="LO80" s="44"/>
      <c r="LP80" s="44"/>
      <c r="LQ80" s="44"/>
      <c r="LR80" s="44"/>
      <c r="LS80" s="44"/>
      <c r="LT80" s="44"/>
      <c r="LU80" s="44"/>
      <c r="LV80" s="44"/>
      <c r="LW80" s="44"/>
      <c r="LX80" s="44"/>
      <c r="LY80" s="44"/>
      <c r="LZ80" s="44"/>
      <c r="MA80" s="44"/>
      <c r="MB80" s="44"/>
      <c r="MC80" s="44"/>
      <c r="MD80" s="44"/>
      <c r="ME80" s="44"/>
      <c r="MF80" s="44"/>
      <c r="MG80" s="44"/>
      <c r="MH80" s="44"/>
      <c r="MI80" s="44"/>
      <c r="MJ80" s="44"/>
      <c r="MK80" s="44"/>
      <c r="ML80" s="44"/>
      <c r="MM80" s="44"/>
      <c r="MN80" s="44"/>
      <c r="MO80" s="44"/>
      <c r="MP80" s="44"/>
      <c r="MQ80" s="44"/>
      <c r="MR80" s="44"/>
      <c r="MS80" s="44"/>
      <c r="MT80" s="44"/>
      <c r="MU80" s="44"/>
      <c r="MV80" s="44"/>
      <c r="MW80" s="44"/>
      <c r="MX80" s="44"/>
      <c r="MY80" s="44"/>
      <c r="MZ80" s="44"/>
      <c r="NA80" s="44"/>
      <c r="NB80" s="44"/>
      <c r="NC80" s="44"/>
      <c r="ND80" s="44"/>
      <c r="NE80" s="44"/>
      <c r="NF80" s="44"/>
      <c r="NG80" s="44"/>
      <c r="NH80" s="44"/>
      <c r="NI80" s="44"/>
      <c r="NJ80" s="44"/>
      <c r="NK80" s="44"/>
      <c r="NL80" s="44"/>
      <c r="NM80" s="44"/>
      <c r="NN80" s="44"/>
      <c r="NO80" s="44"/>
      <c r="NP80" s="44"/>
      <c r="NQ80" s="44"/>
      <c r="NR80" s="44"/>
      <c r="NS80" s="44"/>
      <c r="NT80" s="44"/>
      <c r="NU80" s="44"/>
      <c r="NV80" s="44"/>
      <c r="NW80" s="44"/>
      <c r="NX80" s="44"/>
      <c r="NY80" s="44"/>
      <c r="NZ80" s="44"/>
      <c r="OA80" s="44"/>
      <c r="OB80" s="44"/>
      <c r="OC80" s="44"/>
      <c r="OD80" s="44"/>
      <c r="OE80" s="44"/>
      <c r="OF80" s="44"/>
      <c r="OG80" s="44"/>
      <c r="OH80" s="44"/>
      <c r="OI80" s="44"/>
      <c r="OJ80" s="44"/>
      <c r="OK80" s="44"/>
      <c r="OL80" s="44"/>
      <c r="OM80" s="44"/>
      <c r="ON80" s="44"/>
      <c r="OO80" s="44"/>
      <c r="OP80" s="44"/>
      <c r="OQ80" s="44"/>
      <c r="OR80" s="44"/>
      <c r="OS80" s="44"/>
      <c r="OT80" s="44"/>
      <c r="OU80" s="44"/>
      <c r="OV80" s="44"/>
      <c r="OW80" s="44"/>
      <c r="OX80" s="44"/>
      <c r="OY80" s="44"/>
      <c r="OZ80" s="44"/>
      <c r="PA80" s="44"/>
      <c r="PB80" s="44"/>
      <c r="PC80" s="44"/>
      <c r="PD80" s="44"/>
      <c r="PE80" s="44"/>
      <c r="PF80" s="44"/>
      <c r="PG80" s="44"/>
      <c r="PH80" s="44"/>
      <c r="PI80" s="44"/>
      <c r="PJ80" s="44"/>
      <c r="PK80" s="44"/>
      <c r="PL80" s="44"/>
      <c r="PM80" s="44"/>
      <c r="PN80" s="44"/>
      <c r="PO80" s="44"/>
      <c r="PP80" s="44"/>
      <c r="PQ80" s="44"/>
      <c r="PR80" s="44"/>
      <c r="PS80" s="44"/>
      <c r="PT80" s="44"/>
      <c r="PU80" s="44"/>
      <c r="PV80" s="44"/>
      <c r="PW80" s="44"/>
      <c r="PX80" s="44"/>
      <c r="PY80" s="44"/>
      <c r="PZ80" s="44"/>
      <c r="QA80" s="44"/>
      <c r="QB80" s="44"/>
      <c r="QC80" s="44"/>
      <c r="QD80" s="44"/>
      <c r="QE80" s="44"/>
      <c r="QF80" s="44"/>
      <c r="QG80" s="44"/>
      <c r="QH80" s="44"/>
      <c r="QI80" s="44"/>
      <c r="QJ80" s="44"/>
      <c r="QK80" s="44"/>
      <c r="QL80" s="44"/>
      <c r="QM80" s="44"/>
      <c r="QN80" s="44"/>
      <c r="QO80" s="44"/>
      <c r="QP80" s="44"/>
      <c r="QQ80" s="44"/>
      <c r="QR80" s="44"/>
      <c r="QS80" s="44"/>
      <c r="QT80" s="44"/>
      <c r="QU80" s="44"/>
      <c r="QV80" s="44"/>
      <c r="QW80" s="44"/>
      <c r="QX80" s="44"/>
      <c r="QY80" s="44"/>
      <c r="QZ80" s="44"/>
      <c r="RA80" s="44"/>
      <c r="RB80" s="44"/>
      <c r="RC80" s="44"/>
      <c r="RD80" s="44"/>
      <c r="RE80" s="44"/>
      <c r="RF80" s="44"/>
      <c r="RG80" s="44"/>
      <c r="RH80" s="44"/>
      <c r="RI80" s="44"/>
      <c r="RJ80" s="44"/>
      <c r="RK80" s="44"/>
      <c r="RL80" s="44"/>
      <c r="RM80" s="44"/>
      <c r="RN80" s="44"/>
      <c r="RO80" s="44"/>
      <c r="RP80" s="44"/>
      <c r="RQ80" s="44"/>
      <c r="RR80" s="44"/>
      <c r="RS80" s="44"/>
      <c r="RT80" s="44"/>
      <c r="RU80" s="44"/>
      <c r="RV80" s="44"/>
      <c r="RW80" s="44"/>
      <c r="RX80" s="44"/>
      <c r="RY80" s="44"/>
      <c r="RZ80" s="44"/>
      <c r="SA80" s="44"/>
      <c r="SB80" s="44"/>
      <c r="SC80" s="44"/>
      <c r="SD80" s="44"/>
      <c r="SE80" s="44"/>
      <c r="SF80" s="44"/>
      <c r="SG80" s="44"/>
      <c r="SH80" s="44"/>
      <c r="SI80" s="44"/>
      <c r="SJ80" s="44"/>
      <c r="SK80" s="44"/>
      <c r="SL80" s="44"/>
      <c r="SM80" s="44"/>
      <c r="SN80" s="44"/>
      <c r="SO80" s="44"/>
      <c r="SP80" s="44"/>
      <c r="SQ80" s="44"/>
      <c r="SR80" s="44"/>
      <c r="SS80" s="44"/>
      <c r="ST80" s="44"/>
      <c r="SU80" s="44"/>
      <c r="SV80" s="44"/>
      <c r="SW80" s="44"/>
      <c r="SX80" s="44"/>
      <c r="SY80" s="44"/>
      <c r="SZ80" s="44"/>
      <c r="TA80" s="44"/>
      <c r="TB80" s="44"/>
      <c r="TC80" s="44"/>
      <c r="TD80" s="44"/>
      <c r="TE80" s="44"/>
      <c r="TF80" s="44"/>
      <c r="TG80" s="44"/>
      <c r="TH80" s="44"/>
      <c r="TI80" s="44"/>
      <c r="TJ80" s="44"/>
      <c r="TK80" s="44"/>
      <c r="TL80" s="44"/>
      <c r="TM80" s="44"/>
      <c r="TN80" s="44"/>
      <c r="TO80" s="44"/>
      <c r="TP80" s="44"/>
      <c r="TQ80" s="44"/>
      <c r="TR80" s="44"/>
      <c r="TS80" s="44"/>
      <c r="TT80" s="44"/>
      <c r="TU80" s="44"/>
      <c r="TV80" s="44"/>
      <c r="TW80" s="44"/>
      <c r="TX80" s="44"/>
      <c r="TY80" s="44"/>
      <c r="TZ80" s="44"/>
      <c r="UA80" s="44"/>
      <c r="UB80" s="44"/>
      <c r="UC80" s="44"/>
      <c r="UD80" s="44"/>
      <c r="UE80" s="44"/>
      <c r="UF80" s="44"/>
      <c r="UG80" s="44"/>
      <c r="UH80" s="44"/>
      <c r="UI80" s="44"/>
      <c r="UJ80" s="44"/>
      <c r="UK80" s="44"/>
      <c r="UL80" s="44"/>
      <c r="UM80" s="44"/>
      <c r="UN80" s="44"/>
      <c r="UO80" s="44"/>
      <c r="UP80" s="44"/>
      <c r="UQ80" s="44"/>
      <c r="UR80" s="44"/>
      <c r="US80" s="44"/>
      <c r="UT80" s="44"/>
      <c r="UU80" s="44"/>
      <c r="UV80" s="44"/>
      <c r="UW80" s="44"/>
      <c r="UX80" s="44"/>
      <c r="UY80" s="44"/>
      <c r="UZ80" s="44"/>
      <c r="VA80" s="44"/>
      <c r="VB80" s="44"/>
      <c r="VC80" s="44"/>
      <c r="VD80" s="44"/>
      <c r="VE80" s="44"/>
      <c r="VF80" s="44"/>
      <c r="VG80" s="44"/>
      <c r="VH80" s="44"/>
      <c r="VI80" s="44"/>
      <c r="VJ80" s="44"/>
      <c r="VK80" s="44"/>
      <c r="VL80" s="44"/>
      <c r="VM80" s="44"/>
      <c r="VN80" s="44"/>
      <c r="VO80" s="44"/>
      <c r="VP80" s="44"/>
      <c r="VQ80" s="44"/>
      <c r="VR80" s="44"/>
      <c r="VS80" s="44"/>
      <c r="VT80" s="44"/>
      <c r="VU80" s="44"/>
      <c r="VV80" s="44"/>
      <c r="VW80" s="44"/>
      <c r="VX80" s="44"/>
      <c r="VY80" s="44"/>
      <c r="VZ80" s="44"/>
      <c r="WA80" s="44"/>
      <c r="WB80" s="44"/>
      <c r="WC80" s="44"/>
      <c r="WD80" s="44"/>
      <c r="WE80" s="44"/>
      <c r="WF80" s="44"/>
      <c r="WG80" s="44"/>
      <c r="WH80" s="44"/>
      <c r="WI80" s="44"/>
      <c r="WJ80" s="44"/>
      <c r="WK80" s="44"/>
      <c r="WL80" s="44"/>
      <c r="WM80" s="44"/>
      <c r="WN80" s="44"/>
      <c r="WO80" s="44"/>
      <c r="WP80" s="44"/>
      <c r="WQ80" s="44"/>
      <c r="WR80" s="44"/>
      <c r="WS80" s="44"/>
      <c r="WT80" s="44"/>
      <c r="WU80" s="44"/>
      <c r="WV80" s="44"/>
      <c r="WW80" s="44"/>
      <c r="WX80" s="44"/>
      <c r="WY80" s="44"/>
      <c r="WZ80" s="44"/>
      <c r="XA80" s="44"/>
      <c r="XB80" s="44"/>
      <c r="XC80" s="44"/>
      <c r="XD80" s="44"/>
      <c r="XE80" s="44"/>
      <c r="XF80" s="44"/>
      <c r="XG80" s="44"/>
      <c r="XH80" s="44"/>
      <c r="XI80" s="44"/>
      <c r="XJ80" s="44"/>
      <c r="XK80" s="44"/>
      <c r="XL80" s="44"/>
      <c r="XM80" s="44"/>
      <c r="XN80" s="44"/>
      <c r="XO80" s="44"/>
      <c r="XP80" s="44"/>
      <c r="XQ80" s="44"/>
      <c r="XR80" s="44"/>
      <c r="XS80" s="44"/>
      <c r="XT80" s="44"/>
      <c r="XU80" s="44"/>
      <c r="XV80" s="44"/>
      <c r="XW80" s="44"/>
      <c r="XX80" s="44"/>
      <c r="XY80" s="44"/>
      <c r="XZ80" s="44"/>
      <c r="YA80" s="44"/>
      <c r="YB80" s="44"/>
      <c r="YC80" s="44"/>
      <c r="YD80" s="44"/>
      <c r="YE80" s="44"/>
      <c r="YF80" s="44"/>
      <c r="YG80" s="44"/>
      <c r="YH80" s="44"/>
      <c r="YI80" s="44"/>
      <c r="YJ80" s="44"/>
      <c r="YK80" s="44"/>
      <c r="YL80" s="44"/>
      <c r="YM80" s="44"/>
      <c r="YN80" s="44"/>
      <c r="YO80" s="44"/>
      <c r="YP80" s="44"/>
      <c r="YQ80" s="44"/>
      <c r="YR80" s="44"/>
      <c r="YS80" s="44"/>
      <c r="YT80" s="44"/>
      <c r="YU80" s="44"/>
      <c r="YV80" s="44"/>
      <c r="YW80" s="44"/>
      <c r="YX80" s="44"/>
      <c r="YY80" s="44"/>
      <c r="YZ80" s="44"/>
      <c r="ZA80" s="44"/>
      <c r="ZB80" s="44"/>
      <c r="ZC80" s="44"/>
      <c r="ZD80" s="44"/>
      <c r="ZE80" s="44"/>
      <c r="ZF80" s="44"/>
      <c r="ZG80" s="44"/>
      <c r="ZH80" s="44"/>
      <c r="ZI80" s="44"/>
      <c r="ZJ80" s="44"/>
      <c r="ZK80" s="44"/>
      <c r="ZL80" s="44"/>
      <c r="ZM80" s="44"/>
      <c r="ZN80" s="44"/>
      <c r="ZO80" s="44"/>
      <c r="ZP80" s="44"/>
      <c r="ZQ80" s="44"/>
      <c r="ZR80" s="44"/>
      <c r="ZS80" s="44"/>
      <c r="ZT80" s="44"/>
      <c r="ZU80" s="44"/>
      <c r="ZV80" s="44"/>
      <c r="ZW80" s="44"/>
      <c r="ZX80" s="44"/>
      <c r="ZY80" s="44"/>
      <c r="ZZ80" s="44"/>
      <c r="AAA80" s="44"/>
      <c r="AAB80" s="44"/>
      <c r="AAC80" s="44"/>
      <c r="AAD80" s="44"/>
      <c r="AAE80" s="44"/>
      <c r="AAF80" s="44"/>
      <c r="AAG80" s="44"/>
      <c r="AAH80" s="44"/>
      <c r="AAI80" s="44"/>
      <c r="AAJ80" s="44"/>
      <c r="AAK80" s="44"/>
      <c r="AAL80" s="44"/>
      <c r="AAM80" s="44"/>
      <c r="AAN80" s="44"/>
      <c r="AAO80" s="44"/>
      <c r="AAP80" s="44"/>
      <c r="AAQ80" s="44"/>
      <c r="AAR80" s="44"/>
      <c r="AAS80" s="44"/>
      <c r="AAT80" s="44"/>
      <c r="AAU80" s="44"/>
      <c r="AAV80" s="44"/>
      <c r="AAW80" s="44"/>
      <c r="AAX80" s="44"/>
      <c r="AAY80" s="44"/>
      <c r="AAZ80" s="44"/>
      <c r="ABA80" s="44"/>
      <c r="ABB80" s="44"/>
      <c r="ABC80" s="44"/>
      <c r="ABD80" s="44"/>
      <c r="ABE80" s="44"/>
      <c r="ABF80" s="44"/>
      <c r="ABG80" s="44"/>
      <c r="ABH80" s="44"/>
      <c r="ABI80" s="44"/>
      <c r="ABJ80" s="44"/>
      <c r="ABK80" s="44"/>
      <c r="ABL80" s="44"/>
      <c r="ABM80" s="44"/>
      <c r="ABN80" s="44"/>
      <c r="ABO80" s="44"/>
      <c r="ABP80" s="44"/>
      <c r="ABQ80" s="44"/>
      <c r="ABR80" s="44"/>
      <c r="ABS80" s="44"/>
      <c r="ABT80" s="44"/>
      <c r="ABU80" s="44"/>
      <c r="ABV80" s="44"/>
      <c r="ABW80" s="44"/>
      <c r="ABX80" s="44"/>
      <c r="ABY80" s="44"/>
      <c r="ABZ80" s="44"/>
      <c r="ACA80" s="44"/>
      <c r="ACB80" s="44"/>
      <c r="ACC80" s="44"/>
      <c r="ACD80" s="44"/>
      <c r="ACE80" s="44"/>
      <c r="ACF80" s="44"/>
      <c r="ACG80" s="44"/>
      <c r="ACH80" s="44"/>
      <c r="ACI80" s="44"/>
      <c r="ACJ80" s="44"/>
      <c r="ACK80" s="44"/>
      <c r="ACL80" s="44"/>
      <c r="ACM80" s="44"/>
      <c r="ACN80" s="44"/>
      <c r="ACO80" s="44"/>
      <c r="ACP80" s="44"/>
      <c r="ACQ80" s="44"/>
      <c r="ACR80" s="44"/>
      <c r="ACS80" s="44"/>
      <c r="ACT80" s="44"/>
      <c r="ACU80" s="44"/>
      <c r="ACV80" s="44"/>
      <c r="ACW80" s="44"/>
      <c r="ACX80" s="44"/>
      <c r="ACY80" s="44"/>
      <c r="ACZ80" s="44"/>
      <c r="ADA80" s="44"/>
      <c r="ADB80" s="44"/>
      <c r="ADC80" s="44"/>
      <c r="ADD80" s="44"/>
      <c r="ADE80" s="44"/>
      <c r="ADF80" s="44"/>
      <c r="ADG80" s="44"/>
      <c r="ADH80" s="44"/>
      <c r="ADI80" s="44"/>
      <c r="ADJ80" s="44"/>
      <c r="ADK80" s="44"/>
      <c r="ADL80" s="44"/>
      <c r="ADM80" s="44"/>
      <c r="ADN80" s="44"/>
      <c r="ADO80" s="44"/>
      <c r="ADP80" s="44"/>
      <c r="ADQ80" s="44"/>
      <c r="ADR80" s="44"/>
      <c r="ADS80" s="44"/>
      <c r="ADT80" s="44"/>
      <c r="ADU80" s="44"/>
      <c r="ADV80" s="44"/>
      <c r="ADW80" s="44"/>
      <c r="ADX80" s="44"/>
      <c r="ADY80" s="44"/>
      <c r="ADZ80" s="44"/>
      <c r="AEA80" s="44"/>
      <c r="AEB80" s="44"/>
      <c r="AEC80" s="44"/>
      <c r="AED80" s="44"/>
      <c r="AEE80" s="44"/>
      <c r="AEF80" s="44"/>
      <c r="AEG80" s="44"/>
      <c r="AEH80" s="44"/>
      <c r="AEI80" s="44"/>
      <c r="AEJ80" s="44"/>
      <c r="AEK80" s="44"/>
      <c r="AEL80" s="44"/>
      <c r="AEM80" s="44"/>
      <c r="AEN80" s="44"/>
      <c r="AEO80" s="44"/>
      <c r="AEP80" s="44"/>
      <c r="AEQ80" s="44"/>
      <c r="AER80" s="44"/>
      <c r="AES80" s="44"/>
      <c r="AET80" s="44"/>
      <c r="AEU80" s="44"/>
      <c r="AEV80" s="44"/>
      <c r="AEW80" s="44"/>
      <c r="AEX80" s="44"/>
      <c r="AEY80" s="44"/>
      <c r="AEZ80" s="44"/>
      <c r="AFA80" s="44"/>
      <c r="AFB80" s="44"/>
      <c r="AFC80" s="44"/>
      <c r="AFD80" s="44"/>
      <c r="AFE80" s="44"/>
      <c r="AFF80" s="44"/>
      <c r="AFG80" s="44"/>
      <c r="AFH80" s="44"/>
      <c r="AFI80" s="44"/>
      <c r="AFJ80" s="44"/>
      <c r="AFK80" s="44"/>
      <c r="AFL80" s="44"/>
      <c r="AFM80" s="44"/>
      <c r="AFN80" s="44"/>
      <c r="AFO80" s="44"/>
      <c r="AFP80" s="44"/>
      <c r="AFQ80" s="44"/>
      <c r="AFR80" s="44"/>
      <c r="AFS80" s="44"/>
      <c r="AFT80" s="44"/>
      <c r="AFU80" s="44"/>
      <c r="AFV80" s="44"/>
      <c r="AFW80" s="44"/>
      <c r="AFX80" s="44"/>
      <c r="AFY80" s="44"/>
      <c r="AFZ80" s="44"/>
      <c r="AGA80" s="44"/>
      <c r="AGB80" s="44"/>
      <c r="AGC80" s="44"/>
      <c r="AGD80" s="44"/>
      <c r="AGE80" s="44"/>
      <c r="AGF80" s="44"/>
      <c r="AGG80" s="44"/>
      <c r="AGH80" s="44"/>
      <c r="AGI80" s="44"/>
      <c r="AGJ80" s="44"/>
      <c r="AGK80" s="44"/>
      <c r="AGL80" s="44"/>
      <c r="AGM80" s="44"/>
      <c r="AGN80" s="44"/>
      <c r="AGO80" s="44"/>
      <c r="AGP80" s="44"/>
      <c r="AGQ80" s="44"/>
      <c r="AGR80" s="44"/>
      <c r="AGS80" s="44"/>
      <c r="AGT80" s="44"/>
      <c r="AGU80" s="44"/>
      <c r="AGV80" s="44"/>
      <c r="AGW80" s="44"/>
      <c r="AGX80" s="44"/>
      <c r="AGY80" s="44"/>
      <c r="AGZ80" s="44"/>
      <c r="AHA80" s="44"/>
      <c r="AHB80" s="44"/>
      <c r="AHC80" s="44"/>
      <c r="AHD80" s="44"/>
      <c r="AHE80" s="44"/>
      <c r="AHF80" s="44"/>
      <c r="AHG80" s="44"/>
      <c r="AHH80" s="44"/>
      <c r="AHI80" s="44"/>
      <c r="AHJ80" s="44"/>
      <c r="AHK80" s="44"/>
      <c r="AHL80" s="44"/>
      <c r="AHM80" s="44"/>
      <c r="AHN80" s="44"/>
      <c r="AHO80" s="44"/>
      <c r="AHP80" s="44"/>
      <c r="AHQ80" s="44"/>
      <c r="AHR80" s="44"/>
      <c r="AHS80" s="44"/>
      <c r="AHT80" s="44"/>
      <c r="AHU80" s="44"/>
      <c r="AHV80" s="44"/>
      <c r="AHW80" s="44"/>
      <c r="AHX80" s="44"/>
      <c r="AHY80" s="44"/>
      <c r="AHZ80" s="44"/>
      <c r="AIA80" s="44"/>
      <c r="AIB80" s="44"/>
      <c r="AIC80" s="44"/>
      <c r="AID80" s="44"/>
      <c r="AIE80" s="44"/>
      <c r="AIF80" s="44"/>
      <c r="AIG80" s="44"/>
      <c r="AIH80" s="44"/>
      <c r="AII80" s="44"/>
      <c r="AIJ80" s="44"/>
      <c r="AIK80" s="44"/>
      <c r="AIL80" s="44"/>
      <c r="AIM80" s="44"/>
      <c r="AIN80" s="44"/>
      <c r="AIO80" s="44"/>
      <c r="AIP80" s="44"/>
      <c r="AIQ80" s="44"/>
      <c r="AIR80" s="44"/>
      <c r="AIS80" s="44"/>
      <c r="AIT80" s="44"/>
      <c r="AIU80" s="44"/>
      <c r="AIV80" s="44"/>
      <c r="AIW80" s="44"/>
      <c r="AIX80" s="44"/>
      <c r="AIY80" s="44"/>
      <c r="AIZ80" s="44"/>
      <c r="AJA80" s="44"/>
      <c r="AJB80" s="44"/>
      <c r="AJC80" s="44"/>
      <c r="AJD80" s="44"/>
      <c r="AJE80" s="44"/>
      <c r="AJF80" s="44"/>
      <c r="AJG80" s="44"/>
      <c r="AJH80" s="44"/>
      <c r="AJI80" s="44"/>
      <c r="AJJ80" s="44"/>
      <c r="AJK80" s="44"/>
      <c r="AJL80" s="44"/>
      <c r="AJM80" s="44"/>
      <c r="AJN80" s="44"/>
      <c r="AJO80" s="44"/>
      <c r="AJP80" s="44"/>
      <c r="AJQ80" s="44"/>
      <c r="AJR80" s="44"/>
      <c r="AJS80" s="44"/>
      <c r="AJT80" s="44"/>
      <c r="AJU80" s="44"/>
      <c r="AJV80" s="44"/>
      <c r="AJW80" s="44"/>
      <c r="AJX80" s="44"/>
      <c r="AJY80" s="44"/>
      <c r="AJZ80" s="44"/>
      <c r="AKA80" s="44"/>
      <c r="AKB80" s="44"/>
      <c r="AKC80" s="44"/>
      <c r="AKD80" s="44"/>
      <c r="AKE80" s="44"/>
      <c r="AKF80" s="44"/>
      <c r="AKG80" s="44"/>
      <c r="AKH80" s="44"/>
      <c r="AKI80" s="44"/>
      <c r="AKJ80" s="44"/>
      <c r="AKK80" s="44"/>
      <c r="AKL80" s="44"/>
      <c r="AKM80" s="44"/>
      <c r="AKN80" s="44"/>
      <c r="AKO80" s="44"/>
      <c r="AKP80" s="44"/>
      <c r="AKQ80" s="44"/>
      <c r="AKR80" s="44"/>
      <c r="AKS80" s="44"/>
      <c r="AKT80" s="44"/>
      <c r="AKU80" s="44"/>
      <c r="AKV80" s="44"/>
      <c r="AKW80" s="44"/>
      <c r="AKX80" s="44"/>
      <c r="AKY80" s="44"/>
      <c r="AKZ80" s="44"/>
      <c r="ALA80" s="44"/>
      <c r="ALB80" s="44"/>
      <c r="ALC80" s="44"/>
      <c r="ALD80" s="44"/>
      <c r="ALE80" s="44"/>
      <c r="ALF80" s="44"/>
      <c r="ALG80" s="44"/>
      <c r="ALH80" s="44"/>
      <c r="ALI80" s="44"/>
      <c r="ALJ80" s="44"/>
      <c r="ALK80" s="44"/>
      <c r="ALL80" s="44"/>
      <c r="ALM80" s="44"/>
      <c r="ALN80" s="44"/>
      <c r="ALO80" s="44"/>
      <c r="ALP80" s="44"/>
      <c r="ALQ80" s="44"/>
      <c r="ALR80" s="44"/>
      <c r="ALS80" s="44"/>
      <c r="ALT80" s="44"/>
      <c r="ALU80" s="44"/>
      <c r="ALV80" s="44"/>
      <c r="ALW80" s="44"/>
      <c r="ALX80" s="44"/>
      <c r="ALY80" s="44"/>
      <c r="ALZ80" s="44"/>
      <c r="AMA80" s="44"/>
      <c r="AMB80" s="44"/>
      <c r="AMC80" s="44"/>
      <c r="AMD80" s="44"/>
      <c r="AME80" s="44"/>
      <c r="AMF80" s="44"/>
      <c r="AMG80" s="44"/>
      <c r="AMH80" s="44"/>
      <c r="AMI80" s="44"/>
      <c r="AMJ80" s="44"/>
      <c r="AMK80" s="44"/>
      <c r="AML80" s="44"/>
      <c r="AMM80" s="44"/>
      <c r="AMN80" s="44"/>
      <c r="AMO80" s="44"/>
      <c r="AMP80" s="44"/>
      <c r="AMQ80" s="44"/>
      <c r="AMR80" s="44"/>
      <c r="AMS80" s="44"/>
      <c r="AMT80" s="44"/>
      <c r="AMU80" s="44"/>
      <c r="AMV80" s="44"/>
      <c r="AMW80" s="44"/>
      <c r="AMX80" s="44"/>
      <c r="AMY80" s="44"/>
      <c r="AMZ80" s="44"/>
      <c r="ANA80" s="44"/>
      <c r="ANB80" s="44"/>
      <c r="ANC80" s="44"/>
      <c r="AND80" s="44"/>
      <c r="ANE80" s="44"/>
      <c r="ANF80" s="44"/>
      <c r="ANG80" s="44"/>
      <c r="ANH80" s="44"/>
      <c r="ANI80" s="44"/>
      <c r="ANJ80" s="44"/>
      <c r="ANK80" s="44"/>
      <c r="ANL80" s="44"/>
      <c r="ANM80" s="44"/>
      <c r="ANN80" s="44"/>
      <c r="ANO80" s="44"/>
      <c r="ANP80" s="44"/>
      <c r="ANQ80" s="44"/>
      <c r="ANR80" s="44"/>
      <c r="ANS80" s="44"/>
      <c r="ANT80" s="44"/>
      <c r="ANU80" s="44"/>
      <c r="ANV80" s="44"/>
      <c r="ANW80" s="44"/>
      <c r="ANX80" s="44"/>
      <c r="ANY80" s="44"/>
      <c r="ANZ80" s="44"/>
      <c r="AOA80" s="44"/>
      <c r="AOB80" s="44"/>
      <c r="AOC80" s="44"/>
      <c r="AOD80" s="44"/>
      <c r="AOE80" s="44"/>
      <c r="AOF80" s="44"/>
      <c r="AOG80" s="44"/>
      <c r="AOH80" s="44"/>
      <c r="AOI80" s="44"/>
      <c r="AOJ80" s="44"/>
      <c r="AOK80" s="44"/>
      <c r="AOL80" s="44"/>
      <c r="AOM80" s="44"/>
      <c r="AON80" s="44"/>
      <c r="AOO80" s="44"/>
      <c r="AOP80" s="44"/>
      <c r="AOQ80" s="44"/>
      <c r="AOR80" s="44"/>
      <c r="AOS80" s="44"/>
      <c r="AOT80" s="44"/>
      <c r="AOU80" s="44"/>
      <c r="AOV80" s="44"/>
      <c r="AOW80" s="44"/>
      <c r="AOX80" s="44"/>
      <c r="AOY80" s="44"/>
      <c r="AOZ80" s="44"/>
      <c r="APA80" s="44"/>
      <c r="APB80" s="44"/>
      <c r="APC80" s="44"/>
      <c r="APD80" s="44"/>
      <c r="APE80" s="44"/>
      <c r="APF80" s="44"/>
      <c r="APG80" s="44"/>
      <c r="APH80" s="44"/>
      <c r="API80" s="44"/>
      <c r="APJ80" s="44"/>
      <c r="APK80" s="44"/>
      <c r="APL80" s="44"/>
      <c r="APM80" s="44"/>
    </row>
    <row r="81" spans="3:1105" x14ac:dyDescent="0.25">
      <c r="C81" s="46" t="s">
        <v>361</v>
      </c>
      <c r="D81" s="44">
        <v>12421</v>
      </c>
      <c r="E81" s="119">
        <v>0</v>
      </c>
      <c r="F81" s="119">
        <v>-89070100.129999995</v>
      </c>
      <c r="G81" s="119">
        <v>25968011.09</v>
      </c>
      <c r="H81" s="119">
        <v>0</v>
      </c>
      <c r="I81" s="44"/>
      <c r="J81" s="44"/>
      <c r="K81" s="44"/>
      <c r="L81" s="44"/>
      <c r="M81" s="44"/>
      <c r="N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44"/>
      <c r="AJ81" s="44"/>
      <c r="AK81" s="44"/>
      <c r="AL81" s="44"/>
      <c r="AM81" s="44"/>
      <c r="AN81" s="44"/>
      <c r="AO81" s="44"/>
      <c r="AP81" s="44"/>
      <c r="AQ81" s="44"/>
      <c r="AR81" s="44"/>
      <c r="AS81" s="44"/>
      <c r="AT81" s="44"/>
      <c r="AU81" s="44"/>
      <c r="AV81" s="44"/>
      <c r="AW81" s="44"/>
      <c r="AX81" s="44"/>
      <c r="AY81" s="44"/>
      <c r="AZ81" s="44"/>
      <c r="BA81" s="44"/>
      <c r="BB81" s="44"/>
      <c r="BC81" s="44"/>
      <c r="BD81" s="44"/>
      <c r="BE81" s="44"/>
      <c r="BF81" s="44"/>
      <c r="BG81" s="44"/>
      <c r="BH81" s="44"/>
      <c r="BI81" s="44"/>
      <c r="BJ81" s="44"/>
      <c r="BK81" s="44"/>
      <c r="BL81" s="44"/>
      <c r="BM81" s="44"/>
      <c r="BN81" s="44"/>
      <c r="BO81" s="44"/>
      <c r="BP81" s="44"/>
      <c r="BQ81" s="44"/>
      <c r="BR81" s="44"/>
      <c r="BS81" s="44"/>
      <c r="BT81" s="44"/>
      <c r="BU81" s="44"/>
      <c r="BV81" s="44"/>
      <c r="BW81" s="44"/>
      <c r="BX81" s="44"/>
      <c r="BY81" s="44"/>
      <c r="BZ81" s="44"/>
      <c r="CA81" s="44"/>
      <c r="CB81" s="44"/>
      <c r="CC81" s="44"/>
      <c r="CD81" s="44"/>
      <c r="CE81" s="44"/>
      <c r="CF81" s="44"/>
      <c r="CG81" s="44"/>
      <c r="CH81" s="44"/>
      <c r="CI81" s="44"/>
      <c r="CJ81" s="44"/>
      <c r="CK81" s="44"/>
      <c r="CL81" s="44"/>
      <c r="CM81" s="44"/>
      <c r="CN81" s="44"/>
      <c r="CO81" s="44"/>
      <c r="CP81" s="44"/>
      <c r="CQ81" s="44"/>
      <c r="CR81" s="44"/>
      <c r="CS81" s="44"/>
      <c r="CT81" s="44"/>
      <c r="CU81" s="44"/>
      <c r="CV81" s="44"/>
      <c r="CW81" s="44"/>
      <c r="CX81" s="44"/>
      <c r="CY81" s="44"/>
      <c r="CZ81" s="44"/>
      <c r="DA81" s="44"/>
      <c r="DB81" s="44"/>
      <c r="DC81" s="44"/>
      <c r="DD81" s="44"/>
      <c r="DE81" s="44"/>
      <c r="DF81" s="44"/>
      <c r="DG81" s="44"/>
      <c r="DH81" s="44"/>
      <c r="DI81" s="44"/>
      <c r="DJ81" s="44"/>
      <c r="DK81" s="44"/>
      <c r="DL81" s="44"/>
      <c r="DM81" s="44"/>
      <c r="DN81" s="44"/>
      <c r="DO81" s="44"/>
      <c r="DP81" s="44"/>
      <c r="DQ81" s="44"/>
      <c r="DR81" s="44"/>
      <c r="DS81" s="44"/>
      <c r="DT81" s="44"/>
      <c r="DU81" s="44"/>
      <c r="DV81" s="44"/>
      <c r="DW81" s="44"/>
      <c r="DX81" s="44"/>
      <c r="DY81" s="44"/>
      <c r="DZ81" s="44"/>
      <c r="EA81" s="44"/>
      <c r="EB81" s="44"/>
      <c r="EC81" s="44"/>
      <c r="ED81" s="44"/>
      <c r="EE81" s="44"/>
      <c r="EF81" s="44"/>
      <c r="EG81" s="44"/>
      <c r="EH81" s="44"/>
      <c r="EI81" s="44"/>
      <c r="EJ81" s="44"/>
      <c r="EK81" s="44"/>
      <c r="EL81" s="44"/>
      <c r="EM81" s="44"/>
      <c r="EN81" s="44"/>
      <c r="EO81" s="44"/>
      <c r="EP81" s="44"/>
      <c r="EQ81" s="44"/>
      <c r="ER81" s="44"/>
      <c r="ES81" s="44"/>
      <c r="ET81" s="44"/>
      <c r="EU81" s="44"/>
      <c r="EV81" s="44"/>
      <c r="EW81" s="44"/>
      <c r="EX81" s="44"/>
      <c r="EY81" s="44"/>
      <c r="EZ81" s="44"/>
      <c r="FA81" s="44"/>
      <c r="FB81" s="44"/>
      <c r="FC81" s="44"/>
      <c r="FD81" s="44"/>
      <c r="FE81" s="44"/>
      <c r="FF81" s="44"/>
      <c r="FG81" s="44"/>
      <c r="FH81" s="44"/>
      <c r="FI81" s="44"/>
      <c r="FJ81" s="44"/>
      <c r="FK81" s="44"/>
      <c r="FL81" s="44"/>
      <c r="FM81" s="44"/>
      <c r="FN81" s="44"/>
      <c r="FO81" s="44"/>
      <c r="FP81" s="44"/>
      <c r="FQ81" s="44"/>
      <c r="FR81" s="44"/>
      <c r="FS81" s="44"/>
      <c r="FT81" s="44"/>
      <c r="FU81" s="44"/>
      <c r="FV81" s="44"/>
      <c r="FW81" s="44"/>
      <c r="FX81" s="44"/>
      <c r="FY81" s="44"/>
      <c r="FZ81" s="44"/>
      <c r="GA81" s="44"/>
      <c r="GB81" s="44"/>
      <c r="GC81" s="44"/>
      <c r="GD81" s="44"/>
      <c r="GE81" s="44"/>
      <c r="GF81" s="44"/>
      <c r="GG81" s="44"/>
      <c r="GH81" s="44"/>
      <c r="GI81" s="44"/>
      <c r="GJ81" s="44"/>
      <c r="GK81" s="44"/>
      <c r="GL81" s="44"/>
      <c r="GM81" s="44"/>
      <c r="GN81" s="44"/>
      <c r="GO81" s="44"/>
      <c r="GP81" s="44"/>
      <c r="GQ81" s="44"/>
      <c r="GR81" s="44"/>
      <c r="GS81" s="44"/>
      <c r="GT81" s="44"/>
      <c r="GU81" s="44"/>
      <c r="GV81" s="44"/>
      <c r="GW81" s="44"/>
      <c r="GX81" s="44"/>
      <c r="GY81" s="44"/>
      <c r="GZ81" s="44"/>
      <c r="HA81" s="44"/>
      <c r="HB81" s="44"/>
      <c r="HC81" s="44"/>
      <c r="HD81" s="44"/>
      <c r="HE81" s="44"/>
      <c r="HF81" s="44"/>
      <c r="HG81" s="44"/>
      <c r="HH81" s="44"/>
      <c r="HI81" s="44"/>
      <c r="HJ81" s="44"/>
      <c r="HK81" s="44"/>
      <c r="HL81" s="44"/>
      <c r="HM81" s="44"/>
      <c r="HN81" s="44"/>
      <c r="HO81" s="44"/>
      <c r="HP81" s="44"/>
      <c r="HQ81" s="44"/>
      <c r="HR81" s="44"/>
      <c r="HS81" s="44"/>
      <c r="HT81" s="44"/>
      <c r="HU81" s="44"/>
      <c r="HV81" s="44"/>
      <c r="HW81" s="44"/>
      <c r="HX81" s="44"/>
      <c r="HY81" s="44"/>
      <c r="HZ81" s="44"/>
      <c r="IA81" s="44"/>
      <c r="IB81" s="44"/>
      <c r="IC81" s="44"/>
      <c r="ID81" s="44"/>
      <c r="IE81" s="44"/>
      <c r="IF81" s="44"/>
      <c r="IG81" s="44"/>
      <c r="IH81" s="44"/>
      <c r="II81" s="44"/>
      <c r="IJ81" s="44"/>
      <c r="IK81" s="44"/>
      <c r="IL81" s="44"/>
      <c r="IM81" s="44"/>
      <c r="IN81" s="44"/>
      <c r="IO81" s="44"/>
      <c r="IP81" s="44"/>
      <c r="IQ81" s="44"/>
      <c r="IR81" s="44"/>
      <c r="IS81" s="44"/>
      <c r="IT81" s="44"/>
      <c r="IU81" s="44"/>
      <c r="IV81" s="44"/>
      <c r="IW81" s="44"/>
      <c r="IX81" s="44"/>
      <c r="IY81" s="44"/>
      <c r="IZ81" s="44"/>
      <c r="JA81" s="44"/>
      <c r="JB81" s="44"/>
      <c r="JC81" s="44"/>
      <c r="JD81" s="44"/>
      <c r="JE81" s="44"/>
      <c r="JF81" s="44"/>
      <c r="JG81" s="44"/>
      <c r="JH81" s="44"/>
      <c r="JI81" s="44"/>
      <c r="JJ81" s="44"/>
      <c r="JK81" s="44"/>
      <c r="JL81" s="44"/>
      <c r="JM81" s="44"/>
      <c r="JN81" s="44"/>
      <c r="JO81" s="44"/>
      <c r="JP81" s="44"/>
      <c r="JQ81" s="44"/>
      <c r="JR81" s="44"/>
      <c r="JS81" s="44"/>
      <c r="JT81" s="44"/>
      <c r="JU81" s="44"/>
      <c r="JV81" s="44"/>
      <c r="JW81" s="44"/>
      <c r="JX81" s="44"/>
      <c r="JY81" s="44"/>
      <c r="JZ81" s="44"/>
      <c r="KA81" s="44"/>
      <c r="KB81" s="44"/>
      <c r="KC81" s="44"/>
      <c r="KD81" s="44"/>
      <c r="KE81" s="44"/>
      <c r="KF81" s="44"/>
      <c r="KG81" s="44"/>
      <c r="KH81" s="44"/>
      <c r="KI81" s="44"/>
      <c r="KJ81" s="44"/>
      <c r="KK81" s="44"/>
      <c r="KL81" s="44"/>
      <c r="KM81" s="44"/>
      <c r="KN81" s="44"/>
      <c r="KO81" s="44"/>
      <c r="KP81" s="44"/>
      <c r="KQ81" s="44"/>
      <c r="KR81" s="44"/>
      <c r="KS81" s="44"/>
      <c r="KT81" s="44"/>
      <c r="KU81" s="44"/>
      <c r="KV81" s="44"/>
      <c r="KW81" s="44"/>
      <c r="KX81" s="44"/>
      <c r="KY81" s="44"/>
      <c r="KZ81" s="44"/>
      <c r="LA81" s="44"/>
      <c r="LB81" s="44"/>
      <c r="LC81" s="44"/>
      <c r="LD81" s="44"/>
      <c r="LE81" s="44"/>
      <c r="LF81" s="44"/>
      <c r="LG81" s="44"/>
      <c r="LH81" s="44"/>
      <c r="LI81" s="44"/>
      <c r="LJ81" s="44"/>
      <c r="LK81" s="44"/>
      <c r="LL81" s="44"/>
      <c r="LM81" s="44"/>
      <c r="LN81" s="44"/>
      <c r="LO81" s="44"/>
      <c r="LP81" s="44"/>
      <c r="LQ81" s="44"/>
      <c r="LR81" s="44"/>
      <c r="LS81" s="44"/>
      <c r="LT81" s="44"/>
      <c r="LU81" s="44"/>
      <c r="LV81" s="44"/>
      <c r="LW81" s="44"/>
      <c r="LX81" s="44"/>
      <c r="LY81" s="44"/>
      <c r="LZ81" s="44"/>
      <c r="MA81" s="44"/>
      <c r="MB81" s="44"/>
      <c r="MC81" s="44"/>
      <c r="MD81" s="44"/>
      <c r="ME81" s="44"/>
      <c r="MF81" s="44"/>
      <c r="MG81" s="44"/>
      <c r="MH81" s="44"/>
      <c r="MI81" s="44"/>
      <c r="MJ81" s="44"/>
      <c r="MK81" s="44"/>
      <c r="ML81" s="44"/>
      <c r="MM81" s="44"/>
      <c r="MN81" s="44"/>
      <c r="MO81" s="44"/>
      <c r="MP81" s="44"/>
      <c r="MQ81" s="44"/>
      <c r="MR81" s="44"/>
      <c r="MS81" s="44"/>
      <c r="MT81" s="44"/>
      <c r="MU81" s="44"/>
      <c r="MV81" s="44"/>
      <c r="MW81" s="44"/>
      <c r="MX81" s="44"/>
      <c r="MY81" s="44"/>
      <c r="MZ81" s="44"/>
      <c r="NA81" s="44"/>
      <c r="NB81" s="44"/>
      <c r="NC81" s="44"/>
      <c r="ND81" s="44"/>
      <c r="NE81" s="44"/>
      <c r="NF81" s="44"/>
      <c r="NG81" s="44"/>
      <c r="NH81" s="44"/>
      <c r="NI81" s="44"/>
      <c r="NJ81" s="44"/>
      <c r="NK81" s="44"/>
      <c r="NL81" s="44"/>
      <c r="NM81" s="44"/>
      <c r="NN81" s="44"/>
      <c r="NO81" s="44"/>
      <c r="NP81" s="44"/>
      <c r="NQ81" s="44"/>
      <c r="NR81" s="44"/>
      <c r="NS81" s="44"/>
      <c r="NT81" s="44"/>
      <c r="NU81" s="44"/>
      <c r="NV81" s="44"/>
      <c r="NW81" s="44"/>
      <c r="NX81" s="44"/>
      <c r="NY81" s="44"/>
      <c r="NZ81" s="44"/>
      <c r="OA81" s="44"/>
      <c r="OB81" s="44"/>
      <c r="OC81" s="44"/>
      <c r="OD81" s="44"/>
      <c r="OE81" s="44"/>
      <c r="OF81" s="44"/>
      <c r="OG81" s="44"/>
      <c r="OH81" s="44"/>
      <c r="OI81" s="44"/>
      <c r="OJ81" s="44"/>
      <c r="OK81" s="44"/>
      <c r="OL81" s="44"/>
      <c r="OM81" s="44"/>
      <c r="ON81" s="44"/>
      <c r="OO81" s="44"/>
      <c r="OP81" s="44"/>
      <c r="OQ81" s="44"/>
      <c r="OR81" s="44"/>
      <c r="OS81" s="44"/>
      <c r="OT81" s="44"/>
      <c r="OU81" s="44"/>
      <c r="OV81" s="44"/>
      <c r="OW81" s="44"/>
      <c r="OX81" s="44"/>
      <c r="OY81" s="44"/>
      <c r="OZ81" s="44"/>
      <c r="PA81" s="44"/>
      <c r="PB81" s="44"/>
      <c r="PC81" s="44"/>
      <c r="PD81" s="44"/>
      <c r="PE81" s="44"/>
      <c r="PF81" s="44"/>
      <c r="PG81" s="44"/>
      <c r="PH81" s="44"/>
      <c r="PI81" s="44"/>
      <c r="PJ81" s="44"/>
      <c r="PK81" s="44"/>
      <c r="PL81" s="44"/>
      <c r="PM81" s="44"/>
      <c r="PN81" s="44"/>
      <c r="PO81" s="44"/>
      <c r="PP81" s="44"/>
      <c r="PQ81" s="44"/>
      <c r="PR81" s="44"/>
      <c r="PS81" s="44"/>
      <c r="PT81" s="44"/>
      <c r="PU81" s="44"/>
      <c r="PV81" s="44"/>
      <c r="PW81" s="44"/>
      <c r="PX81" s="44"/>
      <c r="PY81" s="44"/>
      <c r="PZ81" s="44"/>
      <c r="QA81" s="44"/>
      <c r="QB81" s="44"/>
      <c r="QC81" s="44"/>
      <c r="QD81" s="44"/>
      <c r="QE81" s="44"/>
      <c r="QF81" s="44"/>
      <c r="QG81" s="44"/>
      <c r="QH81" s="44"/>
      <c r="QI81" s="44"/>
      <c r="QJ81" s="44"/>
      <c r="QK81" s="44"/>
      <c r="QL81" s="44"/>
      <c r="QM81" s="44"/>
      <c r="QN81" s="44"/>
      <c r="QO81" s="44"/>
      <c r="QP81" s="44"/>
      <c r="QQ81" s="44"/>
      <c r="QR81" s="44"/>
      <c r="QS81" s="44"/>
      <c r="QT81" s="44"/>
      <c r="QU81" s="44"/>
      <c r="QV81" s="44"/>
      <c r="QW81" s="44"/>
      <c r="QX81" s="44"/>
      <c r="QY81" s="44"/>
      <c r="QZ81" s="44"/>
      <c r="RA81" s="44"/>
      <c r="RB81" s="44"/>
      <c r="RC81" s="44"/>
      <c r="RD81" s="44"/>
      <c r="RE81" s="44"/>
      <c r="RF81" s="44"/>
      <c r="RG81" s="44"/>
      <c r="RH81" s="44"/>
      <c r="RI81" s="44"/>
      <c r="RJ81" s="44"/>
      <c r="RK81" s="44"/>
      <c r="RL81" s="44"/>
      <c r="RM81" s="44"/>
      <c r="RN81" s="44"/>
      <c r="RO81" s="44"/>
      <c r="RP81" s="44"/>
      <c r="RQ81" s="44"/>
      <c r="RR81" s="44"/>
      <c r="RS81" s="44"/>
      <c r="RT81" s="44"/>
      <c r="RU81" s="44"/>
      <c r="RV81" s="44"/>
      <c r="RW81" s="44"/>
      <c r="RX81" s="44"/>
      <c r="RY81" s="44"/>
      <c r="RZ81" s="44"/>
      <c r="SA81" s="44"/>
      <c r="SB81" s="44"/>
      <c r="SC81" s="44"/>
      <c r="SD81" s="44"/>
      <c r="SE81" s="44"/>
      <c r="SF81" s="44"/>
      <c r="SG81" s="44"/>
      <c r="SH81" s="44"/>
      <c r="SI81" s="44"/>
      <c r="SJ81" s="44"/>
      <c r="SK81" s="44"/>
      <c r="SL81" s="44"/>
      <c r="SM81" s="44"/>
      <c r="SN81" s="44"/>
      <c r="SO81" s="44"/>
      <c r="SP81" s="44"/>
      <c r="SQ81" s="44"/>
      <c r="SR81" s="44"/>
      <c r="SS81" s="44"/>
      <c r="ST81" s="44"/>
      <c r="SU81" s="44"/>
      <c r="SV81" s="44"/>
      <c r="SW81" s="44"/>
      <c r="SX81" s="44"/>
      <c r="SY81" s="44"/>
      <c r="SZ81" s="44"/>
      <c r="TA81" s="44"/>
      <c r="TB81" s="44"/>
      <c r="TC81" s="44"/>
      <c r="TD81" s="44"/>
      <c r="TE81" s="44"/>
      <c r="TF81" s="44"/>
      <c r="TG81" s="44"/>
      <c r="TH81" s="44"/>
      <c r="TI81" s="44"/>
      <c r="TJ81" s="44"/>
      <c r="TK81" s="44"/>
      <c r="TL81" s="44"/>
      <c r="TM81" s="44"/>
      <c r="TN81" s="44"/>
      <c r="TO81" s="44"/>
      <c r="TP81" s="44"/>
      <c r="TQ81" s="44"/>
      <c r="TR81" s="44"/>
      <c r="TS81" s="44"/>
      <c r="TT81" s="44"/>
      <c r="TU81" s="44"/>
      <c r="TV81" s="44"/>
      <c r="TW81" s="44"/>
      <c r="TX81" s="44"/>
      <c r="TY81" s="44"/>
      <c r="TZ81" s="44"/>
      <c r="UA81" s="44"/>
      <c r="UB81" s="44"/>
      <c r="UC81" s="44"/>
      <c r="UD81" s="44"/>
      <c r="UE81" s="44"/>
      <c r="UF81" s="44"/>
      <c r="UG81" s="44"/>
      <c r="UH81" s="44"/>
      <c r="UI81" s="44"/>
      <c r="UJ81" s="44"/>
      <c r="UK81" s="44"/>
      <c r="UL81" s="44"/>
      <c r="UM81" s="44"/>
      <c r="UN81" s="44"/>
      <c r="UO81" s="44"/>
      <c r="UP81" s="44"/>
      <c r="UQ81" s="44"/>
      <c r="UR81" s="44"/>
      <c r="US81" s="44"/>
      <c r="UT81" s="44"/>
      <c r="UU81" s="44"/>
      <c r="UV81" s="44"/>
      <c r="UW81" s="44"/>
      <c r="UX81" s="44"/>
      <c r="UY81" s="44"/>
      <c r="UZ81" s="44"/>
      <c r="VA81" s="44"/>
      <c r="VB81" s="44"/>
      <c r="VC81" s="44"/>
      <c r="VD81" s="44"/>
      <c r="VE81" s="44"/>
      <c r="VF81" s="44"/>
      <c r="VG81" s="44"/>
      <c r="VH81" s="44"/>
      <c r="VI81" s="44"/>
      <c r="VJ81" s="44"/>
      <c r="VK81" s="44"/>
      <c r="VL81" s="44"/>
      <c r="VM81" s="44"/>
      <c r="VN81" s="44"/>
      <c r="VO81" s="44"/>
      <c r="VP81" s="44"/>
      <c r="VQ81" s="44"/>
      <c r="VR81" s="44"/>
      <c r="VS81" s="44"/>
      <c r="VT81" s="44"/>
      <c r="VU81" s="44"/>
      <c r="VV81" s="44"/>
      <c r="VW81" s="44"/>
      <c r="VX81" s="44"/>
      <c r="VY81" s="44"/>
      <c r="VZ81" s="44"/>
      <c r="WA81" s="44"/>
      <c r="WB81" s="44"/>
      <c r="WC81" s="44"/>
      <c r="WD81" s="44"/>
      <c r="WE81" s="44"/>
      <c r="WF81" s="44"/>
      <c r="WG81" s="44"/>
      <c r="WH81" s="44"/>
      <c r="WI81" s="44"/>
      <c r="WJ81" s="44"/>
      <c r="WK81" s="44"/>
      <c r="WL81" s="44"/>
      <c r="WM81" s="44"/>
      <c r="WN81" s="44"/>
      <c r="WO81" s="44"/>
      <c r="WP81" s="44"/>
      <c r="WQ81" s="44"/>
      <c r="WR81" s="44"/>
      <c r="WS81" s="44"/>
      <c r="WT81" s="44"/>
      <c r="WU81" s="44"/>
      <c r="WV81" s="44"/>
      <c r="WW81" s="44"/>
      <c r="WX81" s="44"/>
      <c r="WY81" s="44"/>
      <c r="WZ81" s="44"/>
      <c r="XA81" s="44"/>
      <c r="XB81" s="44"/>
      <c r="XC81" s="44"/>
      <c r="XD81" s="44"/>
      <c r="XE81" s="44"/>
      <c r="XF81" s="44"/>
      <c r="XG81" s="44"/>
      <c r="XH81" s="44"/>
      <c r="XI81" s="44"/>
      <c r="XJ81" s="44"/>
      <c r="XK81" s="44"/>
      <c r="XL81" s="44"/>
      <c r="XM81" s="44"/>
      <c r="XN81" s="44"/>
      <c r="XO81" s="44"/>
      <c r="XP81" s="44"/>
      <c r="XQ81" s="44"/>
      <c r="XR81" s="44"/>
      <c r="XS81" s="44"/>
      <c r="XT81" s="44"/>
      <c r="XU81" s="44"/>
      <c r="XV81" s="44"/>
      <c r="XW81" s="44"/>
      <c r="XX81" s="44"/>
      <c r="XY81" s="44"/>
      <c r="XZ81" s="44"/>
      <c r="YA81" s="44"/>
      <c r="YB81" s="44"/>
      <c r="YC81" s="44"/>
      <c r="YD81" s="44"/>
      <c r="YE81" s="44"/>
      <c r="YF81" s="44"/>
      <c r="YG81" s="44"/>
      <c r="YH81" s="44"/>
      <c r="YI81" s="44"/>
      <c r="YJ81" s="44"/>
      <c r="YK81" s="44"/>
      <c r="YL81" s="44"/>
      <c r="YM81" s="44"/>
      <c r="YN81" s="44"/>
      <c r="YO81" s="44"/>
      <c r="YP81" s="44"/>
      <c r="YQ81" s="44"/>
      <c r="YR81" s="44"/>
      <c r="YS81" s="44"/>
      <c r="YT81" s="44"/>
      <c r="YU81" s="44"/>
      <c r="YV81" s="44"/>
      <c r="YW81" s="44"/>
      <c r="YX81" s="44"/>
      <c r="YY81" s="44"/>
      <c r="YZ81" s="44"/>
      <c r="ZA81" s="44"/>
      <c r="ZB81" s="44"/>
      <c r="ZC81" s="44"/>
      <c r="ZD81" s="44"/>
      <c r="ZE81" s="44"/>
      <c r="ZF81" s="44"/>
      <c r="ZG81" s="44"/>
      <c r="ZH81" s="44"/>
      <c r="ZI81" s="44"/>
      <c r="ZJ81" s="44"/>
      <c r="ZK81" s="44"/>
      <c r="ZL81" s="44"/>
      <c r="ZM81" s="44"/>
      <c r="ZN81" s="44"/>
      <c r="ZO81" s="44"/>
      <c r="ZP81" s="44"/>
      <c r="ZQ81" s="44"/>
      <c r="ZR81" s="44"/>
      <c r="ZS81" s="44"/>
      <c r="ZT81" s="44"/>
      <c r="ZU81" s="44"/>
      <c r="ZV81" s="44"/>
      <c r="ZW81" s="44"/>
      <c r="ZX81" s="44"/>
      <c r="ZY81" s="44"/>
      <c r="ZZ81" s="44"/>
      <c r="AAA81" s="44"/>
      <c r="AAB81" s="44"/>
      <c r="AAC81" s="44"/>
      <c r="AAD81" s="44"/>
      <c r="AAE81" s="44"/>
      <c r="AAF81" s="44"/>
      <c r="AAG81" s="44"/>
      <c r="AAH81" s="44"/>
      <c r="AAI81" s="44"/>
      <c r="AAJ81" s="44"/>
      <c r="AAK81" s="44"/>
      <c r="AAL81" s="44"/>
      <c r="AAM81" s="44"/>
      <c r="AAN81" s="44"/>
      <c r="AAO81" s="44"/>
      <c r="AAP81" s="44"/>
      <c r="AAQ81" s="44"/>
      <c r="AAR81" s="44"/>
      <c r="AAS81" s="44"/>
      <c r="AAT81" s="44"/>
      <c r="AAU81" s="44"/>
      <c r="AAV81" s="44"/>
      <c r="AAW81" s="44"/>
      <c r="AAX81" s="44"/>
      <c r="AAY81" s="44"/>
      <c r="AAZ81" s="44"/>
      <c r="ABA81" s="44"/>
      <c r="ABB81" s="44"/>
      <c r="ABC81" s="44"/>
      <c r="ABD81" s="44"/>
      <c r="ABE81" s="44"/>
      <c r="ABF81" s="44"/>
      <c r="ABG81" s="44"/>
      <c r="ABH81" s="44"/>
      <c r="ABI81" s="44"/>
      <c r="ABJ81" s="44"/>
      <c r="ABK81" s="44"/>
      <c r="ABL81" s="44"/>
      <c r="ABM81" s="44"/>
      <c r="ABN81" s="44"/>
      <c r="ABO81" s="44"/>
      <c r="ABP81" s="44"/>
      <c r="ABQ81" s="44"/>
      <c r="ABR81" s="44"/>
      <c r="ABS81" s="44"/>
      <c r="ABT81" s="44"/>
      <c r="ABU81" s="44"/>
      <c r="ABV81" s="44"/>
      <c r="ABW81" s="44"/>
      <c r="ABX81" s="44"/>
      <c r="ABY81" s="44"/>
      <c r="ABZ81" s="44"/>
      <c r="ACA81" s="44"/>
      <c r="ACB81" s="44"/>
      <c r="ACC81" s="44"/>
      <c r="ACD81" s="44"/>
      <c r="ACE81" s="44"/>
      <c r="ACF81" s="44"/>
      <c r="ACG81" s="44"/>
      <c r="ACH81" s="44"/>
      <c r="ACI81" s="44"/>
      <c r="ACJ81" s="44"/>
      <c r="ACK81" s="44"/>
      <c r="ACL81" s="44"/>
      <c r="ACM81" s="44"/>
      <c r="ACN81" s="44"/>
      <c r="ACO81" s="44"/>
      <c r="ACP81" s="44"/>
      <c r="ACQ81" s="44"/>
      <c r="ACR81" s="44"/>
      <c r="ACS81" s="44"/>
      <c r="ACT81" s="44"/>
      <c r="ACU81" s="44"/>
      <c r="ACV81" s="44"/>
      <c r="ACW81" s="44"/>
      <c r="ACX81" s="44"/>
      <c r="ACY81" s="44"/>
      <c r="ACZ81" s="44"/>
      <c r="ADA81" s="44"/>
      <c r="ADB81" s="44"/>
      <c r="ADC81" s="44"/>
      <c r="ADD81" s="44"/>
      <c r="ADE81" s="44"/>
      <c r="ADF81" s="44"/>
      <c r="ADG81" s="44"/>
      <c r="ADH81" s="44"/>
      <c r="ADI81" s="44"/>
      <c r="ADJ81" s="44"/>
      <c r="ADK81" s="44"/>
      <c r="ADL81" s="44"/>
      <c r="ADM81" s="44"/>
      <c r="ADN81" s="44"/>
      <c r="ADO81" s="44"/>
      <c r="ADP81" s="44"/>
      <c r="ADQ81" s="44"/>
      <c r="ADR81" s="44"/>
      <c r="ADS81" s="44"/>
      <c r="ADT81" s="44"/>
      <c r="ADU81" s="44"/>
      <c r="ADV81" s="44"/>
      <c r="ADW81" s="44"/>
      <c r="ADX81" s="44"/>
      <c r="ADY81" s="44"/>
      <c r="ADZ81" s="44"/>
      <c r="AEA81" s="44"/>
      <c r="AEB81" s="44"/>
      <c r="AEC81" s="44"/>
      <c r="AED81" s="44"/>
      <c r="AEE81" s="44"/>
      <c r="AEF81" s="44"/>
      <c r="AEG81" s="44"/>
      <c r="AEH81" s="44"/>
      <c r="AEI81" s="44"/>
      <c r="AEJ81" s="44"/>
      <c r="AEK81" s="44"/>
      <c r="AEL81" s="44"/>
      <c r="AEM81" s="44"/>
      <c r="AEN81" s="44"/>
      <c r="AEO81" s="44"/>
      <c r="AEP81" s="44"/>
      <c r="AEQ81" s="44"/>
      <c r="AER81" s="44"/>
      <c r="AES81" s="44"/>
      <c r="AET81" s="44"/>
      <c r="AEU81" s="44"/>
      <c r="AEV81" s="44"/>
      <c r="AEW81" s="44"/>
      <c r="AEX81" s="44"/>
      <c r="AEY81" s="44"/>
      <c r="AEZ81" s="44"/>
      <c r="AFA81" s="44"/>
      <c r="AFB81" s="44"/>
      <c r="AFC81" s="44"/>
      <c r="AFD81" s="44"/>
      <c r="AFE81" s="44"/>
      <c r="AFF81" s="44"/>
      <c r="AFG81" s="44"/>
      <c r="AFH81" s="44"/>
      <c r="AFI81" s="44"/>
      <c r="AFJ81" s="44"/>
      <c r="AFK81" s="44"/>
      <c r="AFL81" s="44"/>
      <c r="AFM81" s="44"/>
      <c r="AFN81" s="44"/>
      <c r="AFO81" s="44"/>
      <c r="AFP81" s="44"/>
      <c r="AFQ81" s="44"/>
      <c r="AFR81" s="44"/>
      <c r="AFS81" s="44"/>
      <c r="AFT81" s="44"/>
      <c r="AFU81" s="44"/>
      <c r="AFV81" s="44"/>
      <c r="AFW81" s="44"/>
      <c r="AFX81" s="44"/>
      <c r="AFY81" s="44"/>
      <c r="AFZ81" s="44"/>
      <c r="AGA81" s="44"/>
      <c r="AGB81" s="44"/>
      <c r="AGC81" s="44"/>
      <c r="AGD81" s="44"/>
      <c r="AGE81" s="44"/>
      <c r="AGF81" s="44"/>
      <c r="AGG81" s="44"/>
      <c r="AGH81" s="44"/>
      <c r="AGI81" s="44"/>
      <c r="AGJ81" s="44"/>
      <c r="AGK81" s="44"/>
      <c r="AGL81" s="44"/>
      <c r="AGM81" s="44"/>
      <c r="AGN81" s="44"/>
      <c r="AGO81" s="44"/>
      <c r="AGP81" s="44"/>
      <c r="AGQ81" s="44"/>
      <c r="AGR81" s="44"/>
      <c r="AGS81" s="44"/>
      <c r="AGT81" s="44"/>
      <c r="AGU81" s="44"/>
      <c r="AGV81" s="44"/>
      <c r="AGW81" s="44"/>
      <c r="AGX81" s="44"/>
      <c r="AGY81" s="44"/>
      <c r="AGZ81" s="44"/>
      <c r="AHA81" s="44"/>
      <c r="AHB81" s="44"/>
      <c r="AHC81" s="44"/>
      <c r="AHD81" s="44"/>
      <c r="AHE81" s="44"/>
      <c r="AHF81" s="44"/>
      <c r="AHG81" s="44"/>
      <c r="AHH81" s="44"/>
      <c r="AHI81" s="44"/>
      <c r="AHJ81" s="44"/>
      <c r="AHK81" s="44"/>
      <c r="AHL81" s="44"/>
      <c r="AHM81" s="44"/>
      <c r="AHN81" s="44"/>
      <c r="AHO81" s="44"/>
      <c r="AHP81" s="44"/>
      <c r="AHQ81" s="44"/>
      <c r="AHR81" s="44"/>
      <c r="AHS81" s="44"/>
      <c r="AHT81" s="44"/>
      <c r="AHU81" s="44"/>
      <c r="AHV81" s="44"/>
      <c r="AHW81" s="44"/>
      <c r="AHX81" s="44"/>
      <c r="AHY81" s="44"/>
      <c r="AHZ81" s="44"/>
      <c r="AIA81" s="44"/>
      <c r="AIB81" s="44"/>
      <c r="AIC81" s="44"/>
      <c r="AID81" s="44"/>
      <c r="AIE81" s="44"/>
      <c r="AIF81" s="44"/>
      <c r="AIG81" s="44"/>
      <c r="AIH81" s="44"/>
      <c r="AII81" s="44"/>
      <c r="AIJ81" s="44"/>
      <c r="AIK81" s="44"/>
      <c r="AIL81" s="44"/>
      <c r="AIM81" s="44"/>
      <c r="AIN81" s="44"/>
      <c r="AIO81" s="44"/>
      <c r="AIP81" s="44"/>
      <c r="AIQ81" s="44"/>
      <c r="AIR81" s="44"/>
      <c r="AIS81" s="44"/>
      <c r="AIT81" s="44"/>
      <c r="AIU81" s="44"/>
      <c r="AIV81" s="44"/>
      <c r="AIW81" s="44"/>
      <c r="AIX81" s="44"/>
      <c r="AIY81" s="44"/>
      <c r="AIZ81" s="44"/>
      <c r="AJA81" s="44"/>
      <c r="AJB81" s="44"/>
      <c r="AJC81" s="44"/>
      <c r="AJD81" s="44"/>
      <c r="AJE81" s="44"/>
      <c r="AJF81" s="44"/>
      <c r="AJG81" s="44"/>
      <c r="AJH81" s="44"/>
      <c r="AJI81" s="44"/>
      <c r="AJJ81" s="44"/>
      <c r="AJK81" s="44"/>
      <c r="AJL81" s="44"/>
      <c r="AJM81" s="44"/>
      <c r="AJN81" s="44"/>
      <c r="AJO81" s="44"/>
      <c r="AJP81" s="44"/>
      <c r="AJQ81" s="44"/>
      <c r="AJR81" s="44"/>
      <c r="AJS81" s="44"/>
      <c r="AJT81" s="44"/>
      <c r="AJU81" s="44"/>
      <c r="AJV81" s="44"/>
      <c r="AJW81" s="44"/>
      <c r="AJX81" s="44"/>
      <c r="AJY81" s="44"/>
      <c r="AJZ81" s="44"/>
      <c r="AKA81" s="44"/>
      <c r="AKB81" s="44"/>
      <c r="AKC81" s="44"/>
      <c r="AKD81" s="44"/>
      <c r="AKE81" s="44"/>
      <c r="AKF81" s="44"/>
      <c r="AKG81" s="44"/>
      <c r="AKH81" s="44"/>
      <c r="AKI81" s="44"/>
      <c r="AKJ81" s="44"/>
      <c r="AKK81" s="44"/>
      <c r="AKL81" s="44"/>
      <c r="AKM81" s="44"/>
      <c r="AKN81" s="44"/>
      <c r="AKO81" s="44"/>
      <c r="AKP81" s="44"/>
      <c r="AKQ81" s="44"/>
      <c r="AKR81" s="44"/>
      <c r="AKS81" s="44"/>
      <c r="AKT81" s="44"/>
      <c r="AKU81" s="44"/>
      <c r="AKV81" s="44"/>
      <c r="AKW81" s="44"/>
      <c r="AKX81" s="44"/>
      <c r="AKY81" s="44"/>
      <c r="AKZ81" s="44"/>
      <c r="ALA81" s="44"/>
      <c r="ALB81" s="44"/>
      <c r="ALC81" s="44"/>
      <c r="ALD81" s="44"/>
      <c r="ALE81" s="44"/>
      <c r="ALF81" s="44"/>
      <c r="ALG81" s="44"/>
      <c r="ALH81" s="44"/>
      <c r="ALI81" s="44"/>
      <c r="ALJ81" s="44"/>
      <c r="ALK81" s="44"/>
      <c r="ALL81" s="44"/>
      <c r="ALM81" s="44"/>
      <c r="ALN81" s="44"/>
      <c r="ALO81" s="44"/>
      <c r="ALP81" s="44"/>
      <c r="ALQ81" s="44"/>
      <c r="ALR81" s="44"/>
      <c r="ALS81" s="44"/>
      <c r="ALT81" s="44"/>
      <c r="ALU81" s="44"/>
      <c r="ALV81" s="44"/>
      <c r="ALW81" s="44"/>
      <c r="ALX81" s="44"/>
      <c r="ALY81" s="44"/>
      <c r="ALZ81" s="44"/>
      <c r="AMA81" s="44"/>
      <c r="AMB81" s="44"/>
      <c r="AMC81" s="44"/>
      <c r="AMD81" s="44"/>
      <c r="AME81" s="44"/>
      <c r="AMF81" s="44"/>
      <c r="AMG81" s="44"/>
      <c r="AMH81" s="44"/>
      <c r="AMI81" s="44"/>
      <c r="AMJ81" s="44"/>
      <c r="AMK81" s="44"/>
      <c r="AML81" s="44"/>
      <c r="AMM81" s="44"/>
      <c r="AMN81" s="44"/>
      <c r="AMO81" s="44"/>
      <c r="AMP81" s="44"/>
      <c r="AMQ81" s="44"/>
      <c r="AMR81" s="44"/>
      <c r="AMS81" s="44"/>
      <c r="AMT81" s="44"/>
      <c r="AMU81" s="44"/>
      <c r="AMV81" s="44"/>
      <c r="AMW81" s="44"/>
      <c r="AMX81" s="44"/>
      <c r="AMY81" s="44"/>
      <c r="AMZ81" s="44"/>
      <c r="ANA81" s="44"/>
      <c r="ANB81" s="44"/>
      <c r="ANC81" s="44"/>
      <c r="AND81" s="44"/>
      <c r="ANE81" s="44"/>
      <c r="ANF81" s="44"/>
      <c r="ANG81" s="44"/>
      <c r="ANH81" s="44"/>
      <c r="ANI81" s="44"/>
      <c r="ANJ81" s="44"/>
      <c r="ANK81" s="44"/>
      <c r="ANL81" s="44"/>
      <c r="ANM81" s="44"/>
      <c r="ANN81" s="44"/>
      <c r="ANO81" s="44"/>
      <c r="ANP81" s="44"/>
      <c r="ANQ81" s="44"/>
      <c r="ANR81" s="44"/>
      <c r="ANS81" s="44"/>
      <c r="ANT81" s="44"/>
      <c r="ANU81" s="44"/>
      <c r="ANV81" s="44"/>
      <c r="ANW81" s="44"/>
      <c r="ANX81" s="44"/>
      <c r="ANY81" s="44"/>
      <c r="ANZ81" s="44"/>
      <c r="AOA81" s="44"/>
      <c r="AOB81" s="44"/>
      <c r="AOC81" s="44"/>
      <c r="AOD81" s="44"/>
      <c r="AOE81" s="44"/>
      <c r="AOF81" s="44"/>
      <c r="AOG81" s="44"/>
      <c r="AOH81" s="44"/>
      <c r="AOI81" s="44"/>
      <c r="AOJ81" s="44"/>
      <c r="AOK81" s="44"/>
      <c r="AOL81" s="44"/>
      <c r="AOM81" s="44"/>
      <c r="AON81" s="44"/>
      <c r="AOO81" s="44"/>
      <c r="AOP81" s="44"/>
      <c r="AOQ81" s="44"/>
      <c r="AOR81" s="44"/>
      <c r="AOS81" s="44"/>
      <c r="AOT81" s="44"/>
      <c r="AOU81" s="44"/>
      <c r="AOV81" s="44"/>
      <c r="AOW81" s="44"/>
      <c r="AOX81" s="44"/>
      <c r="AOY81" s="44"/>
      <c r="AOZ81" s="44"/>
      <c r="APA81" s="44"/>
      <c r="APB81" s="44"/>
      <c r="APC81" s="44"/>
      <c r="APD81" s="44"/>
      <c r="APE81" s="44"/>
      <c r="APF81" s="44"/>
      <c r="APG81" s="44"/>
      <c r="APH81" s="44"/>
      <c r="API81" s="44"/>
      <c r="APJ81" s="44"/>
      <c r="APK81" s="44"/>
      <c r="APL81" s="44"/>
      <c r="APM81" s="44"/>
    </row>
    <row r="82" spans="3:1105" x14ac:dyDescent="0.25">
      <c r="C82" s="46" t="s">
        <v>361</v>
      </c>
      <c r="D82" s="44">
        <v>12425</v>
      </c>
      <c r="E82" s="119">
        <v>0</v>
      </c>
      <c r="F82" s="119">
        <v>100203862.65000001</v>
      </c>
      <c r="G82" s="119">
        <v>-27266411.640000001</v>
      </c>
      <c r="H82" s="119">
        <v>0</v>
      </c>
      <c r="I82" s="44"/>
      <c r="J82" s="44"/>
      <c r="K82" s="44"/>
      <c r="L82" s="44"/>
      <c r="M82" s="44"/>
      <c r="N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  <c r="AJ82" s="44"/>
      <c r="AK82" s="44"/>
      <c r="AL82" s="44"/>
      <c r="AM82" s="44"/>
      <c r="AN82" s="44"/>
      <c r="AO82" s="44"/>
      <c r="AP82" s="44"/>
      <c r="AQ82" s="44"/>
      <c r="AR82" s="44"/>
      <c r="AS82" s="44"/>
      <c r="AT82" s="44"/>
      <c r="AU82" s="44"/>
      <c r="AV82" s="44"/>
      <c r="AW82" s="44"/>
      <c r="AX82" s="44"/>
      <c r="AY82" s="44"/>
      <c r="AZ82" s="44"/>
      <c r="BA82" s="44"/>
      <c r="BB82" s="44"/>
      <c r="BC82" s="44"/>
      <c r="BD82" s="44"/>
      <c r="BE82" s="44"/>
      <c r="BF82" s="44"/>
      <c r="BG82" s="44"/>
      <c r="BH82" s="44"/>
      <c r="BI82" s="44"/>
      <c r="BJ82" s="44"/>
      <c r="BK82" s="44"/>
      <c r="BL82" s="44"/>
      <c r="BM82" s="44"/>
      <c r="BN82" s="44"/>
      <c r="BO82" s="44"/>
      <c r="BP82" s="44"/>
      <c r="BQ82" s="44"/>
      <c r="BR82" s="44"/>
      <c r="BS82" s="44"/>
      <c r="BT82" s="44"/>
      <c r="BU82" s="44"/>
      <c r="BV82" s="44"/>
      <c r="BW82" s="44"/>
      <c r="BX82" s="44"/>
      <c r="BY82" s="44"/>
      <c r="BZ82" s="44"/>
      <c r="CA82" s="44"/>
      <c r="CB82" s="44"/>
      <c r="CC82" s="44"/>
      <c r="CD82" s="44"/>
      <c r="CE82" s="44"/>
      <c r="CF82" s="44"/>
      <c r="CG82" s="44"/>
      <c r="CH82" s="44"/>
      <c r="CI82" s="44"/>
      <c r="CJ82" s="44"/>
      <c r="CK82" s="44"/>
      <c r="CL82" s="44"/>
      <c r="CM82" s="44"/>
      <c r="CN82" s="44"/>
      <c r="CO82" s="44"/>
      <c r="CP82" s="44"/>
      <c r="CQ82" s="44"/>
      <c r="CR82" s="44"/>
      <c r="CS82" s="44"/>
      <c r="CT82" s="44"/>
      <c r="CU82" s="44"/>
      <c r="CV82" s="44"/>
      <c r="CW82" s="44"/>
      <c r="CX82" s="44"/>
      <c r="CY82" s="44"/>
      <c r="CZ82" s="44"/>
      <c r="DA82" s="44"/>
      <c r="DB82" s="44"/>
      <c r="DC82" s="44"/>
      <c r="DD82" s="44"/>
      <c r="DE82" s="44"/>
      <c r="DF82" s="44"/>
      <c r="DG82" s="44"/>
      <c r="DH82" s="44"/>
      <c r="DI82" s="44"/>
      <c r="DJ82" s="44"/>
      <c r="DK82" s="44"/>
      <c r="DL82" s="44"/>
      <c r="DM82" s="44"/>
      <c r="DN82" s="44"/>
      <c r="DO82" s="44"/>
      <c r="DP82" s="44"/>
      <c r="DQ82" s="44"/>
      <c r="DR82" s="44"/>
      <c r="DS82" s="44"/>
      <c r="DT82" s="44"/>
      <c r="DU82" s="44"/>
      <c r="DV82" s="44"/>
      <c r="DW82" s="44"/>
      <c r="DX82" s="44"/>
      <c r="DY82" s="44"/>
      <c r="DZ82" s="44"/>
      <c r="EA82" s="44"/>
      <c r="EB82" s="44"/>
      <c r="EC82" s="44"/>
      <c r="ED82" s="44"/>
      <c r="EE82" s="44"/>
      <c r="EF82" s="44"/>
      <c r="EG82" s="44"/>
      <c r="EH82" s="44"/>
      <c r="EI82" s="44"/>
      <c r="EJ82" s="44"/>
      <c r="EK82" s="44"/>
      <c r="EL82" s="44"/>
      <c r="EM82" s="44"/>
      <c r="EN82" s="44"/>
      <c r="EO82" s="44"/>
      <c r="EP82" s="44"/>
      <c r="EQ82" s="44"/>
      <c r="ER82" s="44"/>
      <c r="ES82" s="44"/>
      <c r="ET82" s="44"/>
      <c r="EU82" s="44"/>
      <c r="EV82" s="44"/>
      <c r="EW82" s="44"/>
      <c r="EX82" s="44"/>
      <c r="EY82" s="44"/>
      <c r="EZ82" s="44"/>
      <c r="FA82" s="44"/>
      <c r="FB82" s="44"/>
      <c r="FC82" s="44"/>
      <c r="FD82" s="44"/>
      <c r="FE82" s="44"/>
      <c r="FF82" s="44"/>
      <c r="FG82" s="44"/>
      <c r="FH82" s="44"/>
      <c r="FI82" s="44"/>
      <c r="FJ82" s="44"/>
      <c r="FK82" s="44"/>
      <c r="FL82" s="44"/>
      <c r="FM82" s="44"/>
      <c r="FN82" s="44"/>
      <c r="FO82" s="44"/>
      <c r="FP82" s="44"/>
      <c r="FQ82" s="44"/>
      <c r="FR82" s="44"/>
      <c r="FS82" s="44"/>
      <c r="FT82" s="44"/>
      <c r="FU82" s="44"/>
      <c r="FV82" s="44"/>
      <c r="FW82" s="44"/>
      <c r="FX82" s="44"/>
      <c r="FY82" s="44"/>
      <c r="FZ82" s="44"/>
      <c r="GA82" s="44"/>
      <c r="GB82" s="44"/>
      <c r="GC82" s="44"/>
      <c r="GD82" s="44"/>
      <c r="GE82" s="44"/>
      <c r="GF82" s="44"/>
      <c r="GG82" s="44"/>
      <c r="GH82" s="44"/>
      <c r="GI82" s="44"/>
      <c r="GJ82" s="44"/>
      <c r="GK82" s="44"/>
      <c r="GL82" s="44"/>
      <c r="GM82" s="44"/>
      <c r="GN82" s="44"/>
      <c r="GO82" s="44"/>
      <c r="GP82" s="44"/>
      <c r="GQ82" s="44"/>
      <c r="GR82" s="44"/>
      <c r="GS82" s="44"/>
      <c r="GT82" s="44"/>
      <c r="GU82" s="44"/>
      <c r="GV82" s="44"/>
      <c r="GW82" s="44"/>
      <c r="GX82" s="44"/>
      <c r="GY82" s="44"/>
      <c r="GZ82" s="44"/>
      <c r="HA82" s="44"/>
      <c r="HB82" s="44"/>
      <c r="HC82" s="44"/>
      <c r="HD82" s="44"/>
      <c r="HE82" s="44"/>
      <c r="HF82" s="44"/>
      <c r="HG82" s="44"/>
      <c r="HH82" s="44"/>
      <c r="HI82" s="44"/>
      <c r="HJ82" s="44"/>
      <c r="HK82" s="44"/>
      <c r="HL82" s="44"/>
      <c r="HM82" s="44"/>
      <c r="HN82" s="44"/>
      <c r="HO82" s="44"/>
      <c r="HP82" s="44"/>
      <c r="HQ82" s="44"/>
      <c r="HR82" s="44"/>
      <c r="HS82" s="44"/>
      <c r="HT82" s="44"/>
      <c r="HU82" s="44"/>
      <c r="HV82" s="44"/>
      <c r="HW82" s="44"/>
      <c r="HX82" s="44"/>
      <c r="HY82" s="44"/>
      <c r="HZ82" s="44"/>
      <c r="IA82" s="44"/>
      <c r="IB82" s="44"/>
      <c r="IC82" s="44"/>
      <c r="ID82" s="44"/>
      <c r="IE82" s="44"/>
      <c r="IF82" s="44"/>
      <c r="IG82" s="44"/>
      <c r="IH82" s="44"/>
      <c r="II82" s="44"/>
      <c r="IJ82" s="44"/>
      <c r="IK82" s="44"/>
      <c r="IL82" s="44"/>
      <c r="IM82" s="44"/>
      <c r="IN82" s="44"/>
      <c r="IO82" s="44"/>
      <c r="IP82" s="44"/>
      <c r="IQ82" s="44"/>
      <c r="IR82" s="44"/>
      <c r="IS82" s="44"/>
      <c r="IT82" s="44"/>
      <c r="IU82" s="44"/>
      <c r="IV82" s="44"/>
      <c r="IW82" s="44"/>
      <c r="IX82" s="44"/>
      <c r="IY82" s="44"/>
      <c r="IZ82" s="44"/>
      <c r="JA82" s="44"/>
      <c r="JB82" s="44"/>
      <c r="JC82" s="44"/>
      <c r="JD82" s="44"/>
      <c r="JE82" s="44"/>
      <c r="JF82" s="44"/>
      <c r="JG82" s="44"/>
      <c r="JH82" s="44"/>
      <c r="JI82" s="44"/>
      <c r="JJ82" s="44"/>
      <c r="JK82" s="44"/>
      <c r="JL82" s="44"/>
      <c r="JM82" s="44"/>
      <c r="JN82" s="44"/>
      <c r="JO82" s="44"/>
      <c r="JP82" s="44"/>
      <c r="JQ82" s="44"/>
      <c r="JR82" s="44"/>
      <c r="JS82" s="44"/>
      <c r="JT82" s="44"/>
      <c r="JU82" s="44"/>
      <c r="JV82" s="44"/>
      <c r="JW82" s="44"/>
      <c r="JX82" s="44"/>
      <c r="JY82" s="44"/>
      <c r="JZ82" s="44"/>
      <c r="KA82" s="44"/>
      <c r="KB82" s="44"/>
      <c r="KC82" s="44"/>
      <c r="KD82" s="44"/>
      <c r="KE82" s="44"/>
      <c r="KF82" s="44"/>
      <c r="KG82" s="44"/>
      <c r="KH82" s="44"/>
      <c r="KI82" s="44"/>
      <c r="KJ82" s="44"/>
      <c r="KK82" s="44"/>
      <c r="KL82" s="44"/>
      <c r="KM82" s="44"/>
      <c r="KN82" s="44"/>
      <c r="KO82" s="44"/>
      <c r="KP82" s="44"/>
      <c r="KQ82" s="44"/>
      <c r="KR82" s="44"/>
      <c r="KS82" s="44"/>
      <c r="KT82" s="44"/>
      <c r="KU82" s="44"/>
      <c r="KV82" s="44"/>
      <c r="KW82" s="44"/>
      <c r="KX82" s="44"/>
      <c r="KY82" s="44"/>
      <c r="KZ82" s="44"/>
      <c r="LA82" s="44"/>
      <c r="LB82" s="44"/>
      <c r="LC82" s="44"/>
      <c r="LD82" s="44"/>
      <c r="LE82" s="44"/>
      <c r="LF82" s="44"/>
      <c r="LG82" s="44"/>
      <c r="LH82" s="44"/>
      <c r="LI82" s="44"/>
      <c r="LJ82" s="44"/>
      <c r="LK82" s="44"/>
      <c r="LL82" s="44"/>
      <c r="LM82" s="44"/>
      <c r="LN82" s="44"/>
      <c r="LO82" s="44"/>
      <c r="LP82" s="44"/>
      <c r="LQ82" s="44"/>
      <c r="LR82" s="44"/>
      <c r="LS82" s="44"/>
      <c r="LT82" s="44"/>
      <c r="LU82" s="44"/>
      <c r="LV82" s="44"/>
      <c r="LW82" s="44"/>
      <c r="LX82" s="44"/>
      <c r="LY82" s="44"/>
      <c r="LZ82" s="44"/>
      <c r="MA82" s="44"/>
      <c r="MB82" s="44"/>
      <c r="MC82" s="44"/>
      <c r="MD82" s="44"/>
      <c r="ME82" s="44"/>
      <c r="MF82" s="44"/>
      <c r="MG82" s="44"/>
      <c r="MH82" s="44"/>
      <c r="MI82" s="44"/>
      <c r="MJ82" s="44"/>
      <c r="MK82" s="44"/>
      <c r="ML82" s="44"/>
      <c r="MM82" s="44"/>
      <c r="MN82" s="44"/>
      <c r="MO82" s="44"/>
      <c r="MP82" s="44"/>
      <c r="MQ82" s="44"/>
      <c r="MR82" s="44"/>
      <c r="MS82" s="44"/>
      <c r="MT82" s="44"/>
      <c r="MU82" s="44"/>
      <c r="MV82" s="44"/>
      <c r="MW82" s="44"/>
      <c r="MX82" s="44"/>
      <c r="MY82" s="44"/>
      <c r="MZ82" s="44"/>
      <c r="NA82" s="44"/>
      <c r="NB82" s="44"/>
      <c r="NC82" s="44"/>
      <c r="ND82" s="44"/>
      <c r="NE82" s="44"/>
      <c r="NF82" s="44"/>
      <c r="NG82" s="44"/>
      <c r="NH82" s="44"/>
      <c r="NI82" s="44"/>
      <c r="NJ82" s="44"/>
      <c r="NK82" s="44"/>
      <c r="NL82" s="44"/>
      <c r="NM82" s="44"/>
      <c r="NN82" s="44"/>
      <c r="NO82" s="44"/>
      <c r="NP82" s="44"/>
      <c r="NQ82" s="44"/>
      <c r="NR82" s="44"/>
      <c r="NS82" s="44"/>
      <c r="NT82" s="44"/>
      <c r="NU82" s="44"/>
      <c r="NV82" s="44"/>
      <c r="NW82" s="44"/>
      <c r="NX82" s="44"/>
      <c r="NY82" s="44"/>
      <c r="NZ82" s="44"/>
      <c r="OA82" s="44"/>
      <c r="OB82" s="44"/>
      <c r="OC82" s="44"/>
      <c r="OD82" s="44"/>
      <c r="OE82" s="44"/>
      <c r="OF82" s="44"/>
      <c r="OG82" s="44"/>
      <c r="OH82" s="44"/>
      <c r="OI82" s="44"/>
      <c r="OJ82" s="44"/>
      <c r="OK82" s="44"/>
      <c r="OL82" s="44"/>
      <c r="OM82" s="44"/>
      <c r="ON82" s="44"/>
      <c r="OO82" s="44"/>
      <c r="OP82" s="44"/>
      <c r="OQ82" s="44"/>
      <c r="OR82" s="44"/>
      <c r="OS82" s="44"/>
      <c r="OT82" s="44"/>
      <c r="OU82" s="44"/>
      <c r="OV82" s="44"/>
      <c r="OW82" s="44"/>
      <c r="OX82" s="44"/>
      <c r="OY82" s="44"/>
      <c r="OZ82" s="44"/>
      <c r="PA82" s="44"/>
      <c r="PB82" s="44"/>
      <c r="PC82" s="44"/>
      <c r="PD82" s="44"/>
      <c r="PE82" s="44"/>
      <c r="PF82" s="44"/>
      <c r="PG82" s="44"/>
      <c r="PH82" s="44"/>
      <c r="PI82" s="44"/>
      <c r="PJ82" s="44"/>
      <c r="PK82" s="44"/>
      <c r="PL82" s="44"/>
      <c r="PM82" s="44"/>
      <c r="PN82" s="44"/>
      <c r="PO82" s="44"/>
      <c r="PP82" s="44"/>
      <c r="PQ82" s="44"/>
      <c r="PR82" s="44"/>
      <c r="PS82" s="44"/>
      <c r="PT82" s="44"/>
      <c r="PU82" s="44"/>
      <c r="PV82" s="44"/>
      <c r="PW82" s="44"/>
      <c r="PX82" s="44"/>
      <c r="PY82" s="44"/>
      <c r="PZ82" s="44"/>
      <c r="QA82" s="44"/>
      <c r="QB82" s="44"/>
      <c r="QC82" s="44"/>
      <c r="QD82" s="44"/>
      <c r="QE82" s="44"/>
      <c r="QF82" s="44"/>
      <c r="QG82" s="44"/>
      <c r="QH82" s="44"/>
      <c r="QI82" s="44"/>
      <c r="QJ82" s="44"/>
      <c r="QK82" s="44"/>
      <c r="QL82" s="44"/>
      <c r="QM82" s="44"/>
      <c r="QN82" s="44"/>
      <c r="QO82" s="44"/>
      <c r="QP82" s="44"/>
      <c r="QQ82" s="44"/>
      <c r="QR82" s="44"/>
      <c r="QS82" s="44"/>
      <c r="QT82" s="44"/>
      <c r="QU82" s="44"/>
      <c r="QV82" s="44"/>
      <c r="QW82" s="44"/>
      <c r="QX82" s="44"/>
      <c r="QY82" s="44"/>
      <c r="QZ82" s="44"/>
      <c r="RA82" s="44"/>
      <c r="RB82" s="44"/>
      <c r="RC82" s="44"/>
      <c r="RD82" s="44"/>
      <c r="RE82" s="44"/>
      <c r="RF82" s="44"/>
      <c r="RG82" s="44"/>
      <c r="RH82" s="44"/>
      <c r="RI82" s="44"/>
      <c r="RJ82" s="44"/>
      <c r="RK82" s="44"/>
      <c r="RL82" s="44"/>
      <c r="RM82" s="44"/>
      <c r="RN82" s="44"/>
      <c r="RO82" s="44"/>
      <c r="RP82" s="44"/>
      <c r="RQ82" s="44"/>
      <c r="RR82" s="44"/>
      <c r="RS82" s="44"/>
      <c r="RT82" s="44"/>
      <c r="RU82" s="44"/>
      <c r="RV82" s="44"/>
      <c r="RW82" s="44"/>
      <c r="RX82" s="44"/>
      <c r="RY82" s="44"/>
      <c r="RZ82" s="44"/>
      <c r="SA82" s="44"/>
      <c r="SB82" s="44"/>
      <c r="SC82" s="44"/>
      <c r="SD82" s="44"/>
      <c r="SE82" s="44"/>
      <c r="SF82" s="44"/>
      <c r="SG82" s="44"/>
      <c r="SH82" s="44"/>
      <c r="SI82" s="44"/>
      <c r="SJ82" s="44"/>
      <c r="SK82" s="44"/>
      <c r="SL82" s="44"/>
      <c r="SM82" s="44"/>
      <c r="SN82" s="44"/>
      <c r="SO82" s="44"/>
      <c r="SP82" s="44"/>
      <c r="SQ82" s="44"/>
      <c r="SR82" s="44"/>
      <c r="SS82" s="44"/>
      <c r="ST82" s="44"/>
      <c r="SU82" s="44"/>
      <c r="SV82" s="44"/>
      <c r="SW82" s="44"/>
      <c r="SX82" s="44"/>
      <c r="SY82" s="44"/>
      <c r="SZ82" s="44"/>
      <c r="TA82" s="44"/>
      <c r="TB82" s="44"/>
      <c r="TC82" s="44"/>
      <c r="TD82" s="44"/>
      <c r="TE82" s="44"/>
      <c r="TF82" s="44"/>
      <c r="TG82" s="44"/>
      <c r="TH82" s="44"/>
      <c r="TI82" s="44"/>
      <c r="TJ82" s="44"/>
      <c r="TK82" s="44"/>
      <c r="TL82" s="44"/>
      <c r="TM82" s="44"/>
      <c r="TN82" s="44"/>
      <c r="TO82" s="44"/>
      <c r="TP82" s="44"/>
      <c r="TQ82" s="44"/>
      <c r="TR82" s="44"/>
      <c r="TS82" s="44"/>
      <c r="TT82" s="44"/>
      <c r="TU82" s="44"/>
      <c r="TV82" s="44"/>
      <c r="TW82" s="44"/>
      <c r="TX82" s="44"/>
      <c r="TY82" s="44"/>
      <c r="TZ82" s="44"/>
      <c r="UA82" s="44"/>
      <c r="UB82" s="44"/>
      <c r="UC82" s="44"/>
      <c r="UD82" s="44"/>
      <c r="UE82" s="44"/>
      <c r="UF82" s="44"/>
      <c r="UG82" s="44"/>
      <c r="UH82" s="44"/>
      <c r="UI82" s="44"/>
      <c r="UJ82" s="44"/>
      <c r="UK82" s="44"/>
      <c r="UL82" s="44"/>
      <c r="UM82" s="44"/>
      <c r="UN82" s="44"/>
      <c r="UO82" s="44"/>
      <c r="UP82" s="44"/>
      <c r="UQ82" s="44"/>
      <c r="UR82" s="44"/>
      <c r="US82" s="44"/>
      <c r="UT82" s="44"/>
      <c r="UU82" s="44"/>
      <c r="UV82" s="44"/>
      <c r="UW82" s="44"/>
      <c r="UX82" s="44"/>
      <c r="UY82" s="44"/>
      <c r="UZ82" s="44"/>
      <c r="VA82" s="44"/>
      <c r="VB82" s="44"/>
      <c r="VC82" s="44"/>
      <c r="VD82" s="44"/>
      <c r="VE82" s="44"/>
      <c r="VF82" s="44"/>
      <c r="VG82" s="44"/>
      <c r="VH82" s="44"/>
      <c r="VI82" s="44"/>
      <c r="VJ82" s="44"/>
      <c r="VK82" s="44"/>
      <c r="VL82" s="44"/>
      <c r="VM82" s="44"/>
      <c r="VN82" s="44"/>
      <c r="VO82" s="44"/>
      <c r="VP82" s="44"/>
      <c r="VQ82" s="44"/>
      <c r="VR82" s="44"/>
      <c r="VS82" s="44"/>
      <c r="VT82" s="44"/>
      <c r="VU82" s="44"/>
      <c r="VV82" s="44"/>
      <c r="VW82" s="44"/>
      <c r="VX82" s="44"/>
      <c r="VY82" s="44"/>
      <c r="VZ82" s="44"/>
      <c r="WA82" s="44"/>
      <c r="WB82" s="44"/>
      <c r="WC82" s="44"/>
      <c r="WD82" s="44"/>
      <c r="WE82" s="44"/>
      <c r="WF82" s="44"/>
      <c r="WG82" s="44"/>
      <c r="WH82" s="44"/>
      <c r="WI82" s="44"/>
      <c r="WJ82" s="44"/>
      <c r="WK82" s="44"/>
      <c r="WL82" s="44"/>
      <c r="WM82" s="44"/>
      <c r="WN82" s="44"/>
      <c r="WO82" s="44"/>
      <c r="WP82" s="44"/>
      <c r="WQ82" s="44"/>
      <c r="WR82" s="44"/>
      <c r="WS82" s="44"/>
      <c r="WT82" s="44"/>
      <c r="WU82" s="44"/>
      <c r="WV82" s="44"/>
      <c r="WW82" s="44"/>
      <c r="WX82" s="44"/>
      <c r="WY82" s="44"/>
      <c r="WZ82" s="44"/>
      <c r="XA82" s="44"/>
      <c r="XB82" s="44"/>
      <c r="XC82" s="44"/>
      <c r="XD82" s="44"/>
      <c r="XE82" s="44"/>
      <c r="XF82" s="44"/>
      <c r="XG82" s="44"/>
      <c r="XH82" s="44"/>
      <c r="XI82" s="44"/>
      <c r="XJ82" s="44"/>
      <c r="XK82" s="44"/>
      <c r="XL82" s="44"/>
      <c r="XM82" s="44"/>
      <c r="XN82" s="44"/>
      <c r="XO82" s="44"/>
      <c r="XP82" s="44"/>
      <c r="XQ82" s="44"/>
      <c r="XR82" s="44"/>
      <c r="XS82" s="44"/>
      <c r="XT82" s="44"/>
      <c r="XU82" s="44"/>
      <c r="XV82" s="44"/>
      <c r="XW82" s="44"/>
      <c r="XX82" s="44"/>
      <c r="XY82" s="44"/>
      <c r="XZ82" s="44"/>
      <c r="YA82" s="44"/>
      <c r="YB82" s="44"/>
      <c r="YC82" s="44"/>
      <c r="YD82" s="44"/>
      <c r="YE82" s="44"/>
      <c r="YF82" s="44"/>
      <c r="YG82" s="44"/>
      <c r="YH82" s="44"/>
      <c r="YI82" s="44"/>
      <c r="YJ82" s="44"/>
      <c r="YK82" s="44"/>
      <c r="YL82" s="44"/>
      <c r="YM82" s="44"/>
      <c r="YN82" s="44"/>
      <c r="YO82" s="44"/>
      <c r="YP82" s="44"/>
      <c r="YQ82" s="44"/>
      <c r="YR82" s="44"/>
      <c r="YS82" s="44"/>
      <c r="YT82" s="44"/>
      <c r="YU82" s="44"/>
      <c r="YV82" s="44"/>
      <c r="YW82" s="44"/>
      <c r="YX82" s="44"/>
      <c r="YY82" s="44"/>
      <c r="YZ82" s="44"/>
      <c r="ZA82" s="44"/>
      <c r="ZB82" s="44"/>
      <c r="ZC82" s="44"/>
      <c r="ZD82" s="44"/>
      <c r="ZE82" s="44"/>
      <c r="ZF82" s="44"/>
      <c r="ZG82" s="44"/>
      <c r="ZH82" s="44"/>
      <c r="ZI82" s="44"/>
      <c r="ZJ82" s="44"/>
      <c r="ZK82" s="44"/>
      <c r="ZL82" s="44"/>
      <c r="ZM82" s="44"/>
      <c r="ZN82" s="44"/>
      <c r="ZO82" s="44"/>
      <c r="ZP82" s="44"/>
      <c r="ZQ82" s="44"/>
      <c r="ZR82" s="44"/>
      <c r="ZS82" s="44"/>
      <c r="ZT82" s="44"/>
      <c r="ZU82" s="44"/>
      <c r="ZV82" s="44"/>
      <c r="ZW82" s="44"/>
      <c r="ZX82" s="44"/>
      <c r="ZY82" s="44"/>
      <c r="ZZ82" s="44"/>
      <c r="AAA82" s="44"/>
      <c r="AAB82" s="44"/>
      <c r="AAC82" s="44"/>
      <c r="AAD82" s="44"/>
      <c r="AAE82" s="44"/>
      <c r="AAF82" s="44"/>
      <c r="AAG82" s="44"/>
      <c r="AAH82" s="44"/>
      <c r="AAI82" s="44"/>
      <c r="AAJ82" s="44"/>
      <c r="AAK82" s="44"/>
      <c r="AAL82" s="44"/>
      <c r="AAM82" s="44"/>
      <c r="AAN82" s="44"/>
      <c r="AAO82" s="44"/>
      <c r="AAP82" s="44"/>
      <c r="AAQ82" s="44"/>
      <c r="AAR82" s="44"/>
      <c r="AAS82" s="44"/>
      <c r="AAT82" s="44"/>
      <c r="AAU82" s="44"/>
      <c r="AAV82" s="44"/>
      <c r="AAW82" s="44"/>
      <c r="AAX82" s="44"/>
      <c r="AAY82" s="44"/>
      <c r="AAZ82" s="44"/>
      <c r="ABA82" s="44"/>
      <c r="ABB82" s="44"/>
      <c r="ABC82" s="44"/>
      <c r="ABD82" s="44"/>
      <c r="ABE82" s="44"/>
      <c r="ABF82" s="44"/>
      <c r="ABG82" s="44"/>
      <c r="ABH82" s="44"/>
      <c r="ABI82" s="44"/>
      <c r="ABJ82" s="44"/>
      <c r="ABK82" s="44"/>
      <c r="ABL82" s="44"/>
      <c r="ABM82" s="44"/>
      <c r="ABN82" s="44"/>
      <c r="ABO82" s="44"/>
      <c r="ABP82" s="44"/>
      <c r="ABQ82" s="44"/>
      <c r="ABR82" s="44"/>
      <c r="ABS82" s="44"/>
      <c r="ABT82" s="44"/>
      <c r="ABU82" s="44"/>
      <c r="ABV82" s="44"/>
      <c r="ABW82" s="44"/>
      <c r="ABX82" s="44"/>
      <c r="ABY82" s="44"/>
      <c r="ABZ82" s="44"/>
      <c r="ACA82" s="44"/>
      <c r="ACB82" s="44"/>
      <c r="ACC82" s="44"/>
      <c r="ACD82" s="44"/>
      <c r="ACE82" s="44"/>
      <c r="ACF82" s="44"/>
      <c r="ACG82" s="44"/>
      <c r="ACH82" s="44"/>
      <c r="ACI82" s="44"/>
      <c r="ACJ82" s="44"/>
      <c r="ACK82" s="44"/>
      <c r="ACL82" s="44"/>
      <c r="ACM82" s="44"/>
      <c r="ACN82" s="44"/>
      <c r="ACO82" s="44"/>
      <c r="ACP82" s="44"/>
      <c r="ACQ82" s="44"/>
      <c r="ACR82" s="44"/>
      <c r="ACS82" s="44"/>
      <c r="ACT82" s="44"/>
      <c r="ACU82" s="44"/>
      <c r="ACV82" s="44"/>
      <c r="ACW82" s="44"/>
      <c r="ACX82" s="44"/>
      <c r="ACY82" s="44"/>
      <c r="ACZ82" s="44"/>
      <c r="ADA82" s="44"/>
      <c r="ADB82" s="44"/>
      <c r="ADC82" s="44"/>
      <c r="ADD82" s="44"/>
      <c r="ADE82" s="44"/>
      <c r="ADF82" s="44"/>
      <c r="ADG82" s="44"/>
      <c r="ADH82" s="44"/>
      <c r="ADI82" s="44"/>
      <c r="ADJ82" s="44"/>
      <c r="ADK82" s="44"/>
      <c r="ADL82" s="44"/>
      <c r="ADM82" s="44"/>
      <c r="ADN82" s="44"/>
      <c r="ADO82" s="44"/>
      <c r="ADP82" s="44"/>
      <c r="ADQ82" s="44"/>
      <c r="ADR82" s="44"/>
      <c r="ADS82" s="44"/>
      <c r="ADT82" s="44"/>
      <c r="ADU82" s="44"/>
      <c r="ADV82" s="44"/>
      <c r="ADW82" s="44"/>
      <c r="ADX82" s="44"/>
      <c r="ADY82" s="44"/>
      <c r="ADZ82" s="44"/>
      <c r="AEA82" s="44"/>
      <c r="AEB82" s="44"/>
      <c r="AEC82" s="44"/>
      <c r="AED82" s="44"/>
      <c r="AEE82" s="44"/>
      <c r="AEF82" s="44"/>
      <c r="AEG82" s="44"/>
      <c r="AEH82" s="44"/>
      <c r="AEI82" s="44"/>
      <c r="AEJ82" s="44"/>
      <c r="AEK82" s="44"/>
      <c r="AEL82" s="44"/>
      <c r="AEM82" s="44"/>
      <c r="AEN82" s="44"/>
      <c r="AEO82" s="44"/>
      <c r="AEP82" s="44"/>
      <c r="AEQ82" s="44"/>
      <c r="AER82" s="44"/>
      <c r="AES82" s="44"/>
      <c r="AET82" s="44"/>
      <c r="AEU82" s="44"/>
      <c r="AEV82" s="44"/>
      <c r="AEW82" s="44"/>
      <c r="AEX82" s="44"/>
      <c r="AEY82" s="44"/>
      <c r="AEZ82" s="44"/>
      <c r="AFA82" s="44"/>
      <c r="AFB82" s="44"/>
      <c r="AFC82" s="44"/>
      <c r="AFD82" s="44"/>
      <c r="AFE82" s="44"/>
      <c r="AFF82" s="44"/>
      <c r="AFG82" s="44"/>
      <c r="AFH82" s="44"/>
      <c r="AFI82" s="44"/>
      <c r="AFJ82" s="44"/>
      <c r="AFK82" s="44"/>
      <c r="AFL82" s="44"/>
      <c r="AFM82" s="44"/>
      <c r="AFN82" s="44"/>
      <c r="AFO82" s="44"/>
      <c r="AFP82" s="44"/>
      <c r="AFQ82" s="44"/>
      <c r="AFR82" s="44"/>
      <c r="AFS82" s="44"/>
      <c r="AFT82" s="44"/>
      <c r="AFU82" s="44"/>
      <c r="AFV82" s="44"/>
      <c r="AFW82" s="44"/>
      <c r="AFX82" s="44"/>
      <c r="AFY82" s="44"/>
      <c r="AFZ82" s="44"/>
      <c r="AGA82" s="44"/>
      <c r="AGB82" s="44"/>
      <c r="AGC82" s="44"/>
      <c r="AGD82" s="44"/>
      <c r="AGE82" s="44"/>
      <c r="AGF82" s="44"/>
      <c r="AGG82" s="44"/>
      <c r="AGH82" s="44"/>
      <c r="AGI82" s="44"/>
      <c r="AGJ82" s="44"/>
      <c r="AGK82" s="44"/>
      <c r="AGL82" s="44"/>
      <c r="AGM82" s="44"/>
      <c r="AGN82" s="44"/>
      <c r="AGO82" s="44"/>
      <c r="AGP82" s="44"/>
      <c r="AGQ82" s="44"/>
      <c r="AGR82" s="44"/>
      <c r="AGS82" s="44"/>
      <c r="AGT82" s="44"/>
      <c r="AGU82" s="44"/>
      <c r="AGV82" s="44"/>
      <c r="AGW82" s="44"/>
      <c r="AGX82" s="44"/>
      <c r="AGY82" s="44"/>
      <c r="AGZ82" s="44"/>
      <c r="AHA82" s="44"/>
      <c r="AHB82" s="44"/>
      <c r="AHC82" s="44"/>
      <c r="AHD82" s="44"/>
      <c r="AHE82" s="44"/>
      <c r="AHF82" s="44"/>
      <c r="AHG82" s="44"/>
      <c r="AHH82" s="44"/>
      <c r="AHI82" s="44"/>
      <c r="AHJ82" s="44"/>
      <c r="AHK82" s="44"/>
      <c r="AHL82" s="44"/>
      <c r="AHM82" s="44"/>
      <c r="AHN82" s="44"/>
      <c r="AHO82" s="44"/>
      <c r="AHP82" s="44"/>
      <c r="AHQ82" s="44"/>
      <c r="AHR82" s="44"/>
      <c r="AHS82" s="44"/>
      <c r="AHT82" s="44"/>
      <c r="AHU82" s="44"/>
      <c r="AHV82" s="44"/>
      <c r="AHW82" s="44"/>
      <c r="AHX82" s="44"/>
      <c r="AHY82" s="44"/>
      <c r="AHZ82" s="44"/>
      <c r="AIA82" s="44"/>
      <c r="AIB82" s="44"/>
      <c r="AIC82" s="44"/>
      <c r="AID82" s="44"/>
      <c r="AIE82" s="44"/>
      <c r="AIF82" s="44"/>
      <c r="AIG82" s="44"/>
      <c r="AIH82" s="44"/>
      <c r="AII82" s="44"/>
      <c r="AIJ82" s="44"/>
      <c r="AIK82" s="44"/>
      <c r="AIL82" s="44"/>
      <c r="AIM82" s="44"/>
      <c r="AIN82" s="44"/>
      <c r="AIO82" s="44"/>
      <c r="AIP82" s="44"/>
      <c r="AIQ82" s="44"/>
      <c r="AIR82" s="44"/>
      <c r="AIS82" s="44"/>
      <c r="AIT82" s="44"/>
      <c r="AIU82" s="44"/>
      <c r="AIV82" s="44"/>
      <c r="AIW82" s="44"/>
      <c r="AIX82" s="44"/>
      <c r="AIY82" s="44"/>
      <c r="AIZ82" s="44"/>
      <c r="AJA82" s="44"/>
      <c r="AJB82" s="44"/>
      <c r="AJC82" s="44"/>
      <c r="AJD82" s="44"/>
      <c r="AJE82" s="44"/>
      <c r="AJF82" s="44"/>
      <c r="AJG82" s="44"/>
      <c r="AJH82" s="44"/>
      <c r="AJI82" s="44"/>
      <c r="AJJ82" s="44"/>
      <c r="AJK82" s="44"/>
      <c r="AJL82" s="44"/>
      <c r="AJM82" s="44"/>
      <c r="AJN82" s="44"/>
      <c r="AJO82" s="44"/>
      <c r="AJP82" s="44"/>
      <c r="AJQ82" s="44"/>
      <c r="AJR82" s="44"/>
      <c r="AJS82" s="44"/>
      <c r="AJT82" s="44"/>
      <c r="AJU82" s="44"/>
      <c r="AJV82" s="44"/>
      <c r="AJW82" s="44"/>
      <c r="AJX82" s="44"/>
      <c r="AJY82" s="44"/>
      <c r="AJZ82" s="44"/>
      <c r="AKA82" s="44"/>
      <c r="AKB82" s="44"/>
      <c r="AKC82" s="44"/>
      <c r="AKD82" s="44"/>
      <c r="AKE82" s="44"/>
      <c r="AKF82" s="44"/>
      <c r="AKG82" s="44"/>
      <c r="AKH82" s="44"/>
      <c r="AKI82" s="44"/>
      <c r="AKJ82" s="44"/>
      <c r="AKK82" s="44"/>
      <c r="AKL82" s="44"/>
      <c r="AKM82" s="44"/>
      <c r="AKN82" s="44"/>
      <c r="AKO82" s="44"/>
      <c r="AKP82" s="44"/>
      <c r="AKQ82" s="44"/>
      <c r="AKR82" s="44"/>
      <c r="AKS82" s="44"/>
      <c r="AKT82" s="44"/>
      <c r="AKU82" s="44"/>
      <c r="AKV82" s="44"/>
      <c r="AKW82" s="44"/>
      <c r="AKX82" s="44"/>
      <c r="AKY82" s="44"/>
      <c r="AKZ82" s="44"/>
      <c r="ALA82" s="44"/>
      <c r="ALB82" s="44"/>
      <c r="ALC82" s="44"/>
      <c r="ALD82" s="44"/>
      <c r="ALE82" s="44"/>
      <c r="ALF82" s="44"/>
      <c r="ALG82" s="44"/>
      <c r="ALH82" s="44"/>
      <c r="ALI82" s="44"/>
      <c r="ALJ82" s="44"/>
      <c r="ALK82" s="44"/>
      <c r="ALL82" s="44"/>
      <c r="ALM82" s="44"/>
      <c r="ALN82" s="44"/>
      <c r="ALO82" s="44"/>
      <c r="ALP82" s="44"/>
      <c r="ALQ82" s="44"/>
      <c r="ALR82" s="44"/>
      <c r="ALS82" s="44"/>
      <c r="ALT82" s="44"/>
      <c r="ALU82" s="44"/>
      <c r="ALV82" s="44"/>
      <c r="ALW82" s="44"/>
      <c r="ALX82" s="44"/>
      <c r="ALY82" s="44"/>
      <c r="ALZ82" s="44"/>
      <c r="AMA82" s="44"/>
      <c r="AMB82" s="44"/>
      <c r="AMC82" s="44"/>
      <c r="AMD82" s="44"/>
      <c r="AME82" s="44"/>
      <c r="AMF82" s="44"/>
      <c r="AMG82" s="44"/>
      <c r="AMH82" s="44"/>
      <c r="AMI82" s="44"/>
      <c r="AMJ82" s="44"/>
      <c r="AMK82" s="44"/>
      <c r="AML82" s="44"/>
      <c r="AMM82" s="44"/>
      <c r="AMN82" s="44"/>
      <c r="AMO82" s="44"/>
      <c r="AMP82" s="44"/>
      <c r="AMQ82" s="44"/>
      <c r="AMR82" s="44"/>
      <c r="AMS82" s="44"/>
      <c r="AMT82" s="44"/>
      <c r="AMU82" s="44"/>
      <c r="AMV82" s="44"/>
      <c r="AMW82" s="44"/>
      <c r="AMX82" s="44"/>
      <c r="AMY82" s="44"/>
      <c r="AMZ82" s="44"/>
      <c r="ANA82" s="44"/>
      <c r="ANB82" s="44"/>
      <c r="ANC82" s="44"/>
      <c r="AND82" s="44"/>
      <c r="ANE82" s="44"/>
      <c r="ANF82" s="44"/>
      <c r="ANG82" s="44"/>
      <c r="ANH82" s="44"/>
      <c r="ANI82" s="44"/>
      <c r="ANJ82" s="44"/>
      <c r="ANK82" s="44"/>
      <c r="ANL82" s="44"/>
      <c r="ANM82" s="44"/>
      <c r="ANN82" s="44"/>
      <c r="ANO82" s="44"/>
      <c r="ANP82" s="44"/>
      <c r="ANQ82" s="44"/>
      <c r="ANR82" s="44"/>
      <c r="ANS82" s="44"/>
      <c r="ANT82" s="44"/>
      <c r="ANU82" s="44"/>
      <c r="ANV82" s="44"/>
      <c r="ANW82" s="44"/>
      <c r="ANX82" s="44"/>
      <c r="ANY82" s="44"/>
      <c r="ANZ82" s="44"/>
      <c r="AOA82" s="44"/>
      <c r="AOB82" s="44"/>
      <c r="AOC82" s="44"/>
      <c r="AOD82" s="44"/>
      <c r="AOE82" s="44"/>
      <c r="AOF82" s="44"/>
      <c r="AOG82" s="44"/>
      <c r="AOH82" s="44"/>
      <c r="AOI82" s="44"/>
      <c r="AOJ82" s="44"/>
      <c r="AOK82" s="44"/>
      <c r="AOL82" s="44"/>
      <c r="AOM82" s="44"/>
      <c r="AON82" s="44"/>
      <c r="AOO82" s="44"/>
      <c r="AOP82" s="44"/>
      <c r="AOQ82" s="44"/>
      <c r="AOR82" s="44"/>
      <c r="AOS82" s="44"/>
      <c r="AOT82" s="44"/>
      <c r="AOU82" s="44"/>
      <c r="AOV82" s="44"/>
      <c r="AOW82" s="44"/>
      <c r="AOX82" s="44"/>
      <c r="AOY82" s="44"/>
      <c r="AOZ82" s="44"/>
      <c r="APA82" s="44"/>
      <c r="APB82" s="44"/>
      <c r="APC82" s="44"/>
      <c r="APD82" s="44"/>
      <c r="APE82" s="44"/>
      <c r="APF82" s="44"/>
      <c r="APG82" s="44"/>
      <c r="APH82" s="44"/>
      <c r="API82" s="44"/>
      <c r="APJ82" s="44"/>
      <c r="APK82" s="44"/>
      <c r="APL82" s="44"/>
      <c r="APM82" s="44"/>
    </row>
    <row r="83" spans="3:1105" x14ac:dyDescent="0.25">
      <c r="C83" s="46" t="s">
        <v>361</v>
      </c>
      <c r="D83" s="44">
        <v>12423</v>
      </c>
      <c r="E83" s="119">
        <v>0</v>
      </c>
      <c r="F83" s="119">
        <v>-94557454.519999996</v>
      </c>
      <c r="G83" s="119">
        <v>26617211.370000001</v>
      </c>
      <c r="H83" s="119">
        <v>0</v>
      </c>
      <c r="I83" s="44"/>
      <c r="J83" s="44"/>
      <c r="K83" s="44"/>
      <c r="L83" s="44"/>
      <c r="M83" s="44"/>
      <c r="N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44"/>
      <c r="AV83" s="44"/>
      <c r="AW83" s="44"/>
      <c r="AX83" s="44"/>
      <c r="AY83" s="44"/>
      <c r="AZ83" s="44"/>
      <c r="BA83" s="44"/>
      <c r="BB83" s="44"/>
      <c r="BC83" s="44"/>
      <c r="BD83" s="44"/>
      <c r="BE83" s="44"/>
      <c r="BF83" s="44"/>
      <c r="BG83" s="44"/>
      <c r="BH83" s="44"/>
      <c r="BI83" s="44"/>
      <c r="BJ83" s="44"/>
      <c r="BK83" s="44"/>
      <c r="BL83" s="44"/>
      <c r="BM83" s="44"/>
      <c r="BN83" s="44"/>
      <c r="BO83" s="44"/>
      <c r="BP83" s="44"/>
      <c r="BQ83" s="44"/>
      <c r="BR83" s="44"/>
      <c r="BS83" s="44"/>
      <c r="BT83" s="44"/>
      <c r="BU83" s="44"/>
      <c r="BV83" s="44"/>
      <c r="BW83" s="44"/>
      <c r="BX83" s="44"/>
      <c r="BY83" s="44"/>
      <c r="BZ83" s="44"/>
      <c r="CA83" s="44"/>
      <c r="CB83" s="44"/>
      <c r="CC83" s="44"/>
      <c r="CD83" s="44"/>
      <c r="CE83" s="44"/>
      <c r="CF83" s="44"/>
      <c r="CG83" s="44"/>
      <c r="CH83" s="44"/>
      <c r="CI83" s="44"/>
      <c r="CJ83" s="44"/>
      <c r="CK83" s="44"/>
      <c r="CL83" s="44"/>
      <c r="CM83" s="44"/>
      <c r="CN83" s="44"/>
      <c r="CO83" s="44"/>
      <c r="CP83" s="44"/>
      <c r="CQ83" s="44"/>
      <c r="CR83" s="44"/>
      <c r="CS83" s="44"/>
      <c r="CT83" s="44"/>
      <c r="CU83" s="44"/>
      <c r="CV83" s="44"/>
      <c r="CW83" s="44"/>
      <c r="CX83" s="44"/>
      <c r="CY83" s="44"/>
      <c r="CZ83" s="44"/>
      <c r="DA83" s="44"/>
      <c r="DB83" s="44"/>
      <c r="DC83" s="44"/>
      <c r="DD83" s="44"/>
      <c r="DE83" s="44"/>
      <c r="DF83" s="44"/>
      <c r="DG83" s="44"/>
      <c r="DH83" s="44"/>
      <c r="DI83" s="44"/>
      <c r="DJ83" s="44"/>
      <c r="DK83" s="44"/>
      <c r="DL83" s="44"/>
      <c r="DM83" s="44"/>
      <c r="DN83" s="44"/>
      <c r="DO83" s="44"/>
      <c r="DP83" s="44"/>
      <c r="DQ83" s="44"/>
      <c r="DR83" s="44"/>
      <c r="DS83" s="44"/>
      <c r="DT83" s="44"/>
      <c r="DU83" s="44"/>
      <c r="DV83" s="44"/>
      <c r="DW83" s="44"/>
      <c r="DX83" s="44"/>
      <c r="DY83" s="44"/>
      <c r="DZ83" s="44"/>
      <c r="EA83" s="44"/>
      <c r="EB83" s="44"/>
      <c r="EC83" s="44"/>
      <c r="ED83" s="44"/>
      <c r="EE83" s="44"/>
      <c r="EF83" s="44"/>
      <c r="EG83" s="44"/>
      <c r="EH83" s="44"/>
      <c r="EI83" s="44"/>
      <c r="EJ83" s="44"/>
      <c r="EK83" s="44"/>
      <c r="EL83" s="44"/>
      <c r="EM83" s="44"/>
      <c r="EN83" s="44"/>
      <c r="EO83" s="44"/>
      <c r="EP83" s="44"/>
      <c r="EQ83" s="44"/>
      <c r="ER83" s="44"/>
      <c r="ES83" s="44"/>
      <c r="ET83" s="44"/>
      <c r="EU83" s="44"/>
      <c r="EV83" s="44"/>
      <c r="EW83" s="44"/>
      <c r="EX83" s="44"/>
      <c r="EY83" s="44"/>
      <c r="EZ83" s="44"/>
      <c r="FA83" s="44"/>
      <c r="FB83" s="44"/>
      <c r="FC83" s="44"/>
      <c r="FD83" s="44"/>
      <c r="FE83" s="44"/>
      <c r="FF83" s="44"/>
      <c r="FG83" s="44"/>
      <c r="FH83" s="44"/>
      <c r="FI83" s="44"/>
      <c r="FJ83" s="44"/>
      <c r="FK83" s="44"/>
      <c r="FL83" s="44"/>
      <c r="FM83" s="44"/>
      <c r="FN83" s="44"/>
      <c r="FO83" s="44"/>
      <c r="FP83" s="44"/>
      <c r="FQ83" s="44"/>
      <c r="FR83" s="44"/>
      <c r="FS83" s="44"/>
      <c r="FT83" s="44"/>
      <c r="FU83" s="44"/>
      <c r="FV83" s="44"/>
      <c r="FW83" s="44"/>
      <c r="FX83" s="44"/>
      <c r="FY83" s="44"/>
      <c r="FZ83" s="44"/>
      <c r="GA83" s="44"/>
      <c r="GB83" s="44"/>
      <c r="GC83" s="44"/>
      <c r="GD83" s="44"/>
      <c r="GE83" s="44"/>
      <c r="GF83" s="44"/>
      <c r="GG83" s="44"/>
      <c r="GH83" s="44"/>
      <c r="GI83" s="44"/>
      <c r="GJ83" s="44"/>
      <c r="GK83" s="44"/>
      <c r="GL83" s="44"/>
      <c r="GM83" s="44"/>
      <c r="GN83" s="44"/>
      <c r="GO83" s="44"/>
      <c r="GP83" s="44"/>
      <c r="GQ83" s="44"/>
      <c r="GR83" s="44"/>
      <c r="GS83" s="44"/>
      <c r="GT83" s="44"/>
      <c r="GU83" s="44"/>
      <c r="GV83" s="44"/>
      <c r="GW83" s="44"/>
      <c r="GX83" s="44"/>
      <c r="GY83" s="44"/>
      <c r="GZ83" s="44"/>
      <c r="HA83" s="44"/>
      <c r="HB83" s="44"/>
      <c r="HC83" s="44"/>
      <c r="HD83" s="44"/>
      <c r="HE83" s="44"/>
      <c r="HF83" s="44"/>
      <c r="HG83" s="44"/>
      <c r="HH83" s="44"/>
      <c r="HI83" s="44"/>
      <c r="HJ83" s="44"/>
      <c r="HK83" s="44"/>
      <c r="HL83" s="44"/>
      <c r="HM83" s="44"/>
      <c r="HN83" s="44"/>
      <c r="HO83" s="44"/>
      <c r="HP83" s="44"/>
      <c r="HQ83" s="44"/>
      <c r="HR83" s="44"/>
      <c r="HS83" s="44"/>
      <c r="HT83" s="44"/>
      <c r="HU83" s="44"/>
      <c r="HV83" s="44"/>
      <c r="HW83" s="44"/>
      <c r="HX83" s="44"/>
      <c r="HY83" s="44"/>
      <c r="HZ83" s="44"/>
      <c r="IA83" s="44"/>
      <c r="IB83" s="44"/>
      <c r="IC83" s="44"/>
      <c r="ID83" s="44"/>
      <c r="IE83" s="44"/>
      <c r="IF83" s="44"/>
      <c r="IG83" s="44"/>
      <c r="IH83" s="44"/>
      <c r="II83" s="44"/>
      <c r="IJ83" s="44"/>
      <c r="IK83" s="44"/>
      <c r="IL83" s="44"/>
      <c r="IM83" s="44"/>
      <c r="IN83" s="44"/>
      <c r="IO83" s="44"/>
      <c r="IP83" s="44"/>
      <c r="IQ83" s="44"/>
      <c r="IR83" s="44"/>
      <c r="IS83" s="44"/>
      <c r="IT83" s="44"/>
      <c r="IU83" s="44"/>
      <c r="IV83" s="44"/>
      <c r="IW83" s="44"/>
      <c r="IX83" s="44"/>
      <c r="IY83" s="44"/>
      <c r="IZ83" s="44"/>
      <c r="JA83" s="44"/>
      <c r="JB83" s="44"/>
      <c r="JC83" s="44"/>
      <c r="JD83" s="44"/>
      <c r="JE83" s="44"/>
      <c r="JF83" s="44"/>
      <c r="JG83" s="44"/>
      <c r="JH83" s="44"/>
      <c r="JI83" s="44"/>
      <c r="JJ83" s="44"/>
      <c r="JK83" s="44"/>
      <c r="JL83" s="44"/>
      <c r="JM83" s="44"/>
      <c r="JN83" s="44"/>
      <c r="JO83" s="44"/>
      <c r="JP83" s="44"/>
      <c r="JQ83" s="44"/>
      <c r="JR83" s="44"/>
      <c r="JS83" s="44"/>
      <c r="JT83" s="44"/>
      <c r="JU83" s="44"/>
      <c r="JV83" s="44"/>
      <c r="JW83" s="44"/>
      <c r="JX83" s="44"/>
      <c r="JY83" s="44"/>
      <c r="JZ83" s="44"/>
      <c r="KA83" s="44"/>
      <c r="KB83" s="44"/>
      <c r="KC83" s="44"/>
      <c r="KD83" s="44"/>
      <c r="KE83" s="44"/>
      <c r="KF83" s="44"/>
      <c r="KG83" s="44"/>
      <c r="KH83" s="44"/>
      <c r="KI83" s="44"/>
      <c r="KJ83" s="44"/>
      <c r="KK83" s="44"/>
      <c r="KL83" s="44"/>
      <c r="KM83" s="44"/>
      <c r="KN83" s="44"/>
      <c r="KO83" s="44"/>
      <c r="KP83" s="44"/>
      <c r="KQ83" s="44"/>
      <c r="KR83" s="44"/>
      <c r="KS83" s="44"/>
      <c r="KT83" s="44"/>
      <c r="KU83" s="44"/>
      <c r="KV83" s="44"/>
      <c r="KW83" s="44"/>
      <c r="KX83" s="44"/>
      <c r="KY83" s="44"/>
      <c r="KZ83" s="44"/>
      <c r="LA83" s="44"/>
      <c r="LB83" s="44"/>
      <c r="LC83" s="44"/>
      <c r="LD83" s="44"/>
      <c r="LE83" s="44"/>
      <c r="LF83" s="44"/>
      <c r="LG83" s="44"/>
      <c r="LH83" s="44"/>
      <c r="LI83" s="44"/>
      <c r="LJ83" s="44"/>
      <c r="LK83" s="44"/>
      <c r="LL83" s="44"/>
      <c r="LM83" s="44"/>
      <c r="LN83" s="44"/>
      <c r="LO83" s="44"/>
      <c r="LP83" s="44"/>
      <c r="LQ83" s="44"/>
      <c r="LR83" s="44"/>
      <c r="LS83" s="44"/>
      <c r="LT83" s="44"/>
      <c r="LU83" s="44"/>
      <c r="LV83" s="44"/>
      <c r="LW83" s="44"/>
      <c r="LX83" s="44"/>
      <c r="LY83" s="44"/>
      <c r="LZ83" s="44"/>
      <c r="MA83" s="44"/>
      <c r="MB83" s="44"/>
      <c r="MC83" s="44"/>
      <c r="MD83" s="44"/>
      <c r="ME83" s="44"/>
      <c r="MF83" s="44"/>
      <c r="MG83" s="44"/>
      <c r="MH83" s="44"/>
      <c r="MI83" s="44"/>
      <c r="MJ83" s="44"/>
      <c r="MK83" s="44"/>
      <c r="ML83" s="44"/>
      <c r="MM83" s="44"/>
      <c r="MN83" s="44"/>
      <c r="MO83" s="44"/>
      <c r="MP83" s="44"/>
      <c r="MQ83" s="44"/>
      <c r="MR83" s="44"/>
      <c r="MS83" s="44"/>
      <c r="MT83" s="44"/>
      <c r="MU83" s="44"/>
      <c r="MV83" s="44"/>
      <c r="MW83" s="44"/>
      <c r="MX83" s="44"/>
      <c r="MY83" s="44"/>
      <c r="MZ83" s="44"/>
      <c r="NA83" s="44"/>
      <c r="NB83" s="44"/>
      <c r="NC83" s="44"/>
      <c r="ND83" s="44"/>
      <c r="NE83" s="44"/>
      <c r="NF83" s="44"/>
      <c r="NG83" s="44"/>
      <c r="NH83" s="44"/>
      <c r="NI83" s="44"/>
      <c r="NJ83" s="44"/>
      <c r="NK83" s="44"/>
      <c r="NL83" s="44"/>
      <c r="NM83" s="44"/>
      <c r="NN83" s="44"/>
      <c r="NO83" s="44"/>
      <c r="NP83" s="44"/>
      <c r="NQ83" s="44"/>
      <c r="NR83" s="44"/>
      <c r="NS83" s="44"/>
      <c r="NT83" s="44"/>
      <c r="NU83" s="44"/>
      <c r="NV83" s="44"/>
      <c r="NW83" s="44"/>
      <c r="NX83" s="44"/>
      <c r="NY83" s="44"/>
      <c r="NZ83" s="44"/>
      <c r="OA83" s="44"/>
      <c r="OB83" s="44"/>
      <c r="OC83" s="44"/>
      <c r="OD83" s="44"/>
      <c r="OE83" s="44"/>
      <c r="OF83" s="44"/>
      <c r="OG83" s="44"/>
      <c r="OH83" s="44"/>
      <c r="OI83" s="44"/>
      <c r="OJ83" s="44"/>
      <c r="OK83" s="44"/>
      <c r="OL83" s="44"/>
      <c r="OM83" s="44"/>
      <c r="ON83" s="44"/>
      <c r="OO83" s="44"/>
      <c r="OP83" s="44"/>
      <c r="OQ83" s="44"/>
      <c r="OR83" s="44"/>
      <c r="OS83" s="44"/>
      <c r="OT83" s="44"/>
      <c r="OU83" s="44"/>
      <c r="OV83" s="44"/>
      <c r="OW83" s="44"/>
      <c r="OX83" s="44"/>
      <c r="OY83" s="44"/>
      <c r="OZ83" s="44"/>
      <c r="PA83" s="44"/>
      <c r="PB83" s="44"/>
      <c r="PC83" s="44"/>
      <c r="PD83" s="44"/>
      <c r="PE83" s="44"/>
      <c r="PF83" s="44"/>
      <c r="PG83" s="44"/>
      <c r="PH83" s="44"/>
      <c r="PI83" s="44"/>
      <c r="PJ83" s="44"/>
      <c r="PK83" s="44"/>
      <c r="PL83" s="44"/>
      <c r="PM83" s="44"/>
      <c r="PN83" s="44"/>
      <c r="PO83" s="44"/>
      <c r="PP83" s="44"/>
      <c r="PQ83" s="44"/>
      <c r="PR83" s="44"/>
      <c r="PS83" s="44"/>
      <c r="PT83" s="44"/>
      <c r="PU83" s="44"/>
      <c r="PV83" s="44"/>
      <c r="PW83" s="44"/>
      <c r="PX83" s="44"/>
      <c r="PY83" s="44"/>
      <c r="PZ83" s="44"/>
      <c r="QA83" s="44"/>
      <c r="QB83" s="44"/>
      <c r="QC83" s="44"/>
      <c r="QD83" s="44"/>
      <c r="QE83" s="44"/>
      <c r="QF83" s="44"/>
      <c r="QG83" s="44"/>
      <c r="QH83" s="44"/>
      <c r="QI83" s="44"/>
      <c r="QJ83" s="44"/>
      <c r="QK83" s="44"/>
      <c r="QL83" s="44"/>
      <c r="QM83" s="44"/>
      <c r="QN83" s="44"/>
      <c r="QO83" s="44"/>
      <c r="QP83" s="44"/>
      <c r="QQ83" s="44"/>
      <c r="QR83" s="44"/>
      <c r="QS83" s="44"/>
      <c r="QT83" s="44"/>
      <c r="QU83" s="44"/>
      <c r="QV83" s="44"/>
      <c r="QW83" s="44"/>
      <c r="QX83" s="44"/>
      <c r="QY83" s="44"/>
      <c r="QZ83" s="44"/>
      <c r="RA83" s="44"/>
      <c r="RB83" s="44"/>
      <c r="RC83" s="44"/>
      <c r="RD83" s="44"/>
      <c r="RE83" s="44"/>
      <c r="RF83" s="44"/>
      <c r="RG83" s="44"/>
      <c r="RH83" s="44"/>
      <c r="RI83" s="44"/>
      <c r="RJ83" s="44"/>
      <c r="RK83" s="44"/>
      <c r="RL83" s="44"/>
      <c r="RM83" s="44"/>
      <c r="RN83" s="44"/>
      <c r="RO83" s="44"/>
      <c r="RP83" s="44"/>
      <c r="RQ83" s="44"/>
      <c r="RR83" s="44"/>
      <c r="RS83" s="44"/>
      <c r="RT83" s="44"/>
      <c r="RU83" s="44"/>
      <c r="RV83" s="44"/>
      <c r="RW83" s="44"/>
      <c r="RX83" s="44"/>
      <c r="RY83" s="44"/>
      <c r="RZ83" s="44"/>
      <c r="SA83" s="44"/>
      <c r="SB83" s="44"/>
      <c r="SC83" s="44"/>
      <c r="SD83" s="44"/>
      <c r="SE83" s="44"/>
      <c r="SF83" s="44"/>
      <c r="SG83" s="44"/>
      <c r="SH83" s="44"/>
      <c r="SI83" s="44"/>
      <c r="SJ83" s="44"/>
      <c r="SK83" s="44"/>
      <c r="SL83" s="44"/>
      <c r="SM83" s="44"/>
      <c r="SN83" s="44"/>
      <c r="SO83" s="44"/>
      <c r="SP83" s="44"/>
      <c r="SQ83" s="44"/>
      <c r="SR83" s="44"/>
      <c r="SS83" s="44"/>
      <c r="ST83" s="44"/>
      <c r="SU83" s="44"/>
      <c r="SV83" s="44"/>
      <c r="SW83" s="44"/>
      <c r="SX83" s="44"/>
      <c r="SY83" s="44"/>
      <c r="SZ83" s="44"/>
      <c r="TA83" s="44"/>
      <c r="TB83" s="44"/>
      <c r="TC83" s="44"/>
      <c r="TD83" s="44"/>
      <c r="TE83" s="44"/>
      <c r="TF83" s="44"/>
      <c r="TG83" s="44"/>
      <c r="TH83" s="44"/>
      <c r="TI83" s="44"/>
      <c r="TJ83" s="44"/>
      <c r="TK83" s="44"/>
      <c r="TL83" s="44"/>
      <c r="TM83" s="44"/>
      <c r="TN83" s="44"/>
      <c r="TO83" s="44"/>
      <c r="TP83" s="44"/>
      <c r="TQ83" s="44"/>
      <c r="TR83" s="44"/>
      <c r="TS83" s="44"/>
      <c r="TT83" s="44"/>
      <c r="TU83" s="44"/>
      <c r="TV83" s="44"/>
      <c r="TW83" s="44"/>
      <c r="TX83" s="44"/>
      <c r="TY83" s="44"/>
      <c r="TZ83" s="44"/>
      <c r="UA83" s="44"/>
      <c r="UB83" s="44"/>
      <c r="UC83" s="44"/>
      <c r="UD83" s="44"/>
      <c r="UE83" s="44"/>
      <c r="UF83" s="44"/>
      <c r="UG83" s="44"/>
      <c r="UH83" s="44"/>
      <c r="UI83" s="44"/>
      <c r="UJ83" s="44"/>
      <c r="UK83" s="44"/>
      <c r="UL83" s="44"/>
      <c r="UM83" s="44"/>
      <c r="UN83" s="44"/>
      <c r="UO83" s="44"/>
      <c r="UP83" s="44"/>
      <c r="UQ83" s="44"/>
      <c r="UR83" s="44"/>
      <c r="US83" s="44"/>
      <c r="UT83" s="44"/>
      <c r="UU83" s="44"/>
      <c r="UV83" s="44"/>
      <c r="UW83" s="44"/>
      <c r="UX83" s="44"/>
      <c r="UY83" s="44"/>
      <c r="UZ83" s="44"/>
      <c r="VA83" s="44"/>
      <c r="VB83" s="44"/>
      <c r="VC83" s="44"/>
      <c r="VD83" s="44"/>
      <c r="VE83" s="44"/>
      <c r="VF83" s="44"/>
      <c r="VG83" s="44"/>
      <c r="VH83" s="44"/>
      <c r="VI83" s="44"/>
      <c r="VJ83" s="44"/>
      <c r="VK83" s="44"/>
      <c r="VL83" s="44"/>
      <c r="VM83" s="44"/>
      <c r="VN83" s="44"/>
      <c r="VO83" s="44"/>
      <c r="VP83" s="44"/>
      <c r="VQ83" s="44"/>
      <c r="VR83" s="44"/>
      <c r="VS83" s="44"/>
      <c r="VT83" s="44"/>
      <c r="VU83" s="44"/>
      <c r="VV83" s="44"/>
      <c r="VW83" s="44"/>
      <c r="VX83" s="44"/>
      <c r="VY83" s="44"/>
      <c r="VZ83" s="44"/>
      <c r="WA83" s="44"/>
      <c r="WB83" s="44"/>
      <c r="WC83" s="44"/>
      <c r="WD83" s="44"/>
      <c r="WE83" s="44"/>
      <c r="WF83" s="44"/>
      <c r="WG83" s="44"/>
      <c r="WH83" s="44"/>
      <c r="WI83" s="44"/>
      <c r="WJ83" s="44"/>
      <c r="WK83" s="44"/>
      <c r="WL83" s="44"/>
      <c r="WM83" s="44"/>
      <c r="WN83" s="44"/>
      <c r="WO83" s="44"/>
      <c r="WP83" s="44"/>
      <c r="WQ83" s="44"/>
      <c r="WR83" s="44"/>
      <c r="WS83" s="44"/>
      <c r="WT83" s="44"/>
      <c r="WU83" s="44"/>
      <c r="WV83" s="44"/>
      <c r="WW83" s="44"/>
      <c r="WX83" s="44"/>
      <c r="WY83" s="44"/>
      <c r="WZ83" s="44"/>
      <c r="XA83" s="44"/>
      <c r="XB83" s="44"/>
      <c r="XC83" s="44"/>
      <c r="XD83" s="44"/>
      <c r="XE83" s="44"/>
      <c r="XF83" s="44"/>
      <c r="XG83" s="44"/>
      <c r="XH83" s="44"/>
      <c r="XI83" s="44"/>
      <c r="XJ83" s="44"/>
      <c r="XK83" s="44"/>
      <c r="XL83" s="44"/>
      <c r="XM83" s="44"/>
      <c r="XN83" s="44"/>
      <c r="XO83" s="44"/>
      <c r="XP83" s="44"/>
      <c r="XQ83" s="44"/>
      <c r="XR83" s="44"/>
      <c r="XS83" s="44"/>
      <c r="XT83" s="44"/>
      <c r="XU83" s="44"/>
      <c r="XV83" s="44"/>
      <c r="XW83" s="44"/>
      <c r="XX83" s="44"/>
      <c r="XY83" s="44"/>
      <c r="XZ83" s="44"/>
      <c r="YA83" s="44"/>
      <c r="YB83" s="44"/>
      <c r="YC83" s="44"/>
      <c r="YD83" s="44"/>
      <c r="YE83" s="44"/>
      <c r="YF83" s="44"/>
      <c r="YG83" s="44"/>
      <c r="YH83" s="44"/>
      <c r="YI83" s="44"/>
      <c r="YJ83" s="44"/>
      <c r="YK83" s="44"/>
      <c r="YL83" s="44"/>
      <c r="YM83" s="44"/>
      <c r="YN83" s="44"/>
      <c r="YO83" s="44"/>
      <c r="YP83" s="44"/>
      <c r="YQ83" s="44"/>
      <c r="YR83" s="44"/>
      <c r="YS83" s="44"/>
      <c r="YT83" s="44"/>
      <c r="YU83" s="44"/>
      <c r="YV83" s="44"/>
      <c r="YW83" s="44"/>
      <c r="YX83" s="44"/>
      <c r="YY83" s="44"/>
      <c r="YZ83" s="44"/>
      <c r="ZA83" s="44"/>
      <c r="ZB83" s="44"/>
      <c r="ZC83" s="44"/>
      <c r="ZD83" s="44"/>
      <c r="ZE83" s="44"/>
      <c r="ZF83" s="44"/>
      <c r="ZG83" s="44"/>
      <c r="ZH83" s="44"/>
      <c r="ZI83" s="44"/>
      <c r="ZJ83" s="44"/>
      <c r="ZK83" s="44"/>
      <c r="ZL83" s="44"/>
      <c r="ZM83" s="44"/>
      <c r="ZN83" s="44"/>
      <c r="ZO83" s="44"/>
      <c r="ZP83" s="44"/>
      <c r="ZQ83" s="44"/>
      <c r="ZR83" s="44"/>
      <c r="ZS83" s="44"/>
      <c r="ZT83" s="44"/>
      <c r="ZU83" s="44"/>
      <c r="ZV83" s="44"/>
      <c r="ZW83" s="44"/>
      <c r="ZX83" s="44"/>
      <c r="ZY83" s="44"/>
      <c r="ZZ83" s="44"/>
      <c r="AAA83" s="44"/>
      <c r="AAB83" s="44"/>
      <c r="AAC83" s="44"/>
      <c r="AAD83" s="44"/>
      <c r="AAE83" s="44"/>
      <c r="AAF83" s="44"/>
      <c r="AAG83" s="44"/>
      <c r="AAH83" s="44"/>
      <c r="AAI83" s="44"/>
      <c r="AAJ83" s="44"/>
      <c r="AAK83" s="44"/>
      <c r="AAL83" s="44"/>
      <c r="AAM83" s="44"/>
      <c r="AAN83" s="44"/>
      <c r="AAO83" s="44"/>
      <c r="AAP83" s="44"/>
      <c r="AAQ83" s="44"/>
      <c r="AAR83" s="44"/>
      <c r="AAS83" s="44"/>
      <c r="AAT83" s="44"/>
      <c r="AAU83" s="44"/>
      <c r="AAV83" s="44"/>
      <c r="AAW83" s="44"/>
      <c r="AAX83" s="44"/>
      <c r="AAY83" s="44"/>
      <c r="AAZ83" s="44"/>
      <c r="ABA83" s="44"/>
      <c r="ABB83" s="44"/>
      <c r="ABC83" s="44"/>
      <c r="ABD83" s="44"/>
      <c r="ABE83" s="44"/>
      <c r="ABF83" s="44"/>
      <c r="ABG83" s="44"/>
      <c r="ABH83" s="44"/>
      <c r="ABI83" s="44"/>
      <c r="ABJ83" s="44"/>
      <c r="ABK83" s="44"/>
      <c r="ABL83" s="44"/>
      <c r="ABM83" s="44"/>
      <c r="ABN83" s="44"/>
      <c r="ABO83" s="44"/>
      <c r="ABP83" s="44"/>
      <c r="ABQ83" s="44"/>
      <c r="ABR83" s="44"/>
      <c r="ABS83" s="44"/>
      <c r="ABT83" s="44"/>
      <c r="ABU83" s="44"/>
      <c r="ABV83" s="44"/>
      <c r="ABW83" s="44"/>
      <c r="ABX83" s="44"/>
      <c r="ABY83" s="44"/>
      <c r="ABZ83" s="44"/>
      <c r="ACA83" s="44"/>
      <c r="ACB83" s="44"/>
      <c r="ACC83" s="44"/>
      <c r="ACD83" s="44"/>
      <c r="ACE83" s="44"/>
      <c r="ACF83" s="44"/>
      <c r="ACG83" s="44"/>
      <c r="ACH83" s="44"/>
      <c r="ACI83" s="44"/>
      <c r="ACJ83" s="44"/>
      <c r="ACK83" s="44"/>
      <c r="ACL83" s="44"/>
      <c r="ACM83" s="44"/>
      <c r="ACN83" s="44"/>
      <c r="ACO83" s="44"/>
      <c r="ACP83" s="44"/>
      <c r="ACQ83" s="44"/>
      <c r="ACR83" s="44"/>
      <c r="ACS83" s="44"/>
      <c r="ACT83" s="44"/>
      <c r="ACU83" s="44"/>
      <c r="ACV83" s="44"/>
      <c r="ACW83" s="44"/>
      <c r="ACX83" s="44"/>
      <c r="ACY83" s="44"/>
      <c r="ACZ83" s="44"/>
      <c r="ADA83" s="44"/>
      <c r="ADB83" s="44"/>
      <c r="ADC83" s="44"/>
      <c r="ADD83" s="44"/>
      <c r="ADE83" s="44"/>
      <c r="ADF83" s="44"/>
      <c r="ADG83" s="44"/>
      <c r="ADH83" s="44"/>
      <c r="ADI83" s="44"/>
      <c r="ADJ83" s="44"/>
      <c r="ADK83" s="44"/>
      <c r="ADL83" s="44"/>
      <c r="ADM83" s="44"/>
      <c r="ADN83" s="44"/>
      <c r="ADO83" s="44"/>
      <c r="ADP83" s="44"/>
      <c r="ADQ83" s="44"/>
      <c r="ADR83" s="44"/>
      <c r="ADS83" s="44"/>
      <c r="ADT83" s="44"/>
      <c r="ADU83" s="44"/>
      <c r="ADV83" s="44"/>
      <c r="ADW83" s="44"/>
      <c r="ADX83" s="44"/>
      <c r="ADY83" s="44"/>
      <c r="ADZ83" s="44"/>
      <c r="AEA83" s="44"/>
      <c r="AEB83" s="44"/>
      <c r="AEC83" s="44"/>
      <c r="AED83" s="44"/>
      <c r="AEE83" s="44"/>
      <c r="AEF83" s="44"/>
      <c r="AEG83" s="44"/>
      <c r="AEH83" s="44"/>
      <c r="AEI83" s="44"/>
      <c r="AEJ83" s="44"/>
      <c r="AEK83" s="44"/>
      <c r="AEL83" s="44"/>
      <c r="AEM83" s="44"/>
      <c r="AEN83" s="44"/>
      <c r="AEO83" s="44"/>
      <c r="AEP83" s="44"/>
      <c r="AEQ83" s="44"/>
      <c r="AER83" s="44"/>
      <c r="AES83" s="44"/>
      <c r="AET83" s="44"/>
      <c r="AEU83" s="44"/>
      <c r="AEV83" s="44"/>
      <c r="AEW83" s="44"/>
      <c r="AEX83" s="44"/>
      <c r="AEY83" s="44"/>
      <c r="AEZ83" s="44"/>
      <c r="AFA83" s="44"/>
      <c r="AFB83" s="44"/>
      <c r="AFC83" s="44"/>
      <c r="AFD83" s="44"/>
      <c r="AFE83" s="44"/>
      <c r="AFF83" s="44"/>
      <c r="AFG83" s="44"/>
      <c r="AFH83" s="44"/>
      <c r="AFI83" s="44"/>
      <c r="AFJ83" s="44"/>
      <c r="AFK83" s="44"/>
      <c r="AFL83" s="44"/>
      <c r="AFM83" s="44"/>
      <c r="AFN83" s="44"/>
      <c r="AFO83" s="44"/>
      <c r="AFP83" s="44"/>
      <c r="AFQ83" s="44"/>
      <c r="AFR83" s="44"/>
      <c r="AFS83" s="44"/>
      <c r="AFT83" s="44"/>
      <c r="AFU83" s="44"/>
      <c r="AFV83" s="44"/>
      <c r="AFW83" s="44"/>
      <c r="AFX83" s="44"/>
      <c r="AFY83" s="44"/>
      <c r="AFZ83" s="44"/>
      <c r="AGA83" s="44"/>
      <c r="AGB83" s="44"/>
      <c r="AGC83" s="44"/>
      <c r="AGD83" s="44"/>
      <c r="AGE83" s="44"/>
      <c r="AGF83" s="44"/>
      <c r="AGG83" s="44"/>
      <c r="AGH83" s="44"/>
      <c r="AGI83" s="44"/>
      <c r="AGJ83" s="44"/>
      <c r="AGK83" s="44"/>
      <c r="AGL83" s="44"/>
      <c r="AGM83" s="44"/>
      <c r="AGN83" s="44"/>
      <c r="AGO83" s="44"/>
      <c r="AGP83" s="44"/>
      <c r="AGQ83" s="44"/>
      <c r="AGR83" s="44"/>
      <c r="AGS83" s="44"/>
      <c r="AGT83" s="44"/>
      <c r="AGU83" s="44"/>
      <c r="AGV83" s="44"/>
      <c r="AGW83" s="44"/>
      <c r="AGX83" s="44"/>
      <c r="AGY83" s="44"/>
      <c r="AGZ83" s="44"/>
      <c r="AHA83" s="44"/>
      <c r="AHB83" s="44"/>
      <c r="AHC83" s="44"/>
      <c r="AHD83" s="44"/>
      <c r="AHE83" s="44"/>
      <c r="AHF83" s="44"/>
      <c r="AHG83" s="44"/>
      <c r="AHH83" s="44"/>
      <c r="AHI83" s="44"/>
      <c r="AHJ83" s="44"/>
      <c r="AHK83" s="44"/>
      <c r="AHL83" s="44"/>
      <c r="AHM83" s="44"/>
      <c r="AHN83" s="44"/>
      <c r="AHO83" s="44"/>
      <c r="AHP83" s="44"/>
      <c r="AHQ83" s="44"/>
      <c r="AHR83" s="44"/>
      <c r="AHS83" s="44"/>
      <c r="AHT83" s="44"/>
      <c r="AHU83" s="44"/>
      <c r="AHV83" s="44"/>
      <c r="AHW83" s="44"/>
      <c r="AHX83" s="44"/>
      <c r="AHY83" s="44"/>
      <c r="AHZ83" s="44"/>
      <c r="AIA83" s="44"/>
      <c r="AIB83" s="44"/>
      <c r="AIC83" s="44"/>
      <c r="AID83" s="44"/>
      <c r="AIE83" s="44"/>
      <c r="AIF83" s="44"/>
      <c r="AIG83" s="44"/>
      <c r="AIH83" s="44"/>
      <c r="AII83" s="44"/>
      <c r="AIJ83" s="44"/>
      <c r="AIK83" s="44"/>
      <c r="AIL83" s="44"/>
      <c r="AIM83" s="44"/>
      <c r="AIN83" s="44"/>
      <c r="AIO83" s="44"/>
      <c r="AIP83" s="44"/>
      <c r="AIQ83" s="44"/>
      <c r="AIR83" s="44"/>
      <c r="AIS83" s="44"/>
      <c r="AIT83" s="44"/>
      <c r="AIU83" s="44"/>
      <c r="AIV83" s="44"/>
      <c r="AIW83" s="44"/>
      <c r="AIX83" s="44"/>
      <c r="AIY83" s="44"/>
      <c r="AIZ83" s="44"/>
      <c r="AJA83" s="44"/>
      <c r="AJB83" s="44"/>
      <c r="AJC83" s="44"/>
      <c r="AJD83" s="44"/>
      <c r="AJE83" s="44"/>
      <c r="AJF83" s="44"/>
      <c r="AJG83" s="44"/>
      <c r="AJH83" s="44"/>
      <c r="AJI83" s="44"/>
      <c r="AJJ83" s="44"/>
      <c r="AJK83" s="44"/>
      <c r="AJL83" s="44"/>
      <c r="AJM83" s="44"/>
      <c r="AJN83" s="44"/>
      <c r="AJO83" s="44"/>
      <c r="AJP83" s="44"/>
      <c r="AJQ83" s="44"/>
      <c r="AJR83" s="44"/>
      <c r="AJS83" s="44"/>
      <c r="AJT83" s="44"/>
      <c r="AJU83" s="44"/>
      <c r="AJV83" s="44"/>
      <c r="AJW83" s="44"/>
      <c r="AJX83" s="44"/>
      <c r="AJY83" s="44"/>
      <c r="AJZ83" s="44"/>
      <c r="AKA83" s="44"/>
      <c r="AKB83" s="44"/>
      <c r="AKC83" s="44"/>
      <c r="AKD83" s="44"/>
      <c r="AKE83" s="44"/>
      <c r="AKF83" s="44"/>
      <c r="AKG83" s="44"/>
      <c r="AKH83" s="44"/>
      <c r="AKI83" s="44"/>
      <c r="AKJ83" s="44"/>
      <c r="AKK83" s="44"/>
      <c r="AKL83" s="44"/>
      <c r="AKM83" s="44"/>
      <c r="AKN83" s="44"/>
      <c r="AKO83" s="44"/>
      <c r="AKP83" s="44"/>
      <c r="AKQ83" s="44"/>
      <c r="AKR83" s="44"/>
      <c r="AKS83" s="44"/>
      <c r="AKT83" s="44"/>
      <c r="AKU83" s="44"/>
      <c r="AKV83" s="44"/>
      <c r="AKW83" s="44"/>
      <c r="AKX83" s="44"/>
      <c r="AKY83" s="44"/>
      <c r="AKZ83" s="44"/>
      <c r="ALA83" s="44"/>
      <c r="ALB83" s="44"/>
      <c r="ALC83" s="44"/>
      <c r="ALD83" s="44"/>
      <c r="ALE83" s="44"/>
      <c r="ALF83" s="44"/>
      <c r="ALG83" s="44"/>
      <c r="ALH83" s="44"/>
      <c r="ALI83" s="44"/>
      <c r="ALJ83" s="44"/>
      <c r="ALK83" s="44"/>
      <c r="ALL83" s="44"/>
      <c r="ALM83" s="44"/>
      <c r="ALN83" s="44"/>
      <c r="ALO83" s="44"/>
      <c r="ALP83" s="44"/>
      <c r="ALQ83" s="44"/>
      <c r="ALR83" s="44"/>
      <c r="ALS83" s="44"/>
      <c r="ALT83" s="44"/>
      <c r="ALU83" s="44"/>
      <c r="ALV83" s="44"/>
      <c r="ALW83" s="44"/>
      <c r="ALX83" s="44"/>
      <c r="ALY83" s="44"/>
      <c r="ALZ83" s="44"/>
      <c r="AMA83" s="44"/>
      <c r="AMB83" s="44"/>
      <c r="AMC83" s="44"/>
      <c r="AMD83" s="44"/>
      <c r="AME83" s="44"/>
      <c r="AMF83" s="44"/>
      <c r="AMG83" s="44"/>
      <c r="AMH83" s="44"/>
      <c r="AMI83" s="44"/>
      <c r="AMJ83" s="44"/>
      <c r="AMK83" s="44"/>
      <c r="AML83" s="44"/>
      <c r="AMM83" s="44"/>
      <c r="AMN83" s="44"/>
      <c r="AMO83" s="44"/>
      <c r="AMP83" s="44"/>
      <c r="AMQ83" s="44"/>
      <c r="AMR83" s="44"/>
      <c r="AMS83" s="44"/>
      <c r="AMT83" s="44"/>
      <c r="AMU83" s="44"/>
      <c r="AMV83" s="44"/>
      <c r="AMW83" s="44"/>
      <c r="AMX83" s="44"/>
      <c r="AMY83" s="44"/>
      <c r="AMZ83" s="44"/>
      <c r="ANA83" s="44"/>
      <c r="ANB83" s="44"/>
      <c r="ANC83" s="44"/>
      <c r="AND83" s="44"/>
      <c r="ANE83" s="44"/>
      <c r="ANF83" s="44"/>
      <c r="ANG83" s="44"/>
      <c r="ANH83" s="44"/>
      <c r="ANI83" s="44"/>
      <c r="ANJ83" s="44"/>
      <c r="ANK83" s="44"/>
      <c r="ANL83" s="44"/>
      <c r="ANM83" s="44"/>
      <c r="ANN83" s="44"/>
      <c r="ANO83" s="44"/>
      <c r="ANP83" s="44"/>
      <c r="ANQ83" s="44"/>
      <c r="ANR83" s="44"/>
      <c r="ANS83" s="44"/>
      <c r="ANT83" s="44"/>
      <c r="ANU83" s="44"/>
      <c r="ANV83" s="44"/>
      <c r="ANW83" s="44"/>
      <c r="ANX83" s="44"/>
      <c r="ANY83" s="44"/>
      <c r="ANZ83" s="44"/>
      <c r="AOA83" s="44"/>
      <c r="AOB83" s="44"/>
      <c r="AOC83" s="44"/>
      <c r="AOD83" s="44"/>
      <c r="AOE83" s="44"/>
      <c r="AOF83" s="44"/>
      <c r="AOG83" s="44"/>
      <c r="AOH83" s="44"/>
      <c r="AOI83" s="44"/>
      <c r="AOJ83" s="44"/>
      <c r="AOK83" s="44"/>
      <c r="AOL83" s="44"/>
      <c r="AOM83" s="44"/>
      <c r="AON83" s="44"/>
      <c r="AOO83" s="44"/>
      <c r="AOP83" s="44"/>
      <c r="AOQ83" s="44"/>
      <c r="AOR83" s="44"/>
      <c r="AOS83" s="44"/>
      <c r="AOT83" s="44"/>
      <c r="AOU83" s="44"/>
      <c r="AOV83" s="44"/>
      <c r="AOW83" s="44"/>
      <c r="AOX83" s="44"/>
      <c r="AOY83" s="44"/>
      <c r="AOZ83" s="44"/>
      <c r="APA83" s="44"/>
      <c r="APB83" s="44"/>
      <c r="APC83" s="44"/>
      <c r="APD83" s="44"/>
      <c r="APE83" s="44"/>
      <c r="APF83" s="44"/>
      <c r="APG83" s="44"/>
      <c r="APH83" s="44"/>
      <c r="API83" s="44"/>
      <c r="APJ83" s="44"/>
      <c r="APK83" s="44"/>
      <c r="APL83" s="44"/>
      <c r="APM83" s="44"/>
    </row>
    <row r="84" spans="3:1105" x14ac:dyDescent="0.25">
      <c r="C84" s="46" t="s">
        <v>351</v>
      </c>
      <c r="D84" s="44">
        <v>12523</v>
      </c>
      <c r="E84" s="119">
        <v>0</v>
      </c>
      <c r="F84" s="119">
        <v>0</v>
      </c>
      <c r="G84" s="119">
        <v>0</v>
      </c>
      <c r="H84" s="119">
        <v>3154378.92</v>
      </c>
      <c r="I84" s="44"/>
      <c r="J84" s="44"/>
      <c r="K84" s="44"/>
      <c r="L84" s="44"/>
      <c r="M84" s="44"/>
      <c r="N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  <c r="AJ84" s="44"/>
      <c r="AK84" s="44"/>
      <c r="AL84" s="44"/>
      <c r="AM84" s="44"/>
      <c r="AN84" s="44"/>
      <c r="AO84" s="44"/>
      <c r="AP84" s="44"/>
      <c r="AQ84" s="44"/>
      <c r="AR84" s="44"/>
      <c r="AS84" s="44"/>
      <c r="AT84" s="44"/>
      <c r="AU84" s="44"/>
      <c r="AV84" s="44"/>
      <c r="AW84" s="44"/>
      <c r="AX84" s="44"/>
      <c r="AY84" s="44"/>
      <c r="AZ84" s="44"/>
      <c r="BA84" s="44"/>
      <c r="BB84" s="44"/>
      <c r="BC84" s="44"/>
      <c r="BD84" s="44"/>
      <c r="BE84" s="44"/>
      <c r="BF84" s="44"/>
      <c r="BG84" s="44"/>
      <c r="BH84" s="44"/>
      <c r="BI84" s="44"/>
      <c r="BJ84" s="44"/>
      <c r="BK84" s="44"/>
      <c r="BL84" s="44"/>
      <c r="BM84" s="44"/>
      <c r="BN84" s="44"/>
      <c r="BO84" s="44"/>
      <c r="BP84" s="44"/>
      <c r="BQ84" s="44"/>
      <c r="BR84" s="44"/>
      <c r="BS84" s="44"/>
      <c r="BT84" s="44"/>
      <c r="BU84" s="44"/>
      <c r="BV84" s="44"/>
      <c r="BW84" s="44"/>
      <c r="BX84" s="44"/>
      <c r="BY84" s="44"/>
      <c r="BZ84" s="44"/>
      <c r="CA84" s="44"/>
      <c r="CB84" s="44"/>
      <c r="CC84" s="44"/>
      <c r="CD84" s="44"/>
      <c r="CE84" s="44"/>
      <c r="CF84" s="44"/>
      <c r="CG84" s="44"/>
      <c r="CH84" s="44"/>
      <c r="CI84" s="44"/>
      <c r="CJ84" s="44"/>
      <c r="CK84" s="44"/>
      <c r="CL84" s="44"/>
      <c r="CM84" s="44"/>
      <c r="CN84" s="44"/>
      <c r="CO84" s="44"/>
      <c r="CP84" s="44"/>
      <c r="CQ84" s="44"/>
      <c r="CR84" s="44"/>
      <c r="CS84" s="44"/>
      <c r="CT84" s="44"/>
      <c r="CU84" s="44"/>
      <c r="CV84" s="44"/>
      <c r="CW84" s="44"/>
      <c r="CX84" s="44"/>
      <c r="CY84" s="44"/>
      <c r="CZ84" s="44"/>
      <c r="DA84" s="44"/>
      <c r="DB84" s="44"/>
      <c r="DC84" s="44"/>
      <c r="DD84" s="44"/>
      <c r="DE84" s="44"/>
      <c r="DF84" s="44"/>
      <c r="DG84" s="44"/>
      <c r="DH84" s="44"/>
      <c r="DI84" s="44"/>
      <c r="DJ84" s="44"/>
      <c r="DK84" s="44"/>
      <c r="DL84" s="44"/>
      <c r="DM84" s="44"/>
      <c r="DN84" s="44"/>
      <c r="DO84" s="44"/>
      <c r="DP84" s="44"/>
      <c r="DQ84" s="44"/>
      <c r="DR84" s="44"/>
      <c r="DS84" s="44"/>
      <c r="DT84" s="44"/>
      <c r="DU84" s="44"/>
      <c r="DV84" s="44"/>
      <c r="DW84" s="44"/>
      <c r="DX84" s="44"/>
      <c r="DY84" s="44"/>
      <c r="DZ84" s="44"/>
      <c r="EA84" s="44"/>
      <c r="EB84" s="44"/>
      <c r="EC84" s="44"/>
      <c r="ED84" s="44"/>
      <c r="EE84" s="44"/>
      <c r="EF84" s="44"/>
      <c r="EG84" s="44"/>
      <c r="EH84" s="44"/>
      <c r="EI84" s="44"/>
      <c r="EJ84" s="44"/>
      <c r="EK84" s="44"/>
      <c r="EL84" s="44"/>
      <c r="EM84" s="44"/>
      <c r="EN84" s="44"/>
      <c r="EO84" s="44"/>
      <c r="EP84" s="44"/>
      <c r="EQ84" s="44"/>
      <c r="ER84" s="44"/>
      <c r="ES84" s="44"/>
      <c r="ET84" s="44"/>
      <c r="EU84" s="44"/>
      <c r="EV84" s="44"/>
      <c r="EW84" s="44"/>
      <c r="EX84" s="44"/>
      <c r="EY84" s="44"/>
      <c r="EZ84" s="44"/>
      <c r="FA84" s="44"/>
      <c r="FB84" s="44"/>
      <c r="FC84" s="44"/>
      <c r="FD84" s="44"/>
      <c r="FE84" s="44"/>
      <c r="FF84" s="44"/>
      <c r="FG84" s="44"/>
      <c r="FH84" s="44"/>
      <c r="FI84" s="44"/>
      <c r="FJ84" s="44"/>
      <c r="FK84" s="44"/>
      <c r="FL84" s="44"/>
      <c r="FM84" s="44"/>
      <c r="FN84" s="44"/>
      <c r="FO84" s="44"/>
      <c r="FP84" s="44"/>
      <c r="FQ84" s="44"/>
      <c r="FR84" s="44"/>
      <c r="FS84" s="44"/>
      <c r="FT84" s="44"/>
      <c r="FU84" s="44"/>
      <c r="FV84" s="44"/>
      <c r="FW84" s="44"/>
      <c r="FX84" s="44"/>
      <c r="FY84" s="44"/>
      <c r="FZ84" s="44"/>
      <c r="GA84" s="44"/>
      <c r="GB84" s="44"/>
      <c r="GC84" s="44"/>
      <c r="GD84" s="44"/>
      <c r="GE84" s="44"/>
      <c r="GF84" s="44"/>
      <c r="GG84" s="44"/>
      <c r="GH84" s="44"/>
      <c r="GI84" s="44"/>
      <c r="GJ84" s="44"/>
      <c r="GK84" s="44"/>
      <c r="GL84" s="44"/>
      <c r="GM84" s="44"/>
      <c r="GN84" s="44"/>
      <c r="GO84" s="44"/>
      <c r="GP84" s="44"/>
      <c r="GQ84" s="44"/>
      <c r="GR84" s="44"/>
      <c r="GS84" s="44"/>
      <c r="GT84" s="44"/>
      <c r="GU84" s="44"/>
      <c r="GV84" s="44"/>
      <c r="GW84" s="44"/>
      <c r="GX84" s="44"/>
      <c r="GY84" s="44"/>
      <c r="GZ84" s="44"/>
      <c r="HA84" s="44"/>
      <c r="HB84" s="44"/>
      <c r="HC84" s="44"/>
      <c r="HD84" s="44"/>
      <c r="HE84" s="44"/>
      <c r="HF84" s="44"/>
      <c r="HG84" s="44"/>
      <c r="HH84" s="44"/>
      <c r="HI84" s="44"/>
      <c r="HJ84" s="44"/>
      <c r="HK84" s="44"/>
      <c r="HL84" s="44"/>
      <c r="HM84" s="44"/>
      <c r="HN84" s="44"/>
      <c r="HO84" s="44"/>
      <c r="HP84" s="44"/>
      <c r="HQ84" s="44"/>
      <c r="HR84" s="44"/>
      <c r="HS84" s="44"/>
      <c r="HT84" s="44"/>
      <c r="HU84" s="44"/>
      <c r="HV84" s="44"/>
      <c r="HW84" s="44"/>
      <c r="HX84" s="44"/>
      <c r="HY84" s="44"/>
      <c r="HZ84" s="44"/>
      <c r="IA84" s="44"/>
      <c r="IB84" s="44"/>
      <c r="IC84" s="44"/>
      <c r="ID84" s="44"/>
      <c r="IE84" s="44"/>
      <c r="IF84" s="44"/>
      <c r="IG84" s="44"/>
      <c r="IH84" s="44"/>
      <c r="II84" s="44"/>
      <c r="IJ84" s="44"/>
      <c r="IK84" s="44"/>
      <c r="IL84" s="44"/>
      <c r="IM84" s="44"/>
      <c r="IN84" s="44"/>
      <c r="IO84" s="44"/>
      <c r="IP84" s="44"/>
      <c r="IQ84" s="44"/>
      <c r="IR84" s="44"/>
      <c r="IS84" s="44"/>
      <c r="IT84" s="44"/>
      <c r="IU84" s="44"/>
      <c r="IV84" s="44"/>
      <c r="IW84" s="44"/>
      <c r="IX84" s="44"/>
      <c r="IY84" s="44"/>
      <c r="IZ84" s="44"/>
      <c r="JA84" s="44"/>
      <c r="JB84" s="44"/>
      <c r="JC84" s="44"/>
      <c r="JD84" s="44"/>
      <c r="JE84" s="44"/>
      <c r="JF84" s="44"/>
      <c r="JG84" s="44"/>
      <c r="JH84" s="44"/>
      <c r="JI84" s="44"/>
      <c r="JJ84" s="44"/>
      <c r="JK84" s="44"/>
      <c r="JL84" s="44"/>
      <c r="JM84" s="44"/>
      <c r="JN84" s="44"/>
      <c r="JO84" s="44"/>
      <c r="JP84" s="44"/>
      <c r="JQ84" s="44"/>
      <c r="JR84" s="44"/>
      <c r="JS84" s="44"/>
      <c r="JT84" s="44"/>
      <c r="JU84" s="44"/>
      <c r="JV84" s="44"/>
      <c r="JW84" s="44"/>
      <c r="JX84" s="44"/>
      <c r="JY84" s="44"/>
      <c r="JZ84" s="44"/>
      <c r="KA84" s="44"/>
      <c r="KB84" s="44"/>
      <c r="KC84" s="44"/>
      <c r="KD84" s="44"/>
      <c r="KE84" s="44"/>
      <c r="KF84" s="44"/>
      <c r="KG84" s="44"/>
      <c r="KH84" s="44"/>
      <c r="KI84" s="44"/>
      <c r="KJ84" s="44"/>
      <c r="KK84" s="44"/>
      <c r="KL84" s="44"/>
      <c r="KM84" s="44"/>
      <c r="KN84" s="44"/>
      <c r="KO84" s="44"/>
      <c r="KP84" s="44"/>
      <c r="KQ84" s="44"/>
      <c r="KR84" s="44"/>
      <c r="KS84" s="44"/>
      <c r="KT84" s="44"/>
      <c r="KU84" s="44"/>
      <c r="KV84" s="44"/>
      <c r="KW84" s="44"/>
      <c r="KX84" s="44"/>
      <c r="KY84" s="44"/>
      <c r="KZ84" s="44"/>
      <c r="LA84" s="44"/>
      <c r="LB84" s="44"/>
      <c r="LC84" s="44"/>
      <c r="LD84" s="44"/>
      <c r="LE84" s="44"/>
      <c r="LF84" s="44"/>
      <c r="LG84" s="44"/>
      <c r="LH84" s="44"/>
      <c r="LI84" s="44"/>
      <c r="LJ84" s="44"/>
      <c r="LK84" s="44"/>
      <c r="LL84" s="44"/>
      <c r="LM84" s="44"/>
      <c r="LN84" s="44"/>
      <c r="LO84" s="44"/>
      <c r="LP84" s="44"/>
      <c r="LQ84" s="44"/>
      <c r="LR84" s="44"/>
      <c r="LS84" s="44"/>
      <c r="LT84" s="44"/>
      <c r="LU84" s="44"/>
      <c r="LV84" s="44"/>
      <c r="LW84" s="44"/>
      <c r="LX84" s="44"/>
      <c r="LY84" s="44"/>
      <c r="LZ84" s="44"/>
      <c r="MA84" s="44"/>
      <c r="MB84" s="44"/>
      <c r="MC84" s="44"/>
      <c r="MD84" s="44"/>
      <c r="ME84" s="44"/>
      <c r="MF84" s="44"/>
      <c r="MG84" s="44"/>
      <c r="MH84" s="44"/>
      <c r="MI84" s="44"/>
      <c r="MJ84" s="44"/>
      <c r="MK84" s="44"/>
      <c r="ML84" s="44"/>
      <c r="MM84" s="44"/>
      <c r="MN84" s="44"/>
      <c r="MO84" s="44"/>
      <c r="MP84" s="44"/>
      <c r="MQ84" s="44"/>
      <c r="MR84" s="44"/>
      <c r="MS84" s="44"/>
      <c r="MT84" s="44"/>
      <c r="MU84" s="44"/>
      <c r="MV84" s="44"/>
      <c r="MW84" s="44"/>
      <c r="MX84" s="44"/>
      <c r="MY84" s="44"/>
      <c r="MZ84" s="44"/>
      <c r="NA84" s="44"/>
      <c r="NB84" s="44"/>
      <c r="NC84" s="44"/>
      <c r="ND84" s="44"/>
      <c r="NE84" s="44"/>
      <c r="NF84" s="44"/>
      <c r="NG84" s="44"/>
      <c r="NH84" s="44"/>
      <c r="NI84" s="44"/>
      <c r="NJ84" s="44"/>
      <c r="NK84" s="44"/>
      <c r="NL84" s="44"/>
      <c r="NM84" s="44"/>
      <c r="NN84" s="44"/>
      <c r="NO84" s="44"/>
      <c r="NP84" s="44"/>
      <c r="NQ84" s="44"/>
      <c r="NR84" s="44"/>
      <c r="NS84" s="44"/>
      <c r="NT84" s="44"/>
      <c r="NU84" s="44"/>
      <c r="NV84" s="44"/>
      <c r="NW84" s="44"/>
      <c r="NX84" s="44"/>
      <c r="NY84" s="44"/>
      <c r="NZ84" s="44"/>
      <c r="OA84" s="44"/>
      <c r="OB84" s="44"/>
      <c r="OC84" s="44"/>
      <c r="OD84" s="44"/>
      <c r="OE84" s="44"/>
      <c r="OF84" s="44"/>
      <c r="OG84" s="44"/>
      <c r="OH84" s="44"/>
      <c r="OI84" s="44"/>
      <c r="OJ84" s="44"/>
      <c r="OK84" s="44"/>
      <c r="OL84" s="44"/>
      <c r="OM84" s="44"/>
      <c r="ON84" s="44"/>
      <c r="OO84" s="44"/>
      <c r="OP84" s="44"/>
      <c r="OQ84" s="44"/>
      <c r="OR84" s="44"/>
      <c r="OS84" s="44"/>
      <c r="OT84" s="44"/>
      <c r="OU84" s="44"/>
      <c r="OV84" s="44"/>
      <c r="OW84" s="44"/>
      <c r="OX84" s="44"/>
      <c r="OY84" s="44"/>
      <c r="OZ84" s="44"/>
      <c r="PA84" s="44"/>
      <c r="PB84" s="44"/>
      <c r="PC84" s="44"/>
      <c r="PD84" s="44"/>
      <c r="PE84" s="44"/>
      <c r="PF84" s="44"/>
      <c r="PG84" s="44"/>
      <c r="PH84" s="44"/>
      <c r="PI84" s="44"/>
      <c r="PJ84" s="44"/>
      <c r="PK84" s="44"/>
      <c r="PL84" s="44"/>
      <c r="PM84" s="44"/>
      <c r="PN84" s="44"/>
      <c r="PO84" s="44"/>
      <c r="PP84" s="44"/>
      <c r="PQ84" s="44"/>
      <c r="PR84" s="44"/>
      <c r="PS84" s="44"/>
      <c r="PT84" s="44"/>
      <c r="PU84" s="44"/>
      <c r="PV84" s="44"/>
      <c r="PW84" s="44"/>
      <c r="PX84" s="44"/>
      <c r="PY84" s="44"/>
      <c r="PZ84" s="44"/>
      <c r="QA84" s="44"/>
      <c r="QB84" s="44"/>
      <c r="QC84" s="44"/>
      <c r="QD84" s="44"/>
      <c r="QE84" s="44"/>
      <c r="QF84" s="44"/>
      <c r="QG84" s="44"/>
      <c r="QH84" s="44"/>
      <c r="QI84" s="44"/>
      <c r="QJ84" s="44"/>
      <c r="QK84" s="44"/>
      <c r="QL84" s="44"/>
      <c r="QM84" s="44"/>
      <c r="QN84" s="44"/>
      <c r="QO84" s="44"/>
      <c r="QP84" s="44"/>
      <c r="QQ84" s="44"/>
      <c r="QR84" s="44"/>
      <c r="QS84" s="44"/>
      <c r="QT84" s="44"/>
      <c r="QU84" s="44"/>
      <c r="QV84" s="44"/>
      <c r="QW84" s="44"/>
      <c r="QX84" s="44"/>
      <c r="QY84" s="44"/>
      <c r="QZ84" s="44"/>
      <c r="RA84" s="44"/>
      <c r="RB84" s="44"/>
      <c r="RC84" s="44"/>
      <c r="RD84" s="44"/>
      <c r="RE84" s="44"/>
      <c r="RF84" s="44"/>
      <c r="RG84" s="44"/>
      <c r="RH84" s="44"/>
      <c r="RI84" s="44"/>
      <c r="RJ84" s="44"/>
      <c r="RK84" s="44"/>
      <c r="RL84" s="44"/>
      <c r="RM84" s="44"/>
      <c r="RN84" s="44"/>
      <c r="RO84" s="44"/>
      <c r="RP84" s="44"/>
      <c r="RQ84" s="44"/>
      <c r="RR84" s="44"/>
      <c r="RS84" s="44"/>
      <c r="RT84" s="44"/>
      <c r="RU84" s="44"/>
      <c r="RV84" s="44"/>
      <c r="RW84" s="44"/>
      <c r="RX84" s="44"/>
      <c r="RY84" s="44"/>
      <c r="RZ84" s="44"/>
      <c r="SA84" s="44"/>
      <c r="SB84" s="44"/>
      <c r="SC84" s="44"/>
      <c r="SD84" s="44"/>
      <c r="SE84" s="44"/>
      <c r="SF84" s="44"/>
      <c r="SG84" s="44"/>
      <c r="SH84" s="44"/>
      <c r="SI84" s="44"/>
      <c r="SJ84" s="44"/>
      <c r="SK84" s="44"/>
      <c r="SL84" s="44"/>
      <c r="SM84" s="44"/>
      <c r="SN84" s="44"/>
      <c r="SO84" s="44"/>
      <c r="SP84" s="44"/>
      <c r="SQ84" s="44"/>
      <c r="SR84" s="44"/>
      <c r="SS84" s="44"/>
      <c r="ST84" s="44"/>
      <c r="SU84" s="44"/>
      <c r="SV84" s="44"/>
      <c r="SW84" s="44"/>
      <c r="SX84" s="44"/>
      <c r="SY84" s="44"/>
      <c r="SZ84" s="44"/>
      <c r="TA84" s="44"/>
      <c r="TB84" s="44"/>
      <c r="TC84" s="44"/>
      <c r="TD84" s="44"/>
      <c r="TE84" s="44"/>
      <c r="TF84" s="44"/>
      <c r="TG84" s="44"/>
      <c r="TH84" s="44"/>
      <c r="TI84" s="44"/>
      <c r="TJ84" s="44"/>
      <c r="TK84" s="44"/>
      <c r="TL84" s="44"/>
      <c r="TM84" s="44"/>
      <c r="TN84" s="44"/>
      <c r="TO84" s="44"/>
      <c r="TP84" s="44"/>
      <c r="TQ84" s="44"/>
      <c r="TR84" s="44"/>
      <c r="TS84" s="44"/>
      <c r="TT84" s="44"/>
      <c r="TU84" s="44"/>
      <c r="TV84" s="44"/>
      <c r="TW84" s="44"/>
      <c r="TX84" s="44"/>
      <c r="TY84" s="44"/>
      <c r="TZ84" s="44"/>
      <c r="UA84" s="44"/>
      <c r="UB84" s="44"/>
      <c r="UC84" s="44"/>
      <c r="UD84" s="44"/>
      <c r="UE84" s="44"/>
      <c r="UF84" s="44"/>
      <c r="UG84" s="44"/>
      <c r="UH84" s="44"/>
      <c r="UI84" s="44"/>
      <c r="UJ84" s="44"/>
      <c r="UK84" s="44"/>
      <c r="UL84" s="44"/>
      <c r="UM84" s="44"/>
      <c r="UN84" s="44"/>
      <c r="UO84" s="44"/>
      <c r="UP84" s="44"/>
      <c r="UQ84" s="44"/>
      <c r="UR84" s="44"/>
      <c r="US84" s="44"/>
      <c r="UT84" s="44"/>
      <c r="UU84" s="44"/>
      <c r="UV84" s="44"/>
      <c r="UW84" s="44"/>
      <c r="UX84" s="44"/>
      <c r="UY84" s="44"/>
      <c r="UZ84" s="44"/>
      <c r="VA84" s="44"/>
      <c r="VB84" s="44"/>
      <c r="VC84" s="44"/>
      <c r="VD84" s="44"/>
      <c r="VE84" s="44"/>
      <c r="VF84" s="44"/>
      <c r="VG84" s="44"/>
      <c r="VH84" s="44"/>
      <c r="VI84" s="44"/>
      <c r="VJ84" s="44"/>
      <c r="VK84" s="44"/>
      <c r="VL84" s="44"/>
      <c r="VM84" s="44"/>
      <c r="VN84" s="44"/>
      <c r="VO84" s="44"/>
      <c r="VP84" s="44"/>
      <c r="VQ84" s="44"/>
      <c r="VR84" s="44"/>
      <c r="VS84" s="44"/>
      <c r="VT84" s="44"/>
      <c r="VU84" s="44"/>
      <c r="VV84" s="44"/>
      <c r="VW84" s="44"/>
      <c r="VX84" s="44"/>
      <c r="VY84" s="44"/>
      <c r="VZ84" s="44"/>
      <c r="WA84" s="44"/>
      <c r="WB84" s="44"/>
      <c r="WC84" s="44"/>
      <c r="WD84" s="44"/>
      <c r="WE84" s="44"/>
      <c r="WF84" s="44"/>
      <c r="WG84" s="44"/>
      <c r="WH84" s="44"/>
      <c r="WI84" s="44"/>
      <c r="WJ84" s="44"/>
      <c r="WK84" s="44"/>
      <c r="WL84" s="44"/>
      <c r="WM84" s="44"/>
      <c r="WN84" s="44"/>
      <c r="WO84" s="44"/>
      <c r="WP84" s="44"/>
      <c r="WQ84" s="44"/>
      <c r="WR84" s="44"/>
      <c r="WS84" s="44"/>
      <c r="WT84" s="44"/>
      <c r="WU84" s="44"/>
      <c r="WV84" s="44"/>
      <c r="WW84" s="44"/>
      <c r="WX84" s="44"/>
      <c r="WY84" s="44"/>
      <c r="WZ84" s="44"/>
      <c r="XA84" s="44"/>
      <c r="XB84" s="44"/>
      <c r="XC84" s="44"/>
      <c r="XD84" s="44"/>
      <c r="XE84" s="44"/>
      <c r="XF84" s="44"/>
      <c r="XG84" s="44"/>
      <c r="XH84" s="44"/>
      <c r="XI84" s="44"/>
      <c r="XJ84" s="44"/>
      <c r="XK84" s="44"/>
      <c r="XL84" s="44"/>
      <c r="XM84" s="44"/>
      <c r="XN84" s="44"/>
      <c r="XO84" s="44"/>
      <c r="XP84" s="44"/>
      <c r="XQ84" s="44"/>
      <c r="XR84" s="44"/>
      <c r="XS84" s="44"/>
      <c r="XT84" s="44"/>
      <c r="XU84" s="44"/>
      <c r="XV84" s="44"/>
      <c r="XW84" s="44"/>
      <c r="XX84" s="44"/>
      <c r="XY84" s="44"/>
      <c r="XZ84" s="44"/>
      <c r="YA84" s="44"/>
      <c r="YB84" s="44"/>
      <c r="YC84" s="44"/>
      <c r="YD84" s="44"/>
      <c r="YE84" s="44"/>
      <c r="YF84" s="44"/>
      <c r="YG84" s="44"/>
      <c r="YH84" s="44"/>
      <c r="YI84" s="44"/>
      <c r="YJ84" s="44"/>
      <c r="YK84" s="44"/>
      <c r="YL84" s="44"/>
      <c r="YM84" s="44"/>
      <c r="YN84" s="44"/>
      <c r="YO84" s="44"/>
      <c r="YP84" s="44"/>
      <c r="YQ84" s="44"/>
      <c r="YR84" s="44"/>
      <c r="YS84" s="44"/>
      <c r="YT84" s="44"/>
      <c r="YU84" s="44"/>
      <c r="YV84" s="44"/>
      <c r="YW84" s="44"/>
      <c r="YX84" s="44"/>
      <c r="YY84" s="44"/>
      <c r="YZ84" s="44"/>
      <c r="ZA84" s="44"/>
      <c r="ZB84" s="44"/>
      <c r="ZC84" s="44"/>
      <c r="ZD84" s="44"/>
      <c r="ZE84" s="44"/>
      <c r="ZF84" s="44"/>
      <c r="ZG84" s="44"/>
      <c r="ZH84" s="44"/>
      <c r="ZI84" s="44"/>
      <c r="ZJ84" s="44"/>
      <c r="ZK84" s="44"/>
      <c r="ZL84" s="44"/>
      <c r="ZM84" s="44"/>
      <c r="ZN84" s="44"/>
      <c r="ZO84" s="44"/>
      <c r="ZP84" s="44"/>
      <c r="ZQ84" s="44"/>
      <c r="ZR84" s="44"/>
      <c r="ZS84" s="44"/>
      <c r="ZT84" s="44"/>
      <c r="ZU84" s="44"/>
      <c r="ZV84" s="44"/>
      <c r="ZW84" s="44"/>
      <c r="ZX84" s="44"/>
      <c r="ZY84" s="44"/>
      <c r="ZZ84" s="44"/>
      <c r="AAA84" s="44"/>
      <c r="AAB84" s="44"/>
      <c r="AAC84" s="44"/>
      <c r="AAD84" s="44"/>
      <c r="AAE84" s="44"/>
      <c r="AAF84" s="44"/>
      <c r="AAG84" s="44"/>
      <c r="AAH84" s="44"/>
      <c r="AAI84" s="44"/>
      <c r="AAJ84" s="44"/>
      <c r="AAK84" s="44"/>
      <c r="AAL84" s="44"/>
      <c r="AAM84" s="44"/>
      <c r="AAN84" s="44"/>
      <c r="AAO84" s="44"/>
      <c r="AAP84" s="44"/>
      <c r="AAQ84" s="44"/>
      <c r="AAR84" s="44"/>
      <c r="AAS84" s="44"/>
      <c r="AAT84" s="44"/>
      <c r="AAU84" s="44"/>
      <c r="AAV84" s="44"/>
      <c r="AAW84" s="44"/>
      <c r="AAX84" s="44"/>
      <c r="AAY84" s="44"/>
      <c r="AAZ84" s="44"/>
      <c r="ABA84" s="44"/>
      <c r="ABB84" s="44"/>
      <c r="ABC84" s="44"/>
      <c r="ABD84" s="44"/>
      <c r="ABE84" s="44"/>
      <c r="ABF84" s="44"/>
      <c r="ABG84" s="44"/>
      <c r="ABH84" s="44"/>
      <c r="ABI84" s="44"/>
      <c r="ABJ84" s="44"/>
      <c r="ABK84" s="44"/>
      <c r="ABL84" s="44"/>
      <c r="ABM84" s="44"/>
      <c r="ABN84" s="44"/>
      <c r="ABO84" s="44"/>
      <c r="ABP84" s="44"/>
      <c r="ABQ84" s="44"/>
      <c r="ABR84" s="44"/>
      <c r="ABS84" s="44"/>
      <c r="ABT84" s="44"/>
      <c r="ABU84" s="44"/>
      <c r="ABV84" s="44"/>
      <c r="ABW84" s="44"/>
      <c r="ABX84" s="44"/>
      <c r="ABY84" s="44"/>
      <c r="ABZ84" s="44"/>
      <c r="ACA84" s="44"/>
      <c r="ACB84" s="44"/>
      <c r="ACC84" s="44"/>
      <c r="ACD84" s="44"/>
      <c r="ACE84" s="44"/>
      <c r="ACF84" s="44"/>
      <c r="ACG84" s="44"/>
      <c r="ACH84" s="44"/>
      <c r="ACI84" s="44"/>
      <c r="ACJ84" s="44"/>
      <c r="ACK84" s="44"/>
      <c r="ACL84" s="44"/>
      <c r="ACM84" s="44"/>
      <c r="ACN84" s="44"/>
      <c r="ACO84" s="44"/>
      <c r="ACP84" s="44"/>
      <c r="ACQ84" s="44"/>
      <c r="ACR84" s="44"/>
      <c r="ACS84" s="44"/>
      <c r="ACT84" s="44"/>
      <c r="ACU84" s="44"/>
      <c r="ACV84" s="44"/>
      <c r="ACW84" s="44"/>
      <c r="ACX84" s="44"/>
      <c r="ACY84" s="44"/>
      <c r="ACZ84" s="44"/>
      <c r="ADA84" s="44"/>
      <c r="ADB84" s="44"/>
      <c r="ADC84" s="44"/>
      <c r="ADD84" s="44"/>
      <c r="ADE84" s="44"/>
      <c r="ADF84" s="44"/>
      <c r="ADG84" s="44"/>
      <c r="ADH84" s="44"/>
      <c r="ADI84" s="44"/>
      <c r="ADJ84" s="44"/>
      <c r="ADK84" s="44"/>
      <c r="ADL84" s="44"/>
      <c r="ADM84" s="44"/>
      <c r="ADN84" s="44"/>
      <c r="ADO84" s="44"/>
      <c r="ADP84" s="44"/>
      <c r="ADQ84" s="44"/>
      <c r="ADR84" s="44"/>
      <c r="ADS84" s="44"/>
      <c r="ADT84" s="44"/>
      <c r="ADU84" s="44"/>
      <c r="ADV84" s="44"/>
      <c r="ADW84" s="44"/>
      <c r="ADX84" s="44"/>
      <c r="ADY84" s="44"/>
      <c r="ADZ84" s="44"/>
      <c r="AEA84" s="44"/>
      <c r="AEB84" s="44"/>
      <c r="AEC84" s="44"/>
      <c r="AED84" s="44"/>
      <c r="AEE84" s="44"/>
      <c r="AEF84" s="44"/>
      <c r="AEG84" s="44"/>
      <c r="AEH84" s="44"/>
      <c r="AEI84" s="44"/>
      <c r="AEJ84" s="44"/>
      <c r="AEK84" s="44"/>
      <c r="AEL84" s="44"/>
      <c r="AEM84" s="44"/>
      <c r="AEN84" s="44"/>
      <c r="AEO84" s="44"/>
      <c r="AEP84" s="44"/>
      <c r="AEQ84" s="44"/>
      <c r="AER84" s="44"/>
      <c r="AES84" s="44"/>
      <c r="AET84" s="44"/>
      <c r="AEU84" s="44"/>
      <c r="AEV84" s="44"/>
      <c r="AEW84" s="44"/>
      <c r="AEX84" s="44"/>
      <c r="AEY84" s="44"/>
      <c r="AEZ84" s="44"/>
      <c r="AFA84" s="44"/>
      <c r="AFB84" s="44"/>
      <c r="AFC84" s="44"/>
      <c r="AFD84" s="44"/>
      <c r="AFE84" s="44"/>
      <c r="AFF84" s="44"/>
      <c r="AFG84" s="44"/>
      <c r="AFH84" s="44"/>
      <c r="AFI84" s="44"/>
      <c r="AFJ84" s="44"/>
      <c r="AFK84" s="44"/>
      <c r="AFL84" s="44"/>
      <c r="AFM84" s="44"/>
      <c r="AFN84" s="44"/>
      <c r="AFO84" s="44"/>
      <c r="AFP84" s="44"/>
      <c r="AFQ84" s="44"/>
      <c r="AFR84" s="44"/>
      <c r="AFS84" s="44"/>
      <c r="AFT84" s="44"/>
      <c r="AFU84" s="44"/>
      <c r="AFV84" s="44"/>
      <c r="AFW84" s="44"/>
      <c r="AFX84" s="44"/>
      <c r="AFY84" s="44"/>
      <c r="AFZ84" s="44"/>
      <c r="AGA84" s="44"/>
      <c r="AGB84" s="44"/>
      <c r="AGC84" s="44"/>
      <c r="AGD84" s="44"/>
      <c r="AGE84" s="44"/>
      <c r="AGF84" s="44"/>
      <c r="AGG84" s="44"/>
      <c r="AGH84" s="44"/>
      <c r="AGI84" s="44"/>
      <c r="AGJ84" s="44"/>
      <c r="AGK84" s="44"/>
      <c r="AGL84" s="44"/>
      <c r="AGM84" s="44"/>
      <c r="AGN84" s="44"/>
      <c r="AGO84" s="44"/>
      <c r="AGP84" s="44"/>
      <c r="AGQ84" s="44"/>
      <c r="AGR84" s="44"/>
      <c r="AGS84" s="44"/>
      <c r="AGT84" s="44"/>
      <c r="AGU84" s="44"/>
      <c r="AGV84" s="44"/>
      <c r="AGW84" s="44"/>
      <c r="AGX84" s="44"/>
      <c r="AGY84" s="44"/>
      <c r="AGZ84" s="44"/>
      <c r="AHA84" s="44"/>
      <c r="AHB84" s="44"/>
      <c r="AHC84" s="44"/>
      <c r="AHD84" s="44"/>
      <c r="AHE84" s="44"/>
      <c r="AHF84" s="44"/>
      <c r="AHG84" s="44"/>
      <c r="AHH84" s="44"/>
      <c r="AHI84" s="44"/>
      <c r="AHJ84" s="44"/>
      <c r="AHK84" s="44"/>
      <c r="AHL84" s="44"/>
      <c r="AHM84" s="44"/>
      <c r="AHN84" s="44"/>
      <c r="AHO84" s="44"/>
      <c r="AHP84" s="44"/>
      <c r="AHQ84" s="44"/>
      <c r="AHR84" s="44"/>
      <c r="AHS84" s="44"/>
      <c r="AHT84" s="44"/>
      <c r="AHU84" s="44"/>
      <c r="AHV84" s="44"/>
      <c r="AHW84" s="44"/>
      <c r="AHX84" s="44"/>
      <c r="AHY84" s="44"/>
      <c r="AHZ84" s="44"/>
      <c r="AIA84" s="44"/>
      <c r="AIB84" s="44"/>
      <c r="AIC84" s="44"/>
      <c r="AID84" s="44"/>
      <c r="AIE84" s="44"/>
      <c r="AIF84" s="44"/>
      <c r="AIG84" s="44"/>
      <c r="AIH84" s="44"/>
      <c r="AII84" s="44"/>
      <c r="AIJ84" s="44"/>
      <c r="AIK84" s="44"/>
      <c r="AIL84" s="44"/>
      <c r="AIM84" s="44"/>
      <c r="AIN84" s="44"/>
      <c r="AIO84" s="44"/>
      <c r="AIP84" s="44"/>
      <c r="AIQ84" s="44"/>
      <c r="AIR84" s="44"/>
      <c r="AIS84" s="44"/>
      <c r="AIT84" s="44"/>
      <c r="AIU84" s="44"/>
      <c r="AIV84" s="44"/>
      <c r="AIW84" s="44"/>
      <c r="AIX84" s="44"/>
      <c r="AIY84" s="44"/>
      <c r="AIZ84" s="44"/>
      <c r="AJA84" s="44"/>
      <c r="AJB84" s="44"/>
      <c r="AJC84" s="44"/>
      <c r="AJD84" s="44"/>
      <c r="AJE84" s="44"/>
      <c r="AJF84" s="44"/>
      <c r="AJG84" s="44"/>
      <c r="AJH84" s="44"/>
      <c r="AJI84" s="44"/>
      <c r="AJJ84" s="44"/>
      <c r="AJK84" s="44"/>
      <c r="AJL84" s="44"/>
      <c r="AJM84" s="44"/>
      <c r="AJN84" s="44"/>
      <c r="AJO84" s="44"/>
      <c r="AJP84" s="44"/>
      <c r="AJQ84" s="44"/>
      <c r="AJR84" s="44"/>
      <c r="AJS84" s="44"/>
      <c r="AJT84" s="44"/>
      <c r="AJU84" s="44"/>
      <c r="AJV84" s="44"/>
      <c r="AJW84" s="44"/>
      <c r="AJX84" s="44"/>
      <c r="AJY84" s="44"/>
      <c r="AJZ84" s="44"/>
      <c r="AKA84" s="44"/>
      <c r="AKB84" s="44"/>
      <c r="AKC84" s="44"/>
      <c r="AKD84" s="44"/>
      <c r="AKE84" s="44"/>
      <c r="AKF84" s="44"/>
      <c r="AKG84" s="44"/>
      <c r="AKH84" s="44"/>
      <c r="AKI84" s="44"/>
      <c r="AKJ84" s="44"/>
      <c r="AKK84" s="44"/>
      <c r="AKL84" s="44"/>
      <c r="AKM84" s="44"/>
      <c r="AKN84" s="44"/>
      <c r="AKO84" s="44"/>
      <c r="AKP84" s="44"/>
      <c r="AKQ84" s="44"/>
      <c r="AKR84" s="44"/>
      <c r="AKS84" s="44"/>
      <c r="AKT84" s="44"/>
      <c r="AKU84" s="44"/>
      <c r="AKV84" s="44"/>
      <c r="AKW84" s="44"/>
      <c r="AKX84" s="44"/>
      <c r="AKY84" s="44"/>
      <c r="AKZ84" s="44"/>
      <c r="ALA84" s="44"/>
      <c r="ALB84" s="44"/>
      <c r="ALC84" s="44"/>
      <c r="ALD84" s="44"/>
      <c r="ALE84" s="44"/>
      <c r="ALF84" s="44"/>
      <c r="ALG84" s="44"/>
      <c r="ALH84" s="44"/>
      <c r="ALI84" s="44"/>
      <c r="ALJ84" s="44"/>
      <c r="ALK84" s="44"/>
      <c r="ALL84" s="44"/>
      <c r="ALM84" s="44"/>
      <c r="ALN84" s="44"/>
      <c r="ALO84" s="44"/>
      <c r="ALP84" s="44"/>
      <c r="ALQ84" s="44"/>
      <c r="ALR84" s="44"/>
      <c r="ALS84" s="44"/>
      <c r="ALT84" s="44"/>
      <c r="ALU84" s="44"/>
      <c r="ALV84" s="44"/>
      <c r="ALW84" s="44"/>
      <c r="ALX84" s="44"/>
      <c r="ALY84" s="44"/>
      <c r="ALZ84" s="44"/>
      <c r="AMA84" s="44"/>
      <c r="AMB84" s="44"/>
      <c r="AMC84" s="44"/>
      <c r="AMD84" s="44"/>
      <c r="AME84" s="44"/>
      <c r="AMF84" s="44"/>
      <c r="AMG84" s="44"/>
      <c r="AMH84" s="44"/>
      <c r="AMI84" s="44"/>
      <c r="AMJ84" s="44"/>
      <c r="AMK84" s="44"/>
      <c r="AML84" s="44"/>
      <c r="AMM84" s="44"/>
      <c r="AMN84" s="44"/>
      <c r="AMO84" s="44"/>
      <c r="AMP84" s="44"/>
      <c r="AMQ84" s="44"/>
      <c r="AMR84" s="44"/>
      <c r="AMS84" s="44"/>
      <c r="AMT84" s="44"/>
      <c r="AMU84" s="44"/>
      <c r="AMV84" s="44"/>
      <c r="AMW84" s="44"/>
      <c r="AMX84" s="44"/>
      <c r="AMY84" s="44"/>
      <c r="AMZ84" s="44"/>
      <c r="ANA84" s="44"/>
      <c r="ANB84" s="44"/>
      <c r="ANC84" s="44"/>
      <c r="AND84" s="44"/>
      <c r="ANE84" s="44"/>
      <c r="ANF84" s="44"/>
      <c r="ANG84" s="44"/>
      <c r="ANH84" s="44"/>
      <c r="ANI84" s="44"/>
      <c r="ANJ84" s="44"/>
      <c r="ANK84" s="44"/>
      <c r="ANL84" s="44"/>
      <c r="ANM84" s="44"/>
      <c r="ANN84" s="44"/>
      <c r="ANO84" s="44"/>
      <c r="ANP84" s="44"/>
      <c r="ANQ84" s="44"/>
      <c r="ANR84" s="44"/>
      <c r="ANS84" s="44"/>
      <c r="ANT84" s="44"/>
      <c r="ANU84" s="44"/>
      <c r="ANV84" s="44"/>
      <c r="ANW84" s="44"/>
      <c r="ANX84" s="44"/>
      <c r="ANY84" s="44"/>
      <c r="ANZ84" s="44"/>
      <c r="AOA84" s="44"/>
      <c r="AOB84" s="44"/>
      <c r="AOC84" s="44"/>
      <c r="AOD84" s="44"/>
      <c r="AOE84" s="44"/>
      <c r="AOF84" s="44"/>
      <c r="AOG84" s="44"/>
      <c r="AOH84" s="44"/>
      <c r="AOI84" s="44"/>
      <c r="AOJ84" s="44"/>
      <c r="AOK84" s="44"/>
      <c r="AOL84" s="44"/>
      <c r="AOM84" s="44"/>
      <c r="AON84" s="44"/>
      <c r="AOO84" s="44"/>
      <c r="AOP84" s="44"/>
      <c r="AOQ84" s="44"/>
      <c r="AOR84" s="44"/>
      <c r="AOS84" s="44"/>
      <c r="AOT84" s="44"/>
      <c r="AOU84" s="44"/>
      <c r="AOV84" s="44"/>
      <c r="AOW84" s="44"/>
      <c r="AOX84" s="44"/>
      <c r="AOY84" s="44"/>
      <c r="AOZ84" s="44"/>
      <c r="APA84" s="44"/>
      <c r="APB84" s="44"/>
      <c r="APC84" s="44"/>
      <c r="APD84" s="44"/>
      <c r="APE84" s="44"/>
      <c r="APF84" s="44"/>
      <c r="APG84" s="44"/>
      <c r="APH84" s="44"/>
      <c r="API84" s="44"/>
      <c r="APJ84" s="44"/>
      <c r="APK84" s="44"/>
      <c r="APL84" s="44"/>
      <c r="APM84" s="44"/>
    </row>
    <row r="85" spans="3:1105" x14ac:dyDescent="0.25">
      <c r="C85" s="46" t="s">
        <v>351</v>
      </c>
      <c r="D85" s="44">
        <v>12427</v>
      </c>
      <c r="E85" s="119">
        <v>0</v>
      </c>
      <c r="F85" s="119">
        <v>0</v>
      </c>
      <c r="G85" s="119">
        <v>0</v>
      </c>
      <c r="H85" s="119">
        <v>90347683.829999998</v>
      </c>
      <c r="I85" s="44"/>
      <c r="J85" s="44"/>
      <c r="K85" s="44"/>
      <c r="L85" s="44"/>
      <c r="M85" s="44"/>
      <c r="N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  <c r="AK85" s="44"/>
      <c r="AL85" s="44"/>
      <c r="AM85" s="44"/>
      <c r="AN85" s="44"/>
      <c r="AO85" s="44"/>
      <c r="AP85" s="44"/>
      <c r="AQ85" s="44"/>
      <c r="AR85" s="44"/>
      <c r="AS85" s="44"/>
      <c r="AT85" s="44"/>
      <c r="AU85" s="44"/>
      <c r="AV85" s="44"/>
      <c r="AW85" s="44"/>
      <c r="AX85" s="44"/>
      <c r="AY85" s="44"/>
      <c r="AZ85" s="44"/>
      <c r="BA85" s="44"/>
      <c r="BB85" s="44"/>
      <c r="BC85" s="44"/>
      <c r="BD85" s="44"/>
      <c r="BE85" s="44"/>
      <c r="BF85" s="44"/>
      <c r="BG85" s="44"/>
      <c r="BH85" s="44"/>
      <c r="BI85" s="44"/>
      <c r="BJ85" s="44"/>
      <c r="BK85" s="44"/>
      <c r="BL85" s="44"/>
      <c r="BM85" s="44"/>
      <c r="BN85" s="44"/>
      <c r="BO85" s="44"/>
      <c r="BP85" s="44"/>
      <c r="BQ85" s="44"/>
      <c r="BR85" s="44"/>
      <c r="BS85" s="44"/>
      <c r="BT85" s="44"/>
      <c r="BU85" s="44"/>
      <c r="BV85" s="44"/>
      <c r="BW85" s="44"/>
      <c r="BX85" s="44"/>
      <c r="BY85" s="44"/>
      <c r="BZ85" s="44"/>
      <c r="CA85" s="44"/>
      <c r="CB85" s="44"/>
      <c r="CC85" s="44"/>
      <c r="CD85" s="44"/>
      <c r="CE85" s="44"/>
      <c r="CF85" s="44"/>
      <c r="CG85" s="44"/>
      <c r="CH85" s="44"/>
      <c r="CI85" s="44"/>
      <c r="CJ85" s="44"/>
      <c r="CK85" s="44"/>
      <c r="CL85" s="44"/>
      <c r="CM85" s="44"/>
      <c r="CN85" s="44"/>
      <c r="CO85" s="44"/>
      <c r="CP85" s="44"/>
      <c r="CQ85" s="44"/>
      <c r="CR85" s="44"/>
      <c r="CS85" s="44"/>
      <c r="CT85" s="44"/>
      <c r="CU85" s="44"/>
      <c r="CV85" s="44"/>
      <c r="CW85" s="44"/>
      <c r="CX85" s="44"/>
      <c r="CY85" s="44"/>
      <c r="CZ85" s="44"/>
      <c r="DA85" s="44"/>
      <c r="DB85" s="44"/>
      <c r="DC85" s="44"/>
      <c r="DD85" s="44"/>
      <c r="DE85" s="44"/>
      <c r="DF85" s="44"/>
      <c r="DG85" s="44"/>
      <c r="DH85" s="44"/>
      <c r="DI85" s="44"/>
      <c r="DJ85" s="44"/>
      <c r="DK85" s="44"/>
      <c r="DL85" s="44"/>
      <c r="DM85" s="44"/>
      <c r="DN85" s="44"/>
      <c r="DO85" s="44"/>
      <c r="DP85" s="44"/>
      <c r="DQ85" s="44"/>
      <c r="DR85" s="44"/>
      <c r="DS85" s="44"/>
      <c r="DT85" s="44"/>
      <c r="DU85" s="44"/>
      <c r="DV85" s="44"/>
      <c r="DW85" s="44"/>
      <c r="DX85" s="44"/>
      <c r="DY85" s="44"/>
      <c r="DZ85" s="44"/>
      <c r="EA85" s="44"/>
      <c r="EB85" s="44"/>
      <c r="EC85" s="44"/>
      <c r="ED85" s="44"/>
      <c r="EE85" s="44"/>
      <c r="EF85" s="44"/>
      <c r="EG85" s="44"/>
      <c r="EH85" s="44"/>
      <c r="EI85" s="44"/>
      <c r="EJ85" s="44"/>
      <c r="EK85" s="44"/>
      <c r="EL85" s="44"/>
      <c r="EM85" s="44"/>
      <c r="EN85" s="44"/>
      <c r="EO85" s="44"/>
      <c r="EP85" s="44"/>
      <c r="EQ85" s="44"/>
      <c r="ER85" s="44"/>
      <c r="ES85" s="44"/>
      <c r="ET85" s="44"/>
      <c r="EU85" s="44"/>
      <c r="EV85" s="44"/>
      <c r="EW85" s="44"/>
      <c r="EX85" s="44"/>
      <c r="EY85" s="44"/>
      <c r="EZ85" s="44"/>
      <c r="FA85" s="44"/>
      <c r="FB85" s="44"/>
      <c r="FC85" s="44"/>
      <c r="FD85" s="44"/>
      <c r="FE85" s="44"/>
      <c r="FF85" s="44"/>
      <c r="FG85" s="44"/>
      <c r="FH85" s="44"/>
      <c r="FI85" s="44"/>
      <c r="FJ85" s="44"/>
      <c r="FK85" s="44"/>
      <c r="FL85" s="44"/>
      <c r="FM85" s="44"/>
      <c r="FN85" s="44"/>
      <c r="FO85" s="44"/>
      <c r="FP85" s="44"/>
      <c r="FQ85" s="44"/>
      <c r="FR85" s="44"/>
      <c r="FS85" s="44"/>
      <c r="FT85" s="44"/>
      <c r="FU85" s="44"/>
      <c r="FV85" s="44"/>
      <c r="FW85" s="44"/>
      <c r="FX85" s="44"/>
      <c r="FY85" s="44"/>
      <c r="FZ85" s="44"/>
      <c r="GA85" s="44"/>
      <c r="GB85" s="44"/>
      <c r="GC85" s="44"/>
      <c r="GD85" s="44"/>
      <c r="GE85" s="44"/>
      <c r="GF85" s="44"/>
      <c r="GG85" s="44"/>
      <c r="GH85" s="44"/>
      <c r="GI85" s="44"/>
      <c r="GJ85" s="44"/>
      <c r="GK85" s="44"/>
      <c r="GL85" s="44"/>
      <c r="GM85" s="44"/>
      <c r="GN85" s="44"/>
      <c r="GO85" s="44"/>
      <c r="GP85" s="44"/>
      <c r="GQ85" s="44"/>
      <c r="GR85" s="44"/>
      <c r="GS85" s="44"/>
      <c r="GT85" s="44"/>
      <c r="GU85" s="44"/>
      <c r="GV85" s="44"/>
      <c r="GW85" s="44"/>
      <c r="GX85" s="44"/>
      <c r="GY85" s="44"/>
      <c r="GZ85" s="44"/>
      <c r="HA85" s="44"/>
      <c r="HB85" s="44"/>
      <c r="HC85" s="44"/>
      <c r="HD85" s="44"/>
      <c r="HE85" s="44"/>
      <c r="HF85" s="44"/>
      <c r="HG85" s="44"/>
      <c r="HH85" s="44"/>
      <c r="HI85" s="44"/>
      <c r="HJ85" s="44"/>
      <c r="HK85" s="44"/>
      <c r="HL85" s="44"/>
      <c r="HM85" s="44"/>
      <c r="HN85" s="44"/>
      <c r="HO85" s="44"/>
      <c r="HP85" s="44"/>
      <c r="HQ85" s="44"/>
      <c r="HR85" s="44"/>
      <c r="HS85" s="44"/>
      <c r="HT85" s="44"/>
      <c r="HU85" s="44"/>
      <c r="HV85" s="44"/>
      <c r="HW85" s="44"/>
      <c r="HX85" s="44"/>
      <c r="HY85" s="44"/>
      <c r="HZ85" s="44"/>
      <c r="IA85" s="44"/>
      <c r="IB85" s="44"/>
      <c r="IC85" s="44"/>
      <c r="ID85" s="44"/>
      <c r="IE85" s="44"/>
      <c r="IF85" s="44"/>
      <c r="IG85" s="44"/>
      <c r="IH85" s="44"/>
      <c r="II85" s="44"/>
      <c r="IJ85" s="44"/>
      <c r="IK85" s="44"/>
      <c r="IL85" s="44"/>
      <c r="IM85" s="44"/>
      <c r="IN85" s="44"/>
      <c r="IO85" s="44"/>
      <c r="IP85" s="44"/>
      <c r="IQ85" s="44"/>
      <c r="IR85" s="44"/>
      <c r="IS85" s="44"/>
      <c r="IT85" s="44"/>
      <c r="IU85" s="44"/>
      <c r="IV85" s="44"/>
      <c r="IW85" s="44"/>
      <c r="IX85" s="44"/>
      <c r="IY85" s="44"/>
      <c r="IZ85" s="44"/>
      <c r="JA85" s="44"/>
      <c r="JB85" s="44"/>
      <c r="JC85" s="44"/>
      <c r="JD85" s="44"/>
      <c r="JE85" s="44"/>
      <c r="JF85" s="44"/>
      <c r="JG85" s="44"/>
      <c r="JH85" s="44"/>
      <c r="JI85" s="44"/>
      <c r="JJ85" s="44"/>
      <c r="JK85" s="44"/>
      <c r="JL85" s="44"/>
      <c r="JM85" s="44"/>
      <c r="JN85" s="44"/>
      <c r="JO85" s="44"/>
      <c r="JP85" s="44"/>
      <c r="JQ85" s="44"/>
      <c r="JR85" s="44"/>
      <c r="JS85" s="44"/>
      <c r="JT85" s="44"/>
      <c r="JU85" s="44"/>
      <c r="JV85" s="44"/>
      <c r="JW85" s="44"/>
      <c r="JX85" s="44"/>
      <c r="JY85" s="44"/>
      <c r="JZ85" s="44"/>
      <c r="KA85" s="44"/>
      <c r="KB85" s="44"/>
      <c r="KC85" s="44"/>
      <c r="KD85" s="44"/>
      <c r="KE85" s="44"/>
      <c r="KF85" s="44"/>
      <c r="KG85" s="44"/>
      <c r="KH85" s="44"/>
      <c r="KI85" s="44"/>
      <c r="KJ85" s="44"/>
      <c r="KK85" s="44"/>
      <c r="KL85" s="44"/>
      <c r="KM85" s="44"/>
      <c r="KN85" s="44"/>
      <c r="KO85" s="44"/>
      <c r="KP85" s="44"/>
      <c r="KQ85" s="44"/>
      <c r="KR85" s="44"/>
      <c r="KS85" s="44"/>
      <c r="KT85" s="44"/>
      <c r="KU85" s="44"/>
      <c r="KV85" s="44"/>
      <c r="KW85" s="44"/>
      <c r="KX85" s="44"/>
      <c r="KY85" s="44"/>
      <c r="KZ85" s="44"/>
      <c r="LA85" s="44"/>
      <c r="LB85" s="44"/>
      <c r="LC85" s="44"/>
      <c r="LD85" s="44"/>
      <c r="LE85" s="44"/>
      <c r="LF85" s="44"/>
      <c r="LG85" s="44"/>
      <c r="LH85" s="44"/>
      <c r="LI85" s="44"/>
      <c r="LJ85" s="44"/>
      <c r="LK85" s="44"/>
      <c r="LL85" s="44"/>
      <c r="LM85" s="44"/>
      <c r="LN85" s="44"/>
      <c r="LO85" s="44"/>
      <c r="LP85" s="44"/>
      <c r="LQ85" s="44"/>
      <c r="LR85" s="44"/>
      <c r="LS85" s="44"/>
      <c r="LT85" s="44"/>
      <c r="LU85" s="44"/>
      <c r="LV85" s="44"/>
      <c r="LW85" s="44"/>
      <c r="LX85" s="44"/>
      <c r="LY85" s="44"/>
      <c r="LZ85" s="44"/>
      <c r="MA85" s="44"/>
      <c r="MB85" s="44"/>
      <c r="MC85" s="44"/>
      <c r="MD85" s="44"/>
      <c r="ME85" s="44"/>
      <c r="MF85" s="44"/>
      <c r="MG85" s="44"/>
      <c r="MH85" s="44"/>
      <c r="MI85" s="44"/>
      <c r="MJ85" s="44"/>
      <c r="MK85" s="44"/>
      <c r="ML85" s="44"/>
      <c r="MM85" s="44"/>
      <c r="MN85" s="44"/>
      <c r="MO85" s="44"/>
      <c r="MP85" s="44"/>
      <c r="MQ85" s="44"/>
      <c r="MR85" s="44"/>
      <c r="MS85" s="44"/>
      <c r="MT85" s="44"/>
      <c r="MU85" s="44"/>
      <c r="MV85" s="44"/>
      <c r="MW85" s="44"/>
      <c r="MX85" s="44"/>
      <c r="MY85" s="44"/>
      <c r="MZ85" s="44"/>
      <c r="NA85" s="44"/>
      <c r="NB85" s="44"/>
      <c r="NC85" s="44"/>
      <c r="ND85" s="44"/>
      <c r="NE85" s="44"/>
      <c r="NF85" s="44"/>
      <c r="NG85" s="44"/>
      <c r="NH85" s="44"/>
      <c r="NI85" s="44"/>
      <c r="NJ85" s="44"/>
      <c r="NK85" s="44"/>
      <c r="NL85" s="44"/>
      <c r="NM85" s="44"/>
      <c r="NN85" s="44"/>
      <c r="NO85" s="44"/>
      <c r="NP85" s="44"/>
      <c r="NQ85" s="44"/>
      <c r="NR85" s="44"/>
      <c r="NS85" s="44"/>
      <c r="NT85" s="44"/>
      <c r="NU85" s="44"/>
      <c r="NV85" s="44"/>
      <c r="NW85" s="44"/>
      <c r="NX85" s="44"/>
      <c r="NY85" s="44"/>
      <c r="NZ85" s="44"/>
      <c r="OA85" s="44"/>
      <c r="OB85" s="44"/>
      <c r="OC85" s="44"/>
      <c r="OD85" s="44"/>
      <c r="OE85" s="44"/>
      <c r="OF85" s="44"/>
      <c r="OG85" s="44"/>
      <c r="OH85" s="44"/>
      <c r="OI85" s="44"/>
      <c r="OJ85" s="44"/>
      <c r="OK85" s="44"/>
      <c r="OL85" s="44"/>
      <c r="OM85" s="44"/>
      <c r="ON85" s="44"/>
      <c r="OO85" s="44"/>
      <c r="OP85" s="44"/>
      <c r="OQ85" s="44"/>
      <c r="OR85" s="44"/>
      <c r="OS85" s="44"/>
      <c r="OT85" s="44"/>
      <c r="OU85" s="44"/>
      <c r="OV85" s="44"/>
      <c r="OW85" s="44"/>
      <c r="OX85" s="44"/>
      <c r="OY85" s="44"/>
      <c r="OZ85" s="44"/>
      <c r="PA85" s="44"/>
      <c r="PB85" s="44"/>
      <c r="PC85" s="44"/>
      <c r="PD85" s="44"/>
      <c r="PE85" s="44"/>
      <c r="PF85" s="44"/>
      <c r="PG85" s="44"/>
      <c r="PH85" s="44"/>
      <c r="PI85" s="44"/>
      <c r="PJ85" s="44"/>
      <c r="PK85" s="44"/>
      <c r="PL85" s="44"/>
      <c r="PM85" s="44"/>
      <c r="PN85" s="44"/>
      <c r="PO85" s="44"/>
      <c r="PP85" s="44"/>
      <c r="PQ85" s="44"/>
      <c r="PR85" s="44"/>
      <c r="PS85" s="44"/>
      <c r="PT85" s="44"/>
      <c r="PU85" s="44"/>
      <c r="PV85" s="44"/>
      <c r="PW85" s="44"/>
      <c r="PX85" s="44"/>
      <c r="PY85" s="44"/>
      <c r="PZ85" s="44"/>
      <c r="QA85" s="44"/>
      <c r="QB85" s="44"/>
      <c r="QC85" s="44"/>
      <c r="QD85" s="44"/>
      <c r="QE85" s="44"/>
      <c r="QF85" s="44"/>
      <c r="QG85" s="44"/>
      <c r="QH85" s="44"/>
      <c r="QI85" s="44"/>
      <c r="QJ85" s="44"/>
      <c r="QK85" s="44"/>
      <c r="QL85" s="44"/>
      <c r="QM85" s="44"/>
      <c r="QN85" s="44"/>
      <c r="QO85" s="44"/>
      <c r="QP85" s="44"/>
      <c r="QQ85" s="44"/>
      <c r="QR85" s="44"/>
      <c r="QS85" s="44"/>
      <c r="QT85" s="44"/>
      <c r="QU85" s="44"/>
      <c r="QV85" s="44"/>
      <c r="QW85" s="44"/>
      <c r="QX85" s="44"/>
      <c r="QY85" s="44"/>
      <c r="QZ85" s="44"/>
      <c r="RA85" s="44"/>
      <c r="RB85" s="44"/>
      <c r="RC85" s="44"/>
      <c r="RD85" s="44"/>
      <c r="RE85" s="44"/>
      <c r="RF85" s="44"/>
      <c r="RG85" s="44"/>
      <c r="RH85" s="44"/>
      <c r="RI85" s="44"/>
      <c r="RJ85" s="44"/>
      <c r="RK85" s="44"/>
      <c r="RL85" s="44"/>
      <c r="RM85" s="44"/>
      <c r="RN85" s="44"/>
      <c r="RO85" s="44"/>
      <c r="RP85" s="44"/>
      <c r="RQ85" s="44"/>
      <c r="RR85" s="44"/>
      <c r="RS85" s="44"/>
      <c r="RT85" s="44"/>
      <c r="RU85" s="44"/>
      <c r="RV85" s="44"/>
      <c r="RW85" s="44"/>
      <c r="RX85" s="44"/>
      <c r="RY85" s="44"/>
      <c r="RZ85" s="44"/>
      <c r="SA85" s="44"/>
      <c r="SB85" s="44"/>
      <c r="SC85" s="44"/>
      <c r="SD85" s="44"/>
      <c r="SE85" s="44"/>
      <c r="SF85" s="44"/>
      <c r="SG85" s="44"/>
      <c r="SH85" s="44"/>
      <c r="SI85" s="44"/>
      <c r="SJ85" s="44"/>
      <c r="SK85" s="44"/>
      <c r="SL85" s="44"/>
      <c r="SM85" s="44"/>
      <c r="SN85" s="44"/>
      <c r="SO85" s="44"/>
      <c r="SP85" s="44"/>
      <c r="SQ85" s="44"/>
      <c r="SR85" s="44"/>
      <c r="SS85" s="44"/>
      <c r="ST85" s="44"/>
      <c r="SU85" s="44"/>
      <c r="SV85" s="44"/>
      <c r="SW85" s="44"/>
      <c r="SX85" s="44"/>
      <c r="SY85" s="44"/>
      <c r="SZ85" s="44"/>
      <c r="TA85" s="44"/>
      <c r="TB85" s="44"/>
      <c r="TC85" s="44"/>
      <c r="TD85" s="44"/>
      <c r="TE85" s="44"/>
      <c r="TF85" s="44"/>
      <c r="TG85" s="44"/>
      <c r="TH85" s="44"/>
      <c r="TI85" s="44"/>
      <c r="TJ85" s="44"/>
      <c r="TK85" s="44"/>
      <c r="TL85" s="44"/>
      <c r="TM85" s="44"/>
      <c r="TN85" s="44"/>
      <c r="TO85" s="44"/>
      <c r="TP85" s="44"/>
      <c r="TQ85" s="44"/>
      <c r="TR85" s="44"/>
      <c r="TS85" s="44"/>
      <c r="TT85" s="44"/>
      <c r="TU85" s="44"/>
      <c r="TV85" s="44"/>
      <c r="TW85" s="44"/>
      <c r="TX85" s="44"/>
      <c r="TY85" s="44"/>
      <c r="TZ85" s="44"/>
      <c r="UA85" s="44"/>
      <c r="UB85" s="44"/>
      <c r="UC85" s="44"/>
      <c r="UD85" s="44"/>
      <c r="UE85" s="44"/>
      <c r="UF85" s="44"/>
      <c r="UG85" s="44"/>
      <c r="UH85" s="44"/>
      <c r="UI85" s="44"/>
      <c r="UJ85" s="44"/>
      <c r="UK85" s="44"/>
      <c r="UL85" s="44"/>
      <c r="UM85" s="44"/>
      <c r="UN85" s="44"/>
      <c r="UO85" s="44"/>
      <c r="UP85" s="44"/>
      <c r="UQ85" s="44"/>
      <c r="UR85" s="44"/>
      <c r="US85" s="44"/>
      <c r="UT85" s="44"/>
      <c r="UU85" s="44"/>
      <c r="UV85" s="44"/>
      <c r="UW85" s="44"/>
      <c r="UX85" s="44"/>
      <c r="UY85" s="44"/>
      <c r="UZ85" s="44"/>
      <c r="VA85" s="44"/>
      <c r="VB85" s="44"/>
      <c r="VC85" s="44"/>
      <c r="VD85" s="44"/>
      <c r="VE85" s="44"/>
      <c r="VF85" s="44"/>
      <c r="VG85" s="44"/>
      <c r="VH85" s="44"/>
      <c r="VI85" s="44"/>
      <c r="VJ85" s="44"/>
      <c r="VK85" s="44"/>
      <c r="VL85" s="44"/>
      <c r="VM85" s="44"/>
      <c r="VN85" s="44"/>
      <c r="VO85" s="44"/>
      <c r="VP85" s="44"/>
      <c r="VQ85" s="44"/>
      <c r="VR85" s="44"/>
      <c r="VS85" s="44"/>
      <c r="VT85" s="44"/>
      <c r="VU85" s="44"/>
      <c r="VV85" s="44"/>
      <c r="VW85" s="44"/>
      <c r="VX85" s="44"/>
      <c r="VY85" s="44"/>
      <c r="VZ85" s="44"/>
      <c r="WA85" s="44"/>
      <c r="WB85" s="44"/>
      <c r="WC85" s="44"/>
      <c r="WD85" s="44"/>
      <c r="WE85" s="44"/>
      <c r="WF85" s="44"/>
      <c r="WG85" s="44"/>
      <c r="WH85" s="44"/>
      <c r="WI85" s="44"/>
      <c r="WJ85" s="44"/>
      <c r="WK85" s="44"/>
      <c r="WL85" s="44"/>
      <c r="WM85" s="44"/>
      <c r="WN85" s="44"/>
      <c r="WO85" s="44"/>
      <c r="WP85" s="44"/>
      <c r="WQ85" s="44"/>
      <c r="WR85" s="44"/>
      <c r="WS85" s="44"/>
      <c r="WT85" s="44"/>
      <c r="WU85" s="44"/>
      <c r="WV85" s="44"/>
      <c r="WW85" s="44"/>
      <c r="WX85" s="44"/>
      <c r="WY85" s="44"/>
      <c r="WZ85" s="44"/>
      <c r="XA85" s="44"/>
      <c r="XB85" s="44"/>
      <c r="XC85" s="44"/>
      <c r="XD85" s="44"/>
      <c r="XE85" s="44"/>
      <c r="XF85" s="44"/>
      <c r="XG85" s="44"/>
      <c r="XH85" s="44"/>
      <c r="XI85" s="44"/>
      <c r="XJ85" s="44"/>
      <c r="XK85" s="44"/>
      <c r="XL85" s="44"/>
      <c r="XM85" s="44"/>
      <c r="XN85" s="44"/>
      <c r="XO85" s="44"/>
      <c r="XP85" s="44"/>
      <c r="XQ85" s="44"/>
      <c r="XR85" s="44"/>
      <c r="XS85" s="44"/>
      <c r="XT85" s="44"/>
      <c r="XU85" s="44"/>
      <c r="XV85" s="44"/>
      <c r="XW85" s="44"/>
      <c r="XX85" s="44"/>
      <c r="XY85" s="44"/>
      <c r="XZ85" s="44"/>
      <c r="YA85" s="44"/>
      <c r="YB85" s="44"/>
      <c r="YC85" s="44"/>
      <c r="YD85" s="44"/>
      <c r="YE85" s="44"/>
      <c r="YF85" s="44"/>
      <c r="YG85" s="44"/>
      <c r="YH85" s="44"/>
      <c r="YI85" s="44"/>
      <c r="YJ85" s="44"/>
      <c r="YK85" s="44"/>
      <c r="YL85" s="44"/>
      <c r="YM85" s="44"/>
      <c r="YN85" s="44"/>
      <c r="YO85" s="44"/>
      <c r="YP85" s="44"/>
      <c r="YQ85" s="44"/>
      <c r="YR85" s="44"/>
      <c r="YS85" s="44"/>
      <c r="YT85" s="44"/>
      <c r="YU85" s="44"/>
      <c r="YV85" s="44"/>
      <c r="YW85" s="44"/>
      <c r="YX85" s="44"/>
      <c r="YY85" s="44"/>
      <c r="YZ85" s="44"/>
      <c r="ZA85" s="44"/>
      <c r="ZB85" s="44"/>
      <c r="ZC85" s="44"/>
      <c r="ZD85" s="44"/>
      <c r="ZE85" s="44"/>
      <c r="ZF85" s="44"/>
      <c r="ZG85" s="44"/>
      <c r="ZH85" s="44"/>
      <c r="ZI85" s="44"/>
      <c r="ZJ85" s="44"/>
      <c r="ZK85" s="44"/>
      <c r="ZL85" s="44"/>
      <c r="ZM85" s="44"/>
      <c r="ZN85" s="44"/>
      <c r="ZO85" s="44"/>
      <c r="ZP85" s="44"/>
      <c r="ZQ85" s="44"/>
      <c r="ZR85" s="44"/>
      <c r="ZS85" s="44"/>
      <c r="ZT85" s="44"/>
      <c r="ZU85" s="44"/>
      <c r="ZV85" s="44"/>
      <c r="ZW85" s="44"/>
      <c r="ZX85" s="44"/>
      <c r="ZY85" s="44"/>
      <c r="ZZ85" s="44"/>
      <c r="AAA85" s="44"/>
      <c r="AAB85" s="44"/>
      <c r="AAC85" s="44"/>
      <c r="AAD85" s="44"/>
      <c r="AAE85" s="44"/>
      <c r="AAF85" s="44"/>
      <c r="AAG85" s="44"/>
      <c r="AAH85" s="44"/>
      <c r="AAI85" s="44"/>
      <c r="AAJ85" s="44"/>
      <c r="AAK85" s="44"/>
      <c r="AAL85" s="44"/>
      <c r="AAM85" s="44"/>
      <c r="AAN85" s="44"/>
      <c r="AAO85" s="44"/>
      <c r="AAP85" s="44"/>
      <c r="AAQ85" s="44"/>
      <c r="AAR85" s="44"/>
      <c r="AAS85" s="44"/>
      <c r="AAT85" s="44"/>
      <c r="AAU85" s="44"/>
      <c r="AAV85" s="44"/>
      <c r="AAW85" s="44"/>
      <c r="AAX85" s="44"/>
      <c r="AAY85" s="44"/>
      <c r="AAZ85" s="44"/>
      <c r="ABA85" s="44"/>
      <c r="ABB85" s="44"/>
      <c r="ABC85" s="44"/>
      <c r="ABD85" s="44"/>
      <c r="ABE85" s="44"/>
      <c r="ABF85" s="44"/>
      <c r="ABG85" s="44"/>
      <c r="ABH85" s="44"/>
      <c r="ABI85" s="44"/>
      <c r="ABJ85" s="44"/>
      <c r="ABK85" s="44"/>
      <c r="ABL85" s="44"/>
      <c r="ABM85" s="44"/>
      <c r="ABN85" s="44"/>
      <c r="ABO85" s="44"/>
      <c r="ABP85" s="44"/>
      <c r="ABQ85" s="44"/>
      <c r="ABR85" s="44"/>
      <c r="ABS85" s="44"/>
      <c r="ABT85" s="44"/>
      <c r="ABU85" s="44"/>
      <c r="ABV85" s="44"/>
      <c r="ABW85" s="44"/>
      <c r="ABX85" s="44"/>
      <c r="ABY85" s="44"/>
      <c r="ABZ85" s="44"/>
      <c r="ACA85" s="44"/>
      <c r="ACB85" s="44"/>
      <c r="ACC85" s="44"/>
      <c r="ACD85" s="44"/>
      <c r="ACE85" s="44"/>
      <c r="ACF85" s="44"/>
      <c r="ACG85" s="44"/>
      <c r="ACH85" s="44"/>
      <c r="ACI85" s="44"/>
      <c r="ACJ85" s="44"/>
      <c r="ACK85" s="44"/>
      <c r="ACL85" s="44"/>
      <c r="ACM85" s="44"/>
      <c r="ACN85" s="44"/>
      <c r="ACO85" s="44"/>
      <c r="ACP85" s="44"/>
      <c r="ACQ85" s="44"/>
      <c r="ACR85" s="44"/>
      <c r="ACS85" s="44"/>
      <c r="ACT85" s="44"/>
      <c r="ACU85" s="44"/>
      <c r="ACV85" s="44"/>
      <c r="ACW85" s="44"/>
      <c r="ACX85" s="44"/>
      <c r="ACY85" s="44"/>
      <c r="ACZ85" s="44"/>
      <c r="ADA85" s="44"/>
      <c r="ADB85" s="44"/>
      <c r="ADC85" s="44"/>
      <c r="ADD85" s="44"/>
      <c r="ADE85" s="44"/>
      <c r="ADF85" s="44"/>
      <c r="ADG85" s="44"/>
      <c r="ADH85" s="44"/>
      <c r="ADI85" s="44"/>
      <c r="ADJ85" s="44"/>
      <c r="ADK85" s="44"/>
      <c r="ADL85" s="44"/>
      <c r="ADM85" s="44"/>
      <c r="ADN85" s="44"/>
      <c r="ADO85" s="44"/>
      <c r="ADP85" s="44"/>
      <c r="ADQ85" s="44"/>
      <c r="ADR85" s="44"/>
      <c r="ADS85" s="44"/>
      <c r="ADT85" s="44"/>
      <c r="ADU85" s="44"/>
      <c r="ADV85" s="44"/>
      <c r="ADW85" s="44"/>
      <c r="ADX85" s="44"/>
      <c r="ADY85" s="44"/>
      <c r="ADZ85" s="44"/>
      <c r="AEA85" s="44"/>
      <c r="AEB85" s="44"/>
      <c r="AEC85" s="44"/>
      <c r="AED85" s="44"/>
      <c r="AEE85" s="44"/>
      <c r="AEF85" s="44"/>
      <c r="AEG85" s="44"/>
      <c r="AEH85" s="44"/>
      <c r="AEI85" s="44"/>
      <c r="AEJ85" s="44"/>
      <c r="AEK85" s="44"/>
      <c r="AEL85" s="44"/>
      <c r="AEM85" s="44"/>
      <c r="AEN85" s="44"/>
      <c r="AEO85" s="44"/>
      <c r="AEP85" s="44"/>
      <c r="AEQ85" s="44"/>
      <c r="AER85" s="44"/>
      <c r="AES85" s="44"/>
      <c r="AET85" s="44"/>
      <c r="AEU85" s="44"/>
      <c r="AEV85" s="44"/>
      <c r="AEW85" s="44"/>
      <c r="AEX85" s="44"/>
      <c r="AEY85" s="44"/>
      <c r="AEZ85" s="44"/>
      <c r="AFA85" s="44"/>
      <c r="AFB85" s="44"/>
      <c r="AFC85" s="44"/>
      <c r="AFD85" s="44"/>
      <c r="AFE85" s="44"/>
      <c r="AFF85" s="44"/>
      <c r="AFG85" s="44"/>
      <c r="AFH85" s="44"/>
      <c r="AFI85" s="44"/>
      <c r="AFJ85" s="44"/>
      <c r="AFK85" s="44"/>
      <c r="AFL85" s="44"/>
      <c r="AFM85" s="44"/>
      <c r="AFN85" s="44"/>
      <c r="AFO85" s="44"/>
      <c r="AFP85" s="44"/>
      <c r="AFQ85" s="44"/>
      <c r="AFR85" s="44"/>
      <c r="AFS85" s="44"/>
      <c r="AFT85" s="44"/>
      <c r="AFU85" s="44"/>
      <c r="AFV85" s="44"/>
      <c r="AFW85" s="44"/>
      <c r="AFX85" s="44"/>
      <c r="AFY85" s="44"/>
      <c r="AFZ85" s="44"/>
      <c r="AGA85" s="44"/>
      <c r="AGB85" s="44"/>
      <c r="AGC85" s="44"/>
      <c r="AGD85" s="44"/>
      <c r="AGE85" s="44"/>
      <c r="AGF85" s="44"/>
      <c r="AGG85" s="44"/>
      <c r="AGH85" s="44"/>
      <c r="AGI85" s="44"/>
      <c r="AGJ85" s="44"/>
      <c r="AGK85" s="44"/>
      <c r="AGL85" s="44"/>
      <c r="AGM85" s="44"/>
      <c r="AGN85" s="44"/>
      <c r="AGO85" s="44"/>
      <c r="AGP85" s="44"/>
      <c r="AGQ85" s="44"/>
      <c r="AGR85" s="44"/>
      <c r="AGS85" s="44"/>
      <c r="AGT85" s="44"/>
      <c r="AGU85" s="44"/>
      <c r="AGV85" s="44"/>
      <c r="AGW85" s="44"/>
      <c r="AGX85" s="44"/>
      <c r="AGY85" s="44"/>
      <c r="AGZ85" s="44"/>
      <c r="AHA85" s="44"/>
      <c r="AHB85" s="44"/>
      <c r="AHC85" s="44"/>
      <c r="AHD85" s="44"/>
      <c r="AHE85" s="44"/>
      <c r="AHF85" s="44"/>
      <c r="AHG85" s="44"/>
      <c r="AHH85" s="44"/>
      <c r="AHI85" s="44"/>
      <c r="AHJ85" s="44"/>
      <c r="AHK85" s="44"/>
      <c r="AHL85" s="44"/>
      <c r="AHM85" s="44"/>
      <c r="AHN85" s="44"/>
      <c r="AHO85" s="44"/>
      <c r="AHP85" s="44"/>
      <c r="AHQ85" s="44"/>
      <c r="AHR85" s="44"/>
      <c r="AHS85" s="44"/>
      <c r="AHT85" s="44"/>
      <c r="AHU85" s="44"/>
      <c r="AHV85" s="44"/>
      <c r="AHW85" s="44"/>
      <c r="AHX85" s="44"/>
      <c r="AHY85" s="44"/>
      <c r="AHZ85" s="44"/>
      <c r="AIA85" s="44"/>
      <c r="AIB85" s="44"/>
      <c r="AIC85" s="44"/>
      <c r="AID85" s="44"/>
      <c r="AIE85" s="44"/>
      <c r="AIF85" s="44"/>
      <c r="AIG85" s="44"/>
      <c r="AIH85" s="44"/>
      <c r="AII85" s="44"/>
      <c r="AIJ85" s="44"/>
      <c r="AIK85" s="44"/>
      <c r="AIL85" s="44"/>
      <c r="AIM85" s="44"/>
      <c r="AIN85" s="44"/>
      <c r="AIO85" s="44"/>
      <c r="AIP85" s="44"/>
      <c r="AIQ85" s="44"/>
      <c r="AIR85" s="44"/>
      <c r="AIS85" s="44"/>
      <c r="AIT85" s="44"/>
      <c r="AIU85" s="44"/>
      <c r="AIV85" s="44"/>
      <c r="AIW85" s="44"/>
      <c r="AIX85" s="44"/>
      <c r="AIY85" s="44"/>
      <c r="AIZ85" s="44"/>
      <c r="AJA85" s="44"/>
      <c r="AJB85" s="44"/>
      <c r="AJC85" s="44"/>
      <c r="AJD85" s="44"/>
      <c r="AJE85" s="44"/>
      <c r="AJF85" s="44"/>
      <c r="AJG85" s="44"/>
      <c r="AJH85" s="44"/>
      <c r="AJI85" s="44"/>
      <c r="AJJ85" s="44"/>
      <c r="AJK85" s="44"/>
      <c r="AJL85" s="44"/>
      <c r="AJM85" s="44"/>
      <c r="AJN85" s="44"/>
      <c r="AJO85" s="44"/>
      <c r="AJP85" s="44"/>
      <c r="AJQ85" s="44"/>
      <c r="AJR85" s="44"/>
      <c r="AJS85" s="44"/>
      <c r="AJT85" s="44"/>
      <c r="AJU85" s="44"/>
      <c r="AJV85" s="44"/>
      <c r="AJW85" s="44"/>
      <c r="AJX85" s="44"/>
      <c r="AJY85" s="44"/>
      <c r="AJZ85" s="44"/>
      <c r="AKA85" s="44"/>
      <c r="AKB85" s="44"/>
      <c r="AKC85" s="44"/>
      <c r="AKD85" s="44"/>
      <c r="AKE85" s="44"/>
      <c r="AKF85" s="44"/>
      <c r="AKG85" s="44"/>
      <c r="AKH85" s="44"/>
      <c r="AKI85" s="44"/>
      <c r="AKJ85" s="44"/>
      <c r="AKK85" s="44"/>
      <c r="AKL85" s="44"/>
      <c r="AKM85" s="44"/>
      <c r="AKN85" s="44"/>
      <c r="AKO85" s="44"/>
      <c r="AKP85" s="44"/>
      <c r="AKQ85" s="44"/>
      <c r="AKR85" s="44"/>
      <c r="AKS85" s="44"/>
      <c r="AKT85" s="44"/>
      <c r="AKU85" s="44"/>
      <c r="AKV85" s="44"/>
      <c r="AKW85" s="44"/>
      <c r="AKX85" s="44"/>
      <c r="AKY85" s="44"/>
      <c r="AKZ85" s="44"/>
      <c r="ALA85" s="44"/>
      <c r="ALB85" s="44"/>
      <c r="ALC85" s="44"/>
      <c r="ALD85" s="44"/>
      <c r="ALE85" s="44"/>
      <c r="ALF85" s="44"/>
      <c r="ALG85" s="44"/>
      <c r="ALH85" s="44"/>
      <c r="ALI85" s="44"/>
      <c r="ALJ85" s="44"/>
      <c r="ALK85" s="44"/>
      <c r="ALL85" s="44"/>
      <c r="ALM85" s="44"/>
      <c r="ALN85" s="44"/>
      <c r="ALO85" s="44"/>
      <c r="ALP85" s="44"/>
      <c r="ALQ85" s="44"/>
      <c r="ALR85" s="44"/>
      <c r="ALS85" s="44"/>
      <c r="ALT85" s="44"/>
      <c r="ALU85" s="44"/>
      <c r="ALV85" s="44"/>
      <c r="ALW85" s="44"/>
      <c r="ALX85" s="44"/>
      <c r="ALY85" s="44"/>
      <c r="ALZ85" s="44"/>
      <c r="AMA85" s="44"/>
      <c r="AMB85" s="44"/>
      <c r="AMC85" s="44"/>
      <c r="AMD85" s="44"/>
      <c r="AME85" s="44"/>
      <c r="AMF85" s="44"/>
      <c r="AMG85" s="44"/>
      <c r="AMH85" s="44"/>
      <c r="AMI85" s="44"/>
      <c r="AMJ85" s="44"/>
      <c r="AMK85" s="44"/>
      <c r="AML85" s="44"/>
      <c r="AMM85" s="44"/>
      <c r="AMN85" s="44"/>
      <c r="AMO85" s="44"/>
      <c r="AMP85" s="44"/>
      <c r="AMQ85" s="44"/>
      <c r="AMR85" s="44"/>
      <c r="AMS85" s="44"/>
      <c r="AMT85" s="44"/>
      <c r="AMU85" s="44"/>
      <c r="AMV85" s="44"/>
      <c r="AMW85" s="44"/>
      <c r="AMX85" s="44"/>
      <c r="AMY85" s="44"/>
      <c r="AMZ85" s="44"/>
      <c r="ANA85" s="44"/>
      <c r="ANB85" s="44"/>
      <c r="ANC85" s="44"/>
      <c r="AND85" s="44"/>
      <c r="ANE85" s="44"/>
      <c r="ANF85" s="44"/>
      <c r="ANG85" s="44"/>
      <c r="ANH85" s="44"/>
      <c r="ANI85" s="44"/>
      <c r="ANJ85" s="44"/>
      <c r="ANK85" s="44"/>
      <c r="ANL85" s="44"/>
      <c r="ANM85" s="44"/>
      <c r="ANN85" s="44"/>
      <c r="ANO85" s="44"/>
      <c r="ANP85" s="44"/>
      <c r="ANQ85" s="44"/>
      <c r="ANR85" s="44"/>
      <c r="ANS85" s="44"/>
      <c r="ANT85" s="44"/>
      <c r="ANU85" s="44"/>
      <c r="ANV85" s="44"/>
      <c r="ANW85" s="44"/>
      <c r="ANX85" s="44"/>
      <c r="ANY85" s="44"/>
      <c r="ANZ85" s="44"/>
      <c r="AOA85" s="44"/>
      <c r="AOB85" s="44"/>
      <c r="AOC85" s="44"/>
      <c r="AOD85" s="44"/>
      <c r="AOE85" s="44"/>
      <c r="AOF85" s="44"/>
      <c r="AOG85" s="44"/>
      <c r="AOH85" s="44"/>
      <c r="AOI85" s="44"/>
      <c r="AOJ85" s="44"/>
      <c r="AOK85" s="44"/>
      <c r="AOL85" s="44"/>
      <c r="AOM85" s="44"/>
      <c r="AON85" s="44"/>
      <c r="AOO85" s="44"/>
      <c r="AOP85" s="44"/>
      <c r="AOQ85" s="44"/>
      <c r="AOR85" s="44"/>
      <c r="AOS85" s="44"/>
      <c r="AOT85" s="44"/>
      <c r="AOU85" s="44"/>
      <c r="AOV85" s="44"/>
      <c r="AOW85" s="44"/>
      <c r="AOX85" s="44"/>
      <c r="AOY85" s="44"/>
      <c r="AOZ85" s="44"/>
      <c r="APA85" s="44"/>
      <c r="APB85" s="44"/>
      <c r="APC85" s="44"/>
      <c r="APD85" s="44"/>
      <c r="APE85" s="44"/>
      <c r="APF85" s="44"/>
      <c r="APG85" s="44"/>
      <c r="APH85" s="44"/>
      <c r="API85" s="44"/>
      <c r="APJ85" s="44"/>
      <c r="APK85" s="44"/>
      <c r="APL85" s="44"/>
      <c r="APM85" s="44"/>
    </row>
    <row r="86" spans="3:1105" x14ac:dyDescent="0.25">
      <c r="C86" s="46" t="s">
        <v>361</v>
      </c>
      <c r="D86" s="44">
        <v>12525</v>
      </c>
      <c r="E86" s="119">
        <v>0</v>
      </c>
      <c r="F86" s="119">
        <v>0</v>
      </c>
      <c r="G86" s="119">
        <v>0</v>
      </c>
      <c r="H86" s="119">
        <v>-14412104.57</v>
      </c>
      <c r="I86" s="44"/>
      <c r="J86" s="44"/>
      <c r="K86" s="44"/>
      <c r="L86" s="44"/>
      <c r="M86" s="44"/>
      <c r="N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/>
      <c r="BM86" s="44"/>
      <c r="BN86" s="44"/>
      <c r="BO86" s="44"/>
      <c r="BP86" s="44"/>
      <c r="BQ86" s="44"/>
      <c r="BR86" s="44"/>
      <c r="BS86" s="44"/>
      <c r="BT86" s="44"/>
      <c r="BU86" s="44"/>
      <c r="BV86" s="44"/>
      <c r="BW86" s="44"/>
      <c r="BX86" s="44"/>
      <c r="BY86" s="44"/>
      <c r="BZ86" s="44"/>
      <c r="CA86" s="44"/>
      <c r="CB86" s="44"/>
      <c r="CC86" s="44"/>
      <c r="CD86" s="44"/>
      <c r="CE86" s="44"/>
      <c r="CF86" s="44"/>
      <c r="CG86" s="44"/>
      <c r="CH86" s="44"/>
      <c r="CI86" s="44"/>
      <c r="CJ86" s="44"/>
      <c r="CK86" s="44"/>
      <c r="CL86" s="44"/>
      <c r="CM86" s="44"/>
      <c r="CN86" s="44"/>
      <c r="CO86" s="44"/>
      <c r="CP86" s="44"/>
      <c r="CQ86" s="44"/>
      <c r="CR86" s="44"/>
      <c r="CS86" s="44"/>
      <c r="CT86" s="44"/>
      <c r="CU86" s="44"/>
      <c r="CV86" s="44"/>
      <c r="CW86" s="44"/>
      <c r="CX86" s="44"/>
      <c r="CY86" s="44"/>
      <c r="CZ86" s="44"/>
      <c r="DA86" s="44"/>
      <c r="DB86" s="44"/>
      <c r="DC86" s="44"/>
      <c r="DD86" s="44"/>
      <c r="DE86" s="44"/>
      <c r="DF86" s="44"/>
      <c r="DG86" s="44"/>
      <c r="DH86" s="44"/>
      <c r="DI86" s="44"/>
      <c r="DJ86" s="44"/>
      <c r="DK86" s="44"/>
      <c r="DL86" s="44"/>
      <c r="DM86" s="44"/>
      <c r="DN86" s="44"/>
      <c r="DO86" s="44"/>
      <c r="DP86" s="44"/>
      <c r="DQ86" s="44"/>
      <c r="DR86" s="44"/>
      <c r="DS86" s="44"/>
      <c r="DT86" s="44"/>
      <c r="DU86" s="44"/>
      <c r="DV86" s="44"/>
      <c r="DW86" s="44"/>
      <c r="DX86" s="44"/>
      <c r="DY86" s="44"/>
      <c r="DZ86" s="44"/>
      <c r="EA86" s="44"/>
      <c r="EB86" s="44"/>
      <c r="EC86" s="44"/>
      <c r="ED86" s="44"/>
      <c r="EE86" s="44"/>
      <c r="EF86" s="44"/>
      <c r="EG86" s="44"/>
      <c r="EH86" s="44"/>
      <c r="EI86" s="44"/>
      <c r="EJ86" s="44"/>
      <c r="EK86" s="44"/>
      <c r="EL86" s="44"/>
      <c r="EM86" s="44"/>
      <c r="EN86" s="44"/>
      <c r="EO86" s="44"/>
      <c r="EP86" s="44"/>
      <c r="EQ86" s="44"/>
      <c r="ER86" s="44"/>
      <c r="ES86" s="44"/>
      <c r="ET86" s="44"/>
      <c r="EU86" s="44"/>
      <c r="EV86" s="44"/>
      <c r="EW86" s="44"/>
      <c r="EX86" s="44"/>
      <c r="EY86" s="44"/>
      <c r="EZ86" s="44"/>
      <c r="FA86" s="44"/>
      <c r="FB86" s="44"/>
      <c r="FC86" s="44"/>
      <c r="FD86" s="44"/>
      <c r="FE86" s="44"/>
      <c r="FF86" s="44"/>
      <c r="FG86" s="44"/>
      <c r="FH86" s="44"/>
      <c r="FI86" s="44"/>
      <c r="FJ86" s="44"/>
      <c r="FK86" s="44"/>
      <c r="FL86" s="44"/>
      <c r="FM86" s="44"/>
      <c r="FN86" s="44"/>
      <c r="FO86" s="44"/>
      <c r="FP86" s="44"/>
      <c r="FQ86" s="44"/>
      <c r="FR86" s="44"/>
      <c r="FS86" s="44"/>
      <c r="FT86" s="44"/>
      <c r="FU86" s="44"/>
      <c r="FV86" s="44"/>
      <c r="FW86" s="44"/>
      <c r="FX86" s="44"/>
      <c r="FY86" s="44"/>
      <c r="FZ86" s="44"/>
      <c r="GA86" s="44"/>
      <c r="GB86" s="44"/>
      <c r="GC86" s="44"/>
      <c r="GD86" s="44"/>
      <c r="GE86" s="44"/>
      <c r="GF86" s="44"/>
      <c r="GG86" s="44"/>
      <c r="GH86" s="44"/>
      <c r="GI86" s="44"/>
      <c r="GJ86" s="44"/>
      <c r="GK86" s="44"/>
      <c r="GL86" s="44"/>
      <c r="GM86" s="44"/>
      <c r="GN86" s="44"/>
      <c r="GO86" s="44"/>
      <c r="GP86" s="44"/>
      <c r="GQ86" s="44"/>
      <c r="GR86" s="44"/>
      <c r="GS86" s="44"/>
      <c r="GT86" s="44"/>
      <c r="GU86" s="44"/>
      <c r="GV86" s="44"/>
      <c r="GW86" s="44"/>
      <c r="GX86" s="44"/>
      <c r="GY86" s="44"/>
      <c r="GZ86" s="44"/>
      <c r="HA86" s="44"/>
      <c r="HB86" s="44"/>
      <c r="HC86" s="44"/>
      <c r="HD86" s="44"/>
      <c r="HE86" s="44"/>
      <c r="HF86" s="44"/>
      <c r="HG86" s="44"/>
      <c r="HH86" s="44"/>
      <c r="HI86" s="44"/>
      <c r="HJ86" s="44"/>
      <c r="HK86" s="44"/>
      <c r="HL86" s="44"/>
      <c r="HM86" s="44"/>
      <c r="HN86" s="44"/>
      <c r="HO86" s="44"/>
      <c r="HP86" s="44"/>
      <c r="HQ86" s="44"/>
      <c r="HR86" s="44"/>
      <c r="HS86" s="44"/>
      <c r="HT86" s="44"/>
      <c r="HU86" s="44"/>
      <c r="HV86" s="44"/>
      <c r="HW86" s="44"/>
      <c r="HX86" s="44"/>
      <c r="HY86" s="44"/>
      <c r="HZ86" s="44"/>
      <c r="IA86" s="44"/>
      <c r="IB86" s="44"/>
      <c r="IC86" s="44"/>
      <c r="ID86" s="44"/>
      <c r="IE86" s="44"/>
      <c r="IF86" s="44"/>
      <c r="IG86" s="44"/>
      <c r="IH86" s="44"/>
      <c r="II86" s="44"/>
      <c r="IJ86" s="44"/>
      <c r="IK86" s="44"/>
      <c r="IL86" s="44"/>
      <c r="IM86" s="44"/>
      <c r="IN86" s="44"/>
      <c r="IO86" s="44"/>
      <c r="IP86" s="44"/>
      <c r="IQ86" s="44"/>
      <c r="IR86" s="44"/>
      <c r="IS86" s="44"/>
      <c r="IT86" s="44"/>
      <c r="IU86" s="44"/>
      <c r="IV86" s="44"/>
      <c r="IW86" s="44"/>
      <c r="IX86" s="44"/>
      <c r="IY86" s="44"/>
      <c r="IZ86" s="44"/>
      <c r="JA86" s="44"/>
      <c r="JB86" s="44"/>
      <c r="JC86" s="44"/>
      <c r="JD86" s="44"/>
      <c r="JE86" s="44"/>
      <c r="JF86" s="44"/>
      <c r="JG86" s="44"/>
      <c r="JH86" s="44"/>
      <c r="JI86" s="44"/>
      <c r="JJ86" s="44"/>
      <c r="JK86" s="44"/>
      <c r="JL86" s="44"/>
      <c r="JM86" s="44"/>
      <c r="JN86" s="44"/>
      <c r="JO86" s="44"/>
      <c r="JP86" s="44"/>
      <c r="JQ86" s="44"/>
      <c r="JR86" s="44"/>
      <c r="JS86" s="44"/>
      <c r="JT86" s="44"/>
      <c r="JU86" s="44"/>
      <c r="JV86" s="44"/>
      <c r="JW86" s="44"/>
      <c r="JX86" s="44"/>
      <c r="JY86" s="44"/>
      <c r="JZ86" s="44"/>
      <c r="KA86" s="44"/>
      <c r="KB86" s="44"/>
      <c r="KC86" s="44"/>
      <c r="KD86" s="44"/>
      <c r="KE86" s="44"/>
      <c r="KF86" s="44"/>
      <c r="KG86" s="44"/>
      <c r="KH86" s="44"/>
      <c r="KI86" s="44"/>
      <c r="KJ86" s="44"/>
      <c r="KK86" s="44"/>
      <c r="KL86" s="44"/>
      <c r="KM86" s="44"/>
      <c r="KN86" s="44"/>
      <c r="KO86" s="44"/>
      <c r="KP86" s="44"/>
      <c r="KQ86" s="44"/>
      <c r="KR86" s="44"/>
      <c r="KS86" s="44"/>
      <c r="KT86" s="44"/>
      <c r="KU86" s="44"/>
      <c r="KV86" s="44"/>
      <c r="KW86" s="44"/>
      <c r="KX86" s="44"/>
      <c r="KY86" s="44"/>
      <c r="KZ86" s="44"/>
      <c r="LA86" s="44"/>
      <c r="LB86" s="44"/>
      <c r="LC86" s="44"/>
      <c r="LD86" s="44"/>
      <c r="LE86" s="44"/>
      <c r="LF86" s="44"/>
      <c r="LG86" s="44"/>
      <c r="LH86" s="44"/>
      <c r="LI86" s="44"/>
      <c r="LJ86" s="44"/>
      <c r="LK86" s="44"/>
      <c r="LL86" s="44"/>
      <c r="LM86" s="44"/>
      <c r="LN86" s="44"/>
      <c r="LO86" s="44"/>
      <c r="LP86" s="44"/>
      <c r="LQ86" s="44"/>
      <c r="LR86" s="44"/>
      <c r="LS86" s="44"/>
      <c r="LT86" s="44"/>
      <c r="LU86" s="44"/>
      <c r="LV86" s="44"/>
      <c r="LW86" s="44"/>
      <c r="LX86" s="44"/>
      <c r="LY86" s="44"/>
      <c r="LZ86" s="44"/>
      <c r="MA86" s="44"/>
      <c r="MB86" s="44"/>
      <c r="MC86" s="44"/>
      <c r="MD86" s="44"/>
      <c r="ME86" s="44"/>
      <c r="MF86" s="44"/>
      <c r="MG86" s="44"/>
      <c r="MH86" s="44"/>
      <c r="MI86" s="44"/>
      <c r="MJ86" s="44"/>
      <c r="MK86" s="44"/>
      <c r="ML86" s="44"/>
      <c r="MM86" s="44"/>
      <c r="MN86" s="44"/>
      <c r="MO86" s="44"/>
      <c r="MP86" s="44"/>
      <c r="MQ86" s="44"/>
      <c r="MR86" s="44"/>
      <c r="MS86" s="44"/>
      <c r="MT86" s="44"/>
      <c r="MU86" s="44"/>
      <c r="MV86" s="44"/>
      <c r="MW86" s="44"/>
      <c r="MX86" s="44"/>
      <c r="MY86" s="44"/>
      <c r="MZ86" s="44"/>
      <c r="NA86" s="44"/>
      <c r="NB86" s="44"/>
      <c r="NC86" s="44"/>
      <c r="ND86" s="44"/>
      <c r="NE86" s="44"/>
      <c r="NF86" s="44"/>
      <c r="NG86" s="44"/>
      <c r="NH86" s="44"/>
      <c r="NI86" s="44"/>
      <c r="NJ86" s="44"/>
      <c r="NK86" s="44"/>
      <c r="NL86" s="44"/>
      <c r="NM86" s="44"/>
      <c r="NN86" s="44"/>
      <c r="NO86" s="44"/>
      <c r="NP86" s="44"/>
      <c r="NQ86" s="44"/>
      <c r="NR86" s="44"/>
      <c r="NS86" s="44"/>
      <c r="NT86" s="44"/>
      <c r="NU86" s="44"/>
      <c r="NV86" s="44"/>
      <c r="NW86" s="44"/>
      <c r="NX86" s="44"/>
      <c r="NY86" s="44"/>
      <c r="NZ86" s="44"/>
      <c r="OA86" s="44"/>
      <c r="OB86" s="44"/>
      <c r="OC86" s="44"/>
      <c r="OD86" s="44"/>
      <c r="OE86" s="44"/>
      <c r="OF86" s="44"/>
      <c r="OG86" s="44"/>
      <c r="OH86" s="44"/>
      <c r="OI86" s="44"/>
      <c r="OJ86" s="44"/>
      <c r="OK86" s="44"/>
      <c r="OL86" s="44"/>
      <c r="OM86" s="44"/>
      <c r="ON86" s="44"/>
      <c r="OO86" s="44"/>
      <c r="OP86" s="44"/>
      <c r="OQ86" s="44"/>
      <c r="OR86" s="44"/>
      <c r="OS86" s="44"/>
      <c r="OT86" s="44"/>
      <c r="OU86" s="44"/>
      <c r="OV86" s="44"/>
      <c r="OW86" s="44"/>
      <c r="OX86" s="44"/>
      <c r="OY86" s="44"/>
      <c r="OZ86" s="44"/>
      <c r="PA86" s="44"/>
      <c r="PB86" s="44"/>
      <c r="PC86" s="44"/>
      <c r="PD86" s="44"/>
      <c r="PE86" s="44"/>
      <c r="PF86" s="44"/>
      <c r="PG86" s="44"/>
      <c r="PH86" s="44"/>
      <c r="PI86" s="44"/>
      <c r="PJ86" s="44"/>
      <c r="PK86" s="44"/>
      <c r="PL86" s="44"/>
      <c r="PM86" s="44"/>
      <c r="PN86" s="44"/>
      <c r="PO86" s="44"/>
      <c r="PP86" s="44"/>
      <c r="PQ86" s="44"/>
      <c r="PR86" s="44"/>
      <c r="PS86" s="44"/>
      <c r="PT86" s="44"/>
      <c r="PU86" s="44"/>
      <c r="PV86" s="44"/>
      <c r="PW86" s="44"/>
      <c r="PX86" s="44"/>
      <c r="PY86" s="44"/>
      <c r="PZ86" s="44"/>
      <c r="QA86" s="44"/>
      <c r="QB86" s="44"/>
      <c r="QC86" s="44"/>
      <c r="QD86" s="44"/>
      <c r="QE86" s="44"/>
      <c r="QF86" s="44"/>
      <c r="QG86" s="44"/>
      <c r="QH86" s="44"/>
      <c r="QI86" s="44"/>
      <c r="QJ86" s="44"/>
      <c r="QK86" s="44"/>
      <c r="QL86" s="44"/>
      <c r="QM86" s="44"/>
      <c r="QN86" s="44"/>
      <c r="QO86" s="44"/>
      <c r="QP86" s="44"/>
      <c r="QQ86" s="44"/>
      <c r="QR86" s="44"/>
      <c r="QS86" s="44"/>
      <c r="QT86" s="44"/>
      <c r="QU86" s="44"/>
      <c r="QV86" s="44"/>
      <c r="QW86" s="44"/>
      <c r="QX86" s="44"/>
      <c r="QY86" s="44"/>
      <c r="QZ86" s="44"/>
      <c r="RA86" s="44"/>
      <c r="RB86" s="44"/>
      <c r="RC86" s="44"/>
      <c r="RD86" s="44"/>
      <c r="RE86" s="44"/>
      <c r="RF86" s="44"/>
      <c r="RG86" s="44"/>
      <c r="RH86" s="44"/>
      <c r="RI86" s="44"/>
      <c r="RJ86" s="44"/>
      <c r="RK86" s="44"/>
      <c r="RL86" s="44"/>
      <c r="RM86" s="44"/>
      <c r="RN86" s="44"/>
      <c r="RO86" s="44"/>
      <c r="RP86" s="44"/>
      <c r="RQ86" s="44"/>
      <c r="RR86" s="44"/>
      <c r="RS86" s="44"/>
      <c r="RT86" s="44"/>
      <c r="RU86" s="44"/>
      <c r="RV86" s="44"/>
      <c r="RW86" s="44"/>
      <c r="RX86" s="44"/>
      <c r="RY86" s="44"/>
      <c r="RZ86" s="44"/>
      <c r="SA86" s="44"/>
      <c r="SB86" s="44"/>
      <c r="SC86" s="44"/>
      <c r="SD86" s="44"/>
      <c r="SE86" s="44"/>
      <c r="SF86" s="44"/>
      <c r="SG86" s="44"/>
      <c r="SH86" s="44"/>
      <c r="SI86" s="44"/>
      <c r="SJ86" s="44"/>
      <c r="SK86" s="44"/>
      <c r="SL86" s="44"/>
      <c r="SM86" s="44"/>
      <c r="SN86" s="44"/>
      <c r="SO86" s="44"/>
      <c r="SP86" s="44"/>
      <c r="SQ86" s="44"/>
      <c r="SR86" s="44"/>
      <c r="SS86" s="44"/>
      <c r="ST86" s="44"/>
      <c r="SU86" s="44"/>
      <c r="SV86" s="44"/>
      <c r="SW86" s="44"/>
      <c r="SX86" s="44"/>
      <c r="SY86" s="44"/>
      <c r="SZ86" s="44"/>
      <c r="TA86" s="44"/>
      <c r="TB86" s="44"/>
      <c r="TC86" s="44"/>
      <c r="TD86" s="44"/>
      <c r="TE86" s="44"/>
      <c r="TF86" s="44"/>
      <c r="TG86" s="44"/>
      <c r="TH86" s="44"/>
      <c r="TI86" s="44"/>
      <c r="TJ86" s="44"/>
      <c r="TK86" s="44"/>
      <c r="TL86" s="44"/>
      <c r="TM86" s="44"/>
      <c r="TN86" s="44"/>
      <c r="TO86" s="44"/>
      <c r="TP86" s="44"/>
      <c r="TQ86" s="44"/>
      <c r="TR86" s="44"/>
      <c r="TS86" s="44"/>
      <c r="TT86" s="44"/>
      <c r="TU86" s="44"/>
      <c r="TV86" s="44"/>
      <c r="TW86" s="44"/>
      <c r="TX86" s="44"/>
      <c r="TY86" s="44"/>
      <c r="TZ86" s="44"/>
      <c r="UA86" s="44"/>
      <c r="UB86" s="44"/>
      <c r="UC86" s="44"/>
      <c r="UD86" s="44"/>
      <c r="UE86" s="44"/>
      <c r="UF86" s="44"/>
      <c r="UG86" s="44"/>
      <c r="UH86" s="44"/>
      <c r="UI86" s="44"/>
      <c r="UJ86" s="44"/>
      <c r="UK86" s="44"/>
      <c r="UL86" s="44"/>
      <c r="UM86" s="44"/>
      <c r="UN86" s="44"/>
      <c r="UO86" s="44"/>
      <c r="UP86" s="44"/>
      <c r="UQ86" s="44"/>
      <c r="UR86" s="44"/>
      <c r="US86" s="44"/>
      <c r="UT86" s="44"/>
      <c r="UU86" s="44"/>
      <c r="UV86" s="44"/>
      <c r="UW86" s="44"/>
      <c r="UX86" s="44"/>
      <c r="UY86" s="44"/>
      <c r="UZ86" s="44"/>
      <c r="VA86" s="44"/>
      <c r="VB86" s="44"/>
      <c r="VC86" s="44"/>
      <c r="VD86" s="44"/>
      <c r="VE86" s="44"/>
      <c r="VF86" s="44"/>
      <c r="VG86" s="44"/>
      <c r="VH86" s="44"/>
      <c r="VI86" s="44"/>
      <c r="VJ86" s="44"/>
      <c r="VK86" s="44"/>
      <c r="VL86" s="44"/>
      <c r="VM86" s="44"/>
      <c r="VN86" s="44"/>
      <c r="VO86" s="44"/>
      <c r="VP86" s="44"/>
      <c r="VQ86" s="44"/>
      <c r="VR86" s="44"/>
      <c r="VS86" s="44"/>
      <c r="VT86" s="44"/>
      <c r="VU86" s="44"/>
      <c r="VV86" s="44"/>
      <c r="VW86" s="44"/>
      <c r="VX86" s="44"/>
      <c r="VY86" s="44"/>
      <c r="VZ86" s="44"/>
      <c r="WA86" s="44"/>
      <c r="WB86" s="44"/>
      <c r="WC86" s="44"/>
      <c r="WD86" s="44"/>
      <c r="WE86" s="44"/>
      <c r="WF86" s="44"/>
      <c r="WG86" s="44"/>
      <c r="WH86" s="44"/>
      <c r="WI86" s="44"/>
      <c r="WJ86" s="44"/>
      <c r="WK86" s="44"/>
      <c r="WL86" s="44"/>
      <c r="WM86" s="44"/>
      <c r="WN86" s="44"/>
      <c r="WO86" s="44"/>
      <c r="WP86" s="44"/>
      <c r="WQ86" s="44"/>
      <c r="WR86" s="44"/>
      <c r="WS86" s="44"/>
      <c r="WT86" s="44"/>
      <c r="WU86" s="44"/>
      <c r="WV86" s="44"/>
      <c r="WW86" s="44"/>
      <c r="WX86" s="44"/>
      <c r="WY86" s="44"/>
      <c r="WZ86" s="44"/>
      <c r="XA86" s="44"/>
      <c r="XB86" s="44"/>
      <c r="XC86" s="44"/>
      <c r="XD86" s="44"/>
      <c r="XE86" s="44"/>
      <c r="XF86" s="44"/>
      <c r="XG86" s="44"/>
      <c r="XH86" s="44"/>
      <c r="XI86" s="44"/>
      <c r="XJ86" s="44"/>
      <c r="XK86" s="44"/>
      <c r="XL86" s="44"/>
      <c r="XM86" s="44"/>
      <c r="XN86" s="44"/>
      <c r="XO86" s="44"/>
      <c r="XP86" s="44"/>
      <c r="XQ86" s="44"/>
      <c r="XR86" s="44"/>
      <c r="XS86" s="44"/>
      <c r="XT86" s="44"/>
      <c r="XU86" s="44"/>
      <c r="XV86" s="44"/>
      <c r="XW86" s="44"/>
      <c r="XX86" s="44"/>
      <c r="XY86" s="44"/>
      <c r="XZ86" s="44"/>
      <c r="YA86" s="44"/>
      <c r="YB86" s="44"/>
      <c r="YC86" s="44"/>
      <c r="YD86" s="44"/>
      <c r="YE86" s="44"/>
      <c r="YF86" s="44"/>
      <c r="YG86" s="44"/>
      <c r="YH86" s="44"/>
      <c r="YI86" s="44"/>
      <c r="YJ86" s="44"/>
      <c r="YK86" s="44"/>
      <c r="YL86" s="44"/>
      <c r="YM86" s="44"/>
      <c r="YN86" s="44"/>
      <c r="YO86" s="44"/>
      <c r="YP86" s="44"/>
      <c r="YQ86" s="44"/>
      <c r="YR86" s="44"/>
      <c r="YS86" s="44"/>
      <c r="YT86" s="44"/>
      <c r="YU86" s="44"/>
      <c r="YV86" s="44"/>
      <c r="YW86" s="44"/>
      <c r="YX86" s="44"/>
      <c r="YY86" s="44"/>
      <c r="YZ86" s="44"/>
      <c r="ZA86" s="44"/>
      <c r="ZB86" s="44"/>
      <c r="ZC86" s="44"/>
      <c r="ZD86" s="44"/>
      <c r="ZE86" s="44"/>
      <c r="ZF86" s="44"/>
      <c r="ZG86" s="44"/>
      <c r="ZH86" s="44"/>
      <c r="ZI86" s="44"/>
      <c r="ZJ86" s="44"/>
      <c r="ZK86" s="44"/>
      <c r="ZL86" s="44"/>
      <c r="ZM86" s="44"/>
      <c r="ZN86" s="44"/>
      <c r="ZO86" s="44"/>
      <c r="ZP86" s="44"/>
      <c r="ZQ86" s="44"/>
      <c r="ZR86" s="44"/>
      <c r="ZS86" s="44"/>
      <c r="ZT86" s="44"/>
      <c r="ZU86" s="44"/>
      <c r="ZV86" s="44"/>
      <c r="ZW86" s="44"/>
      <c r="ZX86" s="44"/>
      <c r="ZY86" s="44"/>
      <c r="ZZ86" s="44"/>
      <c r="AAA86" s="44"/>
      <c r="AAB86" s="44"/>
      <c r="AAC86" s="44"/>
      <c r="AAD86" s="44"/>
      <c r="AAE86" s="44"/>
      <c r="AAF86" s="44"/>
      <c r="AAG86" s="44"/>
      <c r="AAH86" s="44"/>
      <c r="AAI86" s="44"/>
      <c r="AAJ86" s="44"/>
      <c r="AAK86" s="44"/>
      <c r="AAL86" s="44"/>
      <c r="AAM86" s="44"/>
      <c r="AAN86" s="44"/>
      <c r="AAO86" s="44"/>
      <c r="AAP86" s="44"/>
      <c r="AAQ86" s="44"/>
      <c r="AAR86" s="44"/>
      <c r="AAS86" s="44"/>
      <c r="AAT86" s="44"/>
      <c r="AAU86" s="44"/>
      <c r="AAV86" s="44"/>
      <c r="AAW86" s="44"/>
      <c r="AAX86" s="44"/>
      <c r="AAY86" s="44"/>
      <c r="AAZ86" s="44"/>
      <c r="ABA86" s="44"/>
      <c r="ABB86" s="44"/>
      <c r="ABC86" s="44"/>
      <c r="ABD86" s="44"/>
      <c r="ABE86" s="44"/>
      <c r="ABF86" s="44"/>
      <c r="ABG86" s="44"/>
      <c r="ABH86" s="44"/>
      <c r="ABI86" s="44"/>
      <c r="ABJ86" s="44"/>
      <c r="ABK86" s="44"/>
      <c r="ABL86" s="44"/>
      <c r="ABM86" s="44"/>
      <c r="ABN86" s="44"/>
      <c r="ABO86" s="44"/>
      <c r="ABP86" s="44"/>
      <c r="ABQ86" s="44"/>
      <c r="ABR86" s="44"/>
      <c r="ABS86" s="44"/>
      <c r="ABT86" s="44"/>
      <c r="ABU86" s="44"/>
      <c r="ABV86" s="44"/>
      <c r="ABW86" s="44"/>
      <c r="ABX86" s="44"/>
      <c r="ABY86" s="44"/>
      <c r="ABZ86" s="44"/>
      <c r="ACA86" s="44"/>
      <c r="ACB86" s="44"/>
      <c r="ACC86" s="44"/>
      <c r="ACD86" s="44"/>
      <c r="ACE86" s="44"/>
      <c r="ACF86" s="44"/>
      <c r="ACG86" s="44"/>
      <c r="ACH86" s="44"/>
      <c r="ACI86" s="44"/>
      <c r="ACJ86" s="44"/>
      <c r="ACK86" s="44"/>
      <c r="ACL86" s="44"/>
      <c r="ACM86" s="44"/>
      <c r="ACN86" s="44"/>
      <c r="ACO86" s="44"/>
      <c r="ACP86" s="44"/>
      <c r="ACQ86" s="44"/>
      <c r="ACR86" s="44"/>
      <c r="ACS86" s="44"/>
      <c r="ACT86" s="44"/>
      <c r="ACU86" s="44"/>
      <c r="ACV86" s="44"/>
      <c r="ACW86" s="44"/>
      <c r="ACX86" s="44"/>
      <c r="ACY86" s="44"/>
      <c r="ACZ86" s="44"/>
      <c r="ADA86" s="44"/>
      <c r="ADB86" s="44"/>
      <c r="ADC86" s="44"/>
      <c r="ADD86" s="44"/>
      <c r="ADE86" s="44"/>
      <c r="ADF86" s="44"/>
      <c r="ADG86" s="44"/>
      <c r="ADH86" s="44"/>
      <c r="ADI86" s="44"/>
      <c r="ADJ86" s="44"/>
      <c r="ADK86" s="44"/>
      <c r="ADL86" s="44"/>
      <c r="ADM86" s="44"/>
      <c r="ADN86" s="44"/>
      <c r="ADO86" s="44"/>
      <c r="ADP86" s="44"/>
      <c r="ADQ86" s="44"/>
      <c r="ADR86" s="44"/>
      <c r="ADS86" s="44"/>
      <c r="ADT86" s="44"/>
      <c r="ADU86" s="44"/>
      <c r="ADV86" s="44"/>
      <c r="ADW86" s="44"/>
      <c r="ADX86" s="44"/>
      <c r="ADY86" s="44"/>
      <c r="ADZ86" s="44"/>
      <c r="AEA86" s="44"/>
      <c r="AEB86" s="44"/>
      <c r="AEC86" s="44"/>
      <c r="AED86" s="44"/>
      <c r="AEE86" s="44"/>
      <c r="AEF86" s="44"/>
      <c r="AEG86" s="44"/>
      <c r="AEH86" s="44"/>
      <c r="AEI86" s="44"/>
      <c r="AEJ86" s="44"/>
      <c r="AEK86" s="44"/>
      <c r="AEL86" s="44"/>
      <c r="AEM86" s="44"/>
      <c r="AEN86" s="44"/>
      <c r="AEO86" s="44"/>
      <c r="AEP86" s="44"/>
      <c r="AEQ86" s="44"/>
      <c r="AER86" s="44"/>
      <c r="AES86" s="44"/>
      <c r="AET86" s="44"/>
      <c r="AEU86" s="44"/>
      <c r="AEV86" s="44"/>
      <c r="AEW86" s="44"/>
      <c r="AEX86" s="44"/>
      <c r="AEY86" s="44"/>
      <c r="AEZ86" s="44"/>
      <c r="AFA86" s="44"/>
      <c r="AFB86" s="44"/>
      <c r="AFC86" s="44"/>
      <c r="AFD86" s="44"/>
      <c r="AFE86" s="44"/>
      <c r="AFF86" s="44"/>
      <c r="AFG86" s="44"/>
      <c r="AFH86" s="44"/>
      <c r="AFI86" s="44"/>
      <c r="AFJ86" s="44"/>
      <c r="AFK86" s="44"/>
      <c r="AFL86" s="44"/>
      <c r="AFM86" s="44"/>
      <c r="AFN86" s="44"/>
      <c r="AFO86" s="44"/>
      <c r="AFP86" s="44"/>
      <c r="AFQ86" s="44"/>
      <c r="AFR86" s="44"/>
      <c r="AFS86" s="44"/>
      <c r="AFT86" s="44"/>
      <c r="AFU86" s="44"/>
      <c r="AFV86" s="44"/>
      <c r="AFW86" s="44"/>
      <c r="AFX86" s="44"/>
      <c r="AFY86" s="44"/>
      <c r="AFZ86" s="44"/>
      <c r="AGA86" s="44"/>
      <c r="AGB86" s="44"/>
      <c r="AGC86" s="44"/>
      <c r="AGD86" s="44"/>
      <c r="AGE86" s="44"/>
      <c r="AGF86" s="44"/>
      <c r="AGG86" s="44"/>
      <c r="AGH86" s="44"/>
      <c r="AGI86" s="44"/>
      <c r="AGJ86" s="44"/>
      <c r="AGK86" s="44"/>
      <c r="AGL86" s="44"/>
      <c r="AGM86" s="44"/>
      <c r="AGN86" s="44"/>
      <c r="AGO86" s="44"/>
      <c r="AGP86" s="44"/>
      <c r="AGQ86" s="44"/>
      <c r="AGR86" s="44"/>
      <c r="AGS86" s="44"/>
      <c r="AGT86" s="44"/>
      <c r="AGU86" s="44"/>
      <c r="AGV86" s="44"/>
      <c r="AGW86" s="44"/>
      <c r="AGX86" s="44"/>
      <c r="AGY86" s="44"/>
      <c r="AGZ86" s="44"/>
      <c r="AHA86" s="44"/>
      <c r="AHB86" s="44"/>
      <c r="AHC86" s="44"/>
      <c r="AHD86" s="44"/>
      <c r="AHE86" s="44"/>
      <c r="AHF86" s="44"/>
      <c r="AHG86" s="44"/>
      <c r="AHH86" s="44"/>
      <c r="AHI86" s="44"/>
      <c r="AHJ86" s="44"/>
      <c r="AHK86" s="44"/>
      <c r="AHL86" s="44"/>
      <c r="AHM86" s="44"/>
      <c r="AHN86" s="44"/>
      <c r="AHO86" s="44"/>
      <c r="AHP86" s="44"/>
      <c r="AHQ86" s="44"/>
      <c r="AHR86" s="44"/>
      <c r="AHS86" s="44"/>
      <c r="AHT86" s="44"/>
      <c r="AHU86" s="44"/>
      <c r="AHV86" s="44"/>
      <c r="AHW86" s="44"/>
      <c r="AHX86" s="44"/>
      <c r="AHY86" s="44"/>
      <c r="AHZ86" s="44"/>
      <c r="AIA86" s="44"/>
      <c r="AIB86" s="44"/>
      <c r="AIC86" s="44"/>
      <c r="AID86" s="44"/>
      <c r="AIE86" s="44"/>
      <c r="AIF86" s="44"/>
      <c r="AIG86" s="44"/>
      <c r="AIH86" s="44"/>
      <c r="AII86" s="44"/>
      <c r="AIJ86" s="44"/>
      <c r="AIK86" s="44"/>
      <c r="AIL86" s="44"/>
      <c r="AIM86" s="44"/>
      <c r="AIN86" s="44"/>
      <c r="AIO86" s="44"/>
      <c r="AIP86" s="44"/>
      <c r="AIQ86" s="44"/>
      <c r="AIR86" s="44"/>
      <c r="AIS86" s="44"/>
      <c r="AIT86" s="44"/>
      <c r="AIU86" s="44"/>
      <c r="AIV86" s="44"/>
      <c r="AIW86" s="44"/>
      <c r="AIX86" s="44"/>
      <c r="AIY86" s="44"/>
      <c r="AIZ86" s="44"/>
      <c r="AJA86" s="44"/>
      <c r="AJB86" s="44"/>
      <c r="AJC86" s="44"/>
      <c r="AJD86" s="44"/>
      <c r="AJE86" s="44"/>
      <c r="AJF86" s="44"/>
      <c r="AJG86" s="44"/>
      <c r="AJH86" s="44"/>
      <c r="AJI86" s="44"/>
      <c r="AJJ86" s="44"/>
      <c r="AJK86" s="44"/>
      <c r="AJL86" s="44"/>
      <c r="AJM86" s="44"/>
      <c r="AJN86" s="44"/>
      <c r="AJO86" s="44"/>
      <c r="AJP86" s="44"/>
      <c r="AJQ86" s="44"/>
      <c r="AJR86" s="44"/>
      <c r="AJS86" s="44"/>
      <c r="AJT86" s="44"/>
      <c r="AJU86" s="44"/>
      <c r="AJV86" s="44"/>
      <c r="AJW86" s="44"/>
      <c r="AJX86" s="44"/>
      <c r="AJY86" s="44"/>
      <c r="AJZ86" s="44"/>
      <c r="AKA86" s="44"/>
      <c r="AKB86" s="44"/>
      <c r="AKC86" s="44"/>
      <c r="AKD86" s="44"/>
      <c r="AKE86" s="44"/>
      <c r="AKF86" s="44"/>
      <c r="AKG86" s="44"/>
      <c r="AKH86" s="44"/>
      <c r="AKI86" s="44"/>
      <c r="AKJ86" s="44"/>
      <c r="AKK86" s="44"/>
      <c r="AKL86" s="44"/>
      <c r="AKM86" s="44"/>
      <c r="AKN86" s="44"/>
      <c r="AKO86" s="44"/>
      <c r="AKP86" s="44"/>
      <c r="AKQ86" s="44"/>
      <c r="AKR86" s="44"/>
      <c r="AKS86" s="44"/>
      <c r="AKT86" s="44"/>
      <c r="AKU86" s="44"/>
      <c r="AKV86" s="44"/>
      <c r="AKW86" s="44"/>
      <c r="AKX86" s="44"/>
      <c r="AKY86" s="44"/>
      <c r="AKZ86" s="44"/>
      <c r="ALA86" s="44"/>
      <c r="ALB86" s="44"/>
      <c r="ALC86" s="44"/>
      <c r="ALD86" s="44"/>
      <c r="ALE86" s="44"/>
      <c r="ALF86" s="44"/>
      <c r="ALG86" s="44"/>
      <c r="ALH86" s="44"/>
      <c r="ALI86" s="44"/>
      <c r="ALJ86" s="44"/>
      <c r="ALK86" s="44"/>
      <c r="ALL86" s="44"/>
      <c r="ALM86" s="44"/>
      <c r="ALN86" s="44"/>
      <c r="ALO86" s="44"/>
      <c r="ALP86" s="44"/>
      <c r="ALQ86" s="44"/>
      <c r="ALR86" s="44"/>
      <c r="ALS86" s="44"/>
      <c r="ALT86" s="44"/>
      <c r="ALU86" s="44"/>
      <c r="ALV86" s="44"/>
      <c r="ALW86" s="44"/>
      <c r="ALX86" s="44"/>
      <c r="ALY86" s="44"/>
      <c r="ALZ86" s="44"/>
      <c r="AMA86" s="44"/>
      <c r="AMB86" s="44"/>
      <c r="AMC86" s="44"/>
      <c r="AMD86" s="44"/>
      <c r="AME86" s="44"/>
      <c r="AMF86" s="44"/>
      <c r="AMG86" s="44"/>
      <c r="AMH86" s="44"/>
      <c r="AMI86" s="44"/>
      <c r="AMJ86" s="44"/>
      <c r="AMK86" s="44"/>
      <c r="AML86" s="44"/>
      <c r="AMM86" s="44"/>
      <c r="AMN86" s="44"/>
      <c r="AMO86" s="44"/>
      <c r="AMP86" s="44"/>
      <c r="AMQ86" s="44"/>
      <c r="AMR86" s="44"/>
      <c r="AMS86" s="44"/>
      <c r="AMT86" s="44"/>
      <c r="AMU86" s="44"/>
      <c r="AMV86" s="44"/>
      <c r="AMW86" s="44"/>
      <c r="AMX86" s="44"/>
      <c r="AMY86" s="44"/>
      <c r="AMZ86" s="44"/>
      <c r="ANA86" s="44"/>
      <c r="ANB86" s="44"/>
      <c r="ANC86" s="44"/>
      <c r="AND86" s="44"/>
      <c r="ANE86" s="44"/>
      <c r="ANF86" s="44"/>
      <c r="ANG86" s="44"/>
      <c r="ANH86" s="44"/>
      <c r="ANI86" s="44"/>
      <c r="ANJ86" s="44"/>
      <c r="ANK86" s="44"/>
      <c r="ANL86" s="44"/>
      <c r="ANM86" s="44"/>
      <c r="ANN86" s="44"/>
      <c r="ANO86" s="44"/>
      <c r="ANP86" s="44"/>
      <c r="ANQ86" s="44"/>
      <c r="ANR86" s="44"/>
      <c r="ANS86" s="44"/>
      <c r="ANT86" s="44"/>
      <c r="ANU86" s="44"/>
      <c r="ANV86" s="44"/>
      <c r="ANW86" s="44"/>
      <c r="ANX86" s="44"/>
      <c r="ANY86" s="44"/>
      <c r="ANZ86" s="44"/>
      <c r="AOA86" s="44"/>
      <c r="AOB86" s="44"/>
      <c r="AOC86" s="44"/>
      <c r="AOD86" s="44"/>
      <c r="AOE86" s="44"/>
      <c r="AOF86" s="44"/>
      <c r="AOG86" s="44"/>
      <c r="AOH86" s="44"/>
      <c r="AOI86" s="44"/>
      <c r="AOJ86" s="44"/>
      <c r="AOK86" s="44"/>
      <c r="AOL86" s="44"/>
      <c r="AOM86" s="44"/>
      <c r="AON86" s="44"/>
      <c r="AOO86" s="44"/>
      <c r="AOP86" s="44"/>
      <c r="AOQ86" s="44"/>
      <c r="AOR86" s="44"/>
      <c r="AOS86" s="44"/>
      <c r="AOT86" s="44"/>
      <c r="AOU86" s="44"/>
      <c r="AOV86" s="44"/>
      <c r="AOW86" s="44"/>
      <c r="AOX86" s="44"/>
      <c r="AOY86" s="44"/>
      <c r="AOZ86" s="44"/>
      <c r="APA86" s="44"/>
      <c r="APB86" s="44"/>
      <c r="APC86" s="44"/>
      <c r="APD86" s="44"/>
      <c r="APE86" s="44"/>
      <c r="APF86" s="44"/>
      <c r="APG86" s="44"/>
      <c r="APH86" s="44"/>
      <c r="API86" s="44"/>
      <c r="APJ86" s="44"/>
      <c r="APK86" s="44"/>
      <c r="APL86" s="44"/>
      <c r="APM86" s="44"/>
    </row>
    <row r="87" spans="3:1105" x14ac:dyDescent="0.25">
      <c r="C87" s="46" t="s">
        <v>361</v>
      </c>
      <c r="D87" s="44">
        <v>12429</v>
      </c>
      <c r="E87" s="119">
        <v>0</v>
      </c>
      <c r="F87" s="119">
        <v>0</v>
      </c>
      <c r="G87" s="119">
        <v>0</v>
      </c>
      <c r="H87" s="119">
        <v>73020086.099999994</v>
      </c>
      <c r="I87" s="44"/>
      <c r="J87" s="44"/>
      <c r="K87" s="44"/>
      <c r="L87" s="44"/>
      <c r="M87" s="44"/>
      <c r="N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/>
      <c r="BM87" s="44"/>
      <c r="BN87" s="44"/>
      <c r="BO87" s="44"/>
      <c r="BP87" s="44"/>
      <c r="BQ87" s="44"/>
      <c r="BR87" s="44"/>
      <c r="BS87" s="44"/>
      <c r="BT87" s="44"/>
      <c r="BU87" s="44"/>
      <c r="BV87" s="44"/>
      <c r="BW87" s="44"/>
      <c r="BX87" s="44"/>
      <c r="BY87" s="44"/>
      <c r="BZ87" s="44"/>
      <c r="CA87" s="44"/>
      <c r="CB87" s="44"/>
      <c r="CC87" s="44"/>
      <c r="CD87" s="44"/>
      <c r="CE87" s="44"/>
      <c r="CF87" s="44"/>
      <c r="CG87" s="44"/>
      <c r="CH87" s="44"/>
      <c r="CI87" s="44"/>
      <c r="CJ87" s="44"/>
      <c r="CK87" s="44"/>
      <c r="CL87" s="44"/>
      <c r="CM87" s="44"/>
      <c r="CN87" s="44"/>
      <c r="CO87" s="44"/>
      <c r="CP87" s="44"/>
      <c r="CQ87" s="44"/>
      <c r="CR87" s="44"/>
      <c r="CS87" s="44"/>
      <c r="CT87" s="44"/>
      <c r="CU87" s="44"/>
      <c r="CV87" s="44"/>
      <c r="CW87" s="44"/>
      <c r="CX87" s="44"/>
      <c r="CY87" s="44"/>
      <c r="CZ87" s="44"/>
      <c r="DA87" s="44"/>
      <c r="DB87" s="44"/>
      <c r="DC87" s="44"/>
      <c r="DD87" s="44"/>
      <c r="DE87" s="44"/>
      <c r="DF87" s="44"/>
      <c r="DG87" s="44"/>
      <c r="DH87" s="44"/>
      <c r="DI87" s="44"/>
      <c r="DJ87" s="44"/>
      <c r="DK87" s="44"/>
      <c r="DL87" s="44"/>
      <c r="DM87" s="44"/>
      <c r="DN87" s="44"/>
      <c r="DO87" s="44"/>
      <c r="DP87" s="44"/>
      <c r="DQ87" s="44"/>
      <c r="DR87" s="44"/>
      <c r="DS87" s="44"/>
      <c r="DT87" s="44"/>
      <c r="DU87" s="44"/>
      <c r="DV87" s="44"/>
      <c r="DW87" s="44"/>
      <c r="DX87" s="44"/>
      <c r="DY87" s="44"/>
      <c r="DZ87" s="44"/>
      <c r="EA87" s="44"/>
      <c r="EB87" s="44"/>
      <c r="EC87" s="44"/>
      <c r="ED87" s="44"/>
      <c r="EE87" s="44"/>
      <c r="EF87" s="44"/>
      <c r="EG87" s="44"/>
      <c r="EH87" s="44"/>
      <c r="EI87" s="44"/>
      <c r="EJ87" s="44"/>
      <c r="EK87" s="44"/>
      <c r="EL87" s="44"/>
      <c r="EM87" s="44"/>
      <c r="EN87" s="44"/>
      <c r="EO87" s="44"/>
      <c r="EP87" s="44"/>
      <c r="EQ87" s="44"/>
      <c r="ER87" s="44"/>
      <c r="ES87" s="44"/>
      <c r="ET87" s="44"/>
      <c r="EU87" s="44"/>
      <c r="EV87" s="44"/>
      <c r="EW87" s="44"/>
      <c r="EX87" s="44"/>
      <c r="EY87" s="44"/>
      <c r="EZ87" s="44"/>
      <c r="FA87" s="44"/>
      <c r="FB87" s="44"/>
      <c r="FC87" s="44"/>
      <c r="FD87" s="44"/>
      <c r="FE87" s="44"/>
      <c r="FF87" s="44"/>
      <c r="FG87" s="44"/>
      <c r="FH87" s="44"/>
      <c r="FI87" s="44"/>
      <c r="FJ87" s="44"/>
      <c r="FK87" s="44"/>
      <c r="FL87" s="44"/>
      <c r="FM87" s="44"/>
      <c r="FN87" s="44"/>
      <c r="FO87" s="44"/>
      <c r="FP87" s="44"/>
      <c r="FQ87" s="44"/>
      <c r="FR87" s="44"/>
      <c r="FS87" s="44"/>
      <c r="FT87" s="44"/>
      <c r="FU87" s="44"/>
      <c r="FV87" s="44"/>
      <c r="FW87" s="44"/>
      <c r="FX87" s="44"/>
      <c r="FY87" s="44"/>
      <c r="FZ87" s="44"/>
      <c r="GA87" s="44"/>
      <c r="GB87" s="44"/>
      <c r="GC87" s="44"/>
      <c r="GD87" s="44"/>
      <c r="GE87" s="44"/>
      <c r="GF87" s="44"/>
      <c r="GG87" s="44"/>
      <c r="GH87" s="44"/>
      <c r="GI87" s="44"/>
      <c r="GJ87" s="44"/>
      <c r="GK87" s="44"/>
      <c r="GL87" s="44"/>
      <c r="GM87" s="44"/>
      <c r="GN87" s="44"/>
      <c r="GO87" s="44"/>
      <c r="GP87" s="44"/>
      <c r="GQ87" s="44"/>
      <c r="GR87" s="44"/>
      <c r="GS87" s="44"/>
      <c r="GT87" s="44"/>
      <c r="GU87" s="44"/>
      <c r="GV87" s="44"/>
      <c r="GW87" s="44"/>
      <c r="GX87" s="44"/>
      <c r="GY87" s="44"/>
      <c r="GZ87" s="44"/>
      <c r="HA87" s="44"/>
      <c r="HB87" s="44"/>
      <c r="HC87" s="44"/>
      <c r="HD87" s="44"/>
      <c r="HE87" s="44"/>
      <c r="HF87" s="44"/>
      <c r="HG87" s="44"/>
      <c r="HH87" s="44"/>
      <c r="HI87" s="44"/>
      <c r="HJ87" s="44"/>
      <c r="HK87" s="44"/>
      <c r="HL87" s="44"/>
      <c r="HM87" s="44"/>
      <c r="HN87" s="44"/>
      <c r="HO87" s="44"/>
      <c r="HP87" s="44"/>
      <c r="HQ87" s="44"/>
      <c r="HR87" s="44"/>
      <c r="HS87" s="44"/>
      <c r="HT87" s="44"/>
      <c r="HU87" s="44"/>
      <c r="HV87" s="44"/>
      <c r="HW87" s="44"/>
      <c r="HX87" s="44"/>
      <c r="HY87" s="44"/>
      <c r="HZ87" s="44"/>
      <c r="IA87" s="44"/>
      <c r="IB87" s="44"/>
      <c r="IC87" s="44"/>
      <c r="ID87" s="44"/>
      <c r="IE87" s="44"/>
      <c r="IF87" s="44"/>
      <c r="IG87" s="44"/>
      <c r="IH87" s="44"/>
      <c r="II87" s="44"/>
      <c r="IJ87" s="44"/>
      <c r="IK87" s="44"/>
      <c r="IL87" s="44"/>
      <c r="IM87" s="44"/>
      <c r="IN87" s="44"/>
      <c r="IO87" s="44"/>
      <c r="IP87" s="44"/>
      <c r="IQ87" s="44"/>
      <c r="IR87" s="44"/>
      <c r="IS87" s="44"/>
      <c r="IT87" s="44"/>
      <c r="IU87" s="44"/>
      <c r="IV87" s="44"/>
      <c r="IW87" s="44"/>
      <c r="IX87" s="44"/>
      <c r="IY87" s="44"/>
      <c r="IZ87" s="44"/>
      <c r="JA87" s="44"/>
      <c r="JB87" s="44"/>
      <c r="JC87" s="44"/>
      <c r="JD87" s="44"/>
      <c r="JE87" s="44"/>
      <c r="JF87" s="44"/>
      <c r="JG87" s="44"/>
      <c r="JH87" s="44"/>
      <c r="JI87" s="44"/>
      <c r="JJ87" s="44"/>
      <c r="JK87" s="44"/>
      <c r="JL87" s="44"/>
      <c r="JM87" s="44"/>
      <c r="JN87" s="44"/>
      <c r="JO87" s="44"/>
      <c r="JP87" s="44"/>
      <c r="JQ87" s="44"/>
      <c r="JR87" s="44"/>
      <c r="JS87" s="44"/>
      <c r="JT87" s="44"/>
      <c r="JU87" s="44"/>
      <c r="JV87" s="44"/>
      <c r="JW87" s="44"/>
      <c r="JX87" s="44"/>
      <c r="JY87" s="44"/>
      <c r="JZ87" s="44"/>
      <c r="KA87" s="44"/>
      <c r="KB87" s="44"/>
      <c r="KC87" s="44"/>
      <c r="KD87" s="44"/>
      <c r="KE87" s="44"/>
      <c r="KF87" s="44"/>
      <c r="KG87" s="44"/>
      <c r="KH87" s="44"/>
      <c r="KI87" s="44"/>
      <c r="KJ87" s="44"/>
      <c r="KK87" s="44"/>
      <c r="KL87" s="44"/>
      <c r="KM87" s="44"/>
      <c r="KN87" s="44"/>
      <c r="KO87" s="44"/>
      <c r="KP87" s="44"/>
      <c r="KQ87" s="44"/>
      <c r="KR87" s="44"/>
      <c r="KS87" s="44"/>
      <c r="KT87" s="44"/>
      <c r="KU87" s="44"/>
      <c r="KV87" s="44"/>
      <c r="KW87" s="44"/>
      <c r="KX87" s="44"/>
      <c r="KY87" s="44"/>
      <c r="KZ87" s="44"/>
      <c r="LA87" s="44"/>
      <c r="LB87" s="44"/>
      <c r="LC87" s="44"/>
      <c r="LD87" s="44"/>
      <c r="LE87" s="44"/>
      <c r="LF87" s="44"/>
      <c r="LG87" s="44"/>
      <c r="LH87" s="44"/>
      <c r="LI87" s="44"/>
      <c r="LJ87" s="44"/>
      <c r="LK87" s="44"/>
      <c r="LL87" s="44"/>
      <c r="LM87" s="44"/>
      <c r="LN87" s="44"/>
      <c r="LO87" s="44"/>
      <c r="LP87" s="44"/>
      <c r="LQ87" s="44"/>
      <c r="LR87" s="44"/>
      <c r="LS87" s="44"/>
      <c r="LT87" s="44"/>
      <c r="LU87" s="44"/>
      <c r="LV87" s="44"/>
      <c r="LW87" s="44"/>
      <c r="LX87" s="44"/>
      <c r="LY87" s="44"/>
      <c r="LZ87" s="44"/>
      <c r="MA87" s="44"/>
      <c r="MB87" s="44"/>
      <c r="MC87" s="44"/>
      <c r="MD87" s="44"/>
      <c r="ME87" s="44"/>
      <c r="MF87" s="44"/>
      <c r="MG87" s="44"/>
      <c r="MH87" s="44"/>
      <c r="MI87" s="44"/>
      <c r="MJ87" s="44"/>
      <c r="MK87" s="44"/>
      <c r="ML87" s="44"/>
      <c r="MM87" s="44"/>
      <c r="MN87" s="44"/>
      <c r="MO87" s="44"/>
      <c r="MP87" s="44"/>
      <c r="MQ87" s="44"/>
      <c r="MR87" s="44"/>
      <c r="MS87" s="44"/>
      <c r="MT87" s="44"/>
      <c r="MU87" s="44"/>
      <c r="MV87" s="44"/>
      <c r="MW87" s="44"/>
      <c r="MX87" s="44"/>
      <c r="MY87" s="44"/>
      <c r="MZ87" s="44"/>
      <c r="NA87" s="44"/>
      <c r="NB87" s="44"/>
      <c r="NC87" s="44"/>
      <c r="ND87" s="44"/>
      <c r="NE87" s="44"/>
      <c r="NF87" s="44"/>
      <c r="NG87" s="44"/>
      <c r="NH87" s="44"/>
      <c r="NI87" s="44"/>
      <c r="NJ87" s="44"/>
      <c r="NK87" s="44"/>
      <c r="NL87" s="44"/>
      <c r="NM87" s="44"/>
      <c r="NN87" s="44"/>
      <c r="NO87" s="44"/>
      <c r="NP87" s="44"/>
      <c r="NQ87" s="44"/>
      <c r="NR87" s="44"/>
      <c r="NS87" s="44"/>
      <c r="NT87" s="44"/>
      <c r="NU87" s="44"/>
      <c r="NV87" s="44"/>
      <c r="NW87" s="44"/>
      <c r="NX87" s="44"/>
      <c r="NY87" s="44"/>
      <c r="NZ87" s="44"/>
      <c r="OA87" s="44"/>
      <c r="OB87" s="44"/>
      <c r="OC87" s="44"/>
      <c r="OD87" s="44"/>
      <c r="OE87" s="44"/>
      <c r="OF87" s="44"/>
      <c r="OG87" s="44"/>
      <c r="OH87" s="44"/>
      <c r="OI87" s="44"/>
      <c r="OJ87" s="44"/>
      <c r="OK87" s="44"/>
      <c r="OL87" s="44"/>
      <c r="OM87" s="44"/>
      <c r="ON87" s="44"/>
      <c r="OO87" s="44"/>
      <c r="OP87" s="44"/>
      <c r="OQ87" s="44"/>
      <c r="OR87" s="44"/>
      <c r="OS87" s="44"/>
      <c r="OT87" s="44"/>
      <c r="OU87" s="44"/>
      <c r="OV87" s="44"/>
      <c r="OW87" s="44"/>
      <c r="OX87" s="44"/>
      <c r="OY87" s="44"/>
      <c r="OZ87" s="44"/>
      <c r="PA87" s="44"/>
      <c r="PB87" s="44"/>
      <c r="PC87" s="44"/>
      <c r="PD87" s="44"/>
      <c r="PE87" s="44"/>
      <c r="PF87" s="44"/>
      <c r="PG87" s="44"/>
      <c r="PH87" s="44"/>
      <c r="PI87" s="44"/>
      <c r="PJ87" s="44"/>
      <c r="PK87" s="44"/>
      <c r="PL87" s="44"/>
      <c r="PM87" s="44"/>
      <c r="PN87" s="44"/>
      <c r="PO87" s="44"/>
      <c r="PP87" s="44"/>
      <c r="PQ87" s="44"/>
      <c r="PR87" s="44"/>
      <c r="PS87" s="44"/>
      <c r="PT87" s="44"/>
      <c r="PU87" s="44"/>
      <c r="PV87" s="44"/>
      <c r="PW87" s="44"/>
      <c r="PX87" s="44"/>
      <c r="PY87" s="44"/>
      <c r="PZ87" s="44"/>
      <c r="QA87" s="44"/>
      <c r="QB87" s="44"/>
      <c r="QC87" s="44"/>
      <c r="QD87" s="44"/>
      <c r="QE87" s="44"/>
      <c r="QF87" s="44"/>
      <c r="QG87" s="44"/>
      <c r="QH87" s="44"/>
      <c r="QI87" s="44"/>
      <c r="QJ87" s="44"/>
      <c r="QK87" s="44"/>
      <c r="QL87" s="44"/>
      <c r="QM87" s="44"/>
      <c r="QN87" s="44"/>
      <c r="QO87" s="44"/>
      <c r="QP87" s="44"/>
      <c r="QQ87" s="44"/>
      <c r="QR87" s="44"/>
      <c r="QS87" s="44"/>
      <c r="QT87" s="44"/>
      <c r="QU87" s="44"/>
      <c r="QV87" s="44"/>
      <c r="QW87" s="44"/>
      <c r="QX87" s="44"/>
      <c r="QY87" s="44"/>
      <c r="QZ87" s="44"/>
      <c r="RA87" s="44"/>
      <c r="RB87" s="44"/>
      <c r="RC87" s="44"/>
      <c r="RD87" s="44"/>
      <c r="RE87" s="44"/>
      <c r="RF87" s="44"/>
      <c r="RG87" s="44"/>
      <c r="RH87" s="44"/>
      <c r="RI87" s="44"/>
      <c r="RJ87" s="44"/>
      <c r="RK87" s="44"/>
      <c r="RL87" s="44"/>
      <c r="RM87" s="44"/>
      <c r="RN87" s="44"/>
      <c r="RO87" s="44"/>
      <c r="RP87" s="44"/>
      <c r="RQ87" s="44"/>
      <c r="RR87" s="44"/>
      <c r="RS87" s="44"/>
      <c r="RT87" s="44"/>
      <c r="RU87" s="44"/>
      <c r="RV87" s="44"/>
      <c r="RW87" s="44"/>
      <c r="RX87" s="44"/>
      <c r="RY87" s="44"/>
      <c r="RZ87" s="44"/>
      <c r="SA87" s="44"/>
      <c r="SB87" s="44"/>
      <c r="SC87" s="44"/>
      <c r="SD87" s="44"/>
      <c r="SE87" s="44"/>
      <c r="SF87" s="44"/>
      <c r="SG87" s="44"/>
      <c r="SH87" s="44"/>
      <c r="SI87" s="44"/>
      <c r="SJ87" s="44"/>
      <c r="SK87" s="44"/>
      <c r="SL87" s="44"/>
      <c r="SM87" s="44"/>
      <c r="SN87" s="44"/>
      <c r="SO87" s="44"/>
      <c r="SP87" s="44"/>
      <c r="SQ87" s="44"/>
      <c r="SR87" s="44"/>
      <c r="SS87" s="44"/>
      <c r="ST87" s="44"/>
      <c r="SU87" s="44"/>
      <c r="SV87" s="44"/>
      <c r="SW87" s="44"/>
      <c r="SX87" s="44"/>
      <c r="SY87" s="44"/>
      <c r="SZ87" s="44"/>
      <c r="TA87" s="44"/>
      <c r="TB87" s="44"/>
      <c r="TC87" s="44"/>
      <c r="TD87" s="44"/>
      <c r="TE87" s="44"/>
      <c r="TF87" s="44"/>
      <c r="TG87" s="44"/>
      <c r="TH87" s="44"/>
      <c r="TI87" s="44"/>
      <c r="TJ87" s="44"/>
      <c r="TK87" s="44"/>
      <c r="TL87" s="44"/>
      <c r="TM87" s="44"/>
      <c r="TN87" s="44"/>
      <c r="TO87" s="44"/>
      <c r="TP87" s="44"/>
      <c r="TQ87" s="44"/>
      <c r="TR87" s="44"/>
      <c r="TS87" s="44"/>
      <c r="TT87" s="44"/>
      <c r="TU87" s="44"/>
      <c r="TV87" s="44"/>
      <c r="TW87" s="44"/>
      <c r="TX87" s="44"/>
      <c r="TY87" s="44"/>
      <c r="TZ87" s="44"/>
      <c r="UA87" s="44"/>
      <c r="UB87" s="44"/>
      <c r="UC87" s="44"/>
      <c r="UD87" s="44"/>
      <c r="UE87" s="44"/>
      <c r="UF87" s="44"/>
      <c r="UG87" s="44"/>
      <c r="UH87" s="44"/>
      <c r="UI87" s="44"/>
      <c r="UJ87" s="44"/>
      <c r="UK87" s="44"/>
      <c r="UL87" s="44"/>
      <c r="UM87" s="44"/>
      <c r="UN87" s="44"/>
      <c r="UO87" s="44"/>
      <c r="UP87" s="44"/>
      <c r="UQ87" s="44"/>
      <c r="UR87" s="44"/>
      <c r="US87" s="44"/>
      <c r="UT87" s="44"/>
      <c r="UU87" s="44"/>
      <c r="UV87" s="44"/>
      <c r="UW87" s="44"/>
      <c r="UX87" s="44"/>
      <c r="UY87" s="44"/>
      <c r="UZ87" s="44"/>
      <c r="VA87" s="44"/>
      <c r="VB87" s="44"/>
      <c r="VC87" s="44"/>
      <c r="VD87" s="44"/>
      <c r="VE87" s="44"/>
      <c r="VF87" s="44"/>
      <c r="VG87" s="44"/>
      <c r="VH87" s="44"/>
      <c r="VI87" s="44"/>
      <c r="VJ87" s="44"/>
      <c r="VK87" s="44"/>
      <c r="VL87" s="44"/>
      <c r="VM87" s="44"/>
      <c r="VN87" s="44"/>
      <c r="VO87" s="44"/>
      <c r="VP87" s="44"/>
      <c r="VQ87" s="44"/>
      <c r="VR87" s="44"/>
      <c r="VS87" s="44"/>
      <c r="VT87" s="44"/>
      <c r="VU87" s="44"/>
      <c r="VV87" s="44"/>
      <c r="VW87" s="44"/>
      <c r="VX87" s="44"/>
      <c r="VY87" s="44"/>
      <c r="VZ87" s="44"/>
      <c r="WA87" s="44"/>
      <c r="WB87" s="44"/>
      <c r="WC87" s="44"/>
      <c r="WD87" s="44"/>
      <c r="WE87" s="44"/>
      <c r="WF87" s="44"/>
      <c r="WG87" s="44"/>
      <c r="WH87" s="44"/>
      <c r="WI87" s="44"/>
      <c r="WJ87" s="44"/>
      <c r="WK87" s="44"/>
      <c r="WL87" s="44"/>
      <c r="WM87" s="44"/>
      <c r="WN87" s="44"/>
      <c r="WO87" s="44"/>
      <c r="WP87" s="44"/>
      <c r="WQ87" s="44"/>
      <c r="WR87" s="44"/>
      <c r="WS87" s="44"/>
      <c r="WT87" s="44"/>
      <c r="WU87" s="44"/>
      <c r="WV87" s="44"/>
      <c r="WW87" s="44"/>
      <c r="WX87" s="44"/>
      <c r="WY87" s="44"/>
      <c r="WZ87" s="44"/>
      <c r="XA87" s="44"/>
      <c r="XB87" s="44"/>
      <c r="XC87" s="44"/>
      <c r="XD87" s="44"/>
      <c r="XE87" s="44"/>
      <c r="XF87" s="44"/>
      <c r="XG87" s="44"/>
      <c r="XH87" s="44"/>
      <c r="XI87" s="44"/>
      <c r="XJ87" s="44"/>
      <c r="XK87" s="44"/>
      <c r="XL87" s="44"/>
      <c r="XM87" s="44"/>
      <c r="XN87" s="44"/>
      <c r="XO87" s="44"/>
      <c r="XP87" s="44"/>
      <c r="XQ87" s="44"/>
      <c r="XR87" s="44"/>
      <c r="XS87" s="44"/>
      <c r="XT87" s="44"/>
      <c r="XU87" s="44"/>
      <c r="XV87" s="44"/>
      <c r="XW87" s="44"/>
      <c r="XX87" s="44"/>
      <c r="XY87" s="44"/>
      <c r="XZ87" s="44"/>
      <c r="YA87" s="44"/>
      <c r="YB87" s="44"/>
      <c r="YC87" s="44"/>
      <c r="YD87" s="44"/>
      <c r="YE87" s="44"/>
      <c r="YF87" s="44"/>
      <c r="YG87" s="44"/>
      <c r="YH87" s="44"/>
      <c r="YI87" s="44"/>
      <c r="YJ87" s="44"/>
      <c r="YK87" s="44"/>
      <c r="YL87" s="44"/>
      <c r="YM87" s="44"/>
      <c r="YN87" s="44"/>
      <c r="YO87" s="44"/>
      <c r="YP87" s="44"/>
      <c r="YQ87" s="44"/>
      <c r="YR87" s="44"/>
      <c r="YS87" s="44"/>
      <c r="YT87" s="44"/>
      <c r="YU87" s="44"/>
      <c r="YV87" s="44"/>
      <c r="YW87" s="44"/>
      <c r="YX87" s="44"/>
      <c r="YY87" s="44"/>
      <c r="YZ87" s="44"/>
      <c r="ZA87" s="44"/>
      <c r="ZB87" s="44"/>
      <c r="ZC87" s="44"/>
      <c r="ZD87" s="44"/>
      <c r="ZE87" s="44"/>
      <c r="ZF87" s="44"/>
      <c r="ZG87" s="44"/>
      <c r="ZH87" s="44"/>
      <c r="ZI87" s="44"/>
      <c r="ZJ87" s="44"/>
      <c r="ZK87" s="44"/>
      <c r="ZL87" s="44"/>
      <c r="ZM87" s="44"/>
      <c r="ZN87" s="44"/>
      <c r="ZO87" s="44"/>
      <c r="ZP87" s="44"/>
      <c r="ZQ87" s="44"/>
      <c r="ZR87" s="44"/>
      <c r="ZS87" s="44"/>
      <c r="ZT87" s="44"/>
      <c r="ZU87" s="44"/>
      <c r="ZV87" s="44"/>
      <c r="ZW87" s="44"/>
      <c r="ZX87" s="44"/>
      <c r="ZY87" s="44"/>
      <c r="ZZ87" s="44"/>
      <c r="AAA87" s="44"/>
      <c r="AAB87" s="44"/>
      <c r="AAC87" s="44"/>
      <c r="AAD87" s="44"/>
      <c r="AAE87" s="44"/>
      <c r="AAF87" s="44"/>
      <c r="AAG87" s="44"/>
      <c r="AAH87" s="44"/>
      <c r="AAI87" s="44"/>
      <c r="AAJ87" s="44"/>
      <c r="AAK87" s="44"/>
      <c r="AAL87" s="44"/>
      <c r="AAM87" s="44"/>
      <c r="AAN87" s="44"/>
      <c r="AAO87" s="44"/>
      <c r="AAP87" s="44"/>
      <c r="AAQ87" s="44"/>
      <c r="AAR87" s="44"/>
      <c r="AAS87" s="44"/>
      <c r="AAT87" s="44"/>
      <c r="AAU87" s="44"/>
      <c r="AAV87" s="44"/>
      <c r="AAW87" s="44"/>
      <c r="AAX87" s="44"/>
      <c r="AAY87" s="44"/>
      <c r="AAZ87" s="44"/>
      <c r="ABA87" s="44"/>
      <c r="ABB87" s="44"/>
      <c r="ABC87" s="44"/>
      <c r="ABD87" s="44"/>
      <c r="ABE87" s="44"/>
      <c r="ABF87" s="44"/>
      <c r="ABG87" s="44"/>
      <c r="ABH87" s="44"/>
      <c r="ABI87" s="44"/>
      <c r="ABJ87" s="44"/>
      <c r="ABK87" s="44"/>
      <c r="ABL87" s="44"/>
      <c r="ABM87" s="44"/>
      <c r="ABN87" s="44"/>
      <c r="ABO87" s="44"/>
      <c r="ABP87" s="44"/>
      <c r="ABQ87" s="44"/>
      <c r="ABR87" s="44"/>
      <c r="ABS87" s="44"/>
      <c r="ABT87" s="44"/>
      <c r="ABU87" s="44"/>
      <c r="ABV87" s="44"/>
      <c r="ABW87" s="44"/>
      <c r="ABX87" s="44"/>
      <c r="ABY87" s="44"/>
      <c r="ABZ87" s="44"/>
      <c r="ACA87" s="44"/>
      <c r="ACB87" s="44"/>
      <c r="ACC87" s="44"/>
      <c r="ACD87" s="44"/>
      <c r="ACE87" s="44"/>
      <c r="ACF87" s="44"/>
      <c r="ACG87" s="44"/>
      <c r="ACH87" s="44"/>
      <c r="ACI87" s="44"/>
      <c r="ACJ87" s="44"/>
      <c r="ACK87" s="44"/>
      <c r="ACL87" s="44"/>
      <c r="ACM87" s="44"/>
      <c r="ACN87" s="44"/>
      <c r="ACO87" s="44"/>
      <c r="ACP87" s="44"/>
      <c r="ACQ87" s="44"/>
      <c r="ACR87" s="44"/>
      <c r="ACS87" s="44"/>
      <c r="ACT87" s="44"/>
      <c r="ACU87" s="44"/>
      <c r="ACV87" s="44"/>
      <c r="ACW87" s="44"/>
      <c r="ACX87" s="44"/>
      <c r="ACY87" s="44"/>
      <c r="ACZ87" s="44"/>
      <c r="ADA87" s="44"/>
      <c r="ADB87" s="44"/>
      <c r="ADC87" s="44"/>
      <c r="ADD87" s="44"/>
      <c r="ADE87" s="44"/>
      <c r="ADF87" s="44"/>
      <c r="ADG87" s="44"/>
      <c r="ADH87" s="44"/>
      <c r="ADI87" s="44"/>
      <c r="ADJ87" s="44"/>
      <c r="ADK87" s="44"/>
      <c r="ADL87" s="44"/>
      <c r="ADM87" s="44"/>
      <c r="ADN87" s="44"/>
      <c r="ADO87" s="44"/>
      <c r="ADP87" s="44"/>
      <c r="ADQ87" s="44"/>
      <c r="ADR87" s="44"/>
      <c r="ADS87" s="44"/>
      <c r="ADT87" s="44"/>
      <c r="ADU87" s="44"/>
      <c r="ADV87" s="44"/>
      <c r="ADW87" s="44"/>
      <c r="ADX87" s="44"/>
      <c r="ADY87" s="44"/>
      <c r="ADZ87" s="44"/>
      <c r="AEA87" s="44"/>
      <c r="AEB87" s="44"/>
      <c r="AEC87" s="44"/>
      <c r="AED87" s="44"/>
      <c r="AEE87" s="44"/>
      <c r="AEF87" s="44"/>
      <c r="AEG87" s="44"/>
      <c r="AEH87" s="44"/>
      <c r="AEI87" s="44"/>
      <c r="AEJ87" s="44"/>
      <c r="AEK87" s="44"/>
      <c r="AEL87" s="44"/>
      <c r="AEM87" s="44"/>
      <c r="AEN87" s="44"/>
      <c r="AEO87" s="44"/>
      <c r="AEP87" s="44"/>
      <c r="AEQ87" s="44"/>
      <c r="AER87" s="44"/>
      <c r="AES87" s="44"/>
      <c r="AET87" s="44"/>
      <c r="AEU87" s="44"/>
      <c r="AEV87" s="44"/>
      <c r="AEW87" s="44"/>
      <c r="AEX87" s="44"/>
      <c r="AEY87" s="44"/>
      <c r="AEZ87" s="44"/>
      <c r="AFA87" s="44"/>
      <c r="AFB87" s="44"/>
      <c r="AFC87" s="44"/>
      <c r="AFD87" s="44"/>
      <c r="AFE87" s="44"/>
      <c r="AFF87" s="44"/>
      <c r="AFG87" s="44"/>
      <c r="AFH87" s="44"/>
      <c r="AFI87" s="44"/>
      <c r="AFJ87" s="44"/>
      <c r="AFK87" s="44"/>
      <c r="AFL87" s="44"/>
      <c r="AFM87" s="44"/>
      <c r="AFN87" s="44"/>
      <c r="AFO87" s="44"/>
      <c r="AFP87" s="44"/>
      <c r="AFQ87" s="44"/>
      <c r="AFR87" s="44"/>
      <c r="AFS87" s="44"/>
      <c r="AFT87" s="44"/>
      <c r="AFU87" s="44"/>
      <c r="AFV87" s="44"/>
      <c r="AFW87" s="44"/>
      <c r="AFX87" s="44"/>
      <c r="AFY87" s="44"/>
      <c r="AFZ87" s="44"/>
      <c r="AGA87" s="44"/>
      <c r="AGB87" s="44"/>
      <c r="AGC87" s="44"/>
      <c r="AGD87" s="44"/>
      <c r="AGE87" s="44"/>
      <c r="AGF87" s="44"/>
      <c r="AGG87" s="44"/>
      <c r="AGH87" s="44"/>
      <c r="AGI87" s="44"/>
      <c r="AGJ87" s="44"/>
      <c r="AGK87" s="44"/>
      <c r="AGL87" s="44"/>
      <c r="AGM87" s="44"/>
      <c r="AGN87" s="44"/>
      <c r="AGO87" s="44"/>
      <c r="AGP87" s="44"/>
      <c r="AGQ87" s="44"/>
      <c r="AGR87" s="44"/>
      <c r="AGS87" s="44"/>
      <c r="AGT87" s="44"/>
      <c r="AGU87" s="44"/>
      <c r="AGV87" s="44"/>
      <c r="AGW87" s="44"/>
      <c r="AGX87" s="44"/>
      <c r="AGY87" s="44"/>
      <c r="AGZ87" s="44"/>
      <c r="AHA87" s="44"/>
      <c r="AHB87" s="44"/>
      <c r="AHC87" s="44"/>
      <c r="AHD87" s="44"/>
      <c r="AHE87" s="44"/>
      <c r="AHF87" s="44"/>
      <c r="AHG87" s="44"/>
      <c r="AHH87" s="44"/>
      <c r="AHI87" s="44"/>
      <c r="AHJ87" s="44"/>
      <c r="AHK87" s="44"/>
      <c r="AHL87" s="44"/>
      <c r="AHM87" s="44"/>
      <c r="AHN87" s="44"/>
      <c r="AHO87" s="44"/>
      <c r="AHP87" s="44"/>
      <c r="AHQ87" s="44"/>
      <c r="AHR87" s="44"/>
      <c r="AHS87" s="44"/>
      <c r="AHT87" s="44"/>
      <c r="AHU87" s="44"/>
      <c r="AHV87" s="44"/>
      <c r="AHW87" s="44"/>
      <c r="AHX87" s="44"/>
      <c r="AHY87" s="44"/>
      <c r="AHZ87" s="44"/>
      <c r="AIA87" s="44"/>
      <c r="AIB87" s="44"/>
      <c r="AIC87" s="44"/>
      <c r="AID87" s="44"/>
      <c r="AIE87" s="44"/>
      <c r="AIF87" s="44"/>
      <c r="AIG87" s="44"/>
      <c r="AIH87" s="44"/>
      <c r="AII87" s="44"/>
      <c r="AIJ87" s="44"/>
      <c r="AIK87" s="44"/>
      <c r="AIL87" s="44"/>
      <c r="AIM87" s="44"/>
      <c r="AIN87" s="44"/>
      <c r="AIO87" s="44"/>
      <c r="AIP87" s="44"/>
      <c r="AIQ87" s="44"/>
      <c r="AIR87" s="44"/>
      <c r="AIS87" s="44"/>
      <c r="AIT87" s="44"/>
      <c r="AIU87" s="44"/>
      <c r="AIV87" s="44"/>
      <c r="AIW87" s="44"/>
      <c r="AIX87" s="44"/>
      <c r="AIY87" s="44"/>
      <c r="AIZ87" s="44"/>
      <c r="AJA87" s="44"/>
      <c r="AJB87" s="44"/>
      <c r="AJC87" s="44"/>
      <c r="AJD87" s="44"/>
      <c r="AJE87" s="44"/>
      <c r="AJF87" s="44"/>
      <c r="AJG87" s="44"/>
      <c r="AJH87" s="44"/>
      <c r="AJI87" s="44"/>
      <c r="AJJ87" s="44"/>
      <c r="AJK87" s="44"/>
      <c r="AJL87" s="44"/>
      <c r="AJM87" s="44"/>
      <c r="AJN87" s="44"/>
      <c r="AJO87" s="44"/>
      <c r="AJP87" s="44"/>
      <c r="AJQ87" s="44"/>
      <c r="AJR87" s="44"/>
      <c r="AJS87" s="44"/>
      <c r="AJT87" s="44"/>
      <c r="AJU87" s="44"/>
      <c r="AJV87" s="44"/>
      <c r="AJW87" s="44"/>
      <c r="AJX87" s="44"/>
      <c r="AJY87" s="44"/>
      <c r="AJZ87" s="44"/>
      <c r="AKA87" s="44"/>
      <c r="AKB87" s="44"/>
      <c r="AKC87" s="44"/>
      <c r="AKD87" s="44"/>
      <c r="AKE87" s="44"/>
      <c r="AKF87" s="44"/>
      <c r="AKG87" s="44"/>
      <c r="AKH87" s="44"/>
      <c r="AKI87" s="44"/>
      <c r="AKJ87" s="44"/>
      <c r="AKK87" s="44"/>
      <c r="AKL87" s="44"/>
      <c r="AKM87" s="44"/>
      <c r="AKN87" s="44"/>
      <c r="AKO87" s="44"/>
      <c r="AKP87" s="44"/>
      <c r="AKQ87" s="44"/>
      <c r="AKR87" s="44"/>
      <c r="AKS87" s="44"/>
      <c r="AKT87" s="44"/>
      <c r="AKU87" s="44"/>
      <c r="AKV87" s="44"/>
      <c r="AKW87" s="44"/>
      <c r="AKX87" s="44"/>
      <c r="AKY87" s="44"/>
      <c r="AKZ87" s="44"/>
      <c r="ALA87" s="44"/>
      <c r="ALB87" s="44"/>
      <c r="ALC87" s="44"/>
      <c r="ALD87" s="44"/>
      <c r="ALE87" s="44"/>
      <c r="ALF87" s="44"/>
      <c r="ALG87" s="44"/>
      <c r="ALH87" s="44"/>
      <c r="ALI87" s="44"/>
      <c r="ALJ87" s="44"/>
      <c r="ALK87" s="44"/>
      <c r="ALL87" s="44"/>
      <c r="ALM87" s="44"/>
      <c r="ALN87" s="44"/>
      <c r="ALO87" s="44"/>
      <c r="ALP87" s="44"/>
      <c r="ALQ87" s="44"/>
      <c r="ALR87" s="44"/>
      <c r="ALS87" s="44"/>
      <c r="ALT87" s="44"/>
      <c r="ALU87" s="44"/>
      <c r="ALV87" s="44"/>
      <c r="ALW87" s="44"/>
      <c r="ALX87" s="44"/>
      <c r="ALY87" s="44"/>
      <c r="ALZ87" s="44"/>
      <c r="AMA87" s="44"/>
      <c r="AMB87" s="44"/>
      <c r="AMC87" s="44"/>
      <c r="AMD87" s="44"/>
      <c r="AME87" s="44"/>
      <c r="AMF87" s="44"/>
      <c r="AMG87" s="44"/>
      <c r="AMH87" s="44"/>
      <c r="AMI87" s="44"/>
      <c r="AMJ87" s="44"/>
      <c r="AMK87" s="44"/>
      <c r="AML87" s="44"/>
      <c r="AMM87" s="44"/>
      <c r="AMN87" s="44"/>
      <c r="AMO87" s="44"/>
      <c r="AMP87" s="44"/>
      <c r="AMQ87" s="44"/>
      <c r="AMR87" s="44"/>
      <c r="AMS87" s="44"/>
      <c r="AMT87" s="44"/>
      <c r="AMU87" s="44"/>
      <c r="AMV87" s="44"/>
      <c r="AMW87" s="44"/>
      <c r="AMX87" s="44"/>
      <c r="AMY87" s="44"/>
      <c r="AMZ87" s="44"/>
      <c r="ANA87" s="44"/>
      <c r="ANB87" s="44"/>
      <c r="ANC87" s="44"/>
      <c r="AND87" s="44"/>
      <c r="ANE87" s="44"/>
      <c r="ANF87" s="44"/>
      <c r="ANG87" s="44"/>
      <c r="ANH87" s="44"/>
      <c r="ANI87" s="44"/>
      <c r="ANJ87" s="44"/>
      <c r="ANK87" s="44"/>
      <c r="ANL87" s="44"/>
      <c r="ANM87" s="44"/>
      <c r="ANN87" s="44"/>
      <c r="ANO87" s="44"/>
      <c r="ANP87" s="44"/>
      <c r="ANQ87" s="44"/>
      <c r="ANR87" s="44"/>
      <c r="ANS87" s="44"/>
      <c r="ANT87" s="44"/>
      <c r="ANU87" s="44"/>
      <c r="ANV87" s="44"/>
      <c r="ANW87" s="44"/>
      <c r="ANX87" s="44"/>
      <c r="ANY87" s="44"/>
      <c r="ANZ87" s="44"/>
      <c r="AOA87" s="44"/>
      <c r="AOB87" s="44"/>
      <c r="AOC87" s="44"/>
      <c r="AOD87" s="44"/>
      <c r="AOE87" s="44"/>
      <c r="AOF87" s="44"/>
      <c r="AOG87" s="44"/>
      <c r="AOH87" s="44"/>
      <c r="AOI87" s="44"/>
      <c r="AOJ87" s="44"/>
      <c r="AOK87" s="44"/>
      <c r="AOL87" s="44"/>
      <c r="AOM87" s="44"/>
      <c r="AON87" s="44"/>
      <c r="AOO87" s="44"/>
      <c r="AOP87" s="44"/>
      <c r="AOQ87" s="44"/>
      <c r="AOR87" s="44"/>
      <c r="AOS87" s="44"/>
      <c r="AOT87" s="44"/>
      <c r="AOU87" s="44"/>
      <c r="AOV87" s="44"/>
      <c r="AOW87" s="44"/>
      <c r="AOX87" s="44"/>
      <c r="AOY87" s="44"/>
      <c r="AOZ87" s="44"/>
      <c r="APA87" s="44"/>
      <c r="APB87" s="44"/>
      <c r="APC87" s="44"/>
      <c r="APD87" s="44"/>
      <c r="APE87" s="44"/>
      <c r="APF87" s="44"/>
      <c r="APG87" s="44"/>
      <c r="APH87" s="44"/>
      <c r="API87" s="44"/>
      <c r="APJ87" s="44"/>
      <c r="APK87" s="44"/>
      <c r="APL87" s="44"/>
      <c r="APM87" s="44"/>
    </row>
    <row r="88" spans="3:1105" x14ac:dyDescent="0.25">
      <c r="C88" s="46" t="s">
        <v>374</v>
      </c>
      <c r="D88" s="44">
        <v>12527</v>
      </c>
      <c r="E88" s="119">
        <v>1077020.8799999999</v>
      </c>
      <c r="F88" s="119">
        <v>0</v>
      </c>
      <c r="G88" s="119">
        <v>-329909.78999999998</v>
      </c>
      <c r="H88" s="119">
        <v>0</v>
      </c>
      <c r="I88" s="44"/>
      <c r="J88" s="44"/>
      <c r="K88" s="44"/>
      <c r="L88" s="44"/>
      <c r="M88" s="44"/>
      <c r="N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/>
      <c r="BM88" s="44"/>
      <c r="BN88" s="44"/>
      <c r="BO88" s="44"/>
      <c r="BP88" s="44"/>
      <c r="BQ88" s="44"/>
      <c r="BR88" s="44"/>
      <c r="BS88" s="44"/>
      <c r="BT88" s="44"/>
      <c r="BU88" s="44"/>
      <c r="BV88" s="44"/>
      <c r="BW88" s="44"/>
      <c r="BX88" s="44"/>
      <c r="BY88" s="44"/>
      <c r="BZ88" s="44"/>
      <c r="CA88" s="44"/>
      <c r="CB88" s="44"/>
      <c r="CC88" s="44"/>
      <c r="CD88" s="44"/>
      <c r="CE88" s="44"/>
      <c r="CF88" s="44"/>
      <c r="CG88" s="44"/>
      <c r="CH88" s="44"/>
      <c r="CI88" s="44"/>
      <c r="CJ88" s="44"/>
      <c r="CK88" s="44"/>
      <c r="CL88" s="44"/>
      <c r="CM88" s="44"/>
      <c r="CN88" s="44"/>
      <c r="CO88" s="44"/>
      <c r="CP88" s="44"/>
      <c r="CQ88" s="44"/>
      <c r="CR88" s="44"/>
      <c r="CS88" s="44"/>
      <c r="CT88" s="44"/>
      <c r="CU88" s="44"/>
      <c r="CV88" s="44"/>
      <c r="CW88" s="44"/>
      <c r="CX88" s="44"/>
      <c r="CY88" s="44"/>
      <c r="CZ88" s="44"/>
      <c r="DA88" s="44"/>
      <c r="DB88" s="44"/>
      <c r="DC88" s="44"/>
      <c r="DD88" s="44"/>
      <c r="DE88" s="44"/>
      <c r="DF88" s="44"/>
      <c r="DG88" s="44"/>
      <c r="DH88" s="44"/>
      <c r="DI88" s="44"/>
      <c r="DJ88" s="44"/>
      <c r="DK88" s="44"/>
      <c r="DL88" s="44"/>
      <c r="DM88" s="44"/>
      <c r="DN88" s="44"/>
      <c r="DO88" s="44"/>
      <c r="DP88" s="44"/>
      <c r="DQ88" s="44"/>
      <c r="DR88" s="44"/>
      <c r="DS88" s="44"/>
      <c r="DT88" s="44"/>
      <c r="DU88" s="44"/>
      <c r="DV88" s="44"/>
      <c r="DW88" s="44"/>
      <c r="DX88" s="44"/>
      <c r="DY88" s="44"/>
      <c r="DZ88" s="44"/>
      <c r="EA88" s="44"/>
      <c r="EB88" s="44"/>
      <c r="EC88" s="44"/>
      <c r="ED88" s="44"/>
      <c r="EE88" s="44"/>
      <c r="EF88" s="44"/>
      <c r="EG88" s="44"/>
      <c r="EH88" s="44"/>
      <c r="EI88" s="44"/>
      <c r="EJ88" s="44"/>
      <c r="EK88" s="44"/>
      <c r="EL88" s="44"/>
      <c r="EM88" s="44"/>
      <c r="EN88" s="44"/>
      <c r="EO88" s="44"/>
      <c r="EP88" s="44"/>
      <c r="EQ88" s="44"/>
      <c r="ER88" s="44"/>
      <c r="ES88" s="44"/>
      <c r="ET88" s="44"/>
      <c r="EU88" s="44"/>
      <c r="EV88" s="44"/>
      <c r="EW88" s="44"/>
      <c r="EX88" s="44"/>
      <c r="EY88" s="44"/>
      <c r="EZ88" s="44"/>
      <c r="FA88" s="44"/>
      <c r="FB88" s="44"/>
      <c r="FC88" s="44"/>
      <c r="FD88" s="44"/>
      <c r="FE88" s="44"/>
      <c r="FF88" s="44"/>
      <c r="FG88" s="44"/>
      <c r="FH88" s="44"/>
      <c r="FI88" s="44"/>
      <c r="FJ88" s="44"/>
      <c r="FK88" s="44"/>
      <c r="FL88" s="44"/>
      <c r="FM88" s="44"/>
      <c r="FN88" s="44"/>
      <c r="FO88" s="44"/>
      <c r="FP88" s="44"/>
      <c r="FQ88" s="44"/>
      <c r="FR88" s="44"/>
      <c r="FS88" s="44"/>
      <c r="FT88" s="44"/>
      <c r="FU88" s="44"/>
      <c r="FV88" s="44"/>
      <c r="FW88" s="44"/>
      <c r="FX88" s="44"/>
      <c r="FY88" s="44"/>
      <c r="FZ88" s="44"/>
      <c r="GA88" s="44"/>
      <c r="GB88" s="44"/>
      <c r="GC88" s="44"/>
      <c r="GD88" s="44"/>
      <c r="GE88" s="44"/>
      <c r="GF88" s="44"/>
      <c r="GG88" s="44"/>
      <c r="GH88" s="44"/>
      <c r="GI88" s="44"/>
      <c r="GJ88" s="44"/>
      <c r="GK88" s="44"/>
      <c r="GL88" s="44"/>
      <c r="GM88" s="44"/>
      <c r="GN88" s="44"/>
      <c r="GO88" s="44"/>
      <c r="GP88" s="44"/>
      <c r="GQ88" s="44"/>
      <c r="GR88" s="44"/>
      <c r="GS88" s="44"/>
      <c r="GT88" s="44"/>
      <c r="GU88" s="44"/>
      <c r="GV88" s="44"/>
      <c r="GW88" s="44"/>
      <c r="GX88" s="44"/>
      <c r="GY88" s="44"/>
      <c r="GZ88" s="44"/>
      <c r="HA88" s="44"/>
      <c r="HB88" s="44"/>
      <c r="HC88" s="44"/>
      <c r="HD88" s="44"/>
      <c r="HE88" s="44"/>
      <c r="HF88" s="44"/>
      <c r="HG88" s="44"/>
      <c r="HH88" s="44"/>
      <c r="HI88" s="44"/>
      <c r="HJ88" s="44"/>
      <c r="HK88" s="44"/>
      <c r="HL88" s="44"/>
      <c r="HM88" s="44"/>
      <c r="HN88" s="44"/>
      <c r="HO88" s="44"/>
      <c r="HP88" s="44"/>
      <c r="HQ88" s="44"/>
      <c r="HR88" s="44"/>
      <c r="HS88" s="44"/>
      <c r="HT88" s="44"/>
      <c r="HU88" s="44"/>
      <c r="HV88" s="44"/>
      <c r="HW88" s="44"/>
      <c r="HX88" s="44"/>
      <c r="HY88" s="44"/>
      <c r="HZ88" s="44"/>
      <c r="IA88" s="44"/>
      <c r="IB88" s="44"/>
      <c r="IC88" s="44"/>
      <c r="ID88" s="44"/>
      <c r="IE88" s="44"/>
      <c r="IF88" s="44"/>
      <c r="IG88" s="44"/>
      <c r="IH88" s="44"/>
      <c r="II88" s="44"/>
      <c r="IJ88" s="44"/>
      <c r="IK88" s="44"/>
      <c r="IL88" s="44"/>
      <c r="IM88" s="44"/>
      <c r="IN88" s="44"/>
      <c r="IO88" s="44"/>
      <c r="IP88" s="44"/>
      <c r="IQ88" s="44"/>
      <c r="IR88" s="44"/>
      <c r="IS88" s="44"/>
      <c r="IT88" s="44"/>
      <c r="IU88" s="44"/>
      <c r="IV88" s="44"/>
      <c r="IW88" s="44"/>
      <c r="IX88" s="44"/>
      <c r="IY88" s="44"/>
      <c r="IZ88" s="44"/>
      <c r="JA88" s="44"/>
      <c r="JB88" s="44"/>
      <c r="JC88" s="44"/>
      <c r="JD88" s="44"/>
      <c r="JE88" s="44"/>
      <c r="JF88" s="44"/>
      <c r="JG88" s="44"/>
      <c r="JH88" s="44"/>
      <c r="JI88" s="44"/>
      <c r="JJ88" s="44"/>
      <c r="JK88" s="44"/>
      <c r="JL88" s="44"/>
      <c r="JM88" s="44"/>
      <c r="JN88" s="44"/>
      <c r="JO88" s="44"/>
      <c r="JP88" s="44"/>
      <c r="JQ88" s="44"/>
      <c r="JR88" s="44"/>
      <c r="JS88" s="44"/>
      <c r="JT88" s="44"/>
      <c r="JU88" s="44"/>
      <c r="JV88" s="44"/>
      <c r="JW88" s="44"/>
      <c r="JX88" s="44"/>
      <c r="JY88" s="44"/>
      <c r="JZ88" s="44"/>
      <c r="KA88" s="44"/>
      <c r="KB88" s="44"/>
      <c r="KC88" s="44"/>
      <c r="KD88" s="44"/>
      <c r="KE88" s="44"/>
      <c r="KF88" s="44"/>
      <c r="KG88" s="44"/>
      <c r="KH88" s="44"/>
      <c r="KI88" s="44"/>
      <c r="KJ88" s="44"/>
      <c r="KK88" s="44"/>
      <c r="KL88" s="44"/>
      <c r="KM88" s="44"/>
      <c r="KN88" s="44"/>
      <c r="KO88" s="44"/>
      <c r="KP88" s="44"/>
      <c r="KQ88" s="44"/>
      <c r="KR88" s="44"/>
      <c r="KS88" s="44"/>
      <c r="KT88" s="44"/>
      <c r="KU88" s="44"/>
      <c r="KV88" s="44"/>
      <c r="KW88" s="44"/>
      <c r="KX88" s="44"/>
      <c r="KY88" s="44"/>
      <c r="KZ88" s="44"/>
      <c r="LA88" s="44"/>
      <c r="LB88" s="44"/>
      <c r="LC88" s="44"/>
      <c r="LD88" s="44"/>
      <c r="LE88" s="44"/>
      <c r="LF88" s="44"/>
      <c r="LG88" s="44"/>
      <c r="LH88" s="44"/>
      <c r="LI88" s="44"/>
      <c r="LJ88" s="44"/>
      <c r="LK88" s="44"/>
      <c r="LL88" s="44"/>
      <c r="LM88" s="44"/>
      <c r="LN88" s="44"/>
      <c r="LO88" s="44"/>
      <c r="LP88" s="44"/>
      <c r="LQ88" s="44"/>
      <c r="LR88" s="44"/>
      <c r="LS88" s="44"/>
      <c r="LT88" s="44"/>
      <c r="LU88" s="44"/>
      <c r="LV88" s="44"/>
      <c r="LW88" s="44"/>
      <c r="LX88" s="44"/>
      <c r="LY88" s="44"/>
      <c r="LZ88" s="44"/>
      <c r="MA88" s="44"/>
      <c r="MB88" s="44"/>
      <c r="MC88" s="44"/>
      <c r="MD88" s="44"/>
      <c r="ME88" s="44"/>
      <c r="MF88" s="44"/>
      <c r="MG88" s="44"/>
      <c r="MH88" s="44"/>
      <c r="MI88" s="44"/>
      <c r="MJ88" s="44"/>
      <c r="MK88" s="44"/>
      <c r="ML88" s="44"/>
      <c r="MM88" s="44"/>
      <c r="MN88" s="44"/>
      <c r="MO88" s="44"/>
      <c r="MP88" s="44"/>
      <c r="MQ88" s="44"/>
      <c r="MR88" s="44"/>
      <c r="MS88" s="44"/>
      <c r="MT88" s="44"/>
      <c r="MU88" s="44"/>
      <c r="MV88" s="44"/>
      <c r="MW88" s="44"/>
      <c r="MX88" s="44"/>
      <c r="MY88" s="44"/>
      <c r="MZ88" s="44"/>
      <c r="NA88" s="44"/>
      <c r="NB88" s="44"/>
      <c r="NC88" s="44"/>
      <c r="ND88" s="44"/>
      <c r="NE88" s="44"/>
      <c r="NF88" s="44"/>
      <c r="NG88" s="44"/>
      <c r="NH88" s="44"/>
      <c r="NI88" s="44"/>
      <c r="NJ88" s="44"/>
      <c r="NK88" s="44"/>
      <c r="NL88" s="44"/>
      <c r="NM88" s="44"/>
      <c r="NN88" s="44"/>
      <c r="NO88" s="44"/>
      <c r="NP88" s="44"/>
      <c r="NQ88" s="44"/>
      <c r="NR88" s="44"/>
      <c r="NS88" s="44"/>
      <c r="NT88" s="44"/>
      <c r="NU88" s="44"/>
      <c r="NV88" s="44"/>
      <c r="NW88" s="44"/>
      <c r="NX88" s="44"/>
      <c r="NY88" s="44"/>
      <c r="NZ88" s="44"/>
      <c r="OA88" s="44"/>
      <c r="OB88" s="44"/>
      <c r="OC88" s="44"/>
      <c r="OD88" s="44"/>
      <c r="OE88" s="44"/>
      <c r="OF88" s="44"/>
      <c r="OG88" s="44"/>
      <c r="OH88" s="44"/>
      <c r="OI88" s="44"/>
      <c r="OJ88" s="44"/>
      <c r="OK88" s="44"/>
      <c r="OL88" s="44"/>
      <c r="OM88" s="44"/>
      <c r="ON88" s="44"/>
      <c r="OO88" s="44"/>
      <c r="OP88" s="44"/>
      <c r="OQ88" s="44"/>
      <c r="OR88" s="44"/>
      <c r="OS88" s="44"/>
      <c r="OT88" s="44"/>
      <c r="OU88" s="44"/>
      <c r="OV88" s="44"/>
      <c r="OW88" s="44"/>
      <c r="OX88" s="44"/>
      <c r="OY88" s="44"/>
      <c r="OZ88" s="44"/>
      <c r="PA88" s="44"/>
      <c r="PB88" s="44"/>
      <c r="PC88" s="44"/>
      <c r="PD88" s="44"/>
      <c r="PE88" s="44"/>
      <c r="PF88" s="44"/>
      <c r="PG88" s="44"/>
      <c r="PH88" s="44"/>
      <c r="PI88" s="44"/>
      <c r="PJ88" s="44"/>
      <c r="PK88" s="44"/>
      <c r="PL88" s="44"/>
      <c r="PM88" s="44"/>
      <c r="PN88" s="44"/>
      <c r="PO88" s="44"/>
      <c r="PP88" s="44"/>
      <c r="PQ88" s="44"/>
      <c r="PR88" s="44"/>
      <c r="PS88" s="44"/>
      <c r="PT88" s="44"/>
      <c r="PU88" s="44"/>
      <c r="PV88" s="44"/>
      <c r="PW88" s="44"/>
      <c r="PX88" s="44"/>
      <c r="PY88" s="44"/>
      <c r="PZ88" s="44"/>
      <c r="QA88" s="44"/>
      <c r="QB88" s="44"/>
      <c r="QC88" s="44"/>
      <c r="QD88" s="44"/>
      <c r="QE88" s="44"/>
      <c r="QF88" s="44"/>
      <c r="QG88" s="44"/>
      <c r="QH88" s="44"/>
      <c r="QI88" s="44"/>
      <c r="QJ88" s="44"/>
      <c r="QK88" s="44"/>
      <c r="QL88" s="44"/>
      <c r="QM88" s="44"/>
      <c r="QN88" s="44"/>
      <c r="QO88" s="44"/>
      <c r="QP88" s="44"/>
      <c r="QQ88" s="44"/>
      <c r="QR88" s="44"/>
      <c r="QS88" s="44"/>
      <c r="QT88" s="44"/>
      <c r="QU88" s="44"/>
      <c r="QV88" s="44"/>
      <c r="QW88" s="44"/>
      <c r="QX88" s="44"/>
      <c r="QY88" s="44"/>
      <c r="QZ88" s="44"/>
      <c r="RA88" s="44"/>
      <c r="RB88" s="44"/>
      <c r="RC88" s="44"/>
      <c r="RD88" s="44"/>
      <c r="RE88" s="44"/>
      <c r="RF88" s="44"/>
      <c r="RG88" s="44"/>
      <c r="RH88" s="44"/>
      <c r="RI88" s="44"/>
      <c r="RJ88" s="44"/>
      <c r="RK88" s="44"/>
      <c r="RL88" s="44"/>
      <c r="RM88" s="44"/>
      <c r="RN88" s="44"/>
      <c r="RO88" s="44"/>
      <c r="RP88" s="44"/>
      <c r="RQ88" s="44"/>
      <c r="RR88" s="44"/>
      <c r="RS88" s="44"/>
      <c r="RT88" s="44"/>
      <c r="RU88" s="44"/>
      <c r="RV88" s="44"/>
      <c r="RW88" s="44"/>
      <c r="RX88" s="44"/>
      <c r="RY88" s="44"/>
      <c r="RZ88" s="44"/>
      <c r="SA88" s="44"/>
      <c r="SB88" s="44"/>
      <c r="SC88" s="44"/>
      <c r="SD88" s="44"/>
      <c r="SE88" s="44"/>
      <c r="SF88" s="44"/>
      <c r="SG88" s="44"/>
      <c r="SH88" s="44"/>
      <c r="SI88" s="44"/>
      <c r="SJ88" s="44"/>
      <c r="SK88" s="44"/>
      <c r="SL88" s="44"/>
      <c r="SM88" s="44"/>
      <c r="SN88" s="44"/>
      <c r="SO88" s="44"/>
      <c r="SP88" s="44"/>
      <c r="SQ88" s="44"/>
      <c r="SR88" s="44"/>
      <c r="SS88" s="44"/>
      <c r="ST88" s="44"/>
      <c r="SU88" s="44"/>
      <c r="SV88" s="44"/>
      <c r="SW88" s="44"/>
      <c r="SX88" s="44"/>
      <c r="SY88" s="44"/>
      <c r="SZ88" s="44"/>
      <c r="TA88" s="44"/>
      <c r="TB88" s="44"/>
      <c r="TC88" s="44"/>
      <c r="TD88" s="44"/>
      <c r="TE88" s="44"/>
      <c r="TF88" s="44"/>
      <c r="TG88" s="44"/>
      <c r="TH88" s="44"/>
      <c r="TI88" s="44"/>
      <c r="TJ88" s="44"/>
      <c r="TK88" s="44"/>
      <c r="TL88" s="44"/>
      <c r="TM88" s="44"/>
      <c r="TN88" s="44"/>
      <c r="TO88" s="44"/>
      <c r="TP88" s="44"/>
      <c r="TQ88" s="44"/>
      <c r="TR88" s="44"/>
      <c r="TS88" s="44"/>
      <c r="TT88" s="44"/>
      <c r="TU88" s="44"/>
      <c r="TV88" s="44"/>
      <c r="TW88" s="44"/>
      <c r="TX88" s="44"/>
      <c r="TY88" s="44"/>
      <c r="TZ88" s="44"/>
      <c r="UA88" s="44"/>
      <c r="UB88" s="44"/>
      <c r="UC88" s="44"/>
      <c r="UD88" s="44"/>
      <c r="UE88" s="44"/>
      <c r="UF88" s="44"/>
      <c r="UG88" s="44"/>
      <c r="UH88" s="44"/>
      <c r="UI88" s="44"/>
      <c r="UJ88" s="44"/>
      <c r="UK88" s="44"/>
      <c r="UL88" s="44"/>
      <c r="UM88" s="44"/>
      <c r="UN88" s="44"/>
      <c r="UO88" s="44"/>
      <c r="UP88" s="44"/>
      <c r="UQ88" s="44"/>
      <c r="UR88" s="44"/>
      <c r="US88" s="44"/>
      <c r="UT88" s="44"/>
      <c r="UU88" s="44"/>
      <c r="UV88" s="44"/>
      <c r="UW88" s="44"/>
      <c r="UX88" s="44"/>
      <c r="UY88" s="44"/>
      <c r="UZ88" s="44"/>
      <c r="VA88" s="44"/>
      <c r="VB88" s="44"/>
      <c r="VC88" s="44"/>
      <c r="VD88" s="44"/>
      <c r="VE88" s="44"/>
      <c r="VF88" s="44"/>
      <c r="VG88" s="44"/>
      <c r="VH88" s="44"/>
      <c r="VI88" s="44"/>
      <c r="VJ88" s="44"/>
      <c r="VK88" s="44"/>
      <c r="VL88" s="44"/>
      <c r="VM88" s="44"/>
      <c r="VN88" s="44"/>
      <c r="VO88" s="44"/>
      <c r="VP88" s="44"/>
      <c r="VQ88" s="44"/>
      <c r="VR88" s="44"/>
      <c r="VS88" s="44"/>
      <c r="VT88" s="44"/>
      <c r="VU88" s="44"/>
      <c r="VV88" s="44"/>
      <c r="VW88" s="44"/>
      <c r="VX88" s="44"/>
      <c r="VY88" s="44"/>
      <c r="VZ88" s="44"/>
      <c r="WA88" s="44"/>
      <c r="WB88" s="44"/>
      <c r="WC88" s="44"/>
      <c r="WD88" s="44"/>
      <c r="WE88" s="44"/>
      <c r="WF88" s="44"/>
      <c r="WG88" s="44"/>
      <c r="WH88" s="44"/>
      <c r="WI88" s="44"/>
      <c r="WJ88" s="44"/>
      <c r="WK88" s="44"/>
      <c r="WL88" s="44"/>
      <c r="WM88" s="44"/>
      <c r="WN88" s="44"/>
      <c r="WO88" s="44"/>
      <c r="WP88" s="44"/>
      <c r="WQ88" s="44"/>
      <c r="WR88" s="44"/>
      <c r="WS88" s="44"/>
      <c r="WT88" s="44"/>
      <c r="WU88" s="44"/>
      <c r="WV88" s="44"/>
      <c r="WW88" s="44"/>
      <c r="WX88" s="44"/>
      <c r="WY88" s="44"/>
      <c r="WZ88" s="44"/>
      <c r="XA88" s="44"/>
      <c r="XB88" s="44"/>
      <c r="XC88" s="44"/>
      <c r="XD88" s="44"/>
      <c r="XE88" s="44"/>
      <c r="XF88" s="44"/>
      <c r="XG88" s="44"/>
      <c r="XH88" s="44"/>
      <c r="XI88" s="44"/>
      <c r="XJ88" s="44"/>
      <c r="XK88" s="44"/>
      <c r="XL88" s="44"/>
      <c r="XM88" s="44"/>
      <c r="XN88" s="44"/>
      <c r="XO88" s="44"/>
      <c r="XP88" s="44"/>
      <c r="XQ88" s="44"/>
      <c r="XR88" s="44"/>
      <c r="XS88" s="44"/>
      <c r="XT88" s="44"/>
      <c r="XU88" s="44"/>
      <c r="XV88" s="44"/>
      <c r="XW88" s="44"/>
      <c r="XX88" s="44"/>
      <c r="XY88" s="44"/>
      <c r="XZ88" s="44"/>
      <c r="YA88" s="44"/>
      <c r="YB88" s="44"/>
      <c r="YC88" s="44"/>
      <c r="YD88" s="44"/>
      <c r="YE88" s="44"/>
      <c r="YF88" s="44"/>
      <c r="YG88" s="44"/>
      <c r="YH88" s="44"/>
      <c r="YI88" s="44"/>
      <c r="YJ88" s="44"/>
      <c r="YK88" s="44"/>
      <c r="YL88" s="44"/>
      <c r="YM88" s="44"/>
      <c r="YN88" s="44"/>
      <c r="YO88" s="44"/>
      <c r="YP88" s="44"/>
      <c r="YQ88" s="44"/>
      <c r="YR88" s="44"/>
      <c r="YS88" s="44"/>
      <c r="YT88" s="44"/>
      <c r="YU88" s="44"/>
      <c r="YV88" s="44"/>
      <c r="YW88" s="44"/>
      <c r="YX88" s="44"/>
      <c r="YY88" s="44"/>
      <c r="YZ88" s="44"/>
      <c r="ZA88" s="44"/>
      <c r="ZB88" s="44"/>
      <c r="ZC88" s="44"/>
      <c r="ZD88" s="44"/>
      <c r="ZE88" s="44"/>
      <c r="ZF88" s="44"/>
      <c r="ZG88" s="44"/>
      <c r="ZH88" s="44"/>
      <c r="ZI88" s="44"/>
      <c r="ZJ88" s="44"/>
      <c r="ZK88" s="44"/>
      <c r="ZL88" s="44"/>
      <c r="ZM88" s="44"/>
      <c r="ZN88" s="44"/>
      <c r="ZO88" s="44"/>
      <c r="ZP88" s="44"/>
      <c r="ZQ88" s="44"/>
      <c r="ZR88" s="44"/>
      <c r="ZS88" s="44"/>
      <c r="ZT88" s="44"/>
      <c r="ZU88" s="44"/>
      <c r="ZV88" s="44"/>
      <c r="ZW88" s="44"/>
      <c r="ZX88" s="44"/>
      <c r="ZY88" s="44"/>
      <c r="ZZ88" s="44"/>
      <c r="AAA88" s="44"/>
      <c r="AAB88" s="44"/>
      <c r="AAC88" s="44"/>
      <c r="AAD88" s="44"/>
      <c r="AAE88" s="44"/>
      <c r="AAF88" s="44"/>
      <c r="AAG88" s="44"/>
      <c r="AAH88" s="44"/>
      <c r="AAI88" s="44"/>
      <c r="AAJ88" s="44"/>
      <c r="AAK88" s="44"/>
      <c r="AAL88" s="44"/>
      <c r="AAM88" s="44"/>
      <c r="AAN88" s="44"/>
      <c r="AAO88" s="44"/>
      <c r="AAP88" s="44"/>
      <c r="AAQ88" s="44"/>
      <c r="AAR88" s="44"/>
      <c r="AAS88" s="44"/>
      <c r="AAT88" s="44"/>
      <c r="AAU88" s="44"/>
      <c r="AAV88" s="44"/>
      <c r="AAW88" s="44"/>
      <c r="AAX88" s="44"/>
      <c r="AAY88" s="44"/>
      <c r="AAZ88" s="44"/>
      <c r="ABA88" s="44"/>
      <c r="ABB88" s="44"/>
      <c r="ABC88" s="44"/>
      <c r="ABD88" s="44"/>
      <c r="ABE88" s="44"/>
      <c r="ABF88" s="44"/>
      <c r="ABG88" s="44"/>
      <c r="ABH88" s="44"/>
      <c r="ABI88" s="44"/>
      <c r="ABJ88" s="44"/>
      <c r="ABK88" s="44"/>
      <c r="ABL88" s="44"/>
      <c r="ABM88" s="44"/>
      <c r="ABN88" s="44"/>
      <c r="ABO88" s="44"/>
      <c r="ABP88" s="44"/>
      <c r="ABQ88" s="44"/>
      <c r="ABR88" s="44"/>
      <c r="ABS88" s="44"/>
      <c r="ABT88" s="44"/>
      <c r="ABU88" s="44"/>
      <c r="ABV88" s="44"/>
      <c r="ABW88" s="44"/>
      <c r="ABX88" s="44"/>
      <c r="ABY88" s="44"/>
      <c r="ABZ88" s="44"/>
      <c r="ACA88" s="44"/>
      <c r="ACB88" s="44"/>
      <c r="ACC88" s="44"/>
      <c r="ACD88" s="44"/>
      <c r="ACE88" s="44"/>
      <c r="ACF88" s="44"/>
      <c r="ACG88" s="44"/>
      <c r="ACH88" s="44"/>
      <c r="ACI88" s="44"/>
      <c r="ACJ88" s="44"/>
      <c r="ACK88" s="44"/>
      <c r="ACL88" s="44"/>
      <c r="ACM88" s="44"/>
      <c r="ACN88" s="44"/>
      <c r="ACO88" s="44"/>
      <c r="ACP88" s="44"/>
      <c r="ACQ88" s="44"/>
      <c r="ACR88" s="44"/>
      <c r="ACS88" s="44"/>
      <c r="ACT88" s="44"/>
      <c r="ACU88" s="44"/>
      <c r="ACV88" s="44"/>
      <c r="ACW88" s="44"/>
      <c r="ACX88" s="44"/>
      <c r="ACY88" s="44"/>
      <c r="ACZ88" s="44"/>
      <c r="ADA88" s="44"/>
      <c r="ADB88" s="44"/>
      <c r="ADC88" s="44"/>
      <c r="ADD88" s="44"/>
      <c r="ADE88" s="44"/>
      <c r="ADF88" s="44"/>
      <c r="ADG88" s="44"/>
      <c r="ADH88" s="44"/>
      <c r="ADI88" s="44"/>
      <c r="ADJ88" s="44"/>
      <c r="ADK88" s="44"/>
      <c r="ADL88" s="44"/>
      <c r="ADM88" s="44"/>
      <c r="ADN88" s="44"/>
      <c r="ADO88" s="44"/>
      <c r="ADP88" s="44"/>
      <c r="ADQ88" s="44"/>
      <c r="ADR88" s="44"/>
      <c r="ADS88" s="44"/>
      <c r="ADT88" s="44"/>
      <c r="ADU88" s="44"/>
      <c r="ADV88" s="44"/>
      <c r="ADW88" s="44"/>
      <c r="ADX88" s="44"/>
      <c r="ADY88" s="44"/>
      <c r="ADZ88" s="44"/>
      <c r="AEA88" s="44"/>
      <c r="AEB88" s="44"/>
      <c r="AEC88" s="44"/>
      <c r="AED88" s="44"/>
      <c r="AEE88" s="44"/>
      <c r="AEF88" s="44"/>
      <c r="AEG88" s="44"/>
      <c r="AEH88" s="44"/>
      <c r="AEI88" s="44"/>
      <c r="AEJ88" s="44"/>
      <c r="AEK88" s="44"/>
      <c r="AEL88" s="44"/>
      <c r="AEM88" s="44"/>
      <c r="AEN88" s="44"/>
      <c r="AEO88" s="44"/>
      <c r="AEP88" s="44"/>
      <c r="AEQ88" s="44"/>
      <c r="AER88" s="44"/>
      <c r="AES88" s="44"/>
      <c r="AET88" s="44"/>
      <c r="AEU88" s="44"/>
      <c r="AEV88" s="44"/>
      <c r="AEW88" s="44"/>
      <c r="AEX88" s="44"/>
      <c r="AEY88" s="44"/>
      <c r="AEZ88" s="44"/>
      <c r="AFA88" s="44"/>
      <c r="AFB88" s="44"/>
      <c r="AFC88" s="44"/>
      <c r="AFD88" s="44"/>
      <c r="AFE88" s="44"/>
      <c r="AFF88" s="44"/>
      <c r="AFG88" s="44"/>
      <c r="AFH88" s="44"/>
      <c r="AFI88" s="44"/>
      <c r="AFJ88" s="44"/>
      <c r="AFK88" s="44"/>
      <c r="AFL88" s="44"/>
      <c r="AFM88" s="44"/>
      <c r="AFN88" s="44"/>
      <c r="AFO88" s="44"/>
      <c r="AFP88" s="44"/>
      <c r="AFQ88" s="44"/>
      <c r="AFR88" s="44"/>
      <c r="AFS88" s="44"/>
      <c r="AFT88" s="44"/>
      <c r="AFU88" s="44"/>
      <c r="AFV88" s="44"/>
      <c r="AFW88" s="44"/>
      <c r="AFX88" s="44"/>
      <c r="AFY88" s="44"/>
      <c r="AFZ88" s="44"/>
      <c r="AGA88" s="44"/>
      <c r="AGB88" s="44"/>
      <c r="AGC88" s="44"/>
      <c r="AGD88" s="44"/>
      <c r="AGE88" s="44"/>
      <c r="AGF88" s="44"/>
      <c r="AGG88" s="44"/>
      <c r="AGH88" s="44"/>
      <c r="AGI88" s="44"/>
      <c r="AGJ88" s="44"/>
      <c r="AGK88" s="44"/>
      <c r="AGL88" s="44"/>
      <c r="AGM88" s="44"/>
      <c r="AGN88" s="44"/>
      <c r="AGO88" s="44"/>
      <c r="AGP88" s="44"/>
      <c r="AGQ88" s="44"/>
      <c r="AGR88" s="44"/>
      <c r="AGS88" s="44"/>
      <c r="AGT88" s="44"/>
      <c r="AGU88" s="44"/>
      <c r="AGV88" s="44"/>
      <c r="AGW88" s="44"/>
      <c r="AGX88" s="44"/>
      <c r="AGY88" s="44"/>
      <c r="AGZ88" s="44"/>
      <c r="AHA88" s="44"/>
      <c r="AHB88" s="44"/>
      <c r="AHC88" s="44"/>
      <c r="AHD88" s="44"/>
      <c r="AHE88" s="44"/>
      <c r="AHF88" s="44"/>
      <c r="AHG88" s="44"/>
      <c r="AHH88" s="44"/>
      <c r="AHI88" s="44"/>
      <c r="AHJ88" s="44"/>
      <c r="AHK88" s="44"/>
      <c r="AHL88" s="44"/>
      <c r="AHM88" s="44"/>
      <c r="AHN88" s="44"/>
      <c r="AHO88" s="44"/>
      <c r="AHP88" s="44"/>
      <c r="AHQ88" s="44"/>
      <c r="AHR88" s="44"/>
      <c r="AHS88" s="44"/>
      <c r="AHT88" s="44"/>
      <c r="AHU88" s="44"/>
      <c r="AHV88" s="44"/>
      <c r="AHW88" s="44"/>
      <c r="AHX88" s="44"/>
      <c r="AHY88" s="44"/>
      <c r="AHZ88" s="44"/>
      <c r="AIA88" s="44"/>
      <c r="AIB88" s="44"/>
      <c r="AIC88" s="44"/>
      <c r="AID88" s="44"/>
      <c r="AIE88" s="44"/>
      <c r="AIF88" s="44"/>
      <c r="AIG88" s="44"/>
      <c r="AIH88" s="44"/>
      <c r="AII88" s="44"/>
      <c r="AIJ88" s="44"/>
      <c r="AIK88" s="44"/>
      <c r="AIL88" s="44"/>
      <c r="AIM88" s="44"/>
      <c r="AIN88" s="44"/>
      <c r="AIO88" s="44"/>
      <c r="AIP88" s="44"/>
      <c r="AIQ88" s="44"/>
      <c r="AIR88" s="44"/>
      <c r="AIS88" s="44"/>
      <c r="AIT88" s="44"/>
      <c r="AIU88" s="44"/>
      <c r="AIV88" s="44"/>
      <c r="AIW88" s="44"/>
      <c r="AIX88" s="44"/>
      <c r="AIY88" s="44"/>
      <c r="AIZ88" s="44"/>
      <c r="AJA88" s="44"/>
      <c r="AJB88" s="44"/>
      <c r="AJC88" s="44"/>
      <c r="AJD88" s="44"/>
      <c r="AJE88" s="44"/>
      <c r="AJF88" s="44"/>
      <c r="AJG88" s="44"/>
      <c r="AJH88" s="44"/>
      <c r="AJI88" s="44"/>
      <c r="AJJ88" s="44"/>
      <c r="AJK88" s="44"/>
      <c r="AJL88" s="44"/>
      <c r="AJM88" s="44"/>
      <c r="AJN88" s="44"/>
      <c r="AJO88" s="44"/>
      <c r="AJP88" s="44"/>
      <c r="AJQ88" s="44"/>
      <c r="AJR88" s="44"/>
      <c r="AJS88" s="44"/>
      <c r="AJT88" s="44"/>
      <c r="AJU88" s="44"/>
      <c r="AJV88" s="44"/>
      <c r="AJW88" s="44"/>
      <c r="AJX88" s="44"/>
      <c r="AJY88" s="44"/>
      <c r="AJZ88" s="44"/>
      <c r="AKA88" s="44"/>
      <c r="AKB88" s="44"/>
      <c r="AKC88" s="44"/>
      <c r="AKD88" s="44"/>
      <c r="AKE88" s="44"/>
      <c r="AKF88" s="44"/>
      <c r="AKG88" s="44"/>
      <c r="AKH88" s="44"/>
      <c r="AKI88" s="44"/>
      <c r="AKJ88" s="44"/>
      <c r="AKK88" s="44"/>
      <c r="AKL88" s="44"/>
      <c r="AKM88" s="44"/>
      <c r="AKN88" s="44"/>
      <c r="AKO88" s="44"/>
      <c r="AKP88" s="44"/>
      <c r="AKQ88" s="44"/>
      <c r="AKR88" s="44"/>
      <c r="AKS88" s="44"/>
      <c r="AKT88" s="44"/>
      <c r="AKU88" s="44"/>
      <c r="AKV88" s="44"/>
      <c r="AKW88" s="44"/>
      <c r="AKX88" s="44"/>
      <c r="AKY88" s="44"/>
      <c r="AKZ88" s="44"/>
      <c r="ALA88" s="44"/>
      <c r="ALB88" s="44"/>
      <c r="ALC88" s="44"/>
      <c r="ALD88" s="44"/>
      <c r="ALE88" s="44"/>
      <c r="ALF88" s="44"/>
      <c r="ALG88" s="44"/>
      <c r="ALH88" s="44"/>
      <c r="ALI88" s="44"/>
      <c r="ALJ88" s="44"/>
      <c r="ALK88" s="44"/>
      <c r="ALL88" s="44"/>
      <c r="ALM88" s="44"/>
      <c r="ALN88" s="44"/>
      <c r="ALO88" s="44"/>
      <c r="ALP88" s="44"/>
      <c r="ALQ88" s="44"/>
      <c r="ALR88" s="44"/>
      <c r="ALS88" s="44"/>
      <c r="ALT88" s="44"/>
      <c r="ALU88" s="44"/>
      <c r="ALV88" s="44"/>
      <c r="ALW88" s="44"/>
      <c r="ALX88" s="44"/>
      <c r="ALY88" s="44"/>
      <c r="ALZ88" s="44"/>
      <c r="AMA88" s="44"/>
      <c r="AMB88" s="44"/>
      <c r="AMC88" s="44"/>
      <c r="AMD88" s="44"/>
      <c r="AME88" s="44"/>
      <c r="AMF88" s="44"/>
      <c r="AMG88" s="44"/>
      <c r="AMH88" s="44"/>
      <c r="AMI88" s="44"/>
      <c r="AMJ88" s="44"/>
      <c r="AMK88" s="44"/>
      <c r="AML88" s="44"/>
      <c r="AMM88" s="44"/>
      <c r="AMN88" s="44"/>
      <c r="AMO88" s="44"/>
      <c r="AMP88" s="44"/>
      <c r="AMQ88" s="44"/>
      <c r="AMR88" s="44"/>
      <c r="AMS88" s="44"/>
      <c r="AMT88" s="44"/>
      <c r="AMU88" s="44"/>
      <c r="AMV88" s="44"/>
      <c r="AMW88" s="44"/>
      <c r="AMX88" s="44"/>
      <c r="AMY88" s="44"/>
      <c r="AMZ88" s="44"/>
      <c r="ANA88" s="44"/>
      <c r="ANB88" s="44"/>
      <c r="ANC88" s="44"/>
      <c r="AND88" s="44"/>
      <c r="ANE88" s="44"/>
      <c r="ANF88" s="44"/>
      <c r="ANG88" s="44"/>
      <c r="ANH88" s="44"/>
      <c r="ANI88" s="44"/>
      <c r="ANJ88" s="44"/>
      <c r="ANK88" s="44"/>
      <c r="ANL88" s="44"/>
      <c r="ANM88" s="44"/>
      <c r="ANN88" s="44"/>
      <c r="ANO88" s="44"/>
      <c r="ANP88" s="44"/>
      <c r="ANQ88" s="44"/>
      <c r="ANR88" s="44"/>
      <c r="ANS88" s="44"/>
      <c r="ANT88" s="44"/>
      <c r="ANU88" s="44"/>
      <c r="ANV88" s="44"/>
      <c r="ANW88" s="44"/>
      <c r="ANX88" s="44"/>
      <c r="ANY88" s="44"/>
      <c r="ANZ88" s="44"/>
      <c r="AOA88" s="44"/>
      <c r="AOB88" s="44"/>
      <c r="AOC88" s="44"/>
      <c r="AOD88" s="44"/>
      <c r="AOE88" s="44"/>
      <c r="AOF88" s="44"/>
      <c r="AOG88" s="44"/>
      <c r="AOH88" s="44"/>
      <c r="AOI88" s="44"/>
      <c r="AOJ88" s="44"/>
      <c r="AOK88" s="44"/>
      <c r="AOL88" s="44"/>
      <c r="AOM88" s="44"/>
      <c r="AON88" s="44"/>
      <c r="AOO88" s="44"/>
      <c r="AOP88" s="44"/>
      <c r="AOQ88" s="44"/>
      <c r="AOR88" s="44"/>
      <c r="AOS88" s="44"/>
      <c r="AOT88" s="44"/>
      <c r="AOU88" s="44"/>
      <c r="AOV88" s="44"/>
      <c r="AOW88" s="44"/>
      <c r="AOX88" s="44"/>
      <c r="AOY88" s="44"/>
      <c r="AOZ88" s="44"/>
      <c r="APA88" s="44"/>
      <c r="APB88" s="44"/>
      <c r="APC88" s="44"/>
      <c r="APD88" s="44"/>
      <c r="APE88" s="44"/>
      <c r="APF88" s="44"/>
      <c r="APG88" s="44"/>
      <c r="APH88" s="44"/>
      <c r="API88" s="44"/>
      <c r="APJ88" s="44"/>
      <c r="APK88" s="44"/>
      <c r="APL88" s="44"/>
      <c r="APM88" s="44"/>
    </row>
    <row r="89" spans="3:1105" x14ac:dyDescent="0.25">
      <c r="C89" s="46" t="s">
        <v>374</v>
      </c>
      <c r="D89" s="44">
        <v>12431</v>
      </c>
      <c r="E89" s="119">
        <v>8420869.4700000007</v>
      </c>
      <c r="F89" s="119">
        <v>0</v>
      </c>
      <c r="G89" s="119">
        <v>-329921.45</v>
      </c>
      <c r="H89" s="119">
        <v>0</v>
      </c>
      <c r="I89" s="44"/>
      <c r="J89" s="44"/>
      <c r="K89" s="44"/>
      <c r="L89" s="44"/>
      <c r="M89" s="44"/>
      <c r="N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/>
      <c r="BM89" s="44"/>
      <c r="BN89" s="44"/>
      <c r="BO89" s="44"/>
      <c r="BP89" s="44"/>
      <c r="BQ89" s="44"/>
      <c r="BR89" s="44"/>
      <c r="BS89" s="44"/>
      <c r="BT89" s="44"/>
      <c r="BU89" s="44"/>
      <c r="BV89" s="44"/>
      <c r="BW89" s="44"/>
      <c r="BX89" s="44"/>
      <c r="BY89" s="44"/>
      <c r="BZ89" s="44"/>
      <c r="CA89" s="44"/>
      <c r="CB89" s="44"/>
      <c r="CC89" s="44"/>
      <c r="CD89" s="44"/>
      <c r="CE89" s="44"/>
      <c r="CF89" s="44"/>
      <c r="CG89" s="44"/>
      <c r="CH89" s="44"/>
      <c r="CI89" s="44"/>
      <c r="CJ89" s="44"/>
      <c r="CK89" s="44"/>
      <c r="CL89" s="44"/>
      <c r="CM89" s="44"/>
      <c r="CN89" s="44"/>
      <c r="CO89" s="44"/>
      <c r="CP89" s="44"/>
      <c r="CQ89" s="44"/>
      <c r="CR89" s="44"/>
      <c r="CS89" s="44"/>
      <c r="CT89" s="44"/>
      <c r="CU89" s="44"/>
      <c r="CV89" s="44"/>
      <c r="CW89" s="44"/>
      <c r="CX89" s="44"/>
      <c r="CY89" s="44"/>
      <c r="CZ89" s="44"/>
      <c r="DA89" s="44"/>
      <c r="DB89" s="44"/>
      <c r="DC89" s="44"/>
      <c r="DD89" s="44"/>
      <c r="DE89" s="44"/>
      <c r="DF89" s="44"/>
      <c r="DG89" s="44"/>
      <c r="DH89" s="44"/>
      <c r="DI89" s="44"/>
      <c r="DJ89" s="44"/>
      <c r="DK89" s="44"/>
      <c r="DL89" s="44"/>
      <c r="DM89" s="44"/>
      <c r="DN89" s="44"/>
      <c r="DO89" s="44"/>
      <c r="DP89" s="44"/>
      <c r="DQ89" s="44"/>
      <c r="DR89" s="44"/>
      <c r="DS89" s="44"/>
      <c r="DT89" s="44"/>
      <c r="DU89" s="44"/>
      <c r="DV89" s="44"/>
      <c r="DW89" s="44"/>
      <c r="DX89" s="44"/>
      <c r="DY89" s="44"/>
      <c r="DZ89" s="44"/>
      <c r="EA89" s="44"/>
      <c r="EB89" s="44"/>
      <c r="EC89" s="44"/>
      <c r="ED89" s="44"/>
      <c r="EE89" s="44"/>
      <c r="EF89" s="44"/>
      <c r="EG89" s="44"/>
      <c r="EH89" s="44"/>
      <c r="EI89" s="44"/>
      <c r="EJ89" s="44"/>
      <c r="EK89" s="44"/>
      <c r="EL89" s="44"/>
      <c r="EM89" s="44"/>
      <c r="EN89" s="44"/>
      <c r="EO89" s="44"/>
      <c r="EP89" s="44"/>
      <c r="EQ89" s="44"/>
      <c r="ER89" s="44"/>
      <c r="ES89" s="44"/>
      <c r="ET89" s="44"/>
      <c r="EU89" s="44"/>
      <c r="EV89" s="44"/>
      <c r="EW89" s="44"/>
      <c r="EX89" s="44"/>
      <c r="EY89" s="44"/>
      <c r="EZ89" s="44"/>
      <c r="FA89" s="44"/>
      <c r="FB89" s="44"/>
      <c r="FC89" s="44"/>
      <c r="FD89" s="44"/>
      <c r="FE89" s="44"/>
      <c r="FF89" s="44"/>
      <c r="FG89" s="44"/>
      <c r="FH89" s="44"/>
      <c r="FI89" s="44"/>
      <c r="FJ89" s="44"/>
      <c r="FK89" s="44"/>
      <c r="FL89" s="44"/>
      <c r="FM89" s="44"/>
      <c r="FN89" s="44"/>
      <c r="FO89" s="44"/>
      <c r="FP89" s="44"/>
      <c r="FQ89" s="44"/>
      <c r="FR89" s="44"/>
      <c r="FS89" s="44"/>
      <c r="FT89" s="44"/>
      <c r="FU89" s="44"/>
      <c r="FV89" s="44"/>
      <c r="FW89" s="44"/>
      <c r="FX89" s="44"/>
      <c r="FY89" s="44"/>
      <c r="FZ89" s="44"/>
      <c r="GA89" s="44"/>
      <c r="GB89" s="44"/>
      <c r="GC89" s="44"/>
      <c r="GD89" s="44"/>
      <c r="GE89" s="44"/>
      <c r="GF89" s="44"/>
      <c r="GG89" s="44"/>
      <c r="GH89" s="44"/>
      <c r="GI89" s="44"/>
      <c r="GJ89" s="44"/>
      <c r="GK89" s="44"/>
      <c r="GL89" s="44"/>
      <c r="GM89" s="44"/>
      <c r="GN89" s="44"/>
      <c r="GO89" s="44"/>
      <c r="GP89" s="44"/>
      <c r="GQ89" s="44"/>
      <c r="GR89" s="44"/>
      <c r="GS89" s="44"/>
      <c r="GT89" s="44"/>
      <c r="GU89" s="44"/>
      <c r="GV89" s="44"/>
      <c r="GW89" s="44"/>
      <c r="GX89" s="44"/>
      <c r="GY89" s="44"/>
      <c r="GZ89" s="44"/>
      <c r="HA89" s="44"/>
      <c r="HB89" s="44"/>
      <c r="HC89" s="44"/>
      <c r="HD89" s="44"/>
      <c r="HE89" s="44"/>
      <c r="HF89" s="44"/>
      <c r="HG89" s="44"/>
      <c r="HH89" s="44"/>
      <c r="HI89" s="44"/>
      <c r="HJ89" s="44"/>
      <c r="HK89" s="44"/>
      <c r="HL89" s="44"/>
      <c r="HM89" s="44"/>
      <c r="HN89" s="44"/>
      <c r="HO89" s="44"/>
      <c r="HP89" s="44"/>
      <c r="HQ89" s="44"/>
      <c r="HR89" s="44"/>
      <c r="HS89" s="44"/>
      <c r="HT89" s="44"/>
      <c r="HU89" s="44"/>
      <c r="HV89" s="44"/>
      <c r="HW89" s="44"/>
      <c r="HX89" s="44"/>
      <c r="HY89" s="44"/>
      <c r="HZ89" s="44"/>
      <c r="IA89" s="44"/>
      <c r="IB89" s="44"/>
      <c r="IC89" s="44"/>
      <c r="ID89" s="44"/>
      <c r="IE89" s="44"/>
      <c r="IF89" s="44"/>
      <c r="IG89" s="44"/>
      <c r="IH89" s="44"/>
      <c r="II89" s="44"/>
      <c r="IJ89" s="44"/>
      <c r="IK89" s="44"/>
      <c r="IL89" s="44"/>
      <c r="IM89" s="44"/>
      <c r="IN89" s="44"/>
      <c r="IO89" s="44"/>
      <c r="IP89" s="44"/>
      <c r="IQ89" s="44"/>
      <c r="IR89" s="44"/>
      <c r="IS89" s="44"/>
      <c r="IT89" s="44"/>
      <c r="IU89" s="44"/>
      <c r="IV89" s="44"/>
      <c r="IW89" s="44"/>
      <c r="IX89" s="44"/>
      <c r="IY89" s="44"/>
      <c r="IZ89" s="44"/>
      <c r="JA89" s="44"/>
      <c r="JB89" s="44"/>
      <c r="JC89" s="44"/>
      <c r="JD89" s="44"/>
      <c r="JE89" s="44"/>
      <c r="JF89" s="44"/>
      <c r="JG89" s="44"/>
      <c r="JH89" s="44"/>
      <c r="JI89" s="44"/>
      <c r="JJ89" s="44"/>
      <c r="JK89" s="44"/>
      <c r="JL89" s="44"/>
      <c r="JM89" s="44"/>
      <c r="JN89" s="44"/>
      <c r="JO89" s="44"/>
      <c r="JP89" s="44"/>
      <c r="JQ89" s="44"/>
      <c r="JR89" s="44"/>
      <c r="JS89" s="44"/>
      <c r="JT89" s="44"/>
      <c r="JU89" s="44"/>
      <c r="JV89" s="44"/>
      <c r="JW89" s="44"/>
      <c r="JX89" s="44"/>
      <c r="JY89" s="44"/>
      <c r="JZ89" s="44"/>
      <c r="KA89" s="44"/>
      <c r="KB89" s="44"/>
      <c r="KC89" s="44"/>
      <c r="KD89" s="44"/>
      <c r="KE89" s="44"/>
      <c r="KF89" s="44"/>
      <c r="KG89" s="44"/>
      <c r="KH89" s="44"/>
      <c r="KI89" s="44"/>
      <c r="KJ89" s="44"/>
      <c r="KK89" s="44"/>
      <c r="KL89" s="44"/>
      <c r="KM89" s="44"/>
      <c r="KN89" s="44"/>
      <c r="KO89" s="44"/>
      <c r="KP89" s="44"/>
      <c r="KQ89" s="44"/>
      <c r="KR89" s="44"/>
      <c r="KS89" s="44"/>
      <c r="KT89" s="44"/>
      <c r="KU89" s="44"/>
      <c r="KV89" s="44"/>
      <c r="KW89" s="44"/>
      <c r="KX89" s="44"/>
      <c r="KY89" s="44"/>
      <c r="KZ89" s="44"/>
      <c r="LA89" s="44"/>
      <c r="LB89" s="44"/>
      <c r="LC89" s="44"/>
      <c r="LD89" s="44"/>
      <c r="LE89" s="44"/>
      <c r="LF89" s="44"/>
      <c r="LG89" s="44"/>
      <c r="LH89" s="44"/>
      <c r="LI89" s="44"/>
      <c r="LJ89" s="44"/>
      <c r="LK89" s="44"/>
      <c r="LL89" s="44"/>
      <c r="LM89" s="44"/>
      <c r="LN89" s="44"/>
      <c r="LO89" s="44"/>
      <c r="LP89" s="44"/>
      <c r="LQ89" s="44"/>
      <c r="LR89" s="44"/>
      <c r="LS89" s="44"/>
      <c r="LT89" s="44"/>
      <c r="LU89" s="44"/>
      <c r="LV89" s="44"/>
      <c r="LW89" s="44"/>
      <c r="LX89" s="44"/>
      <c r="LY89" s="44"/>
      <c r="LZ89" s="44"/>
      <c r="MA89" s="44"/>
      <c r="MB89" s="44"/>
      <c r="MC89" s="44"/>
      <c r="MD89" s="44"/>
      <c r="ME89" s="44"/>
      <c r="MF89" s="44"/>
      <c r="MG89" s="44"/>
      <c r="MH89" s="44"/>
      <c r="MI89" s="44"/>
      <c r="MJ89" s="44"/>
      <c r="MK89" s="44"/>
      <c r="ML89" s="44"/>
      <c r="MM89" s="44"/>
      <c r="MN89" s="44"/>
      <c r="MO89" s="44"/>
      <c r="MP89" s="44"/>
      <c r="MQ89" s="44"/>
      <c r="MR89" s="44"/>
      <c r="MS89" s="44"/>
      <c r="MT89" s="44"/>
      <c r="MU89" s="44"/>
      <c r="MV89" s="44"/>
      <c r="MW89" s="44"/>
      <c r="MX89" s="44"/>
      <c r="MY89" s="44"/>
      <c r="MZ89" s="44"/>
      <c r="NA89" s="44"/>
      <c r="NB89" s="44"/>
      <c r="NC89" s="44"/>
      <c r="ND89" s="44"/>
      <c r="NE89" s="44"/>
      <c r="NF89" s="44"/>
      <c r="NG89" s="44"/>
      <c r="NH89" s="44"/>
      <c r="NI89" s="44"/>
      <c r="NJ89" s="44"/>
      <c r="NK89" s="44"/>
      <c r="NL89" s="44"/>
      <c r="NM89" s="44"/>
      <c r="NN89" s="44"/>
      <c r="NO89" s="44"/>
      <c r="NP89" s="44"/>
      <c r="NQ89" s="44"/>
      <c r="NR89" s="44"/>
      <c r="NS89" s="44"/>
      <c r="NT89" s="44"/>
      <c r="NU89" s="44"/>
      <c r="NV89" s="44"/>
      <c r="NW89" s="44"/>
      <c r="NX89" s="44"/>
      <c r="NY89" s="44"/>
      <c r="NZ89" s="44"/>
      <c r="OA89" s="44"/>
      <c r="OB89" s="44"/>
      <c r="OC89" s="44"/>
      <c r="OD89" s="44"/>
      <c r="OE89" s="44"/>
      <c r="OF89" s="44"/>
      <c r="OG89" s="44"/>
      <c r="OH89" s="44"/>
      <c r="OI89" s="44"/>
      <c r="OJ89" s="44"/>
      <c r="OK89" s="44"/>
      <c r="OL89" s="44"/>
      <c r="OM89" s="44"/>
      <c r="ON89" s="44"/>
      <c r="OO89" s="44"/>
      <c r="OP89" s="44"/>
      <c r="OQ89" s="44"/>
      <c r="OR89" s="44"/>
      <c r="OS89" s="44"/>
      <c r="OT89" s="44"/>
      <c r="OU89" s="44"/>
      <c r="OV89" s="44"/>
      <c r="OW89" s="44"/>
      <c r="OX89" s="44"/>
      <c r="OY89" s="44"/>
      <c r="OZ89" s="44"/>
      <c r="PA89" s="44"/>
      <c r="PB89" s="44"/>
      <c r="PC89" s="44"/>
      <c r="PD89" s="44"/>
      <c r="PE89" s="44"/>
      <c r="PF89" s="44"/>
      <c r="PG89" s="44"/>
      <c r="PH89" s="44"/>
      <c r="PI89" s="44"/>
      <c r="PJ89" s="44"/>
      <c r="PK89" s="44"/>
      <c r="PL89" s="44"/>
      <c r="PM89" s="44"/>
      <c r="PN89" s="44"/>
      <c r="PO89" s="44"/>
      <c r="PP89" s="44"/>
      <c r="PQ89" s="44"/>
      <c r="PR89" s="44"/>
      <c r="PS89" s="44"/>
      <c r="PT89" s="44"/>
      <c r="PU89" s="44"/>
      <c r="PV89" s="44"/>
      <c r="PW89" s="44"/>
      <c r="PX89" s="44"/>
      <c r="PY89" s="44"/>
      <c r="PZ89" s="44"/>
      <c r="QA89" s="44"/>
      <c r="QB89" s="44"/>
      <c r="QC89" s="44"/>
      <c r="QD89" s="44"/>
      <c r="QE89" s="44"/>
      <c r="QF89" s="44"/>
      <c r="QG89" s="44"/>
      <c r="QH89" s="44"/>
      <c r="QI89" s="44"/>
      <c r="QJ89" s="44"/>
      <c r="QK89" s="44"/>
      <c r="QL89" s="44"/>
      <c r="QM89" s="44"/>
      <c r="QN89" s="44"/>
      <c r="QO89" s="44"/>
      <c r="QP89" s="44"/>
      <c r="QQ89" s="44"/>
      <c r="QR89" s="44"/>
      <c r="QS89" s="44"/>
      <c r="QT89" s="44"/>
      <c r="QU89" s="44"/>
      <c r="QV89" s="44"/>
      <c r="QW89" s="44"/>
      <c r="QX89" s="44"/>
      <c r="QY89" s="44"/>
      <c r="QZ89" s="44"/>
      <c r="RA89" s="44"/>
      <c r="RB89" s="44"/>
      <c r="RC89" s="44"/>
      <c r="RD89" s="44"/>
      <c r="RE89" s="44"/>
      <c r="RF89" s="44"/>
      <c r="RG89" s="44"/>
      <c r="RH89" s="44"/>
      <c r="RI89" s="44"/>
      <c r="RJ89" s="44"/>
      <c r="RK89" s="44"/>
      <c r="RL89" s="44"/>
      <c r="RM89" s="44"/>
      <c r="RN89" s="44"/>
      <c r="RO89" s="44"/>
      <c r="RP89" s="44"/>
      <c r="RQ89" s="44"/>
      <c r="RR89" s="44"/>
      <c r="RS89" s="44"/>
      <c r="RT89" s="44"/>
      <c r="RU89" s="44"/>
      <c r="RV89" s="44"/>
      <c r="RW89" s="44"/>
      <c r="RX89" s="44"/>
      <c r="RY89" s="44"/>
      <c r="RZ89" s="44"/>
      <c r="SA89" s="44"/>
      <c r="SB89" s="44"/>
      <c r="SC89" s="44"/>
      <c r="SD89" s="44"/>
      <c r="SE89" s="44"/>
      <c r="SF89" s="44"/>
      <c r="SG89" s="44"/>
      <c r="SH89" s="44"/>
      <c r="SI89" s="44"/>
      <c r="SJ89" s="44"/>
      <c r="SK89" s="44"/>
      <c r="SL89" s="44"/>
      <c r="SM89" s="44"/>
      <c r="SN89" s="44"/>
      <c r="SO89" s="44"/>
      <c r="SP89" s="44"/>
      <c r="SQ89" s="44"/>
      <c r="SR89" s="44"/>
      <c r="SS89" s="44"/>
      <c r="ST89" s="44"/>
      <c r="SU89" s="44"/>
      <c r="SV89" s="44"/>
      <c r="SW89" s="44"/>
      <c r="SX89" s="44"/>
      <c r="SY89" s="44"/>
      <c r="SZ89" s="44"/>
      <c r="TA89" s="44"/>
      <c r="TB89" s="44"/>
      <c r="TC89" s="44"/>
      <c r="TD89" s="44"/>
      <c r="TE89" s="44"/>
      <c r="TF89" s="44"/>
      <c r="TG89" s="44"/>
      <c r="TH89" s="44"/>
      <c r="TI89" s="44"/>
      <c r="TJ89" s="44"/>
      <c r="TK89" s="44"/>
      <c r="TL89" s="44"/>
      <c r="TM89" s="44"/>
      <c r="TN89" s="44"/>
      <c r="TO89" s="44"/>
      <c r="TP89" s="44"/>
      <c r="TQ89" s="44"/>
      <c r="TR89" s="44"/>
      <c r="TS89" s="44"/>
      <c r="TT89" s="44"/>
      <c r="TU89" s="44"/>
      <c r="TV89" s="44"/>
      <c r="TW89" s="44"/>
      <c r="TX89" s="44"/>
      <c r="TY89" s="44"/>
      <c r="TZ89" s="44"/>
      <c r="UA89" s="44"/>
      <c r="UB89" s="44"/>
      <c r="UC89" s="44"/>
      <c r="UD89" s="44"/>
      <c r="UE89" s="44"/>
      <c r="UF89" s="44"/>
      <c r="UG89" s="44"/>
      <c r="UH89" s="44"/>
      <c r="UI89" s="44"/>
      <c r="UJ89" s="44"/>
      <c r="UK89" s="44"/>
      <c r="UL89" s="44"/>
      <c r="UM89" s="44"/>
      <c r="UN89" s="44"/>
      <c r="UO89" s="44"/>
      <c r="UP89" s="44"/>
      <c r="UQ89" s="44"/>
      <c r="UR89" s="44"/>
      <c r="US89" s="44"/>
      <c r="UT89" s="44"/>
      <c r="UU89" s="44"/>
      <c r="UV89" s="44"/>
      <c r="UW89" s="44"/>
      <c r="UX89" s="44"/>
      <c r="UY89" s="44"/>
      <c r="UZ89" s="44"/>
      <c r="VA89" s="44"/>
      <c r="VB89" s="44"/>
      <c r="VC89" s="44"/>
      <c r="VD89" s="44"/>
      <c r="VE89" s="44"/>
      <c r="VF89" s="44"/>
      <c r="VG89" s="44"/>
      <c r="VH89" s="44"/>
      <c r="VI89" s="44"/>
      <c r="VJ89" s="44"/>
      <c r="VK89" s="44"/>
      <c r="VL89" s="44"/>
      <c r="VM89" s="44"/>
      <c r="VN89" s="44"/>
      <c r="VO89" s="44"/>
      <c r="VP89" s="44"/>
      <c r="VQ89" s="44"/>
      <c r="VR89" s="44"/>
      <c r="VS89" s="44"/>
      <c r="VT89" s="44"/>
      <c r="VU89" s="44"/>
      <c r="VV89" s="44"/>
      <c r="VW89" s="44"/>
      <c r="VX89" s="44"/>
      <c r="VY89" s="44"/>
      <c r="VZ89" s="44"/>
      <c r="WA89" s="44"/>
      <c r="WB89" s="44"/>
      <c r="WC89" s="44"/>
      <c r="WD89" s="44"/>
      <c r="WE89" s="44"/>
      <c r="WF89" s="44"/>
      <c r="WG89" s="44"/>
      <c r="WH89" s="44"/>
      <c r="WI89" s="44"/>
      <c r="WJ89" s="44"/>
      <c r="WK89" s="44"/>
      <c r="WL89" s="44"/>
      <c r="WM89" s="44"/>
      <c r="WN89" s="44"/>
      <c r="WO89" s="44"/>
      <c r="WP89" s="44"/>
      <c r="WQ89" s="44"/>
      <c r="WR89" s="44"/>
      <c r="WS89" s="44"/>
      <c r="WT89" s="44"/>
      <c r="WU89" s="44"/>
      <c r="WV89" s="44"/>
      <c r="WW89" s="44"/>
      <c r="WX89" s="44"/>
      <c r="WY89" s="44"/>
      <c r="WZ89" s="44"/>
      <c r="XA89" s="44"/>
      <c r="XB89" s="44"/>
      <c r="XC89" s="44"/>
      <c r="XD89" s="44"/>
      <c r="XE89" s="44"/>
      <c r="XF89" s="44"/>
      <c r="XG89" s="44"/>
      <c r="XH89" s="44"/>
      <c r="XI89" s="44"/>
      <c r="XJ89" s="44"/>
      <c r="XK89" s="44"/>
      <c r="XL89" s="44"/>
      <c r="XM89" s="44"/>
      <c r="XN89" s="44"/>
      <c r="XO89" s="44"/>
      <c r="XP89" s="44"/>
      <c r="XQ89" s="44"/>
      <c r="XR89" s="44"/>
      <c r="XS89" s="44"/>
      <c r="XT89" s="44"/>
      <c r="XU89" s="44"/>
      <c r="XV89" s="44"/>
      <c r="XW89" s="44"/>
      <c r="XX89" s="44"/>
      <c r="XY89" s="44"/>
      <c r="XZ89" s="44"/>
      <c r="YA89" s="44"/>
      <c r="YB89" s="44"/>
      <c r="YC89" s="44"/>
      <c r="YD89" s="44"/>
      <c r="YE89" s="44"/>
      <c r="YF89" s="44"/>
      <c r="YG89" s="44"/>
      <c r="YH89" s="44"/>
      <c r="YI89" s="44"/>
      <c r="YJ89" s="44"/>
      <c r="YK89" s="44"/>
      <c r="YL89" s="44"/>
      <c r="YM89" s="44"/>
      <c r="YN89" s="44"/>
      <c r="YO89" s="44"/>
      <c r="YP89" s="44"/>
      <c r="YQ89" s="44"/>
      <c r="YR89" s="44"/>
      <c r="YS89" s="44"/>
      <c r="YT89" s="44"/>
      <c r="YU89" s="44"/>
      <c r="YV89" s="44"/>
      <c r="YW89" s="44"/>
      <c r="YX89" s="44"/>
      <c r="YY89" s="44"/>
      <c r="YZ89" s="44"/>
      <c r="ZA89" s="44"/>
      <c r="ZB89" s="44"/>
      <c r="ZC89" s="44"/>
      <c r="ZD89" s="44"/>
      <c r="ZE89" s="44"/>
      <c r="ZF89" s="44"/>
      <c r="ZG89" s="44"/>
      <c r="ZH89" s="44"/>
      <c r="ZI89" s="44"/>
      <c r="ZJ89" s="44"/>
      <c r="ZK89" s="44"/>
      <c r="ZL89" s="44"/>
      <c r="ZM89" s="44"/>
      <c r="ZN89" s="44"/>
      <c r="ZO89" s="44"/>
      <c r="ZP89" s="44"/>
      <c r="ZQ89" s="44"/>
      <c r="ZR89" s="44"/>
      <c r="ZS89" s="44"/>
      <c r="ZT89" s="44"/>
      <c r="ZU89" s="44"/>
      <c r="ZV89" s="44"/>
      <c r="ZW89" s="44"/>
      <c r="ZX89" s="44"/>
      <c r="ZY89" s="44"/>
      <c r="ZZ89" s="44"/>
      <c r="AAA89" s="44"/>
      <c r="AAB89" s="44"/>
      <c r="AAC89" s="44"/>
      <c r="AAD89" s="44"/>
      <c r="AAE89" s="44"/>
      <c r="AAF89" s="44"/>
      <c r="AAG89" s="44"/>
      <c r="AAH89" s="44"/>
      <c r="AAI89" s="44"/>
      <c r="AAJ89" s="44"/>
      <c r="AAK89" s="44"/>
      <c r="AAL89" s="44"/>
      <c r="AAM89" s="44"/>
      <c r="AAN89" s="44"/>
      <c r="AAO89" s="44"/>
      <c r="AAP89" s="44"/>
      <c r="AAQ89" s="44"/>
      <c r="AAR89" s="44"/>
      <c r="AAS89" s="44"/>
      <c r="AAT89" s="44"/>
      <c r="AAU89" s="44"/>
      <c r="AAV89" s="44"/>
      <c r="AAW89" s="44"/>
      <c r="AAX89" s="44"/>
      <c r="AAY89" s="44"/>
      <c r="AAZ89" s="44"/>
      <c r="ABA89" s="44"/>
      <c r="ABB89" s="44"/>
      <c r="ABC89" s="44"/>
      <c r="ABD89" s="44"/>
      <c r="ABE89" s="44"/>
      <c r="ABF89" s="44"/>
      <c r="ABG89" s="44"/>
      <c r="ABH89" s="44"/>
      <c r="ABI89" s="44"/>
      <c r="ABJ89" s="44"/>
      <c r="ABK89" s="44"/>
      <c r="ABL89" s="44"/>
      <c r="ABM89" s="44"/>
      <c r="ABN89" s="44"/>
      <c r="ABO89" s="44"/>
      <c r="ABP89" s="44"/>
      <c r="ABQ89" s="44"/>
      <c r="ABR89" s="44"/>
      <c r="ABS89" s="44"/>
      <c r="ABT89" s="44"/>
      <c r="ABU89" s="44"/>
      <c r="ABV89" s="44"/>
      <c r="ABW89" s="44"/>
      <c r="ABX89" s="44"/>
      <c r="ABY89" s="44"/>
      <c r="ABZ89" s="44"/>
      <c r="ACA89" s="44"/>
      <c r="ACB89" s="44"/>
      <c r="ACC89" s="44"/>
      <c r="ACD89" s="44"/>
      <c r="ACE89" s="44"/>
      <c r="ACF89" s="44"/>
      <c r="ACG89" s="44"/>
      <c r="ACH89" s="44"/>
      <c r="ACI89" s="44"/>
      <c r="ACJ89" s="44"/>
      <c r="ACK89" s="44"/>
      <c r="ACL89" s="44"/>
      <c r="ACM89" s="44"/>
      <c r="ACN89" s="44"/>
      <c r="ACO89" s="44"/>
      <c r="ACP89" s="44"/>
      <c r="ACQ89" s="44"/>
      <c r="ACR89" s="44"/>
      <c r="ACS89" s="44"/>
      <c r="ACT89" s="44"/>
      <c r="ACU89" s="44"/>
      <c r="ACV89" s="44"/>
      <c r="ACW89" s="44"/>
      <c r="ACX89" s="44"/>
      <c r="ACY89" s="44"/>
      <c r="ACZ89" s="44"/>
      <c r="ADA89" s="44"/>
      <c r="ADB89" s="44"/>
      <c r="ADC89" s="44"/>
      <c r="ADD89" s="44"/>
      <c r="ADE89" s="44"/>
      <c r="ADF89" s="44"/>
      <c r="ADG89" s="44"/>
      <c r="ADH89" s="44"/>
      <c r="ADI89" s="44"/>
      <c r="ADJ89" s="44"/>
      <c r="ADK89" s="44"/>
      <c r="ADL89" s="44"/>
      <c r="ADM89" s="44"/>
      <c r="ADN89" s="44"/>
      <c r="ADO89" s="44"/>
      <c r="ADP89" s="44"/>
      <c r="ADQ89" s="44"/>
      <c r="ADR89" s="44"/>
      <c r="ADS89" s="44"/>
      <c r="ADT89" s="44"/>
      <c r="ADU89" s="44"/>
      <c r="ADV89" s="44"/>
      <c r="ADW89" s="44"/>
      <c r="ADX89" s="44"/>
      <c r="ADY89" s="44"/>
      <c r="ADZ89" s="44"/>
      <c r="AEA89" s="44"/>
      <c r="AEB89" s="44"/>
      <c r="AEC89" s="44"/>
      <c r="AED89" s="44"/>
      <c r="AEE89" s="44"/>
      <c r="AEF89" s="44"/>
      <c r="AEG89" s="44"/>
      <c r="AEH89" s="44"/>
      <c r="AEI89" s="44"/>
      <c r="AEJ89" s="44"/>
      <c r="AEK89" s="44"/>
      <c r="AEL89" s="44"/>
      <c r="AEM89" s="44"/>
      <c r="AEN89" s="44"/>
      <c r="AEO89" s="44"/>
      <c r="AEP89" s="44"/>
      <c r="AEQ89" s="44"/>
      <c r="AER89" s="44"/>
      <c r="AES89" s="44"/>
      <c r="AET89" s="44"/>
      <c r="AEU89" s="44"/>
      <c r="AEV89" s="44"/>
      <c r="AEW89" s="44"/>
      <c r="AEX89" s="44"/>
      <c r="AEY89" s="44"/>
      <c r="AEZ89" s="44"/>
      <c r="AFA89" s="44"/>
      <c r="AFB89" s="44"/>
      <c r="AFC89" s="44"/>
      <c r="AFD89" s="44"/>
      <c r="AFE89" s="44"/>
      <c r="AFF89" s="44"/>
      <c r="AFG89" s="44"/>
      <c r="AFH89" s="44"/>
      <c r="AFI89" s="44"/>
      <c r="AFJ89" s="44"/>
      <c r="AFK89" s="44"/>
      <c r="AFL89" s="44"/>
      <c r="AFM89" s="44"/>
      <c r="AFN89" s="44"/>
      <c r="AFO89" s="44"/>
      <c r="AFP89" s="44"/>
      <c r="AFQ89" s="44"/>
      <c r="AFR89" s="44"/>
      <c r="AFS89" s="44"/>
      <c r="AFT89" s="44"/>
      <c r="AFU89" s="44"/>
      <c r="AFV89" s="44"/>
      <c r="AFW89" s="44"/>
      <c r="AFX89" s="44"/>
      <c r="AFY89" s="44"/>
      <c r="AFZ89" s="44"/>
      <c r="AGA89" s="44"/>
      <c r="AGB89" s="44"/>
      <c r="AGC89" s="44"/>
      <c r="AGD89" s="44"/>
      <c r="AGE89" s="44"/>
      <c r="AGF89" s="44"/>
      <c r="AGG89" s="44"/>
      <c r="AGH89" s="44"/>
      <c r="AGI89" s="44"/>
      <c r="AGJ89" s="44"/>
      <c r="AGK89" s="44"/>
      <c r="AGL89" s="44"/>
      <c r="AGM89" s="44"/>
      <c r="AGN89" s="44"/>
      <c r="AGO89" s="44"/>
      <c r="AGP89" s="44"/>
      <c r="AGQ89" s="44"/>
      <c r="AGR89" s="44"/>
      <c r="AGS89" s="44"/>
      <c r="AGT89" s="44"/>
      <c r="AGU89" s="44"/>
      <c r="AGV89" s="44"/>
      <c r="AGW89" s="44"/>
      <c r="AGX89" s="44"/>
      <c r="AGY89" s="44"/>
      <c r="AGZ89" s="44"/>
      <c r="AHA89" s="44"/>
      <c r="AHB89" s="44"/>
      <c r="AHC89" s="44"/>
      <c r="AHD89" s="44"/>
      <c r="AHE89" s="44"/>
      <c r="AHF89" s="44"/>
      <c r="AHG89" s="44"/>
      <c r="AHH89" s="44"/>
      <c r="AHI89" s="44"/>
      <c r="AHJ89" s="44"/>
      <c r="AHK89" s="44"/>
      <c r="AHL89" s="44"/>
      <c r="AHM89" s="44"/>
      <c r="AHN89" s="44"/>
      <c r="AHO89" s="44"/>
      <c r="AHP89" s="44"/>
      <c r="AHQ89" s="44"/>
      <c r="AHR89" s="44"/>
      <c r="AHS89" s="44"/>
      <c r="AHT89" s="44"/>
      <c r="AHU89" s="44"/>
      <c r="AHV89" s="44"/>
      <c r="AHW89" s="44"/>
      <c r="AHX89" s="44"/>
      <c r="AHY89" s="44"/>
      <c r="AHZ89" s="44"/>
      <c r="AIA89" s="44"/>
      <c r="AIB89" s="44"/>
      <c r="AIC89" s="44"/>
      <c r="AID89" s="44"/>
      <c r="AIE89" s="44"/>
      <c r="AIF89" s="44"/>
      <c r="AIG89" s="44"/>
      <c r="AIH89" s="44"/>
      <c r="AII89" s="44"/>
      <c r="AIJ89" s="44"/>
      <c r="AIK89" s="44"/>
      <c r="AIL89" s="44"/>
      <c r="AIM89" s="44"/>
      <c r="AIN89" s="44"/>
      <c r="AIO89" s="44"/>
      <c r="AIP89" s="44"/>
      <c r="AIQ89" s="44"/>
      <c r="AIR89" s="44"/>
      <c r="AIS89" s="44"/>
      <c r="AIT89" s="44"/>
      <c r="AIU89" s="44"/>
      <c r="AIV89" s="44"/>
      <c r="AIW89" s="44"/>
      <c r="AIX89" s="44"/>
      <c r="AIY89" s="44"/>
      <c r="AIZ89" s="44"/>
      <c r="AJA89" s="44"/>
      <c r="AJB89" s="44"/>
      <c r="AJC89" s="44"/>
      <c r="AJD89" s="44"/>
      <c r="AJE89" s="44"/>
      <c r="AJF89" s="44"/>
      <c r="AJG89" s="44"/>
      <c r="AJH89" s="44"/>
      <c r="AJI89" s="44"/>
      <c r="AJJ89" s="44"/>
      <c r="AJK89" s="44"/>
      <c r="AJL89" s="44"/>
      <c r="AJM89" s="44"/>
      <c r="AJN89" s="44"/>
      <c r="AJO89" s="44"/>
      <c r="AJP89" s="44"/>
      <c r="AJQ89" s="44"/>
      <c r="AJR89" s="44"/>
      <c r="AJS89" s="44"/>
      <c r="AJT89" s="44"/>
      <c r="AJU89" s="44"/>
      <c r="AJV89" s="44"/>
      <c r="AJW89" s="44"/>
      <c r="AJX89" s="44"/>
      <c r="AJY89" s="44"/>
      <c r="AJZ89" s="44"/>
      <c r="AKA89" s="44"/>
      <c r="AKB89" s="44"/>
      <c r="AKC89" s="44"/>
      <c r="AKD89" s="44"/>
      <c r="AKE89" s="44"/>
      <c r="AKF89" s="44"/>
      <c r="AKG89" s="44"/>
      <c r="AKH89" s="44"/>
      <c r="AKI89" s="44"/>
      <c r="AKJ89" s="44"/>
      <c r="AKK89" s="44"/>
      <c r="AKL89" s="44"/>
      <c r="AKM89" s="44"/>
      <c r="AKN89" s="44"/>
      <c r="AKO89" s="44"/>
      <c r="AKP89" s="44"/>
      <c r="AKQ89" s="44"/>
      <c r="AKR89" s="44"/>
      <c r="AKS89" s="44"/>
      <c r="AKT89" s="44"/>
      <c r="AKU89" s="44"/>
      <c r="AKV89" s="44"/>
      <c r="AKW89" s="44"/>
      <c r="AKX89" s="44"/>
      <c r="AKY89" s="44"/>
      <c r="AKZ89" s="44"/>
      <c r="ALA89" s="44"/>
      <c r="ALB89" s="44"/>
      <c r="ALC89" s="44"/>
      <c r="ALD89" s="44"/>
      <c r="ALE89" s="44"/>
      <c r="ALF89" s="44"/>
      <c r="ALG89" s="44"/>
      <c r="ALH89" s="44"/>
      <c r="ALI89" s="44"/>
      <c r="ALJ89" s="44"/>
      <c r="ALK89" s="44"/>
      <c r="ALL89" s="44"/>
      <c r="ALM89" s="44"/>
      <c r="ALN89" s="44"/>
      <c r="ALO89" s="44"/>
      <c r="ALP89" s="44"/>
      <c r="ALQ89" s="44"/>
      <c r="ALR89" s="44"/>
      <c r="ALS89" s="44"/>
      <c r="ALT89" s="44"/>
      <c r="ALU89" s="44"/>
      <c r="ALV89" s="44"/>
      <c r="ALW89" s="44"/>
      <c r="ALX89" s="44"/>
      <c r="ALY89" s="44"/>
      <c r="ALZ89" s="44"/>
      <c r="AMA89" s="44"/>
      <c r="AMB89" s="44"/>
      <c r="AMC89" s="44"/>
      <c r="AMD89" s="44"/>
      <c r="AME89" s="44"/>
      <c r="AMF89" s="44"/>
      <c r="AMG89" s="44"/>
      <c r="AMH89" s="44"/>
      <c r="AMI89" s="44"/>
      <c r="AMJ89" s="44"/>
      <c r="AMK89" s="44"/>
      <c r="AML89" s="44"/>
      <c r="AMM89" s="44"/>
      <c r="AMN89" s="44"/>
      <c r="AMO89" s="44"/>
      <c r="AMP89" s="44"/>
      <c r="AMQ89" s="44"/>
      <c r="AMR89" s="44"/>
      <c r="AMS89" s="44"/>
      <c r="AMT89" s="44"/>
      <c r="AMU89" s="44"/>
      <c r="AMV89" s="44"/>
      <c r="AMW89" s="44"/>
      <c r="AMX89" s="44"/>
      <c r="AMY89" s="44"/>
      <c r="AMZ89" s="44"/>
      <c r="ANA89" s="44"/>
      <c r="ANB89" s="44"/>
      <c r="ANC89" s="44"/>
      <c r="AND89" s="44"/>
      <c r="ANE89" s="44"/>
      <c r="ANF89" s="44"/>
      <c r="ANG89" s="44"/>
      <c r="ANH89" s="44"/>
      <c r="ANI89" s="44"/>
      <c r="ANJ89" s="44"/>
      <c r="ANK89" s="44"/>
      <c r="ANL89" s="44"/>
      <c r="ANM89" s="44"/>
      <c r="ANN89" s="44"/>
      <c r="ANO89" s="44"/>
      <c r="ANP89" s="44"/>
      <c r="ANQ89" s="44"/>
      <c r="ANR89" s="44"/>
      <c r="ANS89" s="44"/>
      <c r="ANT89" s="44"/>
      <c r="ANU89" s="44"/>
      <c r="ANV89" s="44"/>
      <c r="ANW89" s="44"/>
      <c r="ANX89" s="44"/>
      <c r="ANY89" s="44"/>
      <c r="ANZ89" s="44"/>
      <c r="AOA89" s="44"/>
      <c r="AOB89" s="44"/>
      <c r="AOC89" s="44"/>
      <c r="AOD89" s="44"/>
      <c r="AOE89" s="44"/>
      <c r="AOF89" s="44"/>
      <c r="AOG89" s="44"/>
      <c r="AOH89" s="44"/>
      <c r="AOI89" s="44"/>
      <c r="AOJ89" s="44"/>
      <c r="AOK89" s="44"/>
      <c r="AOL89" s="44"/>
      <c r="AOM89" s="44"/>
      <c r="AON89" s="44"/>
      <c r="AOO89" s="44"/>
      <c r="AOP89" s="44"/>
      <c r="AOQ89" s="44"/>
      <c r="AOR89" s="44"/>
      <c r="AOS89" s="44"/>
      <c r="AOT89" s="44"/>
      <c r="AOU89" s="44"/>
      <c r="AOV89" s="44"/>
      <c r="AOW89" s="44"/>
      <c r="AOX89" s="44"/>
      <c r="AOY89" s="44"/>
      <c r="AOZ89" s="44"/>
      <c r="APA89" s="44"/>
      <c r="APB89" s="44"/>
      <c r="APC89" s="44"/>
      <c r="APD89" s="44"/>
      <c r="APE89" s="44"/>
      <c r="APF89" s="44"/>
      <c r="APG89" s="44"/>
      <c r="APH89" s="44"/>
      <c r="API89" s="44"/>
      <c r="APJ89" s="44"/>
      <c r="APK89" s="44"/>
      <c r="APL89" s="44"/>
      <c r="APM89" s="44"/>
    </row>
    <row r="90" spans="3:1105" x14ac:dyDescent="0.25">
      <c r="C90" s="46" t="s">
        <v>377</v>
      </c>
      <c r="D90" s="44">
        <v>12529</v>
      </c>
      <c r="E90" s="119">
        <v>1077020.8799999999</v>
      </c>
      <c r="F90" s="119">
        <v>0</v>
      </c>
      <c r="G90" s="119">
        <v>-2309368.56</v>
      </c>
      <c r="H90" s="119">
        <v>0</v>
      </c>
      <c r="I90" s="44"/>
      <c r="J90" s="44"/>
      <c r="K90" s="44"/>
      <c r="L90" s="44"/>
      <c r="M90" s="44"/>
      <c r="N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/>
      <c r="BM90" s="44"/>
      <c r="BN90" s="44"/>
      <c r="BO90" s="44"/>
      <c r="BP90" s="44"/>
      <c r="BQ90" s="44"/>
      <c r="BR90" s="44"/>
      <c r="BS90" s="44"/>
      <c r="BT90" s="44"/>
      <c r="BU90" s="44"/>
      <c r="BV90" s="44"/>
      <c r="BW90" s="44"/>
      <c r="BX90" s="44"/>
      <c r="BY90" s="44"/>
      <c r="BZ90" s="44"/>
      <c r="CA90" s="44"/>
      <c r="CB90" s="44"/>
      <c r="CC90" s="44"/>
      <c r="CD90" s="44"/>
      <c r="CE90" s="44"/>
      <c r="CF90" s="44"/>
      <c r="CG90" s="44"/>
      <c r="CH90" s="44"/>
      <c r="CI90" s="44"/>
      <c r="CJ90" s="44"/>
      <c r="CK90" s="44"/>
      <c r="CL90" s="44"/>
      <c r="CM90" s="44"/>
      <c r="CN90" s="44"/>
      <c r="CO90" s="44"/>
      <c r="CP90" s="44"/>
      <c r="CQ90" s="44"/>
      <c r="CR90" s="44"/>
      <c r="CS90" s="44"/>
      <c r="CT90" s="44"/>
      <c r="CU90" s="44"/>
      <c r="CV90" s="44"/>
      <c r="CW90" s="44"/>
      <c r="CX90" s="44"/>
      <c r="CY90" s="44"/>
      <c r="CZ90" s="44"/>
      <c r="DA90" s="44"/>
      <c r="DB90" s="44"/>
      <c r="DC90" s="44"/>
      <c r="DD90" s="44"/>
      <c r="DE90" s="44"/>
      <c r="DF90" s="44"/>
      <c r="DG90" s="44"/>
      <c r="DH90" s="44"/>
      <c r="DI90" s="44"/>
      <c r="DJ90" s="44"/>
      <c r="DK90" s="44"/>
      <c r="DL90" s="44"/>
      <c r="DM90" s="44"/>
      <c r="DN90" s="44"/>
      <c r="DO90" s="44"/>
      <c r="DP90" s="44"/>
      <c r="DQ90" s="44"/>
      <c r="DR90" s="44"/>
      <c r="DS90" s="44"/>
      <c r="DT90" s="44"/>
      <c r="DU90" s="44"/>
      <c r="DV90" s="44"/>
      <c r="DW90" s="44"/>
      <c r="DX90" s="44"/>
      <c r="DY90" s="44"/>
      <c r="DZ90" s="44"/>
      <c r="EA90" s="44"/>
      <c r="EB90" s="44"/>
      <c r="EC90" s="44"/>
      <c r="ED90" s="44"/>
      <c r="EE90" s="44"/>
      <c r="EF90" s="44"/>
      <c r="EG90" s="44"/>
      <c r="EH90" s="44"/>
      <c r="EI90" s="44"/>
      <c r="EJ90" s="44"/>
      <c r="EK90" s="44"/>
      <c r="EL90" s="44"/>
      <c r="EM90" s="44"/>
      <c r="EN90" s="44"/>
      <c r="EO90" s="44"/>
      <c r="EP90" s="44"/>
      <c r="EQ90" s="44"/>
      <c r="ER90" s="44"/>
      <c r="ES90" s="44"/>
      <c r="ET90" s="44"/>
      <c r="EU90" s="44"/>
      <c r="EV90" s="44"/>
      <c r="EW90" s="44"/>
      <c r="EX90" s="44"/>
      <c r="EY90" s="44"/>
      <c r="EZ90" s="44"/>
      <c r="FA90" s="44"/>
      <c r="FB90" s="44"/>
      <c r="FC90" s="44"/>
      <c r="FD90" s="44"/>
      <c r="FE90" s="44"/>
      <c r="FF90" s="44"/>
      <c r="FG90" s="44"/>
      <c r="FH90" s="44"/>
      <c r="FI90" s="44"/>
      <c r="FJ90" s="44"/>
      <c r="FK90" s="44"/>
      <c r="FL90" s="44"/>
      <c r="FM90" s="44"/>
      <c r="FN90" s="44"/>
      <c r="FO90" s="44"/>
      <c r="FP90" s="44"/>
      <c r="FQ90" s="44"/>
      <c r="FR90" s="44"/>
      <c r="FS90" s="44"/>
      <c r="FT90" s="44"/>
      <c r="FU90" s="44"/>
      <c r="FV90" s="44"/>
      <c r="FW90" s="44"/>
      <c r="FX90" s="44"/>
      <c r="FY90" s="44"/>
      <c r="FZ90" s="44"/>
      <c r="GA90" s="44"/>
      <c r="GB90" s="44"/>
      <c r="GC90" s="44"/>
      <c r="GD90" s="44"/>
      <c r="GE90" s="44"/>
      <c r="GF90" s="44"/>
      <c r="GG90" s="44"/>
      <c r="GH90" s="44"/>
      <c r="GI90" s="44"/>
      <c r="GJ90" s="44"/>
      <c r="GK90" s="44"/>
      <c r="GL90" s="44"/>
      <c r="GM90" s="44"/>
      <c r="GN90" s="44"/>
      <c r="GO90" s="44"/>
      <c r="GP90" s="44"/>
      <c r="GQ90" s="44"/>
      <c r="GR90" s="44"/>
      <c r="GS90" s="44"/>
      <c r="GT90" s="44"/>
      <c r="GU90" s="44"/>
      <c r="GV90" s="44"/>
      <c r="GW90" s="44"/>
      <c r="GX90" s="44"/>
      <c r="GY90" s="44"/>
      <c r="GZ90" s="44"/>
      <c r="HA90" s="44"/>
      <c r="HB90" s="44"/>
      <c r="HC90" s="44"/>
      <c r="HD90" s="44"/>
      <c r="HE90" s="44"/>
      <c r="HF90" s="44"/>
      <c r="HG90" s="44"/>
      <c r="HH90" s="44"/>
      <c r="HI90" s="44"/>
      <c r="HJ90" s="44"/>
      <c r="HK90" s="44"/>
      <c r="HL90" s="44"/>
      <c r="HM90" s="44"/>
      <c r="HN90" s="44"/>
      <c r="HO90" s="44"/>
      <c r="HP90" s="44"/>
      <c r="HQ90" s="44"/>
      <c r="HR90" s="44"/>
      <c r="HS90" s="44"/>
      <c r="HT90" s="44"/>
      <c r="HU90" s="44"/>
      <c r="HV90" s="44"/>
      <c r="HW90" s="44"/>
      <c r="HX90" s="44"/>
      <c r="HY90" s="44"/>
      <c r="HZ90" s="44"/>
      <c r="IA90" s="44"/>
      <c r="IB90" s="44"/>
      <c r="IC90" s="44"/>
      <c r="ID90" s="44"/>
      <c r="IE90" s="44"/>
      <c r="IF90" s="44"/>
      <c r="IG90" s="44"/>
      <c r="IH90" s="44"/>
      <c r="II90" s="44"/>
      <c r="IJ90" s="44"/>
      <c r="IK90" s="44"/>
      <c r="IL90" s="44"/>
      <c r="IM90" s="44"/>
      <c r="IN90" s="44"/>
      <c r="IO90" s="44"/>
      <c r="IP90" s="44"/>
      <c r="IQ90" s="44"/>
      <c r="IR90" s="44"/>
      <c r="IS90" s="44"/>
      <c r="IT90" s="44"/>
      <c r="IU90" s="44"/>
      <c r="IV90" s="44"/>
      <c r="IW90" s="44"/>
      <c r="IX90" s="44"/>
      <c r="IY90" s="44"/>
      <c r="IZ90" s="44"/>
      <c r="JA90" s="44"/>
      <c r="JB90" s="44"/>
      <c r="JC90" s="44"/>
      <c r="JD90" s="44"/>
      <c r="JE90" s="44"/>
      <c r="JF90" s="44"/>
      <c r="JG90" s="44"/>
      <c r="JH90" s="44"/>
      <c r="JI90" s="44"/>
      <c r="JJ90" s="44"/>
      <c r="JK90" s="44"/>
      <c r="JL90" s="44"/>
      <c r="JM90" s="44"/>
      <c r="JN90" s="44"/>
      <c r="JO90" s="44"/>
      <c r="JP90" s="44"/>
      <c r="JQ90" s="44"/>
      <c r="JR90" s="44"/>
      <c r="JS90" s="44"/>
      <c r="JT90" s="44"/>
      <c r="JU90" s="44"/>
      <c r="JV90" s="44"/>
      <c r="JW90" s="44"/>
      <c r="JX90" s="44"/>
      <c r="JY90" s="44"/>
      <c r="JZ90" s="44"/>
      <c r="KA90" s="44"/>
      <c r="KB90" s="44"/>
      <c r="KC90" s="44"/>
      <c r="KD90" s="44"/>
      <c r="KE90" s="44"/>
      <c r="KF90" s="44"/>
      <c r="KG90" s="44"/>
      <c r="KH90" s="44"/>
      <c r="KI90" s="44"/>
      <c r="KJ90" s="44"/>
      <c r="KK90" s="44"/>
      <c r="KL90" s="44"/>
      <c r="KM90" s="44"/>
      <c r="KN90" s="44"/>
      <c r="KO90" s="44"/>
      <c r="KP90" s="44"/>
      <c r="KQ90" s="44"/>
      <c r="KR90" s="44"/>
      <c r="KS90" s="44"/>
      <c r="KT90" s="44"/>
      <c r="KU90" s="44"/>
      <c r="KV90" s="44"/>
      <c r="KW90" s="44"/>
      <c r="KX90" s="44"/>
      <c r="KY90" s="44"/>
      <c r="KZ90" s="44"/>
      <c r="LA90" s="44"/>
      <c r="LB90" s="44"/>
      <c r="LC90" s="44"/>
      <c r="LD90" s="44"/>
      <c r="LE90" s="44"/>
      <c r="LF90" s="44"/>
      <c r="LG90" s="44"/>
      <c r="LH90" s="44"/>
      <c r="LI90" s="44"/>
      <c r="LJ90" s="44"/>
      <c r="LK90" s="44"/>
      <c r="LL90" s="44"/>
      <c r="LM90" s="44"/>
      <c r="LN90" s="44"/>
      <c r="LO90" s="44"/>
      <c r="LP90" s="44"/>
      <c r="LQ90" s="44"/>
      <c r="LR90" s="44"/>
      <c r="LS90" s="44"/>
      <c r="LT90" s="44"/>
      <c r="LU90" s="44"/>
      <c r="LV90" s="44"/>
      <c r="LW90" s="44"/>
      <c r="LX90" s="44"/>
      <c r="LY90" s="44"/>
      <c r="LZ90" s="44"/>
      <c r="MA90" s="44"/>
      <c r="MB90" s="44"/>
      <c r="MC90" s="44"/>
      <c r="MD90" s="44"/>
      <c r="ME90" s="44"/>
      <c r="MF90" s="44"/>
      <c r="MG90" s="44"/>
      <c r="MH90" s="44"/>
      <c r="MI90" s="44"/>
      <c r="MJ90" s="44"/>
      <c r="MK90" s="44"/>
      <c r="ML90" s="44"/>
      <c r="MM90" s="44"/>
      <c r="MN90" s="44"/>
      <c r="MO90" s="44"/>
      <c r="MP90" s="44"/>
      <c r="MQ90" s="44"/>
      <c r="MR90" s="44"/>
      <c r="MS90" s="44"/>
      <c r="MT90" s="44"/>
      <c r="MU90" s="44"/>
      <c r="MV90" s="44"/>
      <c r="MW90" s="44"/>
      <c r="MX90" s="44"/>
      <c r="MY90" s="44"/>
      <c r="MZ90" s="44"/>
      <c r="NA90" s="44"/>
      <c r="NB90" s="44"/>
      <c r="NC90" s="44"/>
      <c r="ND90" s="44"/>
      <c r="NE90" s="44"/>
      <c r="NF90" s="44"/>
      <c r="NG90" s="44"/>
      <c r="NH90" s="44"/>
      <c r="NI90" s="44"/>
      <c r="NJ90" s="44"/>
      <c r="NK90" s="44"/>
      <c r="NL90" s="44"/>
      <c r="NM90" s="44"/>
      <c r="NN90" s="44"/>
      <c r="NO90" s="44"/>
      <c r="NP90" s="44"/>
      <c r="NQ90" s="44"/>
      <c r="NR90" s="44"/>
      <c r="NS90" s="44"/>
      <c r="NT90" s="44"/>
      <c r="NU90" s="44"/>
      <c r="NV90" s="44"/>
      <c r="NW90" s="44"/>
      <c r="NX90" s="44"/>
      <c r="NY90" s="44"/>
      <c r="NZ90" s="44"/>
      <c r="OA90" s="44"/>
      <c r="OB90" s="44"/>
      <c r="OC90" s="44"/>
      <c r="OD90" s="44"/>
      <c r="OE90" s="44"/>
      <c r="OF90" s="44"/>
      <c r="OG90" s="44"/>
      <c r="OH90" s="44"/>
      <c r="OI90" s="44"/>
      <c r="OJ90" s="44"/>
      <c r="OK90" s="44"/>
      <c r="OL90" s="44"/>
      <c r="OM90" s="44"/>
      <c r="ON90" s="44"/>
      <c r="OO90" s="44"/>
      <c r="OP90" s="44"/>
      <c r="OQ90" s="44"/>
      <c r="OR90" s="44"/>
      <c r="OS90" s="44"/>
      <c r="OT90" s="44"/>
      <c r="OU90" s="44"/>
      <c r="OV90" s="44"/>
      <c r="OW90" s="44"/>
      <c r="OX90" s="44"/>
      <c r="OY90" s="44"/>
      <c r="OZ90" s="44"/>
      <c r="PA90" s="44"/>
      <c r="PB90" s="44"/>
      <c r="PC90" s="44"/>
      <c r="PD90" s="44"/>
      <c r="PE90" s="44"/>
      <c r="PF90" s="44"/>
      <c r="PG90" s="44"/>
      <c r="PH90" s="44"/>
      <c r="PI90" s="44"/>
      <c r="PJ90" s="44"/>
      <c r="PK90" s="44"/>
      <c r="PL90" s="44"/>
      <c r="PM90" s="44"/>
      <c r="PN90" s="44"/>
      <c r="PO90" s="44"/>
      <c r="PP90" s="44"/>
      <c r="PQ90" s="44"/>
      <c r="PR90" s="44"/>
      <c r="PS90" s="44"/>
      <c r="PT90" s="44"/>
      <c r="PU90" s="44"/>
      <c r="PV90" s="44"/>
      <c r="PW90" s="44"/>
      <c r="PX90" s="44"/>
      <c r="PY90" s="44"/>
      <c r="PZ90" s="44"/>
      <c r="QA90" s="44"/>
      <c r="QB90" s="44"/>
      <c r="QC90" s="44"/>
      <c r="QD90" s="44"/>
      <c r="QE90" s="44"/>
      <c r="QF90" s="44"/>
      <c r="QG90" s="44"/>
      <c r="QH90" s="44"/>
      <c r="QI90" s="44"/>
      <c r="QJ90" s="44"/>
      <c r="QK90" s="44"/>
      <c r="QL90" s="44"/>
      <c r="QM90" s="44"/>
      <c r="QN90" s="44"/>
      <c r="QO90" s="44"/>
      <c r="QP90" s="44"/>
      <c r="QQ90" s="44"/>
      <c r="QR90" s="44"/>
      <c r="QS90" s="44"/>
      <c r="QT90" s="44"/>
      <c r="QU90" s="44"/>
      <c r="QV90" s="44"/>
      <c r="QW90" s="44"/>
      <c r="QX90" s="44"/>
      <c r="QY90" s="44"/>
      <c r="QZ90" s="44"/>
      <c r="RA90" s="44"/>
      <c r="RB90" s="44"/>
      <c r="RC90" s="44"/>
      <c r="RD90" s="44"/>
      <c r="RE90" s="44"/>
      <c r="RF90" s="44"/>
      <c r="RG90" s="44"/>
      <c r="RH90" s="44"/>
      <c r="RI90" s="44"/>
      <c r="RJ90" s="44"/>
      <c r="RK90" s="44"/>
      <c r="RL90" s="44"/>
      <c r="RM90" s="44"/>
      <c r="RN90" s="44"/>
      <c r="RO90" s="44"/>
      <c r="RP90" s="44"/>
      <c r="RQ90" s="44"/>
      <c r="RR90" s="44"/>
      <c r="RS90" s="44"/>
      <c r="RT90" s="44"/>
      <c r="RU90" s="44"/>
      <c r="RV90" s="44"/>
      <c r="RW90" s="44"/>
      <c r="RX90" s="44"/>
      <c r="RY90" s="44"/>
      <c r="RZ90" s="44"/>
      <c r="SA90" s="44"/>
      <c r="SB90" s="44"/>
      <c r="SC90" s="44"/>
      <c r="SD90" s="44"/>
      <c r="SE90" s="44"/>
      <c r="SF90" s="44"/>
      <c r="SG90" s="44"/>
      <c r="SH90" s="44"/>
      <c r="SI90" s="44"/>
      <c r="SJ90" s="44"/>
      <c r="SK90" s="44"/>
      <c r="SL90" s="44"/>
      <c r="SM90" s="44"/>
      <c r="SN90" s="44"/>
      <c r="SO90" s="44"/>
      <c r="SP90" s="44"/>
      <c r="SQ90" s="44"/>
      <c r="SR90" s="44"/>
      <c r="SS90" s="44"/>
      <c r="ST90" s="44"/>
      <c r="SU90" s="44"/>
      <c r="SV90" s="44"/>
      <c r="SW90" s="44"/>
      <c r="SX90" s="44"/>
      <c r="SY90" s="44"/>
      <c r="SZ90" s="44"/>
      <c r="TA90" s="44"/>
      <c r="TB90" s="44"/>
      <c r="TC90" s="44"/>
      <c r="TD90" s="44"/>
      <c r="TE90" s="44"/>
      <c r="TF90" s="44"/>
      <c r="TG90" s="44"/>
      <c r="TH90" s="44"/>
      <c r="TI90" s="44"/>
      <c r="TJ90" s="44"/>
      <c r="TK90" s="44"/>
      <c r="TL90" s="44"/>
      <c r="TM90" s="44"/>
      <c r="TN90" s="44"/>
      <c r="TO90" s="44"/>
      <c r="TP90" s="44"/>
      <c r="TQ90" s="44"/>
      <c r="TR90" s="44"/>
      <c r="TS90" s="44"/>
      <c r="TT90" s="44"/>
      <c r="TU90" s="44"/>
      <c r="TV90" s="44"/>
      <c r="TW90" s="44"/>
      <c r="TX90" s="44"/>
      <c r="TY90" s="44"/>
      <c r="TZ90" s="44"/>
      <c r="UA90" s="44"/>
      <c r="UB90" s="44"/>
      <c r="UC90" s="44"/>
      <c r="UD90" s="44"/>
      <c r="UE90" s="44"/>
      <c r="UF90" s="44"/>
      <c r="UG90" s="44"/>
      <c r="UH90" s="44"/>
      <c r="UI90" s="44"/>
      <c r="UJ90" s="44"/>
      <c r="UK90" s="44"/>
      <c r="UL90" s="44"/>
      <c r="UM90" s="44"/>
      <c r="UN90" s="44"/>
      <c r="UO90" s="44"/>
      <c r="UP90" s="44"/>
      <c r="UQ90" s="44"/>
      <c r="UR90" s="44"/>
      <c r="US90" s="44"/>
      <c r="UT90" s="44"/>
      <c r="UU90" s="44"/>
      <c r="UV90" s="44"/>
      <c r="UW90" s="44"/>
      <c r="UX90" s="44"/>
      <c r="UY90" s="44"/>
      <c r="UZ90" s="44"/>
      <c r="VA90" s="44"/>
      <c r="VB90" s="44"/>
      <c r="VC90" s="44"/>
      <c r="VD90" s="44"/>
      <c r="VE90" s="44"/>
      <c r="VF90" s="44"/>
      <c r="VG90" s="44"/>
      <c r="VH90" s="44"/>
      <c r="VI90" s="44"/>
      <c r="VJ90" s="44"/>
      <c r="VK90" s="44"/>
      <c r="VL90" s="44"/>
      <c r="VM90" s="44"/>
      <c r="VN90" s="44"/>
      <c r="VO90" s="44"/>
      <c r="VP90" s="44"/>
      <c r="VQ90" s="44"/>
      <c r="VR90" s="44"/>
      <c r="VS90" s="44"/>
      <c r="VT90" s="44"/>
      <c r="VU90" s="44"/>
      <c r="VV90" s="44"/>
      <c r="VW90" s="44"/>
      <c r="VX90" s="44"/>
      <c r="VY90" s="44"/>
      <c r="VZ90" s="44"/>
      <c r="WA90" s="44"/>
      <c r="WB90" s="44"/>
      <c r="WC90" s="44"/>
      <c r="WD90" s="44"/>
      <c r="WE90" s="44"/>
      <c r="WF90" s="44"/>
      <c r="WG90" s="44"/>
      <c r="WH90" s="44"/>
      <c r="WI90" s="44"/>
      <c r="WJ90" s="44"/>
      <c r="WK90" s="44"/>
      <c r="WL90" s="44"/>
      <c r="WM90" s="44"/>
      <c r="WN90" s="44"/>
      <c r="WO90" s="44"/>
      <c r="WP90" s="44"/>
      <c r="WQ90" s="44"/>
      <c r="WR90" s="44"/>
      <c r="WS90" s="44"/>
      <c r="WT90" s="44"/>
      <c r="WU90" s="44"/>
      <c r="WV90" s="44"/>
      <c r="WW90" s="44"/>
      <c r="WX90" s="44"/>
      <c r="WY90" s="44"/>
      <c r="WZ90" s="44"/>
      <c r="XA90" s="44"/>
      <c r="XB90" s="44"/>
      <c r="XC90" s="44"/>
      <c r="XD90" s="44"/>
      <c r="XE90" s="44"/>
      <c r="XF90" s="44"/>
      <c r="XG90" s="44"/>
      <c r="XH90" s="44"/>
      <c r="XI90" s="44"/>
      <c r="XJ90" s="44"/>
      <c r="XK90" s="44"/>
      <c r="XL90" s="44"/>
      <c r="XM90" s="44"/>
      <c r="XN90" s="44"/>
      <c r="XO90" s="44"/>
      <c r="XP90" s="44"/>
      <c r="XQ90" s="44"/>
      <c r="XR90" s="44"/>
      <c r="XS90" s="44"/>
      <c r="XT90" s="44"/>
      <c r="XU90" s="44"/>
      <c r="XV90" s="44"/>
      <c r="XW90" s="44"/>
      <c r="XX90" s="44"/>
      <c r="XY90" s="44"/>
      <c r="XZ90" s="44"/>
      <c r="YA90" s="44"/>
      <c r="YB90" s="44"/>
      <c r="YC90" s="44"/>
      <c r="YD90" s="44"/>
      <c r="YE90" s="44"/>
      <c r="YF90" s="44"/>
      <c r="YG90" s="44"/>
      <c r="YH90" s="44"/>
      <c r="YI90" s="44"/>
      <c r="YJ90" s="44"/>
      <c r="YK90" s="44"/>
      <c r="YL90" s="44"/>
      <c r="YM90" s="44"/>
      <c r="YN90" s="44"/>
      <c r="YO90" s="44"/>
      <c r="YP90" s="44"/>
      <c r="YQ90" s="44"/>
      <c r="YR90" s="44"/>
      <c r="YS90" s="44"/>
      <c r="YT90" s="44"/>
      <c r="YU90" s="44"/>
      <c r="YV90" s="44"/>
      <c r="YW90" s="44"/>
      <c r="YX90" s="44"/>
      <c r="YY90" s="44"/>
      <c r="YZ90" s="44"/>
      <c r="ZA90" s="44"/>
      <c r="ZB90" s="44"/>
      <c r="ZC90" s="44"/>
      <c r="ZD90" s="44"/>
      <c r="ZE90" s="44"/>
      <c r="ZF90" s="44"/>
      <c r="ZG90" s="44"/>
      <c r="ZH90" s="44"/>
      <c r="ZI90" s="44"/>
      <c r="ZJ90" s="44"/>
      <c r="ZK90" s="44"/>
      <c r="ZL90" s="44"/>
      <c r="ZM90" s="44"/>
      <c r="ZN90" s="44"/>
      <c r="ZO90" s="44"/>
      <c r="ZP90" s="44"/>
      <c r="ZQ90" s="44"/>
      <c r="ZR90" s="44"/>
      <c r="ZS90" s="44"/>
      <c r="ZT90" s="44"/>
      <c r="ZU90" s="44"/>
      <c r="ZV90" s="44"/>
      <c r="ZW90" s="44"/>
      <c r="ZX90" s="44"/>
      <c r="ZY90" s="44"/>
      <c r="ZZ90" s="44"/>
      <c r="AAA90" s="44"/>
      <c r="AAB90" s="44"/>
      <c r="AAC90" s="44"/>
      <c r="AAD90" s="44"/>
      <c r="AAE90" s="44"/>
      <c r="AAF90" s="44"/>
      <c r="AAG90" s="44"/>
      <c r="AAH90" s="44"/>
      <c r="AAI90" s="44"/>
      <c r="AAJ90" s="44"/>
      <c r="AAK90" s="44"/>
      <c r="AAL90" s="44"/>
      <c r="AAM90" s="44"/>
      <c r="AAN90" s="44"/>
      <c r="AAO90" s="44"/>
      <c r="AAP90" s="44"/>
      <c r="AAQ90" s="44"/>
      <c r="AAR90" s="44"/>
      <c r="AAS90" s="44"/>
      <c r="AAT90" s="44"/>
      <c r="AAU90" s="44"/>
      <c r="AAV90" s="44"/>
      <c r="AAW90" s="44"/>
      <c r="AAX90" s="44"/>
      <c r="AAY90" s="44"/>
      <c r="AAZ90" s="44"/>
      <c r="ABA90" s="44"/>
      <c r="ABB90" s="44"/>
      <c r="ABC90" s="44"/>
      <c r="ABD90" s="44"/>
      <c r="ABE90" s="44"/>
      <c r="ABF90" s="44"/>
      <c r="ABG90" s="44"/>
      <c r="ABH90" s="44"/>
      <c r="ABI90" s="44"/>
      <c r="ABJ90" s="44"/>
      <c r="ABK90" s="44"/>
      <c r="ABL90" s="44"/>
      <c r="ABM90" s="44"/>
      <c r="ABN90" s="44"/>
      <c r="ABO90" s="44"/>
      <c r="ABP90" s="44"/>
      <c r="ABQ90" s="44"/>
      <c r="ABR90" s="44"/>
      <c r="ABS90" s="44"/>
      <c r="ABT90" s="44"/>
      <c r="ABU90" s="44"/>
      <c r="ABV90" s="44"/>
      <c r="ABW90" s="44"/>
      <c r="ABX90" s="44"/>
      <c r="ABY90" s="44"/>
      <c r="ABZ90" s="44"/>
      <c r="ACA90" s="44"/>
      <c r="ACB90" s="44"/>
      <c r="ACC90" s="44"/>
      <c r="ACD90" s="44"/>
      <c r="ACE90" s="44"/>
      <c r="ACF90" s="44"/>
      <c r="ACG90" s="44"/>
      <c r="ACH90" s="44"/>
      <c r="ACI90" s="44"/>
      <c r="ACJ90" s="44"/>
      <c r="ACK90" s="44"/>
      <c r="ACL90" s="44"/>
      <c r="ACM90" s="44"/>
      <c r="ACN90" s="44"/>
      <c r="ACO90" s="44"/>
      <c r="ACP90" s="44"/>
      <c r="ACQ90" s="44"/>
      <c r="ACR90" s="44"/>
      <c r="ACS90" s="44"/>
      <c r="ACT90" s="44"/>
      <c r="ACU90" s="44"/>
      <c r="ACV90" s="44"/>
      <c r="ACW90" s="44"/>
      <c r="ACX90" s="44"/>
      <c r="ACY90" s="44"/>
      <c r="ACZ90" s="44"/>
      <c r="ADA90" s="44"/>
      <c r="ADB90" s="44"/>
      <c r="ADC90" s="44"/>
      <c r="ADD90" s="44"/>
      <c r="ADE90" s="44"/>
      <c r="ADF90" s="44"/>
      <c r="ADG90" s="44"/>
      <c r="ADH90" s="44"/>
      <c r="ADI90" s="44"/>
      <c r="ADJ90" s="44"/>
      <c r="ADK90" s="44"/>
      <c r="ADL90" s="44"/>
      <c r="ADM90" s="44"/>
      <c r="ADN90" s="44"/>
      <c r="ADO90" s="44"/>
      <c r="ADP90" s="44"/>
      <c r="ADQ90" s="44"/>
      <c r="ADR90" s="44"/>
      <c r="ADS90" s="44"/>
      <c r="ADT90" s="44"/>
      <c r="ADU90" s="44"/>
      <c r="ADV90" s="44"/>
      <c r="ADW90" s="44"/>
      <c r="ADX90" s="44"/>
      <c r="ADY90" s="44"/>
      <c r="ADZ90" s="44"/>
      <c r="AEA90" s="44"/>
      <c r="AEB90" s="44"/>
      <c r="AEC90" s="44"/>
      <c r="AED90" s="44"/>
      <c r="AEE90" s="44"/>
      <c r="AEF90" s="44"/>
      <c r="AEG90" s="44"/>
      <c r="AEH90" s="44"/>
      <c r="AEI90" s="44"/>
      <c r="AEJ90" s="44"/>
      <c r="AEK90" s="44"/>
      <c r="AEL90" s="44"/>
      <c r="AEM90" s="44"/>
      <c r="AEN90" s="44"/>
      <c r="AEO90" s="44"/>
      <c r="AEP90" s="44"/>
      <c r="AEQ90" s="44"/>
      <c r="AER90" s="44"/>
      <c r="AES90" s="44"/>
      <c r="AET90" s="44"/>
      <c r="AEU90" s="44"/>
      <c r="AEV90" s="44"/>
      <c r="AEW90" s="44"/>
      <c r="AEX90" s="44"/>
      <c r="AEY90" s="44"/>
      <c r="AEZ90" s="44"/>
      <c r="AFA90" s="44"/>
      <c r="AFB90" s="44"/>
      <c r="AFC90" s="44"/>
      <c r="AFD90" s="44"/>
      <c r="AFE90" s="44"/>
      <c r="AFF90" s="44"/>
      <c r="AFG90" s="44"/>
      <c r="AFH90" s="44"/>
      <c r="AFI90" s="44"/>
      <c r="AFJ90" s="44"/>
      <c r="AFK90" s="44"/>
      <c r="AFL90" s="44"/>
      <c r="AFM90" s="44"/>
      <c r="AFN90" s="44"/>
      <c r="AFO90" s="44"/>
      <c r="AFP90" s="44"/>
      <c r="AFQ90" s="44"/>
      <c r="AFR90" s="44"/>
      <c r="AFS90" s="44"/>
      <c r="AFT90" s="44"/>
      <c r="AFU90" s="44"/>
      <c r="AFV90" s="44"/>
      <c r="AFW90" s="44"/>
      <c r="AFX90" s="44"/>
      <c r="AFY90" s="44"/>
      <c r="AFZ90" s="44"/>
      <c r="AGA90" s="44"/>
      <c r="AGB90" s="44"/>
      <c r="AGC90" s="44"/>
      <c r="AGD90" s="44"/>
      <c r="AGE90" s="44"/>
      <c r="AGF90" s="44"/>
      <c r="AGG90" s="44"/>
      <c r="AGH90" s="44"/>
      <c r="AGI90" s="44"/>
      <c r="AGJ90" s="44"/>
      <c r="AGK90" s="44"/>
      <c r="AGL90" s="44"/>
      <c r="AGM90" s="44"/>
      <c r="AGN90" s="44"/>
      <c r="AGO90" s="44"/>
      <c r="AGP90" s="44"/>
      <c r="AGQ90" s="44"/>
      <c r="AGR90" s="44"/>
      <c r="AGS90" s="44"/>
      <c r="AGT90" s="44"/>
      <c r="AGU90" s="44"/>
      <c r="AGV90" s="44"/>
      <c r="AGW90" s="44"/>
      <c r="AGX90" s="44"/>
      <c r="AGY90" s="44"/>
      <c r="AGZ90" s="44"/>
      <c r="AHA90" s="44"/>
      <c r="AHB90" s="44"/>
      <c r="AHC90" s="44"/>
      <c r="AHD90" s="44"/>
      <c r="AHE90" s="44"/>
      <c r="AHF90" s="44"/>
      <c r="AHG90" s="44"/>
      <c r="AHH90" s="44"/>
      <c r="AHI90" s="44"/>
      <c r="AHJ90" s="44"/>
      <c r="AHK90" s="44"/>
      <c r="AHL90" s="44"/>
      <c r="AHM90" s="44"/>
      <c r="AHN90" s="44"/>
      <c r="AHO90" s="44"/>
      <c r="AHP90" s="44"/>
      <c r="AHQ90" s="44"/>
      <c r="AHR90" s="44"/>
      <c r="AHS90" s="44"/>
      <c r="AHT90" s="44"/>
      <c r="AHU90" s="44"/>
      <c r="AHV90" s="44"/>
      <c r="AHW90" s="44"/>
      <c r="AHX90" s="44"/>
      <c r="AHY90" s="44"/>
      <c r="AHZ90" s="44"/>
      <c r="AIA90" s="44"/>
      <c r="AIB90" s="44"/>
      <c r="AIC90" s="44"/>
      <c r="AID90" s="44"/>
      <c r="AIE90" s="44"/>
      <c r="AIF90" s="44"/>
      <c r="AIG90" s="44"/>
      <c r="AIH90" s="44"/>
      <c r="AII90" s="44"/>
      <c r="AIJ90" s="44"/>
      <c r="AIK90" s="44"/>
      <c r="AIL90" s="44"/>
      <c r="AIM90" s="44"/>
      <c r="AIN90" s="44"/>
      <c r="AIO90" s="44"/>
      <c r="AIP90" s="44"/>
      <c r="AIQ90" s="44"/>
      <c r="AIR90" s="44"/>
      <c r="AIS90" s="44"/>
      <c r="AIT90" s="44"/>
      <c r="AIU90" s="44"/>
      <c r="AIV90" s="44"/>
      <c r="AIW90" s="44"/>
      <c r="AIX90" s="44"/>
      <c r="AIY90" s="44"/>
      <c r="AIZ90" s="44"/>
      <c r="AJA90" s="44"/>
      <c r="AJB90" s="44"/>
      <c r="AJC90" s="44"/>
      <c r="AJD90" s="44"/>
      <c r="AJE90" s="44"/>
      <c r="AJF90" s="44"/>
      <c r="AJG90" s="44"/>
      <c r="AJH90" s="44"/>
      <c r="AJI90" s="44"/>
      <c r="AJJ90" s="44"/>
      <c r="AJK90" s="44"/>
      <c r="AJL90" s="44"/>
      <c r="AJM90" s="44"/>
      <c r="AJN90" s="44"/>
      <c r="AJO90" s="44"/>
      <c r="AJP90" s="44"/>
      <c r="AJQ90" s="44"/>
      <c r="AJR90" s="44"/>
      <c r="AJS90" s="44"/>
      <c r="AJT90" s="44"/>
      <c r="AJU90" s="44"/>
      <c r="AJV90" s="44"/>
      <c r="AJW90" s="44"/>
      <c r="AJX90" s="44"/>
      <c r="AJY90" s="44"/>
      <c r="AJZ90" s="44"/>
      <c r="AKA90" s="44"/>
      <c r="AKB90" s="44"/>
      <c r="AKC90" s="44"/>
      <c r="AKD90" s="44"/>
      <c r="AKE90" s="44"/>
      <c r="AKF90" s="44"/>
      <c r="AKG90" s="44"/>
      <c r="AKH90" s="44"/>
      <c r="AKI90" s="44"/>
      <c r="AKJ90" s="44"/>
      <c r="AKK90" s="44"/>
      <c r="AKL90" s="44"/>
      <c r="AKM90" s="44"/>
      <c r="AKN90" s="44"/>
      <c r="AKO90" s="44"/>
      <c r="AKP90" s="44"/>
      <c r="AKQ90" s="44"/>
      <c r="AKR90" s="44"/>
      <c r="AKS90" s="44"/>
      <c r="AKT90" s="44"/>
      <c r="AKU90" s="44"/>
      <c r="AKV90" s="44"/>
      <c r="AKW90" s="44"/>
      <c r="AKX90" s="44"/>
      <c r="AKY90" s="44"/>
      <c r="AKZ90" s="44"/>
      <c r="ALA90" s="44"/>
      <c r="ALB90" s="44"/>
      <c r="ALC90" s="44"/>
      <c r="ALD90" s="44"/>
      <c r="ALE90" s="44"/>
      <c r="ALF90" s="44"/>
      <c r="ALG90" s="44"/>
      <c r="ALH90" s="44"/>
      <c r="ALI90" s="44"/>
      <c r="ALJ90" s="44"/>
      <c r="ALK90" s="44"/>
      <c r="ALL90" s="44"/>
      <c r="ALM90" s="44"/>
      <c r="ALN90" s="44"/>
      <c r="ALO90" s="44"/>
      <c r="ALP90" s="44"/>
      <c r="ALQ90" s="44"/>
      <c r="ALR90" s="44"/>
      <c r="ALS90" s="44"/>
      <c r="ALT90" s="44"/>
      <c r="ALU90" s="44"/>
      <c r="ALV90" s="44"/>
      <c r="ALW90" s="44"/>
      <c r="ALX90" s="44"/>
      <c r="ALY90" s="44"/>
      <c r="ALZ90" s="44"/>
      <c r="AMA90" s="44"/>
      <c r="AMB90" s="44"/>
      <c r="AMC90" s="44"/>
      <c r="AMD90" s="44"/>
      <c r="AME90" s="44"/>
      <c r="AMF90" s="44"/>
      <c r="AMG90" s="44"/>
      <c r="AMH90" s="44"/>
      <c r="AMI90" s="44"/>
      <c r="AMJ90" s="44"/>
      <c r="AMK90" s="44"/>
      <c r="AML90" s="44"/>
      <c r="AMM90" s="44"/>
      <c r="AMN90" s="44"/>
      <c r="AMO90" s="44"/>
      <c r="AMP90" s="44"/>
      <c r="AMQ90" s="44"/>
      <c r="AMR90" s="44"/>
      <c r="AMS90" s="44"/>
      <c r="AMT90" s="44"/>
      <c r="AMU90" s="44"/>
      <c r="AMV90" s="44"/>
      <c r="AMW90" s="44"/>
      <c r="AMX90" s="44"/>
      <c r="AMY90" s="44"/>
      <c r="AMZ90" s="44"/>
      <c r="ANA90" s="44"/>
      <c r="ANB90" s="44"/>
      <c r="ANC90" s="44"/>
      <c r="AND90" s="44"/>
      <c r="ANE90" s="44"/>
      <c r="ANF90" s="44"/>
      <c r="ANG90" s="44"/>
      <c r="ANH90" s="44"/>
      <c r="ANI90" s="44"/>
      <c r="ANJ90" s="44"/>
      <c r="ANK90" s="44"/>
      <c r="ANL90" s="44"/>
      <c r="ANM90" s="44"/>
      <c r="ANN90" s="44"/>
      <c r="ANO90" s="44"/>
      <c r="ANP90" s="44"/>
      <c r="ANQ90" s="44"/>
      <c r="ANR90" s="44"/>
      <c r="ANS90" s="44"/>
      <c r="ANT90" s="44"/>
      <c r="ANU90" s="44"/>
      <c r="ANV90" s="44"/>
      <c r="ANW90" s="44"/>
      <c r="ANX90" s="44"/>
      <c r="ANY90" s="44"/>
      <c r="ANZ90" s="44"/>
      <c r="AOA90" s="44"/>
      <c r="AOB90" s="44"/>
      <c r="AOC90" s="44"/>
      <c r="AOD90" s="44"/>
      <c r="AOE90" s="44"/>
      <c r="AOF90" s="44"/>
      <c r="AOG90" s="44"/>
      <c r="AOH90" s="44"/>
      <c r="AOI90" s="44"/>
      <c r="AOJ90" s="44"/>
      <c r="AOK90" s="44"/>
      <c r="AOL90" s="44"/>
      <c r="AOM90" s="44"/>
      <c r="AON90" s="44"/>
      <c r="AOO90" s="44"/>
      <c r="AOP90" s="44"/>
      <c r="AOQ90" s="44"/>
      <c r="AOR90" s="44"/>
      <c r="AOS90" s="44"/>
      <c r="AOT90" s="44"/>
      <c r="AOU90" s="44"/>
      <c r="AOV90" s="44"/>
      <c r="AOW90" s="44"/>
      <c r="AOX90" s="44"/>
      <c r="AOY90" s="44"/>
      <c r="AOZ90" s="44"/>
      <c r="APA90" s="44"/>
      <c r="APB90" s="44"/>
      <c r="APC90" s="44"/>
      <c r="APD90" s="44"/>
      <c r="APE90" s="44"/>
      <c r="APF90" s="44"/>
      <c r="APG90" s="44"/>
      <c r="APH90" s="44"/>
      <c r="API90" s="44"/>
      <c r="APJ90" s="44"/>
      <c r="APK90" s="44"/>
      <c r="APL90" s="44"/>
      <c r="APM90" s="44"/>
    </row>
    <row r="91" spans="3:1105" x14ac:dyDescent="0.25">
      <c r="C91" s="46" t="s">
        <v>377</v>
      </c>
      <c r="D91" s="44">
        <v>12433</v>
      </c>
      <c r="E91" s="119">
        <v>8420869.4700000007</v>
      </c>
      <c r="F91" s="119">
        <v>0</v>
      </c>
      <c r="G91" s="119">
        <v>-2309450.17</v>
      </c>
      <c r="H91" s="119">
        <v>0</v>
      </c>
      <c r="I91" s="44"/>
      <c r="J91" s="44"/>
      <c r="K91" s="44"/>
      <c r="L91" s="44"/>
      <c r="M91" s="44"/>
      <c r="N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/>
      <c r="BM91" s="44"/>
      <c r="BN91" s="44"/>
      <c r="BO91" s="44"/>
      <c r="BP91" s="44"/>
      <c r="BQ91" s="44"/>
      <c r="BR91" s="44"/>
      <c r="BS91" s="44"/>
      <c r="BT91" s="44"/>
      <c r="BU91" s="44"/>
      <c r="BV91" s="44"/>
      <c r="BW91" s="44"/>
      <c r="BX91" s="44"/>
      <c r="BY91" s="44"/>
      <c r="BZ91" s="44"/>
      <c r="CA91" s="44"/>
      <c r="CB91" s="44"/>
      <c r="CC91" s="44"/>
      <c r="CD91" s="44"/>
      <c r="CE91" s="44"/>
      <c r="CF91" s="44"/>
      <c r="CG91" s="44"/>
      <c r="CH91" s="44"/>
      <c r="CI91" s="44"/>
      <c r="CJ91" s="44"/>
      <c r="CK91" s="44"/>
      <c r="CL91" s="44"/>
      <c r="CM91" s="44"/>
      <c r="CN91" s="44"/>
      <c r="CO91" s="44"/>
      <c r="CP91" s="44"/>
      <c r="CQ91" s="44"/>
      <c r="CR91" s="44"/>
      <c r="CS91" s="44"/>
      <c r="CT91" s="44"/>
      <c r="CU91" s="44"/>
      <c r="CV91" s="44"/>
      <c r="CW91" s="44"/>
      <c r="CX91" s="44"/>
      <c r="CY91" s="44"/>
      <c r="CZ91" s="44"/>
      <c r="DA91" s="44"/>
      <c r="DB91" s="44"/>
      <c r="DC91" s="44"/>
      <c r="DD91" s="44"/>
      <c r="DE91" s="44"/>
      <c r="DF91" s="44"/>
      <c r="DG91" s="44"/>
      <c r="DH91" s="44"/>
      <c r="DI91" s="44"/>
      <c r="DJ91" s="44"/>
      <c r="DK91" s="44"/>
      <c r="DL91" s="44"/>
      <c r="DM91" s="44"/>
      <c r="DN91" s="44"/>
      <c r="DO91" s="44"/>
      <c r="DP91" s="44"/>
      <c r="DQ91" s="44"/>
      <c r="DR91" s="44"/>
      <c r="DS91" s="44"/>
      <c r="DT91" s="44"/>
      <c r="DU91" s="44"/>
      <c r="DV91" s="44"/>
      <c r="DW91" s="44"/>
      <c r="DX91" s="44"/>
      <c r="DY91" s="44"/>
      <c r="DZ91" s="44"/>
      <c r="EA91" s="44"/>
      <c r="EB91" s="44"/>
      <c r="EC91" s="44"/>
      <c r="ED91" s="44"/>
      <c r="EE91" s="44"/>
      <c r="EF91" s="44"/>
      <c r="EG91" s="44"/>
      <c r="EH91" s="44"/>
      <c r="EI91" s="44"/>
      <c r="EJ91" s="44"/>
      <c r="EK91" s="44"/>
      <c r="EL91" s="44"/>
      <c r="EM91" s="44"/>
      <c r="EN91" s="44"/>
      <c r="EO91" s="44"/>
      <c r="EP91" s="44"/>
      <c r="EQ91" s="44"/>
      <c r="ER91" s="44"/>
      <c r="ES91" s="44"/>
      <c r="ET91" s="44"/>
      <c r="EU91" s="44"/>
      <c r="EV91" s="44"/>
      <c r="EW91" s="44"/>
      <c r="EX91" s="44"/>
      <c r="EY91" s="44"/>
      <c r="EZ91" s="44"/>
      <c r="FA91" s="44"/>
      <c r="FB91" s="44"/>
      <c r="FC91" s="44"/>
      <c r="FD91" s="44"/>
      <c r="FE91" s="44"/>
      <c r="FF91" s="44"/>
      <c r="FG91" s="44"/>
      <c r="FH91" s="44"/>
      <c r="FI91" s="44"/>
      <c r="FJ91" s="44"/>
      <c r="FK91" s="44"/>
      <c r="FL91" s="44"/>
      <c r="FM91" s="44"/>
      <c r="FN91" s="44"/>
      <c r="FO91" s="44"/>
      <c r="FP91" s="44"/>
      <c r="FQ91" s="44"/>
      <c r="FR91" s="44"/>
      <c r="FS91" s="44"/>
      <c r="FT91" s="44"/>
      <c r="FU91" s="44"/>
      <c r="FV91" s="44"/>
      <c r="FW91" s="44"/>
      <c r="FX91" s="44"/>
      <c r="FY91" s="44"/>
      <c r="FZ91" s="44"/>
      <c r="GA91" s="44"/>
      <c r="GB91" s="44"/>
      <c r="GC91" s="44"/>
      <c r="GD91" s="44"/>
      <c r="GE91" s="44"/>
      <c r="GF91" s="44"/>
      <c r="GG91" s="44"/>
      <c r="GH91" s="44"/>
      <c r="GI91" s="44"/>
      <c r="GJ91" s="44"/>
      <c r="GK91" s="44"/>
      <c r="GL91" s="44"/>
      <c r="GM91" s="44"/>
      <c r="GN91" s="44"/>
      <c r="GO91" s="44"/>
      <c r="GP91" s="44"/>
      <c r="GQ91" s="44"/>
      <c r="GR91" s="44"/>
      <c r="GS91" s="44"/>
      <c r="GT91" s="44"/>
      <c r="GU91" s="44"/>
      <c r="GV91" s="44"/>
      <c r="GW91" s="44"/>
      <c r="GX91" s="44"/>
      <c r="GY91" s="44"/>
      <c r="GZ91" s="44"/>
      <c r="HA91" s="44"/>
      <c r="HB91" s="44"/>
      <c r="HC91" s="44"/>
      <c r="HD91" s="44"/>
      <c r="HE91" s="44"/>
      <c r="HF91" s="44"/>
      <c r="HG91" s="44"/>
      <c r="HH91" s="44"/>
      <c r="HI91" s="44"/>
      <c r="HJ91" s="44"/>
      <c r="HK91" s="44"/>
      <c r="HL91" s="44"/>
      <c r="HM91" s="44"/>
      <c r="HN91" s="44"/>
      <c r="HO91" s="44"/>
      <c r="HP91" s="44"/>
      <c r="HQ91" s="44"/>
      <c r="HR91" s="44"/>
      <c r="HS91" s="44"/>
      <c r="HT91" s="44"/>
      <c r="HU91" s="44"/>
      <c r="HV91" s="44"/>
      <c r="HW91" s="44"/>
      <c r="HX91" s="44"/>
      <c r="HY91" s="44"/>
      <c r="HZ91" s="44"/>
      <c r="IA91" s="44"/>
      <c r="IB91" s="44"/>
      <c r="IC91" s="44"/>
      <c r="ID91" s="44"/>
      <c r="IE91" s="44"/>
      <c r="IF91" s="44"/>
      <c r="IG91" s="44"/>
      <c r="IH91" s="44"/>
      <c r="II91" s="44"/>
      <c r="IJ91" s="44"/>
      <c r="IK91" s="44"/>
      <c r="IL91" s="44"/>
      <c r="IM91" s="44"/>
      <c r="IN91" s="44"/>
      <c r="IO91" s="44"/>
      <c r="IP91" s="44"/>
      <c r="IQ91" s="44"/>
      <c r="IR91" s="44"/>
      <c r="IS91" s="44"/>
      <c r="IT91" s="44"/>
      <c r="IU91" s="44"/>
      <c r="IV91" s="44"/>
      <c r="IW91" s="44"/>
      <c r="IX91" s="44"/>
      <c r="IY91" s="44"/>
      <c r="IZ91" s="44"/>
      <c r="JA91" s="44"/>
      <c r="JB91" s="44"/>
      <c r="JC91" s="44"/>
      <c r="JD91" s="44"/>
      <c r="JE91" s="44"/>
      <c r="JF91" s="44"/>
      <c r="JG91" s="44"/>
      <c r="JH91" s="44"/>
      <c r="JI91" s="44"/>
      <c r="JJ91" s="44"/>
      <c r="JK91" s="44"/>
      <c r="JL91" s="44"/>
      <c r="JM91" s="44"/>
      <c r="JN91" s="44"/>
      <c r="JO91" s="44"/>
      <c r="JP91" s="44"/>
      <c r="JQ91" s="44"/>
      <c r="JR91" s="44"/>
      <c r="JS91" s="44"/>
      <c r="JT91" s="44"/>
      <c r="JU91" s="44"/>
      <c r="JV91" s="44"/>
      <c r="JW91" s="44"/>
      <c r="JX91" s="44"/>
      <c r="JY91" s="44"/>
      <c r="JZ91" s="44"/>
      <c r="KA91" s="44"/>
      <c r="KB91" s="44"/>
      <c r="KC91" s="44"/>
      <c r="KD91" s="44"/>
      <c r="KE91" s="44"/>
      <c r="KF91" s="44"/>
      <c r="KG91" s="44"/>
      <c r="KH91" s="44"/>
      <c r="KI91" s="44"/>
      <c r="KJ91" s="44"/>
      <c r="KK91" s="44"/>
      <c r="KL91" s="44"/>
      <c r="KM91" s="44"/>
      <c r="KN91" s="44"/>
      <c r="KO91" s="44"/>
      <c r="KP91" s="44"/>
      <c r="KQ91" s="44"/>
      <c r="KR91" s="44"/>
      <c r="KS91" s="44"/>
      <c r="KT91" s="44"/>
      <c r="KU91" s="44"/>
      <c r="KV91" s="44"/>
      <c r="KW91" s="44"/>
      <c r="KX91" s="44"/>
      <c r="KY91" s="44"/>
      <c r="KZ91" s="44"/>
      <c r="LA91" s="44"/>
      <c r="LB91" s="44"/>
      <c r="LC91" s="44"/>
      <c r="LD91" s="44"/>
      <c r="LE91" s="44"/>
      <c r="LF91" s="44"/>
      <c r="LG91" s="44"/>
      <c r="LH91" s="44"/>
      <c r="LI91" s="44"/>
      <c r="LJ91" s="44"/>
      <c r="LK91" s="44"/>
      <c r="LL91" s="44"/>
      <c r="LM91" s="44"/>
      <c r="LN91" s="44"/>
      <c r="LO91" s="44"/>
      <c r="LP91" s="44"/>
      <c r="LQ91" s="44"/>
      <c r="LR91" s="44"/>
      <c r="LS91" s="44"/>
      <c r="LT91" s="44"/>
      <c r="LU91" s="44"/>
      <c r="LV91" s="44"/>
      <c r="LW91" s="44"/>
      <c r="LX91" s="44"/>
      <c r="LY91" s="44"/>
      <c r="LZ91" s="44"/>
      <c r="MA91" s="44"/>
      <c r="MB91" s="44"/>
      <c r="MC91" s="44"/>
      <c r="MD91" s="44"/>
      <c r="ME91" s="44"/>
      <c r="MF91" s="44"/>
      <c r="MG91" s="44"/>
      <c r="MH91" s="44"/>
      <c r="MI91" s="44"/>
      <c r="MJ91" s="44"/>
      <c r="MK91" s="44"/>
      <c r="ML91" s="44"/>
      <c r="MM91" s="44"/>
      <c r="MN91" s="44"/>
      <c r="MO91" s="44"/>
      <c r="MP91" s="44"/>
      <c r="MQ91" s="44"/>
      <c r="MR91" s="44"/>
      <c r="MS91" s="44"/>
      <c r="MT91" s="44"/>
      <c r="MU91" s="44"/>
      <c r="MV91" s="44"/>
      <c r="MW91" s="44"/>
      <c r="MX91" s="44"/>
      <c r="MY91" s="44"/>
      <c r="MZ91" s="44"/>
      <c r="NA91" s="44"/>
      <c r="NB91" s="44"/>
      <c r="NC91" s="44"/>
      <c r="ND91" s="44"/>
      <c r="NE91" s="44"/>
      <c r="NF91" s="44"/>
      <c r="NG91" s="44"/>
      <c r="NH91" s="44"/>
      <c r="NI91" s="44"/>
      <c r="NJ91" s="44"/>
      <c r="NK91" s="44"/>
      <c r="NL91" s="44"/>
      <c r="NM91" s="44"/>
      <c r="NN91" s="44"/>
      <c r="NO91" s="44"/>
      <c r="NP91" s="44"/>
      <c r="NQ91" s="44"/>
      <c r="NR91" s="44"/>
      <c r="NS91" s="44"/>
      <c r="NT91" s="44"/>
      <c r="NU91" s="44"/>
      <c r="NV91" s="44"/>
      <c r="NW91" s="44"/>
      <c r="NX91" s="44"/>
      <c r="NY91" s="44"/>
      <c r="NZ91" s="44"/>
      <c r="OA91" s="44"/>
      <c r="OB91" s="44"/>
      <c r="OC91" s="44"/>
      <c r="OD91" s="44"/>
      <c r="OE91" s="44"/>
      <c r="OF91" s="44"/>
      <c r="OG91" s="44"/>
      <c r="OH91" s="44"/>
      <c r="OI91" s="44"/>
      <c r="OJ91" s="44"/>
      <c r="OK91" s="44"/>
      <c r="OL91" s="44"/>
      <c r="OM91" s="44"/>
      <c r="ON91" s="44"/>
      <c r="OO91" s="44"/>
      <c r="OP91" s="44"/>
      <c r="OQ91" s="44"/>
      <c r="OR91" s="44"/>
      <c r="OS91" s="44"/>
      <c r="OT91" s="44"/>
      <c r="OU91" s="44"/>
      <c r="OV91" s="44"/>
      <c r="OW91" s="44"/>
      <c r="OX91" s="44"/>
      <c r="OY91" s="44"/>
      <c r="OZ91" s="44"/>
      <c r="PA91" s="44"/>
      <c r="PB91" s="44"/>
      <c r="PC91" s="44"/>
      <c r="PD91" s="44"/>
      <c r="PE91" s="44"/>
      <c r="PF91" s="44"/>
      <c r="PG91" s="44"/>
      <c r="PH91" s="44"/>
      <c r="PI91" s="44"/>
      <c r="PJ91" s="44"/>
      <c r="PK91" s="44"/>
      <c r="PL91" s="44"/>
      <c r="PM91" s="44"/>
      <c r="PN91" s="44"/>
      <c r="PO91" s="44"/>
      <c r="PP91" s="44"/>
      <c r="PQ91" s="44"/>
      <c r="PR91" s="44"/>
      <c r="PS91" s="44"/>
      <c r="PT91" s="44"/>
      <c r="PU91" s="44"/>
      <c r="PV91" s="44"/>
      <c r="PW91" s="44"/>
      <c r="PX91" s="44"/>
      <c r="PY91" s="44"/>
      <c r="PZ91" s="44"/>
      <c r="QA91" s="44"/>
      <c r="QB91" s="44"/>
      <c r="QC91" s="44"/>
      <c r="QD91" s="44"/>
      <c r="QE91" s="44"/>
      <c r="QF91" s="44"/>
      <c r="QG91" s="44"/>
      <c r="QH91" s="44"/>
      <c r="QI91" s="44"/>
      <c r="QJ91" s="44"/>
      <c r="QK91" s="44"/>
      <c r="QL91" s="44"/>
      <c r="QM91" s="44"/>
      <c r="QN91" s="44"/>
      <c r="QO91" s="44"/>
      <c r="QP91" s="44"/>
      <c r="QQ91" s="44"/>
      <c r="QR91" s="44"/>
      <c r="QS91" s="44"/>
      <c r="QT91" s="44"/>
      <c r="QU91" s="44"/>
      <c r="QV91" s="44"/>
      <c r="QW91" s="44"/>
      <c r="QX91" s="44"/>
      <c r="QY91" s="44"/>
      <c r="QZ91" s="44"/>
      <c r="RA91" s="44"/>
      <c r="RB91" s="44"/>
      <c r="RC91" s="44"/>
      <c r="RD91" s="44"/>
      <c r="RE91" s="44"/>
      <c r="RF91" s="44"/>
      <c r="RG91" s="44"/>
      <c r="RH91" s="44"/>
      <c r="RI91" s="44"/>
      <c r="RJ91" s="44"/>
      <c r="RK91" s="44"/>
      <c r="RL91" s="44"/>
      <c r="RM91" s="44"/>
      <c r="RN91" s="44"/>
      <c r="RO91" s="44"/>
      <c r="RP91" s="44"/>
      <c r="RQ91" s="44"/>
      <c r="RR91" s="44"/>
      <c r="RS91" s="44"/>
      <c r="RT91" s="44"/>
      <c r="RU91" s="44"/>
      <c r="RV91" s="44"/>
      <c r="RW91" s="44"/>
      <c r="RX91" s="44"/>
      <c r="RY91" s="44"/>
      <c r="RZ91" s="44"/>
      <c r="SA91" s="44"/>
      <c r="SB91" s="44"/>
      <c r="SC91" s="44"/>
      <c r="SD91" s="44"/>
      <c r="SE91" s="44"/>
      <c r="SF91" s="44"/>
      <c r="SG91" s="44"/>
      <c r="SH91" s="44"/>
      <c r="SI91" s="44"/>
      <c r="SJ91" s="44"/>
      <c r="SK91" s="44"/>
      <c r="SL91" s="44"/>
      <c r="SM91" s="44"/>
      <c r="SN91" s="44"/>
      <c r="SO91" s="44"/>
      <c r="SP91" s="44"/>
      <c r="SQ91" s="44"/>
      <c r="SR91" s="44"/>
      <c r="SS91" s="44"/>
      <c r="ST91" s="44"/>
      <c r="SU91" s="44"/>
      <c r="SV91" s="44"/>
      <c r="SW91" s="44"/>
      <c r="SX91" s="44"/>
      <c r="SY91" s="44"/>
      <c r="SZ91" s="44"/>
      <c r="TA91" s="44"/>
      <c r="TB91" s="44"/>
      <c r="TC91" s="44"/>
      <c r="TD91" s="44"/>
      <c r="TE91" s="44"/>
      <c r="TF91" s="44"/>
      <c r="TG91" s="44"/>
      <c r="TH91" s="44"/>
      <c r="TI91" s="44"/>
      <c r="TJ91" s="44"/>
      <c r="TK91" s="44"/>
      <c r="TL91" s="44"/>
      <c r="TM91" s="44"/>
      <c r="TN91" s="44"/>
      <c r="TO91" s="44"/>
      <c r="TP91" s="44"/>
      <c r="TQ91" s="44"/>
      <c r="TR91" s="44"/>
      <c r="TS91" s="44"/>
      <c r="TT91" s="44"/>
      <c r="TU91" s="44"/>
      <c r="TV91" s="44"/>
      <c r="TW91" s="44"/>
      <c r="TX91" s="44"/>
      <c r="TY91" s="44"/>
      <c r="TZ91" s="44"/>
      <c r="UA91" s="44"/>
      <c r="UB91" s="44"/>
      <c r="UC91" s="44"/>
      <c r="UD91" s="44"/>
      <c r="UE91" s="44"/>
      <c r="UF91" s="44"/>
      <c r="UG91" s="44"/>
      <c r="UH91" s="44"/>
      <c r="UI91" s="44"/>
      <c r="UJ91" s="44"/>
      <c r="UK91" s="44"/>
      <c r="UL91" s="44"/>
      <c r="UM91" s="44"/>
      <c r="UN91" s="44"/>
      <c r="UO91" s="44"/>
      <c r="UP91" s="44"/>
      <c r="UQ91" s="44"/>
      <c r="UR91" s="44"/>
      <c r="US91" s="44"/>
      <c r="UT91" s="44"/>
      <c r="UU91" s="44"/>
      <c r="UV91" s="44"/>
      <c r="UW91" s="44"/>
      <c r="UX91" s="44"/>
      <c r="UY91" s="44"/>
      <c r="UZ91" s="44"/>
      <c r="VA91" s="44"/>
      <c r="VB91" s="44"/>
      <c r="VC91" s="44"/>
      <c r="VD91" s="44"/>
      <c r="VE91" s="44"/>
      <c r="VF91" s="44"/>
      <c r="VG91" s="44"/>
      <c r="VH91" s="44"/>
      <c r="VI91" s="44"/>
      <c r="VJ91" s="44"/>
      <c r="VK91" s="44"/>
      <c r="VL91" s="44"/>
      <c r="VM91" s="44"/>
      <c r="VN91" s="44"/>
      <c r="VO91" s="44"/>
      <c r="VP91" s="44"/>
      <c r="VQ91" s="44"/>
      <c r="VR91" s="44"/>
      <c r="VS91" s="44"/>
      <c r="VT91" s="44"/>
      <c r="VU91" s="44"/>
      <c r="VV91" s="44"/>
      <c r="VW91" s="44"/>
      <c r="VX91" s="44"/>
      <c r="VY91" s="44"/>
      <c r="VZ91" s="44"/>
      <c r="WA91" s="44"/>
      <c r="WB91" s="44"/>
      <c r="WC91" s="44"/>
      <c r="WD91" s="44"/>
      <c r="WE91" s="44"/>
      <c r="WF91" s="44"/>
      <c r="WG91" s="44"/>
      <c r="WH91" s="44"/>
      <c r="WI91" s="44"/>
      <c r="WJ91" s="44"/>
      <c r="WK91" s="44"/>
      <c r="WL91" s="44"/>
      <c r="WM91" s="44"/>
      <c r="WN91" s="44"/>
      <c r="WO91" s="44"/>
      <c r="WP91" s="44"/>
      <c r="WQ91" s="44"/>
      <c r="WR91" s="44"/>
      <c r="WS91" s="44"/>
      <c r="WT91" s="44"/>
      <c r="WU91" s="44"/>
      <c r="WV91" s="44"/>
      <c r="WW91" s="44"/>
      <c r="WX91" s="44"/>
      <c r="WY91" s="44"/>
      <c r="WZ91" s="44"/>
      <c r="XA91" s="44"/>
      <c r="XB91" s="44"/>
      <c r="XC91" s="44"/>
      <c r="XD91" s="44"/>
      <c r="XE91" s="44"/>
      <c r="XF91" s="44"/>
      <c r="XG91" s="44"/>
      <c r="XH91" s="44"/>
      <c r="XI91" s="44"/>
      <c r="XJ91" s="44"/>
      <c r="XK91" s="44"/>
      <c r="XL91" s="44"/>
      <c r="XM91" s="44"/>
      <c r="XN91" s="44"/>
      <c r="XO91" s="44"/>
      <c r="XP91" s="44"/>
      <c r="XQ91" s="44"/>
      <c r="XR91" s="44"/>
      <c r="XS91" s="44"/>
      <c r="XT91" s="44"/>
      <c r="XU91" s="44"/>
      <c r="XV91" s="44"/>
      <c r="XW91" s="44"/>
      <c r="XX91" s="44"/>
      <c r="XY91" s="44"/>
      <c r="XZ91" s="44"/>
      <c r="YA91" s="44"/>
      <c r="YB91" s="44"/>
      <c r="YC91" s="44"/>
      <c r="YD91" s="44"/>
      <c r="YE91" s="44"/>
      <c r="YF91" s="44"/>
      <c r="YG91" s="44"/>
      <c r="YH91" s="44"/>
      <c r="YI91" s="44"/>
      <c r="YJ91" s="44"/>
      <c r="YK91" s="44"/>
      <c r="YL91" s="44"/>
      <c r="YM91" s="44"/>
      <c r="YN91" s="44"/>
      <c r="YO91" s="44"/>
      <c r="YP91" s="44"/>
      <c r="YQ91" s="44"/>
      <c r="YR91" s="44"/>
      <c r="YS91" s="44"/>
      <c r="YT91" s="44"/>
      <c r="YU91" s="44"/>
      <c r="YV91" s="44"/>
      <c r="YW91" s="44"/>
      <c r="YX91" s="44"/>
      <c r="YY91" s="44"/>
      <c r="YZ91" s="44"/>
      <c r="ZA91" s="44"/>
      <c r="ZB91" s="44"/>
      <c r="ZC91" s="44"/>
      <c r="ZD91" s="44"/>
      <c r="ZE91" s="44"/>
      <c r="ZF91" s="44"/>
      <c r="ZG91" s="44"/>
      <c r="ZH91" s="44"/>
      <c r="ZI91" s="44"/>
      <c r="ZJ91" s="44"/>
      <c r="ZK91" s="44"/>
      <c r="ZL91" s="44"/>
      <c r="ZM91" s="44"/>
      <c r="ZN91" s="44"/>
      <c r="ZO91" s="44"/>
      <c r="ZP91" s="44"/>
      <c r="ZQ91" s="44"/>
      <c r="ZR91" s="44"/>
      <c r="ZS91" s="44"/>
      <c r="ZT91" s="44"/>
      <c r="ZU91" s="44"/>
      <c r="ZV91" s="44"/>
      <c r="ZW91" s="44"/>
      <c r="ZX91" s="44"/>
      <c r="ZY91" s="44"/>
      <c r="ZZ91" s="44"/>
      <c r="AAA91" s="44"/>
      <c r="AAB91" s="44"/>
      <c r="AAC91" s="44"/>
      <c r="AAD91" s="44"/>
      <c r="AAE91" s="44"/>
      <c r="AAF91" s="44"/>
      <c r="AAG91" s="44"/>
      <c r="AAH91" s="44"/>
      <c r="AAI91" s="44"/>
      <c r="AAJ91" s="44"/>
      <c r="AAK91" s="44"/>
      <c r="AAL91" s="44"/>
      <c r="AAM91" s="44"/>
      <c r="AAN91" s="44"/>
      <c r="AAO91" s="44"/>
      <c r="AAP91" s="44"/>
      <c r="AAQ91" s="44"/>
      <c r="AAR91" s="44"/>
      <c r="AAS91" s="44"/>
      <c r="AAT91" s="44"/>
      <c r="AAU91" s="44"/>
      <c r="AAV91" s="44"/>
      <c r="AAW91" s="44"/>
      <c r="AAX91" s="44"/>
      <c r="AAY91" s="44"/>
      <c r="AAZ91" s="44"/>
      <c r="ABA91" s="44"/>
      <c r="ABB91" s="44"/>
      <c r="ABC91" s="44"/>
      <c r="ABD91" s="44"/>
      <c r="ABE91" s="44"/>
      <c r="ABF91" s="44"/>
      <c r="ABG91" s="44"/>
      <c r="ABH91" s="44"/>
      <c r="ABI91" s="44"/>
      <c r="ABJ91" s="44"/>
      <c r="ABK91" s="44"/>
      <c r="ABL91" s="44"/>
      <c r="ABM91" s="44"/>
      <c r="ABN91" s="44"/>
      <c r="ABO91" s="44"/>
      <c r="ABP91" s="44"/>
      <c r="ABQ91" s="44"/>
      <c r="ABR91" s="44"/>
      <c r="ABS91" s="44"/>
      <c r="ABT91" s="44"/>
      <c r="ABU91" s="44"/>
      <c r="ABV91" s="44"/>
      <c r="ABW91" s="44"/>
      <c r="ABX91" s="44"/>
      <c r="ABY91" s="44"/>
      <c r="ABZ91" s="44"/>
      <c r="ACA91" s="44"/>
      <c r="ACB91" s="44"/>
      <c r="ACC91" s="44"/>
      <c r="ACD91" s="44"/>
      <c r="ACE91" s="44"/>
      <c r="ACF91" s="44"/>
      <c r="ACG91" s="44"/>
      <c r="ACH91" s="44"/>
      <c r="ACI91" s="44"/>
      <c r="ACJ91" s="44"/>
      <c r="ACK91" s="44"/>
      <c r="ACL91" s="44"/>
      <c r="ACM91" s="44"/>
      <c r="ACN91" s="44"/>
      <c r="ACO91" s="44"/>
      <c r="ACP91" s="44"/>
      <c r="ACQ91" s="44"/>
      <c r="ACR91" s="44"/>
      <c r="ACS91" s="44"/>
      <c r="ACT91" s="44"/>
      <c r="ACU91" s="44"/>
      <c r="ACV91" s="44"/>
      <c r="ACW91" s="44"/>
      <c r="ACX91" s="44"/>
      <c r="ACY91" s="44"/>
      <c r="ACZ91" s="44"/>
      <c r="ADA91" s="44"/>
      <c r="ADB91" s="44"/>
      <c r="ADC91" s="44"/>
      <c r="ADD91" s="44"/>
      <c r="ADE91" s="44"/>
      <c r="ADF91" s="44"/>
      <c r="ADG91" s="44"/>
      <c r="ADH91" s="44"/>
      <c r="ADI91" s="44"/>
      <c r="ADJ91" s="44"/>
      <c r="ADK91" s="44"/>
      <c r="ADL91" s="44"/>
      <c r="ADM91" s="44"/>
      <c r="ADN91" s="44"/>
      <c r="ADO91" s="44"/>
      <c r="ADP91" s="44"/>
      <c r="ADQ91" s="44"/>
      <c r="ADR91" s="44"/>
      <c r="ADS91" s="44"/>
      <c r="ADT91" s="44"/>
      <c r="ADU91" s="44"/>
      <c r="ADV91" s="44"/>
      <c r="ADW91" s="44"/>
      <c r="ADX91" s="44"/>
      <c r="ADY91" s="44"/>
      <c r="ADZ91" s="44"/>
      <c r="AEA91" s="44"/>
      <c r="AEB91" s="44"/>
      <c r="AEC91" s="44"/>
      <c r="AED91" s="44"/>
      <c r="AEE91" s="44"/>
      <c r="AEF91" s="44"/>
      <c r="AEG91" s="44"/>
      <c r="AEH91" s="44"/>
      <c r="AEI91" s="44"/>
      <c r="AEJ91" s="44"/>
      <c r="AEK91" s="44"/>
      <c r="AEL91" s="44"/>
      <c r="AEM91" s="44"/>
      <c r="AEN91" s="44"/>
      <c r="AEO91" s="44"/>
      <c r="AEP91" s="44"/>
      <c r="AEQ91" s="44"/>
      <c r="AER91" s="44"/>
      <c r="AES91" s="44"/>
      <c r="AET91" s="44"/>
      <c r="AEU91" s="44"/>
      <c r="AEV91" s="44"/>
      <c r="AEW91" s="44"/>
      <c r="AEX91" s="44"/>
      <c r="AEY91" s="44"/>
      <c r="AEZ91" s="44"/>
      <c r="AFA91" s="44"/>
      <c r="AFB91" s="44"/>
      <c r="AFC91" s="44"/>
      <c r="AFD91" s="44"/>
      <c r="AFE91" s="44"/>
      <c r="AFF91" s="44"/>
      <c r="AFG91" s="44"/>
      <c r="AFH91" s="44"/>
      <c r="AFI91" s="44"/>
      <c r="AFJ91" s="44"/>
      <c r="AFK91" s="44"/>
      <c r="AFL91" s="44"/>
      <c r="AFM91" s="44"/>
      <c r="AFN91" s="44"/>
      <c r="AFO91" s="44"/>
      <c r="AFP91" s="44"/>
      <c r="AFQ91" s="44"/>
      <c r="AFR91" s="44"/>
      <c r="AFS91" s="44"/>
      <c r="AFT91" s="44"/>
      <c r="AFU91" s="44"/>
      <c r="AFV91" s="44"/>
      <c r="AFW91" s="44"/>
      <c r="AFX91" s="44"/>
      <c r="AFY91" s="44"/>
      <c r="AFZ91" s="44"/>
      <c r="AGA91" s="44"/>
      <c r="AGB91" s="44"/>
      <c r="AGC91" s="44"/>
      <c r="AGD91" s="44"/>
      <c r="AGE91" s="44"/>
      <c r="AGF91" s="44"/>
      <c r="AGG91" s="44"/>
      <c r="AGH91" s="44"/>
      <c r="AGI91" s="44"/>
      <c r="AGJ91" s="44"/>
      <c r="AGK91" s="44"/>
      <c r="AGL91" s="44"/>
      <c r="AGM91" s="44"/>
      <c r="AGN91" s="44"/>
      <c r="AGO91" s="44"/>
      <c r="AGP91" s="44"/>
      <c r="AGQ91" s="44"/>
      <c r="AGR91" s="44"/>
      <c r="AGS91" s="44"/>
      <c r="AGT91" s="44"/>
      <c r="AGU91" s="44"/>
      <c r="AGV91" s="44"/>
      <c r="AGW91" s="44"/>
      <c r="AGX91" s="44"/>
      <c r="AGY91" s="44"/>
      <c r="AGZ91" s="44"/>
      <c r="AHA91" s="44"/>
      <c r="AHB91" s="44"/>
      <c r="AHC91" s="44"/>
      <c r="AHD91" s="44"/>
      <c r="AHE91" s="44"/>
      <c r="AHF91" s="44"/>
      <c r="AHG91" s="44"/>
      <c r="AHH91" s="44"/>
      <c r="AHI91" s="44"/>
      <c r="AHJ91" s="44"/>
      <c r="AHK91" s="44"/>
      <c r="AHL91" s="44"/>
      <c r="AHM91" s="44"/>
      <c r="AHN91" s="44"/>
      <c r="AHO91" s="44"/>
      <c r="AHP91" s="44"/>
      <c r="AHQ91" s="44"/>
      <c r="AHR91" s="44"/>
      <c r="AHS91" s="44"/>
      <c r="AHT91" s="44"/>
      <c r="AHU91" s="44"/>
      <c r="AHV91" s="44"/>
      <c r="AHW91" s="44"/>
      <c r="AHX91" s="44"/>
      <c r="AHY91" s="44"/>
      <c r="AHZ91" s="44"/>
      <c r="AIA91" s="44"/>
      <c r="AIB91" s="44"/>
      <c r="AIC91" s="44"/>
      <c r="AID91" s="44"/>
      <c r="AIE91" s="44"/>
      <c r="AIF91" s="44"/>
      <c r="AIG91" s="44"/>
      <c r="AIH91" s="44"/>
      <c r="AII91" s="44"/>
      <c r="AIJ91" s="44"/>
      <c r="AIK91" s="44"/>
      <c r="AIL91" s="44"/>
      <c r="AIM91" s="44"/>
      <c r="AIN91" s="44"/>
      <c r="AIO91" s="44"/>
      <c r="AIP91" s="44"/>
      <c r="AIQ91" s="44"/>
      <c r="AIR91" s="44"/>
      <c r="AIS91" s="44"/>
      <c r="AIT91" s="44"/>
      <c r="AIU91" s="44"/>
      <c r="AIV91" s="44"/>
      <c r="AIW91" s="44"/>
      <c r="AIX91" s="44"/>
      <c r="AIY91" s="44"/>
      <c r="AIZ91" s="44"/>
      <c r="AJA91" s="44"/>
      <c r="AJB91" s="44"/>
      <c r="AJC91" s="44"/>
      <c r="AJD91" s="44"/>
      <c r="AJE91" s="44"/>
      <c r="AJF91" s="44"/>
      <c r="AJG91" s="44"/>
      <c r="AJH91" s="44"/>
      <c r="AJI91" s="44"/>
      <c r="AJJ91" s="44"/>
      <c r="AJK91" s="44"/>
      <c r="AJL91" s="44"/>
      <c r="AJM91" s="44"/>
      <c r="AJN91" s="44"/>
      <c r="AJO91" s="44"/>
      <c r="AJP91" s="44"/>
      <c r="AJQ91" s="44"/>
      <c r="AJR91" s="44"/>
      <c r="AJS91" s="44"/>
      <c r="AJT91" s="44"/>
      <c r="AJU91" s="44"/>
      <c r="AJV91" s="44"/>
      <c r="AJW91" s="44"/>
      <c r="AJX91" s="44"/>
      <c r="AJY91" s="44"/>
      <c r="AJZ91" s="44"/>
      <c r="AKA91" s="44"/>
      <c r="AKB91" s="44"/>
      <c r="AKC91" s="44"/>
      <c r="AKD91" s="44"/>
      <c r="AKE91" s="44"/>
      <c r="AKF91" s="44"/>
      <c r="AKG91" s="44"/>
      <c r="AKH91" s="44"/>
      <c r="AKI91" s="44"/>
      <c r="AKJ91" s="44"/>
      <c r="AKK91" s="44"/>
      <c r="AKL91" s="44"/>
      <c r="AKM91" s="44"/>
      <c r="AKN91" s="44"/>
      <c r="AKO91" s="44"/>
      <c r="AKP91" s="44"/>
      <c r="AKQ91" s="44"/>
      <c r="AKR91" s="44"/>
      <c r="AKS91" s="44"/>
      <c r="AKT91" s="44"/>
      <c r="AKU91" s="44"/>
      <c r="AKV91" s="44"/>
      <c r="AKW91" s="44"/>
      <c r="AKX91" s="44"/>
      <c r="AKY91" s="44"/>
      <c r="AKZ91" s="44"/>
      <c r="ALA91" s="44"/>
      <c r="ALB91" s="44"/>
      <c r="ALC91" s="44"/>
      <c r="ALD91" s="44"/>
      <c r="ALE91" s="44"/>
      <c r="ALF91" s="44"/>
      <c r="ALG91" s="44"/>
      <c r="ALH91" s="44"/>
      <c r="ALI91" s="44"/>
      <c r="ALJ91" s="44"/>
      <c r="ALK91" s="44"/>
      <c r="ALL91" s="44"/>
      <c r="ALM91" s="44"/>
      <c r="ALN91" s="44"/>
      <c r="ALO91" s="44"/>
      <c r="ALP91" s="44"/>
      <c r="ALQ91" s="44"/>
      <c r="ALR91" s="44"/>
      <c r="ALS91" s="44"/>
      <c r="ALT91" s="44"/>
      <c r="ALU91" s="44"/>
      <c r="ALV91" s="44"/>
      <c r="ALW91" s="44"/>
      <c r="ALX91" s="44"/>
      <c r="ALY91" s="44"/>
      <c r="ALZ91" s="44"/>
      <c r="AMA91" s="44"/>
      <c r="AMB91" s="44"/>
      <c r="AMC91" s="44"/>
      <c r="AMD91" s="44"/>
      <c r="AME91" s="44"/>
      <c r="AMF91" s="44"/>
      <c r="AMG91" s="44"/>
      <c r="AMH91" s="44"/>
      <c r="AMI91" s="44"/>
      <c r="AMJ91" s="44"/>
      <c r="AMK91" s="44"/>
      <c r="AML91" s="44"/>
      <c r="AMM91" s="44"/>
      <c r="AMN91" s="44"/>
      <c r="AMO91" s="44"/>
      <c r="AMP91" s="44"/>
      <c r="AMQ91" s="44"/>
      <c r="AMR91" s="44"/>
      <c r="AMS91" s="44"/>
      <c r="AMT91" s="44"/>
      <c r="AMU91" s="44"/>
      <c r="AMV91" s="44"/>
      <c r="AMW91" s="44"/>
      <c r="AMX91" s="44"/>
      <c r="AMY91" s="44"/>
      <c r="AMZ91" s="44"/>
      <c r="ANA91" s="44"/>
      <c r="ANB91" s="44"/>
      <c r="ANC91" s="44"/>
      <c r="AND91" s="44"/>
      <c r="ANE91" s="44"/>
      <c r="ANF91" s="44"/>
      <c r="ANG91" s="44"/>
      <c r="ANH91" s="44"/>
      <c r="ANI91" s="44"/>
      <c r="ANJ91" s="44"/>
      <c r="ANK91" s="44"/>
      <c r="ANL91" s="44"/>
      <c r="ANM91" s="44"/>
      <c r="ANN91" s="44"/>
      <c r="ANO91" s="44"/>
      <c r="ANP91" s="44"/>
      <c r="ANQ91" s="44"/>
      <c r="ANR91" s="44"/>
      <c r="ANS91" s="44"/>
      <c r="ANT91" s="44"/>
      <c r="ANU91" s="44"/>
      <c r="ANV91" s="44"/>
      <c r="ANW91" s="44"/>
      <c r="ANX91" s="44"/>
      <c r="ANY91" s="44"/>
      <c r="ANZ91" s="44"/>
      <c r="AOA91" s="44"/>
      <c r="AOB91" s="44"/>
      <c r="AOC91" s="44"/>
      <c r="AOD91" s="44"/>
      <c r="AOE91" s="44"/>
      <c r="AOF91" s="44"/>
      <c r="AOG91" s="44"/>
      <c r="AOH91" s="44"/>
      <c r="AOI91" s="44"/>
      <c r="AOJ91" s="44"/>
      <c r="AOK91" s="44"/>
      <c r="AOL91" s="44"/>
      <c r="AOM91" s="44"/>
      <c r="AON91" s="44"/>
      <c r="AOO91" s="44"/>
      <c r="AOP91" s="44"/>
      <c r="AOQ91" s="44"/>
      <c r="AOR91" s="44"/>
      <c r="AOS91" s="44"/>
      <c r="AOT91" s="44"/>
      <c r="AOU91" s="44"/>
      <c r="AOV91" s="44"/>
      <c r="AOW91" s="44"/>
      <c r="AOX91" s="44"/>
      <c r="AOY91" s="44"/>
      <c r="AOZ91" s="44"/>
      <c r="APA91" s="44"/>
      <c r="APB91" s="44"/>
      <c r="APC91" s="44"/>
      <c r="APD91" s="44"/>
      <c r="APE91" s="44"/>
      <c r="APF91" s="44"/>
      <c r="APG91" s="44"/>
      <c r="APH91" s="44"/>
      <c r="API91" s="44"/>
      <c r="APJ91" s="44"/>
      <c r="APK91" s="44"/>
      <c r="APL91" s="44"/>
      <c r="APM91" s="44"/>
    </row>
    <row r="92" spans="3:1105" x14ac:dyDescent="0.25">
      <c r="C92" s="46" t="s">
        <v>374</v>
      </c>
      <c r="D92" s="44">
        <v>12531</v>
      </c>
      <c r="E92" s="119">
        <v>0</v>
      </c>
      <c r="F92" s="119">
        <v>1095771.5</v>
      </c>
      <c r="G92" s="119">
        <v>-329909.78999999998</v>
      </c>
      <c r="H92" s="119">
        <v>0</v>
      </c>
      <c r="I92" s="44"/>
      <c r="J92" s="44"/>
      <c r="K92" s="44"/>
      <c r="L92" s="44"/>
      <c r="M92" s="44"/>
      <c r="N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/>
      <c r="BM92" s="44"/>
      <c r="BN92" s="44"/>
      <c r="BO92" s="44"/>
      <c r="BP92" s="44"/>
      <c r="BQ92" s="44"/>
      <c r="BR92" s="44"/>
      <c r="BS92" s="44"/>
      <c r="BT92" s="44"/>
      <c r="BU92" s="44"/>
      <c r="BV92" s="44"/>
      <c r="BW92" s="44"/>
      <c r="BX92" s="44"/>
      <c r="BY92" s="44"/>
      <c r="BZ92" s="44"/>
      <c r="CA92" s="44"/>
      <c r="CB92" s="44"/>
      <c r="CC92" s="44"/>
      <c r="CD92" s="44"/>
      <c r="CE92" s="44"/>
      <c r="CF92" s="44"/>
      <c r="CG92" s="44"/>
      <c r="CH92" s="44"/>
      <c r="CI92" s="44"/>
      <c r="CJ92" s="44"/>
      <c r="CK92" s="44"/>
      <c r="CL92" s="44"/>
      <c r="CM92" s="44"/>
      <c r="CN92" s="44"/>
      <c r="CO92" s="44"/>
      <c r="CP92" s="44"/>
      <c r="CQ92" s="44"/>
      <c r="CR92" s="44"/>
      <c r="CS92" s="44"/>
      <c r="CT92" s="44"/>
      <c r="CU92" s="44"/>
      <c r="CV92" s="44"/>
      <c r="CW92" s="44"/>
      <c r="CX92" s="44"/>
      <c r="CY92" s="44"/>
      <c r="CZ92" s="44"/>
      <c r="DA92" s="44"/>
      <c r="DB92" s="44"/>
      <c r="DC92" s="44"/>
      <c r="DD92" s="44"/>
      <c r="DE92" s="44"/>
      <c r="DF92" s="44"/>
      <c r="DG92" s="44"/>
      <c r="DH92" s="44"/>
      <c r="DI92" s="44"/>
      <c r="DJ92" s="44"/>
      <c r="DK92" s="44"/>
      <c r="DL92" s="44"/>
      <c r="DM92" s="44"/>
      <c r="DN92" s="44"/>
      <c r="DO92" s="44"/>
      <c r="DP92" s="44"/>
      <c r="DQ92" s="44"/>
      <c r="DR92" s="44"/>
      <c r="DS92" s="44"/>
      <c r="DT92" s="44"/>
      <c r="DU92" s="44"/>
      <c r="DV92" s="44"/>
      <c r="DW92" s="44"/>
      <c r="DX92" s="44"/>
      <c r="DY92" s="44"/>
      <c r="DZ92" s="44"/>
      <c r="EA92" s="44"/>
      <c r="EB92" s="44"/>
      <c r="EC92" s="44"/>
      <c r="ED92" s="44"/>
      <c r="EE92" s="44"/>
      <c r="EF92" s="44"/>
      <c r="EG92" s="44"/>
      <c r="EH92" s="44"/>
      <c r="EI92" s="44"/>
      <c r="EJ92" s="44"/>
      <c r="EK92" s="44"/>
      <c r="EL92" s="44"/>
      <c r="EM92" s="44"/>
      <c r="EN92" s="44"/>
      <c r="EO92" s="44"/>
      <c r="EP92" s="44"/>
      <c r="EQ92" s="44"/>
      <c r="ER92" s="44"/>
      <c r="ES92" s="44"/>
      <c r="ET92" s="44"/>
      <c r="EU92" s="44"/>
      <c r="EV92" s="44"/>
      <c r="EW92" s="44"/>
      <c r="EX92" s="44"/>
      <c r="EY92" s="44"/>
      <c r="EZ92" s="44"/>
      <c r="FA92" s="44"/>
      <c r="FB92" s="44"/>
      <c r="FC92" s="44"/>
      <c r="FD92" s="44"/>
      <c r="FE92" s="44"/>
      <c r="FF92" s="44"/>
      <c r="FG92" s="44"/>
      <c r="FH92" s="44"/>
      <c r="FI92" s="44"/>
      <c r="FJ92" s="44"/>
      <c r="FK92" s="44"/>
      <c r="FL92" s="44"/>
      <c r="FM92" s="44"/>
      <c r="FN92" s="44"/>
      <c r="FO92" s="44"/>
      <c r="FP92" s="44"/>
      <c r="FQ92" s="44"/>
      <c r="FR92" s="44"/>
      <c r="FS92" s="44"/>
      <c r="FT92" s="44"/>
      <c r="FU92" s="44"/>
      <c r="FV92" s="44"/>
      <c r="FW92" s="44"/>
      <c r="FX92" s="44"/>
      <c r="FY92" s="44"/>
      <c r="FZ92" s="44"/>
      <c r="GA92" s="44"/>
      <c r="GB92" s="44"/>
      <c r="GC92" s="44"/>
      <c r="GD92" s="44"/>
      <c r="GE92" s="44"/>
      <c r="GF92" s="44"/>
      <c r="GG92" s="44"/>
      <c r="GH92" s="44"/>
      <c r="GI92" s="44"/>
      <c r="GJ92" s="44"/>
      <c r="GK92" s="44"/>
      <c r="GL92" s="44"/>
      <c r="GM92" s="44"/>
      <c r="GN92" s="44"/>
      <c r="GO92" s="44"/>
      <c r="GP92" s="44"/>
      <c r="GQ92" s="44"/>
      <c r="GR92" s="44"/>
      <c r="GS92" s="44"/>
      <c r="GT92" s="44"/>
      <c r="GU92" s="44"/>
      <c r="GV92" s="44"/>
      <c r="GW92" s="44"/>
      <c r="GX92" s="44"/>
      <c r="GY92" s="44"/>
      <c r="GZ92" s="44"/>
      <c r="HA92" s="44"/>
      <c r="HB92" s="44"/>
      <c r="HC92" s="44"/>
      <c r="HD92" s="44"/>
      <c r="HE92" s="44"/>
      <c r="HF92" s="44"/>
      <c r="HG92" s="44"/>
      <c r="HH92" s="44"/>
      <c r="HI92" s="44"/>
      <c r="HJ92" s="44"/>
      <c r="HK92" s="44"/>
      <c r="HL92" s="44"/>
      <c r="HM92" s="44"/>
      <c r="HN92" s="44"/>
      <c r="HO92" s="44"/>
      <c r="HP92" s="44"/>
      <c r="HQ92" s="44"/>
      <c r="HR92" s="44"/>
      <c r="HS92" s="44"/>
      <c r="HT92" s="44"/>
      <c r="HU92" s="44"/>
      <c r="HV92" s="44"/>
      <c r="HW92" s="44"/>
      <c r="HX92" s="44"/>
      <c r="HY92" s="44"/>
      <c r="HZ92" s="44"/>
      <c r="IA92" s="44"/>
      <c r="IB92" s="44"/>
      <c r="IC92" s="44"/>
      <c r="ID92" s="44"/>
      <c r="IE92" s="44"/>
      <c r="IF92" s="44"/>
      <c r="IG92" s="44"/>
      <c r="IH92" s="44"/>
      <c r="II92" s="44"/>
      <c r="IJ92" s="44"/>
      <c r="IK92" s="44"/>
      <c r="IL92" s="44"/>
      <c r="IM92" s="44"/>
      <c r="IN92" s="44"/>
      <c r="IO92" s="44"/>
      <c r="IP92" s="44"/>
      <c r="IQ92" s="44"/>
      <c r="IR92" s="44"/>
      <c r="IS92" s="44"/>
      <c r="IT92" s="44"/>
      <c r="IU92" s="44"/>
      <c r="IV92" s="44"/>
      <c r="IW92" s="44"/>
      <c r="IX92" s="44"/>
      <c r="IY92" s="44"/>
      <c r="IZ92" s="44"/>
      <c r="JA92" s="44"/>
      <c r="JB92" s="44"/>
      <c r="JC92" s="44"/>
      <c r="JD92" s="44"/>
      <c r="JE92" s="44"/>
      <c r="JF92" s="44"/>
      <c r="JG92" s="44"/>
      <c r="JH92" s="44"/>
      <c r="JI92" s="44"/>
      <c r="JJ92" s="44"/>
      <c r="JK92" s="44"/>
      <c r="JL92" s="44"/>
      <c r="JM92" s="44"/>
      <c r="JN92" s="44"/>
      <c r="JO92" s="44"/>
      <c r="JP92" s="44"/>
      <c r="JQ92" s="44"/>
      <c r="JR92" s="44"/>
      <c r="JS92" s="44"/>
      <c r="JT92" s="44"/>
      <c r="JU92" s="44"/>
      <c r="JV92" s="44"/>
      <c r="JW92" s="44"/>
      <c r="JX92" s="44"/>
      <c r="JY92" s="44"/>
      <c r="JZ92" s="44"/>
      <c r="KA92" s="44"/>
      <c r="KB92" s="44"/>
      <c r="KC92" s="44"/>
      <c r="KD92" s="44"/>
      <c r="KE92" s="44"/>
      <c r="KF92" s="44"/>
      <c r="KG92" s="44"/>
      <c r="KH92" s="44"/>
      <c r="KI92" s="44"/>
      <c r="KJ92" s="44"/>
      <c r="KK92" s="44"/>
      <c r="KL92" s="44"/>
      <c r="KM92" s="44"/>
      <c r="KN92" s="44"/>
      <c r="KO92" s="44"/>
      <c r="KP92" s="44"/>
      <c r="KQ92" s="44"/>
      <c r="KR92" s="44"/>
      <c r="KS92" s="44"/>
      <c r="KT92" s="44"/>
      <c r="KU92" s="44"/>
      <c r="KV92" s="44"/>
      <c r="KW92" s="44"/>
      <c r="KX92" s="44"/>
      <c r="KY92" s="44"/>
      <c r="KZ92" s="44"/>
      <c r="LA92" s="44"/>
      <c r="LB92" s="44"/>
      <c r="LC92" s="44"/>
      <c r="LD92" s="44"/>
      <c r="LE92" s="44"/>
      <c r="LF92" s="44"/>
      <c r="LG92" s="44"/>
      <c r="LH92" s="44"/>
      <c r="LI92" s="44"/>
      <c r="LJ92" s="44"/>
      <c r="LK92" s="44"/>
      <c r="LL92" s="44"/>
      <c r="LM92" s="44"/>
      <c r="LN92" s="44"/>
      <c r="LO92" s="44"/>
      <c r="LP92" s="44"/>
      <c r="LQ92" s="44"/>
      <c r="LR92" s="44"/>
      <c r="LS92" s="44"/>
      <c r="LT92" s="44"/>
      <c r="LU92" s="44"/>
      <c r="LV92" s="44"/>
      <c r="LW92" s="44"/>
      <c r="LX92" s="44"/>
      <c r="LY92" s="44"/>
      <c r="LZ92" s="44"/>
      <c r="MA92" s="44"/>
      <c r="MB92" s="44"/>
      <c r="MC92" s="44"/>
      <c r="MD92" s="44"/>
      <c r="ME92" s="44"/>
      <c r="MF92" s="44"/>
      <c r="MG92" s="44"/>
      <c r="MH92" s="44"/>
      <c r="MI92" s="44"/>
      <c r="MJ92" s="44"/>
      <c r="MK92" s="44"/>
      <c r="ML92" s="44"/>
      <c r="MM92" s="44"/>
      <c r="MN92" s="44"/>
      <c r="MO92" s="44"/>
      <c r="MP92" s="44"/>
      <c r="MQ92" s="44"/>
      <c r="MR92" s="44"/>
      <c r="MS92" s="44"/>
      <c r="MT92" s="44"/>
      <c r="MU92" s="44"/>
      <c r="MV92" s="44"/>
      <c r="MW92" s="44"/>
      <c r="MX92" s="44"/>
      <c r="MY92" s="44"/>
      <c r="MZ92" s="44"/>
      <c r="NA92" s="44"/>
      <c r="NB92" s="44"/>
      <c r="NC92" s="44"/>
      <c r="ND92" s="44"/>
      <c r="NE92" s="44"/>
      <c r="NF92" s="44"/>
      <c r="NG92" s="44"/>
      <c r="NH92" s="44"/>
      <c r="NI92" s="44"/>
      <c r="NJ92" s="44"/>
      <c r="NK92" s="44"/>
      <c r="NL92" s="44"/>
      <c r="NM92" s="44"/>
      <c r="NN92" s="44"/>
      <c r="NO92" s="44"/>
      <c r="NP92" s="44"/>
      <c r="NQ92" s="44"/>
      <c r="NR92" s="44"/>
      <c r="NS92" s="44"/>
      <c r="NT92" s="44"/>
      <c r="NU92" s="44"/>
      <c r="NV92" s="44"/>
      <c r="NW92" s="44"/>
      <c r="NX92" s="44"/>
      <c r="NY92" s="44"/>
      <c r="NZ92" s="44"/>
      <c r="OA92" s="44"/>
      <c r="OB92" s="44"/>
      <c r="OC92" s="44"/>
      <c r="OD92" s="44"/>
      <c r="OE92" s="44"/>
      <c r="OF92" s="44"/>
      <c r="OG92" s="44"/>
      <c r="OH92" s="44"/>
      <c r="OI92" s="44"/>
      <c r="OJ92" s="44"/>
      <c r="OK92" s="44"/>
      <c r="OL92" s="44"/>
      <c r="OM92" s="44"/>
      <c r="ON92" s="44"/>
      <c r="OO92" s="44"/>
      <c r="OP92" s="44"/>
      <c r="OQ92" s="44"/>
      <c r="OR92" s="44"/>
      <c r="OS92" s="44"/>
      <c r="OT92" s="44"/>
      <c r="OU92" s="44"/>
      <c r="OV92" s="44"/>
      <c r="OW92" s="44"/>
      <c r="OX92" s="44"/>
      <c r="OY92" s="44"/>
      <c r="OZ92" s="44"/>
      <c r="PA92" s="44"/>
      <c r="PB92" s="44"/>
      <c r="PC92" s="44"/>
      <c r="PD92" s="44"/>
      <c r="PE92" s="44"/>
      <c r="PF92" s="44"/>
      <c r="PG92" s="44"/>
      <c r="PH92" s="44"/>
      <c r="PI92" s="44"/>
      <c r="PJ92" s="44"/>
      <c r="PK92" s="44"/>
      <c r="PL92" s="44"/>
      <c r="PM92" s="44"/>
      <c r="PN92" s="44"/>
      <c r="PO92" s="44"/>
      <c r="PP92" s="44"/>
      <c r="PQ92" s="44"/>
      <c r="PR92" s="44"/>
      <c r="PS92" s="44"/>
      <c r="PT92" s="44"/>
      <c r="PU92" s="44"/>
      <c r="PV92" s="44"/>
      <c r="PW92" s="44"/>
      <c r="PX92" s="44"/>
      <c r="PY92" s="44"/>
      <c r="PZ92" s="44"/>
      <c r="QA92" s="44"/>
      <c r="QB92" s="44"/>
      <c r="QC92" s="44"/>
      <c r="QD92" s="44"/>
      <c r="QE92" s="44"/>
      <c r="QF92" s="44"/>
      <c r="QG92" s="44"/>
      <c r="QH92" s="44"/>
      <c r="QI92" s="44"/>
      <c r="QJ92" s="44"/>
      <c r="QK92" s="44"/>
      <c r="QL92" s="44"/>
      <c r="QM92" s="44"/>
      <c r="QN92" s="44"/>
      <c r="QO92" s="44"/>
      <c r="QP92" s="44"/>
      <c r="QQ92" s="44"/>
      <c r="QR92" s="44"/>
      <c r="QS92" s="44"/>
      <c r="QT92" s="44"/>
      <c r="QU92" s="44"/>
      <c r="QV92" s="44"/>
      <c r="QW92" s="44"/>
      <c r="QX92" s="44"/>
      <c r="QY92" s="44"/>
      <c r="QZ92" s="44"/>
      <c r="RA92" s="44"/>
      <c r="RB92" s="44"/>
      <c r="RC92" s="44"/>
      <c r="RD92" s="44"/>
      <c r="RE92" s="44"/>
      <c r="RF92" s="44"/>
      <c r="RG92" s="44"/>
      <c r="RH92" s="44"/>
      <c r="RI92" s="44"/>
      <c r="RJ92" s="44"/>
      <c r="RK92" s="44"/>
      <c r="RL92" s="44"/>
      <c r="RM92" s="44"/>
      <c r="RN92" s="44"/>
      <c r="RO92" s="44"/>
      <c r="RP92" s="44"/>
      <c r="RQ92" s="44"/>
      <c r="RR92" s="44"/>
      <c r="RS92" s="44"/>
      <c r="RT92" s="44"/>
      <c r="RU92" s="44"/>
      <c r="RV92" s="44"/>
      <c r="RW92" s="44"/>
      <c r="RX92" s="44"/>
      <c r="RY92" s="44"/>
      <c r="RZ92" s="44"/>
      <c r="SA92" s="44"/>
      <c r="SB92" s="44"/>
      <c r="SC92" s="44"/>
      <c r="SD92" s="44"/>
      <c r="SE92" s="44"/>
      <c r="SF92" s="44"/>
      <c r="SG92" s="44"/>
      <c r="SH92" s="44"/>
      <c r="SI92" s="44"/>
      <c r="SJ92" s="44"/>
      <c r="SK92" s="44"/>
      <c r="SL92" s="44"/>
      <c r="SM92" s="44"/>
      <c r="SN92" s="44"/>
      <c r="SO92" s="44"/>
      <c r="SP92" s="44"/>
      <c r="SQ92" s="44"/>
      <c r="SR92" s="44"/>
      <c r="SS92" s="44"/>
      <c r="ST92" s="44"/>
      <c r="SU92" s="44"/>
      <c r="SV92" s="44"/>
      <c r="SW92" s="44"/>
      <c r="SX92" s="44"/>
      <c r="SY92" s="44"/>
      <c r="SZ92" s="44"/>
      <c r="TA92" s="44"/>
      <c r="TB92" s="44"/>
      <c r="TC92" s="44"/>
      <c r="TD92" s="44"/>
      <c r="TE92" s="44"/>
      <c r="TF92" s="44"/>
      <c r="TG92" s="44"/>
      <c r="TH92" s="44"/>
      <c r="TI92" s="44"/>
      <c r="TJ92" s="44"/>
      <c r="TK92" s="44"/>
      <c r="TL92" s="44"/>
      <c r="TM92" s="44"/>
      <c r="TN92" s="44"/>
      <c r="TO92" s="44"/>
      <c r="TP92" s="44"/>
      <c r="TQ92" s="44"/>
      <c r="TR92" s="44"/>
      <c r="TS92" s="44"/>
      <c r="TT92" s="44"/>
      <c r="TU92" s="44"/>
      <c r="TV92" s="44"/>
      <c r="TW92" s="44"/>
      <c r="TX92" s="44"/>
      <c r="TY92" s="44"/>
      <c r="TZ92" s="44"/>
      <c r="UA92" s="44"/>
      <c r="UB92" s="44"/>
      <c r="UC92" s="44"/>
      <c r="UD92" s="44"/>
      <c r="UE92" s="44"/>
      <c r="UF92" s="44"/>
      <c r="UG92" s="44"/>
      <c r="UH92" s="44"/>
      <c r="UI92" s="44"/>
      <c r="UJ92" s="44"/>
      <c r="UK92" s="44"/>
      <c r="UL92" s="44"/>
      <c r="UM92" s="44"/>
      <c r="UN92" s="44"/>
      <c r="UO92" s="44"/>
      <c r="UP92" s="44"/>
      <c r="UQ92" s="44"/>
      <c r="UR92" s="44"/>
      <c r="US92" s="44"/>
      <c r="UT92" s="44"/>
      <c r="UU92" s="44"/>
      <c r="UV92" s="44"/>
      <c r="UW92" s="44"/>
      <c r="UX92" s="44"/>
      <c r="UY92" s="44"/>
      <c r="UZ92" s="44"/>
      <c r="VA92" s="44"/>
      <c r="VB92" s="44"/>
      <c r="VC92" s="44"/>
      <c r="VD92" s="44"/>
      <c r="VE92" s="44"/>
      <c r="VF92" s="44"/>
      <c r="VG92" s="44"/>
      <c r="VH92" s="44"/>
      <c r="VI92" s="44"/>
      <c r="VJ92" s="44"/>
      <c r="VK92" s="44"/>
      <c r="VL92" s="44"/>
      <c r="VM92" s="44"/>
      <c r="VN92" s="44"/>
      <c r="VO92" s="44"/>
      <c r="VP92" s="44"/>
      <c r="VQ92" s="44"/>
      <c r="VR92" s="44"/>
      <c r="VS92" s="44"/>
      <c r="VT92" s="44"/>
      <c r="VU92" s="44"/>
      <c r="VV92" s="44"/>
      <c r="VW92" s="44"/>
      <c r="VX92" s="44"/>
      <c r="VY92" s="44"/>
      <c r="VZ92" s="44"/>
      <c r="WA92" s="44"/>
      <c r="WB92" s="44"/>
      <c r="WC92" s="44"/>
      <c r="WD92" s="44"/>
      <c r="WE92" s="44"/>
      <c r="WF92" s="44"/>
      <c r="WG92" s="44"/>
      <c r="WH92" s="44"/>
      <c r="WI92" s="44"/>
      <c r="WJ92" s="44"/>
      <c r="WK92" s="44"/>
      <c r="WL92" s="44"/>
      <c r="WM92" s="44"/>
      <c r="WN92" s="44"/>
      <c r="WO92" s="44"/>
      <c r="WP92" s="44"/>
      <c r="WQ92" s="44"/>
      <c r="WR92" s="44"/>
      <c r="WS92" s="44"/>
      <c r="WT92" s="44"/>
      <c r="WU92" s="44"/>
      <c r="WV92" s="44"/>
      <c r="WW92" s="44"/>
      <c r="WX92" s="44"/>
      <c r="WY92" s="44"/>
      <c r="WZ92" s="44"/>
      <c r="XA92" s="44"/>
      <c r="XB92" s="44"/>
      <c r="XC92" s="44"/>
      <c r="XD92" s="44"/>
      <c r="XE92" s="44"/>
      <c r="XF92" s="44"/>
      <c r="XG92" s="44"/>
      <c r="XH92" s="44"/>
      <c r="XI92" s="44"/>
      <c r="XJ92" s="44"/>
      <c r="XK92" s="44"/>
      <c r="XL92" s="44"/>
      <c r="XM92" s="44"/>
      <c r="XN92" s="44"/>
      <c r="XO92" s="44"/>
      <c r="XP92" s="44"/>
      <c r="XQ92" s="44"/>
      <c r="XR92" s="44"/>
      <c r="XS92" s="44"/>
      <c r="XT92" s="44"/>
      <c r="XU92" s="44"/>
      <c r="XV92" s="44"/>
      <c r="XW92" s="44"/>
      <c r="XX92" s="44"/>
      <c r="XY92" s="44"/>
      <c r="XZ92" s="44"/>
      <c r="YA92" s="44"/>
      <c r="YB92" s="44"/>
      <c r="YC92" s="44"/>
      <c r="YD92" s="44"/>
      <c r="YE92" s="44"/>
      <c r="YF92" s="44"/>
      <c r="YG92" s="44"/>
      <c r="YH92" s="44"/>
      <c r="YI92" s="44"/>
      <c r="YJ92" s="44"/>
      <c r="YK92" s="44"/>
      <c r="YL92" s="44"/>
      <c r="YM92" s="44"/>
      <c r="YN92" s="44"/>
      <c r="YO92" s="44"/>
      <c r="YP92" s="44"/>
      <c r="YQ92" s="44"/>
      <c r="YR92" s="44"/>
      <c r="YS92" s="44"/>
      <c r="YT92" s="44"/>
      <c r="YU92" s="44"/>
      <c r="YV92" s="44"/>
      <c r="YW92" s="44"/>
      <c r="YX92" s="44"/>
      <c r="YY92" s="44"/>
      <c r="YZ92" s="44"/>
      <c r="ZA92" s="44"/>
      <c r="ZB92" s="44"/>
      <c r="ZC92" s="44"/>
      <c r="ZD92" s="44"/>
      <c r="ZE92" s="44"/>
      <c r="ZF92" s="44"/>
      <c r="ZG92" s="44"/>
      <c r="ZH92" s="44"/>
      <c r="ZI92" s="44"/>
      <c r="ZJ92" s="44"/>
      <c r="ZK92" s="44"/>
      <c r="ZL92" s="44"/>
      <c r="ZM92" s="44"/>
      <c r="ZN92" s="44"/>
      <c r="ZO92" s="44"/>
      <c r="ZP92" s="44"/>
      <c r="ZQ92" s="44"/>
      <c r="ZR92" s="44"/>
      <c r="ZS92" s="44"/>
      <c r="ZT92" s="44"/>
      <c r="ZU92" s="44"/>
      <c r="ZV92" s="44"/>
      <c r="ZW92" s="44"/>
      <c r="ZX92" s="44"/>
      <c r="ZY92" s="44"/>
      <c r="ZZ92" s="44"/>
      <c r="AAA92" s="44"/>
      <c r="AAB92" s="44"/>
      <c r="AAC92" s="44"/>
      <c r="AAD92" s="44"/>
      <c r="AAE92" s="44"/>
      <c r="AAF92" s="44"/>
      <c r="AAG92" s="44"/>
      <c r="AAH92" s="44"/>
      <c r="AAI92" s="44"/>
      <c r="AAJ92" s="44"/>
      <c r="AAK92" s="44"/>
      <c r="AAL92" s="44"/>
      <c r="AAM92" s="44"/>
      <c r="AAN92" s="44"/>
      <c r="AAO92" s="44"/>
      <c r="AAP92" s="44"/>
      <c r="AAQ92" s="44"/>
      <c r="AAR92" s="44"/>
      <c r="AAS92" s="44"/>
      <c r="AAT92" s="44"/>
      <c r="AAU92" s="44"/>
      <c r="AAV92" s="44"/>
      <c r="AAW92" s="44"/>
      <c r="AAX92" s="44"/>
      <c r="AAY92" s="44"/>
      <c r="AAZ92" s="44"/>
      <c r="ABA92" s="44"/>
      <c r="ABB92" s="44"/>
      <c r="ABC92" s="44"/>
      <c r="ABD92" s="44"/>
      <c r="ABE92" s="44"/>
      <c r="ABF92" s="44"/>
      <c r="ABG92" s="44"/>
      <c r="ABH92" s="44"/>
      <c r="ABI92" s="44"/>
      <c r="ABJ92" s="44"/>
      <c r="ABK92" s="44"/>
      <c r="ABL92" s="44"/>
      <c r="ABM92" s="44"/>
      <c r="ABN92" s="44"/>
      <c r="ABO92" s="44"/>
      <c r="ABP92" s="44"/>
      <c r="ABQ92" s="44"/>
      <c r="ABR92" s="44"/>
      <c r="ABS92" s="44"/>
      <c r="ABT92" s="44"/>
      <c r="ABU92" s="44"/>
      <c r="ABV92" s="44"/>
      <c r="ABW92" s="44"/>
      <c r="ABX92" s="44"/>
      <c r="ABY92" s="44"/>
      <c r="ABZ92" s="44"/>
      <c r="ACA92" s="44"/>
      <c r="ACB92" s="44"/>
      <c r="ACC92" s="44"/>
      <c r="ACD92" s="44"/>
      <c r="ACE92" s="44"/>
      <c r="ACF92" s="44"/>
      <c r="ACG92" s="44"/>
      <c r="ACH92" s="44"/>
      <c r="ACI92" s="44"/>
      <c r="ACJ92" s="44"/>
      <c r="ACK92" s="44"/>
      <c r="ACL92" s="44"/>
      <c r="ACM92" s="44"/>
      <c r="ACN92" s="44"/>
      <c r="ACO92" s="44"/>
      <c r="ACP92" s="44"/>
      <c r="ACQ92" s="44"/>
      <c r="ACR92" s="44"/>
      <c r="ACS92" s="44"/>
      <c r="ACT92" s="44"/>
      <c r="ACU92" s="44"/>
      <c r="ACV92" s="44"/>
      <c r="ACW92" s="44"/>
      <c r="ACX92" s="44"/>
      <c r="ACY92" s="44"/>
      <c r="ACZ92" s="44"/>
      <c r="ADA92" s="44"/>
      <c r="ADB92" s="44"/>
      <c r="ADC92" s="44"/>
      <c r="ADD92" s="44"/>
      <c r="ADE92" s="44"/>
      <c r="ADF92" s="44"/>
      <c r="ADG92" s="44"/>
      <c r="ADH92" s="44"/>
      <c r="ADI92" s="44"/>
      <c r="ADJ92" s="44"/>
      <c r="ADK92" s="44"/>
      <c r="ADL92" s="44"/>
      <c r="ADM92" s="44"/>
      <c r="ADN92" s="44"/>
      <c r="ADO92" s="44"/>
      <c r="ADP92" s="44"/>
      <c r="ADQ92" s="44"/>
      <c r="ADR92" s="44"/>
      <c r="ADS92" s="44"/>
      <c r="ADT92" s="44"/>
      <c r="ADU92" s="44"/>
      <c r="ADV92" s="44"/>
      <c r="ADW92" s="44"/>
      <c r="ADX92" s="44"/>
      <c r="ADY92" s="44"/>
      <c r="ADZ92" s="44"/>
      <c r="AEA92" s="44"/>
      <c r="AEB92" s="44"/>
      <c r="AEC92" s="44"/>
      <c r="AED92" s="44"/>
      <c r="AEE92" s="44"/>
      <c r="AEF92" s="44"/>
      <c r="AEG92" s="44"/>
      <c r="AEH92" s="44"/>
      <c r="AEI92" s="44"/>
      <c r="AEJ92" s="44"/>
      <c r="AEK92" s="44"/>
      <c r="AEL92" s="44"/>
      <c r="AEM92" s="44"/>
      <c r="AEN92" s="44"/>
      <c r="AEO92" s="44"/>
      <c r="AEP92" s="44"/>
      <c r="AEQ92" s="44"/>
      <c r="AER92" s="44"/>
      <c r="AES92" s="44"/>
      <c r="AET92" s="44"/>
      <c r="AEU92" s="44"/>
      <c r="AEV92" s="44"/>
      <c r="AEW92" s="44"/>
      <c r="AEX92" s="44"/>
      <c r="AEY92" s="44"/>
      <c r="AEZ92" s="44"/>
      <c r="AFA92" s="44"/>
      <c r="AFB92" s="44"/>
      <c r="AFC92" s="44"/>
      <c r="AFD92" s="44"/>
      <c r="AFE92" s="44"/>
      <c r="AFF92" s="44"/>
      <c r="AFG92" s="44"/>
      <c r="AFH92" s="44"/>
      <c r="AFI92" s="44"/>
      <c r="AFJ92" s="44"/>
      <c r="AFK92" s="44"/>
      <c r="AFL92" s="44"/>
      <c r="AFM92" s="44"/>
      <c r="AFN92" s="44"/>
      <c r="AFO92" s="44"/>
      <c r="AFP92" s="44"/>
      <c r="AFQ92" s="44"/>
      <c r="AFR92" s="44"/>
      <c r="AFS92" s="44"/>
      <c r="AFT92" s="44"/>
      <c r="AFU92" s="44"/>
      <c r="AFV92" s="44"/>
      <c r="AFW92" s="44"/>
      <c r="AFX92" s="44"/>
      <c r="AFY92" s="44"/>
      <c r="AFZ92" s="44"/>
      <c r="AGA92" s="44"/>
      <c r="AGB92" s="44"/>
      <c r="AGC92" s="44"/>
      <c r="AGD92" s="44"/>
      <c r="AGE92" s="44"/>
      <c r="AGF92" s="44"/>
      <c r="AGG92" s="44"/>
      <c r="AGH92" s="44"/>
      <c r="AGI92" s="44"/>
      <c r="AGJ92" s="44"/>
      <c r="AGK92" s="44"/>
      <c r="AGL92" s="44"/>
      <c r="AGM92" s="44"/>
      <c r="AGN92" s="44"/>
      <c r="AGO92" s="44"/>
      <c r="AGP92" s="44"/>
      <c r="AGQ92" s="44"/>
      <c r="AGR92" s="44"/>
      <c r="AGS92" s="44"/>
      <c r="AGT92" s="44"/>
      <c r="AGU92" s="44"/>
      <c r="AGV92" s="44"/>
      <c r="AGW92" s="44"/>
      <c r="AGX92" s="44"/>
      <c r="AGY92" s="44"/>
      <c r="AGZ92" s="44"/>
      <c r="AHA92" s="44"/>
      <c r="AHB92" s="44"/>
      <c r="AHC92" s="44"/>
      <c r="AHD92" s="44"/>
      <c r="AHE92" s="44"/>
      <c r="AHF92" s="44"/>
      <c r="AHG92" s="44"/>
      <c r="AHH92" s="44"/>
      <c r="AHI92" s="44"/>
      <c r="AHJ92" s="44"/>
      <c r="AHK92" s="44"/>
      <c r="AHL92" s="44"/>
      <c r="AHM92" s="44"/>
      <c r="AHN92" s="44"/>
      <c r="AHO92" s="44"/>
      <c r="AHP92" s="44"/>
      <c r="AHQ92" s="44"/>
      <c r="AHR92" s="44"/>
      <c r="AHS92" s="44"/>
      <c r="AHT92" s="44"/>
      <c r="AHU92" s="44"/>
      <c r="AHV92" s="44"/>
      <c r="AHW92" s="44"/>
      <c r="AHX92" s="44"/>
      <c r="AHY92" s="44"/>
      <c r="AHZ92" s="44"/>
      <c r="AIA92" s="44"/>
      <c r="AIB92" s="44"/>
      <c r="AIC92" s="44"/>
      <c r="AID92" s="44"/>
      <c r="AIE92" s="44"/>
      <c r="AIF92" s="44"/>
      <c r="AIG92" s="44"/>
      <c r="AIH92" s="44"/>
      <c r="AII92" s="44"/>
      <c r="AIJ92" s="44"/>
      <c r="AIK92" s="44"/>
      <c r="AIL92" s="44"/>
      <c r="AIM92" s="44"/>
      <c r="AIN92" s="44"/>
      <c r="AIO92" s="44"/>
      <c r="AIP92" s="44"/>
      <c r="AIQ92" s="44"/>
      <c r="AIR92" s="44"/>
      <c r="AIS92" s="44"/>
      <c r="AIT92" s="44"/>
      <c r="AIU92" s="44"/>
      <c r="AIV92" s="44"/>
      <c r="AIW92" s="44"/>
      <c r="AIX92" s="44"/>
      <c r="AIY92" s="44"/>
      <c r="AIZ92" s="44"/>
      <c r="AJA92" s="44"/>
      <c r="AJB92" s="44"/>
      <c r="AJC92" s="44"/>
      <c r="AJD92" s="44"/>
      <c r="AJE92" s="44"/>
      <c r="AJF92" s="44"/>
      <c r="AJG92" s="44"/>
      <c r="AJH92" s="44"/>
      <c r="AJI92" s="44"/>
      <c r="AJJ92" s="44"/>
      <c r="AJK92" s="44"/>
      <c r="AJL92" s="44"/>
      <c r="AJM92" s="44"/>
      <c r="AJN92" s="44"/>
      <c r="AJO92" s="44"/>
      <c r="AJP92" s="44"/>
      <c r="AJQ92" s="44"/>
      <c r="AJR92" s="44"/>
      <c r="AJS92" s="44"/>
      <c r="AJT92" s="44"/>
      <c r="AJU92" s="44"/>
      <c r="AJV92" s="44"/>
      <c r="AJW92" s="44"/>
      <c r="AJX92" s="44"/>
      <c r="AJY92" s="44"/>
      <c r="AJZ92" s="44"/>
      <c r="AKA92" s="44"/>
      <c r="AKB92" s="44"/>
      <c r="AKC92" s="44"/>
      <c r="AKD92" s="44"/>
      <c r="AKE92" s="44"/>
      <c r="AKF92" s="44"/>
      <c r="AKG92" s="44"/>
      <c r="AKH92" s="44"/>
      <c r="AKI92" s="44"/>
      <c r="AKJ92" s="44"/>
      <c r="AKK92" s="44"/>
      <c r="AKL92" s="44"/>
      <c r="AKM92" s="44"/>
      <c r="AKN92" s="44"/>
      <c r="AKO92" s="44"/>
      <c r="AKP92" s="44"/>
      <c r="AKQ92" s="44"/>
      <c r="AKR92" s="44"/>
      <c r="AKS92" s="44"/>
      <c r="AKT92" s="44"/>
      <c r="AKU92" s="44"/>
      <c r="AKV92" s="44"/>
      <c r="AKW92" s="44"/>
      <c r="AKX92" s="44"/>
      <c r="AKY92" s="44"/>
      <c r="AKZ92" s="44"/>
      <c r="ALA92" s="44"/>
      <c r="ALB92" s="44"/>
      <c r="ALC92" s="44"/>
      <c r="ALD92" s="44"/>
      <c r="ALE92" s="44"/>
      <c r="ALF92" s="44"/>
      <c r="ALG92" s="44"/>
      <c r="ALH92" s="44"/>
      <c r="ALI92" s="44"/>
      <c r="ALJ92" s="44"/>
      <c r="ALK92" s="44"/>
      <c r="ALL92" s="44"/>
      <c r="ALM92" s="44"/>
      <c r="ALN92" s="44"/>
      <c r="ALO92" s="44"/>
      <c r="ALP92" s="44"/>
      <c r="ALQ92" s="44"/>
      <c r="ALR92" s="44"/>
      <c r="ALS92" s="44"/>
      <c r="ALT92" s="44"/>
      <c r="ALU92" s="44"/>
      <c r="ALV92" s="44"/>
      <c r="ALW92" s="44"/>
      <c r="ALX92" s="44"/>
      <c r="ALY92" s="44"/>
      <c r="ALZ92" s="44"/>
      <c r="AMA92" s="44"/>
      <c r="AMB92" s="44"/>
      <c r="AMC92" s="44"/>
      <c r="AMD92" s="44"/>
      <c r="AME92" s="44"/>
      <c r="AMF92" s="44"/>
      <c r="AMG92" s="44"/>
      <c r="AMH92" s="44"/>
      <c r="AMI92" s="44"/>
      <c r="AMJ92" s="44"/>
      <c r="AMK92" s="44"/>
      <c r="AML92" s="44"/>
      <c r="AMM92" s="44"/>
      <c r="AMN92" s="44"/>
      <c r="AMO92" s="44"/>
      <c r="AMP92" s="44"/>
      <c r="AMQ92" s="44"/>
      <c r="AMR92" s="44"/>
      <c r="AMS92" s="44"/>
      <c r="AMT92" s="44"/>
      <c r="AMU92" s="44"/>
      <c r="AMV92" s="44"/>
      <c r="AMW92" s="44"/>
      <c r="AMX92" s="44"/>
      <c r="AMY92" s="44"/>
      <c r="AMZ92" s="44"/>
      <c r="ANA92" s="44"/>
      <c r="ANB92" s="44"/>
      <c r="ANC92" s="44"/>
      <c r="AND92" s="44"/>
      <c r="ANE92" s="44"/>
      <c r="ANF92" s="44"/>
      <c r="ANG92" s="44"/>
      <c r="ANH92" s="44"/>
      <c r="ANI92" s="44"/>
      <c r="ANJ92" s="44"/>
      <c r="ANK92" s="44"/>
      <c r="ANL92" s="44"/>
      <c r="ANM92" s="44"/>
      <c r="ANN92" s="44"/>
      <c r="ANO92" s="44"/>
      <c r="ANP92" s="44"/>
      <c r="ANQ92" s="44"/>
      <c r="ANR92" s="44"/>
      <c r="ANS92" s="44"/>
      <c r="ANT92" s="44"/>
      <c r="ANU92" s="44"/>
      <c r="ANV92" s="44"/>
      <c r="ANW92" s="44"/>
      <c r="ANX92" s="44"/>
      <c r="ANY92" s="44"/>
      <c r="ANZ92" s="44"/>
      <c r="AOA92" s="44"/>
      <c r="AOB92" s="44"/>
      <c r="AOC92" s="44"/>
      <c r="AOD92" s="44"/>
      <c r="AOE92" s="44"/>
      <c r="AOF92" s="44"/>
      <c r="AOG92" s="44"/>
      <c r="AOH92" s="44"/>
      <c r="AOI92" s="44"/>
      <c r="AOJ92" s="44"/>
      <c r="AOK92" s="44"/>
      <c r="AOL92" s="44"/>
      <c r="AOM92" s="44"/>
      <c r="AON92" s="44"/>
      <c r="AOO92" s="44"/>
      <c r="AOP92" s="44"/>
      <c r="AOQ92" s="44"/>
      <c r="AOR92" s="44"/>
      <c r="AOS92" s="44"/>
      <c r="AOT92" s="44"/>
      <c r="AOU92" s="44"/>
      <c r="AOV92" s="44"/>
      <c r="AOW92" s="44"/>
      <c r="AOX92" s="44"/>
      <c r="AOY92" s="44"/>
      <c r="AOZ92" s="44"/>
      <c r="APA92" s="44"/>
      <c r="APB92" s="44"/>
      <c r="APC92" s="44"/>
      <c r="APD92" s="44"/>
      <c r="APE92" s="44"/>
      <c r="APF92" s="44"/>
      <c r="APG92" s="44"/>
      <c r="APH92" s="44"/>
      <c r="API92" s="44"/>
      <c r="APJ92" s="44"/>
      <c r="APK92" s="44"/>
      <c r="APL92" s="44"/>
      <c r="APM92" s="44"/>
    </row>
    <row r="93" spans="3:1105" x14ac:dyDescent="0.25">
      <c r="C93" s="46" t="s">
        <v>374</v>
      </c>
      <c r="D93" s="44">
        <v>12435</v>
      </c>
      <c r="E93" s="119">
        <v>0</v>
      </c>
      <c r="F93" s="119">
        <v>8487212.4100000001</v>
      </c>
      <c r="G93" s="119">
        <v>-329921.45</v>
      </c>
      <c r="H93" s="119">
        <v>0</v>
      </c>
      <c r="I93" s="44"/>
      <c r="J93" s="44"/>
      <c r="K93" s="44"/>
      <c r="L93" s="44"/>
      <c r="M93" s="44"/>
      <c r="N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/>
      <c r="BM93" s="44"/>
      <c r="BN93" s="44"/>
      <c r="BO93" s="44"/>
      <c r="BP93" s="44"/>
      <c r="BQ93" s="44"/>
      <c r="BR93" s="44"/>
      <c r="BS93" s="44"/>
      <c r="BT93" s="44"/>
      <c r="BU93" s="44"/>
      <c r="BV93" s="44"/>
      <c r="BW93" s="44"/>
      <c r="BX93" s="44"/>
      <c r="BY93" s="44"/>
      <c r="BZ93" s="44"/>
      <c r="CA93" s="44"/>
      <c r="CB93" s="44"/>
      <c r="CC93" s="44"/>
      <c r="CD93" s="44"/>
      <c r="CE93" s="44"/>
      <c r="CF93" s="44"/>
      <c r="CG93" s="44"/>
      <c r="CH93" s="44"/>
      <c r="CI93" s="44"/>
      <c r="CJ93" s="44"/>
      <c r="CK93" s="44"/>
      <c r="CL93" s="44"/>
      <c r="CM93" s="44"/>
      <c r="CN93" s="44"/>
      <c r="CO93" s="44"/>
      <c r="CP93" s="44"/>
      <c r="CQ93" s="44"/>
      <c r="CR93" s="44"/>
      <c r="CS93" s="44"/>
      <c r="CT93" s="44"/>
      <c r="CU93" s="44"/>
      <c r="CV93" s="44"/>
      <c r="CW93" s="44"/>
      <c r="CX93" s="44"/>
      <c r="CY93" s="44"/>
      <c r="CZ93" s="44"/>
      <c r="DA93" s="44"/>
      <c r="DB93" s="44"/>
      <c r="DC93" s="44"/>
      <c r="DD93" s="44"/>
      <c r="DE93" s="44"/>
      <c r="DF93" s="44"/>
      <c r="DG93" s="44"/>
      <c r="DH93" s="44"/>
      <c r="DI93" s="44"/>
      <c r="DJ93" s="44"/>
      <c r="DK93" s="44"/>
      <c r="DL93" s="44"/>
      <c r="DM93" s="44"/>
      <c r="DN93" s="44"/>
      <c r="DO93" s="44"/>
      <c r="DP93" s="44"/>
      <c r="DQ93" s="44"/>
      <c r="DR93" s="44"/>
      <c r="DS93" s="44"/>
      <c r="DT93" s="44"/>
      <c r="DU93" s="44"/>
      <c r="DV93" s="44"/>
      <c r="DW93" s="44"/>
      <c r="DX93" s="44"/>
      <c r="DY93" s="44"/>
      <c r="DZ93" s="44"/>
      <c r="EA93" s="44"/>
      <c r="EB93" s="44"/>
      <c r="EC93" s="44"/>
      <c r="ED93" s="44"/>
      <c r="EE93" s="44"/>
      <c r="EF93" s="44"/>
      <c r="EG93" s="44"/>
      <c r="EH93" s="44"/>
      <c r="EI93" s="44"/>
      <c r="EJ93" s="44"/>
      <c r="EK93" s="44"/>
      <c r="EL93" s="44"/>
      <c r="EM93" s="44"/>
      <c r="EN93" s="44"/>
      <c r="EO93" s="44"/>
      <c r="EP93" s="44"/>
      <c r="EQ93" s="44"/>
      <c r="ER93" s="44"/>
      <c r="ES93" s="44"/>
      <c r="ET93" s="44"/>
      <c r="EU93" s="44"/>
      <c r="EV93" s="44"/>
      <c r="EW93" s="44"/>
      <c r="EX93" s="44"/>
      <c r="EY93" s="44"/>
      <c r="EZ93" s="44"/>
      <c r="FA93" s="44"/>
      <c r="FB93" s="44"/>
      <c r="FC93" s="44"/>
      <c r="FD93" s="44"/>
      <c r="FE93" s="44"/>
      <c r="FF93" s="44"/>
      <c r="FG93" s="44"/>
      <c r="FH93" s="44"/>
      <c r="FI93" s="44"/>
      <c r="FJ93" s="44"/>
      <c r="FK93" s="44"/>
      <c r="FL93" s="44"/>
      <c r="FM93" s="44"/>
      <c r="FN93" s="44"/>
      <c r="FO93" s="44"/>
      <c r="FP93" s="44"/>
      <c r="FQ93" s="44"/>
      <c r="FR93" s="44"/>
      <c r="FS93" s="44"/>
      <c r="FT93" s="44"/>
      <c r="FU93" s="44"/>
      <c r="FV93" s="44"/>
      <c r="FW93" s="44"/>
      <c r="FX93" s="44"/>
      <c r="FY93" s="44"/>
      <c r="FZ93" s="44"/>
      <c r="GA93" s="44"/>
      <c r="GB93" s="44"/>
      <c r="GC93" s="44"/>
      <c r="GD93" s="44"/>
      <c r="GE93" s="44"/>
      <c r="GF93" s="44"/>
      <c r="GG93" s="44"/>
      <c r="GH93" s="44"/>
      <c r="GI93" s="44"/>
      <c r="GJ93" s="44"/>
      <c r="GK93" s="44"/>
      <c r="GL93" s="44"/>
      <c r="GM93" s="44"/>
      <c r="GN93" s="44"/>
      <c r="GO93" s="44"/>
      <c r="GP93" s="44"/>
      <c r="GQ93" s="44"/>
      <c r="GR93" s="44"/>
      <c r="GS93" s="44"/>
      <c r="GT93" s="44"/>
      <c r="GU93" s="44"/>
      <c r="GV93" s="44"/>
      <c r="GW93" s="44"/>
      <c r="GX93" s="44"/>
      <c r="GY93" s="44"/>
      <c r="GZ93" s="44"/>
      <c r="HA93" s="44"/>
      <c r="HB93" s="44"/>
      <c r="HC93" s="44"/>
      <c r="HD93" s="44"/>
      <c r="HE93" s="44"/>
      <c r="HF93" s="44"/>
      <c r="HG93" s="44"/>
      <c r="HH93" s="44"/>
      <c r="HI93" s="44"/>
      <c r="HJ93" s="44"/>
      <c r="HK93" s="44"/>
      <c r="HL93" s="44"/>
      <c r="HM93" s="44"/>
      <c r="HN93" s="44"/>
      <c r="HO93" s="44"/>
      <c r="HP93" s="44"/>
      <c r="HQ93" s="44"/>
      <c r="HR93" s="44"/>
      <c r="HS93" s="44"/>
      <c r="HT93" s="44"/>
      <c r="HU93" s="44"/>
      <c r="HV93" s="44"/>
      <c r="HW93" s="44"/>
      <c r="HX93" s="44"/>
      <c r="HY93" s="44"/>
      <c r="HZ93" s="44"/>
      <c r="IA93" s="44"/>
      <c r="IB93" s="44"/>
      <c r="IC93" s="44"/>
      <c r="ID93" s="44"/>
      <c r="IE93" s="44"/>
      <c r="IF93" s="44"/>
      <c r="IG93" s="44"/>
      <c r="IH93" s="44"/>
      <c r="II93" s="44"/>
      <c r="IJ93" s="44"/>
      <c r="IK93" s="44"/>
      <c r="IL93" s="44"/>
      <c r="IM93" s="44"/>
      <c r="IN93" s="44"/>
      <c r="IO93" s="44"/>
      <c r="IP93" s="44"/>
      <c r="IQ93" s="44"/>
      <c r="IR93" s="44"/>
      <c r="IS93" s="44"/>
      <c r="IT93" s="44"/>
      <c r="IU93" s="44"/>
      <c r="IV93" s="44"/>
      <c r="IW93" s="44"/>
      <c r="IX93" s="44"/>
      <c r="IY93" s="44"/>
      <c r="IZ93" s="44"/>
      <c r="JA93" s="44"/>
      <c r="JB93" s="44"/>
      <c r="JC93" s="44"/>
      <c r="JD93" s="44"/>
      <c r="JE93" s="44"/>
      <c r="JF93" s="44"/>
      <c r="JG93" s="44"/>
      <c r="JH93" s="44"/>
      <c r="JI93" s="44"/>
      <c r="JJ93" s="44"/>
      <c r="JK93" s="44"/>
      <c r="JL93" s="44"/>
      <c r="JM93" s="44"/>
      <c r="JN93" s="44"/>
      <c r="JO93" s="44"/>
      <c r="JP93" s="44"/>
      <c r="JQ93" s="44"/>
      <c r="JR93" s="44"/>
      <c r="JS93" s="44"/>
      <c r="JT93" s="44"/>
      <c r="JU93" s="44"/>
      <c r="JV93" s="44"/>
      <c r="JW93" s="44"/>
      <c r="JX93" s="44"/>
      <c r="JY93" s="44"/>
      <c r="JZ93" s="44"/>
      <c r="KA93" s="44"/>
      <c r="KB93" s="44"/>
      <c r="KC93" s="44"/>
      <c r="KD93" s="44"/>
      <c r="KE93" s="44"/>
      <c r="KF93" s="44"/>
      <c r="KG93" s="44"/>
      <c r="KH93" s="44"/>
      <c r="KI93" s="44"/>
      <c r="KJ93" s="44"/>
      <c r="KK93" s="44"/>
      <c r="KL93" s="44"/>
      <c r="KM93" s="44"/>
      <c r="KN93" s="44"/>
      <c r="KO93" s="44"/>
      <c r="KP93" s="44"/>
      <c r="KQ93" s="44"/>
      <c r="KR93" s="44"/>
      <c r="KS93" s="44"/>
      <c r="KT93" s="44"/>
      <c r="KU93" s="44"/>
      <c r="KV93" s="44"/>
      <c r="KW93" s="44"/>
      <c r="KX93" s="44"/>
      <c r="KY93" s="44"/>
      <c r="KZ93" s="44"/>
      <c r="LA93" s="44"/>
      <c r="LB93" s="44"/>
      <c r="LC93" s="44"/>
      <c r="LD93" s="44"/>
      <c r="LE93" s="44"/>
      <c r="LF93" s="44"/>
      <c r="LG93" s="44"/>
      <c r="LH93" s="44"/>
      <c r="LI93" s="44"/>
      <c r="LJ93" s="44"/>
      <c r="LK93" s="44"/>
      <c r="LL93" s="44"/>
      <c r="LM93" s="44"/>
      <c r="LN93" s="44"/>
      <c r="LO93" s="44"/>
      <c r="LP93" s="44"/>
      <c r="LQ93" s="44"/>
      <c r="LR93" s="44"/>
      <c r="LS93" s="44"/>
      <c r="LT93" s="44"/>
      <c r="LU93" s="44"/>
      <c r="LV93" s="44"/>
      <c r="LW93" s="44"/>
      <c r="LX93" s="44"/>
      <c r="LY93" s="44"/>
      <c r="LZ93" s="44"/>
      <c r="MA93" s="44"/>
      <c r="MB93" s="44"/>
      <c r="MC93" s="44"/>
      <c r="MD93" s="44"/>
      <c r="ME93" s="44"/>
      <c r="MF93" s="44"/>
      <c r="MG93" s="44"/>
      <c r="MH93" s="44"/>
      <c r="MI93" s="44"/>
      <c r="MJ93" s="44"/>
      <c r="MK93" s="44"/>
      <c r="ML93" s="44"/>
      <c r="MM93" s="44"/>
      <c r="MN93" s="44"/>
      <c r="MO93" s="44"/>
      <c r="MP93" s="44"/>
      <c r="MQ93" s="44"/>
      <c r="MR93" s="44"/>
      <c r="MS93" s="44"/>
      <c r="MT93" s="44"/>
      <c r="MU93" s="44"/>
      <c r="MV93" s="44"/>
      <c r="MW93" s="44"/>
      <c r="MX93" s="44"/>
      <c r="MY93" s="44"/>
      <c r="MZ93" s="44"/>
      <c r="NA93" s="44"/>
      <c r="NB93" s="44"/>
      <c r="NC93" s="44"/>
      <c r="ND93" s="44"/>
      <c r="NE93" s="44"/>
      <c r="NF93" s="44"/>
      <c r="NG93" s="44"/>
      <c r="NH93" s="44"/>
      <c r="NI93" s="44"/>
      <c r="NJ93" s="44"/>
      <c r="NK93" s="44"/>
      <c r="NL93" s="44"/>
      <c r="NM93" s="44"/>
      <c r="NN93" s="44"/>
      <c r="NO93" s="44"/>
      <c r="NP93" s="44"/>
      <c r="NQ93" s="44"/>
      <c r="NR93" s="44"/>
      <c r="NS93" s="44"/>
      <c r="NT93" s="44"/>
      <c r="NU93" s="44"/>
      <c r="NV93" s="44"/>
      <c r="NW93" s="44"/>
      <c r="NX93" s="44"/>
      <c r="NY93" s="44"/>
      <c r="NZ93" s="44"/>
      <c r="OA93" s="44"/>
      <c r="OB93" s="44"/>
      <c r="OC93" s="44"/>
      <c r="OD93" s="44"/>
      <c r="OE93" s="44"/>
      <c r="OF93" s="44"/>
      <c r="OG93" s="44"/>
      <c r="OH93" s="44"/>
      <c r="OI93" s="44"/>
      <c r="OJ93" s="44"/>
      <c r="OK93" s="44"/>
      <c r="OL93" s="44"/>
      <c r="OM93" s="44"/>
      <c r="ON93" s="44"/>
      <c r="OO93" s="44"/>
      <c r="OP93" s="44"/>
      <c r="OQ93" s="44"/>
      <c r="OR93" s="44"/>
      <c r="OS93" s="44"/>
      <c r="OT93" s="44"/>
      <c r="OU93" s="44"/>
      <c r="OV93" s="44"/>
      <c r="OW93" s="44"/>
      <c r="OX93" s="44"/>
      <c r="OY93" s="44"/>
      <c r="OZ93" s="44"/>
      <c r="PA93" s="44"/>
      <c r="PB93" s="44"/>
      <c r="PC93" s="44"/>
      <c r="PD93" s="44"/>
      <c r="PE93" s="44"/>
      <c r="PF93" s="44"/>
      <c r="PG93" s="44"/>
      <c r="PH93" s="44"/>
      <c r="PI93" s="44"/>
      <c r="PJ93" s="44"/>
      <c r="PK93" s="44"/>
      <c r="PL93" s="44"/>
      <c r="PM93" s="44"/>
      <c r="PN93" s="44"/>
      <c r="PO93" s="44"/>
      <c r="PP93" s="44"/>
      <c r="PQ93" s="44"/>
      <c r="PR93" s="44"/>
      <c r="PS93" s="44"/>
      <c r="PT93" s="44"/>
      <c r="PU93" s="44"/>
      <c r="PV93" s="44"/>
      <c r="PW93" s="44"/>
      <c r="PX93" s="44"/>
      <c r="PY93" s="44"/>
      <c r="PZ93" s="44"/>
      <c r="QA93" s="44"/>
      <c r="QB93" s="44"/>
      <c r="QC93" s="44"/>
      <c r="QD93" s="44"/>
      <c r="QE93" s="44"/>
      <c r="QF93" s="44"/>
      <c r="QG93" s="44"/>
      <c r="QH93" s="44"/>
      <c r="QI93" s="44"/>
      <c r="QJ93" s="44"/>
      <c r="QK93" s="44"/>
      <c r="QL93" s="44"/>
      <c r="QM93" s="44"/>
      <c r="QN93" s="44"/>
      <c r="QO93" s="44"/>
      <c r="QP93" s="44"/>
      <c r="QQ93" s="44"/>
      <c r="QR93" s="44"/>
      <c r="QS93" s="44"/>
      <c r="QT93" s="44"/>
      <c r="QU93" s="44"/>
      <c r="QV93" s="44"/>
      <c r="QW93" s="44"/>
      <c r="QX93" s="44"/>
      <c r="QY93" s="44"/>
      <c r="QZ93" s="44"/>
      <c r="RA93" s="44"/>
      <c r="RB93" s="44"/>
      <c r="RC93" s="44"/>
      <c r="RD93" s="44"/>
      <c r="RE93" s="44"/>
      <c r="RF93" s="44"/>
      <c r="RG93" s="44"/>
      <c r="RH93" s="44"/>
      <c r="RI93" s="44"/>
      <c r="RJ93" s="44"/>
      <c r="RK93" s="44"/>
      <c r="RL93" s="44"/>
      <c r="RM93" s="44"/>
      <c r="RN93" s="44"/>
      <c r="RO93" s="44"/>
      <c r="RP93" s="44"/>
      <c r="RQ93" s="44"/>
      <c r="RR93" s="44"/>
      <c r="RS93" s="44"/>
      <c r="RT93" s="44"/>
      <c r="RU93" s="44"/>
      <c r="RV93" s="44"/>
      <c r="RW93" s="44"/>
      <c r="RX93" s="44"/>
      <c r="RY93" s="44"/>
      <c r="RZ93" s="44"/>
      <c r="SA93" s="44"/>
      <c r="SB93" s="44"/>
      <c r="SC93" s="44"/>
      <c r="SD93" s="44"/>
      <c r="SE93" s="44"/>
      <c r="SF93" s="44"/>
      <c r="SG93" s="44"/>
      <c r="SH93" s="44"/>
      <c r="SI93" s="44"/>
      <c r="SJ93" s="44"/>
      <c r="SK93" s="44"/>
      <c r="SL93" s="44"/>
      <c r="SM93" s="44"/>
      <c r="SN93" s="44"/>
      <c r="SO93" s="44"/>
      <c r="SP93" s="44"/>
      <c r="SQ93" s="44"/>
      <c r="SR93" s="44"/>
      <c r="SS93" s="44"/>
      <c r="ST93" s="44"/>
      <c r="SU93" s="44"/>
      <c r="SV93" s="44"/>
      <c r="SW93" s="44"/>
      <c r="SX93" s="44"/>
      <c r="SY93" s="44"/>
      <c r="SZ93" s="44"/>
      <c r="TA93" s="44"/>
      <c r="TB93" s="44"/>
      <c r="TC93" s="44"/>
      <c r="TD93" s="44"/>
      <c r="TE93" s="44"/>
      <c r="TF93" s="44"/>
      <c r="TG93" s="44"/>
      <c r="TH93" s="44"/>
      <c r="TI93" s="44"/>
      <c r="TJ93" s="44"/>
      <c r="TK93" s="44"/>
      <c r="TL93" s="44"/>
      <c r="TM93" s="44"/>
      <c r="TN93" s="44"/>
      <c r="TO93" s="44"/>
      <c r="TP93" s="44"/>
      <c r="TQ93" s="44"/>
      <c r="TR93" s="44"/>
      <c r="TS93" s="44"/>
      <c r="TT93" s="44"/>
      <c r="TU93" s="44"/>
      <c r="TV93" s="44"/>
      <c r="TW93" s="44"/>
      <c r="TX93" s="44"/>
      <c r="TY93" s="44"/>
      <c r="TZ93" s="44"/>
      <c r="UA93" s="44"/>
      <c r="UB93" s="44"/>
      <c r="UC93" s="44"/>
      <c r="UD93" s="44"/>
      <c r="UE93" s="44"/>
      <c r="UF93" s="44"/>
      <c r="UG93" s="44"/>
      <c r="UH93" s="44"/>
      <c r="UI93" s="44"/>
      <c r="UJ93" s="44"/>
      <c r="UK93" s="44"/>
      <c r="UL93" s="44"/>
      <c r="UM93" s="44"/>
      <c r="UN93" s="44"/>
      <c r="UO93" s="44"/>
      <c r="UP93" s="44"/>
      <c r="UQ93" s="44"/>
      <c r="UR93" s="44"/>
      <c r="US93" s="44"/>
      <c r="UT93" s="44"/>
      <c r="UU93" s="44"/>
      <c r="UV93" s="44"/>
      <c r="UW93" s="44"/>
      <c r="UX93" s="44"/>
      <c r="UY93" s="44"/>
      <c r="UZ93" s="44"/>
      <c r="VA93" s="44"/>
      <c r="VB93" s="44"/>
      <c r="VC93" s="44"/>
      <c r="VD93" s="44"/>
      <c r="VE93" s="44"/>
      <c r="VF93" s="44"/>
      <c r="VG93" s="44"/>
      <c r="VH93" s="44"/>
      <c r="VI93" s="44"/>
      <c r="VJ93" s="44"/>
      <c r="VK93" s="44"/>
      <c r="VL93" s="44"/>
      <c r="VM93" s="44"/>
      <c r="VN93" s="44"/>
      <c r="VO93" s="44"/>
      <c r="VP93" s="44"/>
      <c r="VQ93" s="44"/>
      <c r="VR93" s="44"/>
      <c r="VS93" s="44"/>
      <c r="VT93" s="44"/>
      <c r="VU93" s="44"/>
      <c r="VV93" s="44"/>
      <c r="VW93" s="44"/>
      <c r="VX93" s="44"/>
      <c r="VY93" s="44"/>
      <c r="VZ93" s="44"/>
      <c r="WA93" s="44"/>
      <c r="WB93" s="44"/>
      <c r="WC93" s="44"/>
      <c r="WD93" s="44"/>
      <c r="WE93" s="44"/>
      <c r="WF93" s="44"/>
      <c r="WG93" s="44"/>
      <c r="WH93" s="44"/>
      <c r="WI93" s="44"/>
      <c r="WJ93" s="44"/>
      <c r="WK93" s="44"/>
      <c r="WL93" s="44"/>
      <c r="WM93" s="44"/>
      <c r="WN93" s="44"/>
      <c r="WO93" s="44"/>
      <c r="WP93" s="44"/>
      <c r="WQ93" s="44"/>
      <c r="WR93" s="44"/>
      <c r="WS93" s="44"/>
      <c r="WT93" s="44"/>
      <c r="WU93" s="44"/>
      <c r="WV93" s="44"/>
      <c r="WW93" s="44"/>
      <c r="WX93" s="44"/>
      <c r="WY93" s="44"/>
      <c r="WZ93" s="44"/>
      <c r="XA93" s="44"/>
      <c r="XB93" s="44"/>
      <c r="XC93" s="44"/>
      <c r="XD93" s="44"/>
      <c r="XE93" s="44"/>
      <c r="XF93" s="44"/>
      <c r="XG93" s="44"/>
      <c r="XH93" s="44"/>
      <c r="XI93" s="44"/>
      <c r="XJ93" s="44"/>
      <c r="XK93" s="44"/>
      <c r="XL93" s="44"/>
      <c r="XM93" s="44"/>
      <c r="XN93" s="44"/>
      <c r="XO93" s="44"/>
      <c r="XP93" s="44"/>
      <c r="XQ93" s="44"/>
      <c r="XR93" s="44"/>
      <c r="XS93" s="44"/>
      <c r="XT93" s="44"/>
      <c r="XU93" s="44"/>
      <c r="XV93" s="44"/>
      <c r="XW93" s="44"/>
      <c r="XX93" s="44"/>
      <c r="XY93" s="44"/>
      <c r="XZ93" s="44"/>
      <c r="YA93" s="44"/>
      <c r="YB93" s="44"/>
      <c r="YC93" s="44"/>
      <c r="YD93" s="44"/>
      <c r="YE93" s="44"/>
      <c r="YF93" s="44"/>
      <c r="YG93" s="44"/>
      <c r="YH93" s="44"/>
      <c r="YI93" s="44"/>
      <c r="YJ93" s="44"/>
      <c r="YK93" s="44"/>
      <c r="YL93" s="44"/>
      <c r="YM93" s="44"/>
      <c r="YN93" s="44"/>
      <c r="YO93" s="44"/>
      <c r="YP93" s="44"/>
      <c r="YQ93" s="44"/>
      <c r="YR93" s="44"/>
      <c r="YS93" s="44"/>
      <c r="YT93" s="44"/>
      <c r="YU93" s="44"/>
      <c r="YV93" s="44"/>
      <c r="YW93" s="44"/>
      <c r="YX93" s="44"/>
      <c r="YY93" s="44"/>
      <c r="YZ93" s="44"/>
      <c r="ZA93" s="44"/>
      <c r="ZB93" s="44"/>
      <c r="ZC93" s="44"/>
      <c r="ZD93" s="44"/>
      <c r="ZE93" s="44"/>
      <c r="ZF93" s="44"/>
      <c r="ZG93" s="44"/>
      <c r="ZH93" s="44"/>
      <c r="ZI93" s="44"/>
      <c r="ZJ93" s="44"/>
      <c r="ZK93" s="44"/>
      <c r="ZL93" s="44"/>
      <c r="ZM93" s="44"/>
      <c r="ZN93" s="44"/>
      <c r="ZO93" s="44"/>
      <c r="ZP93" s="44"/>
      <c r="ZQ93" s="44"/>
      <c r="ZR93" s="44"/>
      <c r="ZS93" s="44"/>
      <c r="ZT93" s="44"/>
      <c r="ZU93" s="44"/>
      <c r="ZV93" s="44"/>
      <c r="ZW93" s="44"/>
      <c r="ZX93" s="44"/>
      <c r="ZY93" s="44"/>
      <c r="ZZ93" s="44"/>
      <c r="AAA93" s="44"/>
      <c r="AAB93" s="44"/>
      <c r="AAC93" s="44"/>
      <c r="AAD93" s="44"/>
      <c r="AAE93" s="44"/>
      <c r="AAF93" s="44"/>
      <c r="AAG93" s="44"/>
      <c r="AAH93" s="44"/>
      <c r="AAI93" s="44"/>
      <c r="AAJ93" s="44"/>
      <c r="AAK93" s="44"/>
      <c r="AAL93" s="44"/>
      <c r="AAM93" s="44"/>
      <c r="AAN93" s="44"/>
      <c r="AAO93" s="44"/>
      <c r="AAP93" s="44"/>
      <c r="AAQ93" s="44"/>
      <c r="AAR93" s="44"/>
      <c r="AAS93" s="44"/>
      <c r="AAT93" s="44"/>
      <c r="AAU93" s="44"/>
      <c r="AAV93" s="44"/>
      <c r="AAW93" s="44"/>
      <c r="AAX93" s="44"/>
      <c r="AAY93" s="44"/>
      <c r="AAZ93" s="44"/>
      <c r="ABA93" s="44"/>
      <c r="ABB93" s="44"/>
      <c r="ABC93" s="44"/>
      <c r="ABD93" s="44"/>
      <c r="ABE93" s="44"/>
      <c r="ABF93" s="44"/>
      <c r="ABG93" s="44"/>
      <c r="ABH93" s="44"/>
      <c r="ABI93" s="44"/>
      <c r="ABJ93" s="44"/>
      <c r="ABK93" s="44"/>
      <c r="ABL93" s="44"/>
      <c r="ABM93" s="44"/>
      <c r="ABN93" s="44"/>
      <c r="ABO93" s="44"/>
      <c r="ABP93" s="44"/>
      <c r="ABQ93" s="44"/>
      <c r="ABR93" s="44"/>
      <c r="ABS93" s="44"/>
      <c r="ABT93" s="44"/>
      <c r="ABU93" s="44"/>
      <c r="ABV93" s="44"/>
      <c r="ABW93" s="44"/>
      <c r="ABX93" s="44"/>
      <c r="ABY93" s="44"/>
      <c r="ABZ93" s="44"/>
      <c r="ACA93" s="44"/>
      <c r="ACB93" s="44"/>
      <c r="ACC93" s="44"/>
      <c r="ACD93" s="44"/>
      <c r="ACE93" s="44"/>
      <c r="ACF93" s="44"/>
      <c r="ACG93" s="44"/>
      <c r="ACH93" s="44"/>
      <c r="ACI93" s="44"/>
      <c r="ACJ93" s="44"/>
      <c r="ACK93" s="44"/>
      <c r="ACL93" s="44"/>
      <c r="ACM93" s="44"/>
      <c r="ACN93" s="44"/>
      <c r="ACO93" s="44"/>
      <c r="ACP93" s="44"/>
      <c r="ACQ93" s="44"/>
      <c r="ACR93" s="44"/>
      <c r="ACS93" s="44"/>
      <c r="ACT93" s="44"/>
      <c r="ACU93" s="44"/>
      <c r="ACV93" s="44"/>
      <c r="ACW93" s="44"/>
      <c r="ACX93" s="44"/>
      <c r="ACY93" s="44"/>
      <c r="ACZ93" s="44"/>
      <c r="ADA93" s="44"/>
      <c r="ADB93" s="44"/>
      <c r="ADC93" s="44"/>
      <c r="ADD93" s="44"/>
      <c r="ADE93" s="44"/>
      <c r="ADF93" s="44"/>
      <c r="ADG93" s="44"/>
      <c r="ADH93" s="44"/>
      <c r="ADI93" s="44"/>
      <c r="ADJ93" s="44"/>
      <c r="ADK93" s="44"/>
      <c r="ADL93" s="44"/>
      <c r="ADM93" s="44"/>
      <c r="ADN93" s="44"/>
      <c r="ADO93" s="44"/>
      <c r="ADP93" s="44"/>
      <c r="ADQ93" s="44"/>
      <c r="ADR93" s="44"/>
      <c r="ADS93" s="44"/>
      <c r="ADT93" s="44"/>
      <c r="ADU93" s="44"/>
      <c r="ADV93" s="44"/>
      <c r="ADW93" s="44"/>
      <c r="ADX93" s="44"/>
      <c r="ADY93" s="44"/>
      <c r="ADZ93" s="44"/>
      <c r="AEA93" s="44"/>
      <c r="AEB93" s="44"/>
      <c r="AEC93" s="44"/>
      <c r="AED93" s="44"/>
      <c r="AEE93" s="44"/>
      <c r="AEF93" s="44"/>
      <c r="AEG93" s="44"/>
      <c r="AEH93" s="44"/>
      <c r="AEI93" s="44"/>
      <c r="AEJ93" s="44"/>
      <c r="AEK93" s="44"/>
      <c r="AEL93" s="44"/>
      <c r="AEM93" s="44"/>
      <c r="AEN93" s="44"/>
      <c r="AEO93" s="44"/>
      <c r="AEP93" s="44"/>
      <c r="AEQ93" s="44"/>
      <c r="AER93" s="44"/>
      <c r="AES93" s="44"/>
      <c r="AET93" s="44"/>
      <c r="AEU93" s="44"/>
      <c r="AEV93" s="44"/>
      <c r="AEW93" s="44"/>
      <c r="AEX93" s="44"/>
      <c r="AEY93" s="44"/>
      <c r="AEZ93" s="44"/>
      <c r="AFA93" s="44"/>
      <c r="AFB93" s="44"/>
      <c r="AFC93" s="44"/>
      <c r="AFD93" s="44"/>
      <c r="AFE93" s="44"/>
      <c r="AFF93" s="44"/>
      <c r="AFG93" s="44"/>
      <c r="AFH93" s="44"/>
      <c r="AFI93" s="44"/>
      <c r="AFJ93" s="44"/>
      <c r="AFK93" s="44"/>
      <c r="AFL93" s="44"/>
      <c r="AFM93" s="44"/>
      <c r="AFN93" s="44"/>
      <c r="AFO93" s="44"/>
      <c r="AFP93" s="44"/>
      <c r="AFQ93" s="44"/>
      <c r="AFR93" s="44"/>
      <c r="AFS93" s="44"/>
      <c r="AFT93" s="44"/>
      <c r="AFU93" s="44"/>
      <c r="AFV93" s="44"/>
      <c r="AFW93" s="44"/>
      <c r="AFX93" s="44"/>
      <c r="AFY93" s="44"/>
      <c r="AFZ93" s="44"/>
      <c r="AGA93" s="44"/>
      <c r="AGB93" s="44"/>
      <c r="AGC93" s="44"/>
      <c r="AGD93" s="44"/>
      <c r="AGE93" s="44"/>
      <c r="AGF93" s="44"/>
      <c r="AGG93" s="44"/>
      <c r="AGH93" s="44"/>
      <c r="AGI93" s="44"/>
      <c r="AGJ93" s="44"/>
      <c r="AGK93" s="44"/>
      <c r="AGL93" s="44"/>
      <c r="AGM93" s="44"/>
      <c r="AGN93" s="44"/>
      <c r="AGO93" s="44"/>
      <c r="AGP93" s="44"/>
      <c r="AGQ93" s="44"/>
      <c r="AGR93" s="44"/>
      <c r="AGS93" s="44"/>
      <c r="AGT93" s="44"/>
      <c r="AGU93" s="44"/>
      <c r="AGV93" s="44"/>
      <c r="AGW93" s="44"/>
      <c r="AGX93" s="44"/>
      <c r="AGY93" s="44"/>
      <c r="AGZ93" s="44"/>
      <c r="AHA93" s="44"/>
      <c r="AHB93" s="44"/>
      <c r="AHC93" s="44"/>
      <c r="AHD93" s="44"/>
      <c r="AHE93" s="44"/>
      <c r="AHF93" s="44"/>
      <c r="AHG93" s="44"/>
      <c r="AHH93" s="44"/>
      <c r="AHI93" s="44"/>
      <c r="AHJ93" s="44"/>
      <c r="AHK93" s="44"/>
      <c r="AHL93" s="44"/>
      <c r="AHM93" s="44"/>
      <c r="AHN93" s="44"/>
      <c r="AHO93" s="44"/>
      <c r="AHP93" s="44"/>
      <c r="AHQ93" s="44"/>
      <c r="AHR93" s="44"/>
      <c r="AHS93" s="44"/>
      <c r="AHT93" s="44"/>
      <c r="AHU93" s="44"/>
      <c r="AHV93" s="44"/>
      <c r="AHW93" s="44"/>
      <c r="AHX93" s="44"/>
      <c r="AHY93" s="44"/>
      <c r="AHZ93" s="44"/>
      <c r="AIA93" s="44"/>
      <c r="AIB93" s="44"/>
      <c r="AIC93" s="44"/>
      <c r="AID93" s="44"/>
      <c r="AIE93" s="44"/>
      <c r="AIF93" s="44"/>
      <c r="AIG93" s="44"/>
      <c r="AIH93" s="44"/>
      <c r="AII93" s="44"/>
      <c r="AIJ93" s="44"/>
      <c r="AIK93" s="44"/>
      <c r="AIL93" s="44"/>
      <c r="AIM93" s="44"/>
      <c r="AIN93" s="44"/>
      <c r="AIO93" s="44"/>
      <c r="AIP93" s="44"/>
      <c r="AIQ93" s="44"/>
      <c r="AIR93" s="44"/>
      <c r="AIS93" s="44"/>
      <c r="AIT93" s="44"/>
      <c r="AIU93" s="44"/>
      <c r="AIV93" s="44"/>
      <c r="AIW93" s="44"/>
      <c r="AIX93" s="44"/>
      <c r="AIY93" s="44"/>
      <c r="AIZ93" s="44"/>
      <c r="AJA93" s="44"/>
      <c r="AJB93" s="44"/>
      <c r="AJC93" s="44"/>
      <c r="AJD93" s="44"/>
      <c r="AJE93" s="44"/>
      <c r="AJF93" s="44"/>
      <c r="AJG93" s="44"/>
      <c r="AJH93" s="44"/>
      <c r="AJI93" s="44"/>
      <c r="AJJ93" s="44"/>
      <c r="AJK93" s="44"/>
      <c r="AJL93" s="44"/>
      <c r="AJM93" s="44"/>
      <c r="AJN93" s="44"/>
      <c r="AJO93" s="44"/>
      <c r="AJP93" s="44"/>
      <c r="AJQ93" s="44"/>
      <c r="AJR93" s="44"/>
      <c r="AJS93" s="44"/>
      <c r="AJT93" s="44"/>
      <c r="AJU93" s="44"/>
      <c r="AJV93" s="44"/>
      <c r="AJW93" s="44"/>
      <c r="AJX93" s="44"/>
      <c r="AJY93" s="44"/>
      <c r="AJZ93" s="44"/>
      <c r="AKA93" s="44"/>
      <c r="AKB93" s="44"/>
      <c r="AKC93" s="44"/>
      <c r="AKD93" s="44"/>
      <c r="AKE93" s="44"/>
      <c r="AKF93" s="44"/>
      <c r="AKG93" s="44"/>
      <c r="AKH93" s="44"/>
      <c r="AKI93" s="44"/>
      <c r="AKJ93" s="44"/>
      <c r="AKK93" s="44"/>
      <c r="AKL93" s="44"/>
      <c r="AKM93" s="44"/>
      <c r="AKN93" s="44"/>
      <c r="AKO93" s="44"/>
      <c r="AKP93" s="44"/>
      <c r="AKQ93" s="44"/>
      <c r="AKR93" s="44"/>
      <c r="AKS93" s="44"/>
      <c r="AKT93" s="44"/>
      <c r="AKU93" s="44"/>
      <c r="AKV93" s="44"/>
      <c r="AKW93" s="44"/>
      <c r="AKX93" s="44"/>
      <c r="AKY93" s="44"/>
      <c r="AKZ93" s="44"/>
      <c r="ALA93" s="44"/>
      <c r="ALB93" s="44"/>
      <c r="ALC93" s="44"/>
      <c r="ALD93" s="44"/>
      <c r="ALE93" s="44"/>
      <c r="ALF93" s="44"/>
      <c r="ALG93" s="44"/>
      <c r="ALH93" s="44"/>
      <c r="ALI93" s="44"/>
      <c r="ALJ93" s="44"/>
      <c r="ALK93" s="44"/>
      <c r="ALL93" s="44"/>
      <c r="ALM93" s="44"/>
      <c r="ALN93" s="44"/>
      <c r="ALO93" s="44"/>
      <c r="ALP93" s="44"/>
      <c r="ALQ93" s="44"/>
      <c r="ALR93" s="44"/>
      <c r="ALS93" s="44"/>
      <c r="ALT93" s="44"/>
      <c r="ALU93" s="44"/>
      <c r="ALV93" s="44"/>
      <c r="ALW93" s="44"/>
      <c r="ALX93" s="44"/>
      <c r="ALY93" s="44"/>
      <c r="ALZ93" s="44"/>
      <c r="AMA93" s="44"/>
      <c r="AMB93" s="44"/>
      <c r="AMC93" s="44"/>
      <c r="AMD93" s="44"/>
      <c r="AME93" s="44"/>
      <c r="AMF93" s="44"/>
      <c r="AMG93" s="44"/>
      <c r="AMH93" s="44"/>
      <c r="AMI93" s="44"/>
      <c r="AMJ93" s="44"/>
      <c r="AMK93" s="44"/>
      <c r="AML93" s="44"/>
      <c r="AMM93" s="44"/>
      <c r="AMN93" s="44"/>
      <c r="AMO93" s="44"/>
      <c r="AMP93" s="44"/>
      <c r="AMQ93" s="44"/>
      <c r="AMR93" s="44"/>
      <c r="AMS93" s="44"/>
      <c r="AMT93" s="44"/>
      <c r="AMU93" s="44"/>
      <c r="AMV93" s="44"/>
      <c r="AMW93" s="44"/>
      <c r="AMX93" s="44"/>
      <c r="AMY93" s="44"/>
      <c r="AMZ93" s="44"/>
      <c r="ANA93" s="44"/>
      <c r="ANB93" s="44"/>
      <c r="ANC93" s="44"/>
      <c r="AND93" s="44"/>
      <c r="ANE93" s="44"/>
      <c r="ANF93" s="44"/>
      <c r="ANG93" s="44"/>
      <c r="ANH93" s="44"/>
      <c r="ANI93" s="44"/>
      <c r="ANJ93" s="44"/>
      <c r="ANK93" s="44"/>
      <c r="ANL93" s="44"/>
      <c r="ANM93" s="44"/>
      <c r="ANN93" s="44"/>
      <c r="ANO93" s="44"/>
      <c r="ANP93" s="44"/>
      <c r="ANQ93" s="44"/>
      <c r="ANR93" s="44"/>
      <c r="ANS93" s="44"/>
      <c r="ANT93" s="44"/>
      <c r="ANU93" s="44"/>
      <c r="ANV93" s="44"/>
      <c r="ANW93" s="44"/>
      <c r="ANX93" s="44"/>
      <c r="ANY93" s="44"/>
      <c r="ANZ93" s="44"/>
      <c r="AOA93" s="44"/>
      <c r="AOB93" s="44"/>
      <c r="AOC93" s="44"/>
      <c r="AOD93" s="44"/>
      <c r="AOE93" s="44"/>
      <c r="AOF93" s="44"/>
      <c r="AOG93" s="44"/>
      <c r="AOH93" s="44"/>
      <c r="AOI93" s="44"/>
      <c r="AOJ93" s="44"/>
      <c r="AOK93" s="44"/>
      <c r="AOL93" s="44"/>
      <c r="AOM93" s="44"/>
      <c r="AON93" s="44"/>
      <c r="AOO93" s="44"/>
      <c r="AOP93" s="44"/>
      <c r="AOQ93" s="44"/>
      <c r="AOR93" s="44"/>
      <c r="AOS93" s="44"/>
      <c r="AOT93" s="44"/>
      <c r="AOU93" s="44"/>
      <c r="AOV93" s="44"/>
      <c r="AOW93" s="44"/>
      <c r="AOX93" s="44"/>
      <c r="AOY93" s="44"/>
      <c r="AOZ93" s="44"/>
      <c r="APA93" s="44"/>
      <c r="APB93" s="44"/>
      <c r="APC93" s="44"/>
      <c r="APD93" s="44"/>
      <c r="APE93" s="44"/>
      <c r="APF93" s="44"/>
      <c r="APG93" s="44"/>
      <c r="APH93" s="44"/>
      <c r="API93" s="44"/>
      <c r="APJ93" s="44"/>
      <c r="APK93" s="44"/>
      <c r="APL93" s="44"/>
      <c r="APM93" s="44"/>
    </row>
    <row r="94" spans="3:1105" x14ac:dyDescent="0.25">
      <c r="C94" s="46" t="s">
        <v>377</v>
      </c>
      <c r="D94" s="44">
        <v>12533</v>
      </c>
      <c r="E94" s="119">
        <v>0</v>
      </c>
      <c r="F94" s="119">
        <v>1095771.5</v>
      </c>
      <c r="G94" s="119">
        <v>-2309368.56</v>
      </c>
      <c r="H94" s="119">
        <v>0</v>
      </c>
      <c r="I94" s="44"/>
      <c r="J94" s="44"/>
      <c r="K94" s="44"/>
      <c r="L94" s="44"/>
      <c r="M94" s="44"/>
      <c r="N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/>
      <c r="BM94" s="44"/>
      <c r="BN94" s="44"/>
      <c r="BO94" s="44"/>
      <c r="BP94" s="44"/>
      <c r="BQ94" s="44"/>
      <c r="BR94" s="44"/>
      <c r="BS94" s="44"/>
      <c r="BT94" s="44"/>
      <c r="BU94" s="44"/>
      <c r="BV94" s="44"/>
      <c r="BW94" s="44"/>
      <c r="BX94" s="44"/>
      <c r="BY94" s="44"/>
      <c r="BZ94" s="44"/>
      <c r="CA94" s="44"/>
      <c r="CB94" s="44"/>
      <c r="CC94" s="44"/>
      <c r="CD94" s="44"/>
      <c r="CE94" s="44"/>
      <c r="CF94" s="44"/>
      <c r="CG94" s="44"/>
      <c r="CH94" s="44"/>
      <c r="CI94" s="44"/>
      <c r="CJ94" s="44"/>
      <c r="CK94" s="44"/>
      <c r="CL94" s="44"/>
      <c r="CM94" s="44"/>
      <c r="CN94" s="44"/>
      <c r="CO94" s="44"/>
      <c r="CP94" s="44"/>
      <c r="CQ94" s="44"/>
      <c r="CR94" s="44"/>
      <c r="CS94" s="44"/>
      <c r="CT94" s="44"/>
      <c r="CU94" s="44"/>
      <c r="CV94" s="44"/>
      <c r="CW94" s="44"/>
      <c r="CX94" s="44"/>
      <c r="CY94" s="44"/>
      <c r="CZ94" s="44"/>
      <c r="DA94" s="44"/>
      <c r="DB94" s="44"/>
      <c r="DC94" s="44"/>
      <c r="DD94" s="44"/>
      <c r="DE94" s="44"/>
      <c r="DF94" s="44"/>
      <c r="DG94" s="44"/>
      <c r="DH94" s="44"/>
      <c r="DI94" s="44"/>
      <c r="DJ94" s="44"/>
      <c r="DK94" s="44"/>
      <c r="DL94" s="44"/>
      <c r="DM94" s="44"/>
      <c r="DN94" s="44"/>
      <c r="DO94" s="44"/>
      <c r="DP94" s="44"/>
      <c r="DQ94" s="44"/>
      <c r="DR94" s="44"/>
      <c r="DS94" s="44"/>
      <c r="DT94" s="44"/>
      <c r="DU94" s="44"/>
      <c r="DV94" s="44"/>
      <c r="DW94" s="44"/>
      <c r="DX94" s="44"/>
      <c r="DY94" s="44"/>
      <c r="DZ94" s="44"/>
      <c r="EA94" s="44"/>
      <c r="EB94" s="44"/>
      <c r="EC94" s="44"/>
      <c r="ED94" s="44"/>
      <c r="EE94" s="44"/>
      <c r="EF94" s="44"/>
      <c r="EG94" s="44"/>
      <c r="EH94" s="44"/>
      <c r="EI94" s="44"/>
      <c r="EJ94" s="44"/>
      <c r="EK94" s="44"/>
      <c r="EL94" s="44"/>
      <c r="EM94" s="44"/>
      <c r="EN94" s="44"/>
      <c r="EO94" s="44"/>
      <c r="EP94" s="44"/>
      <c r="EQ94" s="44"/>
      <c r="ER94" s="44"/>
      <c r="ES94" s="44"/>
      <c r="ET94" s="44"/>
      <c r="EU94" s="44"/>
      <c r="EV94" s="44"/>
      <c r="EW94" s="44"/>
      <c r="EX94" s="44"/>
      <c r="EY94" s="44"/>
      <c r="EZ94" s="44"/>
      <c r="FA94" s="44"/>
      <c r="FB94" s="44"/>
      <c r="FC94" s="44"/>
      <c r="FD94" s="44"/>
      <c r="FE94" s="44"/>
      <c r="FF94" s="44"/>
      <c r="FG94" s="44"/>
      <c r="FH94" s="44"/>
      <c r="FI94" s="44"/>
      <c r="FJ94" s="44"/>
      <c r="FK94" s="44"/>
      <c r="FL94" s="44"/>
      <c r="FM94" s="44"/>
      <c r="FN94" s="44"/>
      <c r="FO94" s="44"/>
      <c r="FP94" s="44"/>
      <c r="FQ94" s="44"/>
      <c r="FR94" s="44"/>
      <c r="FS94" s="44"/>
      <c r="FT94" s="44"/>
      <c r="FU94" s="44"/>
      <c r="FV94" s="44"/>
      <c r="FW94" s="44"/>
      <c r="FX94" s="44"/>
      <c r="FY94" s="44"/>
      <c r="FZ94" s="44"/>
      <c r="GA94" s="44"/>
      <c r="GB94" s="44"/>
      <c r="GC94" s="44"/>
      <c r="GD94" s="44"/>
      <c r="GE94" s="44"/>
      <c r="GF94" s="44"/>
      <c r="GG94" s="44"/>
      <c r="GH94" s="44"/>
      <c r="GI94" s="44"/>
      <c r="GJ94" s="44"/>
      <c r="GK94" s="44"/>
      <c r="GL94" s="44"/>
      <c r="GM94" s="44"/>
      <c r="GN94" s="44"/>
      <c r="GO94" s="44"/>
      <c r="GP94" s="44"/>
      <c r="GQ94" s="44"/>
      <c r="GR94" s="44"/>
      <c r="GS94" s="44"/>
      <c r="GT94" s="44"/>
      <c r="GU94" s="44"/>
      <c r="GV94" s="44"/>
      <c r="GW94" s="44"/>
      <c r="GX94" s="44"/>
      <c r="GY94" s="44"/>
      <c r="GZ94" s="44"/>
      <c r="HA94" s="44"/>
      <c r="HB94" s="44"/>
      <c r="HC94" s="44"/>
      <c r="HD94" s="44"/>
      <c r="HE94" s="44"/>
      <c r="HF94" s="44"/>
      <c r="HG94" s="44"/>
      <c r="HH94" s="44"/>
      <c r="HI94" s="44"/>
      <c r="HJ94" s="44"/>
      <c r="HK94" s="44"/>
      <c r="HL94" s="44"/>
      <c r="HM94" s="44"/>
      <c r="HN94" s="44"/>
      <c r="HO94" s="44"/>
      <c r="HP94" s="44"/>
      <c r="HQ94" s="44"/>
      <c r="HR94" s="44"/>
      <c r="HS94" s="44"/>
      <c r="HT94" s="44"/>
      <c r="HU94" s="44"/>
      <c r="HV94" s="44"/>
      <c r="HW94" s="44"/>
      <c r="HX94" s="44"/>
      <c r="HY94" s="44"/>
      <c r="HZ94" s="44"/>
      <c r="IA94" s="44"/>
      <c r="IB94" s="44"/>
      <c r="IC94" s="44"/>
      <c r="ID94" s="44"/>
      <c r="IE94" s="44"/>
      <c r="IF94" s="44"/>
      <c r="IG94" s="44"/>
      <c r="IH94" s="44"/>
      <c r="II94" s="44"/>
      <c r="IJ94" s="44"/>
      <c r="IK94" s="44"/>
      <c r="IL94" s="44"/>
      <c r="IM94" s="44"/>
      <c r="IN94" s="44"/>
      <c r="IO94" s="44"/>
      <c r="IP94" s="44"/>
      <c r="IQ94" s="44"/>
      <c r="IR94" s="44"/>
      <c r="IS94" s="44"/>
      <c r="IT94" s="44"/>
      <c r="IU94" s="44"/>
      <c r="IV94" s="44"/>
      <c r="IW94" s="44"/>
      <c r="IX94" s="44"/>
      <c r="IY94" s="44"/>
      <c r="IZ94" s="44"/>
      <c r="JA94" s="44"/>
      <c r="JB94" s="44"/>
      <c r="JC94" s="44"/>
      <c r="JD94" s="44"/>
      <c r="JE94" s="44"/>
      <c r="JF94" s="44"/>
      <c r="JG94" s="44"/>
      <c r="JH94" s="44"/>
      <c r="JI94" s="44"/>
      <c r="JJ94" s="44"/>
      <c r="JK94" s="44"/>
      <c r="JL94" s="44"/>
      <c r="JM94" s="44"/>
      <c r="JN94" s="44"/>
      <c r="JO94" s="44"/>
      <c r="JP94" s="44"/>
      <c r="JQ94" s="44"/>
      <c r="JR94" s="44"/>
      <c r="JS94" s="44"/>
      <c r="JT94" s="44"/>
      <c r="JU94" s="44"/>
      <c r="JV94" s="44"/>
      <c r="JW94" s="44"/>
      <c r="JX94" s="44"/>
      <c r="JY94" s="44"/>
      <c r="JZ94" s="44"/>
      <c r="KA94" s="44"/>
      <c r="KB94" s="44"/>
      <c r="KC94" s="44"/>
      <c r="KD94" s="44"/>
      <c r="KE94" s="44"/>
      <c r="KF94" s="44"/>
      <c r="KG94" s="44"/>
      <c r="KH94" s="44"/>
      <c r="KI94" s="44"/>
      <c r="KJ94" s="44"/>
      <c r="KK94" s="44"/>
      <c r="KL94" s="44"/>
      <c r="KM94" s="44"/>
      <c r="KN94" s="44"/>
      <c r="KO94" s="44"/>
      <c r="KP94" s="44"/>
      <c r="KQ94" s="44"/>
      <c r="KR94" s="44"/>
      <c r="KS94" s="44"/>
      <c r="KT94" s="44"/>
      <c r="KU94" s="44"/>
      <c r="KV94" s="44"/>
      <c r="KW94" s="44"/>
      <c r="KX94" s="44"/>
      <c r="KY94" s="44"/>
      <c r="KZ94" s="44"/>
      <c r="LA94" s="44"/>
      <c r="LB94" s="44"/>
      <c r="LC94" s="44"/>
      <c r="LD94" s="44"/>
      <c r="LE94" s="44"/>
      <c r="LF94" s="44"/>
      <c r="LG94" s="44"/>
      <c r="LH94" s="44"/>
      <c r="LI94" s="44"/>
      <c r="LJ94" s="44"/>
      <c r="LK94" s="44"/>
      <c r="LL94" s="44"/>
      <c r="LM94" s="44"/>
      <c r="LN94" s="44"/>
      <c r="LO94" s="44"/>
      <c r="LP94" s="44"/>
      <c r="LQ94" s="44"/>
      <c r="LR94" s="44"/>
      <c r="LS94" s="44"/>
      <c r="LT94" s="44"/>
      <c r="LU94" s="44"/>
      <c r="LV94" s="44"/>
      <c r="LW94" s="44"/>
      <c r="LX94" s="44"/>
      <c r="LY94" s="44"/>
      <c r="LZ94" s="44"/>
      <c r="MA94" s="44"/>
      <c r="MB94" s="44"/>
      <c r="MC94" s="44"/>
      <c r="MD94" s="44"/>
      <c r="ME94" s="44"/>
      <c r="MF94" s="44"/>
      <c r="MG94" s="44"/>
      <c r="MH94" s="44"/>
      <c r="MI94" s="44"/>
      <c r="MJ94" s="44"/>
      <c r="MK94" s="44"/>
      <c r="ML94" s="44"/>
      <c r="MM94" s="44"/>
      <c r="MN94" s="44"/>
      <c r="MO94" s="44"/>
      <c r="MP94" s="44"/>
      <c r="MQ94" s="44"/>
      <c r="MR94" s="44"/>
      <c r="MS94" s="44"/>
      <c r="MT94" s="44"/>
      <c r="MU94" s="44"/>
      <c r="MV94" s="44"/>
      <c r="MW94" s="44"/>
      <c r="MX94" s="44"/>
      <c r="MY94" s="44"/>
      <c r="MZ94" s="44"/>
      <c r="NA94" s="44"/>
      <c r="NB94" s="44"/>
      <c r="NC94" s="44"/>
      <c r="ND94" s="44"/>
      <c r="NE94" s="44"/>
      <c r="NF94" s="44"/>
      <c r="NG94" s="44"/>
      <c r="NH94" s="44"/>
      <c r="NI94" s="44"/>
      <c r="NJ94" s="44"/>
      <c r="NK94" s="44"/>
      <c r="NL94" s="44"/>
      <c r="NM94" s="44"/>
      <c r="NN94" s="44"/>
      <c r="NO94" s="44"/>
      <c r="NP94" s="44"/>
      <c r="NQ94" s="44"/>
      <c r="NR94" s="44"/>
      <c r="NS94" s="44"/>
      <c r="NT94" s="44"/>
      <c r="NU94" s="44"/>
      <c r="NV94" s="44"/>
      <c r="NW94" s="44"/>
      <c r="NX94" s="44"/>
      <c r="NY94" s="44"/>
      <c r="NZ94" s="44"/>
      <c r="OA94" s="44"/>
      <c r="OB94" s="44"/>
      <c r="OC94" s="44"/>
      <c r="OD94" s="44"/>
      <c r="OE94" s="44"/>
      <c r="OF94" s="44"/>
      <c r="OG94" s="44"/>
      <c r="OH94" s="44"/>
      <c r="OI94" s="44"/>
      <c r="OJ94" s="44"/>
      <c r="OK94" s="44"/>
      <c r="OL94" s="44"/>
      <c r="OM94" s="44"/>
      <c r="ON94" s="44"/>
      <c r="OO94" s="44"/>
      <c r="OP94" s="44"/>
      <c r="OQ94" s="44"/>
      <c r="OR94" s="44"/>
      <c r="OS94" s="44"/>
      <c r="OT94" s="44"/>
      <c r="OU94" s="44"/>
      <c r="OV94" s="44"/>
      <c r="OW94" s="44"/>
      <c r="OX94" s="44"/>
      <c r="OY94" s="44"/>
      <c r="OZ94" s="44"/>
      <c r="PA94" s="44"/>
      <c r="PB94" s="44"/>
      <c r="PC94" s="44"/>
      <c r="PD94" s="44"/>
      <c r="PE94" s="44"/>
      <c r="PF94" s="44"/>
      <c r="PG94" s="44"/>
      <c r="PH94" s="44"/>
      <c r="PI94" s="44"/>
      <c r="PJ94" s="44"/>
      <c r="PK94" s="44"/>
      <c r="PL94" s="44"/>
      <c r="PM94" s="44"/>
      <c r="PN94" s="44"/>
      <c r="PO94" s="44"/>
      <c r="PP94" s="44"/>
      <c r="PQ94" s="44"/>
      <c r="PR94" s="44"/>
      <c r="PS94" s="44"/>
      <c r="PT94" s="44"/>
      <c r="PU94" s="44"/>
      <c r="PV94" s="44"/>
      <c r="PW94" s="44"/>
      <c r="PX94" s="44"/>
      <c r="PY94" s="44"/>
      <c r="PZ94" s="44"/>
      <c r="QA94" s="44"/>
      <c r="QB94" s="44"/>
      <c r="QC94" s="44"/>
      <c r="QD94" s="44"/>
      <c r="QE94" s="44"/>
      <c r="QF94" s="44"/>
      <c r="QG94" s="44"/>
      <c r="QH94" s="44"/>
      <c r="QI94" s="44"/>
      <c r="QJ94" s="44"/>
      <c r="QK94" s="44"/>
      <c r="QL94" s="44"/>
      <c r="QM94" s="44"/>
      <c r="QN94" s="44"/>
      <c r="QO94" s="44"/>
      <c r="QP94" s="44"/>
      <c r="QQ94" s="44"/>
      <c r="QR94" s="44"/>
      <c r="QS94" s="44"/>
      <c r="QT94" s="44"/>
      <c r="QU94" s="44"/>
      <c r="QV94" s="44"/>
      <c r="QW94" s="44"/>
      <c r="QX94" s="44"/>
      <c r="QY94" s="44"/>
      <c r="QZ94" s="44"/>
      <c r="RA94" s="44"/>
      <c r="RB94" s="44"/>
      <c r="RC94" s="44"/>
      <c r="RD94" s="44"/>
      <c r="RE94" s="44"/>
      <c r="RF94" s="44"/>
      <c r="RG94" s="44"/>
      <c r="RH94" s="44"/>
      <c r="RI94" s="44"/>
      <c r="RJ94" s="44"/>
      <c r="RK94" s="44"/>
      <c r="RL94" s="44"/>
      <c r="RM94" s="44"/>
      <c r="RN94" s="44"/>
      <c r="RO94" s="44"/>
      <c r="RP94" s="44"/>
      <c r="RQ94" s="44"/>
      <c r="RR94" s="44"/>
      <c r="RS94" s="44"/>
      <c r="RT94" s="44"/>
      <c r="RU94" s="44"/>
      <c r="RV94" s="44"/>
      <c r="RW94" s="44"/>
      <c r="RX94" s="44"/>
      <c r="RY94" s="44"/>
      <c r="RZ94" s="44"/>
      <c r="SA94" s="44"/>
      <c r="SB94" s="44"/>
      <c r="SC94" s="44"/>
      <c r="SD94" s="44"/>
      <c r="SE94" s="44"/>
      <c r="SF94" s="44"/>
      <c r="SG94" s="44"/>
      <c r="SH94" s="44"/>
      <c r="SI94" s="44"/>
      <c r="SJ94" s="44"/>
      <c r="SK94" s="44"/>
      <c r="SL94" s="44"/>
      <c r="SM94" s="44"/>
      <c r="SN94" s="44"/>
      <c r="SO94" s="44"/>
      <c r="SP94" s="44"/>
      <c r="SQ94" s="44"/>
      <c r="SR94" s="44"/>
      <c r="SS94" s="44"/>
      <c r="ST94" s="44"/>
      <c r="SU94" s="44"/>
      <c r="SV94" s="44"/>
      <c r="SW94" s="44"/>
      <c r="SX94" s="44"/>
      <c r="SY94" s="44"/>
      <c r="SZ94" s="44"/>
      <c r="TA94" s="44"/>
      <c r="TB94" s="44"/>
      <c r="TC94" s="44"/>
      <c r="TD94" s="44"/>
      <c r="TE94" s="44"/>
      <c r="TF94" s="44"/>
      <c r="TG94" s="44"/>
      <c r="TH94" s="44"/>
      <c r="TI94" s="44"/>
      <c r="TJ94" s="44"/>
      <c r="TK94" s="44"/>
      <c r="TL94" s="44"/>
      <c r="TM94" s="44"/>
      <c r="TN94" s="44"/>
      <c r="TO94" s="44"/>
      <c r="TP94" s="44"/>
      <c r="TQ94" s="44"/>
      <c r="TR94" s="44"/>
      <c r="TS94" s="44"/>
      <c r="TT94" s="44"/>
      <c r="TU94" s="44"/>
      <c r="TV94" s="44"/>
      <c r="TW94" s="44"/>
      <c r="TX94" s="44"/>
      <c r="TY94" s="44"/>
      <c r="TZ94" s="44"/>
      <c r="UA94" s="44"/>
      <c r="UB94" s="44"/>
      <c r="UC94" s="44"/>
      <c r="UD94" s="44"/>
      <c r="UE94" s="44"/>
      <c r="UF94" s="44"/>
      <c r="UG94" s="44"/>
      <c r="UH94" s="44"/>
      <c r="UI94" s="44"/>
      <c r="UJ94" s="44"/>
      <c r="UK94" s="44"/>
      <c r="UL94" s="44"/>
      <c r="UM94" s="44"/>
      <c r="UN94" s="44"/>
      <c r="UO94" s="44"/>
      <c r="UP94" s="44"/>
      <c r="UQ94" s="44"/>
      <c r="UR94" s="44"/>
      <c r="US94" s="44"/>
      <c r="UT94" s="44"/>
      <c r="UU94" s="44"/>
      <c r="UV94" s="44"/>
      <c r="UW94" s="44"/>
      <c r="UX94" s="44"/>
      <c r="UY94" s="44"/>
      <c r="UZ94" s="44"/>
      <c r="VA94" s="44"/>
      <c r="VB94" s="44"/>
      <c r="VC94" s="44"/>
      <c r="VD94" s="44"/>
      <c r="VE94" s="44"/>
      <c r="VF94" s="44"/>
      <c r="VG94" s="44"/>
      <c r="VH94" s="44"/>
      <c r="VI94" s="44"/>
      <c r="VJ94" s="44"/>
      <c r="VK94" s="44"/>
      <c r="VL94" s="44"/>
      <c r="VM94" s="44"/>
      <c r="VN94" s="44"/>
      <c r="VO94" s="44"/>
      <c r="VP94" s="44"/>
      <c r="VQ94" s="44"/>
      <c r="VR94" s="44"/>
      <c r="VS94" s="44"/>
      <c r="VT94" s="44"/>
      <c r="VU94" s="44"/>
      <c r="VV94" s="44"/>
      <c r="VW94" s="44"/>
      <c r="VX94" s="44"/>
      <c r="VY94" s="44"/>
      <c r="VZ94" s="44"/>
      <c r="WA94" s="44"/>
      <c r="WB94" s="44"/>
      <c r="WC94" s="44"/>
      <c r="WD94" s="44"/>
      <c r="WE94" s="44"/>
      <c r="WF94" s="44"/>
      <c r="WG94" s="44"/>
      <c r="WH94" s="44"/>
      <c r="WI94" s="44"/>
      <c r="WJ94" s="44"/>
      <c r="WK94" s="44"/>
      <c r="WL94" s="44"/>
      <c r="WM94" s="44"/>
      <c r="WN94" s="44"/>
      <c r="WO94" s="44"/>
      <c r="WP94" s="44"/>
      <c r="WQ94" s="44"/>
      <c r="WR94" s="44"/>
      <c r="WS94" s="44"/>
      <c r="WT94" s="44"/>
      <c r="WU94" s="44"/>
      <c r="WV94" s="44"/>
      <c r="WW94" s="44"/>
      <c r="WX94" s="44"/>
      <c r="WY94" s="44"/>
      <c r="WZ94" s="44"/>
      <c r="XA94" s="44"/>
      <c r="XB94" s="44"/>
      <c r="XC94" s="44"/>
      <c r="XD94" s="44"/>
      <c r="XE94" s="44"/>
      <c r="XF94" s="44"/>
      <c r="XG94" s="44"/>
      <c r="XH94" s="44"/>
      <c r="XI94" s="44"/>
      <c r="XJ94" s="44"/>
      <c r="XK94" s="44"/>
      <c r="XL94" s="44"/>
      <c r="XM94" s="44"/>
      <c r="XN94" s="44"/>
      <c r="XO94" s="44"/>
      <c r="XP94" s="44"/>
      <c r="XQ94" s="44"/>
      <c r="XR94" s="44"/>
      <c r="XS94" s="44"/>
      <c r="XT94" s="44"/>
      <c r="XU94" s="44"/>
      <c r="XV94" s="44"/>
      <c r="XW94" s="44"/>
      <c r="XX94" s="44"/>
      <c r="XY94" s="44"/>
      <c r="XZ94" s="44"/>
      <c r="YA94" s="44"/>
      <c r="YB94" s="44"/>
      <c r="YC94" s="44"/>
      <c r="YD94" s="44"/>
      <c r="YE94" s="44"/>
      <c r="YF94" s="44"/>
      <c r="YG94" s="44"/>
      <c r="YH94" s="44"/>
      <c r="YI94" s="44"/>
      <c r="YJ94" s="44"/>
      <c r="YK94" s="44"/>
      <c r="YL94" s="44"/>
      <c r="YM94" s="44"/>
      <c r="YN94" s="44"/>
      <c r="YO94" s="44"/>
      <c r="YP94" s="44"/>
      <c r="YQ94" s="44"/>
      <c r="YR94" s="44"/>
      <c r="YS94" s="44"/>
      <c r="YT94" s="44"/>
      <c r="YU94" s="44"/>
      <c r="YV94" s="44"/>
      <c r="YW94" s="44"/>
      <c r="YX94" s="44"/>
      <c r="YY94" s="44"/>
      <c r="YZ94" s="44"/>
      <c r="ZA94" s="44"/>
      <c r="ZB94" s="44"/>
      <c r="ZC94" s="44"/>
      <c r="ZD94" s="44"/>
      <c r="ZE94" s="44"/>
      <c r="ZF94" s="44"/>
      <c r="ZG94" s="44"/>
      <c r="ZH94" s="44"/>
      <c r="ZI94" s="44"/>
      <c r="ZJ94" s="44"/>
      <c r="ZK94" s="44"/>
      <c r="ZL94" s="44"/>
      <c r="ZM94" s="44"/>
      <c r="ZN94" s="44"/>
      <c r="ZO94" s="44"/>
      <c r="ZP94" s="44"/>
      <c r="ZQ94" s="44"/>
      <c r="ZR94" s="44"/>
      <c r="ZS94" s="44"/>
      <c r="ZT94" s="44"/>
      <c r="ZU94" s="44"/>
      <c r="ZV94" s="44"/>
      <c r="ZW94" s="44"/>
      <c r="ZX94" s="44"/>
      <c r="ZY94" s="44"/>
      <c r="ZZ94" s="44"/>
      <c r="AAA94" s="44"/>
      <c r="AAB94" s="44"/>
      <c r="AAC94" s="44"/>
      <c r="AAD94" s="44"/>
      <c r="AAE94" s="44"/>
      <c r="AAF94" s="44"/>
      <c r="AAG94" s="44"/>
      <c r="AAH94" s="44"/>
      <c r="AAI94" s="44"/>
      <c r="AAJ94" s="44"/>
      <c r="AAK94" s="44"/>
      <c r="AAL94" s="44"/>
      <c r="AAM94" s="44"/>
      <c r="AAN94" s="44"/>
      <c r="AAO94" s="44"/>
      <c r="AAP94" s="44"/>
      <c r="AAQ94" s="44"/>
      <c r="AAR94" s="44"/>
      <c r="AAS94" s="44"/>
      <c r="AAT94" s="44"/>
      <c r="AAU94" s="44"/>
      <c r="AAV94" s="44"/>
      <c r="AAW94" s="44"/>
      <c r="AAX94" s="44"/>
      <c r="AAY94" s="44"/>
      <c r="AAZ94" s="44"/>
      <c r="ABA94" s="44"/>
      <c r="ABB94" s="44"/>
      <c r="ABC94" s="44"/>
      <c r="ABD94" s="44"/>
      <c r="ABE94" s="44"/>
      <c r="ABF94" s="44"/>
      <c r="ABG94" s="44"/>
      <c r="ABH94" s="44"/>
      <c r="ABI94" s="44"/>
      <c r="ABJ94" s="44"/>
      <c r="ABK94" s="44"/>
      <c r="ABL94" s="44"/>
      <c r="ABM94" s="44"/>
      <c r="ABN94" s="44"/>
      <c r="ABO94" s="44"/>
      <c r="ABP94" s="44"/>
      <c r="ABQ94" s="44"/>
      <c r="ABR94" s="44"/>
      <c r="ABS94" s="44"/>
      <c r="ABT94" s="44"/>
      <c r="ABU94" s="44"/>
      <c r="ABV94" s="44"/>
      <c r="ABW94" s="44"/>
      <c r="ABX94" s="44"/>
      <c r="ABY94" s="44"/>
      <c r="ABZ94" s="44"/>
      <c r="ACA94" s="44"/>
      <c r="ACB94" s="44"/>
      <c r="ACC94" s="44"/>
      <c r="ACD94" s="44"/>
      <c r="ACE94" s="44"/>
      <c r="ACF94" s="44"/>
      <c r="ACG94" s="44"/>
      <c r="ACH94" s="44"/>
      <c r="ACI94" s="44"/>
      <c r="ACJ94" s="44"/>
      <c r="ACK94" s="44"/>
      <c r="ACL94" s="44"/>
      <c r="ACM94" s="44"/>
      <c r="ACN94" s="44"/>
      <c r="ACO94" s="44"/>
      <c r="ACP94" s="44"/>
      <c r="ACQ94" s="44"/>
      <c r="ACR94" s="44"/>
      <c r="ACS94" s="44"/>
      <c r="ACT94" s="44"/>
      <c r="ACU94" s="44"/>
      <c r="ACV94" s="44"/>
      <c r="ACW94" s="44"/>
      <c r="ACX94" s="44"/>
      <c r="ACY94" s="44"/>
      <c r="ACZ94" s="44"/>
      <c r="ADA94" s="44"/>
      <c r="ADB94" s="44"/>
      <c r="ADC94" s="44"/>
      <c r="ADD94" s="44"/>
      <c r="ADE94" s="44"/>
      <c r="ADF94" s="44"/>
      <c r="ADG94" s="44"/>
      <c r="ADH94" s="44"/>
      <c r="ADI94" s="44"/>
      <c r="ADJ94" s="44"/>
      <c r="ADK94" s="44"/>
      <c r="ADL94" s="44"/>
      <c r="ADM94" s="44"/>
      <c r="ADN94" s="44"/>
      <c r="ADO94" s="44"/>
      <c r="ADP94" s="44"/>
      <c r="ADQ94" s="44"/>
      <c r="ADR94" s="44"/>
      <c r="ADS94" s="44"/>
      <c r="ADT94" s="44"/>
      <c r="ADU94" s="44"/>
      <c r="ADV94" s="44"/>
      <c r="ADW94" s="44"/>
      <c r="ADX94" s="44"/>
      <c r="ADY94" s="44"/>
      <c r="ADZ94" s="44"/>
      <c r="AEA94" s="44"/>
      <c r="AEB94" s="44"/>
      <c r="AEC94" s="44"/>
      <c r="AED94" s="44"/>
      <c r="AEE94" s="44"/>
      <c r="AEF94" s="44"/>
      <c r="AEG94" s="44"/>
      <c r="AEH94" s="44"/>
      <c r="AEI94" s="44"/>
      <c r="AEJ94" s="44"/>
      <c r="AEK94" s="44"/>
      <c r="AEL94" s="44"/>
      <c r="AEM94" s="44"/>
      <c r="AEN94" s="44"/>
      <c r="AEO94" s="44"/>
      <c r="AEP94" s="44"/>
      <c r="AEQ94" s="44"/>
      <c r="AER94" s="44"/>
      <c r="AES94" s="44"/>
      <c r="AET94" s="44"/>
      <c r="AEU94" s="44"/>
      <c r="AEV94" s="44"/>
      <c r="AEW94" s="44"/>
      <c r="AEX94" s="44"/>
      <c r="AEY94" s="44"/>
      <c r="AEZ94" s="44"/>
      <c r="AFA94" s="44"/>
      <c r="AFB94" s="44"/>
      <c r="AFC94" s="44"/>
      <c r="AFD94" s="44"/>
      <c r="AFE94" s="44"/>
      <c r="AFF94" s="44"/>
      <c r="AFG94" s="44"/>
      <c r="AFH94" s="44"/>
      <c r="AFI94" s="44"/>
      <c r="AFJ94" s="44"/>
      <c r="AFK94" s="44"/>
      <c r="AFL94" s="44"/>
      <c r="AFM94" s="44"/>
      <c r="AFN94" s="44"/>
      <c r="AFO94" s="44"/>
      <c r="AFP94" s="44"/>
      <c r="AFQ94" s="44"/>
      <c r="AFR94" s="44"/>
      <c r="AFS94" s="44"/>
      <c r="AFT94" s="44"/>
      <c r="AFU94" s="44"/>
      <c r="AFV94" s="44"/>
      <c r="AFW94" s="44"/>
      <c r="AFX94" s="44"/>
      <c r="AFY94" s="44"/>
      <c r="AFZ94" s="44"/>
      <c r="AGA94" s="44"/>
      <c r="AGB94" s="44"/>
      <c r="AGC94" s="44"/>
      <c r="AGD94" s="44"/>
      <c r="AGE94" s="44"/>
      <c r="AGF94" s="44"/>
      <c r="AGG94" s="44"/>
      <c r="AGH94" s="44"/>
      <c r="AGI94" s="44"/>
      <c r="AGJ94" s="44"/>
      <c r="AGK94" s="44"/>
      <c r="AGL94" s="44"/>
      <c r="AGM94" s="44"/>
      <c r="AGN94" s="44"/>
      <c r="AGO94" s="44"/>
      <c r="AGP94" s="44"/>
      <c r="AGQ94" s="44"/>
      <c r="AGR94" s="44"/>
      <c r="AGS94" s="44"/>
      <c r="AGT94" s="44"/>
      <c r="AGU94" s="44"/>
      <c r="AGV94" s="44"/>
      <c r="AGW94" s="44"/>
      <c r="AGX94" s="44"/>
      <c r="AGY94" s="44"/>
      <c r="AGZ94" s="44"/>
      <c r="AHA94" s="44"/>
      <c r="AHB94" s="44"/>
      <c r="AHC94" s="44"/>
      <c r="AHD94" s="44"/>
      <c r="AHE94" s="44"/>
      <c r="AHF94" s="44"/>
      <c r="AHG94" s="44"/>
      <c r="AHH94" s="44"/>
      <c r="AHI94" s="44"/>
      <c r="AHJ94" s="44"/>
      <c r="AHK94" s="44"/>
      <c r="AHL94" s="44"/>
      <c r="AHM94" s="44"/>
      <c r="AHN94" s="44"/>
      <c r="AHO94" s="44"/>
      <c r="AHP94" s="44"/>
      <c r="AHQ94" s="44"/>
      <c r="AHR94" s="44"/>
      <c r="AHS94" s="44"/>
      <c r="AHT94" s="44"/>
      <c r="AHU94" s="44"/>
      <c r="AHV94" s="44"/>
      <c r="AHW94" s="44"/>
      <c r="AHX94" s="44"/>
      <c r="AHY94" s="44"/>
      <c r="AHZ94" s="44"/>
      <c r="AIA94" s="44"/>
      <c r="AIB94" s="44"/>
      <c r="AIC94" s="44"/>
      <c r="AID94" s="44"/>
      <c r="AIE94" s="44"/>
      <c r="AIF94" s="44"/>
      <c r="AIG94" s="44"/>
      <c r="AIH94" s="44"/>
      <c r="AII94" s="44"/>
      <c r="AIJ94" s="44"/>
      <c r="AIK94" s="44"/>
      <c r="AIL94" s="44"/>
      <c r="AIM94" s="44"/>
      <c r="AIN94" s="44"/>
      <c r="AIO94" s="44"/>
      <c r="AIP94" s="44"/>
      <c r="AIQ94" s="44"/>
      <c r="AIR94" s="44"/>
      <c r="AIS94" s="44"/>
      <c r="AIT94" s="44"/>
      <c r="AIU94" s="44"/>
      <c r="AIV94" s="44"/>
      <c r="AIW94" s="44"/>
      <c r="AIX94" s="44"/>
      <c r="AIY94" s="44"/>
      <c r="AIZ94" s="44"/>
      <c r="AJA94" s="44"/>
      <c r="AJB94" s="44"/>
      <c r="AJC94" s="44"/>
      <c r="AJD94" s="44"/>
      <c r="AJE94" s="44"/>
      <c r="AJF94" s="44"/>
      <c r="AJG94" s="44"/>
      <c r="AJH94" s="44"/>
      <c r="AJI94" s="44"/>
      <c r="AJJ94" s="44"/>
      <c r="AJK94" s="44"/>
      <c r="AJL94" s="44"/>
      <c r="AJM94" s="44"/>
      <c r="AJN94" s="44"/>
      <c r="AJO94" s="44"/>
      <c r="AJP94" s="44"/>
      <c r="AJQ94" s="44"/>
      <c r="AJR94" s="44"/>
      <c r="AJS94" s="44"/>
      <c r="AJT94" s="44"/>
      <c r="AJU94" s="44"/>
      <c r="AJV94" s="44"/>
      <c r="AJW94" s="44"/>
      <c r="AJX94" s="44"/>
      <c r="AJY94" s="44"/>
      <c r="AJZ94" s="44"/>
      <c r="AKA94" s="44"/>
      <c r="AKB94" s="44"/>
      <c r="AKC94" s="44"/>
      <c r="AKD94" s="44"/>
      <c r="AKE94" s="44"/>
      <c r="AKF94" s="44"/>
      <c r="AKG94" s="44"/>
      <c r="AKH94" s="44"/>
      <c r="AKI94" s="44"/>
      <c r="AKJ94" s="44"/>
      <c r="AKK94" s="44"/>
      <c r="AKL94" s="44"/>
      <c r="AKM94" s="44"/>
      <c r="AKN94" s="44"/>
      <c r="AKO94" s="44"/>
      <c r="AKP94" s="44"/>
      <c r="AKQ94" s="44"/>
      <c r="AKR94" s="44"/>
      <c r="AKS94" s="44"/>
      <c r="AKT94" s="44"/>
      <c r="AKU94" s="44"/>
      <c r="AKV94" s="44"/>
      <c r="AKW94" s="44"/>
      <c r="AKX94" s="44"/>
      <c r="AKY94" s="44"/>
      <c r="AKZ94" s="44"/>
      <c r="ALA94" s="44"/>
      <c r="ALB94" s="44"/>
      <c r="ALC94" s="44"/>
      <c r="ALD94" s="44"/>
      <c r="ALE94" s="44"/>
      <c r="ALF94" s="44"/>
      <c r="ALG94" s="44"/>
      <c r="ALH94" s="44"/>
      <c r="ALI94" s="44"/>
      <c r="ALJ94" s="44"/>
      <c r="ALK94" s="44"/>
      <c r="ALL94" s="44"/>
      <c r="ALM94" s="44"/>
      <c r="ALN94" s="44"/>
      <c r="ALO94" s="44"/>
      <c r="ALP94" s="44"/>
      <c r="ALQ94" s="44"/>
      <c r="ALR94" s="44"/>
      <c r="ALS94" s="44"/>
      <c r="ALT94" s="44"/>
      <c r="ALU94" s="44"/>
      <c r="ALV94" s="44"/>
      <c r="ALW94" s="44"/>
      <c r="ALX94" s="44"/>
      <c r="ALY94" s="44"/>
      <c r="ALZ94" s="44"/>
      <c r="AMA94" s="44"/>
      <c r="AMB94" s="44"/>
      <c r="AMC94" s="44"/>
      <c r="AMD94" s="44"/>
      <c r="AME94" s="44"/>
      <c r="AMF94" s="44"/>
      <c r="AMG94" s="44"/>
      <c r="AMH94" s="44"/>
      <c r="AMI94" s="44"/>
      <c r="AMJ94" s="44"/>
      <c r="AMK94" s="44"/>
      <c r="AML94" s="44"/>
      <c r="AMM94" s="44"/>
      <c r="AMN94" s="44"/>
      <c r="AMO94" s="44"/>
      <c r="AMP94" s="44"/>
      <c r="AMQ94" s="44"/>
      <c r="AMR94" s="44"/>
      <c r="AMS94" s="44"/>
      <c r="AMT94" s="44"/>
      <c r="AMU94" s="44"/>
      <c r="AMV94" s="44"/>
      <c r="AMW94" s="44"/>
      <c r="AMX94" s="44"/>
      <c r="AMY94" s="44"/>
      <c r="AMZ94" s="44"/>
      <c r="ANA94" s="44"/>
      <c r="ANB94" s="44"/>
      <c r="ANC94" s="44"/>
      <c r="AND94" s="44"/>
      <c r="ANE94" s="44"/>
      <c r="ANF94" s="44"/>
      <c r="ANG94" s="44"/>
      <c r="ANH94" s="44"/>
      <c r="ANI94" s="44"/>
      <c r="ANJ94" s="44"/>
      <c r="ANK94" s="44"/>
      <c r="ANL94" s="44"/>
      <c r="ANM94" s="44"/>
      <c r="ANN94" s="44"/>
      <c r="ANO94" s="44"/>
      <c r="ANP94" s="44"/>
      <c r="ANQ94" s="44"/>
      <c r="ANR94" s="44"/>
      <c r="ANS94" s="44"/>
      <c r="ANT94" s="44"/>
      <c r="ANU94" s="44"/>
      <c r="ANV94" s="44"/>
      <c r="ANW94" s="44"/>
      <c r="ANX94" s="44"/>
      <c r="ANY94" s="44"/>
      <c r="ANZ94" s="44"/>
      <c r="AOA94" s="44"/>
      <c r="AOB94" s="44"/>
      <c r="AOC94" s="44"/>
      <c r="AOD94" s="44"/>
      <c r="AOE94" s="44"/>
      <c r="AOF94" s="44"/>
      <c r="AOG94" s="44"/>
      <c r="AOH94" s="44"/>
      <c r="AOI94" s="44"/>
      <c r="AOJ94" s="44"/>
      <c r="AOK94" s="44"/>
      <c r="AOL94" s="44"/>
      <c r="AOM94" s="44"/>
      <c r="AON94" s="44"/>
      <c r="AOO94" s="44"/>
      <c r="AOP94" s="44"/>
      <c r="AOQ94" s="44"/>
      <c r="AOR94" s="44"/>
      <c r="AOS94" s="44"/>
      <c r="AOT94" s="44"/>
      <c r="AOU94" s="44"/>
      <c r="AOV94" s="44"/>
      <c r="AOW94" s="44"/>
      <c r="AOX94" s="44"/>
      <c r="AOY94" s="44"/>
      <c r="AOZ94" s="44"/>
      <c r="APA94" s="44"/>
      <c r="APB94" s="44"/>
      <c r="APC94" s="44"/>
      <c r="APD94" s="44"/>
      <c r="APE94" s="44"/>
      <c r="APF94" s="44"/>
      <c r="APG94" s="44"/>
      <c r="APH94" s="44"/>
      <c r="API94" s="44"/>
      <c r="APJ94" s="44"/>
      <c r="APK94" s="44"/>
      <c r="APL94" s="44"/>
      <c r="APM94" s="44"/>
    </row>
    <row r="95" spans="3:1105" x14ac:dyDescent="0.25">
      <c r="C95" s="46" t="s">
        <v>377</v>
      </c>
      <c r="D95" s="44">
        <v>12437</v>
      </c>
      <c r="E95" s="119">
        <v>0</v>
      </c>
      <c r="F95" s="119">
        <v>8487212.4100000001</v>
      </c>
      <c r="G95" s="119">
        <v>-2309450.17</v>
      </c>
      <c r="H95" s="119">
        <v>0</v>
      </c>
      <c r="I95" s="44"/>
      <c r="J95" s="44"/>
      <c r="K95" s="44"/>
      <c r="L95" s="44"/>
      <c r="M95" s="44"/>
      <c r="N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/>
      <c r="BM95" s="44"/>
      <c r="BN95" s="44"/>
      <c r="BO95" s="44"/>
      <c r="BP95" s="44"/>
      <c r="BQ95" s="44"/>
      <c r="BR95" s="44"/>
      <c r="BS95" s="44"/>
      <c r="BT95" s="44"/>
      <c r="BU95" s="44"/>
      <c r="BV95" s="44"/>
      <c r="BW95" s="44"/>
      <c r="BX95" s="44"/>
      <c r="BY95" s="44"/>
      <c r="BZ95" s="44"/>
      <c r="CA95" s="44"/>
      <c r="CB95" s="44"/>
      <c r="CC95" s="44"/>
      <c r="CD95" s="44"/>
      <c r="CE95" s="44"/>
      <c r="CF95" s="44"/>
      <c r="CG95" s="44"/>
      <c r="CH95" s="44"/>
      <c r="CI95" s="44"/>
      <c r="CJ95" s="44"/>
      <c r="CK95" s="44"/>
      <c r="CL95" s="44"/>
      <c r="CM95" s="44"/>
      <c r="CN95" s="44"/>
      <c r="CO95" s="44"/>
      <c r="CP95" s="44"/>
      <c r="CQ95" s="44"/>
      <c r="CR95" s="44"/>
      <c r="CS95" s="44"/>
      <c r="CT95" s="44"/>
      <c r="CU95" s="44"/>
      <c r="CV95" s="44"/>
      <c r="CW95" s="44"/>
      <c r="CX95" s="44"/>
      <c r="CY95" s="44"/>
      <c r="CZ95" s="44"/>
      <c r="DA95" s="44"/>
      <c r="DB95" s="44"/>
      <c r="DC95" s="44"/>
      <c r="DD95" s="44"/>
      <c r="DE95" s="44"/>
      <c r="DF95" s="44"/>
      <c r="DG95" s="44"/>
      <c r="DH95" s="44"/>
      <c r="DI95" s="44"/>
      <c r="DJ95" s="44"/>
      <c r="DK95" s="44"/>
      <c r="DL95" s="44"/>
      <c r="DM95" s="44"/>
      <c r="DN95" s="44"/>
      <c r="DO95" s="44"/>
      <c r="DP95" s="44"/>
      <c r="DQ95" s="44"/>
      <c r="DR95" s="44"/>
      <c r="DS95" s="44"/>
      <c r="DT95" s="44"/>
      <c r="DU95" s="44"/>
      <c r="DV95" s="44"/>
      <c r="DW95" s="44"/>
      <c r="DX95" s="44"/>
      <c r="DY95" s="44"/>
      <c r="DZ95" s="44"/>
      <c r="EA95" s="44"/>
      <c r="EB95" s="44"/>
      <c r="EC95" s="44"/>
      <c r="ED95" s="44"/>
      <c r="EE95" s="44"/>
      <c r="EF95" s="44"/>
      <c r="EG95" s="44"/>
      <c r="EH95" s="44"/>
      <c r="EI95" s="44"/>
      <c r="EJ95" s="44"/>
      <c r="EK95" s="44"/>
      <c r="EL95" s="44"/>
      <c r="EM95" s="44"/>
      <c r="EN95" s="44"/>
      <c r="EO95" s="44"/>
      <c r="EP95" s="44"/>
      <c r="EQ95" s="44"/>
      <c r="ER95" s="44"/>
      <c r="ES95" s="44"/>
      <c r="ET95" s="44"/>
      <c r="EU95" s="44"/>
      <c r="EV95" s="44"/>
      <c r="EW95" s="44"/>
      <c r="EX95" s="44"/>
      <c r="EY95" s="44"/>
      <c r="EZ95" s="44"/>
      <c r="FA95" s="44"/>
      <c r="FB95" s="44"/>
      <c r="FC95" s="44"/>
      <c r="FD95" s="44"/>
      <c r="FE95" s="44"/>
      <c r="FF95" s="44"/>
      <c r="FG95" s="44"/>
      <c r="FH95" s="44"/>
      <c r="FI95" s="44"/>
      <c r="FJ95" s="44"/>
      <c r="FK95" s="44"/>
      <c r="FL95" s="44"/>
      <c r="FM95" s="44"/>
      <c r="FN95" s="44"/>
      <c r="FO95" s="44"/>
      <c r="FP95" s="44"/>
      <c r="FQ95" s="44"/>
      <c r="FR95" s="44"/>
      <c r="FS95" s="44"/>
      <c r="FT95" s="44"/>
      <c r="FU95" s="44"/>
      <c r="FV95" s="44"/>
      <c r="FW95" s="44"/>
      <c r="FX95" s="44"/>
      <c r="FY95" s="44"/>
      <c r="FZ95" s="44"/>
      <c r="GA95" s="44"/>
      <c r="GB95" s="44"/>
      <c r="GC95" s="44"/>
      <c r="GD95" s="44"/>
      <c r="GE95" s="44"/>
      <c r="GF95" s="44"/>
      <c r="GG95" s="44"/>
      <c r="GH95" s="44"/>
      <c r="GI95" s="44"/>
      <c r="GJ95" s="44"/>
      <c r="GK95" s="44"/>
      <c r="GL95" s="44"/>
      <c r="GM95" s="44"/>
      <c r="GN95" s="44"/>
      <c r="GO95" s="44"/>
      <c r="GP95" s="44"/>
      <c r="GQ95" s="44"/>
      <c r="GR95" s="44"/>
      <c r="GS95" s="44"/>
      <c r="GT95" s="44"/>
      <c r="GU95" s="44"/>
      <c r="GV95" s="44"/>
      <c r="GW95" s="44"/>
      <c r="GX95" s="44"/>
      <c r="GY95" s="44"/>
      <c r="GZ95" s="44"/>
      <c r="HA95" s="44"/>
      <c r="HB95" s="44"/>
      <c r="HC95" s="44"/>
      <c r="HD95" s="44"/>
      <c r="HE95" s="44"/>
      <c r="HF95" s="44"/>
      <c r="HG95" s="44"/>
      <c r="HH95" s="44"/>
      <c r="HI95" s="44"/>
      <c r="HJ95" s="44"/>
      <c r="HK95" s="44"/>
      <c r="HL95" s="44"/>
      <c r="HM95" s="44"/>
      <c r="HN95" s="44"/>
      <c r="HO95" s="44"/>
      <c r="HP95" s="44"/>
      <c r="HQ95" s="44"/>
      <c r="HR95" s="44"/>
      <c r="HS95" s="44"/>
      <c r="HT95" s="44"/>
      <c r="HU95" s="44"/>
      <c r="HV95" s="44"/>
      <c r="HW95" s="44"/>
      <c r="HX95" s="44"/>
      <c r="HY95" s="44"/>
      <c r="HZ95" s="44"/>
      <c r="IA95" s="44"/>
      <c r="IB95" s="44"/>
      <c r="IC95" s="44"/>
      <c r="ID95" s="44"/>
      <c r="IE95" s="44"/>
      <c r="IF95" s="44"/>
      <c r="IG95" s="44"/>
      <c r="IH95" s="44"/>
      <c r="II95" s="44"/>
      <c r="IJ95" s="44"/>
      <c r="IK95" s="44"/>
      <c r="IL95" s="44"/>
      <c r="IM95" s="44"/>
      <c r="IN95" s="44"/>
      <c r="IO95" s="44"/>
      <c r="IP95" s="44"/>
      <c r="IQ95" s="44"/>
      <c r="IR95" s="44"/>
      <c r="IS95" s="44"/>
      <c r="IT95" s="44"/>
      <c r="IU95" s="44"/>
      <c r="IV95" s="44"/>
      <c r="IW95" s="44"/>
      <c r="IX95" s="44"/>
      <c r="IY95" s="44"/>
      <c r="IZ95" s="44"/>
      <c r="JA95" s="44"/>
      <c r="JB95" s="44"/>
      <c r="JC95" s="44"/>
      <c r="JD95" s="44"/>
      <c r="JE95" s="44"/>
      <c r="JF95" s="44"/>
      <c r="JG95" s="44"/>
      <c r="JH95" s="44"/>
      <c r="JI95" s="44"/>
      <c r="JJ95" s="44"/>
      <c r="JK95" s="44"/>
      <c r="JL95" s="44"/>
      <c r="JM95" s="44"/>
      <c r="JN95" s="44"/>
      <c r="JO95" s="44"/>
      <c r="JP95" s="44"/>
      <c r="JQ95" s="44"/>
      <c r="JR95" s="44"/>
      <c r="JS95" s="44"/>
      <c r="JT95" s="44"/>
      <c r="JU95" s="44"/>
      <c r="JV95" s="44"/>
      <c r="JW95" s="44"/>
      <c r="JX95" s="44"/>
      <c r="JY95" s="44"/>
      <c r="JZ95" s="44"/>
      <c r="KA95" s="44"/>
      <c r="KB95" s="44"/>
      <c r="KC95" s="44"/>
      <c r="KD95" s="44"/>
      <c r="KE95" s="44"/>
      <c r="KF95" s="44"/>
      <c r="KG95" s="44"/>
      <c r="KH95" s="44"/>
      <c r="KI95" s="44"/>
      <c r="KJ95" s="44"/>
      <c r="KK95" s="44"/>
      <c r="KL95" s="44"/>
      <c r="KM95" s="44"/>
      <c r="KN95" s="44"/>
      <c r="KO95" s="44"/>
      <c r="KP95" s="44"/>
      <c r="KQ95" s="44"/>
      <c r="KR95" s="44"/>
      <c r="KS95" s="44"/>
      <c r="KT95" s="44"/>
      <c r="KU95" s="44"/>
      <c r="KV95" s="44"/>
      <c r="KW95" s="44"/>
      <c r="KX95" s="44"/>
      <c r="KY95" s="44"/>
      <c r="KZ95" s="44"/>
      <c r="LA95" s="44"/>
      <c r="LB95" s="44"/>
      <c r="LC95" s="44"/>
      <c r="LD95" s="44"/>
      <c r="LE95" s="44"/>
      <c r="LF95" s="44"/>
      <c r="LG95" s="44"/>
      <c r="LH95" s="44"/>
      <c r="LI95" s="44"/>
      <c r="LJ95" s="44"/>
      <c r="LK95" s="44"/>
      <c r="LL95" s="44"/>
      <c r="LM95" s="44"/>
      <c r="LN95" s="44"/>
      <c r="LO95" s="44"/>
      <c r="LP95" s="44"/>
      <c r="LQ95" s="44"/>
      <c r="LR95" s="44"/>
      <c r="LS95" s="44"/>
      <c r="LT95" s="44"/>
      <c r="LU95" s="44"/>
      <c r="LV95" s="44"/>
      <c r="LW95" s="44"/>
      <c r="LX95" s="44"/>
      <c r="LY95" s="44"/>
      <c r="LZ95" s="44"/>
      <c r="MA95" s="44"/>
      <c r="MB95" s="44"/>
      <c r="MC95" s="44"/>
      <c r="MD95" s="44"/>
      <c r="ME95" s="44"/>
      <c r="MF95" s="44"/>
      <c r="MG95" s="44"/>
      <c r="MH95" s="44"/>
      <c r="MI95" s="44"/>
      <c r="MJ95" s="44"/>
      <c r="MK95" s="44"/>
      <c r="ML95" s="44"/>
      <c r="MM95" s="44"/>
      <c r="MN95" s="44"/>
      <c r="MO95" s="44"/>
      <c r="MP95" s="44"/>
      <c r="MQ95" s="44"/>
      <c r="MR95" s="44"/>
      <c r="MS95" s="44"/>
      <c r="MT95" s="44"/>
      <c r="MU95" s="44"/>
      <c r="MV95" s="44"/>
      <c r="MW95" s="44"/>
      <c r="MX95" s="44"/>
      <c r="MY95" s="44"/>
      <c r="MZ95" s="44"/>
      <c r="NA95" s="44"/>
      <c r="NB95" s="44"/>
      <c r="NC95" s="44"/>
      <c r="ND95" s="44"/>
      <c r="NE95" s="44"/>
      <c r="NF95" s="44"/>
      <c r="NG95" s="44"/>
      <c r="NH95" s="44"/>
      <c r="NI95" s="44"/>
      <c r="NJ95" s="44"/>
      <c r="NK95" s="44"/>
      <c r="NL95" s="44"/>
      <c r="NM95" s="44"/>
      <c r="NN95" s="44"/>
      <c r="NO95" s="44"/>
      <c r="NP95" s="44"/>
      <c r="NQ95" s="44"/>
      <c r="NR95" s="44"/>
      <c r="NS95" s="44"/>
      <c r="NT95" s="44"/>
      <c r="NU95" s="44"/>
      <c r="NV95" s="44"/>
      <c r="NW95" s="44"/>
      <c r="NX95" s="44"/>
      <c r="NY95" s="44"/>
      <c r="NZ95" s="44"/>
      <c r="OA95" s="44"/>
      <c r="OB95" s="44"/>
      <c r="OC95" s="44"/>
      <c r="OD95" s="44"/>
      <c r="OE95" s="44"/>
      <c r="OF95" s="44"/>
      <c r="OG95" s="44"/>
      <c r="OH95" s="44"/>
      <c r="OI95" s="44"/>
      <c r="OJ95" s="44"/>
      <c r="OK95" s="44"/>
      <c r="OL95" s="44"/>
      <c r="OM95" s="44"/>
      <c r="ON95" s="44"/>
      <c r="OO95" s="44"/>
      <c r="OP95" s="44"/>
      <c r="OQ95" s="44"/>
      <c r="OR95" s="44"/>
      <c r="OS95" s="44"/>
      <c r="OT95" s="44"/>
      <c r="OU95" s="44"/>
      <c r="OV95" s="44"/>
      <c r="OW95" s="44"/>
      <c r="OX95" s="44"/>
      <c r="OY95" s="44"/>
      <c r="OZ95" s="44"/>
      <c r="PA95" s="44"/>
      <c r="PB95" s="44"/>
      <c r="PC95" s="44"/>
      <c r="PD95" s="44"/>
      <c r="PE95" s="44"/>
      <c r="PF95" s="44"/>
      <c r="PG95" s="44"/>
      <c r="PH95" s="44"/>
      <c r="PI95" s="44"/>
      <c r="PJ95" s="44"/>
      <c r="PK95" s="44"/>
      <c r="PL95" s="44"/>
      <c r="PM95" s="44"/>
      <c r="PN95" s="44"/>
      <c r="PO95" s="44"/>
      <c r="PP95" s="44"/>
      <c r="PQ95" s="44"/>
      <c r="PR95" s="44"/>
      <c r="PS95" s="44"/>
      <c r="PT95" s="44"/>
      <c r="PU95" s="44"/>
      <c r="PV95" s="44"/>
      <c r="PW95" s="44"/>
      <c r="PX95" s="44"/>
      <c r="PY95" s="44"/>
      <c r="PZ95" s="44"/>
      <c r="QA95" s="44"/>
      <c r="QB95" s="44"/>
      <c r="QC95" s="44"/>
      <c r="QD95" s="44"/>
      <c r="QE95" s="44"/>
      <c r="QF95" s="44"/>
      <c r="QG95" s="44"/>
      <c r="QH95" s="44"/>
      <c r="QI95" s="44"/>
      <c r="QJ95" s="44"/>
      <c r="QK95" s="44"/>
      <c r="QL95" s="44"/>
      <c r="QM95" s="44"/>
      <c r="QN95" s="44"/>
      <c r="QO95" s="44"/>
      <c r="QP95" s="44"/>
      <c r="QQ95" s="44"/>
      <c r="QR95" s="44"/>
      <c r="QS95" s="44"/>
      <c r="QT95" s="44"/>
      <c r="QU95" s="44"/>
      <c r="QV95" s="44"/>
      <c r="QW95" s="44"/>
      <c r="QX95" s="44"/>
      <c r="QY95" s="44"/>
      <c r="QZ95" s="44"/>
      <c r="RA95" s="44"/>
      <c r="RB95" s="44"/>
      <c r="RC95" s="44"/>
      <c r="RD95" s="44"/>
      <c r="RE95" s="44"/>
      <c r="RF95" s="44"/>
      <c r="RG95" s="44"/>
      <c r="RH95" s="44"/>
      <c r="RI95" s="44"/>
      <c r="RJ95" s="44"/>
      <c r="RK95" s="44"/>
      <c r="RL95" s="44"/>
      <c r="RM95" s="44"/>
      <c r="RN95" s="44"/>
      <c r="RO95" s="44"/>
      <c r="RP95" s="44"/>
      <c r="RQ95" s="44"/>
      <c r="RR95" s="44"/>
      <c r="RS95" s="44"/>
      <c r="RT95" s="44"/>
      <c r="RU95" s="44"/>
      <c r="RV95" s="44"/>
      <c r="RW95" s="44"/>
      <c r="RX95" s="44"/>
      <c r="RY95" s="44"/>
      <c r="RZ95" s="44"/>
      <c r="SA95" s="44"/>
      <c r="SB95" s="44"/>
      <c r="SC95" s="44"/>
      <c r="SD95" s="44"/>
      <c r="SE95" s="44"/>
      <c r="SF95" s="44"/>
      <c r="SG95" s="44"/>
      <c r="SH95" s="44"/>
      <c r="SI95" s="44"/>
      <c r="SJ95" s="44"/>
      <c r="SK95" s="44"/>
      <c r="SL95" s="44"/>
      <c r="SM95" s="44"/>
      <c r="SN95" s="44"/>
      <c r="SO95" s="44"/>
      <c r="SP95" s="44"/>
      <c r="SQ95" s="44"/>
      <c r="SR95" s="44"/>
      <c r="SS95" s="44"/>
      <c r="ST95" s="44"/>
      <c r="SU95" s="44"/>
      <c r="SV95" s="44"/>
      <c r="SW95" s="44"/>
      <c r="SX95" s="44"/>
      <c r="SY95" s="44"/>
      <c r="SZ95" s="44"/>
      <c r="TA95" s="44"/>
      <c r="TB95" s="44"/>
      <c r="TC95" s="44"/>
      <c r="TD95" s="44"/>
      <c r="TE95" s="44"/>
      <c r="TF95" s="44"/>
      <c r="TG95" s="44"/>
      <c r="TH95" s="44"/>
      <c r="TI95" s="44"/>
      <c r="TJ95" s="44"/>
      <c r="TK95" s="44"/>
      <c r="TL95" s="44"/>
      <c r="TM95" s="44"/>
      <c r="TN95" s="44"/>
      <c r="TO95" s="44"/>
      <c r="TP95" s="44"/>
      <c r="TQ95" s="44"/>
      <c r="TR95" s="44"/>
      <c r="TS95" s="44"/>
      <c r="TT95" s="44"/>
      <c r="TU95" s="44"/>
      <c r="TV95" s="44"/>
      <c r="TW95" s="44"/>
      <c r="TX95" s="44"/>
      <c r="TY95" s="44"/>
      <c r="TZ95" s="44"/>
      <c r="UA95" s="44"/>
      <c r="UB95" s="44"/>
      <c r="UC95" s="44"/>
      <c r="UD95" s="44"/>
      <c r="UE95" s="44"/>
      <c r="UF95" s="44"/>
      <c r="UG95" s="44"/>
      <c r="UH95" s="44"/>
      <c r="UI95" s="44"/>
      <c r="UJ95" s="44"/>
      <c r="UK95" s="44"/>
      <c r="UL95" s="44"/>
      <c r="UM95" s="44"/>
      <c r="UN95" s="44"/>
      <c r="UO95" s="44"/>
      <c r="UP95" s="44"/>
      <c r="UQ95" s="44"/>
      <c r="UR95" s="44"/>
      <c r="US95" s="44"/>
      <c r="UT95" s="44"/>
      <c r="UU95" s="44"/>
      <c r="UV95" s="44"/>
      <c r="UW95" s="44"/>
      <c r="UX95" s="44"/>
      <c r="UY95" s="44"/>
      <c r="UZ95" s="44"/>
      <c r="VA95" s="44"/>
      <c r="VB95" s="44"/>
      <c r="VC95" s="44"/>
      <c r="VD95" s="44"/>
      <c r="VE95" s="44"/>
      <c r="VF95" s="44"/>
      <c r="VG95" s="44"/>
      <c r="VH95" s="44"/>
      <c r="VI95" s="44"/>
      <c r="VJ95" s="44"/>
      <c r="VK95" s="44"/>
      <c r="VL95" s="44"/>
      <c r="VM95" s="44"/>
      <c r="VN95" s="44"/>
      <c r="VO95" s="44"/>
      <c r="VP95" s="44"/>
      <c r="VQ95" s="44"/>
      <c r="VR95" s="44"/>
      <c r="VS95" s="44"/>
      <c r="VT95" s="44"/>
      <c r="VU95" s="44"/>
      <c r="VV95" s="44"/>
      <c r="VW95" s="44"/>
      <c r="VX95" s="44"/>
      <c r="VY95" s="44"/>
      <c r="VZ95" s="44"/>
      <c r="WA95" s="44"/>
      <c r="WB95" s="44"/>
      <c r="WC95" s="44"/>
      <c r="WD95" s="44"/>
      <c r="WE95" s="44"/>
      <c r="WF95" s="44"/>
      <c r="WG95" s="44"/>
      <c r="WH95" s="44"/>
      <c r="WI95" s="44"/>
      <c r="WJ95" s="44"/>
      <c r="WK95" s="44"/>
      <c r="WL95" s="44"/>
      <c r="WM95" s="44"/>
      <c r="WN95" s="44"/>
      <c r="WO95" s="44"/>
      <c r="WP95" s="44"/>
      <c r="WQ95" s="44"/>
      <c r="WR95" s="44"/>
      <c r="WS95" s="44"/>
      <c r="WT95" s="44"/>
      <c r="WU95" s="44"/>
      <c r="WV95" s="44"/>
      <c r="WW95" s="44"/>
      <c r="WX95" s="44"/>
      <c r="WY95" s="44"/>
      <c r="WZ95" s="44"/>
      <c r="XA95" s="44"/>
      <c r="XB95" s="44"/>
      <c r="XC95" s="44"/>
      <c r="XD95" s="44"/>
      <c r="XE95" s="44"/>
      <c r="XF95" s="44"/>
      <c r="XG95" s="44"/>
      <c r="XH95" s="44"/>
      <c r="XI95" s="44"/>
      <c r="XJ95" s="44"/>
      <c r="XK95" s="44"/>
      <c r="XL95" s="44"/>
      <c r="XM95" s="44"/>
      <c r="XN95" s="44"/>
      <c r="XO95" s="44"/>
      <c r="XP95" s="44"/>
      <c r="XQ95" s="44"/>
      <c r="XR95" s="44"/>
      <c r="XS95" s="44"/>
      <c r="XT95" s="44"/>
      <c r="XU95" s="44"/>
      <c r="XV95" s="44"/>
      <c r="XW95" s="44"/>
      <c r="XX95" s="44"/>
      <c r="XY95" s="44"/>
      <c r="XZ95" s="44"/>
      <c r="YA95" s="44"/>
      <c r="YB95" s="44"/>
      <c r="YC95" s="44"/>
      <c r="YD95" s="44"/>
      <c r="YE95" s="44"/>
      <c r="YF95" s="44"/>
      <c r="YG95" s="44"/>
      <c r="YH95" s="44"/>
      <c r="YI95" s="44"/>
      <c r="YJ95" s="44"/>
      <c r="YK95" s="44"/>
      <c r="YL95" s="44"/>
      <c r="YM95" s="44"/>
      <c r="YN95" s="44"/>
      <c r="YO95" s="44"/>
      <c r="YP95" s="44"/>
      <c r="YQ95" s="44"/>
      <c r="YR95" s="44"/>
      <c r="YS95" s="44"/>
      <c r="YT95" s="44"/>
      <c r="YU95" s="44"/>
      <c r="YV95" s="44"/>
      <c r="YW95" s="44"/>
      <c r="YX95" s="44"/>
      <c r="YY95" s="44"/>
      <c r="YZ95" s="44"/>
      <c r="ZA95" s="44"/>
      <c r="ZB95" s="44"/>
      <c r="ZC95" s="44"/>
      <c r="ZD95" s="44"/>
      <c r="ZE95" s="44"/>
      <c r="ZF95" s="44"/>
      <c r="ZG95" s="44"/>
      <c r="ZH95" s="44"/>
      <c r="ZI95" s="44"/>
      <c r="ZJ95" s="44"/>
      <c r="ZK95" s="44"/>
      <c r="ZL95" s="44"/>
      <c r="ZM95" s="44"/>
      <c r="ZN95" s="44"/>
      <c r="ZO95" s="44"/>
      <c r="ZP95" s="44"/>
      <c r="ZQ95" s="44"/>
      <c r="ZR95" s="44"/>
      <c r="ZS95" s="44"/>
      <c r="ZT95" s="44"/>
      <c r="ZU95" s="44"/>
      <c r="ZV95" s="44"/>
      <c r="ZW95" s="44"/>
      <c r="ZX95" s="44"/>
      <c r="ZY95" s="44"/>
      <c r="ZZ95" s="44"/>
      <c r="AAA95" s="44"/>
      <c r="AAB95" s="44"/>
      <c r="AAC95" s="44"/>
      <c r="AAD95" s="44"/>
      <c r="AAE95" s="44"/>
      <c r="AAF95" s="44"/>
      <c r="AAG95" s="44"/>
      <c r="AAH95" s="44"/>
      <c r="AAI95" s="44"/>
      <c r="AAJ95" s="44"/>
      <c r="AAK95" s="44"/>
      <c r="AAL95" s="44"/>
      <c r="AAM95" s="44"/>
      <c r="AAN95" s="44"/>
      <c r="AAO95" s="44"/>
      <c r="AAP95" s="44"/>
      <c r="AAQ95" s="44"/>
      <c r="AAR95" s="44"/>
      <c r="AAS95" s="44"/>
      <c r="AAT95" s="44"/>
      <c r="AAU95" s="44"/>
      <c r="AAV95" s="44"/>
      <c r="AAW95" s="44"/>
      <c r="AAX95" s="44"/>
      <c r="AAY95" s="44"/>
      <c r="AAZ95" s="44"/>
      <c r="ABA95" s="44"/>
      <c r="ABB95" s="44"/>
      <c r="ABC95" s="44"/>
      <c r="ABD95" s="44"/>
      <c r="ABE95" s="44"/>
      <c r="ABF95" s="44"/>
      <c r="ABG95" s="44"/>
      <c r="ABH95" s="44"/>
      <c r="ABI95" s="44"/>
      <c r="ABJ95" s="44"/>
      <c r="ABK95" s="44"/>
      <c r="ABL95" s="44"/>
      <c r="ABM95" s="44"/>
      <c r="ABN95" s="44"/>
      <c r="ABO95" s="44"/>
      <c r="ABP95" s="44"/>
      <c r="ABQ95" s="44"/>
      <c r="ABR95" s="44"/>
      <c r="ABS95" s="44"/>
      <c r="ABT95" s="44"/>
      <c r="ABU95" s="44"/>
      <c r="ABV95" s="44"/>
      <c r="ABW95" s="44"/>
      <c r="ABX95" s="44"/>
      <c r="ABY95" s="44"/>
      <c r="ABZ95" s="44"/>
      <c r="ACA95" s="44"/>
      <c r="ACB95" s="44"/>
      <c r="ACC95" s="44"/>
      <c r="ACD95" s="44"/>
      <c r="ACE95" s="44"/>
      <c r="ACF95" s="44"/>
      <c r="ACG95" s="44"/>
      <c r="ACH95" s="44"/>
      <c r="ACI95" s="44"/>
      <c r="ACJ95" s="44"/>
      <c r="ACK95" s="44"/>
      <c r="ACL95" s="44"/>
      <c r="ACM95" s="44"/>
      <c r="ACN95" s="44"/>
      <c r="ACO95" s="44"/>
      <c r="ACP95" s="44"/>
      <c r="ACQ95" s="44"/>
      <c r="ACR95" s="44"/>
      <c r="ACS95" s="44"/>
      <c r="ACT95" s="44"/>
      <c r="ACU95" s="44"/>
      <c r="ACV95" s="44"/>
      <c r="ACW95" s="44"/>
      <c r="ACX95" s="44"/>
      <c r="ACY95" s="44"/>
      <c r="ACZ95" s="44"/>
      <c r="ADA95" s="44"/>
      <c r="ADB95" s="44"/>
      <c r="ADC95" s="44"/>
      <c r="ADD95" s="44"/>
      <c r="ADE95" s="44"/>
      <c r="ADF95" s="44"/>
      <c r="ADG95" s="44"/>
      <c r="ADH95" s="44"/>
      <c r="ADI95" s="44"/>
      <c r="ADJ95" s="44"/>
      <c r="ADK95" s="44"/>
      <c r="ADL95" s="44"/>
      <c r="ADM95" s="44"/>
      <c r="ADN95" s="44"/>
      <c r="ADO95" s="44"/>
      <c r="ADP95" s="44"/>
      <c r="ADQ95" s="44"/>
      <c r="ADR95" s="44"/>
      <c r="ADS95" s="44"/>
      <c r="ADT95" s="44"/>
      <c r="ADU95" s="44"/>
      <c r="ADV95" s="44"/>
      <c r="ADW95" s="44"/>
      <c r="ADX95" s="44"/>
      <c r="ADY95" s="44"/>
      <c r="ADZ95" s="44"/>
      <c r="AEA95" s="44"/>
      <c r="AEB95" s="44"/>
      <c r="AEC95" s="44"/>
      <c r="AED95" s="44"/>
      <c r="AEE95" s="44"/>
      <c r="AEF95" s="44"/>
      <c r="AEG95" s="44"/>
      <c r="AEH95" s="44"/>
      <c r="AEI95" s="44"/>
      <c r="AEJ95" s="44"/>
      <c r="AEK95" s="44"/>
      <c r="AEL95" s="44"/>
      <c r="AEM95" s="44"/>
      <c r="AEN95" s="44"/>
      <c r="AEO95" s="44"/>
      <c r="AEP95" s="44"/>
      <c r="AEQ95" s="44"/>
      <c r="AER95" s="44"/>
      <c r="AES95" s="44"/>
      <c r="AET95" s="44"/>
      <c r="AEU95" s="44"/>
      <c r="AEV95" s="44"/>
      <c r="AEW95" s="44"/>
      <c r="AEX95" s="44"/>
      <c r="AEY95" s="44"/>
      <c r="AEZ95" s="44"/>
      <c r="AFA95" s="44"/>
      <c r="AFB95" s="44"/>
      <c r="AFC95" s="44"/>
      <c r="AFD95" s="44"/>
      <c r="AFE95" s="44"/>
      <c r="AFF95" s="44"/>
      <c r="AFG95" s="44"/>
      <c r="AFH95" s="44"/>
      <c r="AFI95" s="44"/>
      <c r="AFJ95" s="44"/>
      <c r="AFK95" s="44"/>
      <c r="AFL95" s="44"/>
      <c r="AFM95" s="44"/>
      <c r="AFN95" s="44"/>
      <c r="AFO95" s="44"/>
      <c r="AFP95" s="44"/>
      <c r="AFQ95" s="44"/>
      <c r="AFR95" s="44"/>
      <c r="AFS95" s="44"/>
      <c r="AFT95" s="44"/>
      <c r="AFU95" s="44"/>
      <c r="AFV95" s="44"/>
      <c r="AFW95" s="44"/>
      <c r="AFX95" s="44"/>
      <c r="AFY95" s="44"/>
      <c r="AFZ95" s="44"/>
      <c r="AGA95" s="44"/>
      <c r="AGB95" s="44"/>
      <c r="AGC95" s="44"/>
      <c r="AGD95" s="44"/>
      <c r="AGE95" s="44"/>
      <c r="AGF95" s="44"/>
      <c r="AGG95" s="44"/>
      <c r="AGH95" s="44"/>
      <c r="AGI95" s="44"/>
      <c r="AGJ95" s="44"/>
      <c r="AGK95" s="44"/>
      <c r="AGL95" s="44"/>
      <c r="AGM95" s="44"/>
      <c r="AGN95" s="44"/>
      <c r="AGO95" s="44"/>
      <c r="AGP95" s="44"/>
      <c r="AGQ95" s="44"/>
      <c r="AGR95" s="44"/>
      <c r="AGS95" s="44"/>
      <c r="AGT95" s="44"/>
      <c r="AGU95" s="44"/>
      <c r="AGV95" s="44"/>
      <c r="AGW95" s="44"/>
      <c r="AGX95" s="44"/>
      <c r="AGY95" s="44"/>
      <c r="AGZ95" s="44"/>
      <c r="AHA95" s="44"/>
      <c r="AHB95" s="44"/>
      <c r="AHC95" s="44"/>
      <c r="AHD95" s="44"/>
      <c r="AHE95" s="44"/>
      <c r="AHF95" s="44"/>
      <c r="AHG95" s="44"/>
      <c r="AHH95" s="44"/>
      <c r="AHI95" s="44"/>
      <c r="AHJ95" s="44"/>
      <c r="AHK95" s="44"/>
      <c r="AHL95" s="44"/>
      <c r="AHM95" s="44"/>
      <c r="AHN95" s="44"/>
      <c r="AHO95" s="44"/>
      <c r="AHP95" s="44"/>
      <c r="AHQ95" s="44"/>
      <c r="AHR95" s="44"/>
      <c r="AHS95" s="44"/>
      <c r="AHT95" s="44"/>
      <c r="AHU95" s="44"/>
      <c r="AHV95" s="44"/>
      <c r="AHW95" s="44"/>
      <c r="AHX95" s="44"/>
      <c r="AHY95" s="44"/>
      <c r="AHZ95" s="44"/>
      <c r="AIA95" s="44"/>
      <c r="AIB95" s="44"/>
      <c r="AIC95" s="44"/>
      <c r="AID95" s="44"/>
      <c r="AIE95" s="44"/>
      <c r="AIF95" s="44"/>
      <c r="AIG95" s="44"/>
      <c r="AIH95" s="44"/>
      <c r="AII95" s="44"/>
      <c r="AIJ95" s="44"/>
      <c r="AIK95" s="44"/>
      <c r="AIL95" s="44"/>
      <c r="AIM95" s="44"/>
      <c r="AIN95" s="44"/>
      <c r="AIO95" s="44"/>
      <c r="AIP95" s="44"/>
      <c r="AIQ95" s="44"/>
      <c r="AIR95" s="44"/>
      <c r="AIS95" s="44"/>
      <c r="AIT95" s="44"/>
      <c r="AIU95" s="44"/>
      <c r="AIV95" s="44"/>
      <c r="AIW95" s="44"/>
      <c r="AIX95" s="44"/>
      <c r="AIY95" s="44"/>
      <c r="AIZ95" s="44"/>
      <c r="AJA95" s="44"/>
      <c r="AJB95" s="44"/>
      <c r="AJC95" s="44"/>
      <c r="AJD95" s="44"/>
      <c r="AJE95" s="44"/>
      <c r="AJF95" s="44"/>
      <c r="AJG95" s="44"/>
      <c r="AJH95" s="44"/>
      <c r="AJI95" s="44"/>
      <c r="AJJ95" s="44"/>
      <c r="AJK95" s="44"/>
      <c r="AJL95" s="44"/>
      <c r="AJM95" s="44"/>
      <c r="AJN95" s="44"/>
      <c r="AJO95" s="44"/>
      <c r="AJP95" s="44"/>
      <c r="AJQ95" s="44"/>
      <c r="AJR95" s="44"/>
      <c r="AJS95" s="44"/>
      <c r="AJT95" s="44"/>
      <c r="AJU95" s="44"/>
      <c r="AJV95" s="44"/>
      <c r="AJW95" s="44"/>
      <c r="AJX95" s="44"/>
      <c r="AJY95" s="44"/>
      <c r="AJZ95" s="44"/>
      <c r="AKA95" s="44"/>
      <c r="AKB95" s="44"/>
      <c r="AKC95" s="44"/>
      <c r="AKD95" s="44"/>
      <c r="AKE95" s="44"/>
      <c r="AKF95" s="44"/>
      <c r="AKG95" s="44"/>
      <c r="AKH95" s="44"/>
      <c r="AKI95" s="44"/>
      <c r="AKJ95" s="44"/>
      <c r="AKK95" s="44"/>
      <c r="AKL95" s="44"/>
      <c r="AKM95" s="44"/>
      <c r="AKN95" s="44"/>
      <c r="AKO95" s="44"/>
      <c r="AKP95" s="44"/>
      <c r="AKQ95" s="44"/>
      <c r="AKR95" s="44"/>
      <c r="AKS95" s="44"/>
      <c r="AKT95" s="44"/>
      <c r="AKU95" s="44"/>
      <c r="AKV95" s="44"/>
      <c r="AKW95" s="44"/>
      <c r="AKX95" s="44"/>
      <c r="AKY95" s="44"/>
      <c r="AKZ95" s="44"/>
      <c r="ALA95" s="44"/>
      <c r="ALB95" s="44"/>
      <c r="ALC95" s="44"/>
      <c r="ALD95" s="44"/>
      <c r="ALE95" s="44"/>
      <c r="ALF95" s="44"/>
      <c r="ALG95" s="44"/>
      <c r="ALH95" s="44"/>
      <c r="ALI95" s="44"/>
      <c r="ALJ95" s="44"/>
      <c r="ALK95" s="44"/>
      <c r="ALL95" s="44"/>
      <c r="ALM95" s="44"/>
      <c r="ALN95" s="44"/>
      <c r="ALO95" s="44"/>
      <c r="ALP95" s="44"/>
      <c r="ALQ95" s="44"/>
      <c r="ALR95" s="44"/>
      <c r="ALS95" s="44"/>
      <c r="ALT95" s="44"/>
      <c r="ALU95" s="44"/>
      <c r="ALV95" s="44"/>
      <c r="ALW95" s="44"/>
      <c r="ALX95" s="44"/>
      <c r="ALY95" s="44"/>
      <c r="ALZ95" s="44"/>
      <c r="AMA95" s="44"/>
      <c r="AMB95" s="44"/>
      <c r="AMC95" s="44"/>
      <c r="AMD95" s="44"/>
      <c r="AME95" s="44"/>
      <c r="AMF95" s="44"/>
      <c r="AMG95" s="44"/>
      <c r="AMH95" s="44"/>
      <c r="AMI95" s="44"/>
      <c r="AMJ95" s="44"/>
      <c r="AMK95" s="44"/>
      <c r="AML95" s="44"/>
      <c r="AMM95" s="44"/>
      <c r="AMN95" s="44"/>
      <c r="AMO95" s="44"/>
      <c r="AMP95" s="44"/>
      <c r="AMQ95" s="44"/>
      <c r="AMR95" s="44"/>
      <c r="AMS95" s="44"/>
      <c r="AMT95" s="44"/>
      <c r="AMU95" s="44"/>
      <c r="AMV95" s="44"/>
      <c r="AMW95" s="44"/>
      <c r="AMX95" s="44"/>
      <c r="AMY95" s="44"/>
      <c r="AMZ95" s="44"/>
      <c r="ANA95" s="44"/>
      <c r="ANB95" s="44"/>
      <c r="ANC95" s="44"/>
      <c r="AND95" s="44"/>
      <c r="ANE95" s="44"/>
      <c r="ANF95" s="44"/>
      <c r="ANG95" s="44"/>
      <c r="ANH95" s="44"/>
      <c r="ANI95" s="44"/>
      <c r="ANJ95" s="44"/>
      <c r="ANK95" s="44"/>
      <c r="ANL95" s="44"/>
      <c r="ANM95" s="44"/>
      <c r="ANN95" s="44"/>
      <c r="ANO95" s="44"/>
      <c r="ANP95" s="44"/>
      <c r="ANQ95" s="44"/>
      <c r="ANR95" s="44"/>
      <c r="ANS95" s="44"/>
      <c r="ANT95" s="44"/>
      <c r="ANU95" s="44"/>
      <c r="ANV95" s="44"/>
      <c r="ANW95" s="44"/>
      <c r="ANX95" s="44"/>
      <c r="ANY95" s="44"/>
      <c r="ANZ95" s="44"/>
      <c r="AOA95" s="44"/>
      <c r="AOB95" s="44"/>
      <c r="AOC95" s="44"/>
      <c r="AOD95" s="44"/>
      <c r="AOE95" s="44"/>
      <c r="AOF95" s="44"/>
      <c r="AOG95" s="44"/>
      <c r="AOH95" s="44"/>
      <c r="AOI95" s="44"/>
      <c r="AOJ95" s="44"/>
      <c r="AOK95" s="44"/>
      <c r="AOL95" s="44"/>
      <c r="AOM95" s="44"/>
      <c r="AON95" s="44"/>
      <c r="AOO95" s="44"/>
      <c r="AOP95" s="44"/>
      <c r="AOQ95" s="44"/>
      <c r="AOR95" s="44"/>
      <c r="AOS95" s="44"/>
      <c r="AOT95" s="44"/>
      <c r="AOU95" s="44"/>
      <c r="AOV95" s="44"/>
      <c r="AOW95" s="44"/>
      <c r="AOX95" s="44"/>
      <c r="AOY95" s="44"/>
      <c r="AOZ95" s="44"/>
      <c r="APA95" s="44"/>
      <c r="APB95" s="44"/>
      <c r="APC95" s="44"/>
      <c r="APD95" s="44"/>
      <c r="APE95" s="44"/>
      <c r="APF95" s="44"/>
      <c r="APG95" s="44"/>
      <c r="APH95" s="44"/>
      <c r="API95" s="44"/>
      <c r="APJ95" s="44"/>
      <c r="APK95" s="44"/>
      <c r="APL95" s="44"/>
      <c r="APM95" s="44"/>
    </row>
    <row r="96" spans="3:1105" x14ac:dyDescent="0.25">
      <c r="C96" s="46" t="s">
        <v>374</v>
      </c>
      <c r="D96" s="44">
        <v>12535</v>
      </c>
      <c r="E96" s="119">
        <v>0</v>
      </c>
      <c r="F96" s="119">
        <v>0</v>
      </c>
      <c r="G96" s="119">
        <v>0</v>
      </c>
      <c r="H96" s="119">
        <v>764107.33</v>
      </c>
      <c r="I96" s="44"/>
      <c r="J96" s="44"/>
      <c r="K96" s="44"/>
      <c r="L96" s="44"/>
      <c r="M96" s="44"/>
      <c r="N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/>
      <c r="BM96" s="44"/>
      <c r="BN96" s="44"/>
      <c r="BO96" s="44"/>
      <c r="BP96" s="44"/>
      <c r="BQ96" s="44"/>
      <c r="BR96" s="44"/>
      <c r="BS96" s="44"/>
      <c r="BT96" s="44"/>
      <c r="BU96" s="44"/>
      <c r="BV96" s="44"/>
      <c r="BW96" s="44"/>
      <c r="BX96" s="44"/>
      <c r="BY96" s="44"/>
      <c r="BZ96" s="44"/>
      <c r="CA96" s="44"/>
      <c r="CB96" s="44"/>
      <c r="CC96" s="44"/>
      <c r="CD96" s="44"/>
      <c r="CE96" s="44"/>
      <c r="CF96" s="44"/>
      <c r="CG96" s="44"/>
      <c r="CH96" s="44"/>
      <c r="CI96" s="44"/>
      <c r="CJ96" s="44"/>
      <c r="CK96" s="44"/>
      <c r="CL96" s="44"/>
      <c r="CM96" s="44"/>
      <c r="CN96" s="44"/>
      <c r="CO96" s="44"/>
      <c r="CP96" s="44"/>
      <c r="CQ96" s="44"/>
      <c r="CR96" s="44"/>
      <c r="CS96" s="44"/>
      <c r="CT96" s="44"/>
      <c r="CU96" s="44"/>
      <c r="CV96" s="44"/>
      <c r="CW96" s="44"/>
      <c r="CX96" s="44"/>
      <c r="CY96" s="44"/>
      <c r="CZ96" s="44"/>
      <c r="DA96" s="44"/>
      <c r="DB96" s="44"/>
      <c r="DC96" s="44"/>
      <c r="DD96" s="44"/>
      <c r="DE96" s="44"/>
      <c r="DF96" s="44"/>
      <c r="DG96" s="44"/>
      <c r="DH96" s="44"/>
      <c r="DI96" s="44"/>
      <c r="DJ96" s="44"/>
      <c r="DK96" s="44"/>
      <c r="DL96" s="44"/>
      <c r="DM96" s="44"/>
      <c r="DN96" s="44"/>
      <c r="DO96" s="44"/>
      <c r="DP96" s="44"/>
      <c r="DQ96" s="44"/>
      <c r="DR96" s="44"/>
      <c r="DS96" s="44"/>
      <c r="DT96" s="44"/>
      <c r="DU96" s="44"/>
      <c r="DV96" s="44"/>
      <c r="DW96" s="44"/>
      <c r="DX96" s="44"/>
      <c r="DY96" s="44"/>
      <c r="DZ96" s="44"/>
      <c r="EA96" s="44"/>
      <c r="EB96" s="44"/>
      <c r="EC96" s="44"/>
      <c r="ED96" s="44"/>
      <c r="EE96" s="44"/>
      <c r="EF96" s="44"/>
      <c r="EG96" s="44"/>
      <c r="EH96" s="44"/>
      <c r="EI96" s="44"/>
      <c r="EJ96" s="44"/>
      <c r="EK96" s="44"/>
      <c r="EL96" s="44"/>
      <c r="EM96" s="44"/>
      <c r="EN96" s="44"/>
      <c r="EO96" s="44"/>
      <c r="EP96" s="44"/>
      <c r="EQ96" s="44"/>
      <c r="ER96" s="44"/>
      <c r="ES96" s="44"/>
      <c r="ET96" s="44"/>
      <c r="EU96" s="44"/>
      <c r="EV96" s="44"/>
      <c r="EW96" s="44"/>
      <c r="EX96" s="44"/>
      <c r="EY96" s="44"/>
      <c r="EZ96" s="44"/>
      <c r="FA96" s="44"/>
      <c r="FB96" s="44"/>
      <c r="FC96" s="44"/>
      <c r="FD96" s="44"/>
      <c r="FE96" s="44"/>
      <c r="FF96" s="44"/>
      <c r="FG96" s="44"/>
      <c r="FH96" s="44"/>
      <c r="FI96" s="44"/>
      <c r="FJ96" s="44"/>
      <c r="FK96" s="44"/>
      <c r="FL96" s="44"/>
      <c r="FM96" s="44"/>
      <c r="FN96" s="44"/>
      <c r="FO96" s="44"/>
      <c r="FP96" s="44"/>
      <c r="FQ96" s="44"/>
      <c r="FR96" s="44"/>
      <c r="FS96" s="44"/>
      <c r="FT96" s="44"/>
      <c r="FU96" s="44"/>
      <c r="FV96" s="44"/>
      <c r="FW96" s="44"/>
      <c r="FX96" s="44"/>
      <c r="FY96" s="44"/>
      <c r="FZ96" s="44"/>
      <c r="GA96" s="44"/>
      <c r="GB96" s="44"/>
      <c r="GC96" s="44"/>
      <c r="GD96" s="44"/>
      <c r="GE96" s="44"/>
      <c r="GF96" s="44"/>
      <c r="GG96" s="44"/>
      <c r="GH96" s="44"/>
      <c r="GI96" s="44"/>
      <c r="GJ96" s="44"/>
      <c r="GK96" s="44"/>
      <c r="GL96" s="44"/>
      <c r="GM96" s="44"/>
      <c r="GN96" s="44"/>
      <c r="GO96" s="44"/>
      <c r="GP96" s="44"/>
      <c r="GQ96" s="44"/>
      <c r="GR96" s="44"/>
      <c r="GS96" s="44"/>
      <c r="GT96" s="44"/>
      <c r="GU96" s="44"/>
      <c r="GV96" s="44"/>
      <c r="GW96" s="44"/>
      <c r="GX96" s="44"/>
      <c r="GY96" s="44"/>
      <c r="GZ96" s="44"/>
      <c r="HA96" s="44"/>
      <c r="HB96" s="44"/>
      <c r="HC96" s="44"/>
      <c r="HD96" s="44"/>
      <c r="HE96" s="44"/>
      <c r="HF96" s="44"/>
      <c r="HG96" s="44"/>
      <c r="HH96" s="44"/>
      <c r="HI96" s="44"/>
      <c r="HJ96" s="44"/>
      <c r="HK96" s="44"/>
      <c r="HL96" s="44"/>
      <c r="HM96" s="44"/>
      <c r="HN96" s="44"/>
      <c r="HO96" s="44"/>
      <c r="HP96" s="44"/>
      <c r="HQ96" s="44"/>
      <c r="HR96" s="44"/>
      <c r="HS96" s="44"/>
      <c r="HT96" s="44"/>
      <c r="HU96" s="44"/>
      <c r="HV96" s="44"/>
      <c r="HW96" s="44"/>
      <c r="HX96" s="44"/>
      <c r="HY96" s="44"/>
      <c r="HZ96" s="44"/>
      <c r="IA96" s="44"/>
      <c r="IB96" s="44"/>
      <c r="IC96" s="44"/>
      <c r="ID96" s="44"/>
      <c r="IE96" s="44"/>
      <c r="IF96" s="44"/>
      <c r="IG96" s="44"/>
      <c r="IH96" s="44"/>
      <c r="II96" s="44"/>
      <c r="IJ96" s="44"/>
      <c r="IK96" s="44"/>
      <c r="IL96" s="44"/>
      <c r="IM96" s="44"/>
      <c r="IN96" s="44"/>
      <c r="IO96" s="44"/>
      <c r="IP96" s="44"/>
      <c r="IQ96" s="44"/>
      <c r="IR96" s="44"/>
      <c r="IS96" s="44"/>
      <c r="IT96" s="44"/>
      <c r="IU96" s="44"/>
      <c r="IV96" s="44"/>
      <c r="IW96" s="44"/>
      <c r="IX96" s="44"/>
      <c r="IY96" s="44"/>
      <c r="IZ96" s="44"/>
      <c r="JA96" s="44"/>
      <c r="JB96" s="44"/>
      <c r="JC96" s="44"/>
      <c r="JD96" s="44"/>
      <c r="JE96" s="44"/>
      <c r="JF96" s="44"/>
      <c r="JG96" s="44"/>
      <c r="JH96" s="44"/>
      <c r="JI96" s="44"/>
      <c r="JJ96" s="44"/>
      <c r="JK96" s="44"/>
      <c r="JL96" s="44"/>
      <c r="JM96" s="44"/>
      <c r="JN96" s="44"/>
      <c r="JO96" s="44"/>
      <c r="JP96" s="44"/>
      <c r="JQ96" s="44"/>
      <c r="JR96" s="44"/>
      <c r="JS96" s="44"/>
      <c r="JT96" s="44"/>
      <c r="JU96" s="44"/>
      <c r="JV96" s="44"/>
      <c r="JW96" s="44"/>
      <c r="JX96" s="44"/>
      <c r="JY96" s="44"/>
      <c r="JZ96" s="44"/>
      <c r="KA96" s="44"/>
      <c r="KB96" s="44"/>
      <c r="KC96" s="44"/>
      <c r="KD96" s="44"/>
      <c r="KE96" s="44"/>
      <c r="KF96" s="44"/>
      <c r="KG96" s="44"/>
      <c r="KH96" s="44"/>
      <c r="KI96" s="44"/>
      <c r="KJ96" s="44"/>
      <c r="KK96" s="44"/>
      <c r="KL96" s="44"/>
      <c r="KM96" s="44"/>
      <c r="KN96" s="44"/>
      <c r="KO96" s="44"/>
      <c r="KP96" s="44"/>
      <c r="KQ96" s="44"/>
      <c r="KR96" s="44"/>
      <c r="KS96" s="44"/>
      <c r="KT96" s="44"/>
      <c r="KU96" s="44"/>
      <c r="KV96" s="44"/>
      <c r="KW96" s="44"/>
      <c r="KX96" s="44"/>
      <c r="KY96" s="44"/>
      <c r="KZ96" s="44"/>
      <c r="LA96" s="44"/>
      <c r="LB96" s="44"/>
      <c r="LC96" s="44"/>
      <c r="LD96" s="44"/>
      <c r="LE96" s="44"/>
      <c r="LF96" s="44"/>
      <c r="LG96" s="44"/>
      <c r="LH96" s="44"/>
      <c r="LI96" s="44"/>
      <c r="LJ96" s="44"/>
      <c r="LK96" s="44"/>
      <c r="LL96" s="44"/>
      <c r="LM96" s="44"/>
      <c r="LN96" s="44"/>
      <c r="LO96" s="44"/>
      <c r="LP96" s="44"/>
      <c r="LQ96" s="44"/>
      <c r="LR96" s="44"/>
      <c r="LS96" s="44"/>
      <c r="LT96" s="44"/>
      <c r="LU96" s="44"/>
      <c r="LV96" s="44"/>
      <c r="LW96" s="44"/>
      <c r="LX96" s="44"/>
      <c r="LY96" s="44"/>
      <c r="LZ96" s="44"/>
      <c r="MA96" s="44"/>
      <c r="MB96" s="44"/>
      <c r="MC96" s="44"/>
      <c r="MD96" s="44"/>
      <c r="ME96" s="44"/>
      <c r="MF96" s="44"/>
      <c r="MG96" s="44"/>
      <c r="MH96" s="44"/>
      <c r="MI96" s="44"/>
      <c r="MJ96" s="44"/>
      <c r="MK96" s="44"/>
      <c r="ML96" s="44"/>
      <c r="MM96" s="44"/>
      <c r="MN96" s="44"/>
      <c r="MO96" s="44"/>
      <c r="MP96" s="44"/>
      <c r="MQ96" s="44"/>
      <c r="MR96" s="44"/>
      <c r="MS96" s="44"/>
      <c r="MT96" s="44"/>
      <c r="MU96" s="44"/>
      <c r="MV96" s="44"/>
      <c r="MW96" s="44"/>
      <c r="MX96" s="44"/>
      <c r="MY96" s="44"/>
      <c r="MZ96" s="44"/>
      <c r="NA96" s="44"/>
      <c r="NB96" s="44"/>
      <c r="NC96" s="44"/>
      <c r="ND96" s="44"/>
      <c r="NE96" s="44"/>
      <c r="NF96" s="44"/>
      <c r="NG96" s="44"/>
      <c r="NH96" s="44"/>
      <c r="NI96" s="44"/>
      <c r="NJ96" s="44"/>
      <c r="NK96" s="44"/>
      <c r="NL96" s="44"/>
      <c r="NM96" s="44"/>
      <c r="NN96" s="44"/>
      <c r="NO96" s="44"/>
      <c r="NP96" s="44"/>
      <c r="NQ96" s="44"/>
      <c r="NR96" s="44"/>
      <c r="NS96" s="44"/>
      <c r="NT96" s="44"/>
      <c r="NU96" s="44"/>
      <c r="NV96" s="44"/>
      <c r="NW96" s="44"/>
      <c r="NX96" s="44"/>
      <c r="NY96" s="44"/>
      <c r="NZ96" s="44"/>
      <c r="OA96" s="44"/>
      <c r="OB96" s="44"/>
      <c r="OC96" s="44"/>
      <c r="OD96" s="44"/>
      <c r="OE96" s="44"/>
      <c r="OF96" s="44"/>
      <c r="OG96" s="44"/>
      <c r="OH96" s="44"/>
      <c r="OI96" s="44"/>
      <c r="OJ96" s="44"/>
      <c r="OK96" s="44"/>
      <c r="OL96" s="44"/>
      <c r="OM96" s="44"/>
      <c r="ON96" s="44"/>
      <c r="OO96" s="44"/>
      <c r="OP96" s="44"/>
      <c r="OQ96" s="44"/>
      <c r="OR96" s="44"/>
      <c r="OS96" s="44"/>
      <c r="OT96" s="44"/>
      <c r="OU96" s="44"/>
      <c r="OV96" s="44"/>
      <c r="OW96" s="44"/>
      <c r="OX96" s="44"/>
      <c r="OY96" s="44"/>
      <c r="OZ96" s="44"/>
      <c r="PA96" s="44"/>
      <c r="PB96" s="44"/>
      <c r="PC96" s="44"/>
      <c r="PD96" s="44"/>
      <c r="PE96" s="44"/>
      <c r="PF96" s="44"/>
      <c r="PG96" s="44"/>
      <c r="PH96" s="44"/>
      <c r="PI96" s="44"/>
      <c r="PJ96" s="44"/>
      <c r="PK96" s="44"/>
      <c r="PL96" s="44"/>
      <c r="PM96" s="44"/>
      <c r="PN96" s="44"/>
      <c r="PO96" s="44"/>
      <c r="PP96" s="44"/>
      <c r="PQ96" s="44"/>
      <c r="PR96" s="44"/>
      <c r="PS96" s="44"/>
      <c r="PT96" s="44"/>
      <c r="PU96" s="44"/>
      <c r="PV96" s="44"/>
      <c r="PW96" s="44"/>
      <c r="PX96" s="44"/>
      <c r="PY96" s="44"/>
      <c r="PZ96" s="44"/>
      <c r="QA96" s="44"/>
      <c r="QB96" s="44"/>
      <c r="QC96" s="44"/>
      <c r="QD96" s="44"/>
      <c r="QE96" s="44"/>
      <c r="QF96" s="44"/>
      <c r="QG96" s="44"/>
      <c r="QH96" s="44"/>
      <c r="QI96" s="44"/>
      <c r="QJ96" s="44"/>
      <c r="QK96" s="44"/>
      <c r="QL96" s="44"/>
      <c r="QM96" s="44"/>
      <c r="QN96" s="44"/>
      <c r="QO96" s="44"/>
      <c r="QP96" s="44"/>
      <c r="QQ96" s="44"/>
      <c r="QR96" s="44"/>
      <c r="QS96" s="44"/>
      <c r="QT96" s="44"/>
      <c r="QU96" s="44"/>
      <c r="QV96" s="44"/>
      <c r="QW96" s="44"/>
      <c r="QX96" s="44"/>
      <c r="QY96" s="44"/>
      <c r="QZ96" s="44"/>
      <c r="RA96" s="44"/>
      <c r="RB96" s="44"/>
      <c r="RC96" s="44"/>
      <c r="RD96" s="44"/>
      <c r="RE96" s="44"/>
      <c r="RF96" s="44"/>
      <c r="RG96" s="44"/>
      <c r="RH96" s="44"/>
      <c r="RI96" s="44"/>
      <c r="RJ96" s="44"/>
      <c r="RK96" s="44"/>
      <c r="RL96" s="44"/>
      <c r="RM96" s="44"/>
      <c r="RN96" s="44"/>
      <c r="RO96" s="44"/>
      <c r="RP96" s="44"/>
      <c r="RQ96" s="44"/>
      <c r="RR96" s="44"/>
      <c r="RS96" s="44"/>
      <c r="RT96" s="44"/>
      <c r="RU96" s="44"/>
      <c r="RV96" s="44"/>
      <c r="RW96" s="44"/>
      <c r="RX96" s="44"/>
      <c r="RY96" s="44"/>
      <c r="RZ96" s="44"/>
      <c r="SA96" s="44"/>
      <c r="SB96" s="44"/>
      <c r="SC96" s="44"/>
      <c r="SD96" s="44"/>
      <c r="SE96" s="44"/>
      <c r="SF96" s="44"/>
      <c r="SG96" s="44"/>
      <c r="SH96" s="44"/>
      <c r="SI96" s="44"/>
      <c r="SJ96" s="44"/>
      <c r="SK96" s="44"/>
      <c r="SL96" s="44"/>
      <c r="SM96" s="44"/>
      <c r="SN96" s="44"/>
      <c r="SO96" s="44"/>
      <c r="SP96" s="44"/>
      <c r="SQ96" s="44"/>
      <c r="SR96" s="44"/>
      <c r="SS96" s="44"/>
      <c r="ST96" s="44"/>
      <c r="SU96" s="44"/>
      <c r="SV96" s="44"/>
      <c r="SW96" s="44"/>
      <c r="SX96" s="44"/>
      <c r="SY96" s="44"/>
      <c r="SZ96" s="44"/>
      <c r="TA96" s="44"/>
      <c r="TB96" s="44"/>
      <c r="TC96" s="44"/>
      <c r="TD96" s="44"/>
      <c r="TE96" s="44"/>
      <c r="TF96" s="44"/>
      <c r="TG96" s="44"/>
      <c r="TH96" s="44"/>
      <c r="TI96" s="44"/>
      <c r="TJ96" s="44"/>
      <c r="TK96" s="44"/>
      <c r="TL96" s="44"/>
      <c r="TM96" s="44"/>
      <c r="TN96" s="44"/>
      <c r="TO96" s="44"/>
      <c r="TP96" s="44"/>
      <c r="TQ96" s="44"/>
      <c r="TR96" s="44"/>
      <c r="TS96" s="44"/>
      <c r="TT96" s="44"/>
      <c r="TU96" s="44"/>
      <c r="TV96" s="44"/>
      <c r="TW96" s="44"/>
      <c r="TX96" s="44"/>
      <c r="TY96" s="44"/>
      <c r="TZ96" s="44"/>
      <c r="UA96" s="44"/>
      <c r="UB96" s="44"/>
      <c r="UC96" s="44"/>
      <c r="UD96" s="44"/>
      <c r="UE96" s="44"/>
      <c r="UF96" s="44"/>
      <c r="UG96" s="44"/>
      <c r="UH96" s="44"/>
      <c r="UI96" s="44"/>
      <c r="UJ96" s="44"/>
      <c r="UK96" s="44"/>
      <c r="UL96" s="44"/>
      <c r="UM96" s="44"/>
      <c r="UN96" s="44"/>
      <c r="UO96" s="44"/>
      <c r="UP96" s="44"/>
      <c r="UQ96" s="44"/>
      <c r="UR96" s="44"/>
      <c r="US96" s="44"/>
      <c r="UT96" s="44"/>
      <c r="UU96" s="44"/>
      <c r="UV96" s="44"/>
      <c r="UW96" s="44"/>
      <c r="UX96" s="44"/>
      <c r="UY96" s="44"/>
      <c r="UZ96" s="44"/>
      <c r="VA96" s="44"/>
      <c r="VB96" s="44"/>
      <c r="VC96" s="44"/>
      <c r="VD96" s="44"/>
      <c r="VE96" s="44"/>
      <c r="VF96" s="44"/>
      <c r="VG96" s="44"/>
      <c r="VH96" s="44"/>
      <c r="VI96" s="44"/>
      <c r="VJ96" s="44"/>
      <c r="VK96" s="44"/>
      <c r="VL96" s="44"/>
      <c r="VM96" s="44"/>
      <c r="VN96" s="44"/>
      <c r="VO96" s="44"/>
      <c r="VP96" s="44"/>
      <c r="VQ96" s="44"/>
      <c r="VR96" s="44"/>
      <c r="VS96" s="44"/>
      <c r="VT96" s="44"/>
      <c r="VU96" s="44"/>
      <c r="VV96" s="44"/>
      <c r="VW96" s="44"/>
      <c r="VX96" s="44"/>
      <c r="VY96" s="44"/>
      <c r="VZ96" s="44"/>
      <c r="WA96" s="44"/>
      <c r="WB96" s="44"/>
      <c r="WC96" s="44"/>
      <c r="WD96" s="44"/>
      <c r="WE96" s="44"/>
      <c r="WF96" s="44"/>
      <c r="WG96" s="44"/>
      <c r="WH96" s="44"/>
      <c r="WI96" s="44"/>
      <c r="WJ96" s="44"/>
      <c r="WK96" s="44"/>
      <c r="WL96" s="44"/>
      <c r="WM96" s="44"/>
      <c r="WN96" s="44"/>
      <c r="WO96" s="44"/>
      <c r="WP96" s="44"/>
      <c r="WQ96" s="44"/>
      <c r="WR96" s="44"/>
      <c r="WS96" s="44"/>
      <c r="WT96" s="44"/>
      <c r="WU96" s="44"/>
      <c r="WV96" s="44"/>
      <c r="WW96" s="44"/>
      <c r="WX96" s="44"/>
      <c r="WY96" s="44"/>
      <c r="WZ96" s="44"/>
      <c r="XA96" s="44"/>
      <c r="XB96" s="44"/>
      <c r="XC96" s="44"/>
      <c r="XD96" s="44"/>
      <c r="XE96" s="44"/>
      <c r="XF96" s="44"/>
      <c r="XG96" s="44"/>
      <c r="XH96" s="44"/>
      <c r="XI96" s="44"/>
      <c r="XJ96" s="44"/>
      <c r="XK96" s="44"/>
      <c r="XL96" s="44"/>
      <c r="XM96" s="44"/>
      <c r="XN96" s="44"/>
      <c r="XO96" s="44"/>
      <c r="XP96" s="44"/>
      <c r="XQ96" s="44"/>
      <c r="XR96" s="44"/>
      <c r="XS96" s="44"/>
      <c r="XT96" s="44"/>
      <c r="XU96" s="44"/>
      <c r="XV96" s="44"/>
      <c r="XW96" s="44"/>
      <c r="XX96" s="44"/>
      <c r="XY96" s="44"/>
      <c r="XZ96" s="44"/>
      <c r="YA96" s="44"/>
      <c r="YB96" s="44"/>
      <c r="YC96" s="44"/>
      <c r="YD96" s="44"/>
      <c r="YE96" s="44"/>
      <c r="YF96" s="44"/>
      <c r="YG96" s="44"/>
      <c r="YH96" s="44"/>
      <c r="YI96" s="44"/>
      <c r="YJ96" s="44"/>
      <c r="YK96" s="44"/>
      <c r="YL96" s="44"/>
      <c r="YM96" s="44"/>
      <c r="YN96" s="44"/>
      <c r="YO96" s="44"/>
      <c r="YP96" s="44"/>
      <c r="YQ96" s="44"/>
      <c r="YR96" s="44"/>
      <c r="YS96" s="44"/>
      <c r="YT96" s="44"/>
      <c r="YU96" s="44"/>
      <c r="YV96" s="44"/>
      <c r="YW96" s="44"/>
      <c r="YX96" s="44"/>
      <c r="YY96" s="44"/>
      <c r="YZ96" s="44"/>
      <c r="ZA96" s="44"/>
      <c r="ZB96" s="44"/>
      <c r="ZC96" s="44"/>
      <c r="ZD96" s="44"/>
      <c r="ZE96" s="44"/>
      <c r="ZF96" s="44"/>
      <c r="ZG96" s="44"/>
      <c r="ZH96" s="44"/>
      <c r="ZI96" s="44"/>
      <c r="ZJ96" s="44"/>
      <c r="ZK96" s="44"/>
      <c r="ZL96" s="44"/>
      <c r="ZM96" s="44"/>
      <c r="ZN96" s="44"/>
      <c r="ZO96" s="44"/>
      <c r="ZP96" s="44"/>
      <c r="ZQ96" s="44"/>
      <c r="ZR96" s="44"/>
      <c r="ZS96" s="44"/>
      <c r="ZT96" s="44"/>
      <c r="ZU96" s="44"/>
      <c r="ZV96" s="44"/>
      <c r="ZW96" s="44"/>
      <c r="ZX96" s="44"/>
      <c r="ZY96" s="44"/>
      <c r="ZZ96" s="44"/>
      <c r="AAA96" s="44"/>
      <c r="AAB96" s="44"/>
      <c r="AAC96" s="44"/>
      <c r="AAD96" s="44"/>
      <c r="AAE96" s="44"/>
      <c r="AAF96" s="44"/>
      <c r="AAG96" s="44"/>
      <c r="AAH96" s="44"/>
      <c r="AAI96" s="44"/>
      <c r="AAJ96" s="44"/>
      <c r="AAK96" s="44"/>
      <c r="AAL96" s="44"/>
      <c r="AAM96" s="44"/>
      <c r="AAN96" s="44"/>
      <c r="AAO96" s="44"/>
      <c r="AAP96" s="44"/>
      <c r="AAQ96" s="44"/>
      <c r="AAR96" s="44"/>
      <c r="AAS96" s="44"/>
      <c r="AAT96" s="44"/>
      <c r="AAU96" s="44"/>
      <c r="AAV96" s="44"/>
      <c r="AAW96" s="44"/>
      <c r="AAX96" s="44"/>
      <c r="AAY96" s="44"/>
      <c r="AAZ96" s="44"/>
      <c r="ABA96" s="44"/>
      <c r="ABB96" s="44"/>
      <c r="ABC96" s="44"/>
      <c r="ABD96" s="44"/>
      <c r="ABE96" s="44"/>
      <c r="ABF96" s="44"/>
      <c r="ABG96" s="44"/>
      <c r="ABH96" s="44"/>
      <c r="ABI96" s="44"/>
      <c r="ABJ96" s="44"/>
      <c r="ABK96" s="44"/>
      <c r="ABL96" s="44"/>
      <c r="ABM96" s="44"/>
      <c r="ABN96" s="44"/>
      <c r="ABO96" s="44"/>
      <c r="ABP96" s="44"/>
      <c r="ABQ96" s="44"/>
      <c r="ABR96" s="44"/>
      <c r="ABS96" s="44"/>
      <c r="ABT96" s="44"/>
      <c r="ABU96" s="44"/>
      <c r="ABV96" s="44"/>
      <c r="ABW96" s="44"/>
      <c r="ABX96" s="44"/>
      <c r="ABY96" s="44"/>
      <c r="ABZ96" s="44"/>
      <c r="ACA96" s="44"/>
      <c r="ACB96" s="44"/>
      <c r="ACC96" s="44"/>
      <c r="ACD96" s="44"/>
      <c r="ACE96" s="44"/>
      <c r="ACF96" s="44"/>
      <c r="ACG96" s="44"/>
      <c r="ACH96" s="44"/>
      <c r="ACI96" s="44"/>
      <c r="ACJ96" s="44"/>
      <c r="ACK96" s="44"/>
      <c r="ACL96" s="44"/>
      <c r="ACM96" s="44"/>
      <c r="ACN96" s="44"/>
      <c r="ACO96" s="44"/>
      <c r="ACP96" s="44"/>
      <c r="ACQ96" s="44"/>
      <c r="ACR96" s="44"/>
      <c r="ACS96" s="44"/>
      <c r="ACT96" s="44"/>
      <c r="ACU96" s="44"/>
      <c r="ACV96" s="44"/>
      <c r="ACW96" s="44"/>
      <c r="ACX96" s="44"/>
      <c r="ACY96" s="44"/>
      <c r="ACZ96" s="44"/>
      <c r="ADA96" s="44"/>
      <c r="ADB96" s="44"/>
      <c r="ADC96" s="44"/>
      <c r="ADD96" s="44"/>
      <c r="ADE96" s="44"/>
      <c r="ADF96" s="44"/>
      <c r="ADG96" s="44"/>
      <c r="ADH96" s="44"/>
      <c r="ADI96" s="44"/>
      <c r="ADJ96" s="44"/>
      <c r="ADK96" s="44"/>
      <c r="ADL96" s="44"/>
      <c r="ADM96" s="44"/>
      <c r="ADN96" s="44"/>
      <c r="ADO96" s="44"/>
      <c r="ADP96" s="44"/>
      <c r="ADQ96" s="44"/>
      <c r="ADR96" s="44"/>
      <c r="ADS96" s="44"/>
      <c r="ADT96" s="44"/>
      <c r="ADU96" s="44"/>
      <c r="ADV96" s="44"/>
      <c r="ADW96" s="44"/>
      <c r="ADX96" s="44"/>
      <c r="ADY96" s="44"/>
      <c r="ADZ96" s="44"/>
      <c r="AEA96" s="44"/>
      <c r="AEB96" s="44"/>
      <c r="AEC96" s="44"/>
      <c r="AED96" s="44"/>
      <c r="AEE96" s="44"/>
      <c r="AEF96" s="44"/>
      <c r="AEG96" s="44"/>
      <c r="AEH96" s="44"/>
      <c r="AEI96" s="44"/>
      <c r="AEJ96" s="44"/>
      <c r="AEK96" s="44"/>
      <c r="AEL96" s="44"/>
      <c r="AEM96" s="44"/>
      <c r="AEN96" s="44"/>
      <c r="AEO96" s="44"/>
      <c r="AEP96" s="44"/>
      <c r="AEQ96" s="44"/>
      <c r="AER96" s="44"/>
      <c r="AES96" s="44"/>
      <c r="AET96" s="44"/>
      <c r="AEU96" s="44"/>
      <c r="AEV96" s="44"/>
      <c r="AEW96" s="44"/>
      <c r="AEX96" s="44"/>
      <c r="AEY96" s="44"/>
      <c r="AEZ96" s="44"/>
      <c r="AFA96" s="44"/>
      <c r="AFB96" s="44"/>
      <c r="AFC96" s="44"/>
      <c r="AFD96" s="44"/>
      <c r="AFE96" s="44"/>
      <c r="AFF96" s="44"/>
      <c r="AFG96" s="44"/>
      <c r="AFH96" s="44"/>
      <c r="AFI96" s="44"/>
      <c r="AFJ96" s="44"/>
      <c r="AFK96" s="44"/>
      <c r="AFL96" s="44"/>
      <c r="AFM96" s="44"/>
      <c r="AFN96" s="44"/>
      <c r="AFO96" s="44"/>
      <c r="AFP96" s="44"/>
      <c r="AFQ96" s="44"/>
      <c r="AFR96" s="44"/>
      <c r="AFS96" s="44"/>
      <c r="AFT96" s="44"/>
      <c r="AFU96" s="44"/>
      <c r="AFV96" s="44"/>
      <c r="AFW96" s="44"/>
      <c r="AFX96" s="44"/>
      <c r="AFY96" s="44"/>
      <c r="AFZ96" s="44"/>
      <c r="AGA96" s="44"/>
      <c r="AGB96" s="44"/>
      <c r="AGC96" s="44"/>
      <c r="AGD96" s="44"/>
      <c r="AGE96" s="44"/>
      <c r="AGF96" s="44"/>
      <c r="AGG96" s="44"/>
      <c r="AGH96" s="44"/>
      <c r="AGI96" s="44"/>
      <c r="AGJ96" s="44"/>
      <c r="AGK96" s="44"/>
      <c r="AGL96" s="44"/>
      <c r="AGM96" s="44"/>
      <c r="AGN96" s="44"/>
      <c r="AGO96" s="44"/>
      <c r="AGP96" s="44"/>
      <c r="AGQ96" s="44"/>
      <c r="AGR96" s="44"/>
      <c r="AGS96" s="44"/>
      <c r="AGT96" s="44"/>
      <c r="AGU96" s="44"/>
      <c r="AGV96" s="44"/>
      <c r="AGW96" s="44"/>
      <c r="AGX96" s="44"/>
      <c r="AGY96" s="44"/>
      <c r="AGZ96" s="44"/>
      <c r="AHA96" s="44"/>
      <c r="AHB96" s="44"/>
      <c r="AHC96" s="44"/>
      <c r="AHD96" s="44"/>
      <c r="AHE96" s="44"/>
      <c r="AHF96" s="44"/>
      <c r="AHG96" s="44"/>
      <c r="AHH96" s="44"/>
      <c r="AHI96" s="44"/>
      <c r="AHJ96" s="44"/>
      <c r="AHK96" s="44"/>
      <c r="AHL96" s="44"/>
      <c r="AHM96" s="44"/>
      <c r="AHN96" s="44"/>
      <c r="AHO96" s="44"/>
      <c r="AHP96" s="44"/>
      <c r="AHQ96" s="44"/>
      <c r="AHR96" s="44"/>
      <c r="AHS96" s="44"/>
      <c r="AHT96" s="44"/>
      <c r="AHU96" s="44"/>
      <c r="AHV96" s="44"/>
      <c r="AHW96" s="44"/>
      <c r="AHX96" s="44"/>
      <c r="AHY96" s="44"/>
      <c r="AHZ96" s="44"/>
      <c r="AIA96" s="44"/>
      <c r="AIB96" s="44"/>
      <c r="AIC96" s="44"/>
      <c r="AID96" s="44"/>
      <c r="AIE96" s="44"/>
      <c r="AIF96" s="44"/>
      <c r="AIG96" s="44"/>
      <c r="AIH96" s="44"/>
      <c r="AII96" s="44"/>
      <c r="AIJ96" s="44"/>
      <c r="AIK96" s="44"/>
      <c r="AIL96" s="44"/>
      <c r="AIM96" s="44"/>
      <c r="AIN96" s="44"/>
      <c r="AIO96" s="44"/>
      <c r="AIP96" s="44"/>
      <c r="AIQ96" s="44"/>
      <c r="AIR96" s="44"/>
      <c r="AIS96" s="44"/>
      <c r="AIT96" s="44"/>
      <c r="AIU96" s="44"/>
      <c r="AIV96" s="44"/>
      <c r="AIW96" s="44"/>
      <c r="AIX96" s="44"/>
      <c r="AIY96" s="44"/>
      <c r="AIZ96" s="44"/>
      <c r="AJA96" s="44"/>
      <c r="AJB96" s="44"/>
      <c r="AJC96" s="44"/>
      <c r="AJD96" s="44"/>
      <c r="AJE96" s="44"/>
      <c r="AJF96" s="44"/>
      <c r="AJG96" s="44"/>
      <c r="AJH96" s="44"/>
      <c r="AJI96" s="44"/>
      <c r="AJJ96" s="44"/>
      <c r="AJK96" s="44"/>
      <c r="AJL96" s="44"/>
      <c r="AJM96" s="44"/>
      <c r="AJN96" s="44"/>
      <c r="AJO96" s="44"/>
      <c r="AJP96" s="44"/>
      <c r="AJQ96" s="44"/>
      <c r="AJR96" s="44"/>
      <c r="AJS96" s="44"/>
      <c r="AJT96" s="44"/>
      <c r="AJU96" s="44"/>
      <c r="AJV96" s="44"/>
      <c r="AJW96" s="44"/>
      <c r="AJX96" s="44"/>
      <c r="AJY96" s="44"/>
      <c r="AJZ96" s="44"/>
      <c r="AKA96" s="44"/>
      <c r="AKB96" s="44"/>
      <c r="AKC96" s="44"/>
      <c r="AKD96" s="44"/>
      <c r="AKE96" s="44"/>
      <c r="AKF96" s="44"/>
      <c r="AKG96" s="44"/>
      <c r="AKH96" s="44"/>
      <c r="AKI96" s="44"/>
      <c r="AKJ96" s="44"/>
      <c r="AKK96" s="44"/>
      <c r="AKL96" s="44"/>
      <c r="AKM96" s="44"/>
      <c r="AKN96" s="44"/>
      <c r="AKO96" s="44"/>
      <c r="AKP96" s="44"/>
      <c r="AKQ96" s="44"/>
      <c r="AKR96" s="44"/>
      <c r="AKS96" s="44"/>
      <c r="AKT96" s="44"/>
      <c r="AKU96" s="44"/>
      <c r="AKV96" s="44"/>
      <c r="AKW96" s="44"/>
      <c r="AKX96" s="44"/>
      <c r="AKY96" s="44"/>
      <c r="AKZ96" s="44"/>
      <c r="ALA96" s="44"/>
      <c r="ALB96" s="44"/>
      <c r="ALC96" s="44"/>
      <c r="ALD96" s="44"/>
      <c r="ALE96" s="44"/>
      <c r="ALF96" s="44"/>
      <c r="ALG96" s="44"/>
      <c r="ALH96" s="44"/>
      <c r="ALI96" s="44"/>
      <c r="ALJ96" s="44"/>
      <c r="ALK96" s="44"/>
      <c r="ALL96" s="44"/>
      <c r="ALM96" s="44"/>
      <c r="ALN96" s="44"/>
      <c r="ALO96" s="44"/>
      <c r="ALP96" s="44"/>
      <c r="ALQ96" s="44"/>
      <c r="ALR96" s="44"/>
      <c r="ALS96" s="44"/>
      <c r="ALT96" s="44"/>
      <c r="ALU96" s="44"/>
      <c r="ALV96" s="44"/>
      <c r="ALW96" s="44"/>
      <c r="ALX96" s="44"/>
      <c r="ALY96" s="44"/>
      <c r="ALZ96" s="44"/>
      <c r="AMA96" s="44"/>
      <c r="AMB96" s="44"/>
      <c r="AMC96" s="44"/>
      <c r="AMD96" s="44"/>
      <c r="AME96" s="44"/>
      <c r="AMF96" s="44"/>
      <c r="AMG96" s="44"/>
      <c r="AMH96" s="44"/>
      <c r="AMI96" s="44"/>
      <c r="AMJ96" s="44"/>
      <c r="AMK96" s="44"/>
      <c r="AML96" s="44"/>
      <c r="AMM96" s="44"/>
      <c r="AMN96" s="44"/>
      <c r="AMO96" s="44"/>
      <c r="AMP96" s="44"/>
      <c r="AMQ96" s="44"/>
      <c r="AMR96" s="44"/>
      <c r="AMS96" s="44"/>
      <c r="AMT96" s="44"/>
      <c r="AMU96" s="44"/>
      <c r="AMV96" s="44"/>
      <c r="AMW96" s="44"/>
      <c r="AMX96" s="44"/>
      <c r="AMY96" s="44"/>
      <c r="AMZ96" s="44"/>
      <c r="ANA96" s="44"/>
      <c r="ANB96" s="44"/>
      <c r="ANC96" s="44"/>
      <c r="AND96" s="44"/>
      <c r="ANE96" s="44"/>
      <c r="ANF96" s="44"/>
      <c r="ANG96" s="44"/>
      <c r="ANH96" s="44"/>
      <c r="ANI96" s="44"/>
      <c r="ANJ96" s="44"/>
      <c r="ANK96" s="44"/>
      <c r="ANL96" s="44"/>
      <c r="ANM96" s="44"/>
      <c r="ANN96" s="44"/>
      <c r="ANO96" s="44"/>
      <c r="ANP96" s="44"/>
      <c r="ANQ96" s="44"/>
      <c r="ANR96" s="44"/>
      <c r="ANS96" s="44"/>
      <c r="ANT96" s="44"/>
      <c r="ANU96" s="44"/>
      <c r="ANV96" s="44"/>
      <c r="ANW96" s="44"/>
      <c r="ANX96" s="44"/>
      <c r="ANY96" s="44"/>
      <c r="ANZ96" s="44"/>
      <c r="AOA96" s="44"/>
      <c r="AOB96" s="44"/>
      <c r="AOC96" s="44"/>
      <c r="AOD96" s="44"/>
      <c r="AOE96" s="44"/>
      <c r="AOF96" s="44"/>
      <c r="AOG96" s="44"/>
      <c r="AOH96" s="44"/>
      <c r="AOI96" s="44"/>
      <c r="AOJ96" s="44"/>
      <c r="AOK96" s="44"/>
      <c r="AOL96" s="44"/>
      <c r="AOM96" s="44"/>
      <c r="AON96" s="44"/>
      <c r="AOO96" s="44"/>
      <c r="AOP96" s="44"/>
      <c r="AOQ96" s="44"/>
      <c r="AOR96" s="44"/>
      <c r="AOS96" s="44"/>
      <c r="AOT96" s="44"/>
      <c r="AOU96" s="44"/>
      <c r="AOV96" s="44"/>
      <c r="AOW96" s="44"/>
      <c r="AOX96" s="44"/>
      <c r="AOY96" s="44"/>
      <c r="AOZ96" s="44"/>
      <c r="APA96" s="44"/>
      <c r="APB96" s="44"/>
      <c r="APC96" s="44"/>
      <c r="APD96" s="44"/>
      <c r="APE96" s="44"/>
      <c r="APF96" s="44"/>
      <c r="APG96" s="44"/>
      <c r="APH96" s="44"/>
      <c r="API96" s="44"/>
      <c r="APJ96" s="44"/>
      <c r="APK96" s="44"/>
      <c r="APL96" s="44"/>
      <c r="APM96" s="44"/>
    </row>
    <row r="97" spans="3:1105" x14ac:dyDescent="0.25">
      <c r="C97" s="46" t="s">
        <v>374</v>
      </c>
      <c r="D97" s="44">
        <v>12439</v>
      </c>
      <c r="E97" s="119">
        <v>0</v>
      </c>
      <c r="F97" s="119">
        <v>0</v>
      </c>
      <c r="G97" s="119">
        <v>0</v>
      </c>
      <c r="H97" s="119">
        <v>8169566.1100000003</v>
      </c>
      <c r="I97" s="44"/>
      <c r="J97" s="44"/>
      <c r="K97" s="44"/>
      <c r="L97" s="44"/>
      <c r="M97" s="44"/>
      <c r="N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/>
      <c r="BM97" s="44"/>
      <c r="BN97" s="44"/>
      <c r="BO97" s="44"/>
      <c r="BP97" s="44"/>
      <c r="BQ97" s="44"/>
      <c r="BR97" s="44"/>
      <c r="BS97" s="44"/>
      <c r="BT97" s="44"/>
      <c r="BU97" s="44"/>
      <c r="BV97" s="44"/>
      <c r="BW97" s="44"/>
      <c r="BX97" s="44"/>
      <c r="BY97" s="44"/>
      <c r="BZ97" s="44"/>
      <c r="CA97" s="44"/>
      <c r="CB97" s="44"/>
      <c r="CC97" s="44"/>
      <c r="CD97" s="44"/>
      <c r="CE97" s="44"/>
      <c r="CF97" s="44"/>
      <c r="CG97" s="44"/>
      <c r="CH97" s="44"/>
      <c r="CI97" s="44"/>
      <c r="CJ97" s="44"/>
      <c r="CK97" s="44"/>
      <c r="CL97" s="44"/>
      <c r="CM97" s="44"/>
      <c r="CN97" s="44"/>
      <c r="CO97" s="44"/>
      <c r="CP97" s="44"/>
      <c r="CQ97" s="44"/>
      <c r="CR97" s="44"/>
      <c r="CS97" s="44"/>
      <c r="CT97" s="44"/>
      <c r="CU97" s="44"/>
      <c r="CV97" s="44"/>
      <c r="CW97" s="44"/>
      <c r="CX97" s="44"/>
      <c r="CY97" s="44"/>
      <c r="CZ97" s="44"/>
      <c r="DA97" s="44"/>
      <c r="DB97" s="44"/>
      <c r="DC97" s="44"/>
      <c r="DD97" s="44"/>
      <c r="DE97" s="44"/>
      <c r="DF97" s="44"/>
      <c r="DG97" s="44"/>
      <c r="DH97" s="44"/>
      <c r="DI97" s="44"/>
      <c r="DJ97" s="44"/>
      <c r="DK97" s="44"/>
      <c r="DL97" s="44"/>
      <c r="DM97" s="44"/>
      <c r="DN97" s="44"/>
      <c r="DO97" s="44"/>
      <c r="DP97" s="44"/>
      <c r="DQ97" s="44"/>
      <c r="DR97" s="44"/>
      <c r="DS97" s="44"/>
      <c r="DT97" s="44"/>
      <c r="DU97" s="44"/>
      <c r="DV97" s="44"/>
      <c r="DW97" s="44"/>
      <c r="DX97" s="44"/>
      <c r="DY97" s="44"/>
      <c r="DZ97" s="44"/>
      <c r="EA97" s="44"/>
      <c r="EB97" s="44"/>
      <c r="EC97" s="44"/>
      <c r="ED97" s="44"/>
      <c r="EE97" s="44"/>
      <c r="EF97" s="44"/>
      <c r="EG97" s="44"/>
      <c r="EH97" s="44"/>
      <c r="EI97" s="44"/>
      <c r="EJ97" s="44"/>
      <c r="EK97" s="44"/>
      <c r="EL97" s="44"/>
      <c r="EM97" s="44"/>
      <c r="EN97" s="44"/>
      <c r="EO97" s="44"/>
      <c r="EP97" s="44"/>
      <c r="EQ97" s="44"/>
      <c r="ER97" s="44"/>
      <c r="ES97" s="44"/>
      <c r="ET97" s="44"/>
      <c r="EU97" s="44"/>
      <c r="EV97" s="44"/>
      <c r="EW97" s="44"/>
      <c r="EX97" s="44"/>
      <c r="EY97" s="44"/>
      <c r="EZ97" s="44"/>
      <c r="FA97" s="44"/>
      <c r="FB97" s="44"/>
      <c r="FC97" s="44"/>
      <c r="FD97" s="44"/>
      <c r="FE97" s="44"/>
      <c r="FF97" s="44"/>
      <c r="FG97" s="44"/>
      <c r="FH97" s="44"/>
      <c r="FI97" s="44"/>
      <c r="FJ97" s="44"/>
      <c r="FK97" s="44"/>
      <c r="FL97" s="44"/>
      <c r="FM97" s="44"/>
      <c r="FN97" s="44"/>
      <c r="FO97" s="44"/>
      <c r="FP97" s="44"/>
      <c r="FQ97" s="44"/>
      <c r="FR97" s="44"/>
      <c r="FS97" s="44"/>
      <c r="FT97" s="44"/>
      <c r="FU97" s="44"/>
      <c r="FV97" s="44"/>
      <c r="FW97" s="44"/>
      <c r="FX97" s="44"/>
      <c r="FY97" s="44"/>
      <c r="FZ97" s="44"/>
      <c r="GA97" s="44"/>
      <c r="GB97" s="44"/>
      <c r="GC97" s="44"/>
      <c r="GD97" s="44"/>
      <c r="GE97" s="44"/>
      <c r="GF97" s="44"/>
      <c r="GG97" s="44"/>
      <c r="GH97" s="44"/>
      <c r="GI97" s="44"/>
      <c r="GJ97" s="44"/>
      <c r="GK97" s="44"/>
      <c r="GL97" s="44"/>
      <c r="GM97" s="44"/>
      <c r="GN97" s="44"/>
      <c r="GO97" s="44"/>
      <c r="GP97" s="44"/>
      <c r="GQ97" s="44"/>
      <c r="GR97" s="44"/>
      <c r="GS97" s="44"/>
      <c r="GT97" s="44"/>
      <c r="GU97" s="44"/>
      <c r="GV97" s="44"/>
      <c r="GW97" s="44"/>
      <c r="GX97" s="44"/>
      <c r="GY97" s="44"/>
      <c r="GZ97" s="44"/>
      <c r="HA97" s="44"/>
      <c r="HB97" s="44"/>
      <c r="HC97" s="44"/>
      <c r="HD97" s="44"/>
      <c r="HE97" s="44"/>
      <c r="HF97" s="44"/>
      <c r="HG97" s="44"/>
      <c r="HH97" s="44"/>
      <c r="HI97" s="44"/>
      <c r="HJ97" s="44"/>
      <c r="HK97" s="44"/>
      <c r="HL97" s="44"/>
      <c r="HM97" s="44"/>
      <c r="HN97" s="44"/>
      <c r="HO97" s="44"/>
      <c r="HP97" s="44"/>
      <c r="HQ97" s="44"/>
      <c r="HR97" s="44"/>
      <c r="HS97" s="44"/>
      <c r="HT97" s="44"/>
      <c r="HU97" s="44"/>
      <c r="HV97" s="44"/>
      <c r="HW97" s="44"/>
      <c r="HX97" s="44"/>
      <c r="HY97" s="44"/>
      <c r="HZ97" s="44"/>
      <c r="IA97" s="44"/>
      <c r="IB97" s="44"/>
      <c r="IC97" s="44"/>
      <c r="ID97" s="44"/>
      <c r="IE97" s="44"/>
      <c r="IF97" s="44"/>
      <c r="IG97" s="44"/>
      <c r="IH97" s="44"/>
      <c r="II97" s="44"/>
      <c r="IJ97" s="44"/>
      <c r="IK97" s="44"/>
      <c r="IL97" s="44"/>
      <c r="IM97" s="44"/>
      <c r="IN97" s="44"/>
      <c r="IO97" s="44"/>
      <c r="IP97" s="44"/>
      <c r="IQ97" s="44"/>
      <c r="IR97" s="44"/>
      <c r="IS97" s="44"/>
      <c r="IT97" s="44"/>
      <c r="IU97" s="44"/>
      <c r="IV97" s="44"/>
      <c r="IW97" s="44"/>
      <c r="IX97" s="44"/>
      <c r="IY97" s="44"/>
      <c r="IZ97" s="44"/>
      <c r="JA97" s="44"/>
      <c r="JB97" s="44"/>
      <c r="JC97" s="44"/>
      <c r="JD97" s="44"/>
      <c r="JE97" s="44"/>
      <c r="JF97" s="44"/>
      <c r="JG97" s="44"/>
      <c r="JH97" s="44"/>
      <c r="JI97" s="44"/>
      <c r="JJ97" s="44"/>
      <c r="JK97" s="44"/>
      <c r="JL97" s="44"/>
      <c r="JM97" s="44"/>
      <c r="JN97" s="44"/>
      <c r="JO97" s="44"/>
      <c r="JP97" s="44"/>
      <c r="JQ97" s="44"/>
      <c r="JR97" s="44"/>
      <c r="JS97" s="44"/>
      <c r="JT97" s="44"/>
      <c r="JU97" s="44"/>
      <c r="JV97" s="44"/>
      <c r="JW97" s="44"/>
      <c r="JX97" s="44"/>
      <c r="JY97" s="44"/>
      <c r="JZ97" s="44"/>
      <c r="KA97" s="44"/>
      <c r="KB97" s="44"/>
      <c r="KC97" s="44"/>
      <c r="KD97" s="44"/>
      <c r="KE97" s="44"/>
      <c r="KF97" s="44"/>
      <c r="KG97" s="44"/>
      <c r="KH97" s="44"/>
      <c r="KI97" s="44"/>
      <c r="KJ97" s="44"/>
      <c r="KK97" s="44"/>
      <c r="KL97" s="44"/>
      <c r="KM97" s="44"/>
      <c r="KN97" s="44"/>
      <c r="KO97" s="44"/>
      <c r="KP97" s="44"/>
      <c r="KQ97" s="44"/>
      <c r="KR97" s="44"/>
      <c r="KS97" s="44"/>
      <c r="KT97" s="44"/>
      <c r="KU97" s="44"/>
      <c r="KV97" s="44"/>
      <c r="KW97" s="44"/>
      <c r="KX97" s="44"/>
      <c r="KY97" s="44"/>
      <c r="KZ97" s="44"/>
      <c r="LA97" s="44"/>
      <c r="LB97" s="44"/>
      <c r="LC97" s="44"/>
      <c r="LD97" s="44"/>
      <c r="LE97" s="44"/>
      <c r="LF97" s="44"/>
      <c r="LG97" s="44"/>
      <c r="LH97" s="44"/>
      <c r="LI97" s="44"/>
      <c r="LJ97" s="44"/>
      <c r="LK97" s="44"/>
      <c r="LL97" s="44"/>
      <c r="LM97" s="44"/>
      <c r="LN97" s="44"/>
      <c r="LO97" s="44"/>
      <c r="LP97" s="44"/>
      <c r="LQ97" s="44"/>
      <c r="LR97" s="44"/>
      <c r="LS97" s="44"/>
      <c r="LT97" s="44"/>
      <c r="LU97" s="44"/>
      <c r="LV97" s="44"/>
      <c r="LW97" s="44"/>
      <c r="LX97" s="44"/>
      <c r="LY97" s="44"/>
      <c r="LZ97" s="44"/>
      <c r="MA97" s="44"/>
      <c r="MB97" s="44"/>
      <c r="MC97" s="44"/>
      <c r="MD97" s="44"/>
      <c r="ME97" s="44"/>
      <c r="MF97" s="44"/>
      <c r="MG97" s="44"/>
      <c r="MH97" s="44"/>
      <c r="MI97" s="44"/>
      <c r="MJ97" s="44"/>
      <c r="MK97" s="44"/>
      <c r="ML97" s="44"/>
      <c r="MM97" s="44"/>
      <c r="MN97" s="44"/>
      <c r="MO97" s="44"/>
      <c r="MP97" s="44"/>
      <c r="MQ97" s="44"/>
      <c r="MR97" s="44"/>
      <c r="MS97" s="44"/>
      <c r="MT97" s="44"/>
      <c r="MU97" s="44"/>
      <c r="MV97" s="44"/>
      <c r="MW97" s="44"/>
      <c r="MX97" s="44"/>
      <c r="MY97" s="44"/>
      <c r="MZ97" s="44"/>
      <c r="NA97" s="44"/>
      <c r="NB97" s="44"/>
      <c r="NC97" s="44"/>
      <c r="ND97" s="44"/>
      <c r="NE97" s="44"/>
      <c r="NF97" s="44"/>
      <c r="NG97" s="44"/>
      <c r="NH97" s="44"/>
      <c r="NI97" s="44"/>
      <c r="NJ97" s="44"/>
      <c r="NK97" s="44"/>
      <c r="NL97" s="44"/>
      <c r="NM97" s="44"/>
      <c r="NN97" s="44"/>
      <c r="NO97" s="44"/>
      <c r="NP97" s="44"/>
      <c r="NQ97" s="44"/>
      <c r="NR97" s="44"/>
      <c r="NS97" s="44"/>
      <c r="NT97" s="44"/>
      <c r="NU97" s="44"/>
      <c r="NV97" s="44"/>
      <c r="NW97" s="44"/>
      <c r="NX97" s="44"/>
      <c r="NY97" s="44"/>
      <c r="NZ97" s="44"/>
      <c r="OA97" s="44"/>
      <c r="OB97" s="44"/>
      <c r="OC97" s="44"/>
      <c r="OD97" s="44"/>
      <c r="OE97" s="44"/>
      <c r="OF97" s="44"/>
      <c r="OG97" s="44"/>
      <c r="OH97" s="44"/>
      <c r="OI97" s="44"/>
      <c r="OJ97" s="44"/>
      <c r="OK97" s="44"/>
      <c r="OL97" s="44"/>
      <c r="OM97" s="44"/>
      <c r="ON97" s="44"/>
      <c r="OO97" s="44"/>
      <c r="OP97" s="44"/>
      <c r="OQ97" s="44"/>
      <c r="OR97" s="44"/>
      <c r="OS97" s="44"/>
      <c r="OT97" s="44"/>
      <c r="OU97" s="44"/>
      <c r="OV97" s="44"/>
      <c r="OW97" s="44"/>
      <c r="OX97" s="44"/>
      <c r="OY97" s="44"/>
      <c r="OZ97" s="44"/>
      <c r="PA97" s="44"/>
      <c r="PB97" s="44"/>
      <c r="PC97" s="44"/>
      <c r="PD97" s="44"/>
      <c r="PE97" s="44"/>
      <c r="PF97" s="44"/>
      <c r="PG97" s="44"/>
      <c r="PH97" s="44"/>
      <c r="PI97" s="44"/>
      <c r="PJ97" s="44"/>
      <c r="PK97" s="44"/>
      <c r="PL97" s="44"/>
      <c r="PM97" s="44"/>
      <c r="PN97" s="44"/>
      <c r="PO97" s="44"/>
      <c r="PP97" s="44"/>
      <c r="PQ97" s="44"/>
      <c r="PR97" s="44"/>
      <c r="PS97" s="44"/>
      <c r="PT97" s="44"/>
      <c r="PU97" s="44"/>
      <c r="PV97" s="44"/>
      <c r="PW97" s="44"/>
      <c r="PX97" s="44"/>
      <c r="PY97" s="44"/>
      <c r="PZ97" s="44"/>
      <c r="QA97" s="44"/>
      <c r="QB97" s="44"/>
      <c r="QC97" s="44"/>
      <c r="QD97" s="44"/>
      <c r="QE97" s="44"/>
      <c r="QF97" s="44"/>
      <c r="QG97" s="44"/>
      <c r="QH97" s="44"/>
      <c r="QI97" s="44"/>
      <c r="QJ97" s="44"/>
      <c r="QK97" s="44"/>
      <c r="QL97" s="44"/>
      <c r="QM97" s="44"/>
      <c r="QN97" s="44"/>
      <c r="QO97" s="44"/>
      <c r="QP97" s="44"/>
      <c r="QQ97" s="44"/>
      <c r="QR97" s="44"/>
      <c r="QS97" s="44"/>
      <c r="QT97" s="44"/>
      <c r="QU97" s="44"/>
      <c r="QV97" s="44"/>
      <c r="QW97" s="44"/>
      <c r="QX97" s="44"/>
      <c r="QY97" s="44"/>
      <c r="QZ97" s="44"/>
      <c r="RA97" s="44"/>
      <c r="RB97" s="44"/>
      <c r="RC97" s="44"/>
      <c r="RD97" s="44"/>
      <c r="RE97" s="44"/>
      <c r="RF97" s="44"/>
      <c r="RG97" s="44"/>
      <c r="RH97" s="44"/>
      <c r="RI97" s="44"/>
      <c r="RJ97" s="44"/>
      <c r="RK97" s="44"/>
      <c r="RL97" s="44"/>
      <c r="RM97" s="44"/>
      <c r="RN97" s="44"/>
      <c r="RO97" s="44"/>
      <c r="RP97" s="44"/>
      <c r="RQ97" s="44"/>
      <c r="RR97" s="44"/>
      <c r="RS97" s="44"/>
      <c r="RT97" s="44"/>
      <c r="RU97" s="44"/>
      <c r="RV97" s="44"/>
      <c r="RW97" s="44"/>
      <c r="RX97" s="44"/>
      <c r="RY97" s="44"/>
      <c r="RZ97" s="44"/>
      <c r="SA97" s="44"/>
      <c r="SB97" s="44"/>
      <c r="SC97" s="44"/>
      <c r="SD97" s="44"/>
      <c r="SE97" s="44"/>
      <c r="SF97" s="44"/>
      <c r="SG97" s="44"/>
      <c r="SH97" s="44"/>
      <c r="SI97" s="44"/>
      <c r="SJ97" s="44"/>
      <c r="SK97" s="44"/>
      <c r="SL97" s="44"/>
      <c r="SM97" s="44"/>
      <c r="SN97" s="44"/>
      <c r="SO97" s="44"/>
      <c r="SP97" s="44"/>
      <c r="SQ97" s="44"/>
      <c r="SR97" s="44"/>
      <c r="SS97" s="44"/>
      <c r="ST97" s="44"/>
      <c r="SU97" s="44"/>
      <c r="SV97" s="44"/>
      <c r="SW97" s="44"/>
      <c r="SX97" s="44"/>
      <c r="SY97" s="44"/>
      <c r="SZ97" s="44"/>
      <c r="TA97" s="44"/>
      <c r="TB97" s="44"/>
      <c r="TC97" s="44"/>
      <c r="TD97" s="44"/>
      <c r="TE97" s="44"/>
      <c r="TF97" s="44"/>
      <c r="TG97" s="44"/>
      <c r="TH97" s="44"/>
      <c r="TI97" s="44"/>
      <c r="TJ97" s="44"/>
      <c r="TK97" s="44"/>
      <c r="TL97" s="44"/>
      <c r="TM97" s="44"/>
      <c r="TN97" s="44"/>
      <c r="TO97" s="44"/>
      <c r="TP97" s="44"/>
      <c r="TQ97" s="44"/>
      <c r="TR97" s="44"/>
      <c r="TS97" s="44"/>
      <c r="TT97" s="44"/>
      <c r="TU97" s="44"/>
      <c r="TV97" s="44"/>
      <c r="TW97" s="44"/>
      <c r="TX97" s="44"/>
      <c r="TY97" s="44"/>
      <c r="TZ97" s="44"/>
      <c r="UA97" s="44"/>
      <c r="UB97" s="44"/>
      <c r="UC97" s="44"/>
      <c r="UD97" s="44"/>
      <c r="UE97" s="44"/>
      <c r="UF97" s="44"/>
      <c r="UG97" s="44"/>
      <c r="UH97" s="44"/>
      <c r="UI97" s="44"/>
      <c r="UJ97" s="44"/>
      <c r="UK97" s="44"/>
      <c r="UL97" s="44"/>
      <c r="UM97" s="44"/>
      <c r="UN97" s="44"/>
      <c r="UO97" s="44"/>
      <c r="UP97" s="44"/>
      <c r="UQ97" s="44"/>
      <c r="UR97" s="44"/>
      <c r="US97" s="44"/>
      <c r="UT97" s="44"/>
      <c r="UU97" s="44"/>
      <c r="UV97" s="44"/>
      <c r="UW97" s="44"/>
      <c r="UX97" s="44"/>
      <c r="UY97" s="44"/>
      <c r="UZ97" s="44"/>
      <c r="VA97" s="44"/>
      <c r="VB97" s="44"/>
      <c r="VC97" s="44"/>
      <c r="VD97" s="44"/>
      <c r="VE97" s="44"/>
      <c r="VF97" s="44"/>
      <c r="VG97" s="44"/>
      <c r="VH97" s="44"/>
      <c r="VI97" s="44"/>
      <c r="VJ97" s="44"/>
      <c r="VK97" s="44"/>
      <c r="VL97" s="44"/>
      <c r="VM97" s="44"/>
      <c r="VN97" s="44"/>
      <c r="VO97" s="44"/>
      <c r="VP97" s="44"/>
      <c r="VQ97" s="44"/>
      <c r="VR97" s="44"/>
      <c r="VS97" s="44"/>
      <c r="VT97" s="44"/>
      <c r="VU97" s="44"/>
      <c r="VV97" s="44"/>
      <c r="VW97" s="44"/>
      <c r="VX97" s="44"/>
      <c r="VY97" s="44"/>
      <c r="VZ97" s="44"/>
      <c r="WA97" s="44"/>
      <c r="WB97" s="44"/>
      <c r="WC97" s="44"/>
      <c r="WD97" s="44"/>
      <c r="WE97" s="44"/>
      <c r="WF97" s="44"/>
      <c r="WG97" s="44"/>
      <c r="WH97" s="44"/>
      <c r="WI97" s="44"/>
      <c r="WJ97" s="44"/>
      <c r="WK97" s="44"/>
      <c r="WL97" s="44"/>
      <c r="WM97" s="44"/>
      <c r="WN97" s="44"/>
      <c r="WO97" s="44"/>
      <c r="WP97" s="44"/>
      <c r="WQ97" s="44"/>
      <c r="WR97" s="44"/>
      <c r="WS97" s="44"/>
      <c r="WT97" s="44"/>
      <c r="WU97" s="44"/>
      <c r="WV97" s="44"/>
      <c r="WW97" s="44"/>
      <c r="WX97" s="44"/>
      <c r="WY97" s="44"/>
      <c r="WZ97" s="44"/>
      <c r="XA97" s="44"/>
      <c r="XB97" s="44"/>
      <c r="XC97" s="44"/>
      <c r="XD97" s="44"/>
      <c r="XE97" s="44"/>
      <c r="XF97" s="44"/>
      <c r="XG97" s="44"/>
      <c r="XH97" s="44"/>
      <c r="XI97" s="44"/>
      <c r="XJ97" s="44"/>
      <c r="XK97" s="44"/>
      <c r="XL97" s="44"/>
      <c r="XM97" s="44"/>
      <c r="XN97" s="44"/>
      <c r="XO97" s="44"/>
      <c r="XP97" s="44"/>
      <c r="XQ97" s="44"/>
      <c r="XR97" s="44"/>
      <c r="XS97" s="44"/>
      <c r="XT97" s="44"/>
      <c r="XU97" s="44"/>
      <c r="XV97" s="44"/>
      <c r="XW97" s="44"/>
      <c r="XX97" s="44"/>
      <c r="XY97" s="44"/>
      <c r="XZ97" s="44"/>
      <c r="YA97" s="44"/>
      <c r="YB97" s="44"/>
      <c r="YC97" s="44"/>
      <c r="YD97" s="44"/>
      <c r="YE97" s="44"/>
      <c r="YF97" s="44"/>
      <c r="YG97" s="44"/>
      <c r="YH97" s="44"/>
      <c r="YI97" s="44"/>
      <c r="YJ97" s="44"/>
      <c r="YK97" s="44"/>
      <c r="YL97" s="44"/>
      <c r="YM97" s="44"/>
      <c r="YN97" s="44"/>
      <c r="YO97" s="44"/>
      <c r="YP97" s="44"/>
      <c r="YQ97" s="44"/>
      <c r="YR97" s="44"/>
      <c r="YS97" s="44"/>
      <c r="YT97" s="44"/>
      <c r="YU97" s="44"/>
      <c r="YV97" s="44"/>
      <c r="YW97" s="44"/>
      <c r="YX97" s="44"/>
      <c r="YY97" s="44"/>
      <c r="YZ97" s="44"/>
      <c r="ZA97" s="44"/>
      <c r="ZB97" s="44"/>
      <c r="ZC97" s="44"/>
      <c r="ZD97" s="44"/>
      <c r="ZE97" s="44"/>
      <c r="ZF97" s="44"/>
      <c r="ZG97" s="44"/>
      <c r="ZH97" s="44"/>
      <c r="ZI97" s="44"/>
      <c r="ZJ97" s="44"/>
      <c r="ZK97" s="44"/>
      <c r="ZL97" s="44"/>
      <c r="ZM97" s="44"/>
      <c r="ZN97" s="44"/>
      <c r="ZO97" s="44"/>
      <c r="ZP97" s="44"/>
      <c r="ZQ97" s="44"/>
      <c r="ZR97" s="44"/>
      <c r="ZS97" s="44"/>
      <c r="ZT97" s="44"/>
      <c r="ZU97" s="44"/>
      <c r="ZV97" s="44"/>
      <c r="ZW97" s="44"/>
      <c r="ZX97" s="44"/>
      <c r="ZY97" s="44"/>
      <c r="ZZ97" s="44"/>
      <c r="AAA97" s="44"/>
      <c r="AAB97" s="44"/>
      <c r="AAC97" s="44"/>
      <c r="AAD97" s="44"/>
      <c r="AAE97" s="44"/>
      <c r="AAF97" s="44"/>
      <c r="AAG97" s="44"/>
      <c r="AAH97" s="44"/>
      <c r="AAI97" s="44"/>
      <c r="AAJ97" s="44"/>
      <c r="AAK97" s="44"/>
      <c r="AAL97" s="44"/>
      <c r="AAM97" s="44"/>
      <c r="AAN97" s="44"/>
      <c r="AAO97" s="44"/>
      <c r="AAP97" s="44"/>
      <c r="AAQ97" s="44"/>
      <c r="AAR97" s="44"/>
      <c r="AAS97" s="44"/>
      <c r="AAT97" s="44"/>
      <c r="AAU97" s="44"/>
      <c r="AAV97" s="44"/>
      <c r="AAW97" s="44"/>
      <c r="AAX97" s="44"/>
      <c r="AAY97" s="44"/>
      <c r="AAZ97" s="44"/>
      <c r="ABA97" s="44"/>
      <c r="ABB97" s="44"/>
      <c r="ABC97" s="44"/>
      <c r="ABD97" s="44"/>
      <c r="ABE97" s="44"/>
      <c r="ABF97" s="44"/>
      <c r="ABG97" s="44"/>
      <c r="ABH97" s="44"/>
      <c r="ABI97" s="44"/>
      <c r="ABJ97" s="44"/>
      <c r="ABK97" s="44"/>
      <c r="ABL97" s="44"/>
      <c r="ABM97" s="44"/>
      <c r="ABN97" s="44"/>
      <c r="ABO97" s="44"/>
      <c r="ABP97" s="44"/>
      <c r="ABQ97" s="44"/>
      <c r="ABR97" s="44"/>
      <c r="ABS97" s="44"/>
      <c r="ABT97" s="44"/>
      <c r="ABU97" s="44"/>
      <c r="ABV97" s="44"/>
      <c r="ABW97" s="44"/>
      <c r="ABX97" s="44"/>
      <c r="ABY97" s="44"/>
      <c r="ABZ97" s="44"/>
      <c r="ACA97" s="44"/>
      <c r="ACB97" s="44"/>
      <c r="ACC97" s="44"/>
      <c r="ACD97" s="44"/>
      <c r="ACE97" s="44"/>
      <c r="ACF97" s="44"/>
      <c r="ACG97" s="44"/>
      <c r="ACH97" s="44"/>
      <c r="ACI97" s="44"/>
      <c r="ACJ97" s="44"/>
      <c r="ACK97" s="44"/>
      <c r="ACL97" s="44"/>
      <c r="ACM97" s="44"/>
      <c r="ACN97" s="44"/>
      <c r="ACO97" s="44"/>
      <c r="ACP97" s="44"/>
      <c r="ACQ97" s="44"/>
      <c r="ACR97" s="44"/>
      <c r="ACS97" s="44"/>
      <c r="ACT97" s="44"/>
      <c r="ACU97" s="44"/>
      <c r="ACV97" s="44"/>
      <c r="ACW97" s="44"/>
      <c r="ACX97" s="44"/>
      <c r="ACY97" s="44"/>
      <c r="ACZ97" s="44"/>
      <c r="ADA97" s="44"/>
      <c r="ADB97" s="44"/>
      <c r="ADC97" s="44"/>
      <c r="ADD97" s="44"/>
      <c r="ADE97" s="44"/>
      <c r="ADF97" s="44"/>
      <c r="ADG97" s="44"/>
      <c r="ADH97" s="44"/>
      <c r="ADI97" s="44"/>
      <c r="ADJ97" s="44"/>
      <c r="ADK97" s="44"/>
      <c r="ADL97" s="44"/>
      <c r="ADM97" s="44"/>
      <c r="ADN97" s="44"/>
      <c r="ADO97" s="44"/>
      <c r="ADP97" s="44"/>
      <c r="ADQ97" s="44"/>
      <c r="ADR97" s="44"/>
      <c r="ADS97" s="44"/>
      <c r="ADT97" s="44"/>
      <c r="ADU97" s="44"/>
      <c r="ADV97" s="44"/>
      <c r="ADW97" s="44"/>
      <c r="ADX97" s="44"/>
      <c r="ADY97" s="44"/>
      <c r="ADZ97" s="44"/>
      <c r="AEA97" s="44"/>
      <c r="AEB97" s="44"/>
      <c r="AEC97" s="44"/>
      <c r="AED97" s="44"/>
      <c r="AEE97" s="44"/>
      <c r="AEF97" s="44"/>
      <c r="AEG97" s="44"/>
      <c r="AEH97" s="44"/>
      <c r="AEI97" s="44"/>
      <c r="AEJ97" s="44"/>
      <c r="AEK97" s="44"/>
      <c r="AEL97" s="44"/>
      <c r="AEM97" s="44"/>
      <c r="AEN97" s="44"/>
      <c r="AEO97" s="44"/>
      <c r="AEP97" s="44"/>
      <c r="AEQ97" s="44"/>
      <c r="AER97" s="44"/>
      <c r="AES97" s="44"/>
      <c r="AET97" s="44"/>
      <c r="AEU97" s="44"/>
      <c r="AEV97" s="44"/>
      <c r="AEW97" s="44"/>
      <c r="AEX97" s="44"/>
      <c r="AEY97" s="44"/>
      <c r="AEZ97" s="44"/>
      <c r="AFA97" s="44"/>
      <c r="AFB97" s="44"/>
      <c r="AFC97" s="44"/>
      <c r="AFD97" s="44"/>
      <c r="AFE97" s="44"/>
      <c r="AFF97" s="44"/>
      <c r="AFG97" s="44"/>
      <c r="AFH97" s="44"/>
      <c r="AFI97" s="44"/>
      <c r="AFJ97" s="44"/>
      <c r="AFK97" s="44"/>
      <c r="AFL97" s="44"/>
      <c r="AFM97" s="44"/>
      <c r="AFN97" s="44"/>
      <c r="AFO97" s="44"/>
      <c r="AFP97" s="44"/>
      <c r="AFQ97" s="44"/>
      <c r="AFR97" s="44"/>
      <c r="AFS97" s="44"/>
      <c r="AFT97" s="44"/>
      <c r="AFU97" s="44"/>
      <c r="AFV97" s="44"/>
      <c r="AFW97" s="44"/>
      <c r="AFX97" s="44"/>
      <c r="AFY97" s="44"/>
      <c r="AFZ97" s="44"/>
      <c r="AGA97" s="44"/>
      <c r="AGB97" s="44"/>
      <c r="AGC97" s="44"/>
      <c r="AGD97" s="44"/>
      <c r="AGE97" s="44"/>
      <c r="AGF97" s="44"/>
      <c r="AGG97" s="44"/>
      <c r="AGH97" s="44"/>
      <c r="AGI97" s="44"/>
      <c r="AGJ97" s="44"/>
      <c r="AGK97" s="44"/>
      <c r="AGL97" s="44"/>
      <c r="AGM97" s="44"/>
      <c r="AGN97" s="44"/>
      <c r="AGO97" s="44"/>
      <c r="AGP97" s="44"/>
      <c r="AGQ97" s="44"/>
      <c r="AGR97" s="44"/>
      <c r="AGS97" s="44"/>
      <c r="AGT97" s="44"/>
      <c r="AGU97" s="44"/>
      <c r="AGV97" s="44"/>
      <c r="AGW97" s="44"/>
      <c r="AGX97" s="44"/>
      <c r="AGY97" s="44"/>
      <c r="AGZ97" s="44"/>
      <c r="AHA97" s="44"/>
      <c r="AHB97" s="44"/>
      <c r="AHC97" s="44"/>
      <c r="AHD97" s="44"/>
      <c r="AHE97" s="44"/>
      <c r="AHF97" s="44"/>
      <c r="AHG97" s="44"/>
      <c r="AHH97" s="44"/>
      <c r="AHI97" s="44"/>
      <c r="AHJ97" s="44"/>
      <c r="AHK97" s="44"/>
      <c r="AHL97" s="44"/>
      <c r="AHM97" s="44"/>
      <c r="AHN97" s="44"/>
      <c r="AHO97" s="44"/>
      <c r="AHP97" s="44"/>
      <c r="AHQ97" s="44"/>
      <c r="AHR97" s="44"/>
      <c r="AHS97" s="44"/>
      <c r="AHT97" s="44"/>
      <c r="AHU97" s="44"/>
      <c r="AHV97" s="44"/>
      <c r="AHW97" s="44"/>
      <c r="AHX97" s="44"/>
      <c r="AHY97" s="44"/>
      <c r="AHZ97" s="44"/>
      <c r="AIA97" s="44"/>
      <c r="AIB97" s="44"/>
      <c r="AIC97" s="44"/>
      <c r="AID97" s="44"/>
      <c r="AIE97" s="44"/>
      <c r="AIF97" s="44"/>
      <c r="AIG97" s="44"/>
      <c r="AIH97" s="44"/>
      <c r="AII97" s="44"/>
      <c r="AIJ97" s="44"/>
      <c r="AIK97" s="44"/>
      <c r="AIL97" s="44"/>
      <c r="AIM97" s="44"/>
      <c r="AIN97" s="44"/>
      <c r="AIO97" s="44"/>
      <c r="AIP97" s="44"/>
      <c r="AIQ97" s="44"/>
      <c r="AIR97" s="44"/>
      <c r="AIS97" s="44"/>
      <c r="AIT97" s="44"/>
      <c r="AIU97" s="44"/>
      <c r="AIV97" s="44"/>
      <c r="AIW97" s="44"/>
      <c r="AIX97" s="44"/>
      <c r="AIY97" s="44"/>
      <c r="AIZ97" s="44"/>
      <c r="AJA97" s="44"/>
      <c r="AJB97" s="44"/>
      <c r="AJC97" s="44"/>
      <c r="AJD97" s="44"/>
      <c r="AJE97" s="44"/>
      <c r="AJF97" s="44"/>
      <c r="AJG97" s="44"/>
      <c r="AJH97" s="44"/>
      <c r="AJI97" s="44"/>
      <c r="AJJ97" s="44"/>
      <c r="AJK97" s="44"/>
      <c r="AJL97" s="44"/>
      <c r="AJM97" s="44"/>
      <c r="AJN97" s="44"/>
      <c r="AJO97" s="44"/>
      <c r="AJP97" s="44"/>
      <c r="AJQ97" s="44"/>
      <c r="AJR97" s="44"/>
      <c r="AJS97" s="44"/>
      <c r="AJT97" s="44"/>
      <c r="AJU97" s="44"/>
      <c r="AJV97" s="44"/>
      <c r="AJW97" s="44"/>
      <c r="AJX97" s="44"/>
      <c r="AJY97" s="44"/>
      <c r="AJZ97" s="44"/>
      <c r="AKA97" s="44"/>
      <c r="AKB97" s="44"/>
      <c r="AKC97" s="44"/>
      <c r="AKD97" s="44"/>
      <c r="AKE97" s="44"/>
      <c r="AKF97" s="44"/>
      <c r="AKG97" s="44"/>
      <c r="AKH97" s="44"/>
      <c r="AKI97" s="44"/>
      <c r="AKJ97" s="44"/>
      <c r="AKK97" s="44"/>
      <c r="AKL97" s="44"/>
      <c r="AKM97" s="44"/>
      <c r="AKN97" s="44"/>
      <c r="AKO97" s="44"/>
      <c r="AKP97" s="44"/>
      <c r="AKQ97" s="44"/>
      <c r="AKR97" s="44"/>
      <c r="AKS97" s="44"/>
      <c r="AKT97" s="44"/>
      <c r="AKU97" s="44"/>
      <c r="AKV97" s="44"/>
      <c r="AKW97" s="44"/>
      <c r="AKX97" s="44"/>
      <c r="AKY97" s="44"/>
      <c r="AKZ97" s="44"/>
      <c r="ALA97" s="44"/>
      <c r="ALB97" s="44"/>
      <c r="ALC97" s="44"/>
      <c r="ALD97" s="44"/>
      <c r="ALE97" s="44"/>
      <c r="ALF97" s="44"/>
      <c r="ALG97" s="44"/>
      <c r="ALH97" s="44"/>
      <c r="ALI97" s="44"/>
      <c r="ALJ97" s="44"/>
      <c r="ALK97" s="44"/>
      <c r="ALL97" s="44"/>
      <c r="ALM97" s="44"/>
      <c r="ALN97" s="44"/>
      <c r="ALO97" s="44"/>
      <c r="ALP97" s="44"/>
      <c r="ALQ97" s="44"/>
      <c r="ALR97" s="44"/>
      <c r="ALS97" s="44"/>
      <c r="ALT97" s="44"/>
      <c r="ALU97" s="44"/>
      <c r="ALV97" s="44"/>
      <c r="ALW97" s="44"/>
      <c r="ALX97" s="44"/>
      <c r="ALY97" s="44"/>
      <c r="ALZ97" s="44"/>
      <c r="AMA97" s="44"/>
      <c r="AMB97" s="44"/>
      <c r="AMC97" s="44"/>
      <c r="AMD97" s="44"/>
      <c r="AME97" s="44"/>
      <c r="AMF97" s="44"/>
      <c r="AMG97" s="44"/>
      <c r="AMH97" s="44"/>
      <c r="AMI97" s="44"/>
      <c r="AMJ97" s="44"/>
      <c r="AMK97" s="44"/>
      <c r="AML97" s="44"/>
      <c r="AMM97" s="44"/>
      <c r="AMN97" s="44"/>
      <c r="AMO97" s="44"/>
      <c r="AMP97" s="44"/>
      <c r="AMQ97" s="44"/>
      <c r="AMR97" s="44"/>
      <c r="AMS97" s="44"/>
      <c r="AMT97" s="44"/>
      <c r="AMU97" s="44"/>
      <c r="AMV97" s="44"/>
      <c r="AMW97" s="44"/>
      <c r="AMX97" s="44"/>
      <c r="AMY97" s="44"/>
      <c r="AMZ97" s="44"/>
      <c r="ANA97" s="44"/>
      <c r="ANB97" s="44"/>
      <c r="ANC97" s="44"/>
      <c r="AND97" s="44"/>
      <c r="ANE97" s="44"/>
      <c r="ANF97" s="44"/>
      <c r="ANG97" s="44"/>
      <c r="ANH97" s="44"/>
      <c r="ANI97" s="44"/>
      <c r="ANJ97" s="44"/>
      <c r="ANK97" s="44"/>
      <c r="ANL97" s="44"/>
      <c r="ANM97" s="44"/>
      <c r="ANN97" s="44"/>
      <c r="ANO97" s="44"/>
      <c r="ANP97" s="44"/>
      <c r="ANQ97" s="44"/>
      <c r="ANR97" s="44"/>
      <c r="ANS97" s="44"/>
      <c r="ANT97" s="44"/>
      <c r="ANU97" s="44"/>
      <c r="ANV97" s="44"/>
      <c r="ANW97" s="44"/>
      <c r="ANX97" s="44"/>
      <c r="ANY97" s="44"/>
      <c r="ANZ97" s="44"/>
      <c r="AOA97" s="44"/>
      <c r="AOB97" s="44"/>
      <c r="AOC97" s="44"/>
      <c r="AOD97" s="44"/>
      <c r="AOE97" s="44"/>
      <c r="AOF97" s="44"/>
      <c r="AOG97" s="44"/>
      <c r="AOH97" s="44"/>
      <c r="AOI97" s="44"/>
      <c r="AOJ97" s="44"/>
      <c r="AOK97" s="44"/>
      <c r="AOL97" s="44"/>
      <c r="AOM97" s="44"/>
      <c r="AON97" s="44"/>
      <c r="AOO97" s="44"/>
      <c r="AOP97" s="44"/>
      <c r="AOQ97" s="44"/>
      <c r="AOR97" s="44"/>
      <c r="AOS97" s="44"/>
      <c r="AOT97" s="44"/>
      <c r="AOU97" s="44"/>
      <c r="AOV97" s="44"/>
      <c r="AOW97" s="44"/>
      <c r="AOX97" s="44"/>
      <c r="AOY97" s="44"/>
      <c r="AOZ97" s="44"/>
      <c r="APA97" s="44"/>
      <c r="APB97" s="44"/>
      <c r="APC97" s="44"/>
      <c r="APD97" s="44"/>
      <c r="APE97" s="44"/>
      <c r="APF97" s="44"/>
      <c r="APG97" s="44"/>
      <c r="APH97" s="44"/>
      <c r="API97" s="44"/>
      <c r="APJ97" s="44"/>
      <c r="APK97" s="44"/>
      <c r="APL97" s="44"/>
      <c r="APM97" s="44"/>
    </row>
    <row r="98" spans="3:1105" x14ac:dyDescent="0.25">
      <c r="C98" s="46" t="s">
        <v>377</v>
      </c>
      <c r="D98" s="44">
        <v>12537</v>
      </c>
      <c r="E98" s="119">
        <v>0</v>
      </c>
      <c r="F98" s="119">
        <v>0</v>
      </c>
      <c r="G98" s="119">
        <v>0</v>
      </c>
      <c r="H98" s="119">
        <v>-1220697.3799999999</v>
      </c>
      <c r="I98" s="44"/>
      <c r="J98" s="44"/>
      <c r="K98" s="44"/>
      <c r="L98" s="44"/>
      <c r="M98" s="44"/>
      <c r="N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/>
      <c r="BM98" s="44"/>
      <c r="BN98" s="44"/>
      <c r="BO98" s="44"/>
      <c r="BP98" s="44"/>
      <c r="BQ98" s="44"/>
      <c r="BR98" s="44"/>
      <c r="BS98" s="44"/>
      <c r="BT98" s="44"/>
      <c r="BU98" s="44"/>
      <c r="BV98" s="44"/>
      <c r="BW98" s="44"/>
      <c r="BX98" s="44"/>
      <c r="BY98" s="44"/>
      <c r="BZ98" s="44"/>
      <c r="CA98" s="44"/>
      <c r="CB98" s="44"/>
      <c r="CC98" s="44"/>
      <c r="CD98" s="44"/>
      <c r="CE98" s="44"/>
      <c r="CF98" s="44"/>
      <c r="CG98" s="44"/>
      <c r="CH98" s="44"/>
      <c r="CI98" s="44"/>
      <c r="CJ98" s="44"/>
      <c r="CK98" s="44"/>
      <c r="CL98" s="44"/>
      <c r="CM98" s="44"/>
      <c r="CN98" s="44"/>
      <c r="CO98" s="44"/>
      <c r="CP98" s="44"/>
      <c r="CQ98" s="44"/>
      <c r="CR98" s="44"/>
      <c r="CS98" s="44"/>
      <c r="CT98" s="44"/>
      <c r="CU98" s="44"/>
      <c r="CV98" s="44"/>
      <c r="CW98" s="44"/>
      <c r="CX98" s="44"/>
      <c r="CY98" s="44"/>
      <c r="CZ98" s="44"/>
      <c r="DA98" s="44"/>
      <c r="DB98" s="44"/>
      <c r="DC98" s="44"/>
      <c r="DD98" s="44"/>
      <c r="DE98" s="44"/>
      <c r="DF98" s="44"/>
      <c r="DG98" s="44"/>
      <c r="DH98" s="44"/>
      <c r="DI98" s="44"/>
      <c r="DJ98" s="44"/>
      <c r="DK98" s="44"/>
      <c r="DL98" s="44"/>
      <c r="DM98" s="44"/>
      <c r="DN98" s="44"/>
      <c r="DO98" s="44"/>
      <c r="DP98" s="44"/>
      <c r="DQ98" s="44"/>
      <c r="DR98" s="44"/>
      <c r="DS98" s="44"/>
      <c r="DT98" s="44"/>
      <c r="DU98" s="44"/>
      <c r="DV98" s="44"/>
      <c r="DW98" s="44"/>
      <c r="DX98" s="44"/>
      <c r="DY98" s="44"/>
      <c r="DZ98" s="44"/>
      <c r="EA98" s="44"/>
      <c r="EB98" s="44"/>
      <c r="EC98" s="44"/>
      <c r="ED98" s="44"/>
      <c r="EE98" s="44"/>
      <c r="EF98" s="44"/>
      <c r="EG98" s="44"/>
      <c r="EH98" s="44"/>
      <c r="EI98" s="44"/>
      <c r="EJ98" s="44"/>
      <c r="EK98" s="44"/>
      <c r="EL98" s="44"/>
      <c r="EM98" s="44"/>
      <c r="EN98" s="44"/>
      <c r="EO98" s="44"/>
      <c r="EP98" s="44"/>
      <c r="EQ98" s="44"/>
      <c r="ER98" s="44"/>
      <c r="ES98" s="44"/>
      <c r="ET98" s="44"/>
      <c r="EU98" s="44"/>
      <c r="EV98" s="44"/>
      <c r="EW98" s="44"/>
      <c r="EX98" s="44"/>
      <c r="EY98" s="44"/>
      <c r="EZ98" s="44"/>
      <c r="FA98" s="44"/>
      <c r="FB98" s="44"/>
      <c r="FC98" s="44"/>
      <c r="FD98" s="44"/>
      <c r="FE98" s="44"/>
      <c r="FF98" s="44"/>
      <c r="FG98" s="44"/>
      <c r="FH98" s="44"/>
      <c r="FI98" s="44"/>
      <c r="FJ98" s="44"/>
      <c r="FK98" s="44"/>
      <c r="FL98" s="44"/>
      <c r="FM98" s="44"/>
      <c r="FN98" s="44"/>
      <c r="FO98" s="44"/>
      <c r="FP98" s="44"/>
      <c r="FQ98" s="44"/>
      <c r="FR98" s="44"/>
      <c r="FS98" s="44"/>
      <c r="FT98" s="44"/>
      <c r="FU98" s="44"/>
      <c r="FV98" s="44"/>
      <c r="FW98" s="44"/>
      <c r="FX98" s="44"/>
      <c r="FY98" s="44"/>
      <c r="FZ98" s="44"/>
      <c r="GA98" s="44"/>
      <c r="GB98" s="44"/>
      <c r="GC98" s="44"/>
      <c r="GD98" s="44"/>
      <c r="GE98" s="44"/>
      <c r="GF98" s="44"/>
      <c r="GG98" s="44"/>
      <c r="GH98" s="44"/>
      <c r="GI98" s="44"/>
      <c r="GJ98" s="44"/>
      <c r="GK98" s="44"/>
      <c r="GL98" s="44"/>
      <c r="GM98" s="44"/>
      <c r="GN98" s="44"/>
      <c r="GO98" s="44"/>
      <c r="GP98" s="44"/>
      <c r="GQ98" s="44"/>
      <c r="GR98" s="44"/>
      <c r="GS98" s="44"/>
      <c r="GT98" s="44"/>
      <c r="GU98" s="44"/>
      <c r="GV98" s="44"/>
      <c r="GW98" s="44"/>
      <c r="GX98" s="44"/>
      <c r="GY98" s="44"/>
      <c r="GZ98" s="44"/>
      <c r="HA98" s="44"/>
      <c r="HB98" s="44"/>
      <c r="HC98" s="44"/>
      <c r="HD98" s="44"/>
      <c r="HE98" s="44"/>
      <c r="HF98" s="44"/>
      <c r="HG98" s="44"/>
      <c r="HH98" s="44"/>
      <c r="HI98" s="44"/>
      <c r="HJ98" s="44"/>
      <c r="HK98" s="44"/>
      <c r="HL98" s="44"/>
      <c r="HM98" s="44"/>
      <c r="HN98" s="44"/>
      <c r="HO98" s="44"/>
      <c r="HP98" s="44"/>
      <c r="HQ98" s="44"/>
      <c r="HR98" s="44"/>
      <c r="HS98" s="44"/>
      <c r="HT98" s="44"/>
      <c r="HU98" s="44"/>
      <c r="HV98" s="44"/>
      <c r="HW98" s="44"/>
      <c r="HX98" s="44"/>
      <c r="HY98" s="44"/>
      <c r="HZ98" s="44"/>
      <c r="IA98" s="44"/>
      <c r="IB98" s="44"/>
      <c r="IC98" s="44"/>
      <c r="ID98" s="44"/>
      <c r="IE98" s="44"/>
      <c r="IF98" s="44"/>
      <c r="IG98" s="44"/>
      <c r="IH98" s="44"/>
      <c r="II98" s="44"/>
      <c r="IJ98" s="44"/>
      <c r="IK98" s="44"/>
      <c r="IL98" s="44"/>
      <c r="IM98" s="44"/>
      <c r="IN98" s="44"/>
      <c r="IO98" s="44"/>
      <c r="IP98" s="44"/>
      <c r="IQ98" s="44"/>
      <c r="IR98" s="44"/>
      <c r="IS98" s="44"/>
      <c r="IT98" s="44"/>
      <c r="IU98" s="44"/>
      <c r="IV98" s="44"/>
      <c r="IW98" s="44"/>
      <c r="IX98" s="44"/>
      <c r="IY98" s="44"/>
      <c r="IZ98" s="44"/>
      <c r="JA98" s="44"/>
      <c r="JB98" s="44"/>
      <c r="JC98" s="44"/>
      <c r="JD98" s="44"/>
      <c r="JE98" s="44"/>
      <c r="JF98" s="44"/>
      <c r="JG98" s="44"/>
      <c r="JH98" s="44"/>
      <c r="JI98" s="44"/>
      <c r="JJ98" s="44"/>
      <c r="JK98" s="44"/>
      <c r="JL98" s="44"/>
      <c r="JM98" s="44"/>
      <c r="JN98" s="44"/>
      <c r="JO98" s="44"/>
      <c r="JP98" s="44"/>
      <c r="JQ98" s="44"/>
      <c r="JR98" s="44"/>
      <c r="JS98" s="44"/>
      <c r="JT98" s="44"/>
      <c r="JU98" s="44"/>
      <c r="JV98" s="44"/>
      <c r="JW98" s="44"/>
      <c r="JX98" s="44"/>
      <c r="JY98" s="44"/>
      <c r="JZ98" s="44"/>
      <c r="KA98" s="44"/>
      <c r="KB98" s="44"/>
      <c r="KC98" s="44"/>
      <c r="KD98" s="44"/>
      <c r="KE98" s="44"/>
      <c r="KF98" s="44"/>
      <c r="KG98" s="44"/>
      <c r="KH98" s="44"/>
      <c r="KI98" s="44"/>
      <c r="KJ98" s="44"/>
      <c r="KK98" s="44"/>
      <c r="KL98" s="44"/>
      <c r="KM98" s="44"/>
      <c r="KN98" s="44"/>
      <c r="KO98" s="44"/>
      <c r="KP98" s="44"/>
      <c r="KQ98" s="44"/>
      <c r="KR98" s="44"/>
      <c r="KS98" s="44"/>
      <c r="KT98" s="44"/>
      <c r="KU98" s="44"/>
      <c r="KV98" s="44"/>
      <c r="KW98" s="44"/>
      <c r="KX98" s="44"/>
      <c r="KY98" s="44"/>
      <c r="KZ98" s="44"/>
      <c r="LA98" s="44"/>
      <c r="LB98" s="44"/>
      <c r="LC98" s="44"/>
      <c r="LD98" s="44"/>
      <c r="LE98" s="44"/>
      <c r="LF98" s="44"/>
      <c r="LG98" s="44"/>
      <c r="LH98" s="44"/>
      <c r="LI98" s="44"/>
      <c r="LJ98" s="44"/>
      <c r="LK98" s="44"/>
      <c r="LL98" s="44"/>
      <c r="LM98" s="44"/>
      <c r="LN98" s="44"/>
      <c r="LO98" s="44"/>
      <c r="LP98" s="44"/>
      <c r="LQ98" s="44"/>
      <c r="LR98" s="44"/>
      <c r="LS98" s="44"/>
      <c r="LT98" s="44"/>
      <c r="LU98" s="44"/>
      <c r="LV98" s="44"/>
      <c r="LW98" s="44"/>
      <c r="LX98" s="44"/>
      <c r="LY98" s="44"/>
      <c r="LZ98" s="44"/>
      <c r="MA98" s="44"/>
      <c r="MB98" s="44"/>
      <c r="MC98" s="44"/>
      <c r="MD98" s="44"/>
      <c r="ME98" s="44"/>
      <c r="MF98" s="44"/>
      <c r="MG98" s="44"/>
      <c r="MH98" s="44"/>
      <c r="MI98" s="44"/>
      <c r="MJ98" s="44"/>
      <c r="MK98" s="44"/>
      <c r="ML98" s="44"/>
      <c r="MM98" s="44"/>
      <c r="MN98" s="44"/>
      <c r="MO98" s="44"/>
      <c r="MP98" s="44"/>
      <c r="MQ98" s="44"/>
      <c r="MR98" s="44"/>
      <c r="MS98" s="44"/>
      <c r="MT98" s="44"/>
      <c r="MU98" s="44"/>
      <c r="MV98" s="44"/>
      <c r="MW98" s="44"/>
      <c r="MX98" s="44"/>
      <c r="MY98" s="44"/>
      <c r="MZ98" s="44"/>
      <c r="NA98" s="44"/>
      <c r="NB98" s="44"/>
      <c r="NC98" s="44"/>
      <c r="ND98" s="44"/>
      <c r="NE98" s="44"/>
      <c r="NF98" s="44"/>
      <c r="NG98" s="44"/>
      <c r="NH98" s="44"/>
      <c r="NI98" s="44"/>
      <c r="NJ98" s="44"/>
      <c r="NK98" s="44"/>
      <c r="NL98" s="44"/>
      <c r="NM98" s="44"/>
      <c r="NN98" s="44"/>
      <c r="NO98" s="44"/>
      <c r="NP98" s="44"/>
      <c r="NQ98" s="44"/>
      <c r="NR98" s="44"/>
      <c r="NS98" s="44"/>
      <c r="NT98" s="44"/>
      <c r="NU98" s="44"/>
      <c r="NV98" s="44"/>
      <c r="NW98" s="44"/>
      <c r="NX98" s="44"/>
      <c r="NY98" s="44"/>
      <c r="NZ98" s="44"/>
      <c r="OA98" s="44"/>
      <c r="OB98" s="44"/>
      <c r="OC98" s="44"/>
      <c r="OD98" s="44"/>
      <c r="OE98" s="44"/>
      <c r="OF98" s="44"/>
      <c r="OG98" s="44"/>
      <c r="OH98" s="44"/>
      <c r="OI98" s="44"/>
      <c r="OJ98" s="44"/>
      <c r="OK98" s="44"/>
      <c r="OL98" s="44"/>
      <c r="OM98" s="44"/>
      <c r="ON98" s="44"/>
      <c r="OO98" s="44"/>
      <c r="OP98" s="44"/>
      <c r="OQ98" s="44"/>
      <c r="OR98" s="44"/>
      <c r="OS98" s="44"/>
      <c r="OT98" s="44"/>
      <c r="OU98" s="44"/>
      <c r="OV98" s="44"/>
      <c r="OW98" s="44"/>
      <c r="OX98" s="44"/>
      <c r="OY98" s="44"/>
      <c r="OZ98" s="44"/>
      <c r="PA98" s="44"/>
      <c r="PB98" s="44"/>
      <c r="PC98" s="44"/>
      <c r="PD98" s="44"/>
      <c r="PE98" s="44"/>
      <c r="PF98" s="44"/>
      <c r="PG98" s="44"/>
      <c r="PH98" s="44"/>
      <c r="PI98" s="44"/>
      <c r="PJ98" s="44"/>
      <c r="PK98" s="44"/>
      <c r="PL98" s="44"/>
      <c r="PM98" s="44"/>
      <c r="PN98" s="44"/>
      <c r="PO98" s="44"/>
      <c r="PP98" s="44"/>
      <c r="PQ98" s="44"/>
      <c r="PR98" s="44"/>
      <c r="PS98" s="44"/>
      <c r="PT98" s="44"/>
      <c r="PU98" s="44"/>
      <c r="PV98" s="44"/>
      <c r="PW98" s="44"/>
      <c r="PX98" s="44"/>
      <c r="PY98" s="44"/>
      <c r="PZ98" s="44"/>
      <c r="QA98" s="44"/>
      <c r="QB98" s="44"/>
      <c r="QC98" s="44"/>
      <c r="QD98" s="44"/>
      <c r="QE98" s="44"/>
      <c r="QF98" s="44"/>
      <c r="QG98" s="44"/>
      <c r="QH98" s="44"/>
      <c r="QI98" s="44"/>
      <c r="QJ98" s="44"/>
      <c r="QK98" s="44"/>
      <c r="QL98" s="44"/>
      <c r="QM98" s="44"/>
      <c r="QN98" s="44"/>
      <c r="QO98" s="44"/>
      <c r="QP98" s="44"/>
      <c r="QQ98" s="44"/>
      <c r="QR98" s="44"/>
      <c r="QS98" s="44"/>
      <c r="QT98" s="44"/>
      <c r="QU98" s="44"/>
      <c r="QV98" s="44"/>
      <c r="QW98" s="44"/>
      <c r="QX98" s="44"/>
      <c r="QY98" s="44"/>
      <c r="QZ98" s="44"/>
      <c r="RA98" s="44"/>
      <c r="RB98" s="44"/>
      <c r="RC98" s="44"/>
      <c r="RD98" s="44"/>
      <c r="RE98" s="44"/>
      <c r="RF98" s="44"/>
      <c r="RG98" s="44"/>
      <c r="RH98" s="44"/>
      <c r="RI98" s="44"/>
      <c r="RJ98" s="44"/>
      <c r="RK98" s="44"/>
      <c r="RL98" s="44"/>
      <c r="RM98" s="44"/>
      <c r="RN98" s="44"/>
      <c r="RO98" s="44"/>
      <c r="RP98" s="44"/>
      <c r="RQ98" s="44"/>
      <c r="RR98" s="44"/>
      <c r="RS98" s="44"/>
      <c r="RT98" s="44"/>
      <c r="RU98" s="44"/>
      <c r="RV98" s="44"/>
      <c r="RW98" s="44"/>
      <c r="RX98" s="44"/>
      <c r="RY98" s="44"/>
      <c r="RZ98" s="44"/>
      <c r="SA98" s="44"/>
      <c r="SB98" s="44"/>
      <c r="SC98" s="44"/>
      <c r="SD98" s="44"/>
      <c r="SE98" s="44"/>
      <c r="SF98" s="44"/>
      <c r="SG98" s="44"/>
      <c r="SH98" s="44"/>
      <c r="SI98" s="44"/>
      <c r="SJ98" s="44"/>
      <c r="SK98" s="44"/>
      <c r="SL98" s="44"/>
      <c r="SM98" s="44"/>
      <c r="SN98" s="44"/>
      <c r="SO98" s="44"/>
      <c r="SP98" s="44"/>
      <c r="SQ98" s="44"/>
      <c r="SR98" s="44"/>
      <c r="SS98" s="44"/>
      <c r="ST98" s="44"/>
      <c r="SU98" s="44"/>
      <c r="SV98" s="44"/>
      <c r="SW98" s="44"/>
      <c r="SX98" s="44"/>
      <c r="SY98" s="44"/>
      <c r="SZ98" s="44"/>
      <c r="TA98" s="44"/>
      <c r="TB98" s="44"/>
      <c r="TC98" s="44"/>
      <c r="TD98" s="44"/>
      <c r="TE98" s="44"/>
      <c r="TF98" s="44"/>
      <c r="TG98" s="44"/>
      <c r="TH98" s="44"/>
      <c r="TI98" s="44"/>
      <c r="TJ98" s="44"/>
      <c r="TK98" s="44"/>
      <c r="TL98" s="44"/>
      <c r="TM98" s="44"/>
      <c r="TN98" s="44"/>
      <c r="TO98" s="44"/>
      <c r="TP98" s="44"/>
      <c r="TQ98" s="44"/>
      <c r="TR98" s="44"/>
      <c r="TS98" s="44"/>
      <c r="TT98" s="44"/>
      <c r="TU98" s="44"/>
      <c r="TV98" s="44"/>
      <c r="TW98" s="44"/>
      <c r="TX98" s="44"/>
      <c r="TY98" s="44"/>
      <c r="TZ98" s="44"/>
      <c r="UA98" s="44"/>
      <c r="UB98" s="44"/>
      <c r="UC98" s="44"/>
      <c r="UD98" s="44"/>
      <c r="UE98" s="44"/>
      <c r="UF98" s="44"/>
      <c r="UG98" s="44"/>
      <c r="UH98" s="44"/>
      <c r="UI98" s="44"/>
      <c r="UJ98" s="44"/>
      <c r="UK98" s="44"/>
      <c r="UL98" s="44"/>
      <c r="UM98" s="44"/>
      <c r="UN98" s="44"/>
      <c r="UO98" s="44"/>
      <c r="UP98" s="44"/>
      <c r="UQ98" s="44"/>
      <c r="UR98" s="44"/>
      <c r="US98" s="44"/>
      <c r="UT98" s="44"/>
      <c r="UU98" s="44"/>
      <c r="UV98" s="44"/>
      <c r="UW98" s="44"/>
      <c r="UX98" s="44"/>
      <c r="UY98" s="44"/>
      <c r="UZ98" s="44"/>
      <c r="VA98" s="44"/>
      <c r="VB98" s="44"/>
      <c r="VC98" s="44"/>
      <c r="VD98" s="44"/>
      <c r="VE98" s="44"/>
      <c r="VF98" s="44"/>
      <c r="VG98" s="44"/>
      <c r="VH98" s="44"/>
      <c r="VI98" s="44"/>
      <c r="VJ98" s="44"/>
      <c r="VK98" s="44"/>
      <c r="VL98" s="44"/>
      <c r="VM98" s="44"/>
      <c r="VN98" s="44"/>
      <c r="VO98" s="44"/>
      <c r="VP98" s="44"/>
      <c r="VQ98" s="44"/>
      <c r="VR98" s="44"/>
      <c r="VS98" s="44"/>
      <c r="VT98" s="44"/>
      <c r="VU98" s="44"/>
      <c r="VV98" s="44"/>
      <c r="VW98" s="44"/>
      <c r="VX98" s="44"/>
      <c r="VY98" s="44"/>
      <c r="VZ98" s="44"/>
      <c r="WA98" s="44"/>
      <c r="WB98" s="44"/>
      <c r="WC98" s="44"/>
      <c r="WD98" s="44"/>
      <c r="WE98" s="44"/>
      <c r="WF98" s="44"/>
      <c r="WG98" s="44"/>
      <c r="WH98" s="44"/>
      <c r="WI98" s="44"/>
      <c r="WJ98" s="44"/>
      <c r="WK98" s="44"/>
      <c r="WL98" s="44"/>
      <c r="WM98" s="44"/>
      <c r="WN98" s="44"/>
      <c r="WO98" s="44"/>
      <c r="WP98" s="44"/>
      <c r="WQ98" s="44"/>
      <c r="WR98" s="44"/>
      <c r="WS98" s="44"/>
      <c r="WT98" s="44"/>
      <c r="WU98" s="44"/>
      <c r="WV98" s="44"/>
      <c r="WW98" s="44"/>
      <c r="WX98" s="44"/>
      <c r="WY98" s="44"/>
      <c r="WZ98" s="44"/>
      <c r="XA98" s="44"/>
      <c r="XB98" s="44"/>
      <c r="XC98" s="44"/>
      <c r="XD98" s="44"/>
      <c r="XE98" s="44"/>
      <c r="XF98" s="44"/>
      <c r="XG98" s="44"/>
      <c r="XH98" s="44"/>
      <c r="XI98" s="44"/>
      <c r="XJ98" s="44"/>
      <c r="XK98" s="44"/>
      <c r="XL98" s="44"/>
      <c r="XM98" s="44"/>
      <c r="XN98" s="44"/>
      <c r="XO98" s="44"/>
      <c r="XP98" s="44"/>
      <c r="XQ98" s="44"/>
      <c r="XR98" s="44"/>
      <c r="XS98" s="44"/>
      <c r="XT98" s="44"/>
      <c r="XU98" s="44"/>
      <c r="XV98" s="44"/>
      <c r="XW98" s="44"/>
      <c r="XX98" s="44"/>
      <c r="XY98" s="44"/>
      <c r="XZ98" s="44"/>
      <c r="YA98" s="44"/>
      <c r="YB98" s="44"/>
      <c r="YC98" s="44"/>
      <c r="YD98" s="44"/>
      <c r="YE98" s="44"/>
      <c r="YF98" s="44"/>
      <c r="YG98" s="44"/>
      <c r="YH98" s="44"/>
      <c r="YI98" s="44"/>
      <c r="YJ98" s="44"/>
      <c r="YK98" s="44"/>
      <c r="YL98" s="44"/>
      <c r="YM98" s="44"/>
      <c r="YN98" s="44"/>
      <c r="YO98" s="44"/>
      <c r="YP98" s="44"/>
      <c r="YQ98" s="44"/>
      <c r="YR98" s="44"/>
      <c r="YS98" s="44"/>
      <c r="YT98" s="44"/>
      <c r="YU98" s="44"/>
      <c r="YV98" s="44"/>
      <c r="YW98" s="44"/>
      <c r="YX98" s="44"/>
      <c r="YY98" s="44"/>
      <c r="YZ98" s="44"/>
      <c r="ZA98" s="44"/>
      <c r="ZB98" s="44"/>
      <c r="ZC98" s="44"/>
      <c r="ZD98" s="44"/>
      <c r="ZE98" s="44"/>
      <c r="ZF98" s="44"/>
      <c r="ZG98" s="44"/>
      <c r="ZH98" s="44"/>
      <c r="ZI98" s="44"/>
      <c r="ZJ98" s="44"/>
      <c r="ZK98" s="44"/>
      <c r="ZL98" s="44"/>
      <c r="ZM98" s="44"/>
      <c r="ZN98" s="44"/>
      <c r="ZO98" s="44"/>
      <c r="ZP98" s="44"/>
      <c r="ZQ98" s="44"/>
      <c r="ZR98" s="44"/>
      <c r="ZS98" s="44"/>
      <c r="ZT98" s="44"/>
      <c r="ZU98" s="44"/>
      <c r="ZV98" s="44"/>
      <c r="ZW98" s="44"/>
      <c r="ZX98" s="44"/>
      <c r="ZY98" s="44"/>
      <c r="ZZ98" s="44"/>
      <c r="AAA98" s="44"/>
      <c r="AAB98" s="44"/>
      <c r="AAC98" s="44"/>
      <c r="AAD98" s="44"/>
      <c r="AAE98" s="44"/>
      <c r="AAF98" s="44"/>
      <c r="AAG98" s="44"/>
      <c r="AAH98" s="44"/>
      <c r="AAI98" s="44"/>
      <c r="AAJ98" s="44"/>
      <c r="AAK98" s="44"/>
      <c r="AAL98" s="44"/>
      <c r="AAM98" s="44"/>
      <c r="AAN98" s="44"/>
      <c r="AAO98" s="44"/>
      <c r="AAP98" s="44"/>
      <c r="AAQ98" s="44"/>
      <c r="AAR98" s="44"/>
      <c r="AAS98" s="44"/>
      <c r="AAT98" s="44"/>
      <c r="AAU98" s="44"/>
      <c r="AAV98" s="44"/>
      <c r="AAW98" s="44"/>
      <c r="AAX98" s="44"/>
      <c r="AAY98" s="44"/>
      <c r="AAZ98" s="44"/>
      <c r="ABA98" s="44"/>
      <c r="ABB98" s="44"/>
      <c r="ABC98" s="44"/>
      <c r="ABD98" s="44"/>
      <c r="ABE98" s="44"/>
      <c r="ABF98" s="44"/>
      <c r="ABG98" s="44"/>
      <c r="ABH98" s="44"/>
      <c r="ABI98" s="44"/>
      <c r="ABJ98" s="44"/>
      <c r="ABK98" s="44"/>
      <c r="ABL98" s="44"/>
      <c r="ABM98" s="44"/>
      <c r="ABN98" s="44"/>
      <c r="ABO98" s="44"/>
      <c r="ABP98" s="44"/>
      <c r="ABQ98" s="44"/>
      <c r="ABR98" s="44"/>
      <c r="ABS98" s="44"/>
      <c r="ABT98" s="44"/>
      <c r="ABU98" s="44"/>
      <c r="ABV98" s="44"/>
      <c r="ABW98" s="44"/>
      <c r="ABX98" s="44"/>
      <c r="ABY98" s="44"/>
      <c r="ABZ98" s="44"/>
      <c r="ACA98" s="44"/>
      <c r="ACB98" s="44"/>
      <c r="ACC98" s="44"/>
      <c r="ACD98" s="44"/>
      <c r="ACE98" s="44"/>
      <c r="ACF98" s="44"/>
      <c r="ACG98" s="44"/>
      <c r="ACH98" s="44"/>
      <c r="ACI98" s="44"/>
      <c r="ACJ98" s="44"/>
      <c r="ACK98" s="44"/>
      <c r="ACL98" s="44"/>
      <c r="ACM98" s="44"/>
      <c r="ACN98" s="44"/>
      <c r="ACO98" s="44"/>
      <c r="ACP98" s="44"/>
      <c r="ACQ98" s="44"/>
      <c r="ACR98" s="44"/>
      <c r="ACS98" s="44"/>
      <c r="ACT98" s="44"/>
      <c r="ACU98" s="44"/>
      <c r="ACV98" s="44"/>
      <c r="ACW98" s="44"/>
      <c r="ACX98" s="44"/>
      <c r="ACY98" s="44"/>
      <c r="ACZ98" s="44"/>
      <c r="ADA98" s="44"/>
      <c r="ADB98" s="44"/>
      <c r="ADC98" s="44"/>
      <c r="ADD98" s="44"/>
      <c r="ADE98" s="44"/>
      <c r="ADF98" s="44"/>
      <c r="ADG98" s="44"/>
      <c r="ADH98" s="44"/>
      <c r="ADI98" s="44"/>
      <c r="ADJ98" s="44"/>
      <c r="ADK98" s="44"/>
      <c r="ADL98" s="44"/>
      <c r="ADM98" s="44"/>
      <c r="ADN98" s="44"/>
      <c r="ADO98" s="44"/>
      <c r="ADP98" s="44"/>
      <c r="ADQ98" s="44"/>
      <c r="ADR98" s="44"/>
      <c r="ADS98" s="44"/>
      <c r="ADT98" s="44"/>
      <c r="ADU98" s="44"/>
      <c r="ADV98" s="44"/>
      <c r="ADW98" s="44"/>
      <c r="ADX98" s="44"/>
      <c r="ADY98" s="44"/>
      <c r="ADZ98" s="44"/>
      <c r="AEA98" s="44"/>
      <c r="AEB98" s="44"/>
      <c r="AEC98" s="44"/>
      <c r="AED98" s="44"/>
      <c r="AEE98" s="44"/>
      <c r="AEF98" s="44"/>
      <c r="AEG98" s="44"/>
      <c r="AEH98" s="44"/>
      <c r="AEI98" s="44"/>
      <c r="AEJ98" s="44"/>
      <c r="AEK98" s="44"/>
      <c r="AEL98" s="44"/>
      <c r="AEM98" s="44"/>
      <c r="AEN98" s="44"/>
      <c r="AEO98" s="44"/>
      <c r="AEP98" s="44"/>
      <c r="AEQ98" s="44"/>
      <c r="AER98" s="44"/>
      <c r="AES98" s="44"/>
      <c r="AET98" s="44"/>
      <c r="AEU98" s="44"/>
      <c r="AEV98" s="44"/>
      <c r="AEW98" s="44"/>
      <c r="AEX98" s="44"/>
      <c r="AEY98" s="44"/>
      <c r="AEZ98" s="44"/>
      <c r="AFA98" s="44"/>
      <c r="AFB98" s="44"/>
      <c r="AFC98" s="44"/>
      <c r="AFD98" s="44"/>
      <c r="AFE98" s="44"/>
      <c r="AFF98" s="44"/>
      <c r="AFG98" s="44"/>
      <c r="AFH98" s="44"/>
      <c r="AFI98" s="44"/>
      <c r="AFJ98" s="44"/>
      <c r="AFK98" s="44"/>
      <c r="AFL98" s="44"/>
      <c r="AFM98" s="44"/>
      <c r="AFN98" s="44"/>
      <c r="AFO98" s="44"/>
      <c r="AFP98" s="44"/>
      <c r="AFQ98" s="44"/>
      <c r="AFR98" s="44"/>
      <c r="AFS98" s="44"/>
      <c r="AFT98" s="44"/>
      <c r="AFU98" s="44"/>
      <c r="AFV98" s="44"/>
      <c r="AFW98" s="44"/>
      <c r="AFX98" s="44"/>
      <c r="AFY98" s="44"/>
      <c r="AFZ98" s="44"/>
      <c r="AGA98" s="44"/>
      <c r="AGB98" s="44"/>
      <c r="AGC98" s="44"/>
      <c r="AGD98" s="44"/>
      <c r="AGE98" s="44"/>
      <c r="AGF98" s="44"/>
      <c r="AGG98" s="44"/>
      <c r="AGH98" s="44"/>
      <c r="AGI98" s="44"/>
      <c r="AGJ98" s="44"/>
      <c r="AGK98" s="44"/>
      <c r="AGL98" s="44"/>
      <c r="AGM98" s="44"/>
      <c r="AGN98" s="44"/>
      <c r="AGO98" s="44"/>
      <c r="AGP98" s="44"/>
      <c r="AGQ98" s="44"/>
      <c r="AGR98" s="44"/>
      <c r="AGS98" s="44"/>
      <c r="AGT98" s="44"/>
      <c r="AGU98" s="44"/>
      <c r="AGV98" s="44"/>
      <c r="AGW98" s="44"/>
      <c r="AGX98" s="44"/>
      <c r="AGY98" s="44"/>
      <c r="AGZ98" s="44"/>
      <c r="AHA98" s="44"/>
      <c r="AHB98" s="44"/>
      <c r="AHC98" s="44"/>
      <c r="AHD98" s="44"/>
      <c r="AHE98" s="44"/>
      <c r="AHF98" s="44"/>
      <c r="AHG98" s="44"/>
      <c r="AHH98" s="44"/>
      <c r="AHI98" s="44"/>
      <c r="AHJ98" s="44"/>
      <c r="AHK98" s="44"/>
      <c r="AHL98" s="44"/>
      <c r="AHM98" s="44"/>
      <c r="AHN98" s="44"/>
      <c r="AHO98" s="44"/>
      <c r="AHP98" s="44"/>
      <c r="AHQ98" s="44"/>
      <c r="AHR98" s="44"/>
      <c r="AHS98" s="44"/>
      <c r="AHT98" s="44"/>
      <c r="AHU98" s="44"/>
      <c r="AHV98" s="44"/>
      <c r="AHW98" s="44"/>
      <c r="AHX98" s="44"/>
      <c r="AHY98" s="44"/>
      <c r="AHZ98" s="44"/>
      <c r="AIA98" s="44"/>
      <c r="AIB98" s="44"/>
      <c r="AIC98" s="44"/>
      <c r="AID98" s="44"/>
      <c r="AIE98" s="44"/>
      <c r="AIF98" s="44"/>
      <c r="AIG98" s="44"/>
      <c r="AIH98" s="44"/>
      <c r="AII98" s="44"/>
      <c r="AIJ98" s="44"/>
      <c r="AIK98" s="44"/>
      <c r="AIL98" s="44"/>
      <c r="AIM98" s="44"/>
      <c r="AIN98" s="44"/>
      <c r="AIO98" s="44"/>
      <c r="AIP98" s="44"/>
      <c r="AIQ98" s="44"/>
      <c r="AIR98" s="44"/>
      <c r="AIS98" s="44"/>
      <c r="AIT98" s="44"/>
      <c r="AIU98" s="44"/>
      <c r="AIV98" s="44"/>
      <c r="AIW98" s="44"/>
      <c r="AIX98" s="44"/>
      <c r="AIY98" s="44"/>
      <c r="AIZ98" s="44"/>
      <c r="AJA98" s="44"/>
      <c r="AJB98" s="44"/>
      <c r="AJC98" s="44"/>
      <c r="AJD98" s="44"/>
      <c r="AJE98" s="44"/>
      <c r="AJF98" s="44"/>
      <c r="AJG98" s="44"/>
      <c r="AJH98" s="44"/>
      <c r="AJI98" s="44"/>
      <c r="AJJ98" s="44"/>
      <c r="AJK98" s="44"/>
      <c r="AJL98" s="44"/>
      <c r="AJM98" s="44"/>
      <c r="AJN98" s="44"/>
      <c r="AJO98" s="44"/>
      <c r="AJP98" s="44"/>
      <c r="AJQ98" s="44"/>
      <c r="AJR98" s="44"/>
      <c r="AJS98" s="44"/>
      <c r="AJT98" s="44"/>
      <c r="AJU98" s="44"/>
      <c r="AJV98" s="44"/>
      <c r="AJW98" s="44"/>
      <c r="AJX98" s="44"/>
      <c r="AJY98" s="44"/>
      <c r="AJZ98" s="44"/>
      <c r="AKA98" s="44"/>
      <c r="AKB98" s="44"/>
      <c r="AKC98" s="44"/>
      <c r="AKD98" s="44"/>
      <c r="AKE98" s="44"/>
      <c r="AKF98" s="44"/>
      <c r="AKG98" s="44"/>
      <c r="AKH98" s="44"/>
      <c r="AKI98" s="44"/>
      <c r="AKJ98" s="44"/>
      <c r="AKK98" s="44"/>
      <c r="AKL98" s="44"/>
      <c r="AKM98" s="44"/>
      <c r="AKN98" s="44"/>
      <c r="AKO98" s="44"/>
      <c r="AKP98" s="44"/>
      <c r="AKQ98" s="44"/>
      <c r="AKR98" s="44"/>
      <c r="AKS98" s="44"/>
      <c r="AKT98" s="44"/>
      <c r="AKU98" s="44"/>
      <c r="AKV98" s="44"/>
      <c r="AKW98" s="44"/>
      <c r="AKX98" s="44"/>
      <c r="AKY98" s="44"/>
      <c r="AKZ98" s="44"/>
      <c r="ALA98" s="44"/>
      <c r="ALB98" s="44"/>
      <c r="ALC98" s="44"/>
      <c r="ALD98" s="44"/>
      <c r="ALE98" s="44"/>
      <c r="ALF98" s="44"/>
      <c r="ALG98" s="44"/>
      <c r="ALH98" s="44"/>
      <c r="ALI98" s="44"/>
      <c r="ALJ98" s="44"/>
      <c r="ALK98" s="44"/>
      <c r="ALL98" s="44"/>
      <c r="ALM98" s="44"/>
      <c r="ALN98" s="44"/>
      <c r="ALO98" s="44"/>
      <c r="ALP98" s="44"/>
      <c r="ALQ98" s="44"/>
      <c r="ALR98" s="44"/>
      <c r="ALS98" s="44"/>
      <c r="ALT98" s="44"/>
      <c r="ALU98" s="44"/>
      <c r="ALV98" s="44"/>
      <c r="ALW98" s="44"/>
      <c r="ALX98" s="44"/>
      <c r="ALY98" s="44"/>
      <c r="ALZ98" s="44"/>
      <c r="AMA98" s="44"/>
      <c r="AMB98" s="44"/>
      <c r="AMC98" s="44"/>
      <c r="AMD98" s="44"/>
      <c r="AME98" s="44"/>
      <c r="AMF98" s="44"/>
      <c r="AMG98" s="44"/>
      <c r="AMH98" s="44"/>
      <c r="AMI98" s="44"/>
      <c r="AMJ98" s="44"/>
      <c r="AMK98" s="44"/>
      <c r="AML98" s="44"/>
      <c r="AMM98" s="44"/>
      <c r="AMN98" s="44"/>
      <c r="AMO98" s="44"/>
      <c r="AMP98" s="44"/>
      <c r="AMQ98" s="44"/>
      <c r="AMR98" s="44"/>
      <c r="AMS98" s="44"/>
      <c r="AMT98" s="44"/>
      <c r="AMU98" s="44"/>
      <c r="AMV98" s="44"/>
      <c r="AMW98" s="44"/>
      <c r="AMX98" s="44"/>
      <c r="AMY98" s="44"/>
      <c r="AMZ98" s="44"/>
      <c r="ANA98" s="44"/>
      <c r="ANB98" s="44"/>
      <c r="ANC98" s="44"/>
      <c r="AND98" s="44"/>
      <c r="ANE98" s="44"/>
      <c r="ANF98" s="44"/>
      <c r="ANG98" s="44"/>
      <c r="ANH98" s="44"/>
      <c r="ANI98" s="44"/>
      <c r="ANJ98" s="44"/>
      <c r="ANK98" s="44"/>
      <c r="ANL98" s="44"/>
      <c r="ANM98" s="44"/>
      <c r="ANN98" s="44"/>
      <c r="ANO98" s="44"/>
      <c r="ANP98" s="44"/>
      <c r="ANQ98" s="44"/>
      <c r="ANR98" s="44"/>
      <c r="ANS98" s="44"/>
      <c r="ANT98" s="44"/>
      <c r="ANU98" s="44"/>
      <c r="ANV98" s="44"/>
      <c r="ANW98" s="44"/>
      <c r="ANX98" s="44"/>
      <c r="ANY98" s="44"/>
      <c r="ANZ98" s="44"/>
      <c r="AOA98" s="44"/>
      <c r="AOB98" s="44"/>
      <c r="AOC98" s="44"/>
      <c r="AOD98" s="44"/>
      <c r="AOE98" s="44"/>
      <c r="AOF98" s="44"/>
      <c r="AOG98" s="44"/>
      <c r="AOH98" s="44"/>
      <c r="AOI98" s="44"/>
      <c r="AOJ98" s="44"/>
      <c r="AOK98" s="44"/>
      <c r="AOL98" s="44"/>
      <c r="AOM98" s="44"/>
      <c r="AON98" s="44"/>
      <c r="AOO98" s="44"/>
      <c r="AOP98" s="44"/>
      <c r="AOQ98" s="44"/>
      <c r="AOR98" s="44"/>
      <c r="AOS98" s="44"/>
      <c r="AOT98" s="44"/>
      <c r="AOU98" s="44"/>
      <c r="AOV98" s="44"/>
      <c r="AOW98" s="44"/>
      <c r="AOX98" s="44"/>
      <c r="AOY98" s="44"/>
      <c r="AOZ98" s="44"/>
      <c r="APA98" s="44"/>
      <c r="APB98" s="44"/>
      <c r="APC98" s="44"/>
      <c r="APD98" s="44"/>
      <c r="APE98" s="44"/>
      <c r="APF98" s="44"/>
      <c r="APG98" s="44"/>
      <c r="APH98" s="44"/>
      <c r="API98" s="44"/>
      <c r="APJ98" s="44"/>
      <c r="APK98" s="44"/>
      <c r="APL98" s="44"/>
      <c r="APM98" s="44"/>
    </row>
    <row r="99" spans="3:1105" x14ac:dyDescent="0.25">
      <c r="C99" s="46" t="s">
        <v>377</v>
      </c>
      <c r="D99" s="44">
        <v>12441</v>
      </c>
      <c r="E99" s="119">
        <v>0</v>
      </c>
      <c r="F99" s="119">
        <v>0</v>
      </c>
      <c r="G99" s="119">
        <v>0</v>
      </c>
      <c r="H99" s="119">
        <v>6184761.3899999997</v>
      </c>
      <c r="I99" s="44"/>
      <c r="J99" s="44"/>
      <c r="K99" s="44"/>
      <c r="L99" s="44"/>
      <c r="M99" s="44"/>
      <c r="N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/>
      <c r="BM99" s="44"/>
      <c r="BN99" s="44"/>
      <c r="BO99" s="44"/>
      <c r="BP99" s="44"/>
      <c r="BQ99" s="44"/>
      <c r="BR99" s="44"/>
      <c r="BS99" s="44"/>
      <c r="BT99" s="44"/>
      <c r="BU99" s="44"/>
      <c r="BV99" s="44"/>
      <c r="BW99" s="44"/>
      <c r="BX99" s="44"/>
      <c r="BY99" s="44"/>
      <c r="BZ99" s="44"/>
      <c r="CA99" s="44"/>
      <c r="CB99" s="44"/>
      <c r="CC99" s="44"/>
      <c r="CD99" s="44"/>
      <c r="CE99" s="44"/>
      <c r="CF99" s="44"/>
      <c r="CG99" s="44"/>
      <c r="CH99" s="44"/>
      <c r="CI99" s="44"/>
      <c r="CJ99" s="44"/>
      <c r="CK99" s="44"/>
      <c r="CL99" s="44"/>
      <c r="CM99" s="44"/>
      <c r="CN99" s="44"/>
      <c r="CO99" s="44"/>
      <c r="CP99" s="44"/>
      <c r="CQ99" s="44"/>
      <c r="CR99" s="44"/>
      <c r="CS99" s="44"/>
      <c r="CT99" s="44"/>
      <c r="CU99" s="44"/>
      <c r="CV99" s="44"/>
      <c r="CW99" s="44"/>
      <c r="CX99" s="44"/>
      <c r="CY99" s="44"/>
      <c r="CZ99" s="44"/>
      <c r="DA99" s="44"/>
      <c r="DB99" s="44"/>
      <c r="DC99" s="44"/>
      <c r="DD99" s="44"/>
      <c r="DE99" s="44"/>
      <c r="DF99" s="44"/>
      <c r="DG99" s="44"/>
      <c r="DH99" s="44"/>
      <c r="DI99" s="44"/>
      <c r="DJ99" s="44"/>
      <c r="DK99" s="44"/>
      <c r="DL99" s="44"/>
      <c r="DM99" s="44"/>
      <c r="DN99" s="44"/>
      <c r="DO99" s="44"/>
      <c r="DP99" s="44"/>
      <c r="DQ99" s="44"/>
      <c r="DR99" s="44"/>
      <c r="DS99" s="44"/>
      <c r="DT99" s="44"/>
      <c r="DU99" s="44"/>
      <c r="DV99" s="44"/>
      <c r="DW99" s="44"/>
      <c r="DX99" s="44"/>
      <c r="DY99" s="44"/>
      <c r="DZ99" s="44"/>
      <c r="EA99" s="44"/>
      <c r="EB99" s="44"/>
      <c r="EC99" s="44"/>
      <c r="ED99" s="44"/>
      <c r="EE99" s="44"/>
      <c r="EF99" s="44"/>
      <c r="EG99" s="44"/>
      <c r="EH99" s="44"/>
      <c r="EI99" s="44"/>
      <c r="EJ99" s="44"/>
      <c r="EK99" s="44"/>
      <c r="EL99" s="44"/>
      <c r="EM99" s="44"/>
      <c r="EN99" s="44"/>
      <c r="EO99" s="44"/>
      <c r="EP99" s="44"/>
      <c r="EQ99" s="44"/>
      <c r="ER99" s="44"/>
      <c r="ES99" s="44"/>
      <c r="ET99" s="44"/>
      <c r="EU99" s="44"/>
      <c r="EV99" s="44"/>
      <c r="EW99" s="44"/>
      <c r="EX99" s="44"/>
      <c r="EY99" s="44"/>
      <c r="EZ99" s="44"/>
      <c r="FA99" s="44"/>
      <c r="FB99" s="44"/>
      <c r="FC99" s="44"/>
      <c r="FD99" s="44"/>
      <c r="FE99" s="44"/>
      <c r="FF99" s="44"/>
      <c r="FG99" s="44"/>
      <c r="FH99" s="44"/>
      <c r="FI99" s="44"/>
      <c r="FJ99" s="44"/>
      <c r="FK99" s="44"/>
      <c r="FL99" s="44"/>
      <c r="FM99" s="44"/>
      <c r="FN99" s="44"/>
      <c r="FO99" s="44"/>
      <c r="FP99" s="44"/>
      <c r="FQ99" s="44"/>
      <c r="FR99" s="44"/>
      <c r="FS99" s="44"/>
      <c r="FT99" s="44"/>
      <c r="FU99" s="44"/>
      <c r="FV99" s="44"/>
      <c r="FW99" s="44"/>
      <c r="FX99" s="44"/>
      <c r="FY99" s="44"/>
      <c r="FZ99" s="44"/>
      <c r="GA99" s="44"/>
      <c r="GB99" s="44"/>
      <c r="GC99" s="44"/>
      <c r="GD99" s="44"/>
      <c r="GE99" s="44"/>
      <c r="GF99" s="44"/>
      <c r="GG99" s="44"/>
      <c r="GH99" s="44"/>
      <c r="GI99" s="44"/>
      <c r="GJ99" s="44"/>
      <c r="GK99" s="44"/>
      <c r="GL99" s="44"/>
      <c r="GM99" s="44"/>
      <c r="GN99" s="44"/>
      <c r="GO99" s="44"/>
      <c r="GP99" s="44"/>
      <c r="GQ99" s="44"/>
      <c r="GR99" s="44"/>
      <c r="GS99" s="44"/>
      <c r="GT99" s="44"/>
      <c r="GU99" s="44"/>
      <c r="GV99" s="44"/>
      <c r="GW99" s="44"/>
      <c r="GX99" s="44"/>
      <c r="GY99" s="44"/>
      <c r="GZ99" s="44"/>
      <c r="HA99" s="44"/>
      <c r="HB99" s="44"/>
      <c r="HC99" s="44"/>
      <c r="HD99" s="44"/>
      <c r="HE99" s="44"/>
      <c r="HF99" s="44"/>
      <c r="HG99" s="44"/>
      <c r="HH99" s="44"/>
      <c r="HI99" s="44"/>
      <c r="HJ99" s="44"/>
      <c r="HK99" s="44"/>
      <c r="HL99" s="44"/>
      <c r="HM99" s="44"/>
      <c r="HN99" s="44"/>
      <c r="HO99" s="44"/>
      <c r="HP99" s="44"/>
      <c r="HQ99" s="44"/>
      <c r="HR99" s="44"/>
      <c r="HS99" s="44"/>
      <c r="HT99" s="44"/>
      <c r="HU99" s="44"/>
      <c r="HV99" s="44"/>
      <c r="HW99" s="44"/>
      <c r="HX99" s="44"/>
      <c r="HY99" s="44"/>
      <c r="HZ99" s="44"/>
      <c r="IA99" s="44"/>
      <c r="IB99" s="44"/>
      <c r="IC99" s="44"/>
      <c r="ID99" s="44"/>
      <c r="IE99" s="44"/>
      <c r="IF99" s="44"/>
      <c r="IG99" s="44"/>
      <c r="IH99" s="44"/>
      <c r="II99" s="44"/>
      <c r="IJ99" s="44"/>
      <c r="IK99" s="44"/>
      <c r="IL99" s="44"/>
      <c r="IM99" s="44"/>
      <c r="IN99" s="44"/>
      <c r="IO99" s="44"/>
      <c r="IP99" s="44"/>
      <c r="IQ99" s="44"/>
      <c r="IR99" s="44"/>
      <c r="IS99" s="44"/>
      <c r="IT99" s="44"/>
      <c r="IU99" s="44"/>
      <c r="IV99" s="44"/>
      <c r="IW99" s="44"/>
      <c r="IX99" s="44"/>
      <c r="IY99" s="44"/>
      <c r="IZ99" s="44"/>
      <c r="JA99" s="44"/>
      <c r="JB99" s="44"/>
      <c r="JC99" s="44"/>
      <c r="JD99" s="44"/>
      <c r="JE99" s="44"/>
      <c r="JF99" s="44"/>
      <c r="JG99" s="44"/>
      <c r="JH99" s="44"/>
      <c r="JI99" s="44"/>
      <c r="JJ99" s="44"/>
      <c r="JK99" s="44"/>
      <c r="JL99" s="44"/>
      <c r="JM99" s="44"/>
      <c r="JN99" s="44"/>
      <c r="JO99" s="44"/>
      <c r="JP99" s="44"/>
      <c r="JQ99" s="44"/>
      <c r="JR99" s="44"/>
      <c r="JS99" s="44"/>
      <c r="JT99" s="44"/>
      <c r="JU99" s="44"/>
      <c r="JV99" s="44"/>
      <c r="JW99" s="44"/>
      <c r="JX99" s="44"/>
      <c r="JY99" s="44"/>
      <c r="JZ99" s="44"/>
      <c r="KA99" s="44"/>
      <c r="KB99" s="44"/>
      <c r="KC99" s="44"/>
      <c r="KD99" s="44"/>
      <c r="KE99" s="44"/>
      <c r="KF99" s="44"/>
      <c r="KG99" s="44"/>
      <c r="KH99" s="44"/>
      <c r="KI99" s="44"/>
      <c r="KJ99" s="44"/>
      <c r="KK99" s="44"/>
      <c r="KL99" s="44"/>
      <c r="KM99" s="44"/>
      <c r="KN99" s="44"/>
      <c r="KO99" s="44"/>
      <c r="KP99" s="44"/>
      <c r="KQ99" s="44"/>
      <c r="KR99" s="44"/>
      <c r="KS99" s="44"/>
      <c r="KT99" s="44"/>
      <c r="KU99" s="44"/>
      <c r="KV99" s="44"/>
      <c r="KW99" s="44"/>
      <c r="KX99" s="44"/>
      <c r="KY99" s="44"/>
      <c r="KZ99" s="44"/>
      <c r="LA99" s="44"/>
      <c r="LB99" s="44"/>
      <c r="LC99" s="44"/>
      <c r="LD99" s="44"/>
      <c r="LE99" s="44"/>
      <c r="LF99" s="44"/>
      <c r="LG99" s="44"/>
      <c r="LH99" s="44"/>
      <c r="LI99" s="44"/>
      <c r="LJ99" s="44"/>
      <c r="LK99" s="44"/>
      <c r="LL99" s="44"/>
      <c r="LM99" s="44"/>
      <c r="LN99" s="44"/>
      <c r="LO99" s="44"/>
      <c r="LP99" s="44"/>
      <c r="LQ99" s="44"/>
      <c r="LR99" s="44"/>
      <c r="LS99" s="44"/>
      <c r="LT99" s="44"/>
      <c r="LU99" s="44"/>
      <c r="LV99" s="44"/>
      <c r="LW99" s="44"/>
      <c r="LX99" s="44"/>
      <c r="LY99" s="44"/>
      <c r="LZ99" s="44"/>
      <c r="MA99" s="44"/>
      <c r="MB99" s="44"/>
      <c r="MC99" s="44"/>
      <c r="MD99" s="44"/>
      <c r="ME99" s="44"/>
      <c r="MF99" s="44"/>
      <c r="MG99" s="44"/>
      <c r="MH99" s="44"/>
      <c r="MI99" s="44"/>
      <c r="MJ99" s="44"/>
      <c r="MK99" s="44"/>
      <c r="ML99" s="44"/>
      <c r="MM99" s="44"/>
      <c r="MN99" s="44"/>
      <c r="MO99" s="44"/>
      <c r="MP99" s="44"/>
      <c r="MQ99" s="44"/>
      <c r="MR99" s="44"/>
      <c r="MS99" s="44"/>
      <c r="MT99" s="44"/>
      <c r="MU99" s="44"/>
      <c r="MV99" s="44"/>
      <c r="MW99" s="44"/>
      <c r="MX99" s="44"/>
      <c r="MY99" s="44"/>
      <c r="MZ99" s="44"/>
      <c r="NA99" s="44"/>
      <c r="NB99" s="44"/>
      <c r="NC99" s="44"/>
      <c r="ND99" s="44"/>
      <c r="NE99" s="44"/>
      <c r="NF99" s="44"/>
      <c r="NG99" s="44"/>
      <c r="NH99" s="44"/>
      <c r="NI99" s="44"/>
      <c r="NJ99" s="44"/>
      <c r="NK99" s="44"/>
      <c r="NL99" s="44"/>
      <c r="NM99" s="44"/>
      <c r="NN99" s="44"/>
      <c r="NO99" s="44"/>
      <c r="NP99" s="44"/>
      <c r="NQ99" s="44"/>
      <c r="NR99" s="44"/>
      <c r="NS99" s="44"/>
      <c r="NT99" s="44"/>
      <c r="NU99" s="44"/>
      <c r="NV99" s="44"/>
      <c r="NW99" s="44"/>
      <c r="NX99" s="44"/>
      <c r="NY99" s="44"/>
      <c r="NZ99" s="44"/>
      <c r="OA99" s="44"/>
      <c r="OB99" s="44"/>
      <c r="OC99" s="44"/>
      <c r="OD99" s="44"/>
      <c r="OE99" s="44"/>
      <c r="OF99" s="44"/>
      <c r="OG99" s="44"/>
      <c r="OH99" s="44"/>
      <c r="OI99" s="44"/>
      <c r="OJ99" s="44"/>
      <c r="OK99" s="44"/>
      <c r="OL99" s="44"/>
      <c r="OM99" s="44"/>
      <c r="ON99" s="44"/>
      <c r="OO99" s="44"/>
      <c r="OP99" s="44"/>
      <c r="OQ99" s="44"/>
      <c r="OR99" s="44"/>
      <c r="OS99" s="44"/>
      <c r="OT99" s="44"/>
      <c r="OU99" s="44"/>
      <c r="OV99" s="44"/>
      <c r="OW99" s="44"/>
      <c r="OX99" s="44"/>
      <c r="OY99" s="44"/>
      <c r="OZ99" s="44"/>
      <c r="PA99" s="44"/>
      <c r="PB99" s="44"/>
      <c r="PC99" s="44"/>
      <c r="PD99" s="44"/>
      <c r="PE99" s="44"/>
      <c r="PF99" s="44"/>
      <c r="PG99" s="44"/>
      <c r="PH99" s="44"/>
      <c r="PI99" s="44"/>
      <c r="PJ99" s="44"/>
      <c r="PK99" s="44"/>
      <c r="PL99" s="44"/>
      <c r="PM99" s="44"/>
      <c r="PN99" s="44"/>
      <c r="PO99" s="44"/>
      <c r="PP99" s="44"/>
      <c r="PQ99" s="44"/>
      <c r="PR99" s="44"/>
      <c r="PS99" s="44"/>
      <c r="PT99" s="44"/>
      <c r="PU99" s="44"/>
      <c r="PV99" s="44"/>
      <c r="PW99" s="44"/>
      <c r="PX99" s="44"/>
      <c r="PY99" s="44"/>
      <c r="PZ99" s="44"/>
      <c r="QA99" s="44"/>
      <c r="QB99" s="44"/>
      <c r="QC99" s="44"/>
      <c r="QD99" s="44"/>
      <c r="QE99" s="44"/>
      <c r="QF99" s="44"/>
      <c r="QG99" s="44"/>
      <c r="QH99" s="44"/>
      <c r="QI99" s="44"/>
      <c r="QJ99" s="44"/>
      <c r="QK99" s="44"/>
      <c r="QL99" s="44"/>
      <c r="QM99" s="44"/>
      <c r="QN99" s="44"/>
      <c r="QO99" s="44"/>
      <c r="QP99" s="44"/>
      <c r="QQ99" s="44"/>
      <c r="QR99" s="44"/>
      <c r="QS99" s="44"/>
      <c r="QT99" s="44"/>
      <c r="QU99" s="44"/>
      <c r="QV99" s="44"/>
      <c r="QW99" s="44"/>
      <c r="QX99" s="44"/>
      <c r="QY99" s="44"/>
      <c r="QZ99" s="44"/>
      <c r="RA99" s="44"/>
      <c r="RB99" s="44"/>
      <c r="RC99" s="44"/>
      <c r="RD99" s="44"/>
      <c r="RE99" s="44"/>
      <c r="RF99" s="44"/>
      <c r="RG99" s="44"/>
      <c r="RH99" s="44"/>
      <c r="RI99" s="44"/>
      <c r="RJ99" s="44"/>
      <c r="RK99" s="44"/>
      <c r="RL99" s="44"/>
      <c r="RM99" s="44"/>
      <c r="RN99" s="44"/>
      <c r="RO99" s="44"/>
      <c r="RP99" s="44"/>
      <c r="RQ99" s="44"/>
      <c r="RR99" s="44"/>
      <c r="RS99" s="44"/>
      <c r="RT99" s="44"/>
      <c r="RU99" s="44"/>
      <c r="RV99" s="44"/>
      <c r="RW99" s="44"/>
      <c r="RX99" s="44"/>
      <c r="RY99" s="44"/>
      <c r="RZ99" s="44"/>
      <c r="SA99" s="44"/>
      <c r="SB99" s="44"/>
      <c r="SC99" s="44"/>
      <c r="SD99" s="44"/>
      <c r="SE99" s="44"/>
      <c r="SF99" s="44"/>
      <c r="SG99" s="44"/>
      <c r="SH99" s="44"/>
      <c r="SI99" s="44"/>
      <c r="SJ99" s="44"/>
      <c r="SK99" s="44"/>
      <c r="SL99" s="44"/>
      <c r="SM99" s="44"/>
      <c r="SN99" s="44"/>
      <c r="SO99" s="44"/>
      <c r="SP99" s="44"/>
      <c r="SQ99" s="44"/>
      <c r="SR99" s="44"/>
      <c r="SS99" s="44"/>
      <c r="ST99" s="44"/>
      <c r="SU99" s="44"/>
      <c r="SV99" s="44"/>
      <c r="SW99" s="44"/>
      <c r="SX99" s="44"/>
      <c r="SY99" s="44"/>
      <c r="SZ99" s="44"/>
      <c r="TA99" s="44"/>
      <c r="TB99" s="44"/>
      <c r="TC99" s="44"/>
      <c r="TD99" s="44"/>
      <c r="TE99" s="44"/>
      <c r="TF99" s="44"/>
      <c r="TG99" s="44"/>
      <c r="TH99" s="44"/>
      <c r="TI99" s="44"/>
      <c r="TJ99" s="44"/>
      <c r="TK99" s="44"/>
      <c r="TL99" s="44"/>
      <c r="TM99" s="44"/>
      <c r="TN99" s="44"/>
      <c r="TO99" s="44"/>
      <c r="TP99" s="44"/>
      <c r="TQ99" s="44"/>
      <c r="TR99" s="44"/>
      <c r="TS99" s="44"/>
      <c r="TT99" s="44"/>
      <c r="TU99" s="44"/>
      <c r="TV99" s="44"/>
      <c r="TW99" s="44"/>
      <c r="TX99" s="44"/>
      <c r="TY99" s="44"/>
      <c r="TZ99" s="44"/>
      <c r="UA99" s="44"/>
      <c r="UB99" s="44"/>
      <c r="UC99" s="44"/>
      <c r="UD99" s="44"/>
      <c r="UE99" s="44"/>
      <c r="UF99" s="44"/>
      <c r="UG99" s="44"/>
      <c r="UH99" s="44"/>
      <c r="UI99" s="44"/>
      <c r="UJ99" s="44"/>
      <c r="UK99" s="44"/>
      <c r="UL99" s="44"/>
      <c r="UM99" s="44"/>
      <c r="UN99" s="44"/>
      <c r="UO99" s="44"/>
      <c r="UP99" s="44"/>
      <c r="UQ99" s="44"/>
      <c r="UR99" s="44"/>
      <c r="US99" s="44"/>
      <c r="UT99" s="44"/>
      <c r="UU99" s="44"/>
      <c r="UV99" s="44"/>
      <c r="UW99" s="44"/>
      <c r="UX99" s="44"/>
      <c r="UY99" s="44"/>
      <c r="UZ99" s="44"/>
      <c r="VA99" s="44"/>
      <c r="VB99" s="44"/>
      <c r="VC99" s="44"/>
      <c r="VD99" s="44"/>
      <c r="VE99" s="44"/>
      <c r="VF99" s="44"/>
      <c r="VG99" s="44"/>
      <c r="VH99" s="44"/>
      <c r="VI99" s="44"/>
      <c r="VJ99" s="44"/>
      <c r="VK99" s="44"/>
      <c r="VL99" s="44"/>
      <c r="VM99" s="44"/>
      <c r="VN99" s="44"/>
      <c r="VO99" s="44"/>
      <c r="VP99" s="44"/>
      <c r="VQ99" s="44"/>
      <c r="VR99" s="44"/>
      <c r="VS99" s="44"/>
      <c r="VT99" s="44"/>
      <c r="VU99" s="44"/>
      <c r="VV99" s="44"/>
      <c r="VW99" s="44"/>
      <c r="VX99" s="44"/>
      <c r="VY99" s="44"/>
      <c r="VZ99" s="44"/>
      <c r="WA99" s="44"/>
      <c r="WB99" s="44"/>
      <c r="WC99" s="44"/>
      <c r="WD99" s="44"/>
      <c r="WE99" s="44"/>
      <c r="WF99" s="44"/>
      <c r="WG99" s="44"/>
      <c r="WH99" s="44"/>
      <c r="WI99" s="44"/>
      <c r="WJ99" s="44"/>
      <c r="WK99" s="44"/>
      <c r="WL99" s="44"/>
      <c r="WM99" s="44"/>
      <c r="WN99" s="44"/>
      <c r="WO99" s="44"/>
      <c r="WP99" s="44"/>
      <c r="WQ99" s="44"/>
      <c r="WR99" s="44"/>
      <c r="WS99" s="44"/>
      <c r="WT99" s="44"/>
      <c r="WU99" s="44"/>
      <c r="WV99" s="44"/>
      <c r="WW99" s="44"/>
      <c r="WX99" s="44"/>
      <c r="WY99" s="44"/>
      <c r="WZ99" s="44"/>
      <c r="XA99" s="44"/>
      <c r="XB99" s="44"/>
      <c r="XC99" s="44"/>
      <c r="XD99" s="44"/>
      <c r="XE99" s="44"/>
      <c r="XF99" s="44"/>
      <c r="XG99" s="44"/>
      <c r="XH99" s="44"/>
      <c r="XI99" s="44"/>
      <c r="XJ99" s="44"/>
      <c r="XK99" s="44"/>
      <c r="XL99" s="44"/>
      <c r="XM99" s="44"/>
      <c r="XN99" s="44"/>
      <c r="XO99" s="44"/>
      <c r="XP99" s="44"/>
      <c r="XQ99" s="44"/>
      <c r="XR99" s="44"/>
      <c r="XS99" s="44"/>
      <c r="XT99" s="44"/>
      <c r="XU99" s="44"/>
      <c r="XV99" s="44"/>
      <c r="XW99" s="44"/>
      <c r="XX99" s="44"/>
      <c r="XY99" s="44"/>
      <c r="XZ99" s="44"/>
      <c r="YA99" s="44"/>
      <c r="YB99" s="44"/>
      <c r="YC99" s="44"/>
      <c r="YD99" s="44"/>
      <c r="YE99" s="44"/>
      <c r="YF99" s="44"/>
      <c r="YG99" s="44"/>
      <c r="YH99" s="44"/>
      <c r="YI99" s="44"/>
      <c r="YJ99" s="44"/>
      <c r="YK99" s="44"/>
      <c r="YL99" s="44"/>
      <c r="YM99" s="44"/>
      <c r="YN99" s="44"/>
      <c r="YO99" s="44"/>
      <c r="YP99" s="44"/>
      <c r="YQ99" s="44"/>
      <c r="YR99" s="44"/>
      <c r="YS99" s="44"/>
      <c r="YT99" s="44"/>
      <c r="YU99" s="44"/>
      <c r="YV99" s="44"/>
      <c r="YW99" s="44"/>
      <c r="YX99" s="44"/>
      <c r="YY99" s="44"/>
      <c r="YZ99" s="44"/>
      <c r="ZA99" s="44"/>
      <c r="ZB99" s="44"/>
      <c r="ZC99" s="44"/>
      <c r="ZD99" s="44"/>
      <c r="ZE99" s="44"/>
      <c r="ZF99" s="44"/>
      <c r="ZG99" s="44"/>
      <c r="ZH99" s="44"/>
      <c r="ZI99" s="44"/>
      <c r="ZJ99" s="44"/>
      <c r="ZK99" s="44"/>
      <c r="ZL99" s="44"/>
      <c r="ZM99" s="44"/>
      <c r="ZN99" s="44"/>
      <c r="ZO99" s="44"/>
      <c r="ZP99" s="44"/>
      <c r="ZQ99" s="44"/>
      <c r="ZR99" s="44"/>
      <c r="ZS99" s="44"/>
      <c r="ZT99" s="44"/>
      <c r="ZU99" s="44"/>
      <c r="ZV99" s="44"/>
      <c r="ZW99" s="44"/>
      <c r="ZX99" s="44"/>
      <c r="ZY99" s="44"/>
      <c r="ZZ99" s="44"/>
      <c r="AAA99" s="44"/>
      <c r="AAB99" s="44"/>
      <c r="AAC99" s="44"/>
      <c r="AAD99" s="44"/>
      <c r="AAE99" s="44"/>
      <c r="AAF99" s="44"/>
      <c r="AAG99" s="44"/>
      <c r="AAH99" s="44"/>
      <c r="AAI99" s="44"/>
      <c r="AAJ99" s="44"/>
      <c r="AAK99" s="44"/>
      <c r="AAL99" s="44"/>
      <c r="AAM99" s="44"/>
      <c r="AAN99" s="44"/>
      <c r="AAO99" s="44"/>
      <c r="AAP99" s="44"/>
      <c r="AAQ99" s="44"/>
      <c r="AAR99" s="44"/>
      <c r="AAS99" s="44"/>
      <c r="AAT99" s="44"/>
      <c r="AAU99" s="44"/>
      <c r="AAV99" s="44"/>
      <c r="AAW99" s="44"/>
      <c r="AAX99" s="44"/>
      <c r="AAY99" s="44"/>
      <c r="AAZ99" s="44"/>
      <c r="ABA99" s="44"/>
      <c r="ABB99" s="44"/>
      <c r="ABC99" s="44"/>
      <c r="ABD99" s="44"/>
      <c r="ABE99" s="44"/>
      <c r="ABF99" s="44"/>
      <c r="ABG99" s="44"/>
      <c r="ABH99" s="44"/>
      <c r="ABI99" s="44"/>
      <c r="ABJ99" s="44"/>
      <c r="ABK99" s="44"/>
      <c r="ABL99" s="44"/>
      <c r="ABM99" s="44"/>
      <c r="ABN99" s="44"/>
      <c r="ABO99" s="44"/>
      <c r="ABP99" s="44"/>
      <c r="ABQ99" s="44"/>
      <c r="ABR99" s="44"/>
      <c r="ABS99" s="44"/>
      <c r="ABT99" s="44"/>
      <c r="ABU99" s="44"/>
      <c r="ABV99" s="44"/>
      <c r="ABW99" s="44"/>
      <c r="ABX99" s="44"/>
      <c r="ABY99" s="44"/>
      <c r="ABZ99" s="44"/>
      <c r="ACA99" s="44"/>
      <c r="ACB99" s="44"/>
      <c r="ACC99" s="44"/>
      <c r="ACD99" s="44"/>
      <c r="ACE99" s="44"/>
      <c r="ACF99" s="44"/>
      <c r="ACG99" s="44"/>
      <c r="ACH99" s="44"/>
      <c r="ACI99" s="44"/>
      <c r="ACJ99" s="44"/>
      <c r="ACK99" s="44"/>
      <c r="ACL99" s="44"/>
      <c r="ACM99" s="44"/>
      <c r="ACN99" s="44"/>
      <c r="ACO99" s="44"/>
      <c r="ACP99" s="44"/>
      <c r="ACQ99" s="44"/>
      <c r="ACR99" s="44"/>
      <c r="ACS99" s="44"/>
      <c r="ACT99" s="44"/>
      <c r="ACU99" s="44"/>
      <c r="ACV99" s="44"/>
      <c r="ACW99" s="44"/>
      <c r="ACX99" s="44"/>
      <c r="ACY99" s="44"/>
      <c r="ACZ99" s="44"/>
      <c r="ADA99" s="44"/>
      <c r="ADB99" s="44"/>
      <c r="ADC99" s="44"/>
      <c r="ADD99" s="44"/>
      <c r="ADE99" s="44"/>
      <c r="ADF99" s="44"/>
      <c r="ADG99" s="44"/>
      <c r="ADH99" s="44"/>
      <c r="ADI99" s="44"/>
      <c r="ADJ99" s="44"/>
      <c r="ADK99" s="44"/>
      <c r="ADL99" s="44"/>
      <c r="ADM99" s="44"/>
      <c r="ADN99" s="44"/>
      <c r="ADO99" s="44"/>
      <c r="ADP99" s="44"/>
      <c r="ADQ99" s="44"/>
      <c r="ADR99" s="44"/>
      <c r="ADS99" s="44"/>
      <c r="ADT99" s="44"/>
      <c r="ADU99" s="44"/>
      <c r="ADV99" s="44"/>
      <c r="ADW99" s="44"/>
      <c r="ADX99" s="44"/>
      <c r="ADY99" s="44"/>
      <c r="ADZ99" s="44"/>
      <c r="AEA99" s="44"/>
      <c r="AEB99" s="44"/>
      <c r="AEC99" s="44"/>
      <c r="AED99" s="44"/>
      <c r="AEE99" s="44"/>
      <c r="AEF99" s="44"/>
      <c r="AEG99" s="44"/>
      <c r="AEH99" s="44"/>
      <c r="AEI99" s="44"/>
      <c r="AEJ99" s="44"/>
      <c r="AEK99" s="44"/>
      <c r="AEL99" s="44"/>
      <c r="AEM99" s="44"/>
      <c r="AEN99" s="44"/>
      <c r="AEO99" s="44"/>
      <c r="AEP99" s="44"/>
      <c r="AEQ99" s="44"/>
      <c r="AER99" s="44"/>
      <c r="AES99" s="44"/>
      <c r="AET99" s="44"/>
      <c r="AEU99" s="44"/>
      <c r="AEV99" s="44"/>
      <c r="AEW99" s="44"/>
      <c r="AEX99" s="44"/>
      <c r="AEY99" s="44"/>
      <c r="AEZ99" s="44"/>
      <c r="AFA99" s="44"/>
      <c r="AFB99" s="44"/>
      <c r="AFC99" s="44"/>
      <c r="AFD99" s="44"/>
      <c r="AFE99" s="44"/>
      <c r="AFF99" s="44"/>
      <c r="AFG99" s="44"/>
      <c r="AFH99" s="44"/>
      <c r="AFI99" s="44"/>
      <c r="AFJ99" s="44"/>
      <c r="AFK99" s="44"/>
      <c r="AFL99" s="44"/>
      <c r="AFM99" s="44"/>
      <c r="AFN99" s="44"/>
      <c r="AFO99" s="44"/>
      <c r="AFP99" s="44"/>
      <c r="AFQ99" s="44"/>
      <c r="AFR99" s="44"/>
      <c r="AFS99" s="44"/>
      <c r="AFT99" s="44"/>
      <c r="AFU99" s="44"/>
      <c r="AFV99" s="44"/>
      <c r="AFW99" s="44"/>
      <c r="AFX99" s="44"/>
      <c r="AFY99" s="44"/>
      <c r="AFZ99" s="44"/>
      <c r="AGA99" s="44"/>
      <c r="AGB99" s="44"/>
      <c r="AGC99" s="44"/>
      <c r="AGD99" s="44"/>
      <c r="AGE99" s="44"/>
      <c r="AGF99" s="44"/>
      <c r="AGG99" s="44"/>
      <c r="AGH99" s="44"/>
      <c r="AGI99" s="44"/>
      <c r="AGJ99" s="44"/>
      <c r="AGK99" s="44"/>
      <c r="AGL99" s="44"/>
      <c r="AGM99" s="44"/>
      <c r="AGN99" s="44"/>
      <c r="AGO99" s="44"/>
      <c r="AGP99" s="44"/>
      <c r="AGQ99" s="44"/>
      <c r="AGR99" s="44"/>
      <c r="AGS99" s="44"/>
      <c r="AGT99" s="44"/>
      <c r="AGU99" s="44"/>
      <c r="AGV99" s="44"/>
      <c r="AGW99" s="44"/>
      <c r="AGX99" s="44"/>
      <c r="AGY99" s="44"/>
      <c r="AGZ99" s="44"/>
      <c r="AHA99" s="44"/>
      <c r="AHB99" s="44"/>
      <c r="AHC99" s="44"/>
      <c r="AHD99" s="44"/>
      <c r="AHE99" s="44"/>
      <c r="AHF99" s="44"/>
      <c r="AHG99" s="44"/>
      <c r="AHH99" s="44"/>
      <c r="AHI99" s="44"/>
      <c r="AHJ99" s="44"/>
      <c r="AHK99" s="44"/>
      <c r="AHL99" s="44"/>
      <c r="AHM99" s="44"/>
      <c r="AHN99" s="44"/>
      <c r="AHO99" s="44"/>
      <c r="AHP99" s="44"/>
      <c r="AHQ99" s="44"/>
      <c r="AHR99" s="44"/>
      <c r="AHS99" s="44"/>
      <c r="AHT99" s="44"/>
      <c r="AHU99" s="44"/>
      <c r="AHV99" s="44"/>
      <c r="AHW99" s="44"/>
      <c r="AHX99" s="44"/>
      <c r="AHY99" s="44"/>
      <c r="AHZ99" s="44"/>
      <c r="AIA99" s="44"/>
      <c r="AIB99" s="44"/>
      <c r="AIC99" s="44"/>
      <c r="AID99" s="44"/>
      <c r="AIE99" s="44"/>
      <c r="AIF99" s="44"/>
      <c r="AIG99" s="44"/>
      <c r="AIH99" s="44"/>
      <c r="AII99" s="44"/>
      <c r="AIJ99" s="44"/>
      <c r="AIK99" s="44"/>
      <c r="AIL99" s="44"/>
      <c r="AIM99" s="44"/>
      <c r="AIN99" s="44"/>
      <c r="AIO99" s="44"/>
      <c r="AIP99" s="44"/>
      <c r="AIQ99" s="44"/>
      <c r="AIR99" s="44"/>
      <c r="AIS99" s="44"/>
      <c r="AIT99" s="44"/>
      <c r="AIU99" s="44"/>
      <c r="AIV99" s="44"/>
      <c r="AIW99" s="44"/>
      <c r="AIX99" s="44"/>
      <c r="AIY99" s="44"/>
      <c r="AIZ99" s="44"/>
      <c r="AJA99" s="44"/>
      <c r="AJB99" s="44"/>
      <c r="AJC99" s="44"/>
      <c r="AJD99" s="44"/>
      <c r="AJE99" s="44"/>
      <c r="AJF99" s="44"/>
      <c r="AJG99" s="44"/>
      <c r="AJH99" s="44"/>
      <c r="AJI99" s="44"/>
      <c r="AJJ99" s="44"/>
      <c r="AJK99" s="44"/>
      <c r="AJL99" s="44"/>
      <c r="AJM99" s="44"/>
      <c r="AJN99" s="44"/>
      <c r="AJO99" s="44"/>
      <c r="AJP99" s="44"/>
      <c r="AJQ99" s="44"/>
      <c r="AJR99" s="44"/>
      <c r="AJS99" s="44"/>
      <c r="AJT99" s="44"/>
      <c r="AJU99" s="44"/>
      <c r="AJV99" s="44"/>
      <c r="AJW99" s="44"/>
      <c r="AJX99" s="44"/>
      <c r="AJY99" s="44"/>
      <c r="AJZ99" s="44"/>
      <c r="AKA99" s="44"/>
      <c r="AKB99" s="44"/>
      <c r="AKC99" s="44"/>
      <c r="AKD99" s="44"/>
      <c r="AKE99" s="44"/>
      <c r="AKF99" s="44"/>
      <c r="AKG99" s="44"/>
      <c r="AKH99" s="44"/>
      <c r="AKI99" s="44"/>
      <c r="AKJ99" s="44"/>
      <c r="AKK99" s="44"/>
      <c r="AKL99" s="44"/>
      <c r="AKM99" s="44"/>
      <c r="AKN99" s="44"/>
      <c r="AKO99" s="44"/>
      <c r="AKP99" s="44"/>
      <c r="AKQ99" s="44"/>
      <c r="AKR99" s="44"/>
      <c r="AKS99" s="44"/>
      <c r="AKT99" s="44"/>
      <c r="AKU99" s="44"/>
      <c r="AKV99" s="44"/>
      <c r="AKW99" s="44"/>
      <c r="AKX99" s="44"/>
      <c r="AKY99" s="44"/>
      <c r="AKZ99" s="44"/>
      <c r="ALA99" s="44"/>
      <c r="ALB99" s="44"/>
      <c r="ALC99" s="44"/>
      <c r="ALD99" s="44"/>
      <c r="ALE99" s="44"/>
      <c r="ALF99" s="44"/>
      <c r="ALG99" s="44"/>
      <c r="ALH99" s="44"/>
      <c r="ALI99" s="44"/>
      <c r="ALJ99" s="44"/>
      <c r="ALK99" s="44"/>
      <c r="ALL99" s="44"/>
      <c r="ALM99" s="44"/>
      <c r="ALN99" s="44"/>
      <c r="ALO99" s="44"/>
      <c r="ALP99" s="44"/>
      <c r="ALQ99" s="44"/>
      <c r="ALR99" s="44"/>
      <c r="ALS99" s="44"/>
      <c r="ALT99" s="44"/>
      <c r="ALU99" s="44"/>
      <c r="ALV99" s="44"/>
      <c r="ALW99" s="44"/>
      <c r="ALX99" s="44"/>
      <c r="ALY99" s="44"/>
      <c r="ALZ99" s="44"/>
      <c r="AMA99" s="44"/>
      <c r="AMB99" s="44"/>
      <c r="AMC99" s="44"/>
      <c r="AMD99" s="44"/>
      <c r="AME99" s="44"/>
      <c r="AMF99" s="44"/>
      <c r="AMG99" s="44"/>
      <c r="AMH99" s="44"/>
      <c r="AMI99" s="44"/>
      <c r="AMJ99" s="44"/>
      <c r="AMK99" s="44"/>
      <c r="AML99" s="44"/>
      <c r="AMM99" s="44"/>
      <c r="AMN99" s="44"/>
      <c r="AMO99" s="44"/>
      <c r="AMP99" s="44"/>
      <c r="AMQ99" s="44"/>
      <c r="AMR99" s="44"/>
      <c r="AMS99" s="44"/>
      <c r="AMT99" s="44"/>
      <c r="AMU99" s="44"/>
      <c r="AMV99" s="44"/>
      <c r="AMW99" s="44"/>
      <c r="AMX99" s="44"/>
      <c r="AMY99" s="44"/>
      <c r="AMZ99" s="44"/>
      <c r="ANA99" s="44"/>
      <c r="ANB99" s="44"/>
      <c r="ANC99" s="44"/>
      <c r="AND99" s="44"/>
      <c r="ANE99" s="44"/>
      <c r="ANF99" s="44"/>
      <c r="ANG99" s="44"/>
      <c r="ANH99" s="44"/>
      <c r="ANI99" s="44"/>
      <c r="ANJ99" s="44"/>
      <c r="ANK99" s="44"/>
      <c r="ANL99" s="44"/>
      <c r="ANM99" s="44"/>
      <c r="ANN99" s="44"/>
      <c r="ANO99" s="44"/>
      <c r="ANP99" s="44"/>
      <c r="ANQ99" s="44"/>
      <c r="ANR99" s="44"/>
      <c r="ANS99" s="44"/>
      <c r="ANT99" s="44"/>
      <c r="ANU99" s="44"/>
      <c r="ANV99" s="44"/>
      <c r="ANW99" s="44"/>
      <c r="ANX99" s="44"/>
      <c r="ANY99" s="44"/>
      <c r="ANZ99" s="44"/>
      <c r="AOA99" s="44"/>
      <c r="AOB99" s="44"/>
      <c r="AOC99" s="44"/>
      <c r="AOD99" s="44"/>
      <c r="AOE99" s="44"/>
      <c r="AOF99" s="44"/>
      <c r="AOG99" s="44"/>
      <c r="AOH99" s="44"/>
      <c r="AOI99" s="44"/>
      <c r="AOJ99" s="44"/>
      <c r="AOK99" s="44"/>
      <c r="AOL99" s="44"/>
      <c r="AOM99" s="44"/>
      <c r="AON99" s="44"/>
      <c r="AOO99" s="44"/>
      <c r="AOP99" s="44"/>
      <c r="AOQ99" s="44"/>
      <c r="AOR99" s="44"/>
      <c r="AOS99" s="44"/>
      <c r="AOT99" s="44"/>
      <c r="AOU99" s="44"/>
      <c r="AOV99" s="44"/>
      <c r="AOW99" s="44"/>
      <c r="AOX99" s="44"/>
      <c r="AOY99" s="44"/>
      <c r="AOZ99" s="44"/>
      <c r="APA99" s="44"/>
      <c r="APB99" s="44"/>
      <c r="APC99" s="44"/>
      <c r="APD99" s="44"/>
      <c r="APE99" s="44"/>
      <c r="APF99" s="44"/>
      <c r="APG99" s="44"/>
      <c r="APH99" s="44"/>
      <c r="API99" s="44"/>
      <c r="APJ99" s="44"/>
      <c r="APK99" s="44"/>
      <c r="APL99" s="44"/>
      <c r="APM99" s="44"/>
    </row>
    <row r="100" spans="3:1105" x14ac:dyDescent="0.25">
      <c r="C100" s="46" t="s">
        <v>324</v>
      </c>
      <c r="D100" s="44">
        <v>12457</v>
      </c>
      <c r="E100" s="119">
        <v>0</v>
      </c>
      <c r="F100" s="119">
        <v>-94557454.519999996</v>
      </c>
      <c r="G100" s="119">
        <v>58689002.780000001</v>
      </c>
      <c r="H100" s="119">
        <v>0</v>
      </c>
      <c r="I100" s="44"/>
      <c r="J100" s="44"/>
      <c r="K100" s="44"/>
      <c r="L100" s="44"/>
      <c r="M100" s="44"/>
      <c r="N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/>
      <c r="BM100" s="44"/>
      <c r="BN100" s="44"/>
      <c r="BO100" s="44"/>
      <c r="BP100" s="44"/>
      <c r="BQ100" s="44"/>
      <c r="BR100" s="44"/>
      <c r="BS100" s="44"/>
      <c r="BT100" s="44"/>
      <c r="BU100" s="44"/>
      <c r="BV100" s="44"/>
      <c r="BW100" s="44"/>
      <c r="BX100" s="44"/>
      <c r="BY100" s="44"/>
      <c r="BZ100" s="44"/>
      <c r="CA100" s="44"/>
      <c r="CB100" s="44"/>
      <c r="CC100" s="44"/>
      <c r="CD100" s="44"/>
      <c r="CE100" s="44"/>
      <c r="CF100" s="44"/>
      <c r="CG100" s="44"/>
      <c r="CH100" s="44"/>
      <c r="CI100" s="44"/>
      <c r="CJ100" s="44"/>
      <c r="CK100" s="44"/>
      <c r="CL100" s="44"/>
      <c r="CM100" s="44"/>
      <c r="CN100" s="44"/>
      <c r="CO100" s="44"/>
      <c r="CP100" s="44"/>
      <c r="CQ100" s="44"/>
      <c r="CR100" s="44"/>
      <c r="CS100" s="44"/>
      <c r="CT100" s="44"/>
      <c r="CU100" s="44"/>
      <c r="CV100" s="44"/>
      <c r="CW100" s="44"/>
      <c r="CX100" s="44"/>
      <c r="CY100" s="44"/>
      <c r="CZ100" s="44"/>
      <c r="DA100" s="44"/>
      <c r="DB100" s="44"/>
      <c r="DC100" s="44"/>
      <c r="DD100" s="44"/>
      <c r="DE100" s="44"/>
      <c r="DF100" s="44"/>
      <c r="DG100" s="44"/>
      <c r="DH100" s="44"/>
      <c r="DI100" s="44"/>
      <c r="DJ100" s="44"/>
      <c r="DK100" s="44"/>
      <c r="DL100" s="44"/>
      <c r="DM100" s="44"/>
      <c r="DN100" s="44"/>
      <c r="DO100" s="44"/>
      <c r="DP100" s="44"/>
      <c r="DQ100" s="44"/>
      <c r="DR100" s="44"/>
      <c r="DS100" s="44"/>
      <c r="DT100" s="44"/>
      <c r="DU100" s="44"/>
      <c r="DV100" s="44"/>
      <c r="DW100" s="44"/>
      <c r="DX100" s="44"/>
      <c r="DY100" s="44"/>
      <c r="DZ100" s="44"/>
      <c r="EA100" s="44"/>
      <c r="EB100" s="44"/>
      <c r="EC100" s="44"/>
      <c r="ED100" s="44"/>
      <c r="EE100" s="44"/>
      <c r="EF100" s="44"/>
      <c r="EG100" s="44"/>
      <c r="EH100" s="44"/>
      <c r="EI100" s="44"/>
      <c r="EJ100" s="44"/>
      <c r="EK100" s="44"/>
      <c r="EL100" s="44"/>
      <c r="EM100" s="44"/>
      <c r="EN100" s="44"/>
      <c r="EO100" s="44"/>
      <c r="EP100" s="44"/>
      <c r="EQ100" s="44"/>
      <c r="ER100" s="44"/>
      <c r="ES100" s="44"/>
      <c r="ET100" s="44"/>
      <c r="EU100" s="44"/>
      <c r="EV100" s="44"/>
      <c r="EW100" s="44"/>
      <c r="EX100" s="44"/>
      <c r="EY100" s="44"/>
      <c r="EZ100" s="44"/>
      <c r="FA100" s="44"/>
      <c r="FB100" s="44"/>
      <c r="FC100" s="44"/>
      <c r="FD100" s="44"/>
      <c r="FE100" s="44"/>
      <c r="FF100" s="44"/>
      <c r="FG100" s="44"/>
      <c r="FH100" s="44"/>
      <c r="FI100" s="44"/>
      <c r="FJ100" s="44"/>
      <c r="FK100" s="44"/>
      <c r="FL100" s="44"/>
      <c r="FM100" s="44"/>
      <c r="FN100" s="44"/>
      <c r="FO100" s="44"/>
      <c r="FP100" s="44"/>
      <c r="FQ100" s="44"/>
      <c r="FR100" s="44"/>
      <c r="FS100" s="44"/>
      <c r="FT100" s="44"/>
      <c r="FU100" s="44"/>
      <c r="FV100" s="44"/>
      <c r="FW100" s="44"/>
      <c r="FX100" s="44"/>
      <c r="FY100" s="44"/>
      <c r="FZ100" s="44"/>
      <c r="GA100" s="44"/>
      <c r="GB100" s="44"/>
      <c r="GC100" s="44"/>
      <c r="GD100" s="44"/>
      <c r="GE100" s="44"/>
      <c r="GF100" s="44"/>
      <c r="GG100" s="44"/>
      <c r="GH100" s="44"/>
      <c r="GI100" s="44"/>
      <c r="GJ100" s="44"/>
      <c r="GK100" s="44"/>
      <c r="GL100" s="44"/>
      <c r="GM100" s="44"/>
      <c r="GN100" s="44"/>
      <c r="GO100" s="44"/>
      <c r="GP100" s="44"/>
      <c r="GQ100" s="44"/>
      <c r="GR100" s="44"/>
      <c r="GS100" s="44"/>
      <c r="GT100" s="44"/>
      <c r="GU100" s="44"/>
      <c r="GV100" s="44"/>
      <c r="GW100" s="44"/>
      <c r="GX100" s="44"/>
      <c r="GY100" s="44"/>
      <c r="GZ100" s="44"/>
      <c r="HA100" s="44"/>
      <c r="HB100" s="44"/>
      <c r="HC100" s="44"/>
      <c r="HD100" s="44"/>
      <c r="HE100" s="44"/>
      <c r="HF100" s="44"/>
      <c r="HG100" s="44"/>
      <c r="HH100" s="44"/>
      <c r="HI100" s="44"/>
      <c r="HJ100" s="44"/>
      <c r="HK100" s="44"/>
      <c r="HL100" s="44"/>
      <c r="HM100" s="44"/>
      <c r="HN100" s="44"/>
      <c r="HO100" s="44"/>
      <c r="HP100" s="44"/>
      <c r="HQ100" s="44"/>
      <c r="HR100" s="44"/>
      <c r="HS100" s="44"/>
      <c r="HT100" s="44"/>
      <c r="HU100" s="44"/>
      <c r="HV100" s="44"/>
      <c r="HW100" s="44"/>
      <c r="HX100" s="44"/>
      <c r="HY100" s="44"/>
      <c r="HZ100" s="44"/>
      <c r="IA100" s="44"/>
      <c r="IB100" s="44"/>
      <c r="IC100" s="44"/>
      <c r="ID100" s="44"/>
      <c r="IE100" s="44"/>
      <c r="IF100" s="44"/>
      <c r="IG100" s="44"/>
      <c r="IH100" s="44"/>
      <c r="II100" s="44"/>
      <c r="IJ100" s="44"/>
      <c r="IK100" s="44"/>
      <c r="IL100" s="44"/>
      <c r="IM100" s="44"/>
      <c r="IN100" s="44"/>
      <c r="IO100" s="44"/>
      <c r="IP100" s="44"/>
      <c r="IQ100" s="44"/>
      <c r="IR100" s="44"/>
      <c r="IS100" s="44"/>
      <c r="IT100" s="44"/>
      <c r="IU100" s="44"/>
      <c r="IV100" s="44"/>
      <c r="IW100" s="44"/>
      <c r="IX100" s="44"/>
      <c r="IY100" s="44"/>
      <c r="IZ100" s="44"/>
      <c r="JA100" s="44"/>
      <c r="JB100" s="44"/>
      <c r="JC100" s="44"/>
      <c r="JD100" s="44"/>
      <c r="JE100" s="44"/>
      <c r="JF100" s="44"/>
      <c r="JG100" s="44"/>
      <c r="JH100" s="44"/>
      <c r="JI100" s="44"/>
      <c r="JJ100" s="44"/>
      <c r="JK100" s="44"/>
      <c r="JL100" s="44"/>
      <c r="JM100" s="44"/>
      <c r="JN100" s="44"/>
      <c r="JO100" s="44"/>
      <c r="JP100" s="44"/>
      <c r="JQ100" s="44"/>
      <c r="JR100" s="44"/>
      <c r="JS100" s="44"/>
      <c r="JT100" s="44"/>
      <c r="JU100" s="44"/>
      <c r="JV100" s="44"/>
      <c r="JW100" s="44"/>
      <c r="JX100" s="44"/>
      <c r="JY100" s="44"/>
      <c r="JZ100" s="44"/>
      <c r="KA100" s="44"/>
      <c r="KB100" s="44"/>
      <c r="KC100" s="44"/>
      <c r="KD100" s="44"/>
      <c r="KE100" s="44"/>
      <c r="KF100" s="44"/>
      <c r="KG100" s="44"/>
      <c r="KH100" s="44"/>
      <c r="KI100" s="44"/>
      <c r="KJ100" s="44"/>
      <c r="KK100" s="44"/>
      <c r="KL100" s="44"/>
      <c r="KM100" s="44"/>
      <c r="KN100" s="44"/>
      <c r="KO100" s="44"/>
      <c r="KP100" s="44"/>
      <c r="KQ100" s="44"/>
      <c r="KR100" s="44"/>
      <c r="KS100" s="44"/>
      <c r="KT100" s="44"/>
      <c r="KU100" s="44"/>
      <c r="KV100" s="44"/>
      <c r="KW100" s="44"/>
      <c r="KX100" s="44"/>
      <c r="KY100" s="44"/>
      <c r="KZ100" s="44"/>
      <c r="LA100" s="44"/>
      <c r="LB100" s="44"/>
      <c r="LC100" s="44"/>
      <c r="LD100" s="44"/>
      <c r="LE100" s="44"/>
      <c r="LF100" s="44"/>
      <c r="LG100" s="44"/>
      <c r="LH100" s="44"/>
      <c r="LI100" s="44"/>
      <c r="LJ100" s="44"/>
      <c r="LK100" s="44"/>
      <c r="LL100" s="44"/>
      <c r="LM100" s="44"/>
      <c r="LN100" s="44"/>
      <c r="LO100" s="44"/>
      <c r="LP100" s="44"/>
      <c r="LQ100" s="44"/>
      <c r="LR100" s="44"/>
      <c r="LS100" s="44"/>
      <c r="LT100" s="44"/>
      <c r="LU100" s="44"/>
      <c r="LV100" s="44"/>
      <c r="LW100" s="44"/>
      <c r="LX100" s="44"/>
      <c r="LY100" s="44"/>
      <c r="LZ100" s="44"/>
      <c r="MA100" s="44"/>
      <c r="MB100" s="44"/>
      <c r="MC100" s="44"/>
      <c r="MD100" s="44"/>
      <c r="ME100" s="44"/>
      <c r="MF100" s="44"/>
      <c r="MG100" s="44"/>
      <c r="MH100" s="44"/>
      <c r="MI100" s="44"/>
      <c r="MJ100" s="44"/>
      <c r="MK100" s="44"/>
      <c r="ML100" s="44"/>
      <c r="MM100" s="44"/>
      <c r="MN100" s="44"/>
      <c r="MO100" s="44"/>
      <c r="MP100" s="44"/>
      <c r="MQ100" s="44"/>
      <c r="MR100" s="44"/>
      <c r="MS100" s="44"/>
      <c r="MT100" s="44"/>
      <c r="MU100" s="44"/>
      <c r="MV100" s="44"/>
      <c r="MW100" s="44"/>
      <c r="MX100" s="44"/>
      <c r="MY100" s="44"/>
      <c r="MZ100" s="44"/>
      <c r="NA100" s="44"/>
      <c r="NB100" s="44"/>
      <c r="NC100" s="44"/>
      <c r="ND100" s="44"/>
      <c r="NE100" s="44"/>
      <c r="NF100" s="44"/>
      <c r="NG100" s="44"/>
      <c r="NH100" s="44"/>
      <c r="NI100" s="44"/>
      <c r="NJ100" s="44"/>
      <c r="NK100" s="44"/>
      <c r="NL100" s="44"/>
      <c r="NM100" s="44"/>
      <c r="NN100" s="44"/>
      <c r="NO100" s="44"/>
      <c r="NP100" s="44"/>
      <c r="NQ100" s="44"/>
      <c r="NR100" s="44"/>
      <c r="NS100" s="44"/>
      <c r="NT100" s="44"/>
      <c r="NU100" s="44"/>
      <c r="NV100" s="44"/>
      <c r="NW100" s="44"/>
      <c r="NX100" s="44"/>
      <c r="NY100" s="44"/>
      <c r="NZ100" s="44"/>
      <c r="OA100" s="44"/>
      <c r="OB100" s="44"/>
      <c r="OC100" s="44"/>
      <c r="OD100" s="44"/>
      <c r="OE100" s="44"/>
      <c r="OF100" s="44"/>
      <c r="OG100" s="44"/>
      <c r="OH100" s="44"/>
      <c r="OI100" s="44"/>
      <c r="OJ100" s="44"/>
      <c r="OK100" s="44"/>
      <c r="OL100" s="44"/>
      <c r="OM100" s="44"/>
      <c r="ON100" s="44"/>
      <c r="OO100" s="44"/>
      <c r="OP100" s="44"/>
      <c r="OQ100" s="44"/>
      <c r="OR100" s="44"/>
      <c r="OS100" s="44"/>
      <c r="OT100" s="44"/>
      <c r="OU100" s="44"/>
      <c r="OV100" s="44"/>
      <c r="OW100" s="44"/>
      <c r="OX100" s="44"/>
      <c r="OY100" s="44"/>
      <c r="OZ100" s="44"/>
      <c r="PA100" s="44"/>
      <c r="PB100" s="44"/>
      <c r="PC100" s="44"/>
      <c r="PD100" s="44"/>
      <c r="PE100" s="44"/>
      <c r="PF100" s="44"/>
      <c r="PG100" s="44"/>
      <c r="PH100" s="44"/>
      <c r="PI100" s="44"/>
      <c r="PJ100" s="44"/>
      <c r="PK100" s="44"/>
      <c r="PL100" s="44"/>
      <c r="PM100" s="44"/>
      <c r="PN100" s="44"/>
      <c r="PO100" s="44"/>
      <c r="PP100" s="44"/>
      <c r="PQ100" s="44"/>
      <c r="PR100" s="44"/>
      <c r="PS100" s="44"/>
      <c r="PT100" s="44"/>
      <c r="PU100" s="44"/>
      <c r="PV100" s="44"/>
      <c r="PW100" s="44"/>
      <c r="PX100" s="44"/>
      <c r="PY100" s="44"/>
      <c r="PZ100" s="44"/>
      <c r="QA100" s="44"/>
      <c r="QB100" s="44"/>
      <c r="QC100" s="44"/>
      <c r="QD100" s="44"/>
      <c r="QE100" s="44"/>
      <c r="QF100" s="44"/>
      <c r="QG100" s="44"/>
      <c r="QH100" s="44"/>
      <c r="QI100" s="44"/>
      <c r="QJ100" s="44"/>
      <c r="QK100" s="44"/>
      <c r="QL100" s="44"/>
      <c r="QM100" s="44"/>
      <c r="QN100" s="44"/>
      <c r="QO100" s="44"/>
      <c r="QP100" s="44"/>
      <c r="QQ100" s="44"/>
      <c r="QR100" s="44"/>
      <c r="QS100" s="44"/>
      <c r="QT100" s="44"/>
      <c r="QU100" s="44"/>
      <c r="QV100" s="44"/>
      <c r="QW100" s="44"/>
      <c r="QX100" s="44"/>
      <c r="QY100" s="44"/>
      <c r="QZ100" s="44"/>
      <c r="RA100" s="44"/>
      <c r="RB100" s="44"/>
      <c r="RC100" s="44"/>
      <c r="RD100" s="44"/>
      <c r="RE100" s="44"/>
      <c r="RF100" s="44"/>
      <c r="RG100" s="44"/>
      <c r="RH100" s="44"/>
      <c r="RI100" s="44"/>
      <c r="RJ100" s="44"/>
      <c r="RK100" s="44"/>
      <c r="RL100" s="44"/>
      <c r="RM100" s="44"/>
      <c r="RN100" s="44"/>
      <c r="RO100" s="44"/>
      <c r="RP100" s="44"/>
      <c r="RQ100" s="44"/>
      <c r="RR100" s="44"/>
      <c r="RS100" s="44"/>
      <c r="RT100" s="44"/>
      <c r="RU100" s="44"/>
      <c r="RV100" s="44"/>
      <c r="RW100" s="44"/>
      <c r="RX100" s="44"/>
      <c r="RY100" s="44"/>
      <c r="RZ100" s="44"/>
      <c r="SA100" s="44"/>
      <c r="SB100" s="44"/>
      <c r="SC100" s="44"/>
      <c r="SD100" s="44"/>
      <c r="SE100" s="44"/>
      <c r="SF100" s="44"/>
      <c r="SG100" s="44"/>
      <c r="SH100" s="44"/>
      <c r="SI100" s="44"/>
      <c r="SJ100" s="44"/>
      <c r="SK100" s="44"/>
      <c r="SL100" s="44"/>
      <c r="SM100" s="44"/>
      <c r="SN100" s="44"/>
      <c r="SO100" s="44"/>
      <c r="SP100" s="44"/>
      <c r="SQ100" s="44"/>
      <c r="SR100" s="44"/>
      <c r="SS100" s="44"/>
      <c r="ST100" s="44"/>
      <c r="SU100" s="44"/>
      <c r="SV100" s="44"/>
      <c r="SW100" s="44"/>
      <c r="SX100" s="44"/>
      <c r="SY100" s="44"/>
      <c r="SZ100" s="44"/>
      <c r="TA100" s="44"/>
      <c r="TB100" s="44"/>
      <c r="TC100" s="44"/>
      <c r="TD100" s="44"/>
      <c r="TE100" s="44"/>
      <c r="TF100" s="44"/>
      <c r="TG100" s="44"/>
      <c r="TH100" s="44"/>
      <c r="TI100" s="44"/>
      <c r="TJ100" s="44"/>
      <c r="TK100" s="44"/>
      <c r="TL100" s="44"/>
      <c r="TM100" s="44"/>
      <c r="TN100" s="44"/>
      <c r="TO100" s="44"/>
      <c r="TP100" s="44"/>
      <c r="TQ100" s="44"/>
      <c r="TR100" s="44"/>
      <c r="TS100" s="44"/>
      <c r="TT100" s="44"/>
      <c r="TU100" s="44"/>
      <c r="TV100" s="44"/>
      <c r="TW100" s="44"/>
      <c r="TX100" s="44"/>
      <c r="TY100" s="44"/>
      <c r="TZ100" s="44"/>
      <c r="UA100" s="44"/>
      <c r="UB100" s="44"/>
      <c r="UC100" s="44"/>
      <c r="UD100" s="44"/>
      <c r="UE100" s="44"/>
      <c r="UF100" s="44"/>
      <c r="UG100" s="44"/>
      <c r="UH100" s="44"/>
      <c r="UI100" s="44"/>
      <c r="UJ100" s="44"/>
      <c r="UK100" s="44"/>
      <c r="UL100" s="44"/>
      <c r="UM100" s="44"/>
      <c r="UN100" s="44"/>
      <c r="UO100" s="44"/>
      <c r="UP100" s="44"/>
      <c r="UQ100" s="44"/>
      <c r="UR100" s="44"/>
      <c r="US100" s="44"/>
      <c r="UT100" s="44"/>
      <c r="UU100" s="44"/>
      <c r="UV100" s="44"/>
      <c r="UW100" s="44"/>
      <c r="UX100" s="44"/>
      <c r="UY100" s="44"/>
      <c r="UZ100" s="44"/>
      <c r="VA100" s="44"/>
      <c r="VB100" s="44"/>
      <c r="VC100" s="44"/>
      <c r="VD100" s="44"/>
      <c r="VE100" s="44"/>
      <c r="VF100" s="44"/>
      <c r="VG100" s="44"/>
      <c r="VH100" s="44"/>
      <c r="VI100" s="44"/>
      <c r="VJ100" s="44"/>
      <c r="VK100" s="44"/>
      <c r="VL100" s="44"/>
      <c r="VM100" s="44"/>
      <c r="VN100" s="44"/>
      <c r="VO100" s="44"/>
      <c r="VP100" s="44"/>
      <c r="VQ100" s="44"/>
      <c r="VR100" s="44"/>
      <c r="VS100" s="44"/>
      <c r="VT100" s="44"/>
      <c r="VU100" s="44"/>
      <c r="VV100" s="44"/>
      <c r="VW100" s="44"/>
      <c r="VX100" s="44"/>
      <c r="VY100" s="44"/>
      <c r="VZ100" s="44"/>
      <c r="WA100" s="44"/>
      <c r="WB100" s="44"/>
      <c r="WC100" s="44"/>
      <c r="WD100" s="44"/>
      <c r="WE100" s="44"/>
      <c r="WF100" s="44"/>
      <c r="WG100" s="44"/>
      <c r="WH100" s="44"/>
      <c r="WI100" s="44"/>
      <c r="WJ100" s="44"/>
      <c r="WK100" s="44"/>
      <c r="WL100" s="44"/>
      <c r="WM100" s="44"/>
      <c r="WN100" s="44"/>
      <c r="WO100" s="44"/>
      <c r="WP100" s="44"/>
      <c r="WQ100" s="44"/>
      <c r="WR100" s="44"/>
      <c r="WS100" s="44"/>
      <c r="WT100" s="44"/>
      <c r="WU100" s="44"/>
      <c r="WV100" s="44"/>
      <c r="WW100" s="44"/>
      <c r="WX100" s="44"/>
      <c r="WY100" s="44"/>
      <c r="WZ100" s="44"/>
      <c r="XA100" s="44"/>
      <c r="XB100" s="44"/>
      <c r="XC100" s="44"/>
      <c r="XD100" s="44"/>
      <c r="XE100" s="44"/>
      <c r="XF100" s="44"/>
      <c r="XG100" s="44"/>
      <c r="XH100" s="44"/>
      <c r="XI100" s="44"/>
      <c r="XJ100" s="44"/>
      <c r="XK100" s="44"/>
      <c r="XL100" s="44"/>
      <c r="XM100" s="44"/>
      <c r="XN100" s="44"/>
      <c r="XO100" s="44"/>
      <c r="XP100" s="44"/>
      <c r="XQ100" s="44"/>
      <c r="XR100" s="44"/>
      <c r="XS100" s="44"/>
      <c r="XT100" s="44"/>
      <c r="XU100" s="44"/>
      <c r="XV100" s="44"/>
      <c r="XW100" s="44"/>
      <c r="XX100" s="44"/>
      <c r="XY100" s="44"/>
      <c r="XZ100" s="44"/>
      <c r="YA100" s="44"/>
      <c r="YB100" s="44"/>
      <c r="YC100" s="44"/>
      <c r="YD100" s="44"/>
      <c r="YE100" s="44"/>
      <c r="YF100" s="44"/>
      <c r="YG100" s="44"/>
      <c r="YH100" s="44"/>
      <c r="YI100" s="44"/>
      <c r="YJ100" s="44"/>
      <c r="YK100" s="44"/>
      <c r="YL100" s="44"/>
      <c r="YM100" s="44"/>
      <c r="YN100" s="44"/>
      <c r="YO100" s="44"/>
      <c r="YP100" s="44"/>
      <c r="YQ100" s="44"/>
      <c r="YR100" s="44"/>
      <c r="YS100" s="44"/>
      <c r="YT100" s="44"/>
      <c r="YU100" s="44"/>
      <c r="YV100" s="44"/>
      <c r="YW100" s="44"/>
      <c r="YX100" s="44"/>
      <c r="YY100" s="44"/>
      <c r="YZ100" s="44"/>
      <c r="ZA100" s="44"/>
      <c r="ZB100" s="44"/>
      <c r="ZC100" s="44"/>
      <c r="ZD100" s="44"/>
      <c r="ZE100" s="44"/>
      <c r="ZF100" s="44"/>
      <c r="ZG100" s="44"/>
      <c r="ZH100" s="44"/>
      <c r="ZI100" s="44"/>
      <c r="ZJ100" s="44"/>
      <c r="ZK100" s="44"/>
      <c r="ZL100" s="44"/>
      <c r="ZM100" s="44"/>
      <c r="ZN100" s="44"/>
      <c r="ZO100" s="44"/>
      <c r="ZP100" s="44"/>
      <c r="ZQ100" s="44"/>
      <c r="ZR100" s="44"/>
      <c r="ZS100" s="44"/>
      <c r="ZT100" s="44"/>
      <c r="ZU100" s="44"/>
      <c r="ZV100" s="44"/>
      <c r="ZW100" s="44"/>
      <c r="ZX100" s="44"/>
      <c r="ZY100" s="44"/>
      <c r="ZZ100" s="44"/>
      <c r="AAA100" s="44"/>
      <c r="AAB100" s="44"/>
      <c r="AAC100" s="44"/>
      <c r="AAD100" s="44"/>
      <c r="AAE100" s="44"/>
      <c r="AAF100" s="44"/>
      <c r="AAG100" s="44"/>
      <c r="AAH100" s="44"/>
      <c r="AAI100" s="44"/>
      <c r="AAJ100" s="44"/>
      <c r="AAK100" s="44"/>
      <c r="AAL100" s="44"/>
      <c r="AAM100" s="44"/>
      <c r="AAN100" s="44"/>
      <c r="AAO100" s="44"/>
      <c r="AAP100" s="44"/>
      <c r="AAQ100" s="44"/>
      <c r="AAR100" s="44"/>
      <c r="AAS100" s="44"/>
      <c r="AAT100" s="44"/>
      <c r="AAU100" s="44"/>
      <c r="AAV100" s="44"/>
      <c r="AAW100" s="44"/>
      <c r="AAX100" s="44"/>
      <c r="AAY100" s="44"/>
      <c r="AAZ100" s="44"/>
      <c r="ABA100" s="44"/>
      <c r="ABB100" s="44"/>
      <c r="ABC100" s="44"/>
      <c r="ABD100" s="44"/>
      <c r="ABE100" s="44"/>
      <c r="ABF100" s="44"/>
      <c r="ABG100" s="44"/>
      <c r="ABH100" s="44"/>
      <c r="ABI100" s="44"/>
      <c r="ABJ100" s="44"/>
      <c r="ABK100" s="44"/>
      <c r="ABL100" s="44"/>
      <c r="ABM100" s="44"/>
      <c r="ABN100" s="44"/>
      <c r="ABO100" s="44"/>
      <c r="ABP100" s="44"/>
      <c r="ABQ100" s="44"/>
      <c r="ABR100" s="44"/>
      <c r="ABS100" s="44"/>
      <c r="ABT100" s="44"/>
      <c r="ABU100" s="44"/>
      <c r="ABV100" s="44"/>
      <c r="ABW100" s="44"/>
      <c r="ABX100" s="44"/>
      <c r="ABY100" s="44"/>
      <c r="ABZ100" s="44"/>
      <c r="ACA100" s="44"/>
      <c r="ACB100" s="44"/>
      <c r="ACC100" s="44"/>
      <c r="ACD100" s="44"/>
      <c r="ACE100" s="44"/>
      <c r="ACF100" s="44"/>
      <c r="ACG100" s="44"/>
      <c r="ACH100" s="44"/>
      <c r="ACI100" s="44"/>
      <c r="ACJ100" s="44"/>
      <c r="ACK100" s="44"/>
      <c r="ACL100" s="44"/>
      <c r="ACM100" s="44"/>
      <c r="ACN100" s="44"/>
      <c r="ACO100" s="44"/>
      <c r="ACP100" s="44"/>
      <c r="ACQ100" s="44"/>
      <c r="ACR100" s="44"/>
      <c r="ACS100" s="44"/>
      <c r="ACT100" s="44"/>
      <c r="ACU100" s="44"/>
      <c r="ACV100" s="44"/>
      <c r="ACW100" s="44"/>
      <c r="ACX100" s="44"/>
      <c r="ACY100" s="44"/>
      <c r="ACZ100" s="44"/>
      <c r="ADA100" s="44"/>
      <c r="ADB100" s="44"/>
      <c r="ADC100" s="44"/>
      <c r="ADD100" s="44"/>
      <c r="ADE100" s="44"/>
      <c r="ADF100" s="44"/>
      <c r="ADG100" s="44"/>
      <c r="ADH100" s="44"/>
      <c r="ADI100" s="44"/>
      <c r="ADJ100" s="44"/>
      <c r="ADK100" s="44"/>
      <c r="ADL100" s="44"/>
      <c r="ADM100" s="44"/>
      <c r="ADN100" s="44"/>
      <c r="ADO100" s="44"/>
      <c r="ADP100" s="44"/>
      <c r="ADQ100" s="44"/>
      <c r="ADR100" s="44"/>
      <c r="ADS100" s="44"/>
      <c r="ADT100" s="44"/>
      <c r="ADU100" s="44"/>
      <c r="ADV100" s="44"/>
      <c r="ADW100" s="44"/>
      <c r="ADX100" s="44"/>
      <c r="ADY100" s="44"/>
      <c r="ADZ100" s="44"/>
      <c r="AEA100" s="44"/>
      <c r="AEB100" s="44"/>
      <c r="AEC100" s="44"/>
      <c r="AED100" s="44"/>
      <c r="AEE100" s="44"/>
      <c r="AEF100" s="44"/>
      <c r="AEG100" s="44"/>
      <c r="AEH100" s="44"/>
      <c r="AEI100" s="44"/>
      <c r="AEJ100" s="44"/>
      <c r="AEK100" s="44"/>
      <c r="AEL100" s="44"/>
      <c r="AEM100" s="44"/>
      <c r="AEN100" s="44"/>
      <c r="AEO100" s="44"/>
      <c r="AEP100" s="44"/>
      <c r="AEQ100" s="44"/>
      <c r="AER100" s="44"/>
      <c r="AES100" s="44"/>
      <c r="AET100" s="44"/>
      <c r="AEU100" s="44"/>
      <c r="AEV100" s="44"/>
      <c r="AEW100" s="44"/>
      <c r="AEX100" s="44"/>
      <c r="AEY100" s="44"/>
      <c r="AEZ100" s="44"/>
      <c r="AFA100" s="44"/>
      <c r="AFB100" s="44"/>
      <c r="AFC100" s="44"/>
      <c r="AFD100" s="44"/>
      <c r="AFE100" s="44"/>
      <c r="AFF100" s="44"/>
      <c r="AFG100" s="44"/>
      <c r="AFH100" s="44"/>
      <c r="AFI100" s="44"/>
      <c r="AFJ100" s="44"/>
      <c r="AFK100" s="44"/>
      <c r="AFL100" s="44"/>
      <c r="AFM100" s="44"/>
      <c r="AFN100" s="44"/>
      <c r="AFO100" s="44"/>
      <c r="AFP100" s="44"/>
      <c r="AFQ100" s="44"/>
      <c r="AFR100" s="44"/>
      <c r="AFS100" s="44"/>
      <c r="AFT100" s="44"/>
      <c r="AFU100" s="44"/>
      <c r="AFV100" s="44"/>
      <c r="AFW100" s="44"/>
      <c r="AFX100" s="44"/>
      <c r="AFY100" s="44"/>
      <c r="AFZ100" s="44"/>
      <c r="AGA100" s="44"/>
      <c r="AGB100" s="44"/>
      <c r="AGC100" s="44"/>
      <c r="AGD100" s="44"/>
      <c r="AGE100" s="44"/>
      <c r="AGF100" s="44"/>
      <c r="AGG100" s="44"/>
      <c r="AGH100" s="44"/>
      <c r="AGI100" s="44"/>
      <c r="AGJ100" s="44"/>
      <c r="AGK100" s="44"/>
      <c r="AGL100" s="44"/>
      <c r="AGM100" s="44"/>
      <c r="AGN100" s="44"/>
      <c r="AGO100" s="44"/>
      <c r="AGP100" s="44"/>
      <c r="AGQ100" s="44"/>
      <c r="AGR100" s="44"/>
      <c r="AGS100" s="44"/>
      <c r="AGT100" s="44"/>
      <c r="AGU100" s="44"/>
      <c r="AGV100" s="44"/>
      <c r="AGW100" s="44"/>
      <c r="AGX100" s="44"/>
      <c r="AGY100" s="44"/>
      <c r="AGZ100" s="44"/>
      <c r="AHA100" s="44"/>
      <c r="AHB100" s="44"/>
      <c r="AHC100" s="44"/>
      <c r="AHD100" s="44"/>
      <c r="AHE100" s="44"/>
      <c r="AHF100" s="44"/>
      <c r="AHG100" s="44"/>
      <c r="AHH100" s="44"/>
      <c r="AHI100" s="44"/>
      <c r="AHJ100" s="44"/>
      <c r="AHK100" s="44"/>
      <c r="AHL100" s="44"/>
      <c r="AHM100" s="44"/>
      <c r="AHN100" s="44"/>
      <c r="AHO100" s="44"/>
      <c r="AHP100" s="44"/>
      <c r="AHQ100" s="44"/>
      <c r="AHR100" s="44"/>
      <c r="AHS100" s="44"/>
      <c r="AHT100" s="44"/>
      <c r="AHU100" s="44"/>
      <c r="AHV100" s="44"/>
      <c r="AHW100" s="44"/>
      <c r="AHX100" s="44"/>
      <c r="AHY100" s="44"/>
      <c r="AHZ100" s="44"/>
      <c r="AIA100" s="44"/>
      <c r="AIB100" s="44"/>
      <c r="AIC100" s="44"/>
      <c r="AID100" s="44"/>
      <c r="AIE100" s="44"/>
      <c r="AIF100" s="44"/>
      <c r="AIG100" s="44"/>
      <c r="AIH100" s="44"/>
      <c r="AII100" s="44"/>
      <c r="AIJ100" s="44"/>
      <c r="AIK100" s="44"/>
      <c r="AIL100" s="44"/>
      <c r="AIM100" s="44"/>
      <c r="AIN100" s="44"/>
      <c r="AIO100" s="44"/>
      <c r="AIP100" s="44"/>
      <c r="AIQ100" s="44"/>
      <c r="AIR100" s="44"/>
      <c r="AIS100" s="44"/>
      <c r="AIT100" s="44"/>
      <c r="AIU100" s="44"/>
      <c r="AIV100" s="44"/>
      <c r="AIW100" s="44"/>
      <c r="AIX100" s="44"/>
      <c r="AIY100" s="44"/>
      <c r="AIZ100" s="44"/>
      <c r="AJA100" s="44"/>
      <c r="AJB100" s="44"/>
      <c r="AJC100" s="44"/>
      <c r="AJD100" s="44"/>
      <c r="AJE100" s="44"/>
      <c r="AJF100" s="44"/>
      <c r="AJG100" s="44"/>
      <c r="AJH100" s="44"/>
      <c r="AJI100" s="44"/>
      <c r="AJJ100" s="44"/>
      <c r="AJK100" s="44"/>
      <c r="AJL100" s="44"/>
      <c r="AJM100" s="44"/>
      <c r="AJN100" s="44"/>
      <c r="AJO100" s="44"/>
      <c r="AJP100" s="44"/>
      <c r="AJQ100" s="44"/>
      <c r="AJR100" s="44"/>
      <c r="AJS100" s="44"/>
      <c r="AJT100" s="44"/>
      <c r="AJU100" s="44"/>
      <c r="AJV100" s="44"/>
      <c r="AJW100" s="44"/>
      <c r="AJX100" s="44"/>
      <c r="AJY100" s="44"/>
      <c r="AJZ100" s="44"/>
      <c r="AKA100" s="44"/>
      <c r="AKB100" s="44"/>
      <c r="AKC100" s="44"/>
      <c r="AKD100" s="44"/>
      <c r="AKE100" s="44"/>
      <c r="AKF100" s="44"/>
      <c r="AKG100" s="44"/>
      <c r="AKH100" s="44"/>
      <c r="AKI100" s="44"/>
      <c r="AKJ100" s="44"/>
      <c r="AKK100" s="44"/>
      <c r="AKL100" s="44"/>
      <c r="AKM100" s="44"/>
      <c r="AKN100" s="44"/>
      <c r="AKO100" s="44"/>
      <c r="AKP100" s="44"/>
      <c r="AKQ100" s="44"/>
      <c r="AKR100" s="44"/>
      <c r="AKS100" s="44"/>
      <c r="AKT100" s="44"/>
      <c r="AKU100" s="44"/>
      <c r="AKV100" s="44"/>
      <c r="AKW100" s="44"/>
      <c r="AKX100" s="44"/>
      <c r="AKY100" s="44"/>
      <c r="AKZ100" s="44"/>
      <c r="ALA100" s="44"/>
      <c r="ALB100" s="44"/>
      <c r="ALC100" s="44"/>
      <c r="ALD100" s="44"/>
      <c r="ALE100" s="44"/>
      <c r="ALF100" s="44"/>
      <c r="ALG100" s="44"/>
      <c r="ALH100" s="44"/>
      <c r="ALI100" s="44"/>
      <c r="ALJ100" s="44"/>
      <c r="ALK100" s="44"/>
      <c r="ALL100" s="44"/>
      <c r="ALM100" s="44"/>
      <c r="ALN100" s="44"/>
      <c r="ALO100" s="44"/>
      <c r="ALP100" s="44"/>
      <c r="ALQ100" s="44"/>
      <c r="ALR100" s="44"/>
      <c r="ALS100" s="44"/>
      <c r="ALT100" s="44"/>
      <c r="ALU100" s="44"/>
      <c r="ALV100" s="44"/>
      <c r="ALW100" s="44"/>
      <c r="ALX100" s="44"/>
      <c r="ALY100" s="44"/>
      <c r="ALZ100" s="44"/>
      <c r="AMA100" s="44"/>
      <c r="AMB100" s="44"/>
      <c r="AMC100" s="44"/>
      <c r="AMD100" s="44"/>
      <c r="AME100" s="44"/>
      <c r="AMF100" s="44"/>
      <c r="AMG100" s="44"/>
      <c r="AMH100" s="44"/>
      <c r="AMI100" s="44"/>
      <c r="AMJ100" s="44"/>
      <c r="AMK100" s="44"/>
      <c r="AML100" s="44"/>
      <c r="AMM100" s="44"/>
      <c r="AMN100" s="44"/>
      <c r="AMO100" s="44"/>
      <c r="AMP100" s="44"/>
      <c r="AMQ100" s="44"/>
      <c r="AMR100" s="44"/>
      <c r="AMS100" s="44"/>
      <c r="AMT100" s="44"/>
      <c r="AMU100" s="44"/>
      <c r="AMV100" s="44"/>
      <c r="AMW100" s="44"/>
      <c r="AMX100" s="44"/>
      <c r="AMY100" s="44"/>
      <c r="AMZ100" s="44"/>
      <c r="ANA100" s="44"/>
      <c r="ANB100" s="44"/>
      <c r="ANC100" s="44"/>
      <c r="AND100" s="44"/>
      <c r="ANE100" s="44"/>
      <c r="ANF100" s="44"/>
      <c r="ANG100" s="44"/>
      <c r="ANH100" s="44"/>
      <c r="ANI100" s="44"/>
      <c r="ANJ100" s="44"/>
      <c r="ANK100" s="44"/>
      <c r="ANL100" s="44"/>
      <c r="ANM100" s="44"/>
      <c r="ANN100" s="44"/>
      <c r="ANO100" s="44"/>
      <c r="ANP100" s="44"/>
      <c r="ANQ100" s="44"/>
      <c r="ANR100" s="44"/>
      <c r="ANS100" s="44"/>
      <c r="ANT100" s="44"/>
      <c r="ANU100" s="44"/>
      <c r="ANV100" s="44"/>
      <c r="ANW100" s="44"/>
      <c r="ANX100" s="44"/>
      <c r="ANY100" s="44"/>
      <c r="ANZ100" s="44"/>
      <c r="AOA100" s="44"/>
      <c r="AOB100" s="44"/>
      <c r="AOC100" s="44"/>
      <c r="AOD100" s="44"/>
      <c r="AOE100" s="44"/>
      <c r="AOF100" s="44"/>
      <c r="AOG100" s="44"/>
      <c r="AOH100" s="44"/>
      <c r="AOI100" s="44"/>
      <c r="AOJ100" s="44"/>
      <c r="AOK100" s="44"/>
      <c r="AOL100" s="44"/>
      <c r="AOM100" s="44"/>
      <c r="AON100" s="44"/>
      <c r="AOO100" s="44"/>
      <c r="AOP100" s="44"/>
      <c r="AOQ100" s="44"/>
      <c r="AOR100" s="44"/>
      <c r="AOS100" s="44"/>
      <c r="AOT100" s="44"/>
      <c r="AOU100" s="44"/>
      <c r="AOV100" s="44"/>
      <c r="AOW100" s="44"/>
      <c r="AOX100" s="44"/>
      <c r="AOY100" s="44"/>
      <c r="AOZ100" s="44"/>
      <c r="APA100" s="44"/>
      <c r="APB100" s="44"/>
      <c r="APC100" s="44"/>
      <c r="APD100" s="44"/>
      <c r="APE100" s="44"/>
      <c r="APF100" s="44"/>
      <c r="APG100" s="44"/>
      <c r="APH100" s="44"/>
      <c r="API100" s="44"/>
      <c r="APJ100" s="44"/>
      <c r="APK100" s="44"/>
      <c r="APL100" s="44"/>
      <c r="APM100" s="44"/>
    </row>
    <row r="101" spans="3:1105" x14ac:dyDescent="0.25">
      <c r="C101" s="46" t="s">
        <v>125</v>
      </c>
      <c r="D101" s="44"/>
      <c r="E101" s="44"/>
      <c r="F101" s="44"/>
      <c r="H101" s="44"/>
      <c r="I101" s="44"/>
      <c r="J101" s="44"/>
      <c r="K101" s="44"/>
      <c r="L101" s="44"/>
      <c r="M101" s="44"/>
      <c r="N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/>
      <c r="BM101" s="44"/>
      <c r="BN101" s="44"/>
      <c r="BO101" s="44"/>
      <c r="BP101" s="44"/>
      <c r="BQ101" s="44"/>
      <c r="BR101" s="44"/>
      <c r="BS101" s="44"/>
      <c r="BT101" s="44"/>
      <c r="BU101" s="44"/>
      <c r="BV101" s="44"/>
      <c r="BW101" s="44"/>
      <c r="BX101" s="44"/>
      <c r="BY101" s="44"/>
      <c r="BZ101" s="44"/>
      <c r="CA101" s="44"/>
      <c r="CB101" s="44"/>
      <c r="CC101" s="44"/>
      <c r="CD101" s="44"/>
      <c r="CE101" s="44"/>
      <c r="CF101" s="44"/>
      <c r="CG101" s="44"/>
      <c r="CH101" s="44"/>
      <c r="CI101" s="44"/>
      <c r="CJ101" s="44"/>
      <c r="CK101" s="44"/>
      <c r="CL101" s="44"/>
      <c r="CM101" s="44"/>
      <c r="CN101" s="44"/>
      <c r="CO101" s="44"/>
      <c r="CP101" s="44"/>
      <c r="CQ101" s="44"/>
      <c r="CR101" s="44"/>
      <c r="CS101" s="44"/>
      <c r="CT101" s="44"/>
      <c r="CU101" s="44"/>
      <c r="CV101" s="44"/>
      <c r="CW101" s="44"/>
      <c r="CX101" s="44"/>
      <c r="CY101" s="44"/>
      <c r="CZ101" s="44"/>
      <c r="DA101" s="44"/>
      <c r="DB101" s="44"/>
      <c r="DC101" s="44"/>
      <c r="DD101" s="44"/>
      <c r="DE101" s="44"/>
      <c r="DF101" s="44"/>
      <c r="DG101" s="44"/>
      <c r="DH101" s="44"/>
      <c r="DI101" s="44"/>
      <c r="DJ101" s="44"/>
      <c r="DK101" s="44"/>
      <c r="DL101" s="44"/>
      <c r="DM101" s="44"/>
      <c r="DN101" s="44"/>
      <c r="DO101" s="44"/>
      <c r="DP101" s="44"/>
      <c r="DQ101" s="44"/>
      <c r="DR101" s="44"/>
      <c r="DS101" s="44"/>
      <c r="DT101" s="44"/>
      <c r="DU101" s="44"/>
      <c r="DV101" s="44"/>
      <c r="DW101" s="44"/>
      <c r="DX101" s="44"/>
      <c r="DY101" s="44"/>
      <c r="DZ101" s="44"/>
      <c r="EA101" s="44"/>
      <c r="EB101" s="44"/>
      <c r="EC101" s="44"/>
      <c r="ED101" s="44"/>
      <c r="EE101" s="44"/>
      <c r="EF101" s="44"/>
      <c r="EG101" s="44"/>
      <c r="EH101" s="44"/>
      <c r="EI101" s="44"/>
      <c r="EJ101" s="44"/>
      <c r="EK101" s="44"/>
      <c r="EL101" s="44"/>
      <c r="EM101" s="44"/>
      <c r="EN101" s="44"/>
      <c r="EO101" s="44"/>
      <c r="EP101" s="44"/>
      <c r="EQ101" s="44"/>
      <c r="ER101" s="44"/>
      <c r="ES101" s="44"/>
      <c r="ET101" s="44"/>
      <c r="EU101" s="44"/>
      <c r="EV101" s="44"/>
      <c r="EW101" s="44"/>
      <c r="EX101" s="44"/>
      <c r="EY101" s="44"/>
      <c r="EZ101" s="44"/>
      <c r="FA101" s="44"/>
      <c r="FB101" s="44"/>
      <c r="FC101" s="44"/>
      <c r="FD101" s="44"/>
      <c r="FE101" s="44"/>
      <c r="FF101" s="44"/>
      <c r="FG101" s="44"/>
      <c r="FH101" s="44"/>
      <c r="FI101" s="44"/>
      <c r="FJ101" s="44"/>
      <c r="FK101" s="44"/>
      <c r="FL101" s="44"/>
      <c r="FM101" s="44"/>
      <c r="FN101" s="44"/>
      <c r="FO101" s="44"/>
      <c r="FP101" s="44"/>
      <c r="FQ101" s="44"/>
      <c r="FR101" s="44"/>
      <c r="FS101" s="44"/>
      <c r="FT101" s="44"/>
      <c r="FU101" s="44"/>
      <c r="FV101" s="44"/>
      <c r="FW101" s="44"/>
      <c r="FX101" s="44"/>
      <c r="FY101" s="44"/>
      <c r="FZ101" s="44"/>
      <c r="GA101" s="44"/>
      <c r="GB101" s="44"/>
      <c r="GC101" s="44"/>
      <c r="GD101" s="44"/>
      <c r="GE101" s="44"/>
      <c r="GF101" s="44"/>
      <c r="GG101" s="44"/>
      <c r="GH101" s="44"/>
      <c r="GI101" s="44"/>
      <c r="GJ101" s="44"/>
      <c r="GK101" s="44"/>
      <c r="GL101" s="44"/>
      <c r="GM101" s="44"/>
      <c r="GN101" s="44"/>
      <c r="GO101" s="44"/>
      <c r="GP101" s="44"/>
      <c r="GQ101" s="44"/>
      <c r="GR101" s="44"/>
      <c r="GS101" s="44"/>
      <c r="GT101" s="44"/>
      <c r="GU101" s="44"/>
      <c r="GV101" s="44"/>
      <c r="GW101" s="44"/>
      <c r="GX101" s="44"/>
      <c r="GY101" s="44"/>
      <c r="GZ101" s="44"/>
      <c r="HA101" s="44"/>
      <c r="HB101" s="44"/>
      <c r="HC101" s="44"/>
      <c r="HD101" s="44"/>
      <c r="HE101" s="44"/>
      <c r="HF101" s="44"/>
      <c r="HG101" s="44"/>
      <c r="HH101" s="44"/>
      <c r="HI101" s="44"/>
      <c r="HJ101" s="44"/>
      <c r="HK101" s="44"/>
      <c r="HL101" s="44"/>
      <c r="HM101" s="44"/>
      <c r="HN101" s="44"/>
      <c r="HO101" s="44"/>
      <c r="HP101" s="44"/>
      <c r="HQ101" s="44"/>
      <c r="HR101" s="44"/>
      <c r="HS101" s="44"/>
      <c r="HT101" s="44"/>
      <c r="HU101" s="44"/>
      <c r="HV101" s="44"/>
      <c r="HW101" s="44"/>
      <c r="HX101" s="44"/>
      <c r="HY101" s="44"/>
      <c r="HZ101" s="44"/>
      <c r="IA101" s="44"/>
      <c r="IB101" s="44"/>
      <c r="IC101" s="44"/>
      <c r="ID101" s="44"/>
      <c r="IE101" s="44"/>
      <c r="IF101" s="44"/>
      <c r="IG101" s="44"/>
      <c r="IH101" s="44"/>
      <c r="II101" s="44"/>
      <c r="IJ101" s="44"/>
      <c r="IK101" s="44"/>
      <c r="IL101" s="44"/>
      <c r="IM101" s="44"/>
      <c r="IN101" s="44"/>
      <c r="IO101" s="44"/>
      <c r="IP101" s="44"/>
      <c r="IQ101" s="44"/>
      <c r="IR101" s="44"/>
      <c r="IS101" s="44"/>
      <c r="IT101" s="44"/>
      <c r="IU101" s="44"/>
      <c r="IV101" s="44"/>
      <c r="IW101" s="44"/>
      <c r="IX101" s="44"/>
      <c r="IY101" s="44"/>
      <c r="IZ101" s="44"/>
      <c r="JA101" s="44"/>
      <c r="JB101" s="44"/>
      <c r="JC101" s="44"/>
      <c r="JD101" s="44"/>
      <c r="JE101" s="44"/>
      <c r="JF101" s="44"/>
      <c r="JG101" s="44"/>
      <c r="JH101" s="44"/>
      <c r="JI101" s="44"/>
      <c r="JJ101" s="44"/>
      <c r="JK101" s="44"/>
      <c r="JL101" s="44"/>
      <c r="JM101" s="44"/>
      <c r="JN101" s="44"/>
      <c r="JO101" s="44"/>
      <c r="JP101" s="44"/>
      <c r="JQ101" s="44"/>
      <c r="JR101" s="44"/>
      <c r="JS101" s="44"/>
      <c r="JT101" s="44"/>
      <c r="JU101" s="44"/>
      <c r="JV101" s="44"/>
      <c r="JW101" s="44"/>
      <c r="JX101" s="44"/>
      <c r="JY101" s="44"/>
      <c r="JZ101" s="44"/>
      <c r="KA101" s="44"/>
      <c r="KB101" s="44"/>
      <c r="KC101" s="44"/>
      <c r="KD101" s="44"/>
      <c r="KE101" s="44"/>
      <c r="KF101" s="44"/>
      <c r="KG101" s="44"/>
      <c r="KH101" s="44"/>
      <c r="KI101" s="44"/>
      <c r="KJ101" s="44"/>
      <c r="KK101" s="44"/>
      <c r="KL101" s="44"/>
      <c r="KM101" s="44"/>
      <c r="KN101" s="44"/>
      <c r="KO101" s="44"/>
      <c r="KP101" s="44"/>
      <c r="KQ101" s="44"/>
      <c r="KR101" s="44"/>
      <c r="KS101" s="44"/>
      <c r="KT101" s="44"/>
      <c r="KU101" s="44"/>
      <c r="KV101" s="44"/>
      <c r="KW101" s="44"/>
      <c r="KX101" s="44"/>
      <c r="KY101" s="44"/>
      <c r="KZ101" s="44"/>
      <c r="LA101" s="44"/>
      <c r="LB101" s="44"/>
      <c r="LC101" s="44"/>
      <c r="LD101" s="44"/>
      <c r="LE101" s="44"/>
      <c r="LF101" s="44"/>
      <c r="LG101" s="44"/>
      <c r="LH101" s="44"/>
      <c r="LI101" s="44"/>
      <c r="LJ101" s="44"/>
      <c r="LK101" s="44"/>
      <c r="LL101" s="44"/>
      <c r="LM101" s="44"/>
      <c r="LN101" s="44"/>
      <c r="LO101" s="44"/>
      <c r="LP101" s="44"/>
      <c r="LQ101" s="44"/>
      <c r="LR101" s="44"/>
      <c r="LS101" s="44"/>
      <c r="LT101" s="44"/>
      <c r="LU101" s="44"/>
      <c r="LV101" s="44"/>
      <c r="LW101" s="44"/>
      <c r="LX101" s="44"/>
      <c r="LY101" s="44"/>
      <c r="LZ101" s="44"/>
      <c r="MA101" s="44"/>
      <c r="MB101" s="44"/>
      <c r="MC101" s="44"/>
      <c r="MD101" s="44"/>
      <c r="ME101" s="44"/>
      <c r="MF101" s="44"/>
      <c r="MG101" s="44"/>
      <c r="MH101" s="44"/>
      <c r="MI101" s="44"/>
      <c r="MJ101" s="44"/>
      <c r="MK101" s="44"/>
      <c r="ML101" s="44"/>
      <c r="MM101" s="44"/>
      <c r="MN101" s="44"/>
      <c r="MO101" s="44"/>
      <c r="MP101" s="44"/>
      <c r="MQ101" s="44"/>
      <c r="MR101" s="44"/>
      <c r="MS101" s="44"/>
      <c r="MT101" s="44"/>
      <c r="MU101" s="44"/>
      <c r="MV101" s="44"/>
      <c r="MW101" s="44"/>
      <c r="MX101" s="44"/>
      <c r="MY101" s="44"/>
      <c r="MZ101" s="44"/>
      <c r="NA101" s="44"/>
      <c r="NB101" s="44"/>
      <c r="NC101" s="44"/>
      <c r="ND101" s="44"/>
      <c r="NE101" s="44"/>
      <c r="NF101" s="44"/>
      <c r="NG101" s="44"/>
      <c r="NH101" s="44"/>
      <c r="NI101" s="44"/>
      <c r="NJ101" s="44"/>
      <c r="NK101" s="44"/>
      <c r="NL101" s="44"/>
      <c r="NM101" s="44"/>
      <c r="NN101" s="44"/>
      <c r="NO101" s="44"/>
      <c r="NP101" s="44"/>
      <c r="NQ101" s="44"/>
      <c r="NR101" s="44"/>
      <c r="NS101" s="44"/>
      <c r="NT101" s="44"/>
      <c r="NU101" s="44"/>
      <c r="NV101" s="44"/>
      <c r="NW101" s="44"/>
      <c r="NX101" s="44"/>
      <c r="NY101" s="44"/>
      <c r="NZ101" s="44"/>
      <c r="OA101" s="44"/>
      <c r="OB101" s="44"/>
      <c r="OC101" s="44"/>
      <c r="OD101" s="44"/>
      <c r="OE101" s="44"/>
      <c r="OF101" s="44"/>
      <c r="OG101" s="44"/>
      <c r="OH101" s="44"/>
      <c r="OI101" s="44"/>
      <c r="OJ101" s="44"/>
      <c r="OK101" s="44"/>
      <c r="OL101" s="44"/>
      <c r="OM101" s="44"/>
      <c r="ON101" s="44"/>
      <c r="OO101" s="44"/>
      <c r="OP101" s="44"/>
      <c r="OQ101" s="44"/>
      <c r="OR101" s="44"/>
      <c r="OS101" s="44"/>
      <c r="OT101" s="44"/>
      <c r="OU101" s="44"/>
      <c r="OV101" s="44"/>
      <c r="OW101" s="44"/>
      <c r="OX101" s="44"/>
      <c r="OY101" s="44"/>
      <c r="OZ101" s="44"/>
      <c r="PA101" s="44"/>
      <c r="PB101" s="44"/>
      <c r="PC101" s="44"/>
      <c r="PD101" s="44"/>
      <c r="PE101" s="44"/>
      <c r="PF101" s="44"/>
      <c r="PG101" s="44"/>
      <c r="PH101" s="44"/>
      <c r="PI101" s="44"/>
      <c r="PJ101" s="44"/>
      <c r="PK101" s="44"/>
      <c r="PL101" s="44"/>
      <c r="PM101" s="44"/>
      <c r="PN101" s="44"/>
      <c r="PO101" s="44"/>
      <c r="PP101" s="44"/>
      <c r="PQ101" s="44"/>
      <c r="PR101" s="44"/>
      <c r="PS101" s="44"/>
      <c r="PT101" s="44"/>
      <c r="PU101" s="44"/>
      <c r="PV101" s="44"/>
      <c r="PW101" s="44"/>
      <c r="PX101" s="44"/>
      <c r="PY101" s="44"/>
      <c r="PZ101" s="44"/>
      <c r="QA101" s="44"/>
      <c r="QB101" s="44"/>
      <c r="QC101" s="44"/>
      <c r="QD101" s="44"/>
      <c r="QE101" s="44"/>
      <c r="QF101" s="44"/>
      <c r="QG101" s="44"/>
      <c r="QH101" s="44"/>
      <c r="QI101" s="44"/>
      <c r="QJ101" s="44"/>
      <c r="QK101" s="44"/>
      <c r="QL101" s="44"/>
      <c r="QM101" s="44"/>
      <c r="QN101" s="44"/>
      <c r="QO101" s="44"/>
      <c r="QP101" s="44"/>
      <c r="QQ101" s="44"/>
      <c r="QR101" s="44"/>
      <c r="QS101" s="44"/>
      <c r="QT101" s="44"/>
      <c r="QU101" s="44"/>
      <c r="QV101" s="44"/>
      <c r="QW101" s="44"/>
      <c r="QX101" s="44"/>
      <c r="QY101" s="44"/>
      <c r="QZ101" s="44"/>
      <c r="RA101" s="44"/>
      <c r="RB101" s="44"/>
      <c r="RC101" s="44"/>
      <c r="RD101" s="44"/>
      <c r="RE101" s="44"/>
      <c r="RF101" s="44"/>
      <c r="RG101" s="44"/>
      <c r="RH101" s="44"/>
      <c r="RI101" s="44"/>
      <c r="RJ101" s="44"/>
      <c r="RK101" s="44"/>
      <c r="RL101" s="44"/>
      <c r="RM101" s="44"/>
      <c r="RN101" s="44"/>
      <c r="RO101" s="44"/>
      <c r="RP101" s="44"/>
      <c r="RQ101" s="44"/>
      <c r="RR101" s="44"/>
      <c r="RS101" s="44"/>
      <c r="RT101" s="44"/>
      <c r="RU101" s="44"/>
      <c r="RV101" s="44"/>
      <c r="RW101" s="44"/>
      <c r="RX101" s="44"/>
      <c r="RY101" s="44"/>
      <c r="RZ101" s="44"/>
      <c r="SA101" s="44"/>
      <c r="SB101" s="44"/>
      <c r="SC101" s="44"/>
      <c r="SD101" s="44"/>
      <c r="SE101" s="44"/>
      <c r="SF101" s="44"/>
      <c r="SG101" s="44"/>
      <c r="SH101" s="44"/>
      <c r="SI101" s="44"/>
      <c r="SJ101" s="44"/>
      <c r="SK101" s="44"/>
      <c r="SL101" s="44"/>
      <c r="SM101" s="44"/>
      <c r="SN101" s="44"/>
      <c r="SO101" s="44"/>
      <c r="SP101" s="44"/>
      <c r="SQ101" s="44"/>
      <c r="SR101" s="44"/>
      <c r="SS101" s="44"/>
      <c r="ST101" s="44"/>
      <c r="SU101" s="44"/>
      <c r="SV101" s="44"/>
      <c r="SW101" s="44"/>
      <c r="SX101" s="44"/>
      <c r="SY101" s="44"/>
      <c r="SZ101" s="44"/>
      <c r="TA101" s="44"/>
      <c r="TB101" s="44"/>
      <c r="TC101" s="44"/>
      <c r="TD101" s="44"/>
      <c r="TE101" s="44"/>
      <c r="TF101" s="44"/>
      <c r="TG101" s="44"/>
      <c r="TH101" s="44"/>
      <c r="TI101" s="44"/>
      <c r="TJ101" s="44"/>
      <c r="TK101" s="44"/>
      <c r="TL101" s="44"/>
      <c r="TM101" s="44"/>
      <c r="TN101" s="44"/>
      <c r="TO101" s="44"/>
      <c r="TP101" s="44"/>
      <c r="TQ101" s="44"/>
      <c r="TR101" s="44"/>
      <c r="TS101" s="44"/>
      <c r="TT101" s="44"/>
      <c r="TU101" s="44"/>
      <c r="TV101" s="44"/>
      <c r="TW101" s="44"/>
      <c r="TX101" s="44"/>
      <c r="TY101" s="44"/>
      <c r="TZ101" s="44"/>
      <c r="UA101" s="44"/>
      <c r="UB101" s="44"/>
      <c r="UC101" s="44"/>
      <c r="UD101" s="44"/>
      <c r="UE101" s="44"/>
      <c r="UF101" s="44"/>
      <c r="UG101" s="44"/>
      <c r="UH101" s="44"/>
      <c r="UI101" s="44"/>
      <c r="UJ101" s="44"/>
      <c r="UK101" s="44"/>
      <c r="UL101" s="44"/>
      <c r="UM101" s="44"/>
      <c r="UN101" s="44"/>
      <c r="UO101" s="44"/>
      <c r="UP101" s="44"/>
      <c r="UQ101" s="44"/>
      <c r="UR101" s="44"/>
      <c r="US101" s="44"/>
      <c r="UT101" s="44"/>
      <c r="UU101" s="44"/>
      <c r="UV101" s="44"/>
      <c r="UW101" s="44"/>
      <c r="UX101" s="44"/>
      <c r="UY101" s="44"/>
      <c r="UZ101" s="44"/>
      <c r="VA101" s="44"/>
      <c r="VB101" s="44"/>
      <c r="VC101" s="44"/>
      <c r="VD101" s="44"/>
      <c r="VE101" s="44"/>
      <c r="VF101" s="44"/>
      <c r="VG101" s="44"/>
      <c r="VH101" s="44"/>
      <c r="VI101" s="44"/>
      <c r="VJ101" s="44"/>
      <c r="VK101" s="44"/>
      <c r="VL101" s="44"/>
      <c r="VM101" s="44"/>
      <c r="VN101" s="44"/>
      <c r="VO101" s="44"/>
      <c r="VP101" s="44"/>
      <c r="VQ101" s="44"/>
      <c r="VR101" s="44"/>
      <c r="VS101" s="44"/>
      <c r="VT101" s="44"/>
      <c r="VU101" s="44"/>
      <c r="VV101" s="44"/>
      <c r="VW101" s="44"/>
      <c r="VX101" s="44"/>
      <c r="VY101" s="44"/>
      <c r="VZ101" s="44"/>
      <c r="WA101" s="44"/>
      <c r="WB101" s="44"/>
      <c r="WC101" s="44"/>
      <c r="WD101" s="44"/>
      <c r="WE101" s="44"/>
      <c r="WF101" s="44"/>
      <c r="WG101" s="44"/>
      <c r="WH101" s="44"/>
      <c r="WI101" s="44"/>
      <c r="WJ101" s="44"/>
      <c r="WK101" s="44"/>
      <c r="WL101" s="44"/>
      <c r="WM101" s="44"/>
      <c r="WN101" s="44"/>
      <c r="WO101" s="44"/>
      <c r="WP101" s="44"/>
      <c r="WQ101" s="44"/>
      <c r="WR101" s="44"/>
      <c r="WS101" s="44"/>
      <c r="WT101" s="44"/>
      <c r="WU101" s="44"/>
      <c r="WV101" s="44"/>
      <c r="WW101" s="44"/>
      <c r="WX101" s="44"/>
      <c r="WY101" s="44"/>
      <c r="WZ101" s="44"/>
      <c r="XA101" s="44"/>
      <c r="XB101" s="44"/>
      <c r="XC101" s="44"/>
      <c r="XD101" s="44"/>
      <c r="XE101" s="44"/>
      <c r="XF101" s="44"/>
      <c r="XG101" s="44"/>
      <c r="XH101" s="44"/>
      <c r="XI101" s="44"/>
      <c r="XJ101" s="44"/>
      <c r="XK101" s="44"/>
      <c r="XL101" s="44"/>
      <c r="XM101" s="44"/>
      <c r="XN101" s="44"/>
      <c r="XO101" s="44"/>
      <c r="XP101" s="44"/>
      <c r="XQ101" s="44"/>
      <c r="XR101" s="44"/>
      <c r="XS101" s="44"/>
      <c r="XT101" s="44"/>
      <c r="XU101" s="44"/>
      <c r="XV101" s="44"/>
      <c r="XW101" s="44"/>
      <c r="XX101" s="44"/>
      <c r="XY101" s="44"/>
      <c r="XZ101" s="44"/>
      <c r="YA101" s="44"/>
      <c r="YB101" s="44"/>
      <c r="YC101" s="44"/>
      <c r="YD101" s="44"/>
      <c r="YE101" s="44"/>
      <c r="YF101" s="44"/>
      <c r="YG101" s="44"/>
      <c r="YH101" s="44"/>
      <c r="YI101" s="44"/>
      <c r="YJ101" s="44"/>
      <c r="YK101" s="44"/>
      <c r="YL101" s="44"/>
      <c r="YM101" s="44"/>
      <c r="YN101" s="44"/>
      <c r="YO101" s="44"/>
      <c r="YP101" s="44"/>
      <c r="YQ101" s="44"/>
      <c r="YR101" s="44"/>
      <c r="YS101" s="44"/>
      <c r="YT101" s="44"/>
      <c r="YU101" s="44"/>
      <c r="YV101" s="44"/>
      <c r="YW101" s="44"/>
      <c r="YX101" s="44"/>
      <c r="YY101" s="44"/>
      <c r="YZ101" s="44"/>
      <c r="ZA101" s="44"/>
      <c r="ZB101" s="44"/>
      <c r="ZC101" s="44"/>
      <c r="ZD101" s="44"/>
      <c r="ZE101" s="44"/>
      <c r="ZF101" s="44"/>
      <c r="ZG101" s="44"/>
      <c r="ZH101" s="44"/>
      <c r="ZI101" s="44"/>
      <c r="ZJ101" s="44"/>
      <c r="ZK101" s="44"/>
      <c r="ZL101" s="44"/>
      <c r="ZM101" s="44"/>
      <c r="ZN101" s="44"/>
      <c r="ZO101" s="44"/>
      <c r="ZP101" s="44"/>
      <c r="ZQ101" s="44"/>
      <c r="ZR101" s="44"/>
      <c r="ZS101" s="44"/>
      <c r="ZT101" s="44"/>
      <c r="ZU101" s="44"/>
      <c r="ZV101" s="44"/>
      <c r="ZW101" s="44"/>
      <c r="ZX101" s="44"/>
      <c r="ZY101" s="44"/>
      <c r="ZZ101" s="44"/>
      <c r="AAA101" s="44"/>
      <c r="AAB101" s="44"/>
      <c r="AAC101" s="44"/>
      <c r="AAD101" s="44"/>
      <c r="AAE101" s="44"/>
      <c r="AAF101" s="44"/>
      <c r="AAG101" s="44"/>
      <c r="AAH101" s="44"/>
      <c r="AAI101" s="44"/>
      <c r="AAJ101" s="44"/>
      <c r="AAK101" s="44"/>
      <c r="AAL101" s="44"/>
      <c r="AAM101" s="44"/>
      <c r="AAN101" s="44"/>
      <c r="AAO101" s="44"/>
      <c r="AAP101" s="44"/>
      <c r="AAQ101" s="44"/>
      <c r="AAR101" s="44"/>
      <c r="AAS101" s="44"/>
      <c r="AAT101" s="44"/>
      <c r="AAU101" s="44"/>
      <c r="AAV101" s="44"/>
      <c r="AAW101" s="44"/>
      <c r="AAX101" s="44"/>
      <c r="AAY101" s="44"/>
      <c r="AAZ101" s="44"/>
      <c r="ABA101" s="44"/>
      <c r="ABB101" s="44"/>
      <c r="ABC101" s="44"/>
      <c r="ABD101" s="44"/>
      <c r="ABE101" s="44"/>
      <c r="ABF101" s="44"/>
      <c r="ABG101" s="44"/>
      <c r="ABH101" s="44"/>
      <c r="ABI101" s="44"/>
      <c r="ABJ101" s="44"/>
      <c r="ABK101" s="44"/>
      <c r="ABL101" s="44"/>
      <c r="ABM101" s="44"/>
      <c r="ABN101" s="44"/>
      <c r="ABO101" s="44"/>
      <c r="ABP101" s="44"/>
      <c r="ABQ101" s="44"/>
      <c r="ABR101" s="44"/>
      <c r="ABS101" s="44"/>
      <c r="ABT101" s="44"/>
      <c r="ABU101" s="44"/>
      <c r="ABV101" s="44"/>
      <c r="ABW101" s="44"/>
      <c r="ABX101" s="44"/>
      <c r="ABY101" s="44"/>
      <c r="ABZ101" s="44"/>
      <c r="ACA101" s="44"/>
      <c r="ACB101" s="44"/>
      <c r="ACC101" s="44"/>
      <c r="ACD101" s="44"/>
      <c r="ACE101" s="44"/>
      <c r="ACF101" s="44"/>
      <c r="ACG101" s="44"/>
      <c r="ACH101" s="44"/>
      <c r="ACI101" s="44"/>
      <c r="ACJ101" s="44"/>
      <c r="ACK101" s="44"/>
      <c r="ACL101" s="44"/>
      <c r="ACM101" s="44"/>
      <c r="ACN101" s="44"/>
      <c r="ACO101" s="44"/>
      <c r="ACP101" s="44"/>
      <c r="ACQ101" s="44"/>
      <c r="ACR101" s="44"/>
      <c r="ACS101" s="44"/>
      <c r="ACT101" s="44"/>
      <c r="ACU101" s="44"/>
      <c r="ACV101" s="44"/>
      <c r="ACW101" s="44"/>
      <c r="ACX101" s="44"/>
      <c r="ACY101" s="44"/>
      <c r="ACZ101" s="44"/>
      <c r="ADA101" s="44"/>
      <c r="ADB101" s="44"/>
      <c r="ADC101" s="44"/>
      <c r="ADD101" s="44"/>
      <c r="ADE101" s="44"/>
      <c r="ADF101" s="44"/>
      <c r="ADG101" s="44"/>
      <c r="ADH101" s="44"/>
      <c r="ADI101" s="44"/>
      <c r="ADJ101" s="44"/>
      <c r="ADK101" s="44"/>
      <c r="ADL101" s="44"/>
      <c r="ADM101" s="44"/>
      <c r="ADN101" s="44"/>
      <c r="ADO101" s="44"/>
      <c r="ADP101" s="44"/>
      <c r="ADQ101" s="44"/>
      <c r="ADR101" s="44"/>
      <c r="ADS101" s="44"/>
      <c r="ADT101" s="44"/>
      <c r="ADU101" s="44"/>
      <c r="ADV101" s="44"/>
      <c r="ADW101" s="44"/>
      <c r="ADX101" s="44"/>
      <c r="ADY101" s="44"/>
      <c r="ADZ101" s="44"/>
      <c r="AEA101" s="44"/>
      <c r="AEB101" s="44"/>
      <c r="AEC101" s="44"/>
      <c r="AED101" s="44"/>
      <c r="AEE101" s="44"/>
      <c r="AEF101" s="44"/>
      <c r="AEG101" s="44"/>
      <c r="AEH101" s="44"/>
      <c r="AEI101" s="44"/>
      <c r="AEJ101" s="44"/>
      <c r="AEK101" s="44"/>
      <c r="AEL101" s="44"/>
      <c r="AEM101" s="44"/>
      <c r="AEN101" s="44"/>
      <c r="AEO101" s="44"/>
      <c r="AEP101" s="44"/>
      <c r="AEQ101" s="44"/>
      <c r="AER101" s="44"/>
      <c r="AES101" s="44"/>
      <c r="AET101" s="44"/>
      <c r="AEU101" s="44"/>
      <c r="AEV101" s="44"/>
      <c r="AEW101" s="44"/>
      <c r="AEX101" s="44"/>
      <c r="AEY101" s="44"/>
      <c r="AEZ101" s="44"/>
      <c r="AFA101" s="44"/>
      <c r="AFB101" s="44"/>
      <c r="AFC101" s="44"/>
      <c r="AFD101" s="44"/>
      <c r="AFE101" s="44"/>
      <c r="AFF101" s="44"/>
      <c r="AFG101" s="44"/>
      <c r="AFH101" s="44"/>
      <c r="AFI101" s="44"/>
      <c r="AFJ101" s="44"/>
      <c r="AFK101" s="44"/>
      <c r="AFL101" s="44"/>
      <c r="AFM101" s="44"/>
      <c r="AFN101" s="44"/>
      <c r="AFO101" s="44"/>
      <c r="AFP101" s="44"/>
      <c r="AFQ101" s="44"/>
      <c r="AFR101" s="44"/>
      <c r="AFS101" s="44"/>
      <c r="AFT101" s="44"/>
      <c r="AFU101" s="44"/>
      <c r="AFV101" s="44"/>
      <c r="AFW101" s="44"/>
      <c r="AFX101" s="44"/>
      <c r="AFY101" s="44"/>
      <c r="AFZ101" s="44"/>
      <c r="AGA101" s="44"/>
      <c r="AGB101" s="44"/>
      <c r="AGC101" s="44"/>
      <c r="AGD101" s="44"/>
      <c r="AGE101" s="44"/>
      <c r="AGF101" s="44"/>
      <c r="AGG101" s="44"/>
      <c r="AGH101" s="44"/>
      <c r="AGI101" s="44"/>
      <c r="AGJ101" s="44"/>
      <c r="AGK101" s="44"/>
      <c r="AGL101" s="44"/>
      <c r="AGM101" s="44"/>
      <c r="AGN101" s="44"/>
      <c r="AGO101" s="44"/>
      <c r="AGP101" s="44"/>
      <c r="AGQ101" s="44"/>
      <c r="AGR101" s="44"/>
      <c r="AGS101" s="44"/>
      <c r="AGT101" s="44"/>
      <c r="AGU101" s="44"/>
      <c r="AGV101" s="44"/>
      <c r="AGW101" s="44"/>
      <c r="AGX101" s="44"/>
      <c r="AGY101" s="44"/>
      <c r="AGZ101" s="44"/>
      <c r="AHA101" s="44"/>
      <c r="AHB101" s="44"/>
      <c r="AHC101" s="44"/>
      <c r="AHD101" s="44"/>
      <c r="AHE101" s="44"/>
      <c r="AHF101" s="44"/>
      <c r="AHG101" s="44"/>
      <c r="AHH101" s="44"/>
      <c r="AHI101" s="44"/>
      <c r="AHJ101" s="44"/>
      <c r="AHK101" s="44"/>
      <c r="AHL101" s="44"/>
      <c r="AHM101" s="44"/>
      <c r="AHN101" s="44"/>
      <c r="AHO101" s="44"/>
      <c r="AHP101" s="44"/>
      <c r="AHQ101" s="44"/>
      <c r="AHR101" s="44"/>
      <c r="AHS101" s="44"/>
      <c r="AHT101" s="44"/>
      <c r="AHU101" s="44"/>
      <c r="AHV101" s="44"/>
      <c r="AHW101" s="44"/>
      <c r="AHX101" s="44"/>
      <c r="AHY101" s="44"/>
      <c r="AHZ101" s="44"/>
      <c r="AIA101" s="44"/>
      <c r="AIB101" s="44"/>
      <c r="AIC101" s="44"/>
      <c r="AID101" s="44"/>
      <c r="AIE101" s="44"/>
      <c r="AIF101" s="44"/>
      <c r="AIG101" s="44"/>
      <c r="AIH101" s="44"/>
      <c r="AII101" s="44"/>
      <c r="AIJ101" s="44"/>
      <c r="AIK101" s="44"/>
      <c r="AIL101" s="44"/>
      <c r="AIM101" s="44"/>
      <c r="AIN101" s="44"/>
      <c r="AIO101" s="44"/>
      <c r="AIP101" s="44"/>
      <c r="AIQ101" s="44"/>
      <c r="AIR101" s="44"/>
      <c r="AIS101" s="44"/>
      <c r="AIT101" s="44"/>
      <c r="AIU101" s="44"/>
      <c r="AIV101" s="44"/>
      <c r="AIW101" s="44"/>
      <c r="AIX101" s="44"/>
      <c r="AIY101" s="44"/>
      <c r="AIZ101" s="44"/>
      <c r="AJA101" s="44"/>
      <c r="AJB101" s="44"/>
      <c r="AJC101" s="44"/>
      <c r="AJD101" s="44"/>
      <c r="AJE101" s="44"/>
      <c r="AJF101" s="44"/>
      <c r="AJG101" s="44"/>
      <c r="AJH101" s="44"/>
      <c r="AJI101" s="44"/>
      <c r="AJJ101" s="44"/>
      <c r="AJK101" s="44"/>
      <c r="AJL101" s="44"/>
      <c r="AJM101" s="44"/>
      <c r="AJN101" s="44"/>
      <c r="AJO101" s="44"/>
      <c r="AJP101" s="44"/>
      <c r="AJQ101" s="44"/>
      <c r="AJR101" s="44"/>
      <c r="AJS101" s="44"/>
      <c r="AJT101" s="44"/>
      <c r="AJU101" s="44"/>
      <c r="AJV101" s="44"/>
      <c r="AJW101" s="44"/>
      <c r="AJX101" s="44"/>
      <c r="AJY101" s="44"/>
      <c r="AJZ101" s="44"/>
      <c r="AKA101" s="44"/>
      <c r="AKB101" s="44"/>
      <c r="AKC101" s="44"/>
      <c r="AKD101" s="44"/>
      <c r="AKE101" s="44"/>
      <c r="AKF101" s="44"/>
      <c r="AKG101" s="44"/>
      <c r="AKH101" s="44"/>
      <c r="AKI101" s="44"/>
      <c r="AKJ101" s="44"/>
      <c r="AKK101" s="44"/>
      <c r="AKL101" s="44"/>
      <c r="AKM101" s="44"/>
      <c r="AKN101" s="44"/>
      <c r="AKO101" s="44"/>
      <c r="AKP101" s="44"/>
      <c r="AKQ101" s="44"/>
      <c r="AKR101" s="44"/>
      <c r="AKS101" s="44"/>
      <c r="AKT101" s="44"/>
      <c r="AKU101" s="44"/>
      <c r="AKV101" s="44"/>
      <c r="AKW101" s="44"/>
      <c r="AKX101" s="44"/>
      <c r="AKY101" s="44"/>
      <c r="AKZ101" s="44"/>
      <c r="ALA101" s="44"/>
      <c r="ALB101" s="44"/>
      <c r="ALC101" s="44"/>
      <c r="ALD101" s="44"/>
      <c r="ALE101" s="44"/>
      <c r="ALF101" s="44"/>
      <c r="ALG101" s="44"/>
      <c r="ALH101" s="44"/>
      <c r="ALI101" s="44"/>
      <c r="ALJ101" s="44"/>
      <c r="ALK101" s="44"/>
      <c r="ALL101" s="44"/>
      <c r="ALM101" s="44"/>
      <c r="ALN101" s="44"/>
      <c r="ALO101" s="44"/>
      <c r="ALP101" s="44"/>
      <c r="ALQ101" s="44"/>
      <c r="ALR101" s="44"/>
      <c r="ALS101" s="44"/>
      <c r="ALT101" s="44"/>
      <c r="ALU101" s="44"/>
      <c r="ALV101" s="44"/>
      <c r="ALW101" s="44"/>
      <c r="ALX101" s="44"/>
      <c r="ALY101" s="44"/>
      <c r="ALZ101" s="44"/>
      <c r="AMA101" s="44"/>
      <c r="AMB101" s="44"/>
      <c r="AMC101" s="44"/>
      <c r="AMD101" s="44"/>
      <c r="AME101" s="44"/>
      <c r="AMF101" s="44"/>
      <c r="AMG101" s="44"/>
      <c r="AMH101" s="44"/>
      <c r="AMI101" s="44"/>
      <c r="AMJ101" s="44"/>
      <c r="AMK101" s="44"/>
      <c r="AML101" s="44"/>
      <c r="AMM101" s="44"/>
      <c r="AMN101" s="44"/>
      <c r="AMO101" s="44"/>
      <c r="AMP101" s="44"/>
      <c r="AMQ101" s="44"/>
      <c r="AMR101" s="44"/>
      <c r="AMS101" s="44"/>
      <c r="AMT101" s="44"/>
      <c r="AMU101" s="44"/>
      <c r="AMV101" s="44"/>
      <c r="AMW101" s="44"/>
      <c r="AMX101" s="44"/>
      <c r="AMY101" s="44"/>
      <c r="AMZ101" s="44"/>
      <c r="ANA101" s="44"/>
      <c r="ANB101" s="44"/>
      <c r="ANC101" s="44"/>
      <c r="AND101" s="44"/>
      <c r="ANE101" s="44"/>
      <c r="ANF101" s="44"/>
      <c r="ANG101" s="44"/>
      <c r="ANH101" s="44"/>
      <c r="ANI101" s="44"/>
      <c r="ANJ101" s="44"/>
      <c r="ANK101" s="44"/>
      <c r="ANL101" s="44"/>
      <c r="ANM101" s="44"/>
      <c r="ANN101" s="44"/>
      <c r="ANO101" s="44"/>
      <c r="ANP101" s="44"/>
      <c r="ANQ101" s="44"/>
      <c r="ANR101" s="44"/>
      <c r="ANS101" s="44"/>
      <c r="ANT101" s="44"/>
      <c r="ANU101" s="44"/>
      <c r="ANV101" s="44"/>
      <c r="ANW101" s="44"/>
      <c r="ANX101" s="44"/>
      <c r="ANY101" s="44"/>
      <c r="ANZ101" s="44"/>
      <c r="AOA101" s="44"/>
      <c r="AOB101" s="44"/>
      <c r="AOC101" s="44"/>
      <c r="AOD101" s="44"/>
      <c r="AOE101" s="44"/>
      <c r="AOF101" s="44"/>
      <c r="AOG101" s="44"/>
      <c r="AOH101" s="44"/>
      <c r="AOI101" s="44"/>
      <c r="AOJ101" s="44"/>
      <c r="AOK101" s="44"/>
      <c r="AOL101" s="44"/>
      <c r="AOM101" s="44"/>
      <c r="AON101" s="44"/>
      <c r="AOO101" s="44"/>
      <c r="AOP101" s="44"/>
      <c r="AOQ101" s="44"/>
      <c r="AOR101" s="44"/>
      <c r="AOS101" s="44"/>
      <c r="AOT101" s="44"/>
      <c r="AOU101" s="44"/>
      <c r="AOV101" s="44"/>
      <c r="AOW101" s="44"/>
      <c r="AOX101" s="44"/>
      <c r="AOY101" s="44"/>
      <c r="AOZ101" s="44"/>
      <c r="APA101" s="44"/>
      <c r="APB101" s="44"/>
      <c r="APC101" s="44"/>
      <c r="APD101" s="44"/>
      <c r="APE101" s="44"/>
      <c r="APF101" s="44"/>
      <c r="APG101" s="44"/>
      <c r="APH101" s="44"/>
      <c r="API101" s="44"/>
      <c r="APJ101" s="44"/>
      <c r="APK101" s="44"/>
      <c r="APL101" s="44"/>
      <c r="APM101" s="44"/>
    </row>
    <row r="102" spans="3:1105" x14ac:dyDescent="0.25">
      <c r="C102" s="46" t="s">
        <v>178</v>
      </c>
      <c r="D102" s="44"/>
      <c r="E102" s="44">
        <v>-334930240.24000001</v>
      </c>
      <c r="F102" s="44">
        <v>-527045858.06999999</v>
      </c>
      <c r="G102" s="77">
        <v>332211386.31999999</v>
      </c>
      <c r="H102" s="44">
        <v>331962878.75999999</v>
      </c>
      <c r="I102" s="44"/>
      <c r="J102" s="44"/>
      <c r="K102" s="44"/>
      <c r="L102" s="44"/>
      <c r="M102" s="44"/>
      <c r="N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/>
      <c r="BM102" s="44"/>
      <c r="BN102" s="44"/>
      <c r="BO102" s="44"/>
      <c r="BP102" s="44"/>
      <c r="BQ102" s="44"/>
      <c r="BR102" s="44"/>
      <c r="BS102" s="44"/>
      <c r="BT102" s="44"/>
      <c r="BU102" s="44"/>
      <c r="BV102" s="44"/>
      <c r="BW102" s="44"/>
      <c r="BX102" s="44"/>
      <c r="BY102" s="44"/>
      <c r="BZ102" s="44"/>
      <c r="CA102" s="44"/>
      <c r="CB102" s="44"/>
      <c r="CC102" s="44"/>
      <c r="CD102" s="44"/>
      <c r="CE102" s="44"/>
      <c r="CF102" s="44"/>
      <c r="CG102" s="44"/>
      <c r="CH102" s="44"/>
      <c r="CI102" s="44"/>
      <c r="CJ102" s="44"/>
      <c r="CK102" s="44"/>
      <c r="CL102" s="44"/>
      <c r="CM102" s="44"/>
      <c r="CN102" s="44"/>
      <c r="CO102" s="44"/>
      <c r="CP102" s="44"/>
      <c r="CQ102" s="44"/>
      <c r="CR102" s="44"/>
      <c r="CS102" s="44"/>
      <c r="CT102" s="44"/>
      <c r="CU102" s="44"/>
      <c r="CV102" s="44"/>
      <c r="CW102" s="44"/>
      <c r="CX102" s="44"/>
      <c r="CY102" s="44"/>
      <c r="CZ102" s="44"/>
      <c r="DA102" s="44"/>
      <c r="DB102" s="44"/>
      <c r="DC102" s="44"/>
      <c r="DD102" s="44"/>
      <c r="DE102" s="44"/>
      <c r="DF102" s="44"/>
      <c r="DG102" s="44"/>
      <c r="DH102" s="44"/>
      <c r="DI102" s="44"/>
      <c r="DJ102" s="44"/>
      <c r="DK102" s="44"/>
      <c r="DL102" s="44"/>
      <c r="DM102" s="44"/>
      <c r="DN102" s="44"/>
      <c r="DO102" s="44"/>
      <c r="DP102" s="44"/>
      <c r="DQ102" s="44"/>
      <c r="DR102" s="44"/>
      <c r="DS102" s="44"/>
      <c r="DT102" s="44"/>
      <c r="DU102" s="44"/>
      <c r="DV102" s="44"/>
      <c r="DW102" s="44"/>
      <c r="DX102" s="44"/>
      <c r="DY102" s="44"/>
      <c r="DZ102" s="44"/>
      <c r="EA102" s="44"/>
      <c r="EB102" s="44"/>
      <c r="EC102" s="44"/>
      <c r="ED102" s="44"/>
      <c r="EE102" s="44"/>
      <c r="EF102" s="44"/>
      <c r="EG102" s="44"/>
      <c r="EH102" s="44"/>
      <c r="EI102" s="44"/>
      <c r="EJ102" s="44"/>
      <c r="EK102" s="44"/>
      <c r="EL102" s="44"/>
      <c r="EM102" s="44"/>
      <c r="EN102" s="44"/>
      <c r="EO102" s="44"/>
      <c r="EP102" s="44"/>
      <c r="EQ102" s="44"/>
      <c r="ER102" s="44"/>
      <c r="ES102" s="44"/>
      <c r="ET102" s="44"/>
      <c r="EU102" s="44"/>
      <c r="EV102" s="44"/>
      <c r="EW102" s="44"/>
      <c r="EX102" s="44"/>
      <c r="EY102" s="44"/>
      <c r="EZ102" s="44"/>
      <c r="FA102" s="44"/>
      <c r="FB102" s="44"/>
      <c r="FC102" s="44"/>
      <c r="FD102" s="44"/>
      <c r="FE102" s="44"/>
      <c r="FF102" s="44"/>
      <c r="FG102" s="44"/>
      <c r="FH102" s="44"/>
      <c r="FI102" s="44"/>
      <c r="FJ102" s="44"/>
      <c r="FK102" s="44"/>
      <c r="FL102" s="44"/>
      <c r="FM102" s="44"/>
      <c r="FN102" s="44"/>
      <c r="FO102" s="44"/>
      <c r="FP102" s="44"/>
      <c r="FQ102" s="44"/>
      <c r="FR102" s="44"/>
      <c r="FS102" s="44"/>
      <c r="FT102" s="44"/>
      <c r="FU102" s="44"/>
      <c r="FV102" s="44"/>
      <c r="FW102" s="44"/>
      <c r="FX102" s="44"/>
      <c r="FY102" s="44"/>
      <c r="FZ102" s="44"/>
      <c r="GA102" s="44"/>
      <c r="GB102" s="44"/>
      <c r="GC102" s="44"/>
      <c r="GD102" s="44"/>
      <c r="GE102" s="44"/>
      <c r="GF102" s="44"/>
      <c r="GG102" s="44"/>
      <c r="GH102" s="44"/>
      <c r="GI102" s="44"/>
      <c r="GJ102" s="44"/>
      <c r="GK102" s="44"/>
      <c r="GL102" s="44"/>
      <c r="GM102" s="44"/>
      <c r="GN102" s="44"/>
      <c r="GO102" s="44"/>
      <c r="GP102" s="44"/>
      <c r="GQ102" s="44"/>
      <c r="GR102" s="44"/>
      <c r="GS102" s="44"/>
      <c r="GT102" s="44"/>
      <c r="GU102" s="44"/>
      <c r="GV102" s="44"/>
      <c r="GW102" s="44"/>
      <c r="GX102" s="44"/>
      <c r="GY102" s="44"/>
      <c r="GZ102" s="44"/>
      <c r="HA102" s="44"/>
      <c r="HB102" s="44"/>
      <c r="HC102" s="44"/>
      <c r="HD102" s="44"/>
      <c r="HE102" s="44"/>
      <c r="HF102" s="44"/>
      <c r="HG102" s="44"/>
      <c r="HH102" s="44"/>
      <c r="HI102" s="44"/>
      <c r="HJ102" s="44"/>
      <c r="HK102" s="44"/>
      <c r="HL102" s="44"/>
      <c r="HM102" s="44"/>
      <c r="HN102" s="44"/>
      <c r="HO102" s="44"/>
      <c r="HP102" s="44"/>
      <c r="HQ102" s="44"/>
      <c r="HR102" s="44"/>
      <c r="HS102" s="44"/>
      <c r="HT102" s="44"/>
      <c r="HU102" s="44"/>
      <c r="HV102" s="44"/>
      <c r="HW102" s="44"/>
      <c r="HX102" s="44"/>
      <c r="HY102" s="44"/>
      <c r="HZ102" s="44"/>
      <c r="IA102" s="44"/>
      <c r="IB102" s="44"/>
      <c r="IC102" s="44"/>
      <c r="ID102" s="44"/>
      <c r="IE102" s="44"/>
      <c r="IF102" s="44"/>
      <c r="IG102" s="44"/>
      <c r="IH102" s="44"/>
      <c r="II102" s="44"/>
      <c r="IJ102" s="44"/>
      <c r="IK102" s="44"/>
      <c r="IL102" s="44"/>
      <c r="IM102" s="44"/>
      <c r="IN102" s="44"/>
      <c r="IO102" s="44"/>
      <c r="IP102" s="44"/>
      <c r="IQ102" s="44"/>
      <c r="IR102" s="44"/>
      <c r="IS102" s="44"/>
      <c r="IT102" s="44"/>
      <c r="IU102" s="44"/>
      <c r="IV102" s="44"/>
      <c r="IW102" s="44"/>
      <c r="IX102" s="44"/>
      <c r="IY102" s="44"/>
      <c r="IZ102" s="44"/>
      <c r="JA102" s="44"/>
      <c r="JB102" s="44"/>
      <c r="JC102" s="44"/>
      <c r="JD102" s="44"/>
      <c r="JE102" s="44"/>
      <c r="JF102" s="44"/>
      <c r="JG102" s="44"/>
      <c r="JH102" s="44"/>
      <c r="JI102" s="44"/>
      <c r="JJ102" s="44"/>
      <c r="JK102" s="44"/>
      <c r="JL102" s="44"/>
      <c r="JM102" s="44"/>
      <c r="JN102" s="44"/>
      <c r="JO102" s="44"/>
      <c r="JP102" s="44"/>
      <c r="JQ102" s="44"/>
      <c r="JR102" s="44"/>
      <c r="JS102" s="44"/>
      <c r="JT102" s="44"/>
      <c r="JU102" s="44"/>
      <c r="JV102" s="44"/>
      <c r="JW102" s="44"/>
      <c r="JX102" s="44"/>
      <c r="JY102" s="44"/>
      <c r="JZ102" s="44"/>
      <c r="KA102" s="44"/>
      <c r="KB102" s="44"/>
      <c r="KC102" s="44"/>
      <c r="KD102" s="44"/>
      <c r="KE102" s="44"/>
      <c r="KF102" s="44"/>
      <c r="KG102" s="44"/>
      <c r="KH102" s="44"/>
      <c r="KI102" s="44"/>
      <c r="KJ102" s="44"/>
      <c r="KK102" s="44"/>
      <c r="KL102" s="44"/>
      <c r="KM102" s="44"/>
      <c r="KN102" s="44"/>
      <c r="KO102" s="44"/>
      <c r="KP102" s="44"/>
      <c r="KQ102" s="44"/>
      <c r="KR102" s="44"/>
      <c r="KS102" s="44"/>
      <c r="KT102" s="44"/>
      <c r="KU102" s="44"/>
      <c r="KV102" s="44"/>
      <c r="KW102" s="44"/>
      <c r="KX102" s="44"/>
      <c r="KY102" s="44"/>
      <c r="KZ102" s="44"/>
      <c r="LA102" s="44"/>
      <c r="LB102" s="44"/>
      <c r="LC102" s="44"/>
      <c r="LD102" s="44"/>
      <c r="LE102" s="44"/>
      <c r="LF102" s="44"/>
      <c r="LG102" s="44"/>
      <c r="LH102" s="44"/>
      <c r="LI102" s="44"/>
      <c r="LJ102" s="44"/>
      <c r="LK102" s="44"/>
      <c r="LL102" s="44"/>
      <c r="LM102" s="44"/>
      <c r="LN102" s="44"/>
      <c r="LO102" s="44"/>
      <c r="LP102" s="44"/>
      <c r="LQ102" s="44"/>
      <c r="LR102" s="44"/>
      <c r="LS102" s="44"/>
      <c r="LT102" s="44"/>
      <c r="LU102" s="44"/>
      <c r="LV102" s="44"/>
      <c r="LW102" s="44"/>
      <c r="LX102" s="44"/>
      <c r="LY102" s="44"/>
      <c r="LZ102" s="44"/>
      <c r="MA102" s="44"/>
      <c r="MB102" s="44"/>
      <c r="MC102" s="44"/>
      <c r="MD102" s="44"/>
      <c r="ME102" s="44"/>
      <c r="MF102" s="44"/>
      <c r="MG102" s="44"/>
      <c r="MH102" s="44"/>
      <c r="MI102" s="44"/>
      <c r="MJ102" s="44"/>
      <c r="MK102" s="44"/>
      <c r="ML102" s="44"/>
      <c r="MM102" s="44"/>
      <c r="MN102" s="44"/>
      <c r="MO102" s="44"/>
      <c r="MP102" s="44"/>
      <c r="MQ102" s="44"/>
      <c r="MR102" s="44"/>
      <c r="MS102" s="44"/>
      <c r="MT102" s="44"/>
      <c r="MU102" s="44"/>
      <c r="MV102" s="44"/>
      <c r="MW102" s="44"/>
      <c r="MX102" s="44"/>
      <c r="MY102" s="44"/>
      <c r="MZ102" s="44"/>
      <c r="NA102" s="44"/>
      <c r="NB102" s="44"/>
      <c r="NC102" s="44"/>
      <c r="ND102" s="44"/>
      <c r="NE102" s="44"/>
      <c r="NF102" s="44"/>
      <c r="NG102" s="44"/>
      <c r="NH102" s="44"/>
      <c r="NI102" s="44"/>
      <c r="NJ102" s="44"/>
      <c r="NK102" s="44"/>
      <c r="NL102" s="44"/>
      <c r="NM102" s="44"/>
      <c r="NN102" s="44"/>
      <c r="NO102" s="44"/>
      <c r="NP102" s="44"/>
      <c r="NQ102" s="44"/>
      <c r="NR102" s="44"/>
      <c r="NS102" s="44"/>
      <c r="NT102" s="44"/>
      <c r="NU102" s="44"/>
      <c r="NV102" s="44"/>
      <c r="NW102" s="44"/>
      <c r="NX102" s="44"/>
      <c r="NY102" s="44"/>
      <c r="NZ102" s="44"/>
      <c r="OA102" s="44"/>
      <c r="OB102" s="44"/>
      <c r="OC102" s="44"/>
      <c r="OD102" s="44"/>
      <c r="OE102" s="44"/>
      <c r="OF102" s="44"/>
      <c r="OG102" s="44"/>
      <c r="OH102" s="44"/>
      <c r="OI102" s="44"/>
      <c r="OJ102" s="44"/>
      <c r="OK102" s="44"/>
      <c r="OL102" s="44"/>
      <c r="OM102" s="44"/>
      <c r="ON102" s="44"/>
      <c r="OO102" s="44"/>
      <c r="OP102" s="44"/>
      <c r="OQ102" s="44"/>
      <c r="OR102" s="44"/>
      <c r="OS102" s="44"/>
      <c r="OT102" s="44"/>
      <c r="OU102" s="44"/>
      <c r="OV102" s="44"/>
      <c r="OW102" s="44"/>
      <c r="OX102" s="44"/>
      <c r="OY102" s="44"/>
      <c r="OZ102" s="44"/>
      <c r="PA102" s="44"/>
      <c r="PB102" s="44"/>
      <c r="PC102" s="44"/>
      <c r="PD102" s="44"/>
      <c r="PE102" s="44"/>
      <c r="PF102" s="44"/>
      <c r="PG102" s="44"/>
      <c r="PH102" s="44"/>
      <c r="PI102" s="44"/>
      <c r="PJ102" s="44"/>
      <c r="PK102" s="44"/>
      <c r="PL102" s="44"/>
      <c r="PM102" s="44"/>
      <c r="PN102" s="44"/>
      <c r="PO102" s="44"/>
      <c r="PP102" s="44"/>
      <c r="PQ102" s="44"/>
      <c r="PR102" s="44"/>
      <c r="PS102" s="44"/>
      <c r="PT102" s="44"/>
      <c r="PU102" s="44"/>
      <c r="PV102" s="44"/>
      <c r="PW102" s="44"/>
      <c r="PX102" s="44"/>
      <c r="PY102" s="44"/>
      <c r="PZ102" s="44"/>
      <c r="QA102" s="44"/>
      <c r="QB102" s="44"/>
      <c r="QC102" s="44"/>
      <c r="QD102" s="44"/>
      <c r="QE102" s="44"/>
      <c r="QF102" s="44"/>
      <c r="QG102" s="44"/>
      <c r="QH102" s="44"/>
      <c r="QI102" s="44"/>
      <c r="QJ102" s="44"/>
      <c r="QK102" s="44"/>
      <c r="QL102" s="44"/>
      <c r="QM102" s="44"/>
      <c r="QN102" s="44"/>
      <c r="QO102" s="44"/>
      <c r="QP102" s="44"/>
      <c r="QQ102" s="44"/>
      <c r="QR102" s="44"/>
      <c r="QS102" s="44"/>
      <c r="QT102" s="44"/>
      <c r="QU102" s="44"/>
      <c r="QV102" s="44"/>
      <c r="QW102" s="44"/>
      <c r="QX102" s="44"/>
      <c r="QY102" s="44"/>
      <c r="QZ102" s="44"/>
      <c r="RA102" s="44"/>
      <c r="RB102" s="44"/>
      <c r="RC102" s="44"/>
      <c r="RD102" s="44"/>
      <c r="RE102" s="44"/>
      <c r="RF102" s="44"/>
      <c r="RG102" s="44"/>
      <c r="RH102" s="44"/>
      <c r="RI102" s="44"/>
      <c r="RJ102" s="44"/>
      <c r="RK102" s="44"/>
      <c r="RL102" s="44"/>
      <c r="RM102" s="44"/>
      <c r="RN102" s="44"/>
      <c r="RO102" s="44"/>
      <c r="RP102" s="44"/>
      <c r="RQ102" s="44"/>
      <c r="RR102" s="44"/>
      <c r="RS102" s="44"/>
      <c r="RT102" s="44"/>
      <c r="RU102" s="44"/>
      <c r="RV102" s="44"/>
      <c r="RW102" s="44"/>
      <c r="RX102" s="44"/>
      <c r="RY102" s="44"/>
      <c r="RZ102" s="44"/>
      <c r="SA102" s="44"/>
      <c r="SB102" s="44"/>
      <c r="SC102" s="44"/>
      <c r="SD102" s="44"/>
      <c r="SE102" s="44"/>
      <c r="SF102" s="44"/>
      <c r="SG102" s="44"/>
      <c r="SH102" s="44"/>
      <c r="SI102" s="44"/>
      <c r="SJ102" s="44"/>
      <c r="SK102" s="44"/>
      <c r="SL102" s="44"/>
      <c r="SM102" s="44"/>
      <c r="SN102" s="44"/>
      <c r="SO102" s="44"/>
      <c r="SP102" s="44"/>
      <c r="SQ102" s="44"/>
      <c r="SR102" s="44"/>
      <c r="SS102" s="44"/>
      <c r="ST102" s="44"/>
      <c r="SU102" s="44"/>
      <c r="SV102" s="44"/>
      <c r="SW102" s="44"/>
      <c r="SX102" s="44"/>
      <c r="SY102" s="44"/>
      <c r="SZ102" s="44"/>
      <c r="TA102" s="44"/>
      <c r="TB102" s="44"/>
      <c r="TC102" s="44"/>
      <c r="TD102" s="44"/>
      <c r="TE102" s="44"/>
      <c r="TF102" s="44"/>
      <c r="TG102" s="44"/>
      <c r="TH102" s="44"/>
      <c r="TI102" s="44"/>
      <c r="TJ102" s="44"/>
      <c r="TK102" s="44"/>
      <c r="TL102" s="44"/>
      <c r="TM102" s="44"/>
      <c r="TN102" s="44"/>
      <c r="TO102" s="44"/>
      <c r="TP102" s="44"/>
      <c r="TQ102" s="44"/>
      <c r="TR102" s="44"/>
      <c r="TS102" s="44"/>
      <c r="TT102" s="44"/>
      <c r="TU102" s="44"/>
      <c r="TV102" s="44"/>
      <c r="TW102" s="44"/>
      <c r="TX102" s="44"/>
      <c r="TY102" s="44"/>
      <c r="TZ102" s="44"/>
      <c r="UA102" s="44"/>
      <c r="UB102" s="44"/>
      <c r="UC102" s="44"/>
      <c r="UD102" s="44"/>
      <c r="UE102" s="44"/>
      <c r="UF102" s="44"/>
      <c r="UG102" s="44"/>
      <c r="UH102" s="44"/>
      <c r="UI102" s="44"/>
      <c r="UJ102" s="44"/>
      <c r="UK102" s="44"/>
      <c r="UL102" s="44"/>
      <c r="UM102" s="44"/>
      <c r="UN102" s="44"/>
      <c r="UO102" s="44"/>
      <c r="UP102" s="44"/>
      <c r="UQ102" s="44"/>
      <c r="UR102" s="44"/>
      <c r="US102" s="44"/>
      <c r="UT102" s="44"/>
      <c r="UU102" s="44"/>
      <c r="UV102" s="44"/>
      <c r="UW102" s="44"/>
      <c r="UX102" s="44"/>
      <c r="UY102" s="44"/>
      <c r="UZ102" s="44"/>
      <c r="VA102" s="44"/>
      <c r="VB102" s="44"/>
      <c r="VC102" s="44"/>
      <c r="VD102" s="44"/>
      <c r="VE102" s="44"/>
      <c r="VF102" s="44"/>
      <c r="VG102" s="44"/>
      <c r="VH102" s="44"/>
      <c r="VI102" s="44"/>
      <c r="VJ102" s="44"/>
      <c r="VK102" s="44"/>
      <c r="VL102" s="44"/>
      <c r="VM102" s="44"/>
      <c r="VN102" s="44"/>
      <c r="VO102" s="44"/>
      <c r="VP102" s="44"/>
      <c r="VQ102" s="44"/>
      <c r="VR102" s="44"/>
      <c r="VS102" s="44"/>
      <c r="VT102" s="44"/>
      <c r="VU102" s="44"/>
      <c r="VV102" s="44"/>
      <c r="VW102" s="44"/>
      <c r="VX102" s="44"/>
      <c r="VY102" s="44"/>
      <c r="VZ102" s="44"/>
      <c r="WA102" s="44"/>
      <c r="WB102" s="44"/>
      <c r="WC102" s="44"/>
      <c r="WD102" s="44"/>
      <c r="WE102" s="44"/>
      <c r="WF102" s="44"/>
      <c r="WG102" s="44"/>
      <c r="WH102" s="44"/>
      <c r="WI102" s="44"/>
      <c r="WJ102" s="44"/>
      <c r="WK102" s="44"/>
      <c r="WL102" s="44"/>
      <c r="WM102" s="44"/>
      <c r="WN102" s="44"/>
      <c r="WO102" s="44"/>
      <c r="WP102" s="44"/>
      <c r="WQ102" s="44"/>
      <c r="WR102" s="44"/>
      <c r="WS102" s="44"/>
      <c r="WT102" s="44"/>
      <c r="WU102" s="44"/>
      <c r="WV102" s="44"/>
      <c r="WW102" s="44"/>
      <c r="WX102" s="44"/>
      <c r="WY102" s="44"/>
      <c r="WZ102" s="44"/>
      <c r="XA102" s="44"/>
      <c r="XB102" s="44"/>
      <c r="XC102" s="44"/>
      <c r="XD102" s="44"/>
      <c r="XE102" s="44"/>
      <c r="XF102" s="44"/>
      <c r="XG102" s="44"/>
      <c r="XH102" s="44"/>
      <c r="XI102" s="44"/>
      <c r="XJ102" s="44"/>
      <c r="XK102" s="44"/>
      <c r="XL102" s="44"/>
      <c r="XM102" s="44"/>
      <c r="XN102" s="44"/>
      <c r="XO102" s="44"/>
      <c r="XP102" s="44"/>
      <c r="XQ102" s="44"/>
      <c r="XR102" s="44"/>
      <c r="XS102" s="44"/>
      <c r="XT102" s="44"/>
      <c r="XU102" s="44"/>
      <c r="XV102" s="44"/>
      <c r="XW102" s="44"/>
      <c r="XX102" s="44"/>
      <c r="XY102" s="44"/>
      <c r="XZ102" s="44"/>
      <c r="YA102" s="44"/>
      <c r="YB102" s="44"/>
      <c r="YC102" s="44"/>
      <c r="YD102" s="44"/>
      <c r="YE102" s="44"/>
      <c r="YF102" s="44"/>
      <c r="YG102" s="44"/>
      <c r="YH102" s="44"/>
      <c r="YI102" s="44"/>
      <c r="YJ102" s="44"/>
      <c r="YK102" s="44"/>
      <c r="YL102" s="44"/>
      <c r="YM102" s="44"/>
      <c r="YN102" s="44"/>
      <c r="YO102" s="44"/>
      <c r="YP102" s="44"/>
      <c r="YQ102" s="44"/>
      <c r="YR102" s="44"/>
      <c r="YS102" s="44"/>
      <c r="YT102" s="44"/>
      <c r="YU102" s="44"/>
      <c r="YV102" s="44"/>
      <c r="YW102" s="44"/>
      <c r="YX102" s="44"/>
      <c r="YY102" s="44"/>
      <c r="YZ102" s="44"/>
      <c r="ZA102" s="44"/>
      <c r="ZB102" s="44"/>
      <c r="ZC102" s="44"/>
      <c r="ZD102" s="44"/>
      <c r="ZE102" s="44"/>
      <c r="ZF102" s="44"/>
      <c r="ZG102" s="44"/>
      <c r="ZH102" s="44"/>
      <c r="ZI102" s="44"/>
      <c r="ZJ102" s="44"/>
      <c r="ZK102" s="44"/>
      <c r="ZL102" s="44"/>
      <c r="ZM102" s="44"/>
      <c r="ZN102" s="44"/>
      <c r="ZO102" s="44"/>
      <c r="ZP102" s="44"/>
      <c r="ZQ102" s="44"/>
      <c r="ZR102" s="44"/>
      <c r="ZS102" s="44"/>
      <c r="ZT102" s="44"/>
      <c r="ZU102" s="44"/>
      <c r="ZV102" s="44"/>
      <c r="ZW102" s="44"/>
      <c r="ZX102" s="44"/>
      <c r="ZY102" s="44"/>
      <c r="ZZ102" s="44"/>
      <c r="AAA102" s="44"/>
      <c r="AAB102" s="44"/>
      <c r="AAC102" s="44"/>
      <c r="AAD102" s="44"/>
      <c r="AAE102" s="44"/>
      <c r="AAF102" s="44"/>
      <c r="AAG102" s="44"/>
      <c r="AAH102" s="44"/>
      <c r="AAI102" s="44"/>
      <c r="AAJ102" s="44"/>
      <c r="AAK102" s="44"/>
      <c r="AAL102" s="44"/>
      <c r="AAM102" s="44"/>
      <c r="AAN102" s="44"/>
      <c r="AAO102" s="44"/>
      <c r="AAP102" s="44"/>
      <c r="AAQ102" s="44"/>
      <c r="AAR102" s="44"/>
      <c r="AAS102" s="44"/>
      <c r="AAT102" s="44"/>
      <c r="AAU102" s="44"/>
      <c r="AAV102" s="44"/>
      <c r="AAW102" s="44"/>
      <c r="AAX102" s="44"/>
      <c r="AAY102" s="44"/>
      <c r="AAZ102" s="44"/>
      <c r="ABA102" s="44"/>
      <c r="ABB102" s="44"/>
      <c r="ABC102" s="44"/>
      <c r="ABD102" s="44"/>
      <c r="ABE102" s="44"/>
      <c r="ABF102" s="44"/>
      <c r="ABG102" s="44"/>
      <c r="ABH102" s="44"/>
      <c r="ABI102" s="44"/>
      <c r="ABJ102" s="44"/>
      <c r="ABK102" s="44"/>
      <c r="ABL102" s="44"/>
      <c r="ABM102" s="44"/>
      <c r="ABN102" s="44"/>
      <c r="ABO102" s="44"/>
      <c r="ABP102" s="44"/>
      <c r="ABQ102" s="44"/>
      <c r="ABR102" s="44"/>
      <c r="ABS102" s="44"/>
      <c r="ABT102" s="44"/>
      <c r="ABU102" s="44"/>
      <c r="ABV102" s="44"/>
      <c r="ABW102" s="44"/>
      <c r="ABX102" s="44"/>
      <c r="ABY102" s="44"/>
      <c r="ABZ102" s="44"/>
      <c r="ACA102" s="44"/>
      <c r="ACB102" s="44"/>
      <c r="ACC102" s="44"/>
      <c r="ACD102" s="44"/>
      <c r="ACE102" s="44"/>
      <c r="ACF102" s="44"/>
      <c r="ACG102" s="44"/>
      <c r="ACH102" s="44"/>
      <c r="ACI102" s="44"/>
      <c r="ACJ102" s="44"/>
      <c r="ACK102" s="44"/>
      <c r="ACL102" s="44"/>
      <c r="ACM102" s="44"/>
      <c r="ACN102" s="44"/>
      <c r="ACO102" s="44"/>
      <c r="ACP102" s="44"/>
      <c r="ACQ102" s="44"/>
      <c r="ACR102" s="44"/>
      <c r="ACS102" s="44"/>
      <c r="ACT102" s="44"/>
      <c r="ACU102" s="44"/>
      <c r="ACV102" s="44"/>
      <c r="ACW102" s="44"/>
      <c r="ACX102" s="44"/>
      <c r="ACY102" s="44"/>
      <c r="ACZ102" s="44"/>
      <c r="ADA102" s="44"/>
      <c r="ADB102" s="44"/>
      <c r="ADC102" s="44"/>
      <c r="ADD102" s="44"/>
      <c r="ADE102" s="44"/>
      <c r="ADF102" s="44"/>
      <c r="ADG102" s="44"/>
      <c r="ADH102" s="44"/>
      <c r="ADI102" s="44"/>
      <c r="ADJ102" s="44"/>
      <c r="ADK102" s="44"/>
      <c r="ADL102" s="44"/>
      <c r="ADM102" s="44"/>
      <c r="ADN102" s="44"/>
      <c r="ADO102" s="44"/>
      <c r="ADP102" s="44"/>
      <c r="ADQ102" s="44"/>
      <c r="ADR102" s="44"/>
      <c r="ADS102" s="44"/>
      <c r="ADT102" s="44"/>
      <c r="ADU102" s="44"/>
      <c r="ADV102" s="44"/>
      <c r="ADW102" s="44"/>
      <c r="ADX102" s="44"/>
      <c r="ADY102" s="44"/>
      <c r="ADZ102" s="44"/>
      <c r="AEA102" s="44"/>
      <c r="AEB102" s="44"/>
      <c r="AEC102" s="44"/>
      <c r="AED102" s="44"/>
      <c r="AEE102" s="44"/>
      <c r="AEF102" s="44"/>
      <c r="AEG102" s="44"/>
      <c r="AEH102" s="44"/>
      <c r="AEI102" s="44"/>
      <c r="AEJ102" s="44"/>
      <c r="AEK102" s="44"/>
      <c r="AEL102" s="44"/>
      <c r="AEM102" s="44"/>
      <c r="AEN102" s="44"/>
      <c r="AEO102" s="44"/>
      <c r="AEP102" s="44"/>
      <c r="AEQ102" s="44"/>
      <c r="AER102" s="44"/>
      <c r="AES102" s="44"/>
      <c r="AET102" s="44"/>
      <c r="AEU102" s="44"/>
      <c r="AEV102" s="44"/>
      <c r="AEW102" s="44"/>
      <c r="AEX102" s="44"/>
      <c r="AEY102" s="44"/>
      <c r="AEZ102" s="44"/>
      <c r="AFA102" s="44"/>
      <c r="AFB102" s="44"/>
      <c r="AFC102" s="44"/>
      <c r="AFD102" s="44"/>
      <c r="AFE102" s="44"/>
      <c r="AFF102" s="44"/>
      <c r="AFG102" s="44"/>
      <c r="AFH102" s="44"/>
      <c r="AFI102" s="44"/>
      <c r="AFJ102" s="44"/>
      <c r="AFK102" s="44"/>
      <c r="AFL102" s="44"/>
      <c r="AFM102" s="44"/>
      <c r="AFN102" s="44"/>
      <c r="AFO102" s="44"/>
      <c r="AFP102" s="44"/>
      <c r="AFQ102" s="44"/>
      <c r="AFR102" s="44"/>
      <c r="AFS102" s="44"/>
      <c r="AFT102" s="44"/>
      <c r="AFU102" s="44"/>
      <c r="AFV102" s="44"/>
      <c r="AFW102" s="44"/>
      <c r="AFX102" s="44"/>
      <c r="AFY102" s="44"/>
      <c r="AFZ102" s="44"/>
      <c r="AGA102" s="44"/>
      <c r="AGB102" s="44"/>
      <c r="AGC102" s="44"/>
      <c r="AGD102" s="44"/>
      <c r="AGE102" s="44"/>
      <c r="AGF102" s="44"/>
      <c r="AGG102" s="44"/>
      <c r="AGH102" s="44"/>
      <c r="AGI102" s="44"/>
      <c r="AGJ102" s="44"/>
      <c r="AGK102" s="44"/>
      <c r="AGL102" s="44"/>
      <c r="AGM102" s="44"/>
      <c r="AGN102" s="44"/>
      <c r="AGO102" s="44"/>
      <c r="AGP102" s="44"/>
      <c r="AGQ102" s="44"/>
      <c r="AGR102" s="44"/>
      <c r="AGS102" s="44"/>
      <c r="AGT102" s="44"/>
      <c r="AGU102" s="44"/>
      <c r="AGV102" s="44"/>
      <c r="AGW102" s="44"/>
      <c r="AGX102" s="44"/>
      <c r="AGY102" s="44"/>
      <c r="AGZ102" s="44"/>
      <c r="AHA102" s="44"/>
      <c r="AHB102" s="44"/>
      <c r="AHC102" s="44"/>
      <c r="AHD102" s="44"/>
      <c r="AHE102" s="44"/>
      <c r="AHF102" s="44"/>
      <c r="AHG102" s="44"/>
      <c r="AHH102" s="44"/>
      <c r="AHI102" s="44"/>
      <c r="AHJ102" s="44"/>
      <c r="AHK102" s="44"/>
      <c r="AHL102" s="44"/>
      <c r="AHM102" s="44"/>
      <c r="AHN102" s="44"/>
      <c r="AHO102" s="44"/>
      <c r="AHP102" s="44"/>
      <c r="AHQ102" s="44"/>
      <c r="AHR102" s="44"/>
      <c r="AHS102" s="44"/>
      <c r="AHT102" s="44"/>
      <c r="AHU102" s="44"/>
      <c r="AHV102" s="44"/>
      <c r="AHW102" s="44"/>
      <c r="AHX102" s="44"/>
      <c r="AHY102" s="44"/>
      <c r="AHZ102" s="44"/>
      <c r="AIA102" s="44"/>
      <c r="AIB102" s="44"/>
      <c r="AIC102" s="44"/>
      <c r="AID102" s="44"/>
      <c r="AIE102" s="44"/>
      <c r="AIF102" s="44"/>
      <c r="AIG102" s="44"/>
      <c r="AIH102" s="44"/>
      <c r="AII102" s="44"/>
      <c r="AIJ102" s="44"/>
      <c r="AIK102" s="44"/>
      <c r="AIL102" s="44"/>
      <c r="AIM102" s="44"/>
      <c r="AIN102" s="44"/>
      <c r="AIO102" s="44"/>
      <c r="AIP102" s="44"/>
      <c r="AIQ102" s="44"/>
      <c r="AIR102" s="44"/>
      <c r="AIS102" s="44"/>
      <c r="AIT102" s="44"/>
      <c r="AIU102" s="44"/>
      <c r="AIV102" s="44"/>
      <c r="AIW102" s="44"/>
      <c r="AIX102" s="44"/>
      <c r="AIY102" s="44"/>
      <c r="AIZ102" s="44"/>
      <c r="AJA102" s="44"/>
      <c r="AJB102" s="44"/>
      <c r="AJC102" s="44"/>
      <c r="AJD102" s="44"/>
      <c r="AJE102" s="44"/>
      <c r="AJF102" s="44"/>
      <c r="AJG102" s="44"/>
      <c r="AJH102" s="44"/>
      <c r="AJI102" s="44"/>
      <c r="AJJ102" s="44"/>
      <c r="AJK102" s="44"/>
      <c r="AJL102" s="44"/>
      <c r="AJM102" s="44"/>
      <c r="AJN102" s="44"/>
      <c r="AJO102" s="44"/>
      <c r="AJP102" s="44"/>
      <c r="AJQ102" s="44"/>
      <c r="AJR102" s="44"/>
      <c r="AJS102" s="44"/>
      <c r="AJT102" s="44"/>
      <c r="AJU102" s="44"/>
      <c r="AJV102" s="44"/>
      <c r="AJW102" s="44"/>
      <c r="AJX102" s="44"/>
      <c r="AJY102" s="44"/>
      <c r="AJZ102" s="44"/>
      <c r="AKA102" s="44"/>
      <c r="AKB102" s="44"/>
      <c r="AKC102" s="44"/>
      <c r="AKD102" s="44"/>
      <c r="AKE102" s="44"/>
      <c r="AKF102" s="44"/>
      <c r="AKG102" s="44"/>
      <c r="AKH102" s="44"/>
      <c r="AKI102" s="44"/>
      <c r="AKJ102" s="44"/>
      <c r="AKK102" s="44"/>
      <c r="AKL102" s="44"/>
      <c r="AKM102" s="44"/>
      <c r="AKN102" s="44"/>
      <c r="AKO102" s="44"/>
      <c r="AKP102" s="44"/>
      <c r="AKQ102" s="44"/>
      <c r="AKR102" s="44"/>
      <c r="AKS102" s="44"/>
      <c r="AKT102" s="44"/>
      <c r="AKU102" s="44"/>
      <c r="AKV102" s="44"/>
      <c r="AKW102" s="44"/>
      <c r="AKX102" s="44"/>
      <c r="AKY102" s="44"/>
      <c r="AKZ102" s="44"/>
      <c r="ALA102" s="44"/>
      <c r="ALB102" s="44"/>
      <c r="ALC102" s="44"/>
      <c r="ALD102" s="44"/>
      <c r="ALE102" s="44"/>
      <c r="ALF102" s="44"/>
      <c r="ALG102" s="44"/>
      <c r="ALH102" s="44"/>
      <c r="ALI102" s="44"/>
      <c r="ALJ102" s="44"/>
      <c r="ALK102" s="44"/>
      <c r="ALL102" s="44"/>
      <c r="ALM102" s="44"/>
      <c r="ALN102" s="44"/>
      <c r="ALO102" s="44"/>
      <c r="ALP102" s="44"/>
      <c r="ALQ102" s="44"/>
      <c r="ALR102" s="44"/>
      <c r="ALS102" s="44"/>
      <c r="ALT102" s="44"/>
      <c r="ALU102" s="44"/>
      <c r="ALV102" s="44"/>
      <c r="ALW102" s="44"/>
      <c r="ALX102" s="44"/>
      <c r="ALY102" s="44"/>
      <c r="ALZ102" s="44"/>
      <c r="AMA102" s="44"/>
      <c r="AMB102" s="44"/>
      <c r="AMC102" s="44"/>
      <c r="AMD102" s="44"/>
      <c r="AME102" s="44"/>
      <c r="AMF102" s="44"/>
      <c r="AMG102" s="44"/>
      <c r="AMH102" s="44"/>
      <c r="AMI102" s="44"/>
      <c r="AMJ102" s="44"/>
      <c r="AMK102" s="44"/>
      <c r="AML102" s="44"/>
      <c r="AMM102" s="44"/>
      <c r="AMN102" s="44"/>
      <c r="AMO102" s="44"/>
      <c r="AMP102" s="44"/>
      <c r="AMQ102" s="44"/>
      <c r="AMR102" s="44"/>
      <c r="AMS102" s="44"/>
      <c r="AMT102" s="44"/>
      <c r="AMU102" s="44"/>
      <c r="AMV102" s="44"/>
      <c r="AMW102" s="44"/>
      <c r="AMX102" s="44"/>
      <c r="AMY102" s="44"/>
      <c r="AMZ102" s="44"/>
      <c r="ANA102" s="44"/>
      <c r="ANB102" s="44"/>
      <c r="ANC102" s="44"/>
      <c r="AND102" s="44"/>
      <c r="ANE102" s="44"/>
      <c r="ANF102" s="44"/>
      <c r="ANG102" s="44"/>
      <c r="ANH102" s="44"/>
      <c r="ANI102" s="44"/>
      <c r="ANJ102" s="44"/>
      <c r="ANK102" s="44"/>
      <c r="ANL102" s="44"/>
      <c r="ANM102" s="44"/>
      <c r="ANN102" s="44"/>
      <c r="ANO102" s="44"/>
      <c r="ANP102" s="44"/>
      <c r="ANQ102" s="44"/>
      <c r="ANR102" s="44"/>
      <c r="ANS102" s="44"/>
      <c r="ANT102" s="44"/>
      <c r="ANU102" s="44"/>
      <c r="ANV102" s="44"/>
      <c r="ANW102" s="44"/>
      <c r="ANX102" s="44"/>
      <c r="ANY102" s="44"/>
      <c r="ANZ102" s="44"/>
      <c r="AOA102" s="44"/>
      <c r="AOB102" s="44"/>
      <c r="AOC102" s="44"/>
      <c r="AOD102" s="44"/>
      <c r="AOE102" s="44"/>
      <c r="AOF102" s="44"/>
      <c r="AOG102" s="44"/>
      <c r="AOH102" s="44"/>
      <c r="AOI102" s="44"/>
      <c r="AOJ102" s="44"/>
      <c r="AOK102" s="44"/>
      <c r="AOL102" s="44"/>
      <c r="AOM102" s="44"/>
      <c r="AON102" s="44"/>
      <c r="AOO102" s="44"/>
      <c r="AOP102" s="44"/>
      <c r="AOQ102" s="44"/>
      <c r="AOR102" s="44"/>
      <c r="AOS102" s="44"/>
      <c r="AOT102" s="44"/>
      <c r="AOU102" s="44"/>
      <c r="AOV102" s="44"/>
      <c r="AOW102" s="44"/>
      <c r="AOX102" s="44"/>
      <c r="AOY102" s="44"/>
      <c r="AOZ102" s="44"/>
      <c r="APA102" s="44"/>
      <c r="APB102" s="44"/>
      <c r="APC102" s="44"/>
      <c r="APD102" s="44"/>
      <c r="APE102" s="44"/>
      <c r="APF102" s="44"/>
      <c r="APG102" s="44"/>
      <c r="APH102" s="44"/>
      <c r="API102" s="44"/>
      <c r="APJ102" s="44"/>
      <c r="APK102" s="44"/>
      <c r="APL102" s="44"/>
      <c r="APM102" s="4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67"/>
  <sheetViews>
    <sheetView tabSelected="1" topLeftCell="J136" zoomScale="80" zoomScaleNormal="80" workbookViewId="0">
      <selection activeCell="S178" sqref="S178"/>
    </sheetView>
  </sheetViews>
  <sheetFormatPr defaultRowHeight="15" x14ac:dyDescent="0.25"/>
  <cols>
    <col min="1" max="1" width="14.5703125" style="106" bestFit="1" customWidth="1"/>
    <col min="2" max="2" width="12.7109375" style="106" bestFit="1" customWidth="1"/>
    <col min="3" max="5" width="9.140625" style="106"/>
    <col min="6" max="6" width="14.7109375" style="106" bestFit="1" customWidth="1"/>
    <col min="7" max="9" width="9.140625" style="106"/>
    <col min="10" max="11" width="28.140625" style="106" bestFit="1" customWidth="1"/>
    <col min="12" max="12" width="30.140625" style="106" bestFit="1" customWidth="1"/>
    <col min="13" max="14" width="9.140625" style="106"/>
    <col min="15" max="15" width="9.85546875" style="106" bestFit="1" customWidth="1"/>
    <col min="16" max="20" width="9.85546875" style="106" customWidth="1"/>
    <col min="21" max="21" width="12" style="106" bestFit="1" customWidth="1"/>
    <col min="22" max="22" width="12" style="106" customWidth="1"/>
    <col min="23" max="23" width="13.42578125" style="106" customWidth="1"/>
    <col min="24" max="24" width="13.42578125" style="176" customWidth="1"/>
    <col min="25" max="25" width="32.140625" style="106" bestFit="1" customWidth="1"/>
    <col min="26" max="26" width="8.7109375" style="106" customWidth="1"/>
    <col min="27" max="27" width="13.7109375" style="106" bestFit="1" customWidth="1"/>
    <col min="28" max="28" width="14.5703125" style="106" bestFit="1" customWidth="1"/>
    <col min="29" max="29" width="9.140625" style="106"/>
    <col min="30" max="30" width="12.7109375" style="106" bestFit="1" customWidth="1"/>
    <col min="31" max="31" width="15.85546875" style="106" bestFit="1" customWidth="1"/>
    <col min="32" max="32" width="11.7109375" style="106" bestFit="1" customWidth="1"/>
    <col min="33" max="16384" width="9.140625" style="106"/>
  </cols>
  <sheetData>
    <row r="2" spans="1:13" x14ac:dyDescent="0.25">
      <c r="A2" s="106" t="s">
        <v>534</v>
      </c>
      <c r="B2" s="87">
        <v>40848</v>
      </c>
    </row>
    <row r="4" spans="1:13" ht="44.25" customHeight="1" x14ac:dyDescent="0.25">
      <c r="A4" s="111" t="s">
        <v>535</v>
      </c>
      <c r="B4" s="112" t="s">
        <v>579</v>
      </c>
    </row>
    <row r="5" spans="1:13" x14ac:dyDescent="0.25">
      <c r="F5" s="106" t="s">
        <v>536</v>
      </c>
      <c r="G5" s="111" t="s">
        <v>537</v>
      </c>
      <c r="H5" s="111" t="s">
        <v>538</v>
      </c>
      <c r="I5" s="111" t="s">
        <v>539</v>
      </c>
      <c r="J5" s="111" t="s">
        <v>540</v>
      </c>
      <c r="K5" s="111" t="s">
        <v>541</v>
      </c>
      <c r="M5" s="111" t="s">
        <v>14</v>
      </c>
    </row>
    <row r="6" spans="1:13" x14ac:dyDescent="0.25">
      <c r="A6" s="106" t="s">
        <v>542</v>
      </c>
      <c r="F6" s="106" t="s">
        <v>185</v>
      </c>
      <c r="G6" s="106" t="s">
        <v>543</v>
      </c>
      <c r="H6" s="106" t="s">
        <v>543</v>
      </c>
      <c r="I6" s="106" t="s">
        <v>543</v>
      </c>
      <c r="J6" s="106">
        <v>2010</v>
      </c>
      <c r="K6" s="106">
        <v>1</v>
      </c>
      <c r="L6" s="113" t="str">
        <f t="shared" ref="L6:L10" si="0">F6&amp;"-"&amp;G6&amp;"-"&amp;I6&amp;"-"&amp;H6&amp;"-"&amp;J6&amp;"-"&amp;K6</f>
        <v>GoO-NULL-NULL-NULL-2010-1</v>
      </c>
      <c r="M6" s="106">
        <v>4</v>
      </c>
    </row>
    <row r="7" spans="1:13" x14ac:dyDescent="0.25">
      <c r="A7" s="106" t="s">
        <v>544</v>
      </c>
      <c r="B7" s="106">
        <v>1</v>
      </c>
      <c r="F7" s="106" t="s">
        <v>185</v>
      </c>
      <c r="G7" s="106" t="s">
        <v>543</v>
      </c>
      <c r="H7" s="106" t="s">
        <v>543</v>
      </c>
      <c r="I7" s="106" t="s">
        <v>543</v>
      </c>
      <c r="J7" s="106">
        <v>2012</v>
      </c>
      <c r="K7" s="106">
        <v>1</v>
      </c>
      <c r="L7" s="113" t="str">
        <f t="shared" si="0"/>
        <v>GoO-NULL-NULL-NULL-2012-1</v>
      </c>
      <c r="M7" s="106">
        <v>7</v>
      </c>
    </row>
    <row r="8" spans="1:13" x14ac:dyDescent="0.25">
      <c r="A8" s="176" t="s">
        <v>545</v>
      </c>
      <c r="B8" s="106">
        <v>1</v>
      </c>
      <c r="F8" s="106" t="s">
        <v>185</v>
      </c>
      <c r="G8" s="106" t="s">
        <v>313</v>
      </c>
      <c r="H8" s="106" t="s">
        <v>543</v>
      </c>
      <c r="I8" s="106" t="s">
        <v>543</v>
      </c>
      <c r="J8" s="106">
        <v>2010</v>
      </c>
      <c r="K8" s="106">
        <v>1</v>
      </c>
      <c r="L8" s="113" t="str">
        <f t="shared" si="0"/>
        <v>GoO-Sweden-NULL-NULL-2010-1</v>
      </c>
      <c r="M8" s="106">
        <v>3</v>
      </c>
    </row>
    <row r="9" spans="1:13" x14ac:dyDescent="0.25">
      <c r="A9" s="106" t="s">
        <v>580</v>
      </c>
      <c r="B9" s="175">
        <v>1</v>
      </c>
      <c r="F9" s="106" t="s">
        <v>185</v>
      </c>
      <c r="G9" s="106" t="s">
        <v>313</v>
      </c>
      <c r="H9" s="106" t="s">
        <v>543</v>
      </c>
      <c r="I9" s="106" t="s">
        <v>543</v>
      </c>
      <c r="J9" s="106">
        <v>2012</v>
      </c>
      <c r="K9" s="106">
        <v>1</v>
      </c>
      <c r="L9" s="113" t="str">
        <f t="shared" si="0"/>
        <v>GoO-Sweden-NULL-NULL-2012-1</v>
      </c>
      <c r="M9" s="106">
        <v>8</v>
      </c>
    </row>
    <row r="10" spans="1:13" x14ac:dyDescent="0.25">
      <c r="A10" s="106" t="s">
        <v>546</v>
      </c>
      <c r="B10" s="176">
        <v>1</v>
      </c>
      <c r="F10" s="106" t="s">
        <v>185</v>
      </c>
      <c r="G10" s="106" t="s">
        <v>543</v>
      </c>
      <c r="H10" s="106" t="s">
        <v>543</v>
      </c>
      <c r="I10" s="106" t="s">
        <v>406</v>
      </c>
      <c r="J10" s="106">
        <v>2012</v>
      </c>
      <c r="K10" s="106">
        <v>1</v>
      </c>
      <c r="L10" s="113" t="str">
        <f t="shared" si="0"/>
        <v>GoO-NULL-Wind-NULL-2012-1</v>
      </c>
      <c r="M10" s="106">
        <v>18</v>
      </c>
    </row>
    <row r="11" spans="1:13" x14ac:dyDescent="0.25">
      <c r="A11" s="106" t="s">
        <v>547</v>
      </c>
      <c r="B11" s="106">
        <v>7.8186686956139102</v>
      </c>
      <c r="F11" s="106" t="s">
        <v>352</v>
      </c>
      <c r="G11" s="106" t="s">
        <v>543</v>
      </c>
      <c r="H11" s="106" t="s">
        <v>543</v>
      </c>
      <c r="I11" s="106" t="s">
        <v>543</v>
      </c>
      <c r="J11" s="106">
        <v>2010</v>
      </c>
      <c r="K11" s="106">
        <v>1</v>
      </c>
      <c r="L11" s="113" t="str">
        <f>F11&amp;"-"&amp;G11&amp;"-"&amp;I11&amp;"-"&amp;H11&amp;"-"&amp;J11&amp;"-"&amp;K11</f>
        <v>LECs-NULL-NULL-NULL-2010-1</v>
      </c>
      <c r="M11" s="106">
        <v>1</v>
      </c>
    </row>
    <row r="12" spans="1:13" x14ac:dyDescent="0.25">
      <c r="A12" s="106" t="s">
        <v>548</v>
      </c>
      <c r="B12" s="106">
        <v>7.7454217666438998</v>
      </c>
      <c r="F12" s="170" t="s">
        <v>352</v>
      </c>
      <c r="G12" s="170" t="s">
        <v>313</v>
      </c>
      <c r="H12" s="170" t="s">
        <v>543</v>
      </c>
      <c r="I12" s="170" t="s">
        <v>543</v>
      </c>
      <c r="J12" s="170">
        <v>2010</v>
      </c>
      <c r="K12" s="170">
        <v>1</v>
      </c>
      <c r="L12" s="113" t="str">
        <f>F12&amp;"-"&amp;G12&amp;"-"&amp;I12&amp;"-"&amp;H12&amp;"-"&amp;J12&amp;"-"&amp;K12</f>
        <v>LECs-Sweden-NULL-NULL-2010-1</v>
      </c>
      <c r="M12" s="170">
        <v>2.5</v>
      </c>
    </row>
    <row r="13" spans="1:13" s="176" customFormat="1" x14ac:dyDescent="0.25">
      <c r="A13" s="106" t="s">
        <v>549</v>
      </c>
      <c r="B13" s="106">
        <v>7.7635435706707296</v>
      </c>
      <c r="F13" s="176" t="s">
        <v>352</v>
      </c>
      <c r="G13" s="176" t="s">
        <v>313</v>
      </c>
      <c r="H13" s="176" t="s">
        <v>543</v>
      </c>
      <c r="I13" s="176" t="s">
        <v>543</v>
      </c>
      <c r="J13" s="176">
        <v>2012</v>
      </c>
      <c r="K13" s="176">
        <v>1</v>
      </c>
      <c r="L13" s="113" t="str">
        <f>F13&amp;"-"&amp;G13&amp;"-"&amp;I13&amp;"-"&amp;H13&amp;"-"&amp;J13&amp;"-"&amp;K13</f>
        <v>LECs-Sweden-NULL-NULL-2012-1</v>
      </c>
      <c r="M13" s="176">
        <v>7</v>
      </c>
    </row>
    <row r="14" spans="1:13" s="176" customFormat="1" x14ac:dyDescent="0.25">
      <c r="A14" s="176" t="s">
        <v>581</v>
      </c>
      <c r="B14" s="176">
        <v>1</v>
      </c>
      <c r="L14" s="113"/>
    </row>
    <row r="15" spans="1:13" s="176" customFormat="1" x14ac:dyDescent="0.25">
      <c r="A15" s="176" t="s">
        <v>582</v>
      </c>
      <c r="B15" s="176">
        <v>0.85746052038003695</v>
      </c>
      <c r="C15" s="172"/>
      <c r="D15" s="173"/>
      <c r="L15" s="113"/>
    </row>
    <row r="16" spans="1:13" s="176" customFormat="1" x14ac:dyDescent="0.25">
      <c r="A16" s="176" t="s">
        <v>584</v>
      </c>
      <c r="B16" s="176">
        <v>0.85654440717929103</v>
      </c>
      <c r="L16" s="113"/>
    </row>
    <row r="19" spans="1:32" x14ac:dyDescent="0.25">
      <c r="A19" s="171" t="s">
        <v>551</v>
      </c>
      <c r="B19" s="171" t="s">
        <v>552</v>
      </c>
      <c r="C19" s="171" t="s">
        <v>553</v>
      </c>
      <c r="D19" s="171" t="s">
        <v>554</v>
      </c>
      <c r="E19" s="171" t="s">
        <v>25</v>
      </c>
      <c r="F19" s="171" t="s">
        <v>555</v>
      </c>
      <c r="G19" s="171" t="s">
        <v>526</v>
      </c>
      <c r="H19" s="171" t="s">
        <v>556</v>
      </c>
      <c r="I19" s="171" t="s">
        <v>557</v>
      </c>
      <c r="J19" s="171" t="s">
        <v>558</v>
      </c>
      <c r="K19" s="111" t="s">
        <v>558</v>
      </c>
      <c r="L19" s="111" t="s">
        <v>485</v>
      </c>
      <c r="M19" s="111" t="s">
        <v>14</v>
      </c>
      <c r="N19" s="111" t="s">
        <v>25</v>
      </c>
      <c r="O19" s="111" t="s">
        <v>168</v>
      </c>
      <c r="P19" s="111" t="s">
        <v>537</v>
      </c>
      <c r="Q19" s="111" t="s">
        <v>538</v>
      </c>
      <c r="R19" s="111" t="s">
        <v>539</v>
      </c>
      <c r="S19" s="111" t="s">
        <v>540</v>
      </c>
      <c r="T19" s="111" t="s">
        <v>559</v>
      </c>
      <c r="U19" s="111" t="s">
        <v>560</v>
      </c>
      <c r="V19" s="111" t="s">
        <v>561</v>
      </c>
      <c r="W19" s="111" t="s">
        <v>562</v>
      </c>
      <c r="X19" s="22" t="s">
        <v>583</v>
      </c>
      <c r="Y19" s="22" t="s">
        <v>563</v>
      </c>
      <c r="Z19" s="22" t="s">
        <v>14</v>
      </c>
      <c r="AA19" s="22" t="s">
        <v>183</v>
      </c>
      <c r="AB19" s="114" t="s">
        <v>564</v>
      </c>
      <c r="AC19" s="114" t="s">
        <v>542</v>
      </c>
      <c r="AD19" s="114" t="s">
        <v>565</v>
      </c>
      <c r="AE19" s="115" t="s">
        <v>566</v>
      </c>
      <c r="AF19" s="115" t="s">
        <v>567</v>
      </c>
    </row>
    <row r="20" spans="1:32" x14ac:dyDescent="0.25">
      <c r="A20" s="174">
        <v>40544</v>
      </c>
      <c r="B20" s="171">
        <v>0</v>
      </c>
      <c r="C20" s="171" t="s">
        <v>568</v>
      </c>
      <c r="D20" s="171">
        <v>170</v>
      </c>
      <c r="E20" s="171" t="s">
        <v>124</v>
      </c>
      <c r="F20" s="171">
        <v>-9811200</v>
      </c>
      <c r="G20" s="171" t="s">
        <v>569</v>
      </c>
      <c r="H20" s="171" t="s">
        <v>305</v>
      </c>
      <c r="I20" s="171" t="s">
        <v>304</v>
      </c>
      <c r="J20" s="171" t="s">
        <v>311</v>
      </c>
      <c r="K20" s="111" t="s">
        <v>311</v>
      </c>
      <c r="L20" s="111">
        <v>350400</v>
      </c>
      <c r="M20" s="111">
        <v>28</v>
      </c>
      <c r="N20" s="111" t="s">
        <v>124</v>
      </c>
      <c r="O20" s="111" t="s">
        <v>185</v>
      </c>
      <c r="P20" s="111" t="s">
        <v>313</v>
      </c>
      <c r="Q20" s="111" t="s">
        <v>543</v>
      </c>
      <c r="R20" s="111" t="s">
        <v>543</v>
      </c>
      <c r="S20" s="111">
        <v>2010</v>
      </c>
      <c r="T20" s="111">
        <v>1</v>
      </c>
      <c r="U20" s="117">
        <v>40544</v>
      </c>
      <c r="V20" s="117">
        <v>40544</v>
      </c>
      <c r="W20" s="113" t="s">
        <v>570</v>
      </c>
      <c r="X20" s="118" t="str">
        <f>IF(O20="LECS","GBP","EUR")</f>
        <v>EUR</v>
      </c>
      <c r="Y20" s="118" t="str">
        <f>O20&amp;"-"&amp;P20&amp;"-"&amp;R20&amp;"-"&amp;Q20&amp;"-"&amp;S20&amp;"-"&amp;T20</f>
        <v>GoO-Sweden-NULL-NULL-2010-1</v>
      </c>
      <c r="Z20" s="110">
        <f>VLOOKUP(Y20,$L$5:$M$13,2,FALSE)</f>
        <v>3</v>
      </c>
      <c r="AA20" s="110">
        <f>IF(W20="MtM",L20*Z20*AC20,0)</f>
        <v>0</v>
      </c>
      <c r="AB20" s="22" t="str">
        <f>IF(W20="MtM",X20,N20)&amp;TEXT(V20,"yyyy-mm-dd")</f>
        <v>EUR2011-01-01</v>
      </c>
      <c r="AC20" s="22">
        <f>VLOOKUP(AB20,$A$7:$B$16,2,FALSE)</f>
        <v>1</v>
      </c>
      <c r="AD20" s="22">
        <f>IF(W20="MtM",IF(U20&gt;$B$2,(Z20-M20)*L20,L20*Z20/AC20),-L20*M20/AC20)</f>
        <v>-9811200</v>
      </c>
      <c r="AE20" s="36">
        <f>A20-V20</f>
        <v>0</v>
      </c>
      <c r="AF20" s="36">
        <f>ROUND((F20/AD20)-1,8)</f>
        <v>0</v>
      </c>
    </row>
    <row r="21" spans="1:32" x14ac:dyDescent="0.25">
      <c r="A21" s="174">
        <v>40849</v>
      </c>
      <c r="B21" s="171">
        <v>0</v>
      </c>
      <c r="C21" s="171" t="s">
        <v>571</v>
      </c>
      <c r="D21" s="171">
        <v>170</v>
      </c>
      <c r="E21" s="171" t="s">
        <v>124</v>
      </c>
      <c r="F21" s="171">
        <v>1051200</v>
      </c>
      <c r="G21" s="171" t="s">
        <v>569</v>
      </c>
      <c r="H21" s="171" t="s">
        <v>305</v>
      </c>
      <c r="I21" s="171" t="s">
        <v>304</v>
      </c>
      <c r="J21" s="171" t="s">
        <v>311</v>
      </c>
      <c r="K21" s="111" t="s">
        <v>311</v>
      </c>
      <c r="L21" s="111">
        <v>350400</v>
      </c>
      <c r="M21" s="111">
        <v>28</v>
      </c>
      <c r="N21" s="111" t="s">
        <v>124</v>
      </c>
      <c r="O21" s="111" t="s">
        <v>185</v>
      </c>
      <c r="P21" s="111" t="s">
        <v>313</v>
      </c>
      <c r="Q21" s="111" t="s">
        <v>543</v>
      </c>
      <c r="R21" s="111" t="s">
        <v>543</v>
      </c>
      <c r="S21" s="111">
        <v>2010</v>
      </c>
      <c r="T21" s="111">
        <v>1</v>
      </c>
      <c r="U21" s="117">
        <v>40544</v>
      </c>
      <c r="V21" s="117">
        <v>40849</v>
      </c>
      <c r="W21" s="113" t="s">
        <v>183</v>
      </c>
      <c r="X21" s="118" t="str">
        <f t="shared" ref="X21:X84" si="1">IF(O21="LECS","GBP","EUR")</f>
        <v>EUR</v>
      </c>
      <c r="Y21" s="118" t="str">
        <f t="shared" ref="Y21:Y84" si="2">O21&amp;"-"&amp;P21&amp;"-"&amp;R21&amp;"-"&amp;Q21&amp;"-"&amp;S21&amp;"-"&amp;T21</f>
        <v>GoO-Sweden-NULL-NULL-2010-1</v>
      </c>
      <c r="Z21" s="110">
        <f t="shared" ref="Z21:Z84" si="3">VLOOKUP(Y21,$L$5:$M$13,2,FALSE)</f>
        <v>3</v>
      </c>
      <c r="AA21" s="110">
        <f>IF(W21="MtM",L21*Z21/AC21,-L21*M21/AC21)</f>
        <v>1051200</v>
      </c>
      <c r="AB21" s="22" t="str">
        <f t="shared" ref="AB21:AB84" si="4">IF(W21="MtM",X21,N21)&amp;TEXT(V21,"yyyy-mm-dd")</f>
        <v>EUR2011-11-02</v>
      </c>
      <c r="AC21" s="22">
        <f t="shared" ref="AC21:AC84" si="5">VLOOKUP(AB21,$A$7:$B$16,2,FALSE)</f>
        <v>1</v>
      </c>
      <c r="AD21" s="22">
        <f>IF(W21="MtM",IF(U21&gt;$B$2,(Z21-M21)*L21,L21*Z21/AC21),-L21*M21/AC21)</f>
        <v>1051200</v>
      </c>
      <c r="AE21" s="36">
        <f t="shared" ref="AE21:AE84" si="6">A21-V21</f>
        <v>0</v>
      </c>
      <c r="AF21" s="36">
        <f>ROUND((F21/AD21)-1,8)</f>
        <v>0</v>
      </c>
    </row>
    <row r="22" spans="1:32" x14ac:dyDescent="0.25">
      <c r="A22" s="174">
        <v>40544</v>
      </c>
      <c r="B22" s="171">
        <v>0</v>
      </c>
      <c r="C22" s="171" t="s">
        <v>568</v>
      </c>
      <c r="D22" s="171">
        <v>170</v>
      </c>
      <c r="E22" s="171" t="s">
        <v>124</v>
      </c>
      <c r="F22" s="171">
        <v>-10415640</v>
      </c>
      <c r="G22" s="171" t="s">
        <v>569</v>
      </c>
      <c r="H22" s="171" t="s">
        <v>305</v>
      </c>
      <c r="I22" s="171" t="s">
        <v>304</v>
      </c>
      <c r="J22" s="171" t="s">
        <v>318</v>
      </c>
      <c r="K22" s="111" t="s">
        <v>318</v>
      </c>
      <c r="L22" s="111">
        <v>359160</v>
      </c>
      <c r="M22" s="111">
        <v>29</v>
      </c>
      <c r="N22" s="111" t="s">
        <v>124</v>
      </c>
      <c r="O22" s="111" t="s">
        <v>185</v>
      </c>
      <c r="P22" s="111" t="s">
        <v>313</v>
      </c>
      <c r="Q22" s="111" t="s">
        <v>543</v>
      </c>
      <c r="R22" s="111" t="s">
        <v>543</v>
      </c>
      <c r="S22" s="111">
        <v>2010</v>
      </c>
      <c r="T22" s="111">
        <v>1</v>
      </c>
      <c r="U22" s="117">
        <v>40544</v>
      </c>
      <c r="V22" s="117">
        <v>40544</v>
      </c>
      <c r="W22" s="113" t="s">
        <v>570</v>
      </c>
      <c r="X22" s="118" t="str">
        <f t="shared" si="1"/>
        <v>EUR</v>
      </c>
      <c r="Y22" s="118" t="str">
        <f t="shared" si="2"/>
        <v>GoO-Sweden-NULL-NULL-2010-1</v>
      </c>
      <c r="Z22" s="110">
        <f t="shared" si="3"/>
        <v>3</v>
      </c>
      <c r="AA22" s="110">
        <f>IF(W22="MtM",L22*Z22*AC22,0)</f>
        <v>0</v>
      </c>
      <c r="AB22" s="22" t="str">
        <f t="shared" si="4"/>
        <v>EUR2011-01-01</v>
      </c>
      <c r="AC22" s="22">
        <f t="shared" si="5"/>
        <v>1</v>
      </c>
      <c r="AD22" s="22">
        <f>IF(W22="MtM",IF(U22&gt;$B$2,(Z22-M22)*L22,L22*Z22/AC22),-L22*M22/AC22)</f>
        <v>-10415640</v>
      </c>
      <c r="AE22" s="36">
        <f t="shared" si="6"/>
        <v>0</v>
      </c>
      <c r="AF22" s="36">
        <f>ROUND((F22/AD22)-1,8)</f>
        <v>0</v>
      </c>
    </row>
    <row r="23" spans="1:32" x14ac:dyDescent="0.25">
      <c r="A23" s="174">
        <v>40849</v>
      </c>
      <c r="B23" s="171">
        <v>0</v>
      </c>
      <c r="C23" s="171" t="s">
        <v>571</v>
      </c>
      <c r="D23" s="171">
        <v>170</v>
      </c>
      <c r="E23" s="171" t="s">
        <v>124</v>
      </c>
      <c r="F23" s="171">
        <v>1077480</v>
      </c>
      <c r="G23" s="171" t="s">
        <v>569</v>
      </c>
      <c r="H23" s="171" t="s">
        <v>305</v>
      </c>
      <c r="I23" s="171" t="s">
        <v>304</v>
      </c>
      <c r="J23" s="171" t="s">
        <v>318</v>
      </c>
      <c r="K23" s="111" t="s">
        <v>318</v>
      </c>
      <c r="L23" s="111">
        <v>359160</v>
      </c>
      <c r="M23" s="111">
        <v>29</v>
      </c>
      <c r="N23" s="111" t="s">
        <v>124</v>
      </c>
      <c r="O23" s="111" t="s">
        <v>185</v>
      </c>
      <c r="P23" s="111" t="s">
        <v>313</v>
      </c>
      <c r="Q23" s="111" t="s">
        <v>543</v>
      </c>
      <c r="R23" s="111" t="s">
        <v>543</v>
      </c>
      <c r="S23" s="111">
        <v>2010</v>
      </c>
      <c r="T23" s="111">
        <v>1</v>
      </c>
      <c r="U23" s="117">
        <v>40544</v>
      </c>
      <c r="V23" s="117">
        <v>40849</v>
      </c>
      <c r="W23" s="113" t="s">
        <v>183</v>
      </c>
      <c r="X23" s="118" t="str">
        <f t="shared" si="1"/>
        <v>EUR</v>
      </c>
      <c r="Y23" s="118" t="str">
        <f t="shared" si="2"/>
        <v>GoO-Sweden-NULL-NULL-2010-1</v>
      </c>
      <c r="Z23" s="110">
        <f t="shared" si="3"/>
        <v>3</v>
      </c>
      <c r="AA23" s="110">
        <f>IF(W23="MtM",L23*Z23*AC23,0)</f>
        <v>1077480</v>
      </c>
      <c r="AB23" s="22" t="str">
        <f t="shared" si="4"/>
        <v>EUR2011-11-02</v>
      </c>
      <c r="AC23" s="22">
        <f t="shared" si="5"/>
        <v>1</v>
      </c>
      <c r="AD23" s="22">
        <f>IF(W23="MtM",IF(U23&gt;$B$2,(Z23-M23)*L23,L23*Z23/AC23),-L23*M23/AC23)</f>
        <v>1077480</v>
      </c>
      <c r="AE23" s="36">
        <f t="shared" si="6"/>
        <v>0</v>
      </c>
      <c r="AF23" s="36">
        <f>ROUND((F23/AD23)-1,8)</f>
        <v>0</v>
      </c>
    </row>
    <row r="24" spans="1:32" x14ac:dyDescent="0.25">
      <c r="A24" s="174">
        <v>40544</v>
      </c>
      <c r="B24" s="171">
        <v>0</v>
      </c>
      <c r="C24" s="171" t="s">
        <v>568</v>
      </c>
      <c r="D24" s="171">
        <v>170</v>
      </c>
      <c r="E24" s="171" t="s">
        <v>124</v>
      </c>
      <c r="F24" s="171">
        <v>11037600</v>
      </c>
      <c r="G24" s="171" t="s">
        <v>569</v>
      </c>
      <c r="H24" s="171" t="s">
        <v>305</v>
      </c>
      <c r="I24" s="171" t="s">
        <v>304</v>
      </c>
      <c r="J24" s="171" t="s">
        <v>319</v>
      </c>
      <c r="K24" s="111" t="s">
        <v>319</v>
      </c>
      <c r="L24" s="111">
        <v>-367920</v>
      </c>
      <c r="M24" s="111">
        <v>30</v>
      </c>
      <c r="N24" s="111" t="s">
        <v>124</v>
      </c>
      <c r="O24" s="111" t="s">
        <v>185</v>
      </c>
      <c r="P24" s="111" t="s">
        <v>313</v>
      </c>
      <c r="Q24" s="111" t="s">
        <v>543</v>
      </c>
      <c r="R24" s="111" t="s">
        <v>543</v>
      </c>
      <c r="S24" s="111">
        <v>2010</v>
      </c>
      <c r="T24" s="111">
        <v>1</v>
      </c>
      <c r="U24" s="117">
        <v>40544</v>
      </c>
      <c r="V24" s="117">
        <v>40544</v>
      </c>
      <c r="W24" s="113" t="s">
        <v>570</v>
      </c>
      <c r="X24" s="118" t="str">
        <f t="shared" si="1"/>
        <v>EUR</v>
      </c>
      <c r="Y24" s="118" t="str">
        <f t="shared" si="2"/>
        <v>GoO-Sweden-NULL-NULL-2010-1</v>
      </c>
      <c r="Z24" s="110">
        <f t="shared" si="3"/>
        <v>3</v>
      </c>
      <c r="AA24" s="110">
        <f>IF(W24="MtM",L24*Z24*AC24,0)</f>
        <v>0</v>
      </c>
      <c r="AB24" s="22" t="str">
        <f t="shared" si="4"/>
        <v>EUR2011-01-01</v>
      </c>
      <c r="AC24" s="22">
        <f t="shared" si="5"/>
        <v>1</v>
      </c>
      <c r="AD24" s="22">
        <f>IF(W24="MtM",IF(U24&gt;$B$2,(Z24-M24)*L24,L24*Z24/AC24),-L24*M24/AC24)</f>
        <v>11037600</v>
      </c>
      <c r="AE24" s="36">
        <f t="shared" si="6"/>
        <v>0</v>
      </c>
      <c r="AF24" s="36">
        <f>ROUND((F24/AD24)-1,8)</f>
        <v>0</v>
      </c>
    </row>
    <row r="25" spans="1:32" x14ac:dyDescent="0.25">
      <c r="A25" s="174">
        <v>40849</v>
      </c>
      <c r="B25" s="171">
        <v>0</v>
      </c>
      <c r="C25" s="171" t="s">
        <v>571</v>
      </c>
      <c r="D25" s="171">
        <v>170</v>
      </c>
      <c r="E25" s="171" t="s">
        <v>124</v>
      </c>
      <c r="F25" s="171">
        <v>-1103760</v>
      </c>
      <c r="G25" s="171" t="s">
        <v>569</v>
      </c>
      <c r="H25" s="171" t="s">
        <v>305</v>
      </c>
      <c r="I25" s="171" t="s">
        <v>304</v>
      </c>
      <c r="J25" s="171" t="s">
        <v>319</v>
      </c>
      <c r="K25" s="111" t="s">
        <v>319</v>
      </c>
      <c r="L25" s="111">
        <v>-367920</v>
      </c>
      <c r="M25" s="111">
        <v>30</v>
      </c>
      <c r="N25" s="111" t="s">
        <v>124</v>
      </c>
      <c r="O25" s="111" t="s">
        <v>185</v>
      </c>
      <c r="P25" s="111" t="s">
        <v>313</v>
      </c>
      <c r="Q25" s="111" t="s">
        <v>543</v>
      </c>
      <c r="R25" s="111" t="s">
        <v>543</v>
      </c>
      <c r="S25" s="111">
        <v>2010</v>
      </c>
      <c r="T25" s="111">
        <v>1</v>
      </c>
      <c r="U25" s="117">
        <v>40544</v>
      </c>
      <c r="V25" s="117">
        <v>40849</v>
      </c>
      <c r="W25" s="113" t="s">
        <v>183</v>
      </c>
      <c r="X25" s="118" t="str">
        <f t="shared" si="1"/>
        <v>EUR</v>
      </c>
      <c r="Y25" s="118" t="str">
        <f t="shared" si="2"/>
        <v>GoO-Sweden-NULL-NULL-2010-1</v>
      </c>
      <c r="Z25" s="110">
        <f t="shared" si="3"/>
        <v>3</v>
      </c>
      <c r="AA25" s="110">
        <f>IF(W25="MtM",L25*Z25*AC25,0)</f>
        <v>-1103760</v>
      </c>
      <c r="AB25" s="22" t="str">
        <f t="shared" si="4"/>
        <v>EUR2011-11-02</v>
      </c>
      <c r="AC25" s="22">
        <f t="shared" si="5"/>
        <v>1</v>
      </c>
      <c r="AD25" s="22">
        <f>IF(W25="MtM",IF(U25&gt;$B$2,(Z25-M25)*L25,L25*Z25/AC25),-L25*M25/AC25)</f>
        <v>-1103760</v>
      </c>
      <c r="AE25" s="36">
        <f t="shared" si="6"/>
        <v>0</v>
      </c>
      <c r="AF25" s="36">
        <f>ROUND((F25/AD25)-1,8)</f>
        <v>0</v>
      </c>
    </row>
    <row r="26" spans="1:32" x14ac:dyDescent="0.25">
      <c r="A26" s="174">
        <v>40848</v>
      </c>
      <c r="B26" s="171">
        <v>0</v>
      </c>
      <c r="C26" s="171" t="s">
        <v>571</v>
      </c>
      <c r="D26" s="171">
        <v>170</v>
      </c>
      <c r="E26" s="171" t="s">
        <v>124</v>
      </c>
      <c r="F26" s="171">
        <v>-9811200</v>
      </c>
      <c r="G26" s="171" t="s">
        <v>569</v>
      </c>
      <c r="H26" s="171" t="s">
        <v>305</v>
      </c>
      <c r="I26" s="171" t="s">
        <v>304</v>
      </c>
      <c r="J26" s="171" t="s">
        <v>320</v>
      </c>
      <c r="K26" s="111" t="s">
        <v>320</v>
      </c>
      <c r="L26" s="111">
        <v>350400</v>
      </c>
      <c r="M26" s="111">
        <v>28</v>
      </c>
      <c r="N26" s="111" t="s">
        <v>124</v>
      </c>
      <c r="O26" s="111" t="s">
        <v>185</v>
      </c>
      <c r="P26" s="111" t="s">
        <v>313</v>
      </c>
      <c r="Q26" s="111" t="s">
        <v>543</v>
      </c>
      <c r="R26" s="111" t="s">
        <v>543</v>
      </c>
      <c r="S26" s="111">
        <v>2010</v>
      </c>
      <c r="T26" s="111">
        <v>1</v>
      </c>
      <c r="U26" s="117">
        <v>40848</v>
      </c>
      <c r="V26" s="117">
        <v>40848</v>
      </c>
      <c r="W26" s="113" t="s">
        <v>570</v>
      </c>
      <c r="X26" s="118" t="str">
        <f t="shared" si="1"/>
        <v>EUR</v>
      </c>
      <c r="Y26" s="118" t="str">
        <f t="shared" si="2"/>
        <v>GoO-Sweden-NULL-NULL-2010-1</v>
      </c>
      <c r="Z26" s="110">
        <f t="shared" si="3"/>
        <v>3</v>
      </c>
      <c r="AA26" s="110">
        <f>IF(W26="MtM",L26*Z26*AC26,0)</f>
        <v>0</v>
      </c>
      <c r="AB26" s="22" t="str">
        <f t="shared" si="4"/>
        <v>EUR2011-11-01</v>
      </c>
      <c r="AC26" s="22">
        <f t="shared" si="5"/>
        <v>1</v>
      </c>
      <c r="AD26" s="22">
        <f>IF(W26="MtM",IF(U26&gt;$B$2,(Z26-M26)*L26,L26*Z26/AC26),-L26*M26/AC26)</f>
        <v>-9811200</v>
      </c>
      <c r="AE26" s="36">
        <f t="shared" si="6"/>
        <v>0</v>
      </c>
      <c r="AF26" s="36">
        <f>ROUND((F26/AD26)-1,8)</f>
        <v>0</v>
      </c>
    </row>
    <row r="27" spans="1:32" x14ac:dyDescent="0.25">
      <c r="A27" s="174">
        <v>40849</v>
      </c>
      <c r="B27" s="171">
        <v>0</v>
      </c>
      <c r="C27" s="171" t="s">
        <v>571</v>
      </c>
      <c r="D27" s="171">
        <v>170</v>
      </c>
      <c r="E27" s="171" t="s">
        <v>124</v>
      </c>
      <c r="F27" s="171">
        <v>1051200</v>
      </c>
      <c r="G27" s="171" t="s">
        <v>569</v>
      </c>
      <c r="H27" s="171" t="s">
        <v>305</v>
      </c>
      <c r="I27" s="171" t="s">
        <v>304</v>
      </c>
      <c r="J27" s="171" t="s">
        <v>320</v>
      </c>
      <c r="K27" s="111" t="s">
        <v>320</v>
      </c>
      <c r="L27" s="111">
        <v>350400</v>
      </c>
      <c r="M27" s="111">
        <v>28</v>
      </c>
      <c r="N27" s="111" t="s">
        <v>124</v>
      </c>
      <c r="O27" s="111" t="s">
        <v>185</v>
      </c>
      <c r="P27" s="111" t="s">
        <v>313</v>
      </c>
      <c r="Q27" s="111" t="s">
        <v>543</v>
      </c>
      <c r="R27" s="111" t="s">
        <v>543</v>
      </c>
      <c r="S27" s="111">
        <v>2010</v>
      </c>
      <c r="T27" s="111">
        <v>1</v>
      </c>
      <c r="U27" s="117">
        <v>40848</v>
      </c>
      <c r="V27" s="117">
        <v>40849</v>
      </c>
      <c r="W27" s="113" t="s">
        <v>183</v>
      </c>
      <c r="X27" s="118" t="str">
        <f t="shared" si="1"/>
        <v>EUR</v>
      </c>
      <c r="Y27" s="118" t="str">
        <f t="shared" si="2"/>
        <v>GoO-Sweden-NULL-NULL-2010-1</v>
      </c>
      <c r="Z27" s="110">
        <f t="shared" si="3"/>
        <v>3</v>
      </c>
      <c r="AA27" s="110">
        <f>IF(W27="MtM",L27*Z27*AC27,0)</f>
        <v>1051200</v>
      </c>
      <c r="AB27" s="22" t="str">
        <f t="shared" si="4"/>
        <v>EUR2011-11-02</v>
      </c>
      <c r="AC27" s="22">
        <f t="shared" si="5"/>
        <v>1</v>
      </c>
      <c r="AD27" s="22">
        <f>IF(W27="MtM",IF(U27&gt;$B$2,(Z27-M27)*L27,L27*Z27/AC27),-L27*M27/AC27)</f>
        <v>1051200</v>
      </c>
      <c r="AE27" s="36">
        <f t="shared" si="6"/>
        <v>0</v>
      </c>
      <c r="AF27" s="36">
        <f>ROUND((F27/AD27)-1,8)</f>
        <v>0</v>
      </c>
    </row>
    <row r="28" spans="1:32" x14ac:dyDescent="0.25">
      <c r="A28" s="174">
        <v>40848</v>
      </c>
      <c r="B28" s="171">
        <v>0</v>
      </c>
      <c r="C28" s="171" t="s">
        <v>571</v>
      </c>
      <c r="D28" s="171">
        <v>170</v>
      </c>
      <c r="E28" s="171" t="s">
        <v>124</v>
      </c>
      <c r="F28" s="171">
        <v>-10415640</v>
      </c>
      <c r="G28" s="171" t="s">
        <v>569</v>
      </c>
      <c r="H28" s="171" t="s">
        <v>305</v>
      </c>
      <c r="I28" s="171" t="s">
        <v>304</v>
      </c>
      <c r="J28" s="171" t="s">
        <v>322</v>
      </c>
      <c r="K28" s="111" t="s">
        <v>322</v>
      </c>
      <c r="L28" s="111">
        <v>359160</v>
      </c>
      <c r="M28" s="111">
        <v>29</v>
      </c>
      <c r="N28" s="111" t="s">
        <v>124</v>
      </c>
      <c r="O28" s="111" t="s">
        <v>185</v>
      </c>
      <c r="P28" s="111" t="s">
        <v>313</v>
      </c>
      <c r="Q28" s="111" t="s">
        <v>543</v>
      </c>
      <c r="R28" s="111" t="s">
        <v>543</v>
      </c>
      <c r="S28" s="111">
        <v>2010</v>
      </c>
      <c r="T28" s="111">
        <v>1</v>
      </c>
      <c r="U28" s="117">
        <v>40848</v>
      </c>
      <c r="V28" s="117">
        <v>40848</v>
      </c>
      <c r="W28" s="113" t="s">
        <v>570</v>
      </c>
      <c r="X28" s="118" t="str">
        <f t="shared" si="1"/>
        <v>EUR</v>
      </c>
      <c r="Y28" s="118" t="str">
        <f t="shared" si="2"/>
        <v>GoO-Sweden-NULL-NULL-2010-1</v>
      </c>
      <c r="Z28" s="110">
        <f t="shared" si="3"/>
        <v>3</v>
      </c>
      <c r="AA28" s="110">
        <f>IF(W28="MtM",L28*Z28*AC28,0)</f>
        <v>0</v>
      </c>
      <c r="AB28" s="22" t="str">
        <f t="shared" si="4"/>
        <v>EUR2011-11-01</v>
      </c>
      <c r="AC28" s="22">
        <f t="shared" si="5"/>
        <v>1</v>
      </c>
      <c r="AD28" s="22">
        <f>IF(W28="MtM",IF(U28&gt;$B$2,(Z28-M28)*L28,L28*Z28/AC28),-L28*M28/AC28)</f>
        <v>-10415640</v>
      </c>
      <c r="AE28" s="36">
        <f t="shared" si="6"/>
        <v>0</v>
      </c>
      <c r="AF28" s="36">
        <f>ROUND((F28/AD28)-1,8)</f>
        <v>0</v>
      </c>
    </row>
    <row r="29" spans="1:32" x14ac:dyDescent="0.25">
      <c r="A29" s="174">
        <v>40849</v>
      </c>
      <c r="B29" s="171">
        <v>0</v>
      </c>
      <c r="C29" s="171" t="s">
        <v>571</v>
      </c>
      <c r="D29" s="171">
        <v>170</v>
      </c>
      <c r="E29" s="171" t="s">
        <v>124</v>
      </c>
      <c r="F29" s="171">
        <v>1077480</v>
      </c>
      <c r="G29" s="171" t="s">
        <v>569</v>
      </c>
      <c r="H29" s="171" t="s">
        <v>305</v>
      </c>
      <c r="I29" s="171" t="s">
        <v>304</v>
      </c>
      <c r="J29" s="171" t="s">
        <v>322</v>
      </c>
      <c r="K29" s="111" t="s">
        <v>322</v>
      </c>
      <c r="L29" s="111">
        <v>359160</v>
      </c>
      <c r="M29" s="111">
        <v>29</v>
      </c>
      <c r="N29" s="111" t="s">
        <v>124</v>
      </c>
      <c r="O29" s="111" t="s">
        <v>185</v>
      </c>
      <c r="P29" s="111" t="s">
        <v>313</v>
      </c>
      <c r="Q29" s="111" t="s">
        <v>543</v>
      </c>
      <c r="R29" s="111" t="s">
        <v>543</v>
      </c>
      <c r="S29" s="111">
        <v>2010</v>
      </c>
      <c r="T29" s="111">
        <v>1</v>
      </c>
      <c r="U29" s="117">
        <v>40848</v>
      </c>
      <c r="V29" s="117">
        <v>40849</v>
      </c>
      <c r="W29" s="113" t="s">
        <v>183</v>
      </c>
      <c r="X29" s="118" t="str">
        <f t="shared" si="1"/>
        <v>EUR</v>
      </c>
      <c r="Y29" s="118" t="str">
        <f t="shared" si="2"/>
        <v>GoO-Sweden-NULL-NULL-2010-1</v>
      </c>
      <c r="Z29" s="110">
        <f t="shared" si="3"/>
        <v>3</v>
      </c>
      <c r="AA29" s="110">
        <f>IF(W29="MtM",L29*Z29*AC29,0)</f>
        <v>1077480</v>
      </c>
      <c r="AB29" s="22" t="str">
        <f t="shared" si="4"/>
        <v>EUR2011-11-02</v>
      </c>
      <c r="AC29" s="22">
        <f t="shared" si="5"/>
        <v>1</v>
      </c>
      <c r="AD29" s="22">
        <f>IF(W29="MtM",IF(U29&gt;$B$2,(Z29-M29)*L29,L29*Z29/AC29),-L29*M29/AC29)</f>
        <v>1077480</v>
      </c>
      <c r="AE29" s="36">
        <f t="shared" si="6"/>
        <v>0</v>
      </c>
      <c r="AF29" s="36">
        <f>ROUND((F29/AD29)-1,8)</f>
        <v>0</v>
      </c>
    </row>
    <row r="30" spans="1:32" x14ac:dyDescent="0.25">
      <c r="A30" s="174">
        <v>40848</v>
      </c>
      <c r="B30" s="171">
        <v>0</v>
      </c>
      <c r="C30" s="171" t="s">
        <v>571</v>
      </c>
      <c r="D30" s="171">
        <v>170</v>
      </c>
      <c r="E30" s="171" t="s">
        <v>124</v>
      </c>
      <c r="F30" s="171">
        <v>11037600</v>
      </c>
      <c r="G30" s="171" t="s">
        <v>569</v>
      </c>
      <c r="H30" s="171" t="s">
        <v>305</v>
      </c>
      <c r="I30" s="171" t="s">
        <v>304</v>
      </c>
      <c r="J30" s="171" t="s">
        <v>323</v>
      </c>
      <c r="K30" s="111" t="s">
        <v>323</v>
      </c>
      <c r="L30" s="111">
        <v>-367920</v>
      </c>
      <c r="M30" s="111">
        <v>30</v>
      </c>
      <c r="N30" s="111" t="s">
        <v>124</v>
      </c>
      <c r="O30" s="111" t="s">
        <v>185</v>
      </c>
      <c r="P30" s="111" t="s">
        <v>313</v>
      </c>
      <c r="Q30" s="111" t="s">
        <v>543</v>
      </c>
      <c r="R30" s="111" t="s">
        <v>543</v>
      </c>
      <c r="S30" s="111">
        <v>2010</v>
      </c>
      <c r="T30" s="111">
        <v>1</v>
      </c>
      <c r="U30" s="117">
        <v>40848</v>
      </c>
      <c r="V30" s="117">
        <v>40848</v>
      </c>
      <c r="W30" s="113" t="s">
        <v>570</v>
      </c>
      <c r="X30" s="118" t="str">
        <f t="shared" si="1"/>
        <v>EUR</v>
      </c>
      <c r="Y30" s="118" t="str">
        <f t="shared" si="2"/>
        <v>GoO-Sweden-NULL-NULL-2010-1</v>
      </c>
      <c r="Z30" s="110">
        <f t="shared" si="3"/>
        <v>3</v>
      </c>
      <c r="AA30" s="110">
        <f>IF(W30="MtM",L30*Z30*AC30,0)</f>
        <v>0</v>
      </c>
      <c r="AB30" s="22" t="str">
        <f t="shared" si="4"/>
        <v>EUR2011-11-01</v>
      </c>
      <c r="AC30" s="22">
        <f t="shared" si="5"/>
        <v>1</v>
      </c>
      <c r="AD30" s="22">
        <f>IF(W30="MtM",IF(U30&gt;$B$2,(Z30-M30)*L30,L30*Z30/AC30),-L30*M30/AC30)</f>
        <v>11037600</v>
      </c>
      <c r="AE30" s="36">
        <f t="shared" si="6"/>
        <v>0</v>
      </c>
      <c r="AF30" s="36">
        <f>ROUND((F30/AD30)-1,8)</f>
        <v>0</v>
      </c>
    </row>
    <row r="31" spans="1:32" x14ac:dyDescent="0.25">
      <c r="A31" s="174">
        <v>40849</v>
      </c>
      <c r="B31" s="171">
        <v>0</v>
      </c>
      <c r="C31" s="171" t="s">
        <v>571</v>
      </c>
      <c r="D31" s="171">
        <v>170</v>
      </c>
      <c r="E31" s="171" t="s">
        <v>124</v>
      </c>
      <c r="F31" s="171">
        <v>-1103760</v>
      </c>
      <c r="G31" s="171" t="s">
        <v>569</v>
      </c>
      <c r="H31" s="171" t="s">
        <v>305</v>
      </c>
      <c r="I31" s="171" t="s">
        <v>304</v>
      </c>
      <c r="J31" s="171" t="s">
        <v>323</v>
      </c>
      <c r="K31" s="111" t="s">
        <v>323</v>
      </c>
      <c r="L31" s="111">
        <v>-367920</v>
      </c>
      <c r="M31" s="111">
        <v>30</v>
      </c>
      <c r="N31" s="111" t="s">
        <v>124</v>
      </c>
      <c r="O31" s="111" t="s">
        <v>185</v>
      </c>
      <c r="P31" s="111" t="s">
        <v>313</v>
      </c>
      <c r="Q31" s="111" t="s">
        <v>543</v>
      </c>
      <c r="R31" s="111" t="s">
        <v>543</v>
      </c>
      <c r="S31" s="111">
        <v>2010</v>
      </c>
      <c r="T31" s="111">
        <v>1</v>
      </c>
      <c r="U31" s="117">
        <v>40848</v>
      </c>
      <c r="V31" s="117">
        <v>40849</v>
      </c>
      <c r="W31" s="113" t="s">
        <v>183</v>
      </c>
      <c r="X31" s="118" t="str">
        <f t="shared" si="1"/>
        <v>EUR</v>
      </c>
      <c r="Y31" s="118" t="str">
        <f t="shared" si="2"/>
        <v>GoO-Sweden-NULL-NULL-2010-1</v>
      </c>
      <c r="Z31" s="110">
        <f t="shared" si="3"/>
        <v>3</v>
      </c>
      <c r="AA31" s="110">
        <f>IF(W31="MtM",L31*Z31*AC31,0)</f>
        <v>-1103760</v>
      </c>
      <c r="AB31" s="22" t="str">
        <f t="shared" si="4"/>
        <v>EUR2011-11-02</v>
      </c>
      <c r="AC31" s="22">
        <f t="shared" si="5"/>
        <v>1</v>
      </c>
      <c r="AD31" s="22">
        <f>IF(W31="MtM",IF(U31&gt;$B$2,(Z31-M31)*L31,L31*Z31/AC31),-L31*M31/AC31)</f>
        <v>-1103760</v>
      </c>
      <c r="AE31" s="36">
        <f t="shared" si="6"/>
        <v>0</v>
      </c>
      <c r="AF31" s="36">
        <f>ROUND((F31/AD31)-1,8)</f>
        <v>0</v>
      </c>
    </row>
    <row r="32" spans="1:32" x14ac:dyDescent="0.25">
      <c r="A32" s="174">
        <v>40544</v>
      </c>
      <c r="B32" s="171">
        <v>0</v>
      </c>
      <c r="C32" s="171" t="s">
        <v>568</v>
      </c>
      <c r="D32" s="171">
        <v>170</v>
      </c>
      <c r="E32" s="171" t="s">
        <v>124</v>
      </c>
      <c r="F32" s="171">
        <v>-9838080</v>
      </c>
      <c r="G32" s="171" t="s">
        <v>569</v>
      </c>
      <c r="H32" s="171" t="s">
        <v>305</v>
      </c>
      <c r="I32" s="171" t="s">
        <v>324</v>
      </c>
      <c r="J32" s="171" t="s">
        <v>325</v>
      </c>
      <c r="K32" s="111" t="s">
        <v>325</v>
      </c>
      <c r="L32" s="111">
        <v>351360</v>
      </c>
      <c r="M32" s="111">
        <v>28</v>
      </c>
      <c r="N32" s="111" t="s">
        <v>124</v>
      </c>
      <c r="O32" s="111" t="s">
        <v>185</v>
      </c>
      <c r="P32" s="111" t="s">
        <v>313</v>
      </c>
      <c r="Q32" s="111" t="s">
        <v>543</v>
      </c>
      <c r="R32" s="111" t="s">
        <v>543</v>
      </c>
      <c r="S32" s="111">
        <v>2012</v>
      </c>
      <c r="T32" s="111">
        <v>1</v>
      </c>
      <c r="U32" s="117">
        <v>40544</v>
      </c>
      <c r="V32" s="117">
        <v>40544</v>
      </c>
      <c r="W32" s="113" t="s">
        <v>570</v>
      </c>
      <c r="X32" s="118" t="str">
        <f t="shared" si="1"/>
        <v>EUR</v>
      </c>
      <c r="Y32" s="118" t="str">
        <f t="shared" si="2"/>
        <v>GoO-Sweden-NULL-NULL-2012-1</v>
      </c>
      <c r="Z32" s="110">
        <f t="shared" si="3"/>
        <v>8</v>
      </c>
      <c r="AA32" s="110">
        <f>IF(W32="MtM",L32*Z32*AC32,0)</f>
        <v>0</v>
      </c>
      <c r="AB32" s="22" t="str">
        <f t="shared" si="4"/>
        <v>EUR2011-01-01</v>
      </c>
      <c r="AC32" s="22">
        <f t="shared" si="5"/>
        <v>1</v>
      </c>
      <c r="AD32" s="22">
        <f>IF(W32="MtM",IF(U32&gt;$B$2,(Z32-M32)*L32,L32*Z32/AC32),-L32*M32/AC32)</f>
        <v>-9838080</v>
      </c>
      <c r="AE32" s="36">
        <f t="shared" si="6"/>
        <v>0</v>
      </c>
      <c r="AF32" s="36">
        <f>ROUND((F32/AD32)-1,8)</f>
        <v>0</v>
      </c>
    </row>
    <row r="33" spans="1:32" x14ac:dyDescent="0.25">
      <c r="A33" s="174">
        <v>40849</v>
      </c>
      <c r="B33" s="171">
        <v>0</v>
      </c>
      <c r="C33" s="171" t="s">
        <v>571</v>
      </c>
      <c r="D33" s="171">
        <v>170</v>
      </c>
      <c r="E33" s="171" t="s">
        <v>124</v>
      </c>
      <c r="F33" s="171">
        <v>2810880</v>
      </c>
      <c r="G33" s="171" t="s">
        <v>569</v>
      </c>
      <c r="H33" s="171" t="s">
        <v>305</v>
      </c>
      <c r="I33" s="171" t="s">
        <v>324</v>
      </c>
      <c r="J33" s="171" t="s">
        <v>325</v>
      </c>
      <c r="K33" s="111" t="s">
        <v>325</v>
      </c>
      <c r="L33" s="111">
        <v>351360</v>
      </c>
      <c r="M33" s="111">
        <v>28</v>
      </c>
      <c r="N33" s="111" t="s">
        <v>124</v>
      </c>
      <c r="O33" s="111" t="s">
        <v>185</v>
      </c>
      <c r="P33" s="111" t="s">
        <v>313</v>
      </c>
      <c r="Q33" s="111" t="s">
        <v>543</v>
      </c>
      <c r="R33" s="111" t="s">
        <v>543</v>
      </c>
      <c r="S33" s="111">
        <v>2012</v>
      </c>
      <c r="T33" s="111">
        <v>1</v>
      </c>
      <c r="U33" s="117">
        <v>40544</v>
      </c>
      <c r="V33" s="117">
        <v>40849</v>
      </c>
      <c r="W33" s="113" t="s">
        <v>183</v>
      </c>
      <c r="X33" s="118" t="str">
        <f t="shared" si="1"/>
        <v>EUR</v>
      </c>
      <c r="Y33" s="118" t="str">
        <f t="shared" si="2"/>
        <v>GoO-Sweden-NULL-NULL-2012-1</v>
      </c>
      <c r="Z33" s="110">
        <f t="shared" si="3"/>
        <v>8</v>
      </c>
      <c r="AA33" s="110">
        <f>IF(W33="MtM",L33*Z33*AC33,0)</f>
        <v>2810880</v>
      </c>
      <c r="AB33" s="22" t="str">
        <f t="shared" si="4"/>
        <v>EUR2011-11-02</v>
      </c>
      <c r="AC33" s="22">
        <f t="shared" si="5"/>
        <v>1</v>
      </c>
      <c r="AD33" s="22">
        <f>IF(W33="MtM",IF(U33&gt;$B$2,(Z33-M33)*L33,L33*Z33/AC33),-L33*M33/AC33)</f>
        <v>2810880</v>
      </c>
      <c r="AE33" s="36">
        <f t="shared" si="6"/>
        <v>0</v>
      </c>
      <c r="AF33" s="36">
        <f>ROUND((F33/AD33)-1,8)</f>
        <v>0</v>
      </c>
    </row>
    <row r="34" spans="1:32" x14ac:dyDescent="0.25">
      <c r="A34" s="174">
        <v>40544</v>
      </c>
      <c r="B34" s="171">
        <v>0</v>
      </c>
      <c r="C34" s="171" t="s">
        <v>568</v>
      </c>
      <c r="D34" s="171">
        <v>170</v>
      </c>
      <c r="E34" s="171" t="s">
        <v>124</v>
      </c>
      <c r="F34" s="171">
        <v>-10444176</v>
      </c>
      <c r="G34" s="171" t="s">
        <v>569</v>
      </c>
      <c r="H34" s="171" t="s">
        <v>305</v>
      </c>
      <c r="I34" s="171" t="s">
        <v>324</v>
      </c>
      <c r="J34" s="171" t="s">
        <v>327</v>
      </c>
      <c r="K34" s="111" t="s">
        <v>327</v>
      </c>
      <c r="L34" s="111">
        <v>360144</v>
      </c>
      <c r="M34" s="111">
        <v>29</v>
      </c>
      <c r="N34" s="111" t="s">
        <v>124</v>
      </c>
      <c r="O34" s="111" t="s">
        <v>185</v>
      </c>
      <c r="P34" s="111" t="s">
        <v>313</v>
      </c>
      <c r="Q34" s="111" t="s">
        <v>543</v>
      </c>
      <c r="R34" s="111" t="s">
        <v>543</v>
      </c>
      <c r="S34" s="111">
        <v>2012</v>
      </c>
      <c r="T34" s="111">
        <v>1</v>
      </c>
      <c r="U34" s="117">
        <v>40544</v>
      </c>
      <c r="V34" s="117">
        <v>40544</v>
      </c>
      <c r="W34" s="113" t="s">
        <v>570</v>
      </c>
      <c r="X34" s="118" t="str">
        <f t="shared" si="1"/>
        <v>EUR</v>
      </c>
      <c r="Y34" s="118" t="str">
        <f t="shared" si="2"/>
        <v>GoO-Sweden-NULL-NULL-2012-1</v>
      </c>
      <c r="Z34" s="110">
        <f t="shared" si="3"/>
        <v>8</v>
      </c>
      <c r="AA34" s="110">
        <f>IF(W34="MtM",L34*Z34*AC34,0)</f>
        <v>0</v>
      </c>
      <c r="AB34" s="22" t="str">
        <f t="shared" si="4"/>
        <v>EUR2011-01-01</v>
      </c>
      <c r="AC34" s="22">
        <f t="shared" si="5"/>
        <v>1</v>
      </c>
      <c r="AD34" s="22">
        <f>IF(W34="MtM",IF(U34&gt;$B$2,(Z34-M34)*L34,L34*Z34/AC34),-L34*M34/AC34)</f>
        <v>-10444176</v>
      </c>
      <c r="AE34" s="36">
        <f t="shared" si="6"/>
        <v>0</v>
      </c>
      <c r="AF34" s="36">
        <f>ROUND((F34/AD34)-1,8)</f>
        <v>0</v>
      </c>
    </row>
    <row r="35" spans="1:32" x14ac:dyDescent="0.25">
      <c r="A35" s="174">
        <v>40849</v>
      </c>
      <c r="B35" s="171">
        <v>0</v>
      </c>
      <c r="C35" s="171" t="s">
        <v>571</v>
      </c>
      <c r="D35" s="171">
        <v>170</v>
      </c>
      <c r="E35" s="171" t="s">
        <v>124</v>
      </c>
      <c r="F35" s="171">
        <v>2881152</v>
      </c>
      <c r="G35" s="171" t="s">
        <v>569</v>
      </c>
      <c r="H35" s="171" t="s">
        <v>305</v>
      </c>
      <c r="I35" s="171" t="s">
        <v>324</v>
      </c>
      <c r="J35" s="171" t="s">
        <v>327</v>
      </c>
      <c r="K35" s="111" t="s">
        <v>327</v>
      </c>
      <c r="L35" s="111">
        <v>360144</v>
      </c>
      <c r="M35" s="111">
        <v>29</v>
      </c>
      <c r="N35" s="111" t="s">
        <v>124</v>
      </c>
      <c r="O35" s="111" t="s">
        <v>185</v>
      </c>
      <c r="P35" s="111" t="s">
        <v>313</v>
      </c>
      <c r="Q35" s="111" t="s">
        <v>543</v>
      </c>
      <c r="R35" s="111" t="s">
        <v>543</v>
      </c>
      <c r="S35" s="111">
        <v>2012</v>
      </c>
      <c r="T35" s="111">
        <v>1</v>
      </c>
      <c r="U35" s="117">
        <v>40544</v>
      </c>
      <c r="V35" s="117">
        <v>40849</v>
      </c>
      <c r="W35" s="113" t="s">
        <v>183</v>
      </c>
      <c r="X35" s="118" t="str">
        <f t="shared" si="1"/>
        <v>EUR</v>
      </c>
      <c r="Y35" s="118" t="str">
        <f t="shared" si="2"/>
        <v>GoO-Sweden-NULL-NULL-2012-1</v>
      </c>
      <c r="Z35" s="110">
        <f t="shared" si="3"/>
        <v>8</v>
      </c>
      <c r="AA35" s="110">
        <f>IF(W35="MtM",L35*Z35*AC35,0)</f>
        <v>2881152</v>
      </c>
      <c r="AB35" s="22" t="str">
        <f t="shared" si="4"/>
        <v>EUR2011-11-02</v>
      </c>
      <c r="AC35" s="22">
        <f t="shared" si="5"/>
        <v>1</v>
      </c>
      <c r="AD35" s="22">
        <f>IF(W35="MtM",IF(U35&gt;$B$2,(Z35-M35)*L35,L35*Z35/AC35),-L35*M35/AC35)</f>
        <v>2881152</v>
      </c>
      <c r="AE35" s="36">
        <f t="shared" si="6"/>
        <v>0</v>
      </c>
      <c r="AF35" s="36">
        <f>ROUND((F35/AD35)-1,8)</f>
        <v>0</v>
      </c>
    </row>
    <row r="36" spans="1:32" x14ac:dyDescent="0.25">
      <c r="A36" s="174">
        <v>40544</v>
      </c>
      <c r="B36" s="171">
        <v>0</v>
      </c>
      <c r="C36" s="171" t="s">
        <v>568</v>
      </c>
      <c r="D36" s="171">
        <v>170</v>
      </c>
      <c r="E36" s="171" t="s">
        <v>124</v>
      </c>
      <c r="F36" s="171">
        <v>11067840</v>
      </c>
      <c r="G36" s="171" t="s">
        <v>569</v>
      </c>
      <c r="H36" s="171" t="s">
        <v>305</v>
      </c>
      <c r="I36" s="171" t="s">
        <v>324</v>
      </c>
      <c r="J36" s="171" t="s">
        <v>328</v>
      </c>
      <c r="K36" s="111" t="s">
        <v>328</v>
      </c>
      <c r="L36" s="111">
        <v>-368928</v>
      </c>
      <c r="M36" s="111">
        <v>30</v>
      </c>
      <c r="N36" s="111" t="s">
        <v>124</v>
      </c>
      <c r="O36" s="111" t="s">
        <v>185</v>
      </c>
      <c r="P36" s="111" t="s">
        <v>313</v>
      </c>
      <c r="Q36" s="111" t="s">
        <v>543</v>
      </c>
      <c r="R36" s="111" t="s">
        <v>543</v>
      </c>
      <c r="S36" s="111">
        <v>2012</v>
      </c>
      <c r="T36" s="111">
        <v>1</v>
      </c>
      <c r="U36" s="117">
        <v>40544</v>
      </c>
      <c r="V36" s="117">
        <v>40544</v>
      </c>
      <c r="W36" s="113" t="s">
        <v>570</v>
      </c>
      <c r="X36" s="118" t="str">
        <f t="shared" si="1"/>
        <v>EUR</v>
      </c>
      <c r="Y36" s="118" t="str">
        <f t="shared" si="2"/>
        <v>GoO-Sweden-NULL-NULL-2012-1</v>
      </c>
      <c r="Z36" s="110">
        <f t="shared" si="3"/>
        <v>8</v>
      </c>
      <c r="AA36" s="110">
        <f>IF(W36="MtM",L36*Z36*AC36,0)</f>
        <v>0</v>
      </c>
      <c r="AB36" s="22" t="str">
        <f t="shared" si="4"/>
        <v>EUR2011-01-01</v>
      </c>
      <c r="AC36" s="22">
        <f t="shared" si="5"/>
        <v>1</v>
      </c>
      <c r="AD36" s="22">
        <f>IF(W36="MtM",IF(U36&gt;$B$2,(Z36-M36)*L36,L36*Z36/AC36),-L36*M36/AC36)</f>
        <v>11067840</v>
      </c>
      <c r="AE36" s="36">
        <f t="shared" si="6"/>
        <v>0</v>
      </c>
      <c r="AF36" s="36">
        <f>ROUND((F36/AD36)-1,8)</f>
        <v>0</v>
      </c>
    </row>
    <row r="37" spans="1:32" x14ac:dyDescent="0.25">
      <c r="A37" s="174">
        <v>40849</v>
      </c>
      <c r="B37" s="171">
        <v>0</v>
      </c>
      <c r="C37" s="171" t="s">
        <v>571</v>
      </c>
      <c r="D37" s="171">
        <v>170</v>
      </c>
      <c r="E37" s="171" t="s">
        <v>124</v>
      </c>
      <c r="F37" s="171">
        <v>-2951424</v>
      </c>
      <c r="G37" s="171" t="s">
        <v>569</v>
      </c>
      <c r="H37" s="171" t="s">
        <v>305</v>
      </c>
      <c r="I37" s="171" t="s">
        <v>324</v>
      </c>
      <c r="J37" s="171" t="s">
        <v>328</v>
      </c>
      <c r="K37" s="111" t="s">
        <v>328</v>
      </c>
      <c r="L37" s="111">
        <v>-368928</v>
      </c>
      <c r="M37" s="111">
        <v>30</v>
      </c>
      <c r="N37" s="111" t="s">
        <v>124</v>
      </c>
      <c r="O37" s="111" t="s">
        <v>185</v>
      </c>
      <c r="P37" s="111" t="s">
        <v>313</v>
      </c>
      <c r="Q37" s="111" t="s">
        <v>543</v>
      </c>
      <c r="R37" s="111" t="s">
        <v>543</v>
      </c>
      <c r="S37" s="111">
        <v>2012</v>
      </c>
      <c r="T37" s="111">
        <v>1</v>
      </c>
      <c r="U37" s="117">
        <v>40544</v>
      </c>
      <c r="V37" s="117">
        <v>40849</v>
      </c>
      <c r="W37" s="113" t="s">
        <v>183</v>
      </c>
      <c r="X37" s="118" t="str">
        <f t="shared" si="1"/>
        <v>EUR</v>
      </c>
      <c r="Y37" s="118" t="str">
        <f t="shared" si="2"/>
        <v>GoO-Sweden-NULL-NULL-2012-1</v>
      </c>
      <c r="Z37" s="110">
        <f t="shared" si="3"/>
        <v>8</v>
      </c>
      <c r="AA37" s="110">
        <f>IF(W37="MtM",L37*Z37*AC37,0)</f>
        <v>-2951424</v>
      </c>
      <c r="AB37" s="22" t="str">
        <f t="shared" si="4"/>
        <v>EUR2011-11-02</v>
      </c>
      <c r="AC37" s="22">
        <f t="shared" si="5"/>
        <v>1</v>
      </c>
      <c r="AD37" s="22">
        <f>IF(W37="MtM",IF(U37&gt;$B$2,(Z37-M37)*L37,L37*Z37/AC37),-L37*M37/AC37)</f>
        <v>-2951424</v>
      </c>
      <c r="AE37" s="36">
        <f t="shared" si="6"/>
        <v>0</v>
      </c>
      <c r="AF37" s="36">
        <f>ROUND((F37/AD37)-1,8)</f>
        <v>0</v>
      </c>
    </row>
    <row r="38" spans="1:32" x14ac:dyDescent="0.25">
      <c r="A38" s="174">
        <v>40848</v>
      </c>
      <c r="B38" s="171">
        <v>0</v>
      </c>
      <c r="C38" s="171" t="s">
        <v>571</v>
      </c>
      <c r="D38" s="171">
        <v>170</v>
      </c>
      <c r="E38" s="171" t="s">
        <v>124</v>
      </c>
      <c r="F38" s="171">
        <v>-9838080</v>
      </c>
      <c r="G38" s="171" t="s">
        <v>569</v>
      </c>
      <c r="H38" s="171" t="s">
        <v>305</v>
      </c>
      <c r="I38" s="171" t="s">
        <v>324</v>
      </c>
      <c r="J38" s="171" t="s">
        <v>329</v>
      </c>
      <c r="K38" s="111" t="s">
        <v>329</v>
      </c>
      <c r="L38" s="111">
        <v>351360</v>
      </c>
      <c r="M38" s="111">
        <v>28</v>
      </c>
      <c r="N38" s="111" t="s">
        <v>124</v>
      </c>
      <c r="O38" s="111" t="s">
        <v>185</v>
      </c>
      <c r="P38" s="111" t="s">
        <v>313</v>
      </c>
      <c r="Q38" s="111" t="s">
        <v>543</v>
      </c>
      <c r="R38" s="111" t="s">
        <v>543</v>
      </c>
      <c r="S38" s="111">
        <v>2012</v>
      </c>
      <c r="T38" s="111">
        <v>1</v>
      </c>
      <c r="U38" s="117">
        <v>40848</v>
      </c>
      <c r="V38" s="117">
        <v>40848</v>
      </c>
      <c r="W38" s="113" t="s">
        <v>570</v>
      </c>
      <c r="X38" s="118" t="str">
        <f t="shared" si="1"/>
        <v>EUR</v>
      </c>
      <c r="Y38" s="118" t="str">
        <f t="shared" si="2"/>
        <v>GoO-Sweden-NULL-NULL-2012-1</v>
      </c>
      <c r="Z38" s="110">
        <f t="shared" si="3"/>
        <v>8</v>
      </c>
      <c r="AA38" s="110">
        <f>IF(W38="MtM",L38*Z38*AC38,0)</f>
        <v>0</v>
      </c>
      <c r="AB38" s="22" t="str">
        <f t="shared" si="4"/>
        <v>EUR2011-11-01</v>
      </c>
      <c r="AC38" s="22">
        <f t="shared" si="5"/>
        <v>1</v>
      </c>
      <c r="AD38" s="22">
        <f>IF(W38="MtM",IF(U38&gt;$B$2,(Z38-M38)*L38,L38*Z38/AC38),-L38*M38/AC38)</f>
        <v>-9838080</v>
      </c>
      <c r="AE38" s="36">
        <f t="shared" si="6"/>
        <v>0</v>
      </c>
      <c r="AF38" s="36">
        <f>ROUND((F38/AD38)-1,8)</f>
        <v>0</v>
      </c>
    </row>
    <row r="39" spans="1:32" x14ac:dyDescent="0.25">
      <c r="A39" s="174">
        <v>40849</v>
      </c>
      <c r="B39" s="171">
        <v>0</v>
      </c>
      <c r="C39" s="171" t="s">
        <v>571</v>
      </c>
      <c r="D39" s="171">
        <v>170</v>
      </c>
      <c r="E39" s="171" t="s">
        <v>124</v>
      </c>
      <c r="F39" s="171">
        <v>2810880</v>
      </c>
      <c r="G39" s="171" t="s">
        <v>569</v>
      </c>
      <c r="H39" s="171" t="s">
        <v>305</v>
      </c>
      <c r="I39" s="171" t="s">
        <v>324</v>
      </c>
      <c r="J39" s="171" t="s">
        <v>329</v>
      </c>
      <c r="K39" s="111" t="s">
        <v>329</v>
      </c>
      <c r="L39" s="111">
        <v>351360</v>
      </c>
      <c r="M39" s="111">
        <v>28</v>
      </c>
      <c r="N39" s="111" t="s">
        <v>124</v>
      </c>
      <c r="O39" s="111" t="s">
        <v>185</v>
      </c>
      <c r="P39" s="111" t="s">
        <v>313</v>
      </c>
      <c r="Q39" s="111" t="s">
        <v>543</v>
      </c>
      <c r="R39" s="111" t="s">
        <v>543</v>
      </c>
      <c r="S39" s="111">
        <v>2012</v>
      </c>
      <c r="T39" s="111">
        <v>1</v>
      </c>
      <c r="U39" s="117">
        <v>40848</v>
      </c>
      <c r="V39" s="117">
        <v>40849</v>
      </c>
      <c r="W39" s="113" t="s">
        <v>183</v>
      </c>
      <c r="X39" s="118" t="str">
        <f t="shared" si="1"/>
        <v>EUR</v>
      </c>
      <c r="Y39" s="118" t="str">
        <f t="shared" si="2"/>
        <v>GoO-Sweden-NULL-NULL-2012-1</v>
      </c>
      <c r="Z39" s="110">
        <f t="shared" si="3"/>
        <v>8</v>
      </c>
      <c r="AA39" s="110">
        <f>IF(W39="MtM",L39*Z39*AC39,0)</f>
        <v>2810880</v>
      </c>
      <c r="AB39" s="22" t="str">
        <f t="shared" si="4"/>
        <v>EUR2011-11-02</v>
      </c>
      <c r="AC39" s="22">
        <f t="shared" si="5"/>
        <v>1</v>
      </c>
      <c r="AD39" s="22">
        <f>IF(W39="MtM",IF(U39&gt;$B$2,(Z39-M39)*L39,L39*Z39/AC39),-L39*M39/AC39)</f>
        <v>2810880</v>
      </c>
      <c r="AE39" s="36">
        <f t="shared" si="6"/>
        <v>0</v>
      </c>
      <c r="AF39" s="36">
        <f>ROUND((F39/AD39)-1,8)</f>
        <v>0</v>
      </c>
    </row>
    <row r="40" spans="1:32" x14ac:dyDescent="0.25">
      <c r="A40" s="174">
        <v>40848</v>
      </c>
      <c r="B40" s="171">
        <v>0</v>
      </c>
      <c r="C40" s="171" t="s">
        <v>571</v>
      </c>
      <c r="D40" s="171">
        <v>170</v>
      </c>
      <c r="E40" s="171" t="s">
        <v>124</v>
      </c>
      <c r="F40" s="171">
        <v>-10444176</v>
      </c>
      <c r="G40" s="171" t="s">
        <v>569</v>
      </c>
      <c r="H40" s="171" t="s">
        <v>305</v>
      </c>
      <c r="I40" s="171" t="s">
        <v>324</v>
      </c>
      <c r="J40" s="171" t="s">
        <v>331</v>
      </c>
      <c r="K40" s="111" t="s">
        <v>331</v>
      </c>
      <c r="L40" s="111">
        <v>360144</v>
      </c>
      <c r="M40" s="111">
        <v>29</v>
      </c>
      <c r="N40" s="111" t="s">
        <v>124</v>
      </c>
      <c r="O40" s="111" t="s">
        <v>185</v>
      </c>
      <c r="P40" s="111" t="s">
        <v>313</v>
      </c>
      <c r="Q40" s="111" t="s">
        <v>543</v>
      </c>
      <c r="R40" s="111" t="s">
        <v>543</v>
      </c>
      <c r="S40" s="111">
        <v>2012</v>
      </c>
      <c r="T40" s="111">
        <v>1</v>
      </c>
      <c r="U40" s="117">
        <v>40848</v>
      </c>
      <c r="V40" s="117">
        <v>40848</v>
      </c>
      <c r="W40" s="113" t="s">
        <v>570</v>
      </c>
      <c r="X40" s="118" t="str">
        <f t="shared" si="1"/>
        <v>EUR</v>
      </c>
      <c r="Y40" s="118" t="str">
        <f t="shared" si="2"/>
        <v>GoO-Sweden-NULL-NULL-2012-1</v>
      </c>
      <c r="Z40" s="110">
        <f t="shared" si="3"/>
        <v>8</v>
      </c>
      <c r="AA40" s="110">
        <f>IF(W40="MtM",L40*Z40*AC40,0)</f>
        <v>0</v>
      </c>
      <c r="AB40" s="22" t="str">
        <f t="shared" si="4"/>
        <v>EUR2011-11-01</v>
      </c>
      <c r="AC40" s="22">
        <f t="shared" si="5"/>
        <v>1</v>
      </c>
      <c r="AD40" s="22">
        <f>IF(W40="MtM",IF(U40&gt;$B$2,(Z40-M40)*L40,L40*Z40/AC40),-L40*M40/AC40)</f>
        <v>-10444176</v>
      </c>
      <c r="AE40" s="36">
        <f t="shared" si="6"/>
        <v>0</v>
      </c>
      <c r="AF40" s="36">
        <f>ROUND((F40/AD40)-1,8)</f>
        <v>0</v>
      </c>
    </row>
    <row r="41" spans="1:32" x14ac:dyDescent="0.25">
      <c r="A41" s="174">
        <v>40849</v>
      </c>
      <c r="B41" s="171">
        <v>0</v>
      </c>
      <c r="C41" s="171" t="s">
        <v>571</v>
      </c>
      <c r="D41" s="171">
        <v>170</v>
      </c>
      <c r="E41" s="171" t="s">
        <v>124</v>
      </c>
      <c r="F41" s="171">
        <v>2881152</v>
      </c>
      <c r="G41" s="171" t="s">
        <v>569</v>
      </c>
      <c r="H41" s="171" t="s">
        <v>305</v>
      </c>
      <c r="I41" s="171" t="s">
        <v>324</v>
      </c>
      <c r="J41" s="171" t="s">
        <v>331</v>
      </c>
      <c r="K41" s="111" t="s">
        <v>331</v>
      </c>
      <c r="L41" s="111">
        <v>360144</v>
      </c>
      <c r="M41" s="111">
        <v>29</v>
      </c>
      <c r="N41" s="111" t="s">
        <v>124</v>
      </c>
      <c r="O41" s="111" t="s">
        <v>185</v>
      </c>
      <c r="P41" s="111" t="s">
        <v>313</v>
      </c>
      <c r="Q41" s="111" t="s">
        <v>543</v>
      </c>
      <c r="R41" s="111" t="s">
        <v>543</v>
      </c>
      <c r="S41" s="111">
        <v>2012</v>
      </c>
      <c r="T41" s="111">
        <v>1</v>
      </c>
      <c r="U41" s="117">
        <v>40848</v>
      </c>
      <c r="V41" s="117">
        <v>40849</v>
      </c>
      <c r="W41" s="113" t="s">
        <v>183</v>
      </c>
      <c r="X41" s="118" t="str">
        <f t="shared" si="1"/>
        <v>EUR</v>
      </c>
      <c r="Y41" s="118" t="str">
        <f t="shared" si="2"/>
        <v>GoO-Sweden-NULL-NULL-2012-1</v>
      </c>
      <c r="Z41" s="110">
        <f t="shared" si="3"/>
        <v>8</v>
      </c>
      <c r="AA41" s="110">
        <f>IF(W41="MtM",L41*Z41*AC41,0)</f>
        <v>2881152</v>
      </c>
      <c r="AB41" s="22" t="str">
        <f t="shared" si="4"/>
        <v>EUR2011-11-02</v>
      </c>
      <c r="AC41" s="22">
        <f t="shared" si="5"/>
        <v>1</v>
      </c>
      <c r="AD41" s="22">
        <f>IF(W41="MtM",IF(U41&gt;$B$2,(Z41-M41)*L41,L41*Z41/AC41),-L41*M41/AC41)</f>
        <v>2881152</v>
      </c>
      <c r="AE41" s="36">
        <f t="shared" si="6"/>
        <v>0</v>
      </c>
      <c r="AF41" s="36">
        <f>ROUND((F41/AD41)-1,8)</f>
        <v>0</v>
      </c>
    </row>
    <row r="42" spans="1:32" x14ac:dyDescent="0.25">
      <c r="A42" s="174">
        <v>40848</v>
      </c>
      <c r="B42" s="171">
        <v>0</v>
      </c>
      <c r="C42" s="171" t="s">
        <v>571</v>
      </c>
      <c r="D42" s="171">
        <v>170</v>
      </c>
      <c r="E42" s="171" t="s">
        <v>124</v>
      </c>
      <c r="F42" s="171">
        <v>11067840</v>
      </c>
      <c r="G42" s="171" t="s">
        <v>569</v>
      </c>
      <c r="H42" s="171" t="s">
        <v>305</v>
      </c>
      <c r="I42" s="171" t="s">
        <v>324</v>
      </c>
      <c r="J42" s="171" t="s">
        <v>332</v>
      </c>
      <c r="K42" s="111" t="s">
        <v>332</v>
      </c>
      <c r="L42" s="111">
        <v>-368928</v>
      </c>
      <c r="M42" s="111">
        <v>30</v>
      </c>
      <c r="N42" s="111" t="s">
        <v>124</v>
      </c>
      <c r="O42" s="111" t="s">
        <v>185</v>
      </c>
      <c r="P42" s="111" t="s">
        <v>313</v>
      </c>
      <c r="Q42" s="111" t="s">
        <v>543</v>
      </c>
      <c r="R42" s="111" t="s">
        <v>543</v>
      </c>
      <c r="S42" s="111">
        <v>2012</v>
      </c>
      <c r="T42" s="111">
        <v>1</v>
      </c>
      <c r="U42" s="117">
        <v>40848</v>
      </c>
      <c r="V42" s="117">
        <v>40848</v>
      </c>
      <c r="W42" s="113" t="s">
        <v>570</v>
      </c>
      <c r="X42" s="118" t="str">
        <f t="shared" si="1"/>
        <v>EUR</v>
      </c>
      <c r="Y42" s="118" t="str">
        <f t="shared" si="2"/>
        <v>GoO-Sweden-NULL-NULL-2012-1</v>
      </c>
      <c r="Z42" s="110">
        <f t="shared" si="3"/>
        <v>8</v>
      </c>
      <c r="AA42" s="110">
        <f>IF(W42="MtM",L42*Z42*AC42,0)</f>
        <v>0</v>
      </c>
      <c r="AB42" s="22" t="str">
        <f t="shared" si="4"/>
        <v>EUR2011-11-01</v>
      </c>
      <c r="AC42" s="22">
        <f t="shared" si="5"/>
        <v>1</v>
      </c>
      <c r="AD42" s="22">
        <f>IF(W42="MtM",IF(U42&gt;$B$2,(Z42-M42)*L42,L42*Z42/AC42),-L42*M42/AC42)</f>
        <v>11067840</v>
      </c>
      <c r="AE42" s="36">
        <f t="shared" si="6"/>
        <v>0</v>
      </c>
      <c r="AF42" s="36">
        <f>ROUND((F42/AD42)-1,8)</f>
        <v>0</v>
      </c>
    </row>
    <row r="43" spans="1:32" x14ac:dyDescent="0.25">
      <c r="A43" s="174">
        <v>40849</v>
      </c>
      <c r="B43" s="171">
        <v>0</v>
      </c>
      <c r="C43" s="171" t="s">
        <v>571</v>
      </c>
      <c r="D43" s="171">
        <v>170</v>
      </c>
      <c r="E43" s="171" t="s">
        <v>124</v>
      </c>
      <c r="F43" s="171">
        <v>-2951424</v>
      </c>
      <c r="G43" s="171" t="s">
        <v>569</v>
      </c>
      <c r="H43" s="171" t="s">
        <v>305</v>
      </c>
      <c r="I43" s="171" t="s">
        <v>324</v>
      </c>
      <c r="J43" s="171" t="s">
        <v>332</v>
      </c>
      <c r="K43" s="111" t="s">
        <v>332</v>
      </c>
      <c r="L43" s="111">
        <v>-368928</v>
      </c>
      <c r="M43" s="111">
        <v>30</v>
      </c>
      <c r="N43" s="111" t="s">
        <v>124</v>
      </c>
      <c r="O43" s="111" t="s">
        <v>185</v>
      </c>
      <c r="P43" s="111" t="s">
        <v>313</v>
      </c>
      <c r="Q43" s="111" t="s">
        <v>543</v>
      </c>
      <c r="R43" s="111" t="s">
        <v>543</v>
      </c>
      <c r="S43" s="111">
        <v>2012</v>
      </c>
      <c r="T43" s="111">
        <v>1</v>
      </c>
      <c r="U43" s="117">
        <v>40848</v>
      </c>
      <c r="V43" s="117">
        <v>40849</v>
      </c>
      <c r="W43" s="113" t="s">
        <v>183</v>
      </c>
      <c r="X43" s="118" t="str">
        <f t="shared" si="1"/>
        <v>EUR</v>
      </c>
      <c r="Y43" s="118" t="str">
        <f t="shared" si="2"/>
        <v>GoO-Sweden-NULL-NULL-2012-1</v>
      </c>
      <c r="Z43" s="110">
        <f t="shared" si="3"/>
        <v>8</v>
      </c>
      <c r="AA43" s="110">
        <f>IF(W43="MtM",L43*Z43*AC43,0)</f>
        <v>-2951424</v>
      </c>
      <c r="AB43" s="22" t="str">
        <f t="shared" si="4"/>
        <v>EUR2011-11-02</v>
      </c>
      <c r="AC43" s="22">
        <f t="shared" si="5"/>
        <v>1</v>
      </c>
      <c r="AD43" s="22">
        <f>IF(W43="MtM",IF(U43&gt;$B$2,(Z43-M43)*L43,L43*Z43/AC43),-L43*M43/AC43)</f>
        <v>-2951424</v>
      </c>
      <c r="AE43" s="36">
        <f t="shared" si="6"/>
        <v>0</v>
      </c>
      <c r="AF43" s="36">
        <f>ROUND((F43/AD43)-1,8)</f>
        <v>0</v>
      </c>
    </row>
    <row r="44" spans="1:32" x14ac:dyDescent="0.25">
      <c r="A44" s="174">
        <v>40909</v>
      </c>
      <c r="B44" s="171">
        <v>0</v>
      </c>
      <c r="C44" s="171" t="s">
        <v>571</v>
      </c>
      <c r="D44" s="171">
        <v>170</v>
      </c>
      <c r="E44" s="171" t="s">
        <v>124</v>
      </c>
      <c r="F44" s="171">
        <v>9933840</v>
      </c>
      <c r="G44" s="171" t="s">
        <v>569</v>
      </c>
      <c r="H44" s="171" t="s">
        <v>305</v>
      </c>
      <c r="I44" s="171" t="s">
        <v>304</v>
      </c>
      <c r="J44" s="171" t="s">
        <v>333</v>
      </c>
      <c r="K44" s="111" t="s">
        <v>333</v>
      </c>
      <c r="L44" s="111">
        <v>-367920</v>
      </c>
      <c r="M44" s="111">
        <v>30</v>
      </c>
      <c r="N44" s="111" t="s">
        <v>124</v>
      </c>
      <c r="O44" s="111" t="s">
        <v>185</v>
      </c>
      <c r="P44" s="111" t="s">
        <v>313</v>
      </c>
      <c r="Q44" s="111" t="s">
        <v>543</v>
      </c>
      <c r="R44" s="111" t="s">
        <v>543</v>
      </c>
      <c r="S44" s="111">
        <v>2010</v>
      </c>
      <c r="T44" s="111">
        <v>1</v>
      </c>
      <c r="U44" s="117">
        <v>40909</v>
      </c>
      <c r="V44" s="117">
        <v>40909</v>
      </c>
      <c r="W44" s="113" t="s">
        <v>183</v>
      </c>
      <c r="X44" s="118" t="str">
        <f t="shared" si="1"/>
        <v>EUR</v>
      </c>
      <c r="Y44" s="118" t="str">
        <f t="shared" si="2"/>
        <v>GoO-Sweden-NULL-NULL-2010-1</v>
      </c>
      <c r="Z44" s="110">
        <f t="shared" si="3"/>
        <v>3</v>
      </c>
      <c r="AA44" s="110">
        <f>IF(W44="MtM",L44*Z44*AC44,0)</f>
        <v>-1103760</v>
      </c>
      <c r="AB44" s="22" t="str">
        <f t="shared" si="4"/>
        <v>EUR2012-01-01</v>
      </c>
      <c r="AC44" s="22">
        <f t="shared" si="5"/>
        <v>1</v>
      </c>
      <c r="AD44" s="22">
        <f>IF(W44="MtM",IF(U44&gt;$B$2,(Z44-M44)*L44,L44*Z44/AC44),-L44*M44/AC44)</f>
        <v>9933840</v>
      </c>
      <c r="AE44" s="36">
        <f t="shared" si="6"/>
        <v>0</v>
      </c>
      <c r="AF44" s="36">
        <f>ROUND((F44/AD44)-1,8)</f>
        <v>0</v>
      </c>
    </row>
    <row r="45" spans="1:32" x14ac:dyDescent="0.25">
      <c r="A45" s="174">
        <v>40909</v>
      </c>
      <c r="B45" s="171">
        <v>0</v>
      </c>
      <c r="C45" s="171" t="s">
        <v>571</v>
      </c>
      <c r="D45" s="171">
        <v>170</v>
      </c>
      <c r="E45" s="171" t="s">
        <v>124</v>
      </c>
      <c r="F45" s="171">
        <v>8116416</v>
      </c>
      <c r="G45" s="171" t="s">
        <v>569</v>
      </c>
      <c r="H45" s="171" t="s">
        <v>305</v>
      </c>
      <c r="I45" s="171" t="s">
        <v>324</v>
      </c>
      <c r="J45" s="171" t="s">
        <v>335</v>
      </c>
      <c r="K45" s="111" t="s">
        <v>335</v>
      </c>
      <c r="L45" s="111">
        <v>-368928</v>
      </c>
      <c r="M45" s="111">
        <v>30</v>
      </c>
      <c r="N45" s="111" t="s">
        <v>124</v>
      </c>
      <c r="O45" s="111" t="s">
        <v>185</v>
      </c>
      <c r="P45" s="111" t="s">
        <v>313</v>
      </c>
      <c r="Q45" s="111" t="s">
        <v>543</v>
      </c>
      <c r="R45" s="111" t="s">
        <v>543</v>
      </c>
      <c r="S45" s="111">
        <v>2012</v>
      </c>
      <c r="T45" s="111">
        <v>1</v>
      </c>
      <c r="U45" s="117">
        <v>40909</v>
      </c>
      <c r="V45" s="117">
        <v>40909</v>
      </c>
      <c r="W45" s="113" t="s">
        <v>183</v>
      </c>
      <c r="X45" s="118" t="str">
        <f t="shared" si="1"/>
        <v>EUR</v>
      </c>
      <c r="Y45" s="118" t="str">
        <f t="shared" si="2"/>
        <v>GoO-Sweden-NULL-NULL-2012-1</v>
      </c>
      <c r="Z45" s="110">
        <f t="shared" si="3"/>
        <v>8</v>
      </c>
      <c r="AA45" s="110">
        <f>IF(W45="MtM",L45*Z45*AC45,0)</f>
        <v>-2951424</v>
      </c>
      <c r="AB45" s="22" t="str">
        <f t="shared" si="4"/>
        <v>EUR2012-01-01</v>
      </c>
      <c r="AC45" s="22">
        <f t="shared" si="5"/>
        <v>1</v>
      </c>
      <c r="AD45" s="22">
        <f>IF(W45="MtM",IF(U45&gt;$B$2,(Z45-M45)*L45,L45*Z45/AC45),-L45*M45/AC45)</f>
        <v>8116416</v>
      </c>
      <c r="AE45" s="36">
        <f t="shared" si="6"/>
        <v>0</v>
      </c>
      <c r="AF45" s="36">
        <f>ROUND((F45/AD45)-1,8)</f>
        <v>0</v>
      </c>
    </row>
    <row r="46" spans="1:32" x14ac:dyDescent="0.25">
      <c r="A46" s="174">
        <v>40544</v>
      </c>
      <c r="B46" s="171">
        <v>0</v>
      </c>
      <c r="C46" s="171" t="s">
        <v>568</v>
      </c>
      <c r="D46" s="171">
        <v>170</v>
      </c>
      <c r="E46" s="171" t="s">
        <v>124</v>
      </c>
      <c r="F46" s="171">
        <v>937440</v>
      </c>
      <c r="G46" s="171" t="s">
        <v>569</v>
      </c>
      <c r="H46" s="171" t="s">
        <v>305</v>
      </c>
      <c r="I46" s="171" t="s">
        <v>337</v>
      </c>
      <c r="J46" s="171" t="s">
        <v>338</v>
      </c>
      <c r="K46" s="111" t="s">
        <v>338</v>
      </c>
      <c r="L46" s="111">
        <v>-31248</v>
      </c>
      <c r="M46" s="111">
        <v>30</v>
      </c>
      <c r="N46" s="111" t="s">
        <v>124</v>
      </c>
      <c r="O46" s="111" t="s">
        <v>185</v>
      </c>
      <c r="P46" s="111" t="s">
        <v>313</v>
      </c>
      <c r="Q46" s="111" t="s">
        <v>543</v>
      </c>
      <c r="R46" s="111" t="s">
        <v>543</v>
      </c>
      <c r="S46" s="111">
        <v>2010</v>
      </c>
      <c r="T46" s="111">
        <v>1</v>
      </c>
      <c r="U46" s="117">
        <v>40544</v>
      </c>
      <c r="V46" s="117">
        <v>40544</v>
      </c>
      <c r="W46" s="113" t="s">
        <v>570</v>
      </c>
      <c r="X46" s="118" t="str">
        <f t="shared" si="1"/>
        <v>EUR</v>
      </c>
      <c r="Y46" s="118" t="str">
        <f t="shared" si="2"/>
        <v>GoO-Sweden-NULL-NULL-2010-1</v>
      </c>
      <c r="Z46" s="110">
        <f t="shared" si="3"/>
        <v>3</v>
      </c>
      <c r="AA46" s="110">
        <f>IF(W46="MtM",L46*Z46*AC46,0)</f>
        <v>0</v>
      </c>
      <c r="AB46" s="22" t="str">
        <f t="shared" si="4"/>
        <v>EUR2011-01-01</v>
      </c>
      <c r="AC46" s="22">
        <f t="shared" si="5"/>
        <v>1</v>
      </c>
      <c r="AD46" s="22">
        <f>IF(W46="MtM",IF(U46&gt;$B$2,(Z46-M46)*L46,L46*Z46/AC46),-L46*M46/AC46)</f>
        <v>937440</v>
      </c>
      <c r="AE46" s="36">
        <f t="shared" si="6"/>
        <v>0</v>
      </c>
      <c r="AF46" s="36">
        <f>ROUND((F46/AD46)-1,8)</f>
        <v>0</v>
      </c>
    </row>
    <row r="47" spans="1:32" x14ac:dyDescent="0.25">
      <c r="A47" s="174">
        <v>40849</v>
      </c>
      <c r="B47" s="171">
        <v>0</v>
      </c>
      <c r="C47" s="171" t="s">
        <v>571</v>
      </c>
      <c r="D47" s="171">
        <v>170</v>
      </c>
      <c r="E47" s="171" t="s">
        <v>124</v>
      </c>
      <c r="F47" s="171">
        <v>-93744</v>
      </c>
      <c r="G47" s="171" t="s">
        <v>569</v>
      </c>
      <c r="H47" s="171" t="s">
        <v>305</v>
      </c>
      <c r="I47" s="171" t="s">
        <v>337</v>
      </c>
      <c r="J47" s="171" t="s">
        <v>338</v>
      </c>
      <c r="K47" s="111" t="s">
        <v>338</v>
      </c>
      <c r="L47" s="111">
        <v>-31248</v>
      </c>
      <c r="M47" s="111">
        <v>30</v>
      </c>
      <c r="N47" s="111" t="s">
        <v>124</v>
      </c>
      <c r="O47" s="111" t="s">
        <v>185</v>
      </c>
      <c r="P47" s="111" t="s">
        <v>313</v>
      </c>
      <c r="Q47" s="111" t="s">
        <v>543</v>
      </c>
      <c r="R47" s="111" t="s">
        <v>543</v>
      </c>
      <c r="S47" s="111">
        <v>2010</v>
      </c>
      <c r="T47" s="111">
        <v>1</v>
      </c>
      <c r="U47" s="117">
        <v>40544</v>
      </c>
      <c r="V47" s="117">
        <v>40849</v>
      </c>
      <c r="W47" s="113" t="s">
        <v>183</v>
      </c>
      <c r="X47" s="118" t="str">
        <f t="shared" si="1"/>
        <v>EUR</v>
      </c>
      <c r="Y47" s="118" t="str">
        <f t="shared" si="2"/>
        <v>GoO-Sweden-NULL-NULL-2010-1</v>
      </c>
      <c r="Z47" s="110">
        <f t="shared" si="3"/>
        <v>3</v>
      </c>
      <c r="AA47" s="110">
        <f>IF(W47="MtM",L47*Z47*AC47,0)</f>
        <v>-93744</v>
      </c>
      <c r="AB47" s="22" t="str">
        <f t="shared" si="4"/>
        <v>EUR2011-11-02</v>
      </c>
      <c r="AC47" s="22">
        <f t="shared" si="5"/>
        <v>1</v>
      </c>
      <c r="AD47" s="22">
        <f>IF(W47="MtM",IF(U47&gt;$B$2,(Z47-M47)*L47,L47*Z47/AC47),-L47*M47/AC47)</f>
        <v>-93744</v>
      </c>
      <c r="AE47" s="36">
        <f t="shared" si="6"/>
        <v>0</v>
      </c>
      <c r="AF47" s="36">
        <f>ROUND((F47/AD47)-1,8)</f>
        <v>0</v>
      </c>
    </row>
    <row r="48" spans="1:32" x14ac:dyDescent="0.25">
      <c r="A48" s="174">
        <v>40544</v>
      </c>
      <c r="B48" s="171">
        <v>0</v>
      </c>
      <c r="C48" s="171" t="s">
        <v>568</v>
      </c>
      <c r="D48" s="171">
        <v>170</v>
      </c>
      <c r="E48" s="171" t="s">
        <v>124</v>
      </c>
      <c r="F48" s="171">
        <v>937440</v>
      </c>
      <c r="G48" s="171" t="s">
        <v>569</v>
      </c>
      <c r="H48" s="171" t="s">
        <v>305</v>
      </c>
      <c r="I48" s="171" t="s">
        <v>340</v>
      </c>
      <c r="J48" s="171" t="s">
        <v>341</v>
      </c>
      <c r="K48" s="111" t="s">
        <v>341</v>
      </c>
      <c r="L48" s="111">
        <v>-31248</v>
      </c>
      <c r="M48" s="111">
        <v>30</v>
      </c>
      <c r="N48" s="111" t="s">
        <v>124</v>
      </c>
      <c r="O48" s="111" t="s">
        <v>185</v>
      </c>
      <c r="P48" s="111" t="s">
        <v>313</v>
      </c>
      <c r="Q48" s="111" t="s">
        <v>543</v>
      </c>
      <c r="R48" s="111" t="s">
        <v>543</v>
      </c>
      <c r="S48" s="111">
        <v>2012</v>
      </c>
      <c r="T48" s="111">
        <v>1</v>
      </c>
      <c r="U48" s="117">
        <v>40544</v>
      </c>
      <c r="V48" s="117">
        <v>40544</v>
      </c>
      <c r="W48" s="113" t="s">
        <v>570</v>
      </c>
      <c r="X48" s="118" t="str">
        <f t="shared" si="1"/>
        <v>EUR</v>
      </c>
      <c r="Y48" s="118" t="str">
        <f t="shared" si="2"/>
        <v>GoO-Sweden-NULL-NULL-2012-1</v>
      </c>
      <c r="Z48" s="110">
        <f t="shared" si="3"/>
        <v>8</v>
      </c>
      <c r="AA48" s="110">
        <f>IF(W48="MtM",L48*Z48*AC48,0)</f>
        <v>0</v>
      </c>
      <c r="AB48" s="22" t="str">
        <f t="shared" si="4"/>
        <v>EUR2011-01-01</v>
      </c>
      <c r="AC48" s="22">
        <f t="shared" si="5"/>
        <v>1</v>
      </c>
      <c r="AD48" s="22">
        <f>IF(W48="MtM",IF(U48&gt;$B$2,(Z48-M48)*L48,L48*Z48/AC48),-L48*M48/AC48)</f>
        <v>937440</v>
      </c>
      <c r="AE48" s="36">
        <f t="shared" si="6"/>
        <v>0</v>
      </c>
      <c r="AF48" s="36">
        <f>ROUND((F48/AD48)-1,8)</f>
        <v>0</v>
      </c>
    </row>
    <row r="49" spans="1:32" x14ac:dyDescent="0.25">
      <c r="A49" s="174">
        <v>40849</v>
      </c>
      <c r="B49" s="171">
        <v>0</v>
      </c>
      <c r="C49" s="171" t="s">
        <v>571</v>
      </c>
      <c r="D49" s="171">
        <v>170</v>
      </c>
      <c r="E49" s="171" t="s">
        <v>124</v>
      </c>
      <c r="F49" s="171">
        <v>-249984</v>
      </c>
      <c r="G49" s="171" t="s">
        <v>569</v>
      </c>
      <c r="H49" s="171" t="s">
        <v>305</v>
      </c>
      <c r="I49" s="171" t="s">
        <v>340</v>
      </c>
      <c r="J49" s="171" t="s">
        <v>341</v>
      </c>
      <c r="K49" s="111" t="s">
        <v>341</v>
      </c>
      <c r="L49" s="111">
        <v>-31248</v>
      </c>
      <c r="M49" s="111">
        <v>30</v>
      </c>
      <c r="N49" s="111" t="s">
        <v>124</v>
      </c>
      <c r="O49" s="111" t="s">
        <v>185</v>
      </c>
      <c r="P49" s="111" t="s">
        <v>313</v>
      </c>
      <c r="Q49" s="111" t="s">
        <v>543</v>
      </c>
      <c r="R49" s="111" t="s">
        <v>543</v>
      </c>
      <c r="S49" s="111">
        <v>2012</v>
      </c>
      <c r="T49" s="111">
        <v>1</v>
      </c>
      <c r="U49" s="117">
        <v>40544</v>
      </c>
      <c r="V49" s="117">
        <v>40849</v>
      </c>
      <c r="W49" s="113" t="s">
        <v>183</v>
      </c>
      <c r="X49" s="118" t="str">
        <f t="shared" si="1"/>
        <v>EUR</v>
      </c>
      <c r="Y49" s="118" t="str">
        <f t="shared" si="2"/>
        <v>GoO-Sweden-NULL-NULL-2012-1</v>
      </c>
      <c r="Z49" s="110">
        <f t="shared" si="3"/>
        <v>8</v>
      </c>
      <c r="AA49" s="110">
        <f>IF(W49="MtM",L49*Z49*AC49,0)</f>
        <v>-249984</v>
      </c>
      <c r="AB49" s="22" t="str">
        <f t="shared" si="4"/>
        <v>EUR2011-11-02</v>
      </c>
      <c r="AC49" s="22">
        <f t="shared" si="5"/>
        <v>1</v>
      </c>
      <c r="AD49" s="22">
        <f>IF(W49="MtM",IF(U49&gt;$B$2,(Z49-M49)*L49,L49*Z49/AC49),-L49*M49/AC49)</f>
        <v>-249984</v>
      </c>
      <c r="AE49" s="36">
        <f t="shared" si="6"/>
        <v>0</v>
      </c>
      <c r="AF49" s="36">
        <f>ROUND((F49/AD49)-1,8)</f>
        <v>0</v>
      </c>
    </row>
    <row r="50" spans="1:32" x14ac:dyDescent="0.25">
      <c r="A50" s="174">
        <v>40848</v>
      </c>
      <c r="B50" s="171">
        <v>0</v>
      </c>
      <c r="C50" s="171" t="s">
        <v>571</v>
      </c>
      <c r="D50" s="171">
        <v>170</v>
      </c>
      <c r="E50" s="171" t="s">
        <v>124</v>
      </c>
      <c r="F50" s="171">
        <v>937440</v>
      </c>
      <c r="G50" s="171" t="s">
        <v>569</v>
      </c>
      <c r="H50" s="171" t="s">
        <v>305</v>
      </c>
      <c r="I50" s="171" t="s">
        <v>337</v>
      </c>
      <c r="J50" s="171" t="s">
        <v>343</v>
      </c>
      <c r="K50" s="111" t="s">
        <v>343</v>
      </c>
      <c r="L50" s="111">
        <v>-31248</v>
      </c>
      <c r="M50" s="111">
        <v>30</v>
      </c>
      <c r="N50" s="111" t="s">
        <v>124</v>
      </c>
      <c r="O50" s="111" t="s">
        <v>185</v>
      </c>
      <c r="P50" s="111" t="s">
        <v>313</v>
      </c>
      <c r="Q50" s="111" t="s">
        <v>543</v>
      </c>
      <c r="R50" s="111" t="s">
        <v>543</v>
      </c>
      <c r="S50" s="111">
        <v>2010</v>
      </c>
      <c r="T50" s="111">
        <v>1</v>
      </c>
      <c r="U50" s="117">
        <v>40848</v>
      </c>
      <c r="V50" s="117">
        <v>40848</v>
      </c>
      <c r="W50" s="113" t="s">
        <v>570</v>
      </c>
      <c r="X50" s="118" t="str">
        <f t="shared" si="1"/>
        <v>EUR</v>
      </c>
      <c r="Y50" s="118" t="str">
        <f t="shared" si="2"/>
        <v>GoO-Sweden-NULL-NULL-2010-1</v>
      </c>
      <c r="Z50" s="110">
        <f t="shared" si="3"/>
        <v>3</v>
      </c>
      <c r="AA50" s="110">
        <f>IF(W50="MtM",L50*Z50*AC50,0)</f>
        <v>0</v>
      </c>
      <c r="AB50" s="22" t="str">
        <f t="shared" si="4"/>
        <v>EUR2011-11-01</v>
      </c>
      <c r="AC50" s="22">
        <f t="shared" si="5"/>
        <v>1</v>
      </c>
      <c r="AD50" s="22">
        <f>IF(W50="MtM",IF(U50&gt;$B$2,(Z50-M50)*L50,L50*Z50/AC50),-L50*M50/AC50)</f>
        <v>937440</v>
      </c>
      <c r="AE50" s="36">
        <f t="shared" si="6"/>
        <v>0</v>
      </c>
      <c r="AF50" s="36">
        <f>ROUND((F50/AD50)-1,8)</f>
        <v>0</v>
      </c>
    </row>
    <row r="51" spans="1:32" x14ac:dyDescent="0.25">
      <c r="A51" s="174">
        <v>40849</v>
      </c>
      <c r="B51" s="171">
        <v>0</v>
      </c>
      <c r="C51" s="171" t="s">
        <v>571</v>
      </c>
      <c r="D51" s="171">
        <v>170</v>
      </c>
      <c r="E51" s="171" t="s">
        <v>124</v>
      </c>
      <c r="F51" s="171">
        <v>-93744</v>
      </c>
      <c r="G51" s="171" t="s">
        <v>569</v>
      </c>
      <c r="H51" s="171" t="s">
        <v>305</v>
      </c>
      <c r="I51" s="171" t="s">
        <v>337</v>
      </c>
      <c r="J51" s="171" t="s">
        <v>343</v>
      </c>
      <c r="K51" s="111" t="s">
        <v>343</v>
      </c>
      <c r="L51" s="111">
        <v>-31248</v>
      </c>
      <c r="M51" s="111">
        <v>30</v>
      </c>
      <c r="N51" s="111" t="s">
        <v>124</v>
      </c>
      <c r="O51" s="111" t="s">
        <v>185</v>
      </c>
      <c r="P51" s="111" t="s">
        <v>313</v>
      </c>
      <c r="Q51" s="111" t="s">
        <v>543</v>
      </c>
      <c r="R51" s="111" t="s">
        <v>543</v>
      </c>
      <c r="S51" s="111">
        <v>2010</v>
      </c>
      <c r="T51" s="111">
        <v>1</v>
      </c>
      <c r="U51" s="117">
        <v>40848</v>
      </c>
      <c r="V51" s="117">
        <v>40849</v>
      </c>
      <c r="W51" s="113" t="s">
        <v>183</v>
      </c>
      <c r="X51" s="118" t="str">
        <f t="shared" si="1"/>
        <v>EUR</v>
      </c>
      <c r="Y51" s="118" t="str">
        <f t="shared" si="2"/>
        <v>GoO-Sweden-NULL-NULL-2010-1</v>
      </c>
      <c r="Z51" s="110">
        <f t="shared" si="3"/>
        <v>3</v>
      </c>
      <c r="AA51" s="110">
        <f>IF(W51="MtM",L51*Z51*AC51,0)</f>
        <v>-93744</v>
      </c>
      <c r="AB51" s="22" t="str">
        <f t="shared" si="4"/>
        <v>EUR2011-11-02</v>
      </c>
      <c r="AC51" s="22">
        <f t="shared" si="5"/>
        <v>1</v>
      </c>
      <c r="AD51" s="22">
        <f>IF(W51="MtM",IF(U51&gt;$B$2,(Z51-M51)*L51,L51*Z51/AC51),-L51*M51/AC51)</f>
        <v>-93744</v>
      </c>
      <c r="AE51" s="36">
        <f t="shared" si="6"/>
        <v>0</v>
      </c>
      <c r="AF51" s="36">
        <f>ROUND((F51/AD51)-1,8)</f>
        <v>0</v>
      </c>
    </row>
    <row r="52" spans="1:32" x14ac:dyDescent="0.25">
      <c r="A52" s="174">
        <v>40848</v>
      </c>
      <c r="B52" s="171">
        <v>0</v>
      </c>
      <c r="C52" s="171" t="s">
        <v>571</v>
      </c>
      <c r="D52" s="171">
        <v>170</v>
      </c>
      <c r="E52" s="171" t="s">
        <v>124</v>
      </c>
      <c r="F52" s="171">
        <v>937440</v>
      </c>
      <c r="G52" s="171" t="s">
        <v>569</v>
      </c>
      <c r="H52" s="171" t="s">
        <v>305</v>
      </c>
      <c r="I52" s="171" t="s">
        <v>340</v>
      </c>
      <c r="J52" s="171" t="s">
        <v>345</v>
      </c>
      <c r="K52" s="111" t="s">
        <v>345</v>
      </c>
      <c r="L52" s="111">
        <v>-31248</v>
      </c>
      <c r="M52" s="111">
        <v>30</v>
      </c>
      <c r="N52" s="111" t="s">
        <v>124</v>
      </c>
      <c r="O52" s="111" t="s">
        <v>185</v>
      </c>
      <c r="P52" s="111" t="s">
        <v>313</v>
      </c>
      <c r="Q52" s="111" t="s">
        <v>543</v>
      </c>
      <c r="R52" s="111" t="s">
        <v>543</v>
      </c>
      <c r="S52" s="111">
        <v>2012</v>
      </c>
      <c r="T52" s="111">
        <v>1</v>
      </c>
      <c r="U52" s="117">
        <v>40848</v>
      </c>
      <c r="V52" s="117">
        <v>40848</v>
      </c>
      <c r="W52" s="113" t="s">
        <v>570</v>
      </c>
      <c r="X52" s="118" t="str">
        <f t="shared" si="1"/>
        <v>EUR</v>
      </c>
      <c r="Y52" s="118" t="str">
        <f t="shared" si="2"/>
        <v>GoO-Sweden-NULL-NULL-2012-1</v>
      </c>
      <c r="Z52" s="110">
        <f t="shared" si="3"/>
        <v>8</v>
      </c>
      <c r="AA52" s="110">
        <f>IF(W52="MtM",L52*Z52*AC52,0)</f>
        <v>0</v>
      </c>
      <c r="AB52" s="22" t="str">
        <f t="shared" si="4"/>
        <v>EUR2011-11-01</v>
      </c>
      <c r="AC52" s="22">
        <f t="shared" si="5"/>
        <v>1</v>
      </c>
      <c r="AD52" s="22">
        <f>IF(W52="MtM",IF(U52&gt;$B$2,(Z52-M52)*L52,L52*Z52/AC52),-L52*M52/AC52)</f>
        <v>937440</v>
      </c>
      <c r="AE52" s="36">
        <f t="shared" si="6"/>
        <v>0</v>
      </c>
      <c r="AF52" s="36">
        <f>ROUND((F52/AD52)-1,8)</f>
        <v>0</v>
      </c>
    </row>
    <row r="53" spans="1:32" x14ac:dyDescent="0.25">
      <c r="A53" s="174">
        <v>40849</v>
      </c>
      <c r="B53" s="171">
        <v>0</v>
      </c>
      <c r="C53" s="171" t="s">
        <v>571</v>
      </c>
      <c r="D53" s="171">
        <v>170</v>
      </c>
      <c r="E53" s="171" t="s">
        <v>124</v>
      </c>
      <c r="F53" s="171">
        <v>-249984</v>
      </c>
      <c r="G53" s="171" t="s">
        <v>569</v>
      </c>
      <c r="H53" s="171" t="s">
        <v>305</v>
      </c>
      <c r="I53" s="171" t="s">
        <v>340</v>
      </c>
      <c r="J53" s="171" t="s">
        <v>345</v>
      </c>
      <c r="K53" s="111" t="s">
        <v>345</v>
      </c>
      <c r="L53" s="111">
        <v>-31248</v>
      </c>
      <c r="M53" s="111">
        <v>30</v>
      </c>
      <c r="N53" s="111" t="s">
        <v>124</v>
      </c>
      <c r="O53" s="111" t="s">
        <v>185</v>
      </c>
      <c r="P53" s="111" t="s">
        <v>313</v>
      </c>
      <c r="Q53" s="111" t="s">
        <v>543</v>
      </c>
      <c r="R53" s="111" t="s">
        <v>543</v>
      </c>
      <c r="S53" s="111">
        <v>2012</v>
      </c>
      <c r="T53" s="111">
        <v>1</v>
      </c>
      <c r="U53" s="117">
        <v>40848</v>
      </c>
      <c r="V53" s="117">
        <v>40849</v>
      </c>
      <c r="W53" s="113" t="s">
        <v>183</v>
      </c>
      <c r="X53" s="118" t="str">
        <f t="shared" si="1"/>
        <v>EUR</v>
      </c>
      <c r="Y53" s="118" t="str">
        <f t="shared" si="2"/>
        <v>GoO-Sweden-NULL-NULL-2012-1</v>
      </c>
      <c r="Z53" s="110">
        <f t="shared" si="3"/>
        <v>8</v>
      </c>
      <c r="AA53" s="110">
        <f>IF(W53="MtM",L53*Z53*AC53,0)</f>
        <v>-249984</v>
      </c>
      <c r="AB53" s="22" t="str">
        <f t="shared" si="4"/>
        <v>EUR2011-11-02</v>
      </c>
      <c r="AC53" s="22">
        <f t="shared" si="5"/>
        <v>1</v>
      </c>
      <c r="AD53" s="22">
        <f>IF(W53="MtM",IF(U53&gt;$B$2,(Z53-M53)*L53,L53*Z53/AC53),-L53*M53/AC53)</f>
        <v>-249984</v>
      </c>
      <c r="AE53" s="36">
        <f t="shared" si="6"/>
        <v>0</v>
      </c>
      <c r="AF53" s="36">
        <f>ROUND((F53/AD53)-1,8)</f>
        <v>0</v>
      </c>
    </row>
    <row r="54" spans="1:32" x14ac:dyDescent="0.25">
      <c r="A54" s="174">
        <v>40909</v>
      </c>
      <c r="B54" s="171">
        <v>0</v>
      </c>
      <c r="C54" s="171" t="s">
        <v>571</v>
      </c>
      <c r="D54" s="171">
        <v>170</v>
      </c>
      <c r="E54" s="171" t="s">
        <v>124</v>
      </c>
      <c r="F54" s="171">
        <v>843696</v>
      </c>
      <c r="G54" s="171" t="s">
        <v>569</v>
      </c>
      <c r="H54" s="171" t="s">
        <v>305</v>
      </c>
      <c r="I54" s="171" t="s">
        <v>337</v>
      </c>
      <c r="J54" s="171" t="s">
        <v>347</v>
      </c>
      <c r="K54" s="111" t="s">
        <v>347</v>
      </c>
      <c r="L54" s="111">
        <v>-31248</v>
      </c>
      <c r="M54" s="111">
        <v>30</v>
      </c>
      <c r="N54" s="111" t="s">
        <v>124</v>
      </c>
      <c r="O54" s="111" t="s">
        <v>185</v>
      </c>
      <c r="P54" s="111" t="s">
        <v>313</v>
      </c>
      <c r="Q54" s="111" t="s">
        <v>543</v>
      </c>
      <c r="R54" s="111" t="s">
        <v>543</v>
      </c>
      <c r="S54" s="111">
        <v>2010</v>
      </c>
      <c r="T54" s="111">
        <v>1</v>
      </c>
      <c r="U54" s="117">
        <v>40909</v>
      </c>
      <c r="V54" s="117">
        <v>40909</v>
      </c>
      <c r="W54" s="113" t="s">
        <v>183</v>
      </c>
      <c r="X54" s="118" t="str">
        <f t="shared" si="1"/>
        <v>EUR</v>
      </c>
      <c r="Y54" s="118" t="str">
        <f t="shared" si="2"/>
        <v>GoO-Sweden-NULL-NULL-2010-1</v>
      </c>
      <c r="Z54" s="110">
        <f t="shared" si="3"/>
        <v>3</v>
      </c>
      <c r="AA54" s="110">
        <f>IF(W54="MtM",L54*Z54*AC54,0)</f>
        <v>-93744</v>
      </c>
      <c r="AB54" s="22" t="str">
        <f t="shared" si="4"/>
        <v>EUR2012-01-01</v>
      </c>
      <c r="AC54" s="22">
        <f t="shared" si="5"/>
        <v>1</v>
      </c>
      <c r="AD54" s="22">
        <f>IF(W54="MtM",IF(U54&gt;$B$2,(Z54-M54)*L54,L54*Z54/AC54),-L54*M54/AC54)</f>
        <v>843696</v>
      </c>
      <c r="AE54" s="36">
        <f t="shared" si="6"/>
        <v>0</v>
      </c>
      <c r="AF54" s="36">
        <f>ROUND((F54/AD54)-1,8)</f>
        <v>0</v>
      </c>
    </row>
    <row r="55" spans="1:32" x14ac:dyDescent="0.25">
      <c r="A55" s="174">
        <v>40909</v>
      </c>
      <c r="B55" s="171">
        <v>0</v>
      </c>
      <c r="C55" s="171" t="s">
        <v>571</v>
      </c>
      <c r="D55" s="171">
        <v>170</v>
      </c>
      <c r="E55" s="171" t="s">
        <v>124</v>
      </c>
      <c r="F55" s="171">
        <v>687456</v>
      </c>
      <c r="G55" s="171" t="s">
        <v>569</v>
      </c>
      <c r="H55" s="171" t="s">
        <v>305</v>
      </c>
      <c r="I55" s="171" t="s">
        <v>340</v>
      </c>
      <c r="J55" s="171" t="s">
        <v>349</v>
      </c>
      <c r="K55" s="111" t="s">
        <v>349</v>
      </c>
      <c r="L55" s="111">
        <v>-31248</v>
      </c>
      <c r="M55" s="111">
        <v>30</v>
      </c>
      <c r="N55" s="111" t="s">
        <v>124</v>
      </c>
      <c r="O55" s="111" t="s">
        <v>185</v>
      </c>
      <c r="P55" s="111" t="s">
        <v>313</v>
      </c>
      <c r="Q55" s="111" t="s">
        <v>543</v>
      </c>
      <c r="R55" s="111" t="s">
        <v>543</v>
      </c>
      <c r="S55" s="111">
        <v>2012</v>
      </c>
      <c r="T55" s="111">
        <v>1</v>
      </c>
      <c r="U55" s="117">
        <v>40909</v>
      </c>
      <c r="V55" s="117">
        <v>40909</v>
      </c>
      <c r="W55" s="113" t="s">
        <v>183</v>
      </c>
      <c r="X55" s="118" t="str">
        <f t="shared" si="1"/>
        <v>EUR</v>
      </c>
      <c r="Y55" s="118" t="str">
        <f t="shared" si="2"/>
        <v>GoO-Sweden-NULL-NULL-2012-1</v>
      </c>
      <c r="Z55" s="110">
        <f t="shared" si="3"/>
        <v>8</v>
      </c>
      <c r="AA55" s="110">
        <f>IF(W55="MtM",L55*Z55*AC55,0)</f>
        <v>-249984</v>
      </c>
      <c r="AB55" s="22" t="str">
        <f t="shared" si="4"/>
        <v>EUR2012-01-01</v>
      </c>
      <c r="AC55" s="22">
        <f t="shared" si="5"/>
        <v>1</v>
      </c>
      <c r="AD55" s="22">
        <f>IF(W55="MtM",IF(U55&gt;$B$2,(Z55-M55)*L55,L55*Z55/AC55),-L55*M55/AC55)</f>
        <v>687456</v>
      </c>
      <c r="AE55" s="36">
        <f t="shared" si="6"/>
        <v>0</v>
      </c>
      <c r="AF55" s="36">
        <f>ROUND((F55/AD55)-1,8)</f>
        <v>0</v>
      </c>
    </row>
    <row r="56" spans="1:32" x14ac:dyDescent="0.25">
      <c r="A56" s="174">
        <v>40544</v>
      </c>
      <c r="B56" s="171">
        <v>0</v>
      </c>
      <c r="C56" s="171" t="s">
        <v>568</v>
      </c>
      <c r="D56" s="171">
        <v>170</v>
      </c>
      <c r="E56" s="171" t="s">
        <v>124</v>
      </c>
      <c r="F56" s="171">
        <v>-9811200</v>
      </c>
      <c r="G56" s="171" t="s">
        <v>569</v>
      </c>
      <c r="H56" s="171" t="s">
        <v>305</v>
      </c>
      <c r="I56" s="171" t="s">
        <v>351</v>
      </c>
      <c r="J56" s="171" t="s">
        <v>353</v>
      </c>
      <c r="K56" s="111" t="s">
        <v>353</v>
      </c>
      <c r="L56" s="111">
        <v>350400</v>
      </c>
      <c r="M56" s="111">
        <v>28</v>
      </c>
      <c r="N56" s="111" t="s">
        <v>124</v>
      </c>
      <c r="O56" s="111" t="s">
        <v>352</v>
      </c>
      <c r="P56" s="111" t="s">
        <v>313</v>
      </c>
      <c r="Q56" s="111" t="s">
        <v>543</v>
      </c>
      <c r="R56" s="111" t="s">
        <v>543</v>
      </c>
      <c r="S56" s="111">
        <v>2010</v>
      </c>
      <c r="T56" s="111">
        <v>1</v>
      </c>
      <c r="U56" s="117">
        <v>40544</v>
      </c>
      <c r="V56" s="117">
        <v>40544</v>
      </c>
      <c r="W56" s="113" t="s">
        <v>570</v>
      </c>
      <c r="X56" s="118" t="str">
        <f t="shared" si="1"/>
        <v>GBP</v>
      </c>
      <c r="Y56" s="118" t="str">
        <f t="shared" si="2"/>
        <v>LECs-Sweden-NULL-NULL-2010-1</v>
      </c>
      <c r="Z56" s="110">
        <f t="shared" si="3"/>
        <v>2.5</v>
      </c>
      <c r="AA56" s="110">
        <f>IF(W56="MtM",L56*Z56*AC56,0)</f>
        <v>0</v>
      </c>
      <c r="AB56" s="22" t="str">
        <f t="shared" si="4"/>
        <v>EUR2011-01-01</v>
      </c>
      <c r="AC56" s="22">
        <f t="shared" si="5"/>
        <v>1</v>
      </c>
      <c r="AD56" s="22">
        <f>IF(W56="MtM",IF(U56&gt;$B$2,(Z56-M56)*L56,L56*Z56/AC56),-L56*M56/AC56)</f>
        <v>-9811200</v>
      </c>
      <c r="AE56" s="36">
        <f t="shared" si="6"/>
        <v>0</v>
      </c>
      <c r="AF56" s="36">
        <f>ROUND((F56/AD56)-1,8)</f>
        <v>0</v>
      </c>
    </row>
    <row r="57" spans="1:32" x14ac:dyDescent="0.25">
      <c r="A57" s="174">
        <v>40849</v>
      </c>
      <c r="B57" s="171">
        <v>0</v>
      </c>
      <c r="C57" s="171" t="s">
        <v>571</v>
      </c>
      <c r="D57" s="171">
        <v>170</v>
      </c>
      <c r="E57" s="171" t="s">
        <v>124</v>
      </c>
      <c r="F57" s="171">
        <v>1021608.25699634</v>
      </c>
      <c r="G57" s="171" t="s">
        <v>569</v>
      </c>
      <c r="H57" s="171" t="s">
        <v>305</v>
      </c>
      <c r="I57" s="171" t="s">
        <v>351</v>
      </c>
      <c r="J57" s="171" t="s">
        <v>353</v>
      </c>
      <c r="K57" s="111" t="s">
        <v>353</v>
      </c>
      <c r="L57" s="111">
        <v>350400</v>
      </c>
      <c r="M57" s="111">
        <v>28</v>
      </c>
      <c r="N57" s="111" t="s">
        <v>124</v>
      </c>
      <c r="O57" s="111" t="s">
        <v>352</v>
      </c>
      <c r="P57" s="111" t="s">
        <v>313</v>
      </c>
      <c r="Q57" s="111" t="s">
        <v>543</v>
      </c>
      <c r="R57" s="111" t="s">
        <v>543</v>
      </c>
      <c r="S57" s="111">
        <v>2010</v>
      </c>
      <c r="T57" s="111">
        <v>1</v>
      </c>
      <c r="U57" s="117">
        <v>40544</v>
      </c>
      <c r="V57" s="117">
        <v>40849</v>
      </c>
      <c r="W57" s="113" t="s">
        <v>183</v>
      </c>
      <c r="X57" s="118" t="str">
        <f t="shared" si="1"/>
        <v>GBP</v>
      </c>
      <c r="Y57" s="118" t="str">
        <f t="shared" si="2"/>
        <v>LECs-Sweden-NULL-NULL-2010-1</v>
      </c>
      <c r="Z57" s="110">
        <f t="shared" si="3"/>
        <v>2.5</v>
      </c>
      <c r="AA57" s="110">
        <f>IF(W57="MtM",L57*Z57*AC57,0)</f>
        <v>751135.41585291235</v>
      </c>
      <c r="AB57" s="22" t="str">
        <f t="shared" si="4"/>
        <v>GBP2011-11-02</v>
      </c>
      <c r="AC57" s="22">
        <f t="shared" si="5"/>
        <v>0.85746052038003695</v>
      </c>
      <c r="AD57" s="22">
        <f>IF(W57="MtM",IF(U57&gt;$B$2,(Z57-M57)*L57,L57*Z57/AC57),-L57*M57/AC57)</f>
        <v>1021621.3798528545</v>
      </c>
      <c r="AE57" s="36">
        <f t="shared" si="6"/>
        <v>0</v>
      </c>
      <c r="AF57" s="36">
        <f>ROUND((F57/AD57)-1,8)</f>
        <v>-1.2850000000000001E-5</v>
      </c>
    </row>
    <row r="58" spans="1:32" x14ac:dyDescent="0.25">
      <c r="A58" s="174">
        <v>40544</v>
      </c>
      <c r="B58" s="171">
        <v>0</v>
      </c>
      <c r="C58" s="171" t="s">
        <v>568</v>
      </c>
      <c r="D58" s="171">
        <v>170</v>
      </c>
      <c r="E58" s="171" t="s">
        <v>124</v>
      </c>
      <c r="F58" s="171">
        <v>-10415640</v>
      </c>
      <c r="G58" s="171" t="s">
        <v>569</v>
      </c>
      <c r="H58" s="171" t="s">
        <v>305</v>
      </c>
      <c r="I58" s="171" t="s">
        <v>351</v>
      </c>
      <c r="J58" s="171" t="s">
        <v>355</v>
      </c>
      <c r="K58" s="111" t="s">
        <v>355</v>
      </c>
      <c r="L58" s="111">
        <v>359160</v>
      </c>
      <c r="M58" s="111">
        <v>29</v>
      </c>
      <c r="N58" s="111" t="s">
        <v>124</v>
      </c>
      <c r="O58" s="111" t="s">
        <v>352</v>
      </c>
      <c r="P58" s="111" t="s">
        <v>313</v>
      </c>
      <c r="Q58" s="111" t="s">
        <v>543</v>
      </c>
      <c r="R58" s="111" t="s">
        <v>543</v>
      </c>
      <c r="S58" s="111">
        <v>2010</v>
      </c>
      <c r="T58" s="111">
        <v>1</v>
      </c>
      <c r="U58" s="117">
        <v>40544</v>
      </c>
      <c r="V58" s="117">
        <v>40544</v>
      </c>
      <c r="W58" s="113" t="s">
        <v>570</v>
      </c>
      <c r="X58" s="118" t="str">
        <f t="shared" si="1"/>
        <v>GBP</v>
      </c>
      <c r="Y58" s="118" t="str">
        <f t="shared" si="2"/>
        <v>LECs-Sweden-NULL-NULL-2010-1</v>
      </c>
      <c r="Z58" s="110">
        <f t="shared" si="3"/>
        <v>2.5</v>
      </c>
      <c r="AA58" s="110">
        <f>IF(W58="MtM",L58*Z58*AC58,0)</f>
        <v>0</v>
      </c>
      <c r="AB58" s="22" t="str">
        <f t="shared" si="4"/>
        <v>EUR2011-01-01</v>
      </c>
      <c r="AC58" s="22">
        <f t="shared" si="5"/>
        <v>1</v>
      </c>
      <c r="AD58" s="22">
        <f>IF(W58="MtM",IF(U58&gt;$B$2,(Z58-M58)*L58,L58*Z58/AC58),-L58*M58/AC58)</f>
        <v>-10415640</v>
      </c>
      <c r="AE58" s="36">
        <f t="shared" si="6"/>
        <v>0</v>
      </c>
      <c r="AF58" s="36">
        <f>ROUND((F58/AD58)-1,8)</f>
        <v>0</v>
      </c>
    </row>
    <row r="59" spans="1:32" x14ac:dyDescent="0.25">
      <c r="A59" s="174">
        <v>40849</v>
      </c>
      <c r="B59" s="171">
        <v>0</v>
      </c>
      <c r="C59" s="171" t="s">
        <v>571</v>
      </c>
      <c r="D59" s="171">
        <v>170</v>
      </c>
      <c r="E59" s="171" t="s">
        <v>124</v>
      </c>
      <c r="F59" s="171">
        <v>1047148.46342125</v>
      </c>
      <c r="G59" s="171" t="s">
        <v>569</v>
      </c>
      <c r="H59" s="171" t="s">
        <v>305</v>
      </c>
      <c r="I59" s="171" t="s">
        <v>351</v>
      </c>
      <c r="J59" s="171" t="s">
        <v>355</v>
      </c>
      <c r="K59" s="111" t="s">
        <v>355</v>
      </c>
      <c r="L59" s="111">
        <v>359160</v>
      </c>
      <c r="M59" s="111">
        <v>29</v>
      </c>
      <c r="N59" s="111" t="s">
        <v>124</v>
      </c>
      <c r="O59" s="111" t="s">
        <v>352</v>
      </c>
      <c r="P59" s="111" t="s">
        <v>313</v>
      </c>
      <c r="Q59" s="111" t="s">
        <v>543</v>
      </c>
      <c r="R59" s="111" t="s">
        <v>543</v>
      </c>
      <c r="S59" s="111">
        <v>2010</v>
      </c>
      <c r="T59" s="111">
        <v>1</v>
      </c>
      <c r="U59" s="117">
        <v>40544</v>
      </c>
      <c r="V59" s="117">
        <v>40849</v>
      </c>
      <c r="W59" s="113" t="s">
        <v>183</v>
      </c>
      <c r="X59" s="118" t="str">
        <f t="shared" si="1"/>
        <v>GBP</v>
      </c>
      <c r="Y59" s="118" t="str">
        <f t="shared" si="2"/>
        <v>LECs-Sweden-NULL-NULL-2010-1</v>
      </c>
      <c r="Z59" s="110">
        <f t="shared" si="3"/>
        <v>2.5</v>
      </c>
      <c r="AA59" s="110">
        <f>IF(W59="MtM",L59*Z59*AC59,0)</f>
        <v>769913.80124923517</v>
      </c>
      <c r="AB59" s="22" t="str">
        <f t="shared" si="4"/>
        <v>GBP2011-11-02</v>
      </c>
      <c r="AC59" s="22">
        <f t="shared" si="5"/>
        <v>0.85746052038003695</v>
      </c>
      <c r="AD59" s="22">
        <f>IF(W59="MtM",IF(U59&gt;$B$2,(Z59-M59)*L59,L59*Z59/AC59),-L59*M59/AC59)</f>
        <v>1047161.9143491759</v>
      </c>
      <c r="AE59" s="36">
        <f t="shared" si="6"/>
        <v>0</v>
      </c>
      <c r="AF59" s="36">
        <f>ROUND((F59/AD59)-1,8)</f>
        <v>-1.2850000000000001E-5</v>
      </c>
    </row>
    <row r="60" spans="1:32" x14ac:dyDescent="0.25">
      <c r="A60" s="174">
        <v>40544</v>
      </c>
      <c r="B60" s="171">
        <v>0</v>
      </c>
      <c r="C60" s="171" t="s">
        <v>568</v>
      </c>
      <c r="D60" s="171">
        <v>170</v>
      </c>
      <c r="E60" s="171" t="s">
        <v>124</v>
      </c>
      <c r="F60" s="171">
        <v>11037600</v>
      </c>
      <c r="G60" s="171" t="s">
        <v>569</v>
      </c>
      <c r="H60" s="171" t="s">
        <v>305</v>
      </c>
      <c r="I60" s="171" t="s">
        <v>351</v>
      </c>
      <c r="J60" s="171" t="s">
        <v>356</v>
      </c>
      <c r="K60" s="111" t="s">
        <v>356</v>
      </c>
      <c r="L60" s="111">
        <v>-367920</v>
      </c>
      <c r="M60" s="111">
        <v>30</v>
      </c>
      <c r="N60" s="111" t="s">
        <v>124</v>
      </c>
      <c r="O60" s="111" t="s">
        <v>352</v>
      </c>
      <c r="P60" s="111" t="s">
        <v>313</v>
      </c>
      <c r="Q60" s="111" t="s">
        <v>543</v>
      </c>
      <c r="R60" s="111" t="s">
        <v>543</v>
      </c>
      <c r="S60" s="111">
        <v>2010</v>
      </c>
      <c r="T60" s="111">
        <v>1</v>
      </c>
      <c r="U60" s="117">
        <v>40544</v>
      </c>
      <c r="V60" s="117">
        <v>40544</v>
      </c>
      <c r="W60" s="113" t="s">
        <v>570</v>
      </c>
      <c r="X60" s="118" t="str">
        <f t="shared" si="1"/>
        <v>GBP</v>
      </c>
      <c r="Y60" s="118" t="str">
        <f t="shared" si="2"/>
        <v>LECs-Sweden-NULL-NULL-2010-1</v>
      </c>
      <c r="Z60" s="110">
        <f t="shared" si="3"/>
        <v>2.5</v>
      </c>
      <c r="AA60" s="110">
        <f>IF(W60="MtM",L60*Z60*AC60,0)</f>
        <v>0</v>
      </c>
      <c r="AB60" s="22" t="str">
        <f t="shared" si="4"/>
        <v>EUR2011-01-01</v>
      </c>
      <c r="AC60" s="22">
        <f t="shared" si="5"/>
        <v>1</v>
      </c>
      <c r="AD60" s="22">
        <f>IF(W60="MtM",IF(U60&gt;$B$2,(Z60-M60)*L60,L60*Z60/AC60),-L60*M60/AC60)</f>
        <v>11037600</v>
      </c>
      <c r="AE60" s="36">
        <f t="shared" si="6"/>
        <v>0</v>
      </c>
      <c r="AF60" s="36">
        <f>ROUND((F60/AD60)-1,8)</f>
        <v>0</v>
      </c>
    </row>
    <row r="61" spans="1:32" x14ac:dyDescent="0.25">
      <c r="A61" s="174">
        <v>40849</v>
      </c>
      <c r="B61" s="171">
        <v>0</v>
      </c>
      <c r="C61" s="171" t="s">
        <v>571</v>
      </c>
      <c r="D61" s="171">
        <v>170</v>
      </c>
      <c r="E61" s="171" t="s">
        <v>124</v>
      </c>
      <c r="F61" s="171">
        <v>-1072688.6698461601</v>
      </c>
      <c r="G61" s="171" t="s">
        <v>569</v>
      </c>
      <c r="H61" s="171" t="s">
        <v>305</v>
      </c>
      <c r="I61" s="171" t="s">
        <v>351</v>
      </c>
      <c r="J61" s="171" t="s">
        <v>356</v>
      </c>
      <c r="K61" s="111" t="s">
        <v>356</v>
      </c>
      <c r="L61" s="111">
        <v>-367920</v>
      </c>
      <c r="M61" s="111">
        <v>30</v>
      </c>
      <c r="N61" s="111" t="s">
        <v>124</v>
      </c>
      <c r="O61" s="111" t="s">
        <v>352</v>
      </c>
      <c r="P61" s="111" t="s">
        <v>313</v>
      </c>
      <c r="Q61" s="111" t="s">
        <v>543</v>
      </c>
      <c r="R61" s="111" t="s">
        <v>543</v>
      </c>
      <c r="S61" s="111">
        <v>2010</v>
      </c>
      <c r="T61" s="111">
        <v>1</v>
      </c>
      <c r="U61" s="117">
        <v>40544</v>
      </c>
      <c r="V61" s="117">
        <v>40849</v>
      </c>
      <c r="W61" s="113" t="s">
        <v>183</v>
      </c>
      <c r="X61" s="118" t="str">
        <f t="shared" si="1"/>
        <v>GBP</v>
      </c>
      <c r="Y61" s="118" t="str">
        <f t="shared" si="2"/>
        <v>LECs-Sweden-NULL-NULL-2010-1</v>
      </c>
      <c r="Z61" s="110">
        <f t="shared" si="3"/>
        <v>2.5</v>
      </c>
      <c r="AA61" s="110">
        <f>IF(W61="MtM",L61*Z61*AC61,0)</f>
        <v>-788692.18664555799</v>
      </c>
      <c r="AB61" s="22" t="str">
        <f t="shared" si="4"/>
        <v>GBP2011-11-02</v>
      </c>
      <c r="AC61" s="22">
        <f t="shared" si="5"/>
        <v>0.85746052038003695</v>
      </c>
      <c r="AD61" s="22">
        <f>IF(W61="MtM",IF(U61&gt;$B$2,(Z61-M61)*L61,L61*Z61/AC61),-L61*M61/AC61)</f>
        <v>-1072702.4488454971</v>
      </c>
      <c r="AE61" s="36">
        <f t="shared" si="6"/>
        <v>0</v>
      </c>
      <c r="AF61" s="36">
        <f>ROUND((F61/AD61)-1,8)</f>
        <v>-1.2850000000000001E-5</v>
      </c>
    </row>
    <row r="62" spans="1:32" x14ac:dyDescent="0.25">
      <c r="A62" s="174">
        <v>40848</v>
      </c>
      <c r="B62" s="171">
        <v>0</v>
      </c>
      <c r="C62" s="171" t="s">
        <v>571</v>
      </c>
      <c r="D62" s="171">
        <v>170</v>
      </c>
      <c r="E62" s="171" t="s">
        <v>124</v>
      </c>
      <c r="F62" s="171">
        <v>-9811200</v>
      </c>
      <c r="G62" s="171" t="s">
        <v>569</v>
      </c>
      <c r="H62" s="171" t="s">
        <v>305</v>
      </c>
      <c r="I62" s="171" t="s">
        <v>351</v>
      </c>
      <c r="J62" s="171" t="s">
        <v>357</v>
      </c>
      <c r="K62" s="111" t="s">
        <v>357</v>
      </c>
      <c r="L62" s="111">
        <v>350400</v>
      </c>
      <c r="M62" s="111">
        <v>28</v>
      </c>
      <c r="N62" s="111" t="s">
        <v>124</v>
      </c>
      <c r="O62" s="111" t="s">
        <v>352</v>
      </c>
      <c r="P62" s="111" t="s">
        <v>313</v>
      </c>
      <c r="Q62" s="111" t="s">
        <v>543</v>
      </c>
      <c r="R62" s="111" t="s">
        <v>543</v>
      </c>
      <c r="S62" s="111">
        <v>2010</v>
      </c>
      <c r="T62" s="111">
        <v>1</v>
      </c>
      <c r="U62" s="117">
        <v>40848</v>
      </c>
      <c r="V62" s="117">
        <v>40848</v>
      </c>
      <c r="W62" s="113" t="s">
        <v>570</v>
      </c>
      <c r="X62" s="118" t="str">
        <f t="shared" si="1"/>
        <v>GBP</v>
      </c>
      <c r="Y62" s="118" t="str">
        <f t="shared" si="2"/>
        <v>LECs-Sweden-NULL-NULL-2010-1</v>
      </c>
      <c r="Z62" s="110">
        <f t="shared" si="3"/>
        <v>2.5</v>
      </c>
      <c r="AA62" s="110">
        <f>IF(W62="MtM",L62*Z62*AC62,0)</f>
        <v>0</v>
      </c>
      <c r="AB62" s="22" t="str">
        <f t="shared" si="4"/>
        <v>EUR2011-11-01</v>
      </c>
      <c r="AC62" s="22">
        <f t="shared" si="5"/>
        <v>1</v>
      </c>
      <c r="AD62" s="22">
        <f>IF(W62="MtM",IF(U62&gt;$B$2,(Z62-M62)*L62,L62*Z62/AC62),-L62*M62/AC62)</f>
        <v>-9811200</v>
      </c>
      <c r="AE62" s="36">
        <f t="shared" si="6"/>
        <v>0</v>
      </c>
      <c r="AF62" s="36">
        <f>ROUND((F62/AD62)-1,8)</f>
        <v>0</v>
      </c>
    </row>
    <row r="63" spans="1:32" x14ac:dyDescent="0.25">
      <c r="A63" s="174">
        <v>40849</v>
      </c>
      <c r="B63" s="171">
        <v>0</v>
      </c>
      <c r="C63" s="171" t="s">
        <v>571</v>
      </c>
      <c r="D63" s="171">
        <v>170</v>
      </c>
      <c r="E63" s="171" t="s">
        <v>124</v>
      </c>
      <c r="F63" s="171">
        <v>1021608.25699634</v>
      </c>
      <c r="G63" s="171" t="s">
        <v>569</v>
      </c>
      <c r="H63" s="171" t="s">
        <v>305</v>
      </c>
      <c r="I63" s="171" t="s">
        <v>351</v>
      </c>
      <c r="J63" s="171" t="s">
        <v>357</v>
      </c>
      <c r="K63" s="111" t="s">
        <v>357</v>
      </c>
      <c r="L63" s="111">
        <v>350400</v>
      </c>
      <c r="M63" s="111">
        <v>28</v>
      </c>
      <c r="N63" s="111" t="s">
        <v>124</v>
      </c>
      <c r="O63" s="111" t="s">
        <v>352</v>
      </c>
      <c r="P63" s="111" t="s">
        <v>313</v>
      </c>
      <c r="Q63" s="111" t="s">
        <v>543</v>
      </c>
      <c r="R63" s="111" t="s">
        <v>543</v>
      </c>
      <c r="S63" s="111">
        <v>2010</v>
      </c>
      <c r="T63" s="111">
        <v>1</v>
      </c>
      <c r="U63" s="117">
        <v>40848</v>
      </c>
      <c r="V63" s="117">
        <v>40849</v>
      </c>
      <c r="W63" s="113" t="s">
        <v>183</v>
      </c>
      <c r="X63" s="118" t="str">
        <f t="shared" si="1"/>
        <v>GBP</v>
      </c>
      <c r="Y63" s="118" t="str">
        <f t="shared" si="2"/>
        <v>LECs-Sweden-NULL-NULL-2010-1</v>
      </c>
      <c r="Z63" s="110">
        <f t="shared" si="3"/>
        <v>2.5</v>
      </c>
      <c r="AA63" s="110">
        <f>IF(W63="MtM",L63*Z63*AC63,0)</f>
        <v>751135.41585291235</v>
      </c>
      <c r="AB63" s="22" t="str">
        <f t="shared" si="4"/>
        <v>GBP2011-11-02</v>
      </c>
      <c r="AC63" s="22">
        <f t="shared" si="5"/>
        <v>0.85746052038003695</v>
      </c>
      <c r="AD63" s="22">
        <f>IF(W63="MtM",IF(U63&gt;$B$2,(Z63-M63)*L63,L63*Z63/AC63),-L63*M63/AC63)</f>
        <v>1021621.3798528545</v>
      </c>
      <c r="AE63" s="36">
        <f t="shared" si="6"/>
        <v>0</v>
      </c>
      <c r="AF63" s="36">
        <f>ROUND((F63/AD63)-1,8)</f>
        <v>-1.2850000000000001E-5</v>
      </c>
    </row>
    <row r="64" spans="1:32" x14ac:dyDescent="0.25">
      <c r="A64" s="174">
        <v>40848</v>
      </c>
      <c r="B64" s="171">
        <v>0</v>
      </c>
      <c r="C64" s="171" t="s">
        <v>571</v>
      </c>
      <c r="D64" s="171">
        <v>170</v>
      </c>
      <c r="E64" s="171" t="s">
        <v>124</v>
      </c>
      <c r="F64" s="171">
        <v>-10415640</v>
      </c>
      <c r="G64" s="171" t="s">
        <v>569</v>
      </c>
      <c r="H64" s="171" t="s">
        <v>305</v>
      </c>
      <c r="I64" s="171" t="s">
        <v>351</v>
      </c>
      <c r="J64" s="171" t="s">
        <v>359</v>
      </c>
      <c r="K64" s="111" t="s">
        <v>359</v>
      </c>
      <c r="L64" s="111">
        <v>359160</v>
      </c>
      <c r="M64" s="111">
        <v>29</v>
      </c>
      <c r="N64" s="111" t="s">
        <v>124</v>
      </c>
      <c r="O64" s="111" t="s">
        <v>352</v>
      </c>
      <c r="P64" s="111" t="s">
        <v>313</v>
      </c>
      <c r="Q64" s="111" t="s">
        <v>543</v>
      </c>
      <c r="R64" s="111" t="s">
        <v>543</v>
      </c>
      <c r="S64" s="111">
        <v>2010</v>
      </c>
      <c r="T64" s="111">
        <v>1</v>
      </c>
      <c r="U64" s="117">
        <v>40848</v>
      </c>
      <c r="V64" s="117">
        <v>40848</v>
      </c>
      <c r="W64" s="113" t="s">
        <v>570</v>
      </c>
      <c r="X64" s="118" t="str">
        <f t="shared" si="1"/>
        <v>GBP</v>
      </c>
      <c r="Y64" s="118" t="str">
        <f t="shared" si="2"/>
        <v>LECs-Sweden-NULL-NULL-2010-1</v>
      </c>
      <c r="Z64" s="110">
        <f t="shared" si="3"/>
        <v>2.5</v>
      </c>
      <c r="AA64" s="110">
        <f>IF(W64="MtM",L64*Z64*AC64,0)</f>
        <v>0</v>
      </c>
      <c r="AB64" s="22" t="str">
        <f t="shared" si="4"/>
        <v>EUR2011-11-01</v>
      </c>
      <c r="AC64" s="22">
        <f t="shared" si="5"/>
        <v>1</v>
      </c>
      <c r="AD64" s="22">
        <f>IF(W64="MtM",IF(U64&gt;$B$2,(Z64-M64)*L64,L64*Z64/AC64),-L64*M64/AC64)</f>
        <v>-10415640</v>
      </c>
      <c r="AE64" s="36">
        <f t="shared" si="6"/>
        <v>0</v>
      </c>
      <c r="AF64" s="36">
        <f>ROUND((F64/AD64)-1,8)</f>
        <v>0</v>
      </c>
    </row>
    <row r="65" spans="1:32" x14ac:dyDescent="0.25">
      <c r="A65" s="174">
        <v>40849</v>
      </c>
      <c r="B65" s="171">
        <v>0</v>
      </c>
      <c r="C65" s="171" t="s">
        <v>571</v>
      </c>
      <c r="D65" s="171">
        <v>170</v>
      </c>
      <c r="E65" s="171" t="s">
        <v>124</v>
      </c>
      <c r="F65" s="171">
        <v>1047148.46342125</v>
      </c>
      <c r="G65" s="171" t="s">
        <v>569</v>
      </c>
      <c r="H65" s="171" t="s">
        <v>305</v>
      </c>
      <c r="I65" s="171" t="s">
        <v>351</v>
      </c>
      <c r="J65" s="171" t="s">
        <v>359</v>
      </c>
      <c r="K65" s="111" t="s">
        <v>359</v>
      </c>
      <c r="L65" s="111">
        <v>359160</v>
      </c>
      <c r="M65" s="111">
        <v>29</v>
      </c>
      <c r="N65" s="111" t="s">
        <v>124</v>
      </c>
      <c r="O65" s="111" t="s">
        <v>352</v>
      </c>
      <c r="P65" s="111" t="s">
        <v>313</v>
      </c>
      <c r="Q65" s="111" t="s">
        <v>543</v>
      </c>
      <c r="R65" s="111" t="s">
        <v>543</v>
      </c>
      <c r="S65" s="111">
        <v>2010</v>
      </c>
      <c r="T65" s="111">
        <v>1</v>
      </c>
      <c r="U65" s="117">
        <v>40848</v>
      </c>
      <c r="V65" s="117">
        <v>40849</v>
      </c>
      <c r="W65" s="113" t="s">
        <v>183</v>
      </c>
      <c r="X65" s="118" t="str">
        <f t="shared" si="1"/>
        <v>GBP</v>
      </c>
      <c r="Y65" s="118" t="str">
        <f t="shared" si="2"/>
        <v>LECs-Sweden-NULL-NULL-2010-1</v>
      </c>
      <c r="Z65" s="110">
        <f t="shared" si="3"/>
        <v>2.5</v>
      </c>
      <c r="AA65" s="110">
        <f>IF(W65="MtM",L65*Z65*AC65,0)</f>
        <v>769913.80124923517</v>
      </c>
      <c r="AB65" s="22" t="str">
        <f t="shared" si="4"/>
        <v>GBP2011-11-02</v>
      </c>
      <c r="AC65" s="22">
        <f t="shared" si="5"/>
        <v>0.85746052038003695</v>
      </c>
      <c r="AD65" s="22">
        <f>IF(W65="MtM",IF(U65&gt;$B$2,(Z65-M65)*L65,L65*Z65/AC65),-L65*M65/AC65)</f>
        <v>1047161.9143491759</v>
      </c>
      <c r="AE65" s="36">
        <f t="shared" si="6"/>
        <v>0</v>
      </c>
      <c r="AF65" s="36">
        <f>ROUND((F65/AD65)-1,8)</f>
        <v>-1.2850000000000001E-5</v>
      </c>
    </row>
    <row r="66" spans="1:32" x14ac:dyDescent="0.25">
      <c r="A66" s="174">
        <v>40848</v>
      </c>
      <c r="B66" s="171">
        <v>0</v>
      </c>
      <c r="C66" s="171" t="s">
        <v>571</v>
      </c>
      <c r="D66" s="171">
        <v>170</v>
      </c>
      <c r="E66" s="171" t="s">
        <v>124</v>
      </c>
      <c r="F66" s="171">
        <v>11037600</v>
      </c>
      <c r="G66" s="171" t="s">
        <v>569</v>
      </c>
      <c r="H66" s="171" t="s">
        <v>305</v>
      </c>
      <c r="I66" s="171" t="s">
        <v>351</v>
      </c>
      <c r="J66" s="171" t="s">
        <v>360</v>
      </c>
      <c r="K66" s="111" t="s">
        <v>360</v>
      </c>
      <c r="L66" s="111">
        <v>-367920</v>
      </c>
      <c r="M66" s="111">
        <v>30</v>
      </c>
      <c r="N66" s="111" t="s">
        <v>124</v>
      </c>
      <c r="O66" s="111" t="s">
        <v>352</v>
      </c>
      <c r="P66" s="111" t="s">
        <v>313</v>
      </c>
      <c r="Q66" s="111" t="s">
        <v>543</v>
      </c>
      <c r="R66" s="111" t="s">
        <v>543</v>
      </c>
      <c r="S66" s="111">
        <v>2010</v>
      </c>
      <c r="T66" s="111">
        <v>1</v>
      </c>
      <c r="U66" s="117">
        <v>40848</v>
      </c>
      <c r="V66" s="117">
        <v>40848</v>
      </c>
      <c r="W66" s="113" t="s">
        <v>570</v>
      </c>
      <c r="X66" s="118" t="str">
        <f t="shared" si="1"/>
        <v>GBP</v>
      </c>
      <c r="Y66" s="118" t="str">
        <f t="shared" si="2"/>
        <v>LECs-Sweden-NULL-NULL-2010-1</v>
      </c>
      <c r="Z66" s="110">
        <f t="shared" si="3"/>
        <v>2.5</v>
      </c>
      <c r="AA66" s="110">
        <f>IF(W66="MtM",L66*Z66*AC66,0)</f>
        <v>0</v>
      </c>
      <c r="AB66" s="22" t="str">
        <f t="shared" si="4"/>
        <v>EUR2011-11-01</v>
      </c>
      <c r="AC66" s="22">
        <f t="shared" si="5"/>
        <v>1</v>
      </c>
      <c r="AD66" s="22">
        <f>IF(W66="MtM",IF(U66&gt;$B$2,(Z66-M66)*L66,L66*Z66/AC66),-L66*M66/AC66)</f>
        <v>11037600</v>
      </c>
      <c r="AE66" s="36">
        <f t="shared" si="6"/>
        <v>0</v>
      </c>
      <c r="AF66" s="36">
        <f>ROUND((F66/AD66)-1,8)</f>
        <v>0</v>
      </c>
    </row>
    <row r="67" spans="1:32" x14ac:dyDescent="0.25">
      <c r="A67" s="174">
        <v>40849</v>
      </c>
      <c r="B67" s="171">
        <v>0</v>
      </c>
      <c r="C67" s="171" t="s">
        <v>571</v>
      </c>
      <c r="D67" s="171">
        <v>170</v>
      </c>
      <c r="E67" s="171" t="s">
        <v>124</v>
      </c>
      <c r="F67" s="171">
        <v>-1072688.6698461601</v>
      </c>
      <c r="G67" s="171" t="s">
        <v>569</v>
      </c>
      <c r="H67" s="171" t="s">
        <v>305</v>
      </c>
      <c r="I67" s="171" t="s">
        <v>351</v>
      </c>
      <c r="J67" s="171" t="s">
        <v>360</v>
      </c>
      <c r="K67" s="111" t="s">
        <v>360</v>
      </c>
      <c r="L67" s="111">
        <v>-367920</v>
      </c>
      <c r="M67" s="111">
        <v>30</v>
      </c>
      <c r="N67" s="111" t="s">
        <v>124</v>
      </c>
      <c r="O67" s="111" t="s">
        <v>352</v>
      </c>
      <c r="P67" s="111" t="s">
        <v>313</v>
      </c>
      <c r="Q67" s="111" t="s">
        <v>543</v>
      </c>
      <c r="R67" s="111" t="s">
        <v>543</v>
      </c>
      <c r="S67" s="111">
        <v>2010</v>
      </c>
      <c r="T67" s="111">
        <v>1</v>
      </c>
      <c r="U67" s="117">
        <v>40848</v>
      </c>
      <c r="V67" s="117">
        <v>40849</v>
      </c>
      <c r="W67" s="113" t="s">
        <v>183</v>
      </c>
      <c r="X67" s="118" t="str">
        <f t="shared" si="1"/>
        <v>GBP</v>
      </c>
      <c r="Y67" s="118" t="str">
        <f t="shared" si="2"/>
        <v>LECs-Sweden-NULL-NULL-2010-1</v>
      </c>
      <c r="Z67" s="110">
        <f t="shared" si="3"/>
        <v>2.5</v>
      </c>
      <c r="AA67" s="110">
        <f>IF(W67="MtM",L67*Z67*AC67,0)</f>
        <v>-788692.18664555799</v>
      </c>
      <c r="AB67" s="22" t="str">
        <f t="shared" si="4"/>
        <v>GBP2011-11-02</v>
      </c>
      <c r="AC67" s="22">
        <f t="shared" si="5"/>
        <v>0.85746052038003695</v>
      </c>
      <c r="AD67" s="22">
        <f>IF(W67="MtM",IF(U67&gt;$B$2,(Z67-M67)*L67,L67*Z67/AC67),-L67*M67/AC67)</f>
        <v>-1072702.4488454971</v>
      </c>
      <c r="AE67" s="36">
        <f t="shared" si="6"/>
        <v>0</v>
      </c>
      <c r="AF67" s="36">
        <f>ROUND((F67/AD67)-1,8)</f>
        <v>-1.2850000000000001E-5</v>
      </c>
    </row>
    <row r="68" spans="1:32" x14ac:dyDescent="0.25">
      <c r="A68" s="174">
        <v>40544</v>
      </c>
      <c r="B68" s="171">
        <v>0</v>
      </c>
      <c r="C68" s="171" t="s">
        <v>568</v>
      </c>
      <c r="D68" s="171">
        <v>170</v>
      </c>
      <c r="E68" s="171" t="s">
        <v>124</v>
      </c>
      <c r="F68" s="171">
        <v>-9838080</v>
      </c>
      <c r="G68" s="171" t="s">
        <v>569</v>
      </c>
      <c r="H68" s="171" t="s">
        <v>305</v>
      </c>
      <c r="I68" s="171" t="s">
        <v>361</v>
      </c>
      <c r="J68" s="171" t="s">
        <v>362</v>
      </c>
      <c r="K68" s="111" t="s">
        <v>362</v>
      </c>
      <c r="L68" s="111">
        <v>351360</v>
      </c>
      <c r="M68" s="111">
        <v>28</v>
      </c>
      <c r="N68" s="111" t="s">
        <v>124</v>
      </c>
      <c r="O68" s="111" t="s">
        <v>352</v>
      </c>
      <c r="P68" s="111" t="s">
        <v>313</v>
      </c>
      <c r="Q68" s="111" t="s">
        <v>543</v>
      </c>
      <c r="R68" s="111" t="s">
        <v>543</v>
      </c>
      <c r="S68" s="111">
        <v>2012</v>
      </c>
      <c r="T68" s="111">
        <v>1</v>
      </c>
      <c r="U68" s="117">
        <v>40544</v>
      </c>
      <c r="V68" s="117">
        <v>40544</v>
      </c>
      <c r="W68" s="113" t="s">
        <v>570</v>
      </c>
      <c r="X68" s="118" t="str">
        <f t="shared" si="1"/>
        <v>GBP</v>
      </c>
      <c r="Y68" s="118" t="str">
        <f t="shared" si="2"/>
        <v>LECs-Sweden-NULL-NULL-2012-1</v>
      </c>
      <c r="Z68" s="110">
        <f t="shared" si="3"/>
        <v>7</v>
      </c>
      <c r="AA68" s="110">
        <f>IF(W68="MtM",L68*Z68*AC68,0)</f>
        <v>0</v>
      </c>
      <c r="AB68" s="22" t="str">
        <f t="shared" si="4"/>
        <v>EUR2011-01-01</v>
      </c>
      <c r="AC68" s="22">
        <f t="shared" si="5"/>
        <v>1</v>
      </c>
      <c r="AD68" s="22">
        <f>IF(W68="MtM",IF(U68&gt;$B$2,(Z68-M68)*L68,L68*Z68/AC68),-L68*M68/AC68)</f>
        <v>-9838080</v>
      </c>
      <c r="AE68" s="36">
        <f t="shared" si="6"/>
        <v>0</v>
      </c>
      <c r="AF68" s="36">
        <f>ROUND((F68/AD68)-1,8)</f>
        <v>0</v>
      </c>
    </row>
    <row r="69" spans="1:32" x14ac:dyDescent="0.25">
      <c r="A69" s="174">
        <v>40849</v>
      </c>
      <c r="B69" s="171">
        <v>0</v>
      </c>
      <c r="C69" s="171" t="s">
        <v>571</v>
      </c>
      <c r="D69" s="171">
        <v>170</v>
      </c>
      <c r="E69" s="171" t="s">
        <v>124</v>
      </c>
      <c r="F69" s="171">
        <v>2868340.1144379498</v>
      </c>
      <c r="G69" s="171" t="s">
        <v>569</v>
      </c>
      <c r="H69" s="171" t="s">
        <v>305</v>
      </c>
      <c r="I69" s="171" t="s">
        <v>361</v>
      </c>
      <c r="J69" s="171" t="s">
        <v>362</v>
      </c>
      <c r="K69" s="111" t="s">
        <v>362</v>
      </c>
      <c r="L69" s="111">
        <v>351360</v>
      </c>
      <c r="M69" s="111">
        <v>28</v>
      </c>
      <c r="N69" s="111" t="s">
        <v>124</v>
      </c>
      <c r="O69" s="111" t="s">
        <v>352</v>
      </c>
      <c r="P69" s="111" t="s">
        <v>313</v>
      </c>
      <c r="Q69" s="111" t="s">
        <v>543</v>
      </c>
      <c r="R69" s="111" t="s">
        <v>543</v>
      </c>
      <c r="S69" s="111">
        <v>2012</v>
      </c>
      <c r="T69" s="111">
        <v>1</v>
      </c>
      <c r="U69" s="117">
        <v>40544</v>
      </c>
      <c r="V69" s="117">
        <v>40849</v>
      </c>
      <c r="W69" s="113" t="s">
        <v>183</v>
      </c>
      <c r="X69" s="118" t="str">
        <f t="shared" si="1"/>
        <v>GBP</v>
      </c>
      <c r="Y69" s="118" t="str">
        <f t="shared" si="2"/>
        <v>LECs-Sweden-NULL-NULL-2012-1</v>
      </c>
      <c r="Z69" s="110">
        <f t="shared" si="3"/>
        <v>7</v>
      </c>
      <c r="AA69" s="110">
        <f>IF(W69="MtM",L69*Z69*AC69,0)</f>
        <v>2108941.2990851086</v>
      </c>
      <c r="AB69" s="22" t="str">
        <f t="shared" si="4"/>
        <v>GBP2011-11-02</v>
      </c>
      <c r="AC69" s="22">
        <f t="shared" si="5"/>
        <v>0.85746052038003695</v>
      </c>
      <c r="AD69" s="22">
        <f>IF(W69="MtM",IF(U69&gt;$B$2,(Z69-M69)*L69,L69*Z69/AC69),-L69*M69/AC69)</f>
        <v>2868376.9591046721</v>
      </c>
      <c r="AE69" s="36">
        <f t="shared" si="6"/>
        <v>0</v>
      </c>
      <c r="AF69" s="36">
        <f>ROUND((F69/AD69)-1,8)</f>
        <v>-1.2850000000000001E-5</v>
      </c>
    </row>
    <row r="70" spans="1:32" x14ac:dyDescent="0.25">
      <c r="A70" s="174">
        <v>40544</v>
      </c>
      <c r="B70" s="171">
        <v>0</v>
      </c>
      <c r="C70" s="171" t="s">
        <v>568</v>
      </c>
      <c r="D70" s="171">
        <v>170</v>
      </c>
      <c r="E70" s="171" t="s">
        <v>124</v>
      </c>
      <c r="F70" s="171">
        <v>-10444176</v>
      </c>
      <c r="G70" s="171" t="s">
        <v>569</v>
      </c>
      <c r="H70" s="171" t="s">
        <v>305</v>
      </c>
      <c r="I70" s="171" t="s">
        <v>361</v>
      </c>
      <c r="J70" s="171" t="s">
        <v>364</v>
      </c>
      <c r="K70" s="111" t="s">
        <v>364</v>
      </c>
      <c r="L70" s="111">
        <v>360144</v>
      </c>
      <c r="M70" s="111">
        <v>29</v>
      </c>
      <c r="N70" s="111" t="s">
        <v>124</v>
      </c>
      <c r="O70" s="111" t="s">
        <v>352</v>
      </c>
      <c r="P70" s="111" t="s">
        <v>313</v>
      </c>
      <c r="Q70" s="111" t="s">
        <v>543</v>
      </c>
      <c r="R70" s="111" t="s">
        <v>543</v>
      </c>
      <c r="S70" s="111">
        <v>2012</v>
      </c>
      <c r="T70" s="111">
        <v>1</v>
      </c>
      <c r="U70" s="117">
        <v>40544</v>
      </c>
      <c r="V70" s="117">
        <v>40544</v>
      </c>
      <c r="W70" s="113" t="s">
        <v>570</v>
      </c>
      <c r="X70" s="118" t="str">
        <f t="shared" si="1"/>
        <v>GBP</v>
      </c>
      <c r="Y70" s="118" t="str">
        <f t="shared" si="2"/>
        <v>LECs-Sweden-NULL-NULL-2012-1</v>
      </c>
      <c r="Z70" s="110">
        <f t="shared" si="3"/>
        <v>7</v>
      </c>
      <c r="AA70" s="110">
        <f>IF(W70="MtM",L70*Z70*AC70,0)</f>
        <v>0</v>
      </c>
      <c r="AB70" s="22" t="str">
        <f t="shared" si="4"/>
        <v>EUR2011-01-01</v>
      </c>
      <c r="AC70" s="22">
        <f t="shared" si="5"/>
        <v>1</v>
      </c>
      <c r="AD70" s="22">
        <f>IF(W70="MtM",IF(U70&gt;$B$2,(Z70-M70)*L70,L70*Z70/AC70),-L70*M70/AC70)</f>
        <v>-10444176</v>
      </c>
      <c r="AE70" s="36">
        <f t="shared" si="6"/>
        <v>0</v>
      </c>
      <c r="AF70" s="36">
        <f>ROUND((F70/AD70)-1,8)</f>
        <v>0</v>
      </c>
    </row>
    <row r="71" spans="1:32" x14ac:dyDescent="0.25">
      <c r="A71" s="174">
        <v>40849</v>
      </c>
      <c r="B71" s="171">
        <v>0</v>
      </c>
      <c r="C71" s="171" t="s">
        <v>571</v>
      </c>
      <c r="D71" s="171">
        <v>170</v>
      </c>
      <c r="E71" s="171" t="s">
        <v>124</v>
      </c>
      <c r="F71" s="171">
        <v>2940048.6172988899</v>
      </c>
      <c r="G71" s="171" t="s">
        <v>569</v>
      </c>
      <c r="H71" s="171" t="s">
        <v>305</v>
      </c>
      <c r="I71" s="171" t="s">
        <v>361</v>
      </c>
      <c r="J71" s="171" t="s">
        <v>364</v>
      </c>
      <c r="K71" s="111" t="s">
        <v>364</v>
      </c>
      <c r="L71" s="111">
        <v>360144</v>
      </c>
      <c r="M71" s="111">
        <v>29</v>
      </c>
      <c r="N71" s="111" t="s">
        <v>124</v>
      </c>
      <c r="O71" s="111" t="s">
        <v>352</v>
      </c>
      <c r="P71" s="111" t="s">
        <v>313</v>
      </c>
      <c r="Q71" s="111" t="s">
        <v>543</v>
      </c>
      <c r="R71" s="111" t="s">
        <v>543</v>
      </c>
      <c r="S71" s="111">
        <v>2012</v>
      </c>
      <c r="T71" s="111">
        <v>1</v>
      </c>
      <c r="U71" s="117">
        <v>40544</v>
      </c>
      <c r="V71" s="117">
        <v>40849</v>
      </c>
      <c r="W71" s="113" t="s">
        <v>183</v>
      </c>
      <c r="X71" s="118" t="str">
        <f t="shared" si="1"/>
        <v>GBP</v>
      </c>
      <c r="Y71" s="118" t="str">
        <f t="shared" si="2"/>
        <v>LECs-Sweden-NULL-NULL-2012-1</v>
      </c>
      <c r="Z71" s="110">
        <f t="shared" si="3"/>
        <v>7</v>
      </c>
      <c r="AA71" s="110">
        <f>IF(W71="MtM",L71*Z71*AC71,0)</f>
        <v>2161664.8315622364</v>
      </c>
      <c r="AB71" s="22" t="str">
        <f t="shared" si="4"/>
        <v>GBP2011-11-02</v>
      </c>
      <c r="AC71" s="22">
        <f t="shared" si="5"/>
        <v>0.85746052038003695</v>
      </c>
      <c r="AD71" s="22">
        <f>IF(W71="MtM",IF(U71&gt;$B$2,(Z71-M71)*L71,L71*Z71/AC71),-L71*M71/AC71)</f>
        <v>2940086.3830822888</v>
      </c>
      <c r="AE71" s="36">
        <f t="shared" si="6"/>
        <v>0</v>
      </c>
      <c r="AF71" s="36">
        <f>ROUND((F71/AD71)-1,8)</f>
        <v>-1.2850000000000001E-5</v>
      </c>
    </row>
    <row r="72" spans="1:32" x14ac:dyDescent="0.25">
      <c r="A72" s="174">
        <v>40544</v>
      </c>
      <c r="B72" s="171">
        <v>0</v>
      </c>
      <c r="C72" s="171" t="s">
        <v>568</v>
      </c>
      <c r="D72" s="171">
        <v>170</v>
      </c>
      <c r="E72" s="171" t="s">
        <v>124</v>
      </c>
      <c r="F72" s="171">
        <v>11067840</v>
      </c>
      <c r="G72" s="171" t="s">
        <v>569</v>
      </c>
      <c r="H72" s="171" t="s">
        <v>305</v>
      </c>
      <c r="I72" s="171" t="s">
        <v>361</v>
      </c>
      <c r="J72" s="171" t="s">
        <v>365</v>
      </c>
      <c r="K72" s="111" t="s">
        <v>365</v>
      </c>
      <c r="L72" s="111">
        <v>-368928</v>
      </c>
      <c r="M72" s="111">
        <v>30</v>
      </c>
      <c r="N72" s="111" t="s">
        <v>124</v>
      </c>
      <c r="O72" s="111" t="s">
        <v>352</v>
      </c>
      <c r="P72" s="111" t="s">
        <v>313</v>
      </c>
      <c r="Q72" s="111" t="s">
        <v>543</v>
      </c>
      <c r="R72" s="111" t="s">
        <v>543</v>
      </c>
      <c r="S72" s="111">
        <v>2012</v>
      </c>
      <c r="T72" s="111">
        <v>1</v>
      </c>
      <c r="U72" s="117">
        <v>40544</v>
      </c>
      <c r="V72" s="117">
        <v>40544</v>
      </c>
      <c r="W72" s="113" t="s">
        <v>570</v>
      </c>
      <c r="X72" s="118" t="str">
        <f t="shared" si="1"/>
        <v>GBP</v>
      </c>
      <c r="Y72" s="118" t="str">
        <f t="shared" si="2"/>
        <v>LECs-Sweden-NULL-NULL-2012-1</v>
      </c>
      <c r="Z72" s="110">
        <f t="shared" si="3"/>
        <v>7</v>
      </c>
      <c r="AA72" s="110">
        <f>IF(W72="MtM",L72*Z72*AC72,0)</f>
        <v>0</v>
      </c>
      <c r="AB72" s="22" t="str">
        <f t="shared" si="4"/>
        <v>EUR2011-01-01</v>
      </c>
      <c r="AC72" s="22">
        <f t="shared" si="5"/>
        <v>1</v>
      </c>
      <c r="AD72" s="22">
        <f>IF(W72="MtM",IF(U72&gt;$B$2,(Z72-M72)*L72,L72*Z72/AC72),-L72*M72/AC72)</f>
        <v>11067840</v>
      </c>
      <c r="AE72" s="36">
        <f t="shared" si="6"/>
        <v>0</v>
      </c>
      <c r="AF72" s="36">
        <f>ROUND((F72/AD72)-1,8)</f>
        <v>0</v>
      </c>
    </row>
    <row r="73" spans="1:32" x14ac:dyDescent="0.25">
      <c r="A73" s="174">
        <v>40849</v>
      </c>
      <c r="B73" s="171">
        <v>0</v>
      </c>
      <c r="C73" s="171" t="s">
        <v>571</v>
      </c>
      <c r="D73" s="171">
        <v>170</v>
      </c>
      <c r="E73" s="171" t="s">
        <v>124</v>
      </c>
      <c r="F73" s="171">
        <v>-3011757.1201598402</v>
      </c>
      <c r="G73" s="171" t="s">
        <v>569</v>
      </c>
      <c r="H73" s="171" t="s">
        <v>305</v>
      </c>
      <c r="I73" s="171" t="s">
        <v>361</v>
      </c>
      <c r="J73" s="171" t="s">
        <v>365</v>
      </c>
      <c r="K73" s="111" t="s">
        <v>365</v>
      </c>
      <c r="L73" s="111">
        <v>-368928</v>
      </c>
      <c r="M73" s="111">
        <v>30</v>
      </c>
      <c r="N73" s="111" t="s">
        <v>124</v>
      </c>
      <c r="O73" s="111" t="s">
        <v>352</v>
      </c>
      <c r="P73" s="111" t="s">
        <v>313</v>
      </c>
      <c r="Q73" s="111" t="s">
        <v>543</v>
      </c>
      <c r="R73" s="111" t="s">
        <v>543</v>
      </c>
      <c r="S73" s="111">
        <v>2012</v>
      </c>
      <c r="T73" s="111">
        <v>1</v>
      </c>
      <c r="U73" s="117">
        <v>40544</v>
      </c>
      <c r="V73" s="117">
        <v>40849</v>
      </c>
      <c r="W73" s="113" t="s">
        <v>183</v>
      </c>
      <c r="X73" s="118" t="str">
        <f t="shared" si="1"/>
        <v>GBP</v>
      </c>
      <c r="Y73" s="118" t="str">
        <f t="shared" si="2"/>
        <v>LECs-Sweden-NULL-NULL-2012-1</v>
      </c>
      <c r="Z73" s="110">
        <f t="shared" si="3"/>
        <v>7</v>
      </c>
      <c r="AA73" s="110">
        <f>IF(W73="MtM",L73*Z73*AC73,0)</f>
        <v>-2214388.3640393638</v>
      </c>
      <c r="AB73" s="22" t="str">
        <f t="shared" si="4"/>
        <v>GBP2011-11-02</v>
      </c>
      <c r="AC73" s="22">
        <f t="shared" si="5"/>
        <v>0.85746052038003695</v>
      </c>
      <c r="AD73" s="22">
        <f>IF(W73="MtM",IF(U73&gt;$B$2,(Z73-M73)*L73,L73*Z73/AC73),-L73*M73/AC73)</f>
        <v>-3011795.8070599055</v>
      </c>
      <c r="AE73" s="36">
        <f t="shared" si="6"/>
        <v>0</v>
      </c>
      <c r="AF73" s="36">
        <f>ROUND((F73/AD73)-1,8)</f>
        <v>-1.2850000000000001E-5</v>
      </c>
    </row>
    <row r="74" spans="1:32" x14ac:dyDescent="0.25">
      <c r="A74" s="174">
        <v>40848</v>
      </c>
      <c r="B74" s="171">
        <v>0</v>
      </c>
      <c r="C74" s="171" t="s">
        <v>571</v>
      </c>
      <c r="D74" s="171">
        <v>170</v>
      </c>
      <c r="E74" s="171" t="s">
        <v>124</v>
      </c>
      <c r="F74" s="171">
        <v>-9838080</v>
      </c>
      <c r="G74" s="171" t="s">
        <v>569</v>
      </c>
      <c r="H74" s="171" t="s">
        <v>305</v>
      </c>
      <c r="I74" s="171" t="s">
        <v>361</v>
      </c>
      <c r="J74" s="171" t="s">
        <v>366</v>
      </c>
      <c r="K74" s="111" t="s">
        <v>366</v>
      </c>
      <c r="L74" s="111">
        <v>351360</v>
      </c>
      <c r="M74" s="111">
        <v>28</v>
      </c>
      <c r="N74" s="111" t="s">
        <v>124</v>
      </c>
      <c r="O74" s="111" t="s">
        <v>352</v>
      </c>
      <c r="P74" s="111" t="s">
        <v>313</v>
      </c>
      <c r="Q74" s="111" t="s">
        <v>543</v>
      </c>
      <c r="R74" s="111" t="s">
        <v>543</v>
      </c>
      <c r="S74" s="111">
        <v>2012</v>
      </c>
      <c r="T74" s="111">
        <v>1</v>
      </c>
      <c r="U74" s="117">
        <v>40848</v>
      </c>
      <c r="V74" s="117">
        <v>40848</v>
      </c>
      <c r="W74" s="113" t="s">
        <v>570</v>
      </c>
      <c r="X74" s="118" t="str">
        <f t="shared" si="1"/>
        <v>GBP</v>
      </c>
      <c r="Y74" s="118" t="str">
        <f t="shared" si="2"/>
        <v>LECs-Sweden-NULL-NULL-2012-1</v>
      </c>
      <c r="Z74" s="110">
        <f t="shared" si="3"/>
        <v>7</v>
      </c>
      <c r="AA74" s="110">
        <f>IF(W74="MtM",L74*Z74*AC74,0)</f>
        <v>0</v>
      </c>
      <c r="AB74" s="22" t="str">
        <f t="shared" si="4"/>
        <v>EUR2011-11-01</v>
      </c>
      <c r="AC74" s="22">
        <f t="shared" si="5"/>
        <v>1</v>
      </c>
      <c r="AD74" s="22">
        <f>IF(W74="MtM",IF(U74&gt;$B$2,(Z74-M74)*L74,L74*Z74/AC74),-L74*M74/AC74)</f>
        <v>-9838080</v>
      </c>
      <c r="AE74" s="36">
        <f t="shared" si="6"/>
        <v>0</v>
      </c>
      <c r="AF74" s="36">
        <f>ROUND((F74/AD74)-1,8)</f>
        <v>0</v>
      </c>
    </row>
    <row r="75" spans="1:32" x14ac:dyDescent="0.25">
      <c r="A75" s="174">
        <v>40849</v>
      </c>
      <c r="B75" s="171">
        <v>0</v>
      </c>
      <c r="C75" s="171" t="s">
        <v>571</v>
      </c>
      <c r="D75" s="171">
        <v>170</v>
      </c>
      <c r="E75" s="171" t="s">
        <v>124</v>
      </c>
      <c r="F75" s="171">
        <v>2868340.1144379498</v>
      </c>
      <c r="G75" s="171" t="s">
        <v>569</v>
      </c>
      <c r="H75" s="171" t="s">
        <v>305</v>
      </c>
      <c r="I75" s="171" t="s">
        <v>361</v>
      </c>
      <c r="J75" s="171" t="s">
        <v>366</v>
      </c>
      <c r="K75" s="111" t="s">
        <v>366</v>
      </c>
      <c r="L75" s="111">
        <v>351360</v>
      </c>
      <c r="M75" s="111">
        <v>28</v>
      </c>
      <c r="N75" s="111" t="s">
        <v>124</v>
      </c>
      <c r="O75" s="111" t="s">
        <v>352</v>
      </c>
      <c r="P75" s="111" t="s">
        <v>313</v>
      </c>
      <c r="Q75" s="111" t="s">
        <v>543</v>
      </c>
      <c r="R75" s="111" t="s">
        <v>543</v>
      </c>
      <c r="S75" s="111">
        <v>2012</v>
      </c>
      <c r="T75" s="111">
        <v>1</v>
      </c>
      <c r="U75" s="117">
        <v>40848</v>
      </c>
      <c r="V75" s="117">
        <v>40849</v>
      </c>
      <c r="W75" s="113" t="s">
        <v>183</v>
      </c>
      <c r="X75" s="118" t="str">
        <f t="shared" si="1"/>
        <v>GBP</v>
      </c>
      <c r="Y75" s="118" t="str">
        <f t="shared" si="2"/>
        <v>LECs-Sweden-NULL-NULL-2012-1</v>
      </c>
      <c r="Z75" s="110">
        <f t="shared" si="3"/>
        <v>7</v>
      </c>
      <c r="AA75" s="110">
        <f>IF(W75="MtM",L75*Z75*AC75,0)</f>
        <v>2108941.2990851086</v>
      </c>
      <c r="AB75" s="22" t="str">
        <f t="shared" si="4"/>
        <v>GBP2011-11-02</v>
      </c>
      <c r="AC75" s="22">
        <f t="shared" si="5"/>
        <v>0.85746052038003695</v>
      </c>
      <c r="AD75" s="22">
        <f>IF(W75="MtM",IF(U75&gt;$B$2,(Z75-M75)*L75,L75*Z75/AC75),-L75*M75/AC75)</f>
        <v>2868376.9591046721</v>
      </c>
      <c r="AE75" s="36">
        <f t="shared" si="6"/>
        <v>0</v>
      </c>
      <c r="AF75" s="36">
        <f>ROUND((F75/AD75)-1,8)</f>
        <v>-1.2850000000000001E-5</v>
      </c>
    </row>
    <row r="76" spans="1:32" x14ac:dyDescent="0.25">
      <c r="A76" s="174">
        <v>40848</v>
      </c>
      <c r="B76" s="171">
        <v>0</v>
      </c>
      <c r="C76" s="171" t="s">
        <v>571</v>
      </c>
      <c r="D76" s="171">
        <v>170</v>
      </c>
      <c r="E76" s="171" t="s">
        <v>124</v>
      </c>
      <c r="F76" s="171">
        <v>-10444176</v>
      </c>
      <c r="G76" s="171" t="s">
        <v>569</v>
      </c>
      <c r="H76" s="171" t="s">
        <v>305</v>
      </c>
      <c r="I76" s="171" t="s">
        <v>361</v>
      </c>
      <c r="J76" s="171" t="s">
        <v>368</v>
      </c>
      <c r="K76" s="111" t="s">
        <v>368</v>
      </c>
      <c r="L76" s="111">
        <v>360144</v>
      </c>
      <c r="M76" s="111">
        <v>29</v>
      </c>
      <c r="N76" s="111" t="s">
        <v>124</v>
      </c>
      <c r="O76" s="111" t="s">
        <v>352</v>
      </c>
      <c r="P76" s="111" t="s">
        <v>313</v>
      </c>
      <c r="Q76" s="111" t="s">
        <v>543</v>
      </c>
      <c r="R76" s="111" t="s">
        <v>543</v>
      </c>
      <c r="S76" s="111">
        <v>2012</v>
      </c>
      <c r="T76" s="111">
        <v>1</v>
      </c>
      <c r="U76" s="117">
        <v>40848</v>
      </c>
      <c r="V76" s="117">
        <v>40848</v>
      </c>
      <c r="W76" s="113" t="s">
        <v>570</v>
      </c>
      <c r="X76" s="118" t="str">
        <f t="shared" si="1"/>
        <v>GBP</v>
      </c>
      <c r="Y76" s="118" t="str">
        <f t="shared" si="2"/>
        <v>LECs-Sweden-NULL-NULL-2012-1</v>
      </c>
      <c r="Z76" s="110">
        <f t="shared" si="3"/>
        <v>7</v>
      </c>
      <c r="AA76" s="110">
        <f>IF(W76="MtM",L76*Z76*AC76,0)</f>
        <v>0</v>
      </c>
      <c r="AB76" s="22" t="str">
        <f t="shared" si="4"/>
        <v>EUR2011-11-01</v>
      </c>
      <c r="AC76" s="22">
        <f t="shared" si="5"/>
        <v>1</v>
      </c>
      <c r="AD76" s="22">
        <f>IF(W76="MtM",IF(U76&gt;$B$2,(Z76-M76)*L76,L76*Z76/AC76),-L76*M76/AC76)</f>
        <v>-10444176</v>
      </c>
      <c r="AE76" s="36">
        <f t="shared" si="6"/>
        <v>0</v>
      </c>
      <c r="AF76" s="36">
        <f>ROUND((F76/AD76)-1,8)</f>
        <v>0</v>
      </c>
    </row>
    <row r="77" spans="1:32" x14ac:dyDescent="0.25">
      <c r="A77" s="174">
        <v>40849</v>
      </c>
      <c r="B77" s="171">
        <v>0</v>
      </c>
      <c r="C77" s="171" t="s">
        <v>571</v>
      </c>
      <c r="D77" s="171">
        <v>170</v>
      </c>
      <c r="E77" s="171" t="s">
        <v>124</v>
      </c>
      <c r="F77" s="171">
        <v>2940048.6172988899</v>
      </c>
      <c r="G77" s="171" t="s">
        <v>569</v>
      </c>
      <c r="H77" s="171" t="s">
        <v>305</v>
      </c>
      <c r="I77" s="171" t="s">
        <v>361</v>
      </c>
      <c r="J77" s="171" t="s">
        <v>368</v>
      </c>
      <c r="K77" s="111" t="s">
        <v>368</v>
      </c>
      <c r="L77" s="111">
        <v>360144</v>
      </c>
      <c r="M77" s="111">
        <v>29</v>
      </c>
      <c r="N77" s="111" t="s">
        <v>124</v>
      </c>
      <c r="O77" s="111" t="s">
        <v>352</v>
      </c>
      <c r="P77" s="111" t="s">
        <v>313</v>
      </c>
      <c r="Q77" s="111" t="s">
        <v>543</v>
      </c>
      <c r="R77" s="111" t="s">
        <v>543</v>
      </c>
      <c r="S77" s="111">
        <v>2012</v>
      </c>
      <c r="T77" s="111">
        <v>1</v>
      </c>
      <c r="U77" s="117">
        <v>40848</v>
      </c>
      <c r="V77" s="117">
        <v>40849</v>
      </c>
      <c r="W77" s="113" t="s">
        <v>183</v>
      </c>
      <c r="X77" s="118" t="str">
        <f t="shared" si="1"/>
        <v>GBP</v>
      </c>
      <c r="Y77" s="118" t="str">
        <f t="shared" si="2"/>
        <v>LECs-Sweden-NULL-NULL-2012-1</v>
      </c>
      <c r="Z77" s="110">
        <f t="shared" si="3"/>
        <v>7</v>
      </c>
      <c r="AA77" s="110">
        <f>IF(W77="MtM",L77*Z77*AC77,0)</f>
        <v>2161664.8315622364</v>
      </c>
      <c r="AB77" s="22" t="str">
        <f t="shared" si="4"/>
        <v>GBP2011-11-02</v>
      </c>
      <c r="AC77" s="22">
        <f t="shared" si="5"/>
        <v>0.85746052038003695</v>
      </c>
      <c r="AD77" s="22">
        <f>IF(W77="MtM",IF(U77&gt;$B$2,(Z77-M77)*L77,L77*Z77/AC77),-L77*M77/AC77)</f>
        <v>2940086.3830822888</v>
      </c>
      <c r="AE77" s="36">
        <f t="shared" si="6"/>
        <v>0</v>
      </c>
      <c r="AF77" s="36">
        <f>ROUND((F77/AD77)-1,8)</f>
        <v>-1.2850000000000001E-5</v>
      </c>
    </row>
    <row r="78" spans="1:32" x14ac:dyDescent="0.25">
      <c r="A78" s="174">
        <v>40848</v>
      </c>
      <c r="B78" s="171">
        <v>0</v>
      </c>
      <c r="C78" s="171" t="s">
        <v>571</v>
      </c>
      <c r="D78" s="171">
        <v>170</v>
      </c>
      <c r="E78" s="171" t="s">
        <v>124</v>
      </c>
      <c r="F78" s="171">
        <v>11067840</v>
      </c>
      <c r="G78" s="171" t="s">
        <v>569</v>
      </c>
      <c r="H78" s="171" t="s">
        <v>305</v>
      </c>
      <c r="I78" s="171" t="s">
        <v>361</v>
      </c>
      <c r="J78" s="171" t="s">
        <v>369</v>
      </c>
      <c r="K78" s="111" t="s">
        <v>369</v>
      </c>
      <c r="L78" s="111">
        <v>-368928</v>
      </c>
      <c r="M78" s="111">
        <v>30</v>
      </c>
      <c r="N78" s="111" t="s">
        <v>124</v>
      </c>
      <c r="O78" s="111" t="s">
        <v>352</v>
      </c>
      <c r="P78" s="111" t="s">
        <v>313</v>
      </c>
      <c r="Q78" s="111" t="s">
        <v>543</v>
      </c>
      <c r="R78" s="111" t="s">
        <v>543</v>
      </c>
      <c r="S78" s="111">
        <v>2012</v>
      </c>
      <c r="T78" s="111">
        <v>1</v>
      </c>
      <c r="U78" s="117">
        <v>40848</v>
      </c>
      <c r="V78" s="117">
        <v>40848</v>
      </c>
      <c r="W78" s="113" t="s">
        <v>570</v>
      </c>
      <c r="X78" s="118" t="str">
        <f t="shared" si="1"/>
        <v>GBP</v>
      </c>
      <c r="Y78" s="118" t="str">
        <f t="shared" si="2"/>
        <v>LECs-Sweden-NULL-NULL-2012-1</v>
      </c>
      <c r="Z78" s="110">
        <f t="shared" si="3"/>
        <v>7</v>
      </c>
      <c r="AA78" s="110">
        <f>IF(W78="MtM",L78*Z78*AC78,0)</f>
        <v>0</v>
      </c>
      <c r="AB78" s="22" t="str">
        <f t="shared" si="4"/>
        <v>EUR2011-11-01</v>
      </c>
      <c r="AC78" s="22">
        <f t="shared" si="5"/>
        <v>1</v>
      </c>
      <c r="AD78" s="22">
        <f>IF(W78="MtM",IF(U78&gt;$B$2,(Z78-M78)*L78,L78*Z78/AC78),-L78*M78/AC78)</f>
        <v>11067840</v>
      </c>
      <c r="AE78" s="36">
        <f t="shared" si="6"/>
        <v>0</v>
      </c>
      <c r="AF78" s="36">
        <f>ROUND((F78/AD78)-1,8)</f>
        <v>0</v>
      </c>
    </row>
    <row r="79" spans="1:32" x14ac:dyDescent="0.25">
      <c r="A79" s="174">
        <v>40849</v>
      </c>
      <c r="B79" s="171">
        <v>0</v>
      </c>
      <c r="C79" s="171" t="s">
        <v>571</v>
      </c>
      <c r="D79" s="171">
        <v>170</v>
      </c>
      <c r="E79" s="171" t="s">
        <v>124</v>
      </c>
      <c r="F79" s="171">
        <v>-3011757.1201598402</v>
      </c>
      <c r="G79" s="171" t="s">
        <v>569</v>
      </c>
      <c r="H79" s="171" t="s">
        <v>305</v>
      </c>
      <c r="I79" s="171" t="s">
        <v>361</v>
      </c>
      <c r="J79" s="171" t="s">
        <v>369</v>
      </c>
      <c r="K79" s="111" t="s">
        <v>369</v>
      </c>
      <c r="L79" s="111">
        <v>-368928</v>
      </c>
      <c r="M79" s="111">
        <v>30</v>
      </c>
      <c r="N79" s="111" t="s">
        <v>124</v>
      </c>
      <c r="O79" s="111" t="s">
        <v>352</v>
      </c>
      <c r="P79" s="111" t="s">
        <v>313</v>
      </c>
      <c r="Q79" s="111" t="s">
        <v>543</v>
      </c>
      <c r="R79" s="111" t="s">
        <v>543</v>
      </c>
      <c r="S79" s="111">
        <v>2012</v>
      </c>
      <c r="T79" s="111">
        <v>1</v>
      </c>
      <c r="U79" s="117">
        <v>40848</v>
      </c>
      <c r="V79" s="117">
        <v>40849</v>
      </c>
      <c r="W79" s="113" t="s">
        <v>183</v>
      </c>
      <c r="X79" s="118" t="str">
        <f t="shared" si="1"/>
        <v>GBP</v>
      </c>
      <c r="Y79" s="118" t="str">
        <f t="shared" si="2"/>
        <v>LECs-Sweden-NULL-NULL-2012-1</v>
      </c>
      <c r="Z79" s="110">
        <f t="shared" si="3"/>
        <v>7</v>
      </c>
      <c r="AA79" s="110">
        <f>IF(W79="MtM",L79*Z79*AC79,0)</f>
        <v>-2214388.3640393638</v>
      </c>
      <c r="AB79" s="22" t="str">
        <f t="shared" si="4"/>
        <v>GBP2011-11-02</v>
      </c>
      <c r="AC79" s="22">
        <f t="shared" si="5"/>
        <v>0.85746052038003695</v>
      </c>
      <c r="AD79" s="22">
        <f>IF(W79="MtM",IF(U79&gt;$B$2,(Z79-M79)*L79,L79*Z79/AC79),-L79*M79/AC79)</f>
        <v>-3011795.8070599055</v>
      </c>
      <c r="AE79" s="36">
        <f t="shared" si="6"/>
        <v>0</v>
      </c>
      <c r="AF79" s="36">
        <f>ROUND((F79/AD79)-1,8)</f>
        <v>-1.2850000000000001E-5</v>
      </c>
    </row>
    <row r="80" spans="1:32" x14ac:dyDescent="0.25">
      <c r="A80" s="174">
        <v>40909</v>
      </c>
      <c r="B80" s="171">
        <v>0</v>
      </c>
      <c r="C80" s="171" t="s">
        <v>571</v>
      </c>
      <c r="D80" s="171">
        <v>170</v>
      </c>
      <c r="E80" s="171" t="s">
        <v>124</v>
      </c>
      <c r="F80" s="171">
        <v>9963750.2470997795</v>
      </c>
      <c r="G80" s="171" t="s">
        <v>569</v>
      </c>
      <c r="H80" s="171" t="s">
        <v>305</v>
      </c>
      <c r="I80" s="171" t="s">
        <v>351</v>
      </c>
      <c r="J80" s="171" t="s">
        <v>370</v>
      </c>
      <c r="K80" s="111" t="s">
        <v>370</v>
      </c>
      <c r="L80" s="111">
        <v>-367920</v>
      </c>
      <c r="M80" s="111">
        <v>30</v>
      </c>
      <c r="N80" s="111" t="s">
        <v>124</v>
      </c>
      <c r="O80" s="111" t="s">
        <v>352</v>
      </c>
      <c r="P80" s="111" t="s">
        <v>313</v>
      </c>
      <c r="Q80" s="111" t="s">
        <v>543</v>
      </c>
      <c r="R80" s="111" t="s">
        <v>543</v>
      </c>
      <c r="S80" s="111">
        <v>2010</v>
      </c>
      <c r="T80" s="111">
        <v>1</v>
      </c>
      <c r="U80" s="117">
        <v>40909</v>
      </c>
      <c r="V80" s="117">
        <v>40909</v>
      </c>
      <c r="W80" s="113" t="s">
        <v>183</v>
      </c>
      <c r="X80" s="118" t="str">
        <f t="shared" si="1"/>
        <v>GBP</v>
      </c>
      <c r="Y80" s="118" t="str">
        <f t="shared" si="2"/>
        <v>LECs-Sweden-NULL-NULL-2010-1</v>
      </c>
      <c r="Z80" s="110">
        <f t="shared" si="3"/>
        <v>2.5</v>
      </c>
      <c r="AA80" s="110">
        <f>IF(W80="MtM",L80*Z80*AC80,0)</f>
        <v>-787849.54572351184</v>
      </c>
      <c r="AB80" s="22" t="str">
        <f t="shared" si="4"/>
        <v>GBP2012-01-01</v>
      </c>
      <c r="AC80" s="22">
        <f t="shared" si="5"/>
        <v>0.85654440717929103</v>
      </c>
      <c r="AD80" s="22">
        <f>IF(W80="MtM",IF(U80&gt;$B$2,(Z80-M80)*L80,L80*Z80/AC80),-L80*M80/AC80)</f>
        <v>10117800</v>
      </c>
      <c r="AE80" s="36">
        <f t="shared" si="6"/>
        <v>0</v>
      </c>
      <c r="AF80" s="36">
        <f>ROUND((F80/AD80)-1,8)</f>
        <v>-1.522562E-2</v>
      </c>
    </row>
    <row r="81" spans="1:32" x14ac:dyDescent="0.25">
      <c r="A81" s="174">
        <v>40909</v>
      </c>
      <c r="B81" s="171">
        <v>0</v>
      </c>
      <c r="C81" s="171" t="s">
        <v>571</v>
      </c>
      <c r="D81" s="171">
        <v>170</v>
      </c>
      <c r="E81" s="171" t="s">
        <v>124</v>
      </c>
      <c r="F81" s="171">
        <v>8052822.9403502801</v>
      </c>
      <c r="G81" s="171" t="s">
        <v>569</v>
      </c>
      <c r="H81" s="171" t="s">
        <v>305</v>
      </c>
      <c r="I81" s="171" t="s">
        <v>361</v>
      </c>
      <c r="J81" s="171" t="s">
        <v>372</v>
      </c>
      <c r="K81" s="111" t="s">
        <v>372</v>
      </c>
      <c r="L81" s="111">
        <v>-368928</v>
      </c>
      <c r="M81" s="111">
        <v>30</v>
      </c>
      <c r="N81" s="111" t="s">
        <v>124</v>
      </c>
      <c r="O81" s="111" t="s">
        <v>352</v>
      </c>
      <c r="P81" s="111" t="s">
        <v>313</v>
      </c>
      <c r="Q81" s="111" t="s">
        <v>543</v>
      </c>
      <c r="R81" s="111" t="s">
        <v>543</v>
      </c>
      <c r="S81" s="111">
        <v>2012</v>
      </c>
      <c r="T81" s="111">
        <v>1</v>
      </c>
      <c r="U81" s="117">
        <v>40909</v>
      </c>
      <c r="V81" s="117">
        <v>40909</v>
      </c>
      <c r="W81" s="113" t="s">
        <v>183</v>
      </c>
      <c r="X81" s="118" t="str">
        <f t="shared" si="1"/>
        <v>GBP</v>
      </c>
      <c r="Y81" s="118" t="str">
        <f t="shared" si="2"/>
        <v>LECs-Sweden-NULL-NULL-2012-1</v>
      </c>
      <c r="Z81" s="110">
        <f t="shared" si="3"/>
        <v>7</v>
      </c>
      <c r="AA81" s="110">
        <f>IF(W81="MtM",L81*Z81*AC81,0)</f>
        <v>-2212022.5053628902</v>
      </c>
      <c r="AB81" s="22" t="str">
        <f t="shared" si="4"/>
        <v>GBP2012-01-01</v>
      </c>
      <c r="AC81" s="22">
        <f t="shared" si="5"/>
        <v>0.85654440717929103</v>
      </c>
      <c r="AD81" s="22">
        <f>IF(W81="MtM",IF(U81&gt;$B$2,(Z81-M81)*L81,L81*Z81/AC81),-L81*M81/AC81)</f>
        <v>8485344</v>
      </c>
      <c r="AE81" s="36">
        <f t="shared" si="6"/>
        <v>0</v>
      </c>
      <c r="AF81" s="36">
        <f>ROUND((F81/AD81)-1,8)</f>
        <v>-5.0972719999999999E-2</v>
      </c>
    </row>
    <row r="82" spans="1:32" x14ac:dyDescent="0.25">
      <c r="A82" s="174">
        <v>40544</v>
      </c>
      <c r="B82" s="171">
        <v>0</v>
      </c>
      <c r="C82" s="171" t="s">
        <v>568</v>
      </c>
      <c r="D82" s="171">
        <v>170</v>
      </c>
      <c r="E82" s="171" t="s">
        <v>124</v>
      </c>
      <c r="F82" s="171">
        <v>937440</v>
      </c>
      <c r="G82" s="171" t="s">
        <v>569</v>
      </c>
      <c r="H82" s="171" t="s">
        <v>305</v>
      </c>
      <c r="I82" s="171" t="s">
        <v>374</v>
      </c>
      <c r="J82" s="171" t="s">
        <v>375</v>
      </c>
      <c r="K82" s="111" t="s">
        <v>375</v>
      </c>
      <c r="L82" s="111">
        <v>-31248</v>
      </c>
      <c r="M82" s="111">
        <v>30</v>
      </c>
      <c r="N82" s="111" t="s">
        <v>124</v>
      </c>
      <c r="O82" s="111" t="s">
        <v>352</v>
      </c>
      <c r="P82" s="111" t="s">
        <v>313</v>
      </c>
      <c r="Q82" s="111" t="s">
        <v>543</v>
      </c>
      <c r="R82" s="111" t="s">
        <v>543</v>
      </c>
      <c r="S82" s="111">
        <v>2010</v>
      </c>
      <c r="T82" s="111">
        <v>1</v>
      </c>
      <c r="U82" s="117">
        <v>40544</v>
      </c>
      <c r="V82" s="117">
        <v>40544</v>
      </c>
      <c r="W82" s="113" t="s">
        <v>570</v>
      </c>
      <c r="X82" s="118" t="str">
        <f t="shared" si="1"/>
        <v>GBP</v>
      </c>
      <c r="Y82" s="118" t="str">
        <f t="shared" si="2"/>
        <v>LECs-Sweden-NULL-NULL-2010-1</v>
      </c>
      <c r="Z82" s="110">
        <f t="shared" si="3"/>
        <v>2.5</v>
      </c>
      <c r="AA82" s="110">
        <f>IF(W82="MtM",L82*Z82*AC82,0)</f>
        <v>0</v>
      </c>
      <c r="AB82" s="22" t="str">
        <f t="shared" si="4"/>
        <v>EUR2011-01-01</v>
      </c>
      <c r="AC82" s="22">
        <f t="shared" si="5"/>
        <v>1</v>
      </c>
      <c r="AD82" s="22">
        <f>IF(W82="MtM",IF(U82&gt;$B$2,(Z82-M82)*L82,L82*Z82/AC82),-L82*M82/AC82)</f>
        <v>937440</v>
      </c>
      <c r="AE82" s="36">
        <f t="shared" si="6"/>
        <v>0</v>
      </c>
      <c r="AF82" s="36">
        <f>ROUND((F82/AD82)-1,8)</f>
        <v>0</v>
      </c>
    </row>
    <row r="83" spans="1:32" x14ac:dyDescent="0.25">
      <c r="A83" s="174">
        <v>40849</v>
      </c>
      <c r="B83" s="171">
        <v>0</v>
      </c>
      <c r="C83" s="171" t="s">
        <v>571</v>
      </c>
      <c r="D83" s="171">
        <v>170</v>
      </c>
      <c r="E83" s="171" t="s">
        <v>124</v>
      </c>
      <c r="F83" s="171">
        <v>-36442.0260440887</v>
      </c>
      <c r="G83" s="171" t="s">
        <v>569</v>
      </c>
      <c r="H83" s="171" t="s">
        <v>305</v>
      </c>
      <c r="I83" s="171" t="s">
        <v>374</v>
      </c>
      <c r="J83" s="171" t="s">
        <v>375</v>
      </c>
      <c r="K83" s="111" t="s">
        <v>375</v>
      </c>
      <c r="L83" s="111">
        <v>-31248</v>
      </c>
      <c r="M83" s="111">
        <v>30</v>
      </c>
      <c r="N83" s="111" t="s">
        <v>124</v>
      </c>
      <c r="O83" s="111" t="s">
        <v>352</v>
      </c>
      <c r="P83" s="111" t="s">
        <v>313</v>
      </c>
      <c r="Q83" s="111" t="s">
        <v>543</v>
      </c>
      <c r="R83" s="111" t="s">
        <v>543</v>
      </c>
      <c r="S83" s="111">
        <v>2010</v>
      </c>
      <c r="T83" s="111">
        <v>1</v>
      </c>
      <c r="U83" s="117">
        <v>40544</v>
      </c>
      <c r="V83" s="117">
        <v>40849</v>
      </c>
      <c r="W83" s="113" t="s">
        <v>183</v>
      </c>
      <c r="X83" s="118" t="str">
        <f t="shared" si="1"/>
        <v>GBP</v>
      </c>
      <c r="Y83" s="118" t="str">
        <f t="shared" si="2"/>
        <v>LECs-Sweden-NULL-NULL-2010-1</v>
      </c>
      <c r="Z83" s="110">
        <f t="shared" si="3"/>
        <v>2.5</v>
      </c>
      <c r="AA83" s="110">
        <f>IF(W83="MtM",L83*Z83*AC83,0)</f>
        <v>-66984.81585208849</v>
      </c>
      <c r="AB83" s="22" t="str">
        <f t="shared" si="4"/>
        <v>GBP2011-11-02</v>
      </c>
      <c r="AC83" s="22">
        <f t="shared" si="5"/>
        <v>0.85746052038003695</v>
      </c>
      <c r="AD83" s="22">
        <f>IF(W83="MtM",IF(U83&gt;$B$2,(Z83-M83)*L83,L83*Z83/AC83),-L83*M83/AC83)</f>
        <v>-91106.235381398394</v>
      </c>
      <c r="AE83" s="36">
        <f t="shared" si="6"/>
        <v>0</v>
      </c>
      <c r="AF83" s="36">
        <f>ROUND((F83/AD83)-1,8)</f>
        <v>-0.60000514000000005</v>
      </c>
    </row>
    <row r="84" spans="1:32" x14ac:dyDescent="0.25">
      <c r="A84" s="174">
        <v>40544</v>
      </c>
      <c r="B84" s="171">
        <v>0</v>
      </c>
      <c r="C84" s="171" t="s">
        <v>568</v>
      </c>
      <c r="D84" s="171">
        <v>170</v>
      </c>
      <c r="E84" s="171" t="s">
        <v>124</v>
      </c>
      <c r="F84" s="171">
        <v>937440</v>
      </c>
      <c r="G84" s="171" t="s">
        <v>569</v>
      </c>
      <c r="H84" s="171" t="s">
        <v>305</v>
      </c>
      <c r="I84" s="171" t="s">
        <v>377</v>
      </c>
      <c r="J84" s="171" t="s">
        <v>378</v>
      </c>
      <c r="K84" s="111" t="s">
        <v>378</v>
      </c>
      <c r="L84" s="111">
        <v>-31248</v>
      </c>
      <c r="M84" s="111">
        <v>30</v>
      </c>
      <c r="N84" s="111" t="s">
        <v>124</v>
      </c>
      <c r="O84" s="111" t="s">
        <v>352</v>
      </c>
      <c r="P84" s="111" t="s">
        <v>313</v>
      </c>
      <c r="Q84" s="111" t="s">
        <v>543</v>
      </c>
      <c r="R84" s="111" t="s">
        <v>543</v>
      </c>
      <c r="S84" s="111">
        <v>2012</v>
      </c>
      <c r="T84" s="111">
        <v>1</v>
      </c>
      <c r="U84" s="117">
        <v>40544</v>
      </c>
      <c r="V84" s="117">
        <v>40544</v>
      </c>
      <c r="W84" s="113" t="s">
        <v>570</v>
      </c>
      <c r="X84" s="118" t="str">
        <f t="shared" si="1"/>
        <v>GBP</v>
      </c>
      <c r="Y84" s="118" t="str">
        <f t="shared" si="2"/>
        <v>LECs-Sweden-NULL-NULL-2012-1</v>
      </c>
      <c r="Z84" s="110">
        <f t="shared" si="3"/>
        <v>7</v>
      </c>
      <c r="AA84" s="110">
        <f>IF(W84="MtM",L84*Z84*AC84,0)</f>
        <v>0</v>
      </c>
      <c r="AB84" s="22" t="str">
        <f t="shared" si="4"/>
        <v>EUR2011-01-01</v>
      </c>
      <c r="AC84" s="22">
        <f t="shared" si="5"/>
        <v>1</v>
      </c>
      <c r="AD84" s="22">
        <f>IF(W84="MtM",IF(U84&gt;$B$2,(Z84-M84)*L84,L84*Z84/AC84),-L84*M84/AC84)</f>
        <v>937440</v>
      </c>
      <c r="AE84" s="36">
        <f t="shared" si="6"/>
        <v>0</v>
      </c>
      <c r="AF84" s="36">
        <f>ROUND((F84/AD84)-1,8)</f>
        <v>0</v>
      </c>
    </row>
    <row r="85" spans="1:32" x14ac:dyDescent="0.25">
      <c r="A85" s="174">
        <v>40849</v>
      </c>
      <c r="B85" s="171">
        <v>0</v>
      </c>
      <c r="C85" s="171" t="s">
        <v>571</v>
      </c>
      <c r="D85" s="171">
        <v>170</v>
      </c>
      <c r="E85" s="171" t="s">
        <v>124</v>
      </c>
      <c r="F85" s="171">
        <v>-255094.18230862101</v>
      </c>
      <c r="G85" s="171" t="s">
        <v>569</v>
      </c>
      <c r="H85" s="171" t="s">
        <v>305</v>
      </c>
      <c r="I85" s="171" t="s">
        <v>377</v>
      </c>
      <c r="J85" s="171" t="s">
        <v>378</v>
      </c>
      <c r="K85" s="111" t="s">
        <v>378</v>
      </c>
      <c r="L85" s="111">
        <v>-31248</v>
      </c>
      <c r="M85" s="111">
        <v>30</v>
      </c>
      <c r="N85" s="111" t="s">
        <v>124</v>
      </c>
      <c r="O85" s="111" t="s">
        <v>352</v>
      </c>
      <c r="P85" s="111" t="s">
        <v>313</v>
      </c>
      <c r="Q85" s="111" t="s">
        <v>543</v>
      </c>
      <c r="R85" s="111" t="s">
        <v>543</v>
      </c>
      <c r="S85" s="111">
        <v>2012</v>
      </c>
      <c r="T85" s="111">
        <v>1</v>
      </c>
      <c r="U85" s="117">
        <v>40544</v>
      </c>
      <c r="V85" s="117">
        <v>40849</v>
      </c>
      <c r="W85" s="113" t="s">
        <v>183</v>
      </c>
      <c r="X85" s="118" t="str">
        <f t="shared" ref="X85:X148" si="7">IF(O85="LECS","GBP","EUR")</f>
        <v>GBP</v>
      </c>
      <c r="Y85" s="118" t="str">
        <f t="shared" ref="Y85:Y148" si="8">O85&amp;"-"&amp;P85&amp;"-"&amp;R85&amp;"-"&amp;Q85&amp;"-"&amp;S85&amp;"-"&amp;T85</f>
        <v>LECs-Sweden-NULL-NULL-2012-1</v>
      </c>
      <c r="Z85" s="110">
        <f t="shared" ref="Z85:Z148" si="9">VLOOKUP(Y85,$L$5:$M$13,2,FALSE)</f>
        <v>7</v>
      </c>
      <c r="AA85" s="110">
        <f>IF(W85="MtM",L85*Z85*AC85,0)</f>
        <v>-187557.48438584775</v>
      </c>
      <c r="AB85" s="22" t="str">
        <f t="shared" ref="AB85:AB148" si="10">IF(W85="MtM",X85,N85)&amp;TEXT(V85,"yyyy-mm-dd")</f>
        <v>GBP2011-11-02</v>
      </c>
      <c r="AC85" s="22">
        <f t="shared" ref="AC85:AC148" si="11">VLOOKUP(AB85,$A$7:$B$16,2,FALSE)</f>
        <v>0.85746052038003695</v>
      </c>
      <c r="AD85" s="22">
        <f t="shared" ref="AD85:AD148" si="12">IF(W85="MtM",IF(U85&gt;$B$2,(Z85-M85)*L85,L85*Z85/AC85),-L85*M85/AC85)</f>
        <v>-255097.45906791551</v>
      </c>
      <c r="AE85" s="36">
        <f t="shared" ref="AE85:AE148" si="13">A85-V85</f>
        <v>0</v>
      </c>
      <c r="AF85" s="36">
        <f t="shared" ref="AF85:AF113" si="14">ROUND((F85/AD85)-1,8)</f>
        <v>-1.2850000000000001E-5</v>
      </c>
    </row>
    <row r="86" spans="1:32" x14ac:dyDescent="0.25">
      <c r="A86" s="174">
        <v>40848</v>
      </c>
      <c r="B86" s="171">
        <v>0</v>
      </c>
      <c r="C86" s="171" t="s">
        <v>571</v>
      </c>
      <c r="D86" s="171">
        <v>170</v>
      </c>
      <c r="E86" s="171" t="s">
        <v>124</v>
      </c>
      <c r="F86" s="171">
        <v>937440</v>
      </c>
      <c r="G86" s="171" t="s">
        <v>569</v>
      </c>
      <c r="H86" s="171" t="s">
        <v>305</v>
      </c>
      <c r="I86" s="171" t="s">
        <v>374</v>
      </c>
      <c r="J86" s="171" t="s">
        <v>380</v>
      </c>
      <c r="K86" s="111" t="s">
        <v>380</v>
      </c>
      <c r="L86" s="111">
        <v>-31248</v>
      </c>
      <c r="M86" s="111">
        <v>30</v>
      </c>
      <c r="N86" s="111" t="s">
        <v>124</v>
      </c>
      <c r="O86" s="111" t="s">
        <v>352</v>
      </c>
      <c r="P86" s="111" t="s">
        <v>313</v>
      </c>
      <c r="Q86" s="111" t="s">
        <v>543</v>
      </c>
      <c r="R86" s="111" t="s">
        <v>543</v>
      </c>
      <c r="S86" s="111">
        <v>2010</v>
      </c>
      <c r="T86" s="111">
        <v>1</v>
      </c>
      <c r="U86" s="117">
        <v>40848</v>
      </c>
      <c r="V86" s="117">
        <v>40848</v>
      </c>
      <c r="W86" s="113" t="s">
        <v>570</v>
      </c>
      <c r="X86" s="118" t="str">
        <f t="shared" si="7"/>
        <v>GBP</v>
      </c>
      <c r="Y86" s="118" t="str">
        <f t="shared" si="8"/>
        <v>LECs-Sweden-NULL-NULL-2010-1</v>
      </c>
      <c r="Z86" s="110">
        <f t="shared" si="9"/>
        <v>2.5</v>
      </c>
      <c r="AA86" s="110">
        <f t="shared" ref="AA86:AA149" si="15">IF(W86="MtM",L86*Z86*AC86,0)</f>
        <v>0</v>
      </c>
      <c r="AB86" s="22" t="str">
        <f t="shared" si="10"/>
        <v>EUR2011-11-01</v>
      </c>
      <c r="AC86" s="22">
        <f t="shared" si="11"/>
        <v>1</v>
      </c>
      <c r="AD86" s="22">
        <f t="shared" si="12"/>
        <v>937440</v>
      </c>
      <c r="AE86" s="36">
        <f t="shared" si="13"/>
        <v>0</v>
      </c>
      <c r="AF86" s="36">
        <f t="shared" si="14"/>
        <v>0</v>
      </c>
    </row>
    <row r="87" spans="1:32" x14ac:dyDescent="0.25">
      <c r="A87" s="174">
        <v>40849</v>
      </c>
      <c r="B87" s="171">
        <v>0</v>
      </c>
      <c r="C87" s="171" t="s">
        <v>571</v>
      </c>
      <c r="D87" s="171">
        <v>170</v>
      </c>
      <c r="E87" s="171" t="s">
        <v>124</v>
      </c>
      <c r="F87" s="171">
        <v>-36442.0260440887</v>
      </c>
      <c r="G87" s="171" t="s">
        <v>569</v>
      </c>
      <c r="H87" s="171" t="s">
        <v>305</v>
      </c>
      <c r="I87" s="171" t="s">
        <v>374</v>
      </c>
      <c r="J87" s="171" t="s">
        <v>380</v>
      </c>
      <c r="K87" s="111" t="s">
        <v>380</v>
      </c>
      <c r="L87" s="111">
        <v>-31248</v>
      </c>
      <c r="M87" s="111">
        <v>30</v>
      </c>
      <c r="N87" s="111" t="s">
        <v>124</v>
      </c>
      <c r="O87" s="111" t="s">
        <v>352</v>
      </c>
      <c r="P87" s="111" t="s">
        <v>313</v>
      </c>
      <c r="Q87" s="111" t="s">
        <v>543</v>
      </c>
      <c r="R87" s="111" t="s">
        <v>543</v>
      </c>
      <c r="S87" s="111">
        <v>2010</v>
      </c>
      <c r="T87" s="111">
        <v>1</v>
      </c>
      <c r="U87" s="117">
        <v>40848</v>
      </c>
      <c r="V87" s="117">
        <v>40849</v>
      </c>
      <c r="W87" s="113" t="s">
        <v>183</v>
      </c>
      <c r="X87" s="118" t="str">
        <f t="shared" si="7"/>
        <v>GBP</v>
      </c>
      <c r="Y87" s="118" t="str">
        <f t="shared" si="8"/>
        <v>LECs-Sweden-NULL-NULL-2010-1</v>
      </c>
      <c r="Z87" s="110">
        <f t="shared" si="9"/>
        <v>2.5</v>
      </c>
      <c r="AA87" s="110">
        <f t="shared" si="15"/>
        <v>-66984.81585208849</v>
      </c>
      <c r="AB87" s="22" t="str">
        <f t="shared" si="10"/>
        <v>GBP2011-11-02</v>
      </c>
      <c r="AC87" s="22">
        <f t="shared" si="11"/>
        <v>0.85746052038003695</v>
      </c>
      <c r="AD87" s="22">
        <f t="shared" si="12"/>
        <v>-91106.235381398394</v>
      </c>
      <c r="AE87" s="36">
        <f t="shared" si="13"/>
        <v>0</v>
      </c>
      <c r="AF87" s="36">
        <f t="shared" si="14"/>
        <v>-0.60000514000000005</v>
      </c>
    </row>
    <row r="88" spans="1:32" x14ac:dyDescent="0.25">
      <c r="A88" s="174">
        <v>40848</v>
      </c>
      <c r="B88" s="171">
        <v>0</v>
      </c>
      <c r="C88" s="171" t="s">
        <v>571</v>
      </c>
      <c r="D88" s="171">
        <v>170</v>
      </c>
      <c r="E88" s="171" t="s">
        <v>124</v>
      </c>
      <c r="F88" s="171">
        <v>937440</v>
      </c>
      <c r="G88" s="171" t="s">
        <v>569</v>
      </c>
      <c r="H88" s="171" t="s">
        <v>305</v>
      </c>
      <c r="I88" s="171" t="s">
        <v>377</v>
      </c>
      <c r="J88" s="171" t="s">
        <v>382</v>
      </c>
      <c r="K88" s="111" t="s">
        <v>382</v>
      </c>
      <c r="L88" s="111">
        <v>-31248</v>
      </c>
      <c r="M88" s="111">
        <v>30</v>
      </c>
      <c r="N88" s="111" t="s">
        <v>124</v>
      </c>
      <c r="O88" s="111" t="s">
        <v>352</v>
      </c>
      <c r="P88" s="111" t="s">
        <v>313</v>
      </c>
      <c r="Q88" s="111" t="s">
        <v>543</v>
      </c>
      <c r="R88" s="111" t="s">
        <v>543</v>
      </c>
      <c r="S88" s="111">
        <v>2012</v>
      </c>
      <c r="T88" s="111">
        <v>1</v>
      </c>
      <c r="U88" s="117">
        <v>40848</v>
      </c>
      <c r="V88" s="117">
        <v>40848</v>
      </c>
      <c r="W88" s="113" t="s">
        <v>570</v>
      </c>
      <c r="X88" s="118" t="str">
        <f t="shared" si="7"/>
        <v>GBP</v>
      </c>
      <c r="Y88" s="118" t="str">
        <f t="shared" si="8"/>
        <v>LECs-Sweden-NULL-NULL-2012-1</v>
      </c>
      <c r="Z88" s="110">
        <f t="shared" si="9"/>
        <v>7</v>
      </c>
      <c r="AA88" s="110">
        <f t="shared" si="15"/>
        <v>0</v>
      </c>
      <c r="AB88" s="22" t="str">
        <f t="shared" si="10"/>
        <v>EUR2011-11-01</v>
      </c>
      <c r="AC88" s="22">
        <f t="shared" si="11"/>
        <v>1</v>
      </c>
      <c r="AD88" s="22">
        <f t="shared" si="12"/>
        <v>937440</v>
      </c>
      <c r="AE88" s="36">
        <f t="shared" si="13"/>
        <v>0</v>
      </c>
      <c r="AF88" s="36">
        <f t="shared" si="14"/>
        <v>0</v>
      </c>
    </row>
    <row r="89" spans="1:32" x14ac:dyDescent="0.25">
      <c r="A89" s="174">
        <v>40849</v>
      </c>
      <c r="B89" s="171">
        <v>0</v>
      </c>
      <c r="C89" s="171" t="s">
        <v>571</v>
      </c>
      <c r="D89" s="171">
        <v>170</v>
      </c>
      <c r="E89" s="171" t="s">
        <v>124</v>
      </c>
      <c r="F89" s="171">
        <v>-255094.18230862101</v>
      </c>
      <c r="G89" s="171" t="s">
        <v>569</v>
      </c>
      <c r="H89" s="171" t="s">
        <v>305</v>
      </c>
      <c r="I89" s="171" t="s">
        <v>377</v>
      </c>
      <c r="J89" s="171" t="s">
        <v>382</v>
      </c>
      <c r="K89" s="111" t="s">
        <v>382</v>
      </c>
      <c r="L89" s="111">
        <v>-31248</v>
      </c>
      <c r="M89" s="111">
        <v>30</v>
      </c>
      <c r="N89" s="111" t="s">
        <v>124</v>
      </c>
      <c r="O89" s="111" t="s">
        <v>352</v>
      </c>
      <c r="P89" s="111" t="s">
        <v>313</v>
      </c>
      <c r="Q89" s="111" t="s">
        <v>543</v>
      </c>
      <c r="R89" s="111" t="s">
        <v>543</v>
      </c>
      <c r="S89" s="111">
        <v>2012</v>
      </c>
      <c r="T89" s="111">
        <v>1</v>
      </c>
      <c r="U89" s="117">
        <v>40848</v>
      </c>
      <c r="V89" s="117">
        <v>40849</v>
      </c>
      <c r="W89" s="113" t="s">
        <v>183</v>
      </c>
      <c r="X89" s="118" t="str">
        <f t="shared" si="7"/>
        <v>GBP</v>
      </c>
      <c r="Y89" s="118" t="str">
        <f t="shared" si="8"/>
        <v>LECs-Sweden-NULL-NULL-2012-1</v>
      </c>
      <c r="Z89" s="110">
        <f t="shared" si="9"/>
        <v>7</v>
      </c>
      <c r="AA89" s="110">
        <f t="shared" si="15"/>
        <v>-187557.48438584775</v>
      </c>
      <c r="AB89" s="22" t="str">
        <f t="shared" si="10"/>
        <v>GBP2011-11-02</v>
      </c>
      <c r="AC89" s="22">
        <f t="shared" si="11"/>
        <v>0.85746052038003695</v>
      </c>
      <c r="AD89" s="22">
        <f t="shared" si="12"/>
        <v>-255097.45906791551</v>
      </c>
      <c r="AE89" s="36">
        <f t="shared" si="13"/>
        <v>0</v>
      </c>
      <c r="AF89" s="36">
        <f t="shared" si="14"/>
        <v>-1.2850000000000001E-5</v>
      </c>
    </row>
    <row r="90" spans="1:32" x14ac:dyDescent="0.25">
      <c r="A90" s="174">
        <v>40909</v>
      </c>
      <c r="B90" s="171">
        <v>0</v>
      </c>
      <c r="C90" s="171" t="s">
        <v>571</v>
      </c>
      <c r="D90" s="171">
        <v>170</v>
      </c>
      <c r="E90" s="171" t="s">
        <v>124</v>
      </c>
      <c r="F90" s="171">
        <v>900958.52894256799</v>
      </c>
      <c r="G90" s="171" t="s">
        <v>569</v>
      </c>
      <c r="H90" s="171" t="s">
        <v>305</v>
      </c>
      <c r="I90" s="171" t="s">
        <v>374</v>
      </c>
      <c r="J90" s="171" t="s">
        <v>384</v>
      </c>
      <c r="K90" s="111" t="s">
        <v>384</v>
      </c>
      <c r="L90" s="111">
        <v>-31248</v>
      </c>
      <c r="M90" s="111">
        <v>30</v>
      </c>
      <c r="N90" s="111" t="s">
        <v>124</v>
      </c>
      <c r="O90" s="111" t="s">
        <v>352</v>
      </c>
      <c r="P90" s="111" t="s">
        <v>313</v>
      </c>
      <c r="Q90" s="111" t="s">
        <v>543</v>
      </c>
      <c r="R90" s="111" t="s">
        <v>543</v>
      </c>
      <c r="S90" s="111">
        <v>2010</v>
      </c>
      <c r="T90" s="111">
        <v>1</v>
      </c>
      <c r="U90" s="117">
        <v>40909</v>
      </c>
      <c r="V90" s="117">
        <v>40909</v>
      </c>
      <c r="W90" s="113" t="s">
        <v>183</v>
      </c>
      <c r="X90" s="118" t="str">
        <f t="shared" si="7"/>
        <v>GBP</v>
      </c>
      <c r="Y90" s="118" t="str">
        <f t="shared" si="8"/>
        <v>LECs-Sweden-NULL-NULL-2010-1</v>
      </c>
      <c r="Z90" s="110">
        <f t="shared" si="9"/>
        <v>2.5</v>
      </c>
      <c r="AA90" s="110">
        <f t="shared" si="15"/>
        <v>-66913.24908884622</v>
      </c>
      <c r="AB90" s="22" t="str">
        <f t="shared" si="10"/>
        <v>GBP2012-01-01</v>
      </c>
      <c r="AC90" s="22">
        <f t="shared" si="11"/>
        <v>0.85654440717929103</v>
      </c>
      <c r="AD90" s="22">
        <f t="shared" si="12"/>
        <v>859320</v>
      </c>
      <c r="AE90" s="36">
        <f t="shared" si="13"/>
        <v>0</v>
      </c>
      <c r="AF90" s="36">
        <f t="shared" si="14"/>
        <v>4.8455209999999999E-2</v>
      </c>
    </row>
    <row r="91" spans="1:32" x14ac:dyDescent="0.25">
      <c r="A91" s="174">
        <v>40909</v>
      </c>
      <c r="B91" s="171">
        <v>0</v>
      </c>
      <c r="C91" s="171" t="s">
        <v>571</v>
      </c>
      <c r="D91" s="171">
        <v>170</v>
      </c>
      <c r="E91" s="171" t="s">
        <v>124</v>
      </c>
      <c r="F91" s="171">
        <v>682069.70259797503</v>
      </c>
      <c r="G91" s="171" t="s">
        <v>569</v>
      </c>
      <c r="H91" s="171" t="s">
        <v>305</v>
      </c>
      <c r="I91" s="171" t="s">
        <v>377</v>
      </c>
      <c r="J91" s="171" t="s">
        <v>386</v>
      </c>
      <c r="K91" s="111" t="s">
        <v>386</v>
      </c>
      <c r="L91" s="111">
        <v>-31248</v>
      </c>
      <c r="M91" s="111">
        <v>30</v>
      </c>
      <c r="N91" s="111" t="s">
        <v>124</v>
      </c>
      <c r="O91" s="111" t="s">
        <v>352</v>
      </c>
      <c r="P91" s="111" t="s">
        <v>313</v>
      </c>
      <c r="Q91" s="111" t="s">
        <v>543</v>
      </c>
      <c r="R91" s="111" t="s">
        <v>543</v>
      </c>
      <c r="S91" s="111">
        <v>2012</v>
      </c>
      <c r="T91" s="111">
        <v>1</v>
      </c>
      <c r="U91" s="117">
        <v>40909</v>
      </c>
      <c r="V91" s="117">
        <v>40909</v>
      </c>
      <c r="W91" s="113" t="s">
        <v>183</v>
      </c>
      <c r="X91" s="118" t="str">
        <f t="shared" si="7"/>
        <v>GBP</v>
      </c>
      <c r="Y91" s="118" t="str">
        <f t="shared" si="8"/>
        <v>LECs-Sweden-NULL-NULL-2012-1</v>
      </c>
      <c r="Z91" s="110">
        <f t="shared" si="9"/>
        <v>7</v>
      </c>
      <c r="AA91" s="110">
        <f t="shared" si="15"/>
        <v>-187357.0974487694</v>
      </c>
      <c r="AB91" s="22" t="str">
        <f t="shared" si="10"/>
        <v>GBP2012-01-01</v>
      </c>
      <c r="AC91" s="22">
        <f t="shared" si="11"/>
        <v>0.85654440717929103</v>
      </c>
      <c r="AD91" s="22">
        <f t="shared" si="12"/>
        <v>718704</v>
      </c>
      <c r="AE91" s="36">
        <f t="shared" si="13"/>
        <v>0</v>
      </c>
      <c r="AF91" s="36">
        <f t="shared" si="14"/>
        <v>-5.0972719999999999E-2</v>
      </c>
    </row>
    <row r="92" spans="1:32" x14ac:dyDescent="0.25">
      <c r="A92" s="174">
        <v>40848</v>
      </c>
      <c r="B92" s="171">
        <v>0</v>
      </c>
      <c r="C92" s="171" t="s">
        <v>571</v>
      </c>
      <c r="D92" s="171">
        <v>170</v>
      </c>
      <c r="E92" s="171" t="s">
        <v>124</v>
      </c>
      <c r="F92" s="171">
        <v>-10444176</v>
      </c>
      <c r="G92" s="171" t="s">
        <v>569</v>
      </c>
      <c r="H92" s="171" t="s">
        <v>305</v>
      </c>
      <c r="I92" s="171" t="s">
        <v>324</v>
      </c>
      <c r="J92" s="171" t="s">
        <v>400</v>
      </c>
      <c r="K92" s="111" t="s">
        <v>400</v>
      </c>
      <c r="L92" s="111">
        <v>360144</v>
      </c>
      <c r="M92" s="111">
        <v>29</v>
      </c>
      <c r="N92" s="111" t="s">
        <v>124</v>
      </c>
      <c r="O92" s="111" t="s">
        <v>185</v>
      </c>
      <c r="P92" s="111" t="s">
        <v>543</v>
      </c>
      <c r="Q92" s="111" t="s">
        <v>543</v>
      </c>
      <c r="R92" s="111" t="s">
        <v>543</v>
      </c>
      <c r="S92" s="111">
        <v>2012</v>
      </c>
      <c r="T92" s="111">
        <v>1</v>
      </c>
      <c r="U92" s="117">
        <v>40848</v>
      </c>
      <c r="V92" s="117">
        <v>40848</v>
      </c>
      <c r="W92" s="113" t="s">
        <v>570</v>
      </c>
      <c r="X92" s="118" t="str">
        <f t="shared" si="7"/>
        <v>EUR</v>
      </c>
      <c r="Y92" s="118" t="str">
        <f t="shared" si="8"/>
        <v>GoO-NULL-NULL-NULL-2012-1</v>
      </c>
      <c r="Z92" s="110">
        <f t="shared" si="9"/>
        <v>7</v>
      </c>
      <c r="AA92" s="110">
        <f t="shared" si="15"/>
        <v>0</v>
      </c>
      <c r="AB92" s="22" t="str">
        <f t="shared" si="10"/>
        <v>EUR2011-11-01</v>
      </c>
      <c r="AC92" s="22">
        <f t="shared" si="11"/>
        <v>1</v>
      </c>
      <c r="AD92" s="22">
        <f t="shared" si="12"/>
        <v>-10444176</v>
      </c>
      <c r="AE92" s="36">
        <f t="shared" si="13"/>
        <v>0</v>
      </c>
      <c r="AF92" s="36">
        <f t="shared" si="14"/>
        <v>0</v>
      </c>
    </row>
    <row r="93" spans="1:32" x14ac:dyDescent="0.25">
      <c r="A93" s="174">
        <v>40849</v>
      </c>
      <c r="B93" s="171">
        <v>0</v>
      </c>
      <c r="C93" s="171" t="s">
        <v>571</v>
      </c>
      <c r="D93" s="171">
        <v>170</v>
      </c>
      <c r="E93" s="171" t="s">
        <v>124</v>
      </c>
      <c r="F93" s="171">
        <v>2521008</v>
      </c>
      <c r="G93" s="171" t="s">
        <v>569</v>
      </c>
      <c r="H93" s="171" t="s">
        <v>305</v>
      </c>
      <c r="I93" s="171" t="s">
        <v>324</v>
      </c>
      <c r="J93" s="171" t="s">
        <v>400</v>
      </c>
      <c r="K93" s="111" t="s">
        <v>400</v>
      </c>
      <c r="L93" s="111">
        <v>360144</v>
      </c>
      <c r="M93" s="111">
        <v>29</v>
      </c>
      <c r="N93" s="111" t="s">
        <v>124</v>
      </c>
      <c r="O93" s="111" t="s">
        <v>185</v>
      </c>
      <c r="P93" s="111" t="s">
        <v>543</v>
      </c>
      <c r="Q93" s="111" t="s">
        <v>543</v>
      </c>
      <c r="R93" s="111" t="s">
        <v>543</v>
      </c>
      <c r="S93" s="111">
        <v>2012</v>
      </c>
      <c r="T93" s="111">
        <v>1</v>
      </c>
      <c r="U93" s="117">
        <v>40848</v>
      </c>
      <c r="V93" s="117">
        <v>40849</v>
      </c>
      <c r="W93" s="113" t="s">
        <v>183</v>
      </c>
      <c r="X93" s="118" t="str">
        <f t="shared" si="7"/>
        <v>EUR</v>
      </c>
      <c r="Y93" s="118" t="str">
        <f t="shared" si="8"/>
        <v>GoO-NULL-NULL-NULL-2012-1</v>
      </c>
      <c r="Z93" s="110">
        <f t="shared" si="9"/>
        <v>7</v>
      </c>
      <c r="AA93" s="110">
        <f t="shared" si="15"/>
        <v>2521008</v>
      </c>
      <c r="AB93" s="22" t="str">
        <f t="shared" si="10"/>
        <v>EUR2011-11-02</v>
      </c>
      <c r="AC93" s="22">
        <f t="shared" si="11"/>
        <v>1</v>
      </c>
      <c r="AD93" s="22">
        <f t="shared" si="12"/>
        <v>2521008</v>
      </c>
      <c r="AE93" s="36">
        <f t="shared" si="13"/>
        <v>0</v>
      </c>
      <c r="AF93" s="36">
        <f t="shared" si="14"/>
        <v>0</v>
      </c>
    </row>
    <row r="94" spans="1:32" x14ac:dyDescent="0.25">
      <c r="A94" s="174">
        <v>40848</v>
      </c>
      <c r="B94" s="171">
        <v>0</v>
      </c>
      <c r="C94" s="171" t="s">
        <v>571</v>
      </c>
      <c r="D94" s="171">
        <v>170</v>
      </c>
      <c r="E94" s="171" t="s">
        <v>124</v>
      </c>
      <c r="F94" s="171">
        <v>-10444176</v>
      </c>
      <c r="G94" s="171" t="s">
        <v>569</v>
      </c>
      <c r="H94" s="171" t="s">
        <v>305</v>
      </c>
      <c r="I94" s="171" t="s">
        <v>324</v>
      </c>
      <c r="J94" s="171" t="s">
        <v>402</v>
      </c>
      <c r="K94" s="111" t="s">
        <v>402</v>
      </c>
      <c r="L94" s="111">
        <v>360144</v>
      </c>
      <c r="M94" s="111">
        <v>29</v>
      </c>
      <c r="N94" s="111" t="s">
        <v>124</v>
      </c>
      <c r="O94" s="111" t="s">
        <v>185</v>
      </c>
      <c r="P94" s="111" t="s">
        <v>543</v>
      </c>
      <c r="Q94" s="111" t="s">
        <v>543</v>
      </c>
      <c r="R94" s="111" t="s">
        <v>406</v>
      </c>
      <c r="S94" s="111">
        <v>2012</v>
      </c>
      <c r="T94" s="111">
        <v>1</v>
      </c>
      <c r="U94" s="117">
        <v>40848</v>
      </c>
      <c r="V94" s="117">
        <v>40848</v>
      </c>
      <c r="W94" s="113" t="s">
        <v>570</v>
      </c>
      <c r="X94" s="118" t="str">
        <f t="shared" si="7"/>
        <v>EUR</v>
      </c>
      <c r="Y94" s="118" t="str">
        <f t="shared" si="8"/>
        <v>GoO-NULL-Wind-NULL-2012-1</v>
      </c>
      <c r="Z94" s="110">
        <f t="shared" si="9"/>
        <v>18</v>
      </c>
      <c r="AA94" s="110">
        <f t="shared" si="15"/>
        <v>0</v>
      </c>
      <c r="AB94" s="22" t="str">
        <f t="shared" si="10"/>
        <v>EUR2011-11-01</v>
      </c>
      <c r="AC94" s="22">
        <f t="shared" si="11"/>
        <v>1</v>
      </c>
      <c r="AD94" s="22">
        <f t="shared" si="12"/>
        <v>-10444176</v>
      </c>
      <c r="AE94" s="36">
        <f t="shared" si="13"/>
        <v>0</v>
      </c>
      <c r="AF94" s="36">
        <f t="shared" si="14"/>
        <v>0</v>
      </c>
    </row>
    <row r="95" spans="1:32" x14ac:dyDescent="0.25">
      <c r="A95" s="174">
        <v>40849</v>
      </c>
      <c r="B95" s="171">
        <v>0</v>
      </c>
      <c r="C95" s="171" t="s">
        <v>571</v>
      </c>
      <c r="D95" s="171">
        <v>170</v>
      </c>
      <c r="E95" s="171" t="s">
        <v>124</v>
      </c>
      <c r="F95" s="171">
        <v>6482592</v>
      </c>
      <c r="G95" s="171" t="s">
        <v>569</v>
      </c>
      <c r="H95" s="171" t="s">
        <v>305</v>
      </c>
      <c r="I95" s="171" t="s">
        <v>324</v>
      </c>
      <c r="J95" s="171" t="s">
        <v>402</v>
      </c>
      <c r="K95" s="111" t="s">
        <v>402</v>
      </c>
      <c r="L95" s="111">
        <v>360144</v>
      </c>
      <c r="M95" s="111">
        <v>29</v>
      </c>
      <c r="N95" s="111" t="s">
        <v>124</v>
      </c>
      <c r="O95" s="111" t="s">
        <v>185</v>
      </c>
      <c r="P95" s="111" t="s">
        <v>543</v>
      </c>
      <c r="Q95" s="111" t="s">
        <v>543</v>
      </c>
      <c r="R95" s="111" t="s">
        <v>406</v>
      </c>
      <c r="S95" s="111">
        <v>2012</v>
      </c>
      <c r="T95" s="111">
        <v>1</v>
      </c>
      <c r="U95" s="117">
        <v>40848</v>
      </c>
      <c r="V95" s="117">
        <v>40849</v>
      </c>
      <c r="W95" s="113" t="s">
        <v>183</v>
      </c>
      <c r="X95" s="118" t="str">
        <f t="shared" si="7"/>
        <v>EUR</v>
      </c>
      <c r="Y95" s="118" t="str">
        <f t="shared" si="8"/>
        <v>GoO-NULL-Wind-NULL-2012-1</v>
      </c>
      <c r="Z95" s="110">
        <f t="shared" si="9"/>
        <v>18</v>
      </c>
      <c r="AA95" s="110">
        <f t="shared" si="15"/>
        <v>6482592</v>
      </c>
      <c r="AB95" s="22" t="str">
        <f t="shared" si="10"/>
        <v>EUR2011-11-02</v>
      </c>
      <c r="AC95" s="22">
        <f t="shared" si="11"/>
        <v>1</v>
      </c>
      <c r="AD95" s="22">
        <f t="shared" si="12"/>
        <v>6482592</v>
      </c>
      <c r="AE95" s="36">
        <f t="shared" si="13"/>
        <v>0</v>
      </c>
      <c r="AF95" s="36">
        <f t="shared" si="14"/>
        <v>0</v>
      </c>
    </row>
    <row r="96" spans="1:32" x14ac:dyDescent="0.25">
      <c r="A96" s="174">
        <v>40544</v>
      </c>
      <c r="B96" s="171">
        <v>0</v>
      </c>
      <c r="C96" s="171" t="s">
        <v>568</v>
      </c>
      <c r="D96" s="171">
        <v>170</v>
      </c>
      <c r="E96" s="171" t="s">
        <v>124</v>
      </c>
      <c r="F96" s="171">
        <v>-1254842.7848725501</v>
      </c>
      <c r="G96" s="171" t="s">
        <v>569</v>
      </c>
      <c r="H96" s="171" t="s">
        <v>305</v>
      </c>
      <c r="I96" s="171" t="s">
        <v>304</v>
      </c>
      <c r="J96" s="171" t="s">
        <v>409</v>
      </c>
      <c r="K96" s="111" t="s">
        <v>409</v>
      </c>
      <c r="L96" s="111">
        <v>350400</v>
      </c>
      <c r="M96" s="111">
        <v>28</v>
      </c>
      <c r="N96" s="111" t="s">
        <v>408</v>
      </c>
      <c r="O96" s="111" t="s">
        <v>185</v>
      </c>
      <c r="P96" s="111" t="s">
        <v>313</v>
      </c>
      <c r="Q96" s="111" t="s">
        <v>543</v>
      </c>
      <c r="R96" s="111" t="s">
        <v>543</v>
      </c>
      <c r="S96" s="111">
        <v>2010</v>
      </c>
      <c r="T96" s="111">
        <v>1</v>
      </c>
      <c r="U96" s="117">
        <v>40544</v>
      </c>
      <c r="V96" s="117">
        <v>40544</v>
      </c>
      <c r="W96" s="113" t="s">
        <v>570</v>
      </c>
      <c r="X96" s="118" t="str">
        <f t="shared" si="7"/>
        <v>EUR</v>
      </c>
      <c r="Y96" s="118" t="str">
        <f t="shared" si="8"/>
        <v>GoO-Sweden-NULL-NULL-2010-1</v>
      </c>
      <c r="Z96" s="110">
        <f t="shared" si="9"/>
        <v>3</v>
      </c>
      <c r="AA96" s="110">
        <f t="shared" si="15"/>
        <v>0</v>
      </c>
      <c r="AB96" s="22" t="str">
        <f t="shared" si="10"/>
        <v>NOK2011-01-01</v>
      </c>
      <c r="AC96" s="22">
        <f t="shared" si="11"/>
        <v>7.8186686956139102</v>
      </c>
      <c r="AD96" s="22">
        <f t="shared" si="12"/>
        <v>-1254842.7848725517</v>
      </c>
      <c r="AE96" s="36">
        <f t="shared" si="13"/>
        <v>0</v>
      </c>
      <c r="AF96" s="36">
        <f t="shared" si="14"/>
        <v>0</v>
      </c>
    </row>
    <row r="97" spans="1:32" x14ac:dyDescent="0.25">
      <c r="A97" s="174">
        <v>40849</v>
      </c>
      <c r="B97" s="171">
        <v>0</v>
      </c>
      <c r="C97" s="171" t="s">
        <v>571</v>
      </c>
      <c r="D97" s="171">
        <v>170</v>
      </c>
      <c r="E97" s="171" t="s">
        <v>124</v>
      </c>
      <c r="F97" s="171">
        <v>1051162.8529246901</v>
      </c>
      <c r="G97" s="171" t="s">
        <v>569</v>
      </c>
      <c r="H97" s="171" t="s">
        <v>305</v>
      </c>
      <c r="I97" s="171" t="s">
        <v>304</v>
      </c>
      <c r="J97" s="171" t="s">
        <v>409</v>
      </c>
      <c r="K97" s="111" t="s">
        <v>409</v>
      </c>
      <c r="L97" s="111">
        <v>350400</v>
      </c>
      <c r="M97" s="111">
        <v>28</v>
      </c>
      <c r="N97" s="111" t="s">
        <v>408</v>
      </c>
      <c r="O97" s="111" t="s">
        <v>185</v>
      </c>
      <c r="P97" s="111" t="s">
        <v>313</v>
      </c>
      <c r="Q97" s="111" t="s">
        <v>543</v>
      </c>
      <c r="R97" s="111" t="s">
        <v>543</v>
      </c>
      <c r="S97" s="111">
        <v>2010</v>
      </c>
      <c r="T97" s="111">
        <v>1</v>
      </c>
      <c r="U97" s="117">
        <v>40544</v>
      </c>
      <c r="V97" s="117">
        <v>40849</v>
      </c>
      <c r="W97" s="113" t="s">
        <v>183</v>
      </c>
      <c r="X97" s="118" t="str">
        <f t="shared" si="7"/>
        <v>EUR</v>
      </c>
      <c r="Y97" s="118" t="str">
        <f t="shared" si="8"/>
        <v>GoO-Sweden-NULL-NULL-2010-1</v>
      </c>
      <c r="Z97" s="110">
        <f t="shared" si="9"/>
        <v>3</v>
      </c>
      <c r="AA97" s="110">
        <f t="shared" si="15"/>
        <v>1051200</v>
      </c>
      <c r="AB97" s="22" t="str">
        <f t="shared" si="10"/>
        <v>EUR2011-11-02</v>
      </c>
      <c r="AC97" s="22">
        <f t="shared" si="11"/>
        <v>1</v>
      </c>
      <c r="AD97" s="22">
        <f t="shared" si="12"/>
        <v>1051200</v>
      </c>
      <c r="AE97" s="36">
        <f t="shared" si="13"/>
        <v>0</v>
      </c>
      <c r="AF97" s="36">
        <f t="shared" si="14"/>
        <v>-3.5339999999999997E-5</v>
      </c>
    </row>
    <row r="98" spans="1:32" x14ac:dyDescent="0.25">
      <c r="A98" s="174">
        <v>40544</v>
      </c>
      <c r="B98" s="171">
        <v>0</v>
      </c>
      <c r="C98" s="171" t="s">
        <v>568</v>
      </c>
      <c r="D98" s="171">
        <v>170</v>
      </c>
      <c r="E98" s="171" t="s">
        <v>124</v>
      </c>
      <c r="F98" s="171">
        <v>-1332150.0635834499</v>
      </c>
      <c r="G98" s="171" t="s">
        <v>569</v>
      </c>
      <c r="H98" s="171" t="s">
        <v>305</v>
      </c>
      <c r="I98" s="171" t="s">
        <v>304</v>
      </c>
      <c r="J98" s="171" t="s">
        <v>411</v>
      </c>
      <c r="K98" s="111" t="s">
        <v>411</v>
      </c>
      <c r="L98" s="111">
        <v>359160</v>
      </c>
      <c r="M98" s="111">
        <v>29</v>
      </c>
      <c r="N98" s="111" t="s">
        <v>408</v>
      </c>
      <c r="O98" s="111" t="s">
        <v>185</v>
      </c>
      <c r="P98" s="111" t="s">
        <v>313</v>
      </c>
      <c r="Q98" s="111" t="s">
        <v>543</v>
      </c>
      <c r="R98" s="111" t="s">
        <v>543</v>
      </c>
      <c r="S98" s="111">
        <v>2010</v>
      </c>
      <c r="T98" s="111">
        <v>1</v>
      </c>
      <c r="U98" s="117">
        <v>40544</v>
      </c>
      <c r="V98" s="117">
        <v>40544</v>
      </c>
      <c r="W98" s="113" t="s">
        <v>570</v>
      </c>
      <c r="X98" s="118" t="str">
        <f t="shared" si="7"/>
        <v>EUR</v>
      </c>
      <c r="Y98" s="118" t="str">
        <f t="shared" si="8"/>
        <v>GoO-Sweden-NULL-NULL-2010-1</v>
      </c>
      <c r="Z98" s="110">
        <f t="shared" si="9"/>
        <v>3</v>
      </c>
      <c r="AA98" s="110">
        <f t="shared" si="15"/>
        <v>0</v>
      </c>
      <c r="AB98" s="22" t="str">
        <f t="shared" si="10"/>
        <v>NOK2011-01-01</v>
      </c>
      <c r="AC98" s="22">
        <f t="shared" si="11"/>
        <v>7.8186686956139102</v>
      </c>
      <c r="AD98" s="22">
        <f t="shared" si="12"/>
        <v>-1332150.0635834499</v>
      </c>
      <c r="AE98" s="36">
        <f t="shared" si="13"/>
        <v>0</v>
      </c>
      <c r="AF98" s="36">
        <f t="shared" si="14"/>
        <v>0</v>
      </c>
    </row>
    <row r="99" spans="1:32" x14ac:dyDescent="0.25">
      <c r="A99" s="174">
        <v>40849</v>
      </c>
      <c r="B99" s="171">
        <v>0</v>
      </c>
      <c r="C99" s="171" t="s">
        <v>571</v>
      </c>
      <c r="D99" s="171">
        <v>170</v>
      </c>
      <c r="E99" s="171" t="s">
        <v>124</v>
      </c>
      <c r="F99" s="171">
        <v>1077441.9242478099</v>
      </c>
      <c r="G99" s="171" t="s">
        <v>569</v>
      </c>
      <c r="H99" s="171" t="s">
        <v>305</v>
      </c>
      <c r="I99" s="171" t="s">
        <v>304</v>
      </c>
      <c r="J99" s="171" t="s">
        <v>411</v>
      </c>
      <c r="K99" s="111" t="s">
        <v>411</v>
      </c>
      <c r="L99" s="111">
        <v>359160</v>
      </c>
      <c r="M99" s="111">
        <v>29</v>
      </c>
      <c r="N99" s="111" t="s">
        <v>408</v>
      </c>
      <c r="O99" s="111" t="s">
        <v>185</v>
      </c>
      <c r="P99" s="111" t="s">
        <v>313</v>
      </c>
      <c r="Q99" s="111" t="s">
        <v>543</v>
      </c>
      <c r="R99" s="111" t="s">
        <v>543</v>
      </c>
      <c r="S99" s="111">
        <v>2010</v>
      </c>
      <c r="T99" s="111">
        <v>1</v>
      </c>
      <c r="U99" s="117">
        <v>40544</v>
      </c>
      <c r="V99" s="117">
        <v>40849</v>
      </c>
      <c r="W99" s="113" t="s">
        <v>183</v>
      </c>
      <c r="X99" s="118" t="str">
        <f t="shared" si="7"/>
        <v>EUR</v>
      </c>
      <c r="Y99" s="118" t="str">
        <f t="shared" si="8"/>
        <v>GoO-Sweden-NULL-NULL-2010-1</v>
      </c>
      <c r="Z99" s="110">
        <f t="shared" si="9"/>
        <v>3</v>
      </c>
      <c r="AA99" s="110">
        <f t="shared" si="15"/>
        <v>1077480</v>
      </c>
      <c r="AB99" s="22" t="str">
        <f t="shared" si="10"/>
        <v>EUR2011-11-02</v>
      </c>
      <c r="AC99" s="22">
        <f t="shared" si="11"/>
        <v>1</v>
      </c>
      <c r="AD99" s="22">
        <f t="shared" si="12"/>
        <v>1077480</v>
      </c>
      <c r="AE99" s="36">
        <f t="shared" si="13"/>
        <v>0</v>
      </c>
      <c r="AF99" s="36">
        <f t="shared" si="14"/>
        <v>-3.5339999999999997E-5</v>
      </c>
    </row>
    <row r="100" spans="1:32" x14ac:dyDescent="0.25">
      <c r="A100" s="174">
        <v>40544</v>
      </c>
      <c r="B100" s="171">
        <v>0</v>
      </c>
      <c r="C100" s="171" t="s">
        <v>568</v>
      </c>
      <c r="D100" s="171">
        <v>170</v>
      </c>
      <c r="E100" s="171" t="s">
        <v>124</v>
      </c>
      <c r="F100" s="171">
        <v>1411698.13298162</v>
      </c>
      <c r="G100" s="171" t="s">
        <v>569</v>
      </c>
      <c r="H100" s="171" t="s">
        <v>305</v>
      </c>
      <c r="I100" s="171" t="s">
        <v>304</v>
      </c>
      <c r="J100" s="171" t="s">
        <v>412</v>
      </c>
      <c r="K100" s="111" t="s">
        <v>412</v>
      </c>
      <c r="L100" s="111">
        <v>-367920</v>
      </c>
      <c r="M100" s="111">
        <v>30</v>
      </c>
      <c r="N100" s="111" t="s">
        <v>408</v>
      </c>
      <c r="O100" s="111" t="s">
        <v>185</v>
      </c>
      <c r="P100" s="111" t="s">
        <v>313</v>
      </c>
      <c r="Q100" s="111" t="s">
        <v>543</v>
      </c>
      <c r="R100" s="111" t="s">
        <v>543</v>
      </c>
      <c r="S100" s="111">
        <v>2010</v>
      </c>
      <c r="T100" s="111">
        <v>1</v>
      </c>
      <c r="U100" s="117">
        <v>40544</v>
      </c>
      <c r="V100" s="117">
        <v>40544</v>
      </c>
      <c r="W100" s="113" t="s">
        <v>570</v>
      </c>
      <c r="X100" s="118" t="str">
        <f t="shared" si="7"/>
        <v>EUR</v>
      </c>
      <c r="Y100" s="118" t="str">
        <f t="shared" si="8"/>
        <v>GoO-Sweden-NULL-NULL-2010-1</v>
      </c>
      <c r="Z100" s="110">
        <f t="shared" si="9"/>
        <v>3</v>
      </c>
      <c r="AA100" s="110">
        <f t="shared" si="15"/>
        <v>0</v>
      </c>
      <c r="AB100" s="22" t="str">
        <f t="shared" si="10"/>
        <v>NOK2011-01-01</v>
      </c>
      <c r="AC100" s="22">
        <f t="shared" si="11"/>
        <v>7.8186686956139102</v>
      </c>
      <c r="AD100" s="22">
        <f t="shared" si="12"/>
        <v>1411698.1329816207</v>
      </c>
      <c r="AE100" s="36">
        <f t="shared" si="13"/>
        <v>0</v>
      </c>
      <c r="AF100" s="36">
        <f t="shared" si="14"/>
        <v>0</v>
      </c>
    </row>
    <row r="101" spans="1:32" x14ac:dyDescent="0.25">
      <c r="A101" s="174">
        <v>40849</v>
      </c>
      <c r="B101" s="171">
        <v>0</v>
      </c>
      <c r="C101" s="171" t="s">
        <v>571</v>
      </c>
      <c r="D101" s="171">
        <v>170</v>
      </c>
      <c r="E101" s="171" t="s">
        <v>124</v>
      </c>
      <c r="F101" s="171">
        <v>-1103720.9955709199</v>
      </c>
      <c r="G101" s="171" t="s">
        <v>569</v>
      </c>
      <c r="H101" s="171" t="s">
        <v>305</v>
      </c>
      <c r="I101" s="171" t="s">
        <v>304</v>
      </c>
      <c r="J101" s="171" t="s">
        <v>412</v>
      </c>
      <c r="K101" s="111" t="s">
        <v>412</v>
      </c>
      <c r="L101" s="111">
        <v>-367920</v>
      </c>
      <c r="M101" s="111">
        <v>30</v>
      </c>
      <c r="N101" s="111" t="s">
        <v>408</v>
      </c>
      <c r="O101" s="111" t="s">
        <v>185</v>
      </c>
      <c r="P101" s="111" t="s">
        <v>313</v>
      </c>
      <c r="Q101" s="111" t="s">
        <v>543</v>
      </c>
      <c r="R101" s="111" t="s">
        <v>543</v>
      </c>
      <c r="S101" s="111">
        <v>2010</v>
      </c>
      <c r="T101" s="111">
        <v>1</v>
      </c>
      <c r="U101" s="117">
        <v>40544</v>
      </c>
      <c r="V101" s="117">
        <v>40849</v>
      </c>
      <c r="W101" s="113" t="s">
        <v>183</v>
      </c>
      <c r="X101" s="118" t="str">
        <f t="shared" si="7"/>
        <v>EUR</v>
      </c>
      <c r="Y101" s="118" t="str">
        <f t="shared" si="8"/>
        <v>GoO-Sweden-NULL-NULL-2010-1</v>
      </c>
      <c r="Z101" s="110">
        <f t="shared" si="9"/>
        <v>3</v>
      </c>
      <c r="AA101" s="110">
        <f t="shared" si="15"/>
        <v>-1103760</v>
      </c>
      <c r="AB101" s="22" t="str">
        <f t="shared" si="10"/>
        <v>EUR2011-11-02</v>
      </c>
      <c r="AC101" s="22">
        <f t="shared" si="11"/>
        <v>1</v>
      </c>
      <c r="AD101" s="22">
        <f t="shared" si="12"/>
        <v>-1103760</v>
      </c>
      <c r="AE101" s="36">
        <f t="shared" si="13"/>
        <v>0</v>
      </c>
      <c r="AF101" s="36">
        <f t="shared" si="14"/>
        <v>-3.5339999999999997E-5</v>
      </c>
    </row>
    <row r="102" spans="1:32" x14ac:dyDescent="0.25">
      <c r="A102" s="174">
        <v>40848</v>
      </c>
      <c r="B102" s="171">
        <v>0</v>
      </c>
      <c r="C102" s="171" t="s">
        <v>571</v>
      </c>
      <c r="D102" s="171">
        <v>170</v>
      </c>
      <c r="E102" s="171" t="s">
        <v>124</v>
      </c>
      <c r="F102" s="171">
        <v>-1266709.58607477</v>
      </c>
      <c r="G102" s="171" t="s">
        <v>569</v>
      </c>
      <c r="H102" s="171" t="s">
        <v>305</v>
      </c>
      <c r="I102" s="171" t="s">
        <v>304</v>
      </c>
      <c r="J102" s="171" t="s">
        <v>413</v>
      </c>
      <c r="K102" s="111" t="s">
        <v>413</v>
      </c>
      <c r="L102" s="111">
        <v>350400</v>
      </c>
      <c r="M102" s="111">
        <v>28</v>
      </c>
      <c r="N102" s="111" t="s">
        <v>408</v>
      </c>
      <c r="O102" s="111" t="s">
        <v>185</v>
      </c>
      <c r="P102" s="111" t="s">
        <v>313</v>
      </c>
      <c r="Q102" s="111" t="s">
        <v>543</v>
      </c>
      <c r="R102" s="111" t="s">
        <v>543</v>
      </c>
      <c r="S102" s="111">
        <v>2010</v>
      </c>
      <c r="T102" s="111">
        <v>1</v>
      </c>
      <c r="U102" s="117">
        <v>40848</v>
      </c>
      <c r="V102" s="117">
        <v>40848</v>
      </c>
      <c r="W102" s="113" t="s">
        <v>570</v>
      </c>
      <c r="X102" s="118" t="str">
        <f t="shared" si="7"/>
        <v>EUR</v>
      </c>
      <c r="Y102" s="118" t="str">
        <f t="shared" si="8"/>
        <v>GoO-Sweden-NULL-NULL-2010-1</v>
      </c>
      <c r="Z102" s="110">
        <f t="shared" si="9"/>
        <v>3</v>
      </c>
      <c r="AA102" s="110">
        <f t="shared" si="15"/>
        <v>0</v>
      </c>
      <c r="AB102" s="22" t="str">
        <f t="shared" si="10"/>
        <v>NOK2011-11-01</v>
      </c>
      <c r="AC102" s="22">
        <f t="shared" si="11"/>
        <v>7.7454217666438998</v>
      </c>
      <c r="AD102" s="22">
        <f t="shared" si="12"/>
        <v>-1266709.586074769</v>
      </c>
      <c r="AE102" s="36">
        <f t="shared" si="13"/>
        <v>0</v>
      </c>
      <c r="AF102" s="36">
        <f t="shared" si="14"/>
        <v>0</v>
      </c>
    </row>
    <row r="103" spans="1:32" x14ac:dyDescent="0.25">
      <c r="A103" s="174">
        <v>40849</v>
      </c>
      <c r="B103" s="171">
        <v>0</v>
      </c>
      <c r="C103" s="171" t="s">
        <v>571</v>
      </c>
      <c r="D103" s="171">
        <v>170</v>
      </c>
      <c r="E103" s="171" t="s">
        <v>124</v>
      </c>
      <c r="F103" s="171">
        <v>1051162.8529246901</v>
      </c>
      <c r="G103" s="171" t="s">
        <v>569</v>
      </c>
      <c r="H103" s="171" t="s">
        <v>305</v>
      </c>
      <c r="I103" s="171" t="s">
        <v>304</v>
      </c>
      <c r="J103" s="171" t="s">
        <v>413</v>
      </c>
      <c r="K103" s="111" t="s">
        <v>413</v>
      </c>
      <c r="L103" s="111">
        <v>350400</v>
      </c>
      <c r="M103" s="111">
        <v>28</v>
      </c>
      <c r="N103" s="111" t="s">
        <v>408</v>
      </c>
      <c r="O103" s="111" t="s">
        <v>185</v>
      </c>
      <c r="P103" s="111" t="s">
        <v>313</v>
      </c>
      <c r="Q103" s="111" t="s">
        <v>543</v>
      </c>
      <c r="R103" s="111" t="s">
        <v>543</v>
      </c>
      <c r="S103" s="111">
        <v>2010</v>
      </c>
      <c r="T103" s="111">
        <v>1</v>
      </c>
      <c r="U103" s="117">
        <v>40848</v>
      </c>
      <c r="V103" s="117">
        <v>40849</v>
      </c>
      <c r="W103" s="113" t="s">
        <v>183</v>
      </c>
      <c r="X103" s="118" t="str">
        <f t="shared" si="7"/>
        <v>EUR</v>
      </c>
      <c r="Y103" s="118" t="str">
        <f t="shared" si="8"/>
        <v>GoO-Sweden-NULL-NULL-2010-1</v>
      </c>
      <c r="Z103" s="110">
        <f t="shared" si="9"/>
        <v>3</v>
      </c>
      <c r="AA103" s="110">
        <f t="shared" si="15"/>
        <v>1051200</v>
      </c>
      <c r="AB103" s="22" t="str">
        <f t="shared" si="10"/>
        <v>EUR2011-11-02</v>
      </c>
      <c r="AC103" s="22">
        <f t="shared" si="11"/>
        <v>1</v>
      </c>
      <c r="AD103" s="22">
        <f t="shared" si="12"/>
        <v>1051200</v>
      </c>
      <c r="AE103" s="36">
        <f t="shared" si="13"/>
        <v>0</v>
      </c>
      <c r="AF103" s="36">
        <f t="shared" si="14"/>
        <v>-3.5339999999999997E-5</v>
      </c>
    </row>
    <row r="104" spans="1:32" x14ac:dyDescent="0.25">
      <c r="A104" s="174">
        <v>40848</v>
      </c>
      <c r="B104" s="171">
        <v>0</v>
      </c>
      <c r="C104" s="171" t="s">
        <v>571</v>
      </c>
      <c r="D104" s="171">
        <v>170</v>
      </c>
      <c r="E104" s="171" t="s">
        <v>124</v>
      </c>
      <c r="F104" s="171">
        <v>-1344747.94450259</v>
      </c>
      <c r="G104" s="171" t="s">
        <v>569</v>
      </c>
      <c r="H104" s="171" t="s">
        <v>305</v>
      </c>
      <c r="I104" s="171" t="s">
        <v>304</v>
      </c>
      <c r="J104" s="171" t="s">
        <v>415</v>
      </c>
      <c r="K104" s="111" t="s">
        <v>415</v>
      </c>
      <c r="L104" s="111">
        <v>359160</v>
      </c>
      <c r="M104" s="111">
        <v>29</v>
      </c>
      <c r="N104" s="111" t="s">
        <v>408</v>
      </c>
      <c r="O104" s="111" t="s">
        <v>185</v>
      </c>
      <c r="P104" s="111" t="s">
        <v>313</v>
      </c>
      <c r="Q104" s="111" t="s">
        <v>543</v>
      </c>
      <c r="R104" s="111" t="s">
        <v>543</v>
      </c>
      <c r="S104" s="111">
        <v>2010</v>
      </c>
      <c r="T104" s="111">
        <v>1</v>
      </c>
      <c r="U104" s="117">
        <v>40848</v>
      </c>
      <c r="V104" s="117">
        <v>40848</v>
      </c>
      <c r="W104" s="113" t="s">
        <v>570</v>
      </c>
      <c r="X104" s="118" t="str">
        <f t="shared" si="7"/>
        <v>EUR</v>
      </c>
      <c r="Y104" s="118" t="str">
        <f t="shared" si="8"/>
        <v>GoO-Sweden-NULL-NULL-2010-1</v>
      </c>
      <c r="Z104" s="110">
        <f t="shared" si="9"/>
        <v>3</v>
      </c>
      <c r="AA104" s="110">
        <f t="shared" si="15"/>
        <v>0</v>
      </c>
      <c r="AB104" s="22" t="str">
        <f t="shared" si="10"/>
        <v>NOK2011-11-01</v>
      </c>
      <c r="AC104" s="22">
        <f t="shared" si="11"/>
        <v>7.7454217666438998</v>
      </c>
      <c r="AD104" s="22">
        <f t="shared" si="12"/>
        <v>-1344747.9445025895</v>
      </c>
      <c r="AE104" s="36">
        <f t="shared" si="13"/>
        <v>0</v>
      </c>
      <c r="AF104" s="36">
        <f t="shared" si="14"/>
        <v>0</v>
      </c>
    </row>
    <row r="105" spans="1:32" x14ac:dyDescent="0.25">
      <c r="A105" s="174">
        <v>40849</v>
      </c>
      <c r="B105" s="171">
        <v>0</v>
      </c>
      <c r="C105" s="171" t="s">
        <v>571</v>
      </c>
      <c r="D105" s="171">
        <v>170</v>
      </c>
      <c r="E105" s="171" t="s">
        <v>124</v>
      </c>
      <c r="F105" s="171">
        <v>1077441.9242478099</v>
      </c>
      <c r="G105" s="171" t="s">
        <v>569</v>
      </c>
      <c r="H105" s="171" t="s">
        <v>305</v>
      </c>
      <c r="I105" s="171" t="s">
        <v>304</v>
      </c>
      <c r="J105" s="171" t="s">
        <v>415</v>
      </c>
      <c r="K105" s="111" t="s">
        <v>415</v>
      </c>
      <c r="L105" s="111">
        <v>359160</v>
      </c>
      <c r="M105" s="111">
        <v>29</v>
      </c>
      <c r="N105" s="111" t="s">
        <v>408</v>
      </c>
      <c r="O105" s="111" t="s">
        <v>185</v>
      </c>
      <c r="P105" s="111" t="s">
        <v>313</v>
      </c>
      <c r="Q105" s="111" t="s">
        <v>543</v>
      </c>
      <c r="R105" s="111" t="s">
        <v>543</v>
      </c>
      <c r="S105" s="111">
        <v>2010</v>
      </c>
      <c r="T105" s="111">
        <v>1</v>
      </c>
      <c r="U105" s="117">
        <v>40848</v>
      </c>
      <c r="V105" s="117">
        <v>40849</v>
      </c>
      <c r="W105" s="113" t="s">
        <v>183</v>
      </c>
      <c r="X105" s="118" t="str">
        <f t="shared" si="7"/>
        <v>EUR</v>
      </c>
      <c r="Y105" s="118" t="str">
        <f t="shared" si="8"/>
        <v>GoO-Sweden-NULL-NULL-2010-1</v>
      </c>
      <c r="Z105" s="110">
        <f t="shared" si="9"/>
        <v>3</v>
      </c>
      <c r="AA105" s="110">
        <f t="shared" si="15"/>
        <v>1077480</v>
      </c>
      <c r="AB105" s="22" t="str">
        <f t="shared" si="10"/>
        <v>EUR2011-11-02</v>
      </c>
      <c r="AC105" s="22">
        <f t="shared" si="11"/>
        <v>1</v>
      </c>
      <c r="AD105" s="22">
        <f t="shared" si="12"/>
        <v>1077480</v>
      </c>
      <c r="AE105" s="36">
        <f t="shared" si="13"/>
        <v>0</v>
      </c>
      <c r="AF105" s="36">
        <f t="shared" si="14"/>
        <v>-3.5339999999999997E-5</v>
      </c>
    </row>
    <row r="106" spans="1:32" x14ac:dyDescent="0.25">
      <c r="A106" s="174">
        <v>40848</v>
      </c>
      <c r="B106" s="171">
        <v>0</v>
      </c>
      <c r="C106" s="171" t="s">
        <v>571</v>
      </c>
      <c r="D106" s="171">
        <v>170</v>
      </c>
      <c r="E106" s="171" t="s">
        <v>124</v>
      </c>
      <c r="F106" s="171">
        <v>1425048.2843341201</v>
      </c>
      <c r="G106" s="171" t="s">
        <v>569</v>
      </c>
      <c r="H106" s="171" t="s">
        <v>305</v>
      </c>
      <c r="I106" s="171" t="s">
        <v>304</v>
      </c>
      <c r="J106" s="171" t="s">
        <v>416</v>
      </c>
      <c r="K106" s="111" t="s">
        <v>416</v>
      </c>
      <c r="L106" s="111">
        <v>-367920</v>
      </c>
      <c r="M106" s="111">
        <v>30</v>
      </c>
      <c r="N106" s="111" t="s">
        <v>408</v>
      </c>
      <c r="O106" s="111" t="s">
        <v>185</v>
      </c>
      <c r="P106" s="111" t="s">
        <v>313</v>
      </c>
      <c r="Q106" s="111" t="s">
        <v>543</v>
      </c>
      <c r="R106" s="111" t="s">
        <v>543</v>
      </c>
      <c r="S106" s="111">
        <v>2010</v>
      </c>
      <c r="T106" s="111">
        <v>1</v>
      </c>
      <c r="U106" s="117">
        <v>40848</v>
      </c>
      <c r="V106" s="117">
        <v>40848</v>
      </c>
      <c r="W106" s="113" t="s">
        <v>570</v>
      </c>
      <c r="X106" s="118" t="str">
        <f t="shared" si="7"/>
        <v>EUR</v>
      </c>
      <c r="Y106" s="118" t="str">
        <f t="shared" si="8"/>
        <v>GoO-Sweden-NULL-NULL-2010-1</v>
      </c>
      <c r="Z106" s="110">
        <f t="shared" si="9"/>
        <v>3</v>
      </c>
      <c r="AA106" s="110">
        <f t="shared" si="15"/>
        <v>0</v>
      </c>
      <c r="AB106" s="22" t="str">
        <f t="shared" si="10"/>
        <v>NOK2011-11-01</v>
      </c>
      <c r="AC106" s="22">
        <f t="shared" si="11"/>
        <v>7.7454217666438998</v>
      </c>
      <c r="AD106" s="22">
        <f t="shared" si="12"/>
        <v>1425048.284334115</v>
      </c>
      <c r="AE106" s="36">
        <f t="shared" si="13"/>
        <v>0</v>
      </c>
      <c r="AF106" s="36">
        <f t="shared" si="14"/>
        <v>0</v>
      </c>
    </row>
    <row r="107" spans="1:32" x14ac:dyDescent="0.25">
      <c r="A107" s="174">
        <v>40849</v>
      </c>
      <c r="B107" s="171">
        <v>0</v>
      </c>
      <c r="C107" s="171" t="s">
        <v>571</v>
      </c>
      <c r="D107" s="171">
        <v>170</v>
      </c>
      <c r="E107" s="171" t="s">
        <v>124</v>
      </c>
      <c r="F107" s="171">
        <v>-1103720.9955709199</v>
      </c>
      <c r="G107" s="171" t="s">
        <v>569</v>
      </c>
      <c r="H107" s="171" t="s">
        <v>305</v>
      </c>
      <c r="I107" s="171" t="s">
        <v>304</v>
      </c>
      <c r="J107" s="171" t="s">
        <v>416</v>
      </c>
      <c r="K107" s="111" t="s">
        <v>416</v>
      </c>
      <c r="L107" s="111">
        <v>-367920</v>
      </c>
      <c r="M107" s="111">
        <v>30</v>
      </c>
      <c r="N107" s="111" t="s">
        <v>408</v>
      </c>
      <c r="O107" s="111" t="s">
        <v>185</v>
      </c>
      <c r="P107" s="111" t="s">
        <v>313</v>
      </c>
      <c r="Q107" s="111" t="s">
        <v>543</v>
      </c>
      <c r="R107" s="111" t="s">
        <v>543</v>
      </c>
      <c r="S107" s="111">
        <v>2010</v>
      </c>
      <c r="T107" s="111">
        <v>1</v>
      </c>
      <c r="U107" s="117">
        <v>40848</v>
      </c>
      <c r="V107" s="117">
        <v>40849</v>
      </c>
      <c r="W107" s="113" t="s">
        <v>183</v>
      </c>
      <c r="X107" s="118" t="str">
        <f t="shared" si="7"/>
        <v>EUR</v>
      </c>
      <c r="Y107" s="118" t="str">
        <f t="shared" si="8"/>
        <v>GoO-Sweden-NULL-NULL-2010-1</v>
      </c>
      <c r="Z107" s="110">
        <f t="shared" si="9"/>
        <v>3</v>
      </c>
      <c r="AA107" s="110">
        <f t="shared" si="15"/>
        <v>-1103760</v>
      </c>
      <c r="AB107" s="22" t="str">
        <f t="shared" si="10"/>
        <v>EUR2011-11-02</v>
      </c>
      <c r="AC107" s="22">
        <f t="shared" si="11"/>
        <v>1</v>
      </c>
      <c r="AD107" s="22">
        <f t="shared" si="12"/>
        <v>-1103760</v>
      </c>
      <c r="AE107" s="36">
        <f t="shared" si="13"/>
        <v>0</v>
      </c>
      <c r="AF107" s="36">
        <f t="shared" si="14"/>
        <v>-3.5339999999999997E-5</v>
      </c>
    </row>
    <row r="108" spans="1:32" x14ac:dyDescent="0.25">
      <c r="A108" s="174">
        <v>40544</v>
      </c>
      <c r="B108" s="171">
        <v>0</v>
      </c>
      <c r="C108" s="171" t="s">
        <v>568</v>
      </c>
      <c r="D108" s="171">
        <v>170</v>
      </c>
      <c r="E108" s="171" t="s">
        <v>124</v>
      </c>
      <c r="F108" s="171">
        <v>-1258280.71031056</v>
      </c>
      <c r="G108" s="171" t="s">
        <v>569</v>
      </c>
      <c r="H108" s="171" t="s">
        <v>305</v>
      </c>
      <c r="I108" s="171" t="s">
        <v>324</v>
      </c>
      <c r="J108" s="171" t="s">
        <v>417</v>
      </c>
      <c r="K108" s="111" t="s">
        <v>417</v>
      </c>
      <c r="L108" s="111">
        <v>351360</v>
      </c>
      <c r="M108" s="111">
        <v>28</v>
      </c>
      <c r="N108" s="111" t="s">
        <v>408</v>
      </c>
      <c r="O108" s="111" t="s">
        <v>185</v>
      </c>
      <c r="P108" s="111" t="s">
        <v>313</v>
      </c>
      <c r="Q108" s="111" t="s">
        <v>543</v>
      </c>
      <c r="R108" s="111" t="s">
        <v>543</v>
      </c>
      <c r="S108" s="111">
        <v>2012</v>
      </c>
      <c r="T108" s="111">
        <v>1</v>
      </c>
      <c r="U108" s="117">
        <v>40544</v>
      </c>
      <c r="V108" s="117">
        <v>40544</v>
      </c>
      <c r="W108" s="113" t="s">
        <v>570</v>
      </c>
      <c r="X108" s="118" t="str">
        <f t="shared" si="7"/>
        <v>EUR</v>
      </c>
      <c r="Y108" s="118" t="str">
        <f t="shared" si="8"/>
        <v>GoO-Sweden-NULL-NULL-2012-1</v>
      </c>
      <c r="Z108" s="110">
        <f t="shared" si="9"/>
        <v>8</v>
      </c>
      <c r="AA108" s="110">
        <f t="shared" si="15"/>
        <v>0</v>
      </c>
      <c r="AB108" s="22" t="str">
        <f t="shared" si="10"/>
        <v>NOK2011-01-01</v>
      </c>
      <c r="AC108" s="22">
        <f t="shared" si="11"/>
        <v>7.8186686956139102</v>
      </c>
      <c r="AD108" s="22">
        <f t="shared" si="12"/>
        <v>-1258280.7103105586</v>
      </c>
      <c r="AE108" s="36">
        <f t="shared" si="13"/>
        <v>0</v>
      </c>
      <c r="AF108" s="36">
        <f t="shared" si="14"/>
        <v>0</v>
      </c>
    </row>
    <row r="109" spans="1:32" x14ac:dyDescent="0.25">
      <c r="A109" s="174">
        <v>40849</v>
      </c>
      <c r="B109" s="171">
        <v>0</v>
      </c>
      <c r="C109" s="171" t="s">
        <v>571</v>
      </c>
      <c r="D109" s="171">
        <v>170</v>
      </c>
      <c r="E109" s="171" t="s">
        <v>124</v>
      </c>
      <c r="F109" s="171">
        <v>2810780.66973835</v>
      </c>
      <c r="G109" s="171" t="s">
        <v>569</v>
      </c>
      <c r="H109" s="171" t="s">
        <v>305</v>
      </c>
      <c r="I109" s="171" t="s">
        <v>324</v>
      </c>
      <c r="J109" s="171" t="s">
        <v>417</v>
      </c>
      <c r="K109" s="111" t="s">
        <v>417</v>
      </c>
      <c r="L109" s="111">
        <v>351360</v>
      </c>
      <c r="M109" s="111">
        <v>28</v>
      </c>
      <c r="N109" s="111" t="s">
        <v>408</v>
      </c>
      <c r="O109" s="111" t="s">
        <v>185</v>
      </c>
      <c r="P109" s="111" t="s">
        <v>313</v>
      </c>
      <c r="Q109" s="111" t="s">
        <v>543</v>
      </c>
      <c r="R109" s="111" t="s">
        <v>543</v>
      </c>
      <c r="S109" s="111">
        <v>2012</v>
      </c>
      <c r="T109" s="111">
        <v>1</v>
      </c>
      <c r="U109" s="117">
        <v>40544</v>
      </c>
      <c r="V109" s="117">
        <v>40849</v>
      </c>
      <c r="W109" s="113" t="s">
        <v>183</v>
      </c>
      <c r="X109" s="118" t="str">
        <f t="shared" si="7"/>
        <v>EUR</v>
      </c>
      <c r="Y109" s="118" t="str">
        <f t="shared" si="8"/>
        <v>GoO-Sweden-NULL-NULL-2012-1</v>
      </c>
      <c r="Z109" s="110">
        <f t="shared" si="9"/>
        <v>8</v>
      </c>
      <c r="AA109" s="110">
        <f t="shared" si="15"/>
        <v>2810880</v>
      </c>
      <c r="AB109" s="22" t="str">
        <f t="shared" si="10"/>
        <v>EUR2011-11-02</v>
      </c>
      <c r="AC109" s="22">
        <f t="shared" si="11"/>
        <v>1</v>
      </c>
      <c r="AD109" s="22">
        <f t="shared" si="12"/>
        <v>2810880</v>
      </c>
      <c r="AE109" s="36">
        <f t="shared" si="13"/>
        <v>0</v>
      </c>
      <c r="AF109" s="36">
        <f t="shared" si="14"/>
        <v>-3.5339999999999997E-5</v>
      </c>
    </row>
    <row r="110" spans="1:32" x14ac:dyDescent="0.25">
      <c r="A110" s="174">
        <v>40544</v>
      </c>
      <c r="B110" s="171">
        <v>0</v>
      </c>
      <c r="C110" s="171" t="s">
        <v>568</v>
      </c>
      <c r="D110" s="171">
        <v>170</v>
      </c>
      <c r="E110" s="171" t="s">
        <v>124</v>
      </c>
      <c r="F110" s="171">
        <v>-1335799.7897850501</v>
      </c>
      <c r="G110" s="171" t="s">
        <v>569</v>
      </c>
      <c r="H110" s="171" t="s">
        <v>305</v>
      </c>
      <c r="I110" s="171" t="s">
        <v>324</v>
      </c>
      <c r="J110" s="171" t="s">
        <v>419</v>
      </c>
      <c r="K110" s="111" t="s">
        <v>419</v>
      </c>
      <c r="L110" s="111">
        <v>360144</v>
      </c>
      <c r="M110" s="111">
        <v>29</v>
      </c>
      <c r="N110" s="111" t="s">
        <v>408</v>
      </c>
      <c r="O110" s="111" t="s">
        <v>185</v>
      </c>
      <c r="P110" s="111" t="s">
        <v>313</v>
      </c>
      <c r="Q110" s="111" t="s">
        <v>543</v>
      </c>
      <c r="R110" s="111" t="s">
        <v>543</v>
      </c>
      <c r="S110" s="111">
        <v>2012</v>
      </c>
      <c r="T110" s="111">
        <v>1</v>
      </c>
      <c r="U110" s="117">
        <v>40544</v>
      </c>
      <c r="V110" s="117">
        <v>40544</v>
      </c>
      <c r="W110" s="113" t="s">
        <v>570</v>
      </c>
      <c r="X110" s="118" t="str">
        <f t="shared" si="7"/>
        <v>EUR</v>
      </c>
      <c r="Y110" s="118" t="str">
        <f t="shared" si="8"/>
        <v>GoO-Sweden-NULL-NULL-2012-1</v>
      </c>
      <c r="Z110" s="110">
        <f t="shared" si="9"/>
        <v>8</v>
      </c>
      <c r="AA110" s="110">
        <f t="shared" si="15"/>
        <v>0</v>
      </c>
      <c r="AB110" s="22" t="str">
        <f t="shared" si="10"/>
        <v>NOK2011-01-01</v>
      </c>
      <c r="AC110" s="22">
        <f t="shared" si="11"/>
        <v>7.8186686956139102</v>
      </c>
      <c r="AD110" s="22">
        <f t="shared" si="12"/>
        <v>-1335799.7897850485</v>
      </c>
      <c r="AE110" s="36">
        <f t="shared" si="13"/>
        <v>0</v>
      </c>
      <c r="AF110" s="36">
        <f t="shared" si="14"/>
        <v>0</v>
      </c>
    </row>
    <row r="111" spans="1:32" x14ac:dyDescent="0.25">
      <c r="A111" s="174">
        <v>40849</v>
      </c>
      <c r="B111" s="171">
        <v>0</v>
      </c>
      <c r="C111" s="171" t="s">
        <v>571</v>
      </c>
      <c r="D111" s="171">
        <v>170</v>
      </c>
      <c r="E111" s="171" t="s">
        <v>124</v>
      </c>
      <c r="F111" s="171">
        <v>2881050.1864817999</v>
      </c>
      <c r="G111" s="171" t="s">
        <v>569</v>
      </c>
      <c r="H111" s="171" t="s">
        <v>305</v>
      </c>
      <c r="I111" s="171" t="s">
        <v>324</v>
      </c>
      <c r="J111" s="171" t="s">
        <v>419</v>
      </c>
      <c r="K111" s="111" t="s">
        <v>419</v>
      </c>
      <c r="L111" s="111">
        <v>360144</v>
      </c>
      <c r="M111" s="111">
        <v>29</v>
      </c>
      <c r="N111" s="111" t="s">
        <v>408</v>
      </c>
      <c r="O111" s="111" t="s">
        <v>185</v>
      </c>
      <c r="P111" s="111" t="s">
        <v>313</v>
      </c>
      <c r="Q111" s="111" t="s">
        <v>543</v>
      </c>
      <c r="R111" s="111" t="s">
        <v>543</v>
      </c>
      <c r="S111" s="111">
        <v>2012</v>
      </c>
      <c r="T111" s="111">
        <v>1</v>
      </c>
      <c r="U111" s="117">
        <v>40544</v>
      </c>
      <c r="V111" s="117">
        <v>40849</v>
      </c>
      <c r="W111" s="113" t="s">
        <v>183</v>
      </c>
      <c r="X111" s="118" t="str">
        <f t="shared" si="7"/>
        <v>EUR</v>
      </c>
      <c r="Y111" s="118" t="str">
        <f t="shared" si="8"/>
        <v>GoO-Sweden-NULL-NULL-2012-1</v>
      </c>
      <c r="Z111" s="110">
        <f t="shared" si="9"/>
        <v>8</v>
      </c>
      <c r="AA111" s="110">
        <f t="shared" si="15"/>
        <v>2881152</v>
      </c>
      <c r="AB111" s="22" t="str">
        <f t="shared" si="10"/>
        <v>EUR2011-11-02</v>
      </c>
      <c r="AC111" s="22">
        <f t="shared" si="11"/>
        <v>1</v>
      </c>
      <c r="AD111" s="22">
        <f t="shared" si="12"/>
        <v>2881152</v>
      </c>
      <c r="AE111" s="36">
        <f t="shared" si="13"/>
        <v>0</v>
      </c>
      <c r="AF111" s="36">
        <f t="shared" si="14"/>
        <v>-3.5339999999999997E-5</v>
      </c>
    </row>
    <row r="112" spans="1:32" x14ac:dyDescent="0.25">
      <c r="A112" s="174">
        <v>40544</v>
      </c>
      <c r="B112" s="171">
        <v>0</v>
      </c>
      <c r="C112" s="171" t="s">
        <v>568</v>
      </c>
      <c r="D112" s="171">
        <v>170</v>
      </c>
      <c r="E112" s="171" t="s">
        <v>124</v>
      </c>
      <c r="F112" s="171">
        <v>1415565.7990993799</v>
      </c>
      <c r="G112" s="171" t="s">
        <v>569</v>
      </c>
      <c r="H112" s="171" t="s">
        <v>305</v>
      </c>
      <c r="I112" s="171" t="s">
        <v>324</v>
      </c>
      <c r="J112" s="171" t="s">
        <v>420</v>
      </c>
      <c r="K112" s="111" t="s">
        <v>420</v>
      </c>
      <c r="L112" s="111">
        <v>-368928</v>
      </c>
      <c r="M112" s="111">
        <v>30</v>
      </c>
      <c r="N112" s="111" t="s">
        <v>408</v>
      </c>
      <c r="O112" s="111" t="s">
        <v>185</v>
      </c>
      <c r="P112" s="111" t="s">
        <v>313</v>
      </c>
      <c r="Q112" s="111" t="s">
        <v>543</v>
      </c>
      <c r="R112" s="111" t="s">
        <v>543</v>
      </c>
      <c r="S112" s="111">
        <v>2012</v>
      </c>
      <c r="T112" s="111">
        <v>1</v>
      </c>
      <c r="U112" s="117">
        <v>40544</v>
      </c>
      <c r="V112" s="117">
        <v>40544</v>
      </c>
      <c r="W112" s="113" t="s">
        <v>570</v>
      </c>
      <c r="X112" s="118" t="str">
        <f t="shared" si="7"/>
        <v>EUR</v>
      </c>
      <c r="Y112" s="118" t="str">
        <f t="shared" si="8"/>
        <v>GoO-Sweden-NULL-NULL-2012-1</v>
      </c>
      <c r="Z112" s="110">
        <f t="shared" si="9"/>
        <v>8</v>
      </c>
      <c r="AA112" s="110">
        <f t="shared" si="15"/>
        <v>0</v>
      </c>
      <c r="AB112" s="22" t="str">
        <f t="shared" si="10"/>
        <v>NOK2011-01-01</v>
      </c>
      <c r="AC112" s="22">
        <f t="shared" si="11"/>
        <v>7.8186686956139102</v>
      </c>
      <c r="AD112" s="22">
        <f t="shared" si="12"/>
        <v>1415565.7990993785</v>
      </c>
      <c r="AE112" s="36">
        <f t="shared" si="13"/>
        <v>0</v>
      </c>
      <c r="AF112" s="36">
        <f t="shared" si="14"/>
        <v>0</v>
      </c>
    </row>
    <row r="113" spans="1:32" x14ac:dyDescent="0.25">
      <c r="A113" s="174">
        <v>40849</v>
      </c>
      <c r="B113" s="171">
        <v>0</v>
      </c>
      <c r="C113" s="171" t="s">
        <v>571</v>
      </c>
      <c r="D113" s="171">
        <v>170</v>
      </c>
      <c r="E113" s="171" t="s">
        <v>124</v>
      </c>
      <c r="F113" s="171">
        <v>-2951319.7032252601</v>
      </c>
      <c r="G113" s="171" t="s">
        <v>569</v>
      </c>
      <c r="H113" s="171" t="s">
        <v>305</v>
      </c>
      <c r="I113" s="171" t="s">
        <v>324</v>
      </c>
      <c r="J113" s="171" t="s">
        <v>420</v>
      </c>
      <c r="K113" s="111" t="s">
        <v>420</v>
      </c>
      <c r="L113" s="111">
        <v>-368928</v>
      </c>
      <c r="M113" s="111">
        <v>30</v>
      </c>
      <c r="N113" s="111" t="s">
        <v>408</v>
      </c>
      <c r="O113" s="111" t="s">
        <v>185</v>
      </c>
      <c r="P113" s="111" t="s">
        <v>313</v>
      </c>
      <c r="Q113" s="111" t="s">
        <v>543</v>
      </c>
      <c r="R113" s="111" t="s">
        <v>543</v>
      </c>
      <c r="S113" s="111">
        <v>2012</v>
      </c>
      <c r="T113" s="111">
        <v>1</v>
      </c>
      <c r="U113" s="117">
        <v>40544</v>
      </c>
      <c r="V113" s="117">
        <v>40849</v>
      </c>
      <c r="W113" s="113" t="s">
        <v>183</v>
      </c>
      <c r="X113" s="118" t="str">
        <f t="shared" si="7"/>
        <v>EUR</v>
      </c>
      <c r="Y113" s="118" t="str">
        <f t="shared" si="8"/>
        <v>GoO-Sweden-NULL-NULL-2012-1</v>
      </c>
      <c r="Z113" s="110">
        <f t="shared" si="9"/>
        <v>8</v>
      </c>
      <c r="AA113" s="110">
        <f t="shared" si="15"/>
        <v>-2951424</v>
      </c>
      <c r="AB113" s="22" t="str">
        <f t="shared" si="10"/>
        <v>EUR2011-11-02</v>
      </c>
      <c r="AC113" s="22">
        <f t="shared" si="11"/>
        <v>1</v>
      </c>
      <c r="AD113" s="22">
        <f t="shared" si="12"/>
        <v>-2951424</v>
      </c>
      <c r="AE113" s="36">
        <f t="shared" si="13"/>
        <v>0</v>
      </c>
      <c r="AF113" s="36">
        <f t="shared" si="14"/>
        <v>-3.5339999999999997E-5</v>
      </c>
    </row>
    <row r="114" spans="1:32" x14ac:dyDescent="0.25">
      <c r="A114" s="174">
        <v>40848</v>
      </c>
      <c r="B114" s="171">
        <v>0</v>
      </c>
      <c r="C114" s="171" t="s">
        <v>571</v>
      </c>
      <c r="D114" s="171">
        <v>170</v>
      </c>
      <c r="E114" s="171" t="s">
        <v>124</v>
      </c>
      <c r="F114" s="171">
        <v>-1270180.0232968901</v>
      </c>
      <c r="G114" s="171" t="s">
        <v>569</v>
      </c>
      <c r="H114" s="171" t="s">
        <v>305</v>
      </c>
      <c r="I114" s="171" t="s">
        <v>324</v>
      </c>
      <c r="J114" s="171" t="s">
        <v>421</v>
      </c>
      <c r="K114" s="111" t="s">
        <v>421</v>
      </c>
      <c r="L114" s="111">
        <v>351360</v>
      </c>
      <c r="M114" s="111">
        <v>28</v>
      </c>
      <c r="N114" s="111" t="s">
        <v>408</v>
      </c>
      <c r="O114" s="111" t="s">
        <v>185</v>
      </c>
      <c r="P114" s="111" t="s">
        <v>313</v>
      </c>
      <c r="Q114" s="111" t="s">
        <v>543</v>
      </c>
      <c r="R114" s="111" t="s">
        <v>543</v>
      </c>
      <c r="S114" s="111">
        <v>2012</v>
      </c>
      <c r="T114" s="111">
        <v>1</v>
      </c>
      <c r="U114" s="117">
        <v>40848</v>
      </c>
      <c r="V114" s="117">
        <v>40848</v>
      </c>
      <c r="W114" s="111" t="s">
        <v>570</v>
      </c>
      <c r="X114" s="118" t="str">
        <f t="shared" si="7"/>
        <v>EUR</v>
      </c>
      <c r="Y114" s="118" t="str">
        <f t="shared" si="8"/>
        <v>GoO-Sweden-NULL-NULL-2012-1</v>
      </c>
      <c r="Z114" s="110">
        <f t="shared" si="9"/>
        <v>8</v>
      </c>
      <c r="AA114" s="110">
        <f t="shared" si="15"/>
        <v>0</v>
      </c>
      <c r="AB114" s="22" t="str">
        <f t="shared" si="10"/>
        <v>NOK2011-11-01</v>
      </c>
      <c r="AC114" s="22">
        <f t="shared" si="11"/>
        <v>7.7454217666438998</v>
      </c>
      <c r="AD114" s="22">
        <f t="shared" si="12"/>
        <v>-1270180.0232968917</v>
      </c>
      <c r="AE114" s="36">
        <f t="shared" si="13"/>
        <v>0</v>
      </c>
      <c r="AF114" s="36">
        <f>ROUND((F114/AD114)-1,8)</f>
        <v>0</v>
      </c>
    </row>
    <row r="115" spans="1:32" x14ac:dyDescent="0.25">
      <c r="A115" s="174">
        <v>40849</v>
      </c>
      <c r="B115" s="171">
        <v>0</v>
      </c>
      <c r="C115" s="171" t="s">
        <v>571</v>
      </c>
      <c r="D115" s="171">
        <v>170</v>
      </c>
      <c r="E115" s="171" t="s">
        <v>124</v>
      </c>
      <c r="F115" s="171">
        <v>2810780.66973835</v>
      </c>
      <c r="G115" s="171" t="s">
        <v>569</v>
      </c>
      <c r="H115" s="171" t="s">
        <v>305</v>
      </c>
      <c r="I115" s="171" t="s">
        <v>324</v>
      </c>
      <c r="J115" s="171" t="s">
        <v>421</v>
      </c>
      <c r="K115" s="111" t="s">
        <v>421</v>
      </c>
      <c r="L115" s="111">
        <v>351360</v>
      </c>
      <c r="M115" s="111">
        <v>28</v>
      </c>
      <c r="N115" s="111" t="s">
        <v>408</v>
      </c>
      <c r="O115" s="111" t="s">
        <v>185</v>
      </c>
      <c r="P115" s="111" t="s">
        <v>313</v>
      </c>
      <c r="Q115" s="111" t="s">
        <v>543</v>
      </c>
      <c r="R115" s="111" t="s">
        <v>543</v>
      </c>
      <c r="S115" s="111">
        <v>2012</v>
      </c>
      <c r="T115" s="111">
        <v>1</v>
      </c>
      <c r="U115" s="117">
        <v>40848</v>
      </c>
      <c r="V115" s="117">
        <v>40849</v>
      </c>
      <c r="W115" s="111" t="s">
        <v>183</v>
      </c>
      <c r="X115" s="118" t="str">
        <f t="shared" si="7"/>
        <v>EUR</v>
      </c>
      <c r="Y115" s="118" t="str">
        <f t="shared" si="8"/>
        <v>GoO-Sweden-NULL-NULL-2012-1</v>
      </c>
      <c r="Z115" s="110">
        <f t="shared" si="9"/>
        <v>8</v>
      </c>
      <c r="AA115" s="110">
        <f t="shared" si="15"/>
        <v>2810880</v>
      </c>
      <c r="AB115" s="22" t="str">
        <f t="shared" si="10"/>
        <v>EUR2011-11-02</v>
      </c>
      <c r="AC115" s="22">
        <f t="shared" si="11"/>
        <v>1</v>
      </c>
      <c r="AD115" s="22">
        <f t="shared" si="12"/>
        <v>2810880</v>
      </c>
      <c r="AE115" s="36">
        <f t="shared" si="13"/>
        <v>0</v>
      </c>
      <c r="AF115" s="36">
        <f t="shared" ref="AF115:AF167" si="16">ROUND((F115/AD115)-1,8)</f>
        <v>-3.5339999999999997E-5</v>
      </c>
    </row>
    <row r="116" spans="1:32" x14ac:dyDescent="0.25">
      <c r="A116" s="174">
        <v>40848</v>
      </c>
      <c r="B116" s="171">
        <v>0</v>
      </c>
      <c r="C116" s="171" t="s">
        <v>571</v>
      </c>
      <c r="D116" s="171">
        <v>170</v>
      </c>
      <c r="E116" s="171" t="s">
        <v>124</v>
      </c>
      <c r="F116" s="171">
        <v>-1348432.18544643</v>
      </c>
      <c r="G116" s="171" t="s">
        <v>569</v>
      </c>
      <c r="H116" s="171" t="s">
        <v>305</v>
      </c>
      <c r="I116" s="171" t="s">
        <v>324</v>
      </c>
      <c r="J116" s="171" t="s">
        <v>423</v>
      </c>
      <c r="K116" s="111" t="s">
        <v>423</v>
      </c>
      <c r="L116" s="111">
        <v>360144</v>
      </c>
      <c r="M116" s="111">
        <v>29</v>
      </c>
      <c r="N116" s="111" t="s">
        <v>408</v>
      </c>
      <c r="O116" s="111" t="s">
        <v>185</v>
      </c>
      <c r="P116" s="111" t="s">
        <v>313</v>
      </c>
      <c r="Q116" s="111" t="s">
        <v>543</v>
      </c>
      <c r="R116" s="111" t="s">
        <v>543</v>
      </c>
      <c r="S116" s="111">
        <v>2012</v>
      </c>
      <c r="T116" s="111">
        <v>1</v>
      </c>
      <c r="U116" s="117">
        <v>40848</v>
      </c>
      <c r="V116" s="117">
        <v>40848</v>
      </c>
      <c r="W116" s="111" t="s">
        <v>570</v>
      </c>
      <c r="X116" s="118" t="str">
        <f t="shared" si="7"/>
        <v>EUR</v>
      </c>
      <c r="Y116" s="118" t="str">
        <f t="shared" si="8"/>
        <v>GoO-Sweden-NULL-NULL-2012-1</v>
      </c>
      <c r="Z116" s="110">
        <f t="shared" si="9"/>
        <v>8</v>
      </c>
      <c r="AA116" s="110">
        <f t="shared" si="15"/>
        <v>0</v>
      </c>
      <c r="AB116" s="22" t="str">
        <f t="shared" si="10"/>
        <v>NOK2011-11-01</v>
      </c>
      <c r="AC116" s="22">
        <f t="shared" si="11"/>
        <v>7.7454217666438998</v>
      </c>
      <c r="AD116" s="22">
        <f t="shared" si="12"/>
        <v>-1348432.1854464323</v>
      </c>
      <c r="AE116" s="36">
        <f t="shared" si="13"/>
        <v>0</v>
      </c>
      <c r="AF116" s="36">
        <f t="shared" si="16"/>
        <v>0</v>
      </c>
    </row>
    <row r="117" spans="1:32" x14ac:dyDescent="0.25">
      <c r="A117" s="174">
        <v>40849</v>
      </c>
      <c r="B117" s="171">
        <v>0</v>
      </c>
      <c r="C117" s="171" t="s">
        <v>571</v>
      </c>
      <c r="D117" s="171">
        <v>170</v>
      </c>
      <c r="E117" s="171" t="s">
        <v>124</v>
      </c>
      <c r="F117" s="171">
        <v>2881050.1864817999</v>
      </c>
      <c r="G117" s="171" t="s">
        <v>569</v>
      </c>
      <c r="H117" s="171" t="s">
        <v>305</v>
      </c>
      <c r="I117" s="171" t="s">
        <v>324</v>
      </c>
      <c r="J117" s="171" t="s">
        <v>423</v>
      </c>
      <c r="K117" s="111" t="s">
        <v>423</v>
      </c>
      <c r="L117" s="111">
        <v>360144</v>
      </c>
      <c r="M117" s="111">
        <v>29</v>
      </c>
      <c r="N117" s="111" t="s">
        <v>408</v>
      </c>
      <c r="O117" s="111" t="s">
        <v>185</v>
      </c>
      <c r="P117" s="111" t="s">
        <v>313</v>
      </c>
      <c r="Q117" s="111" t="s">
        <v>543</v>
      </c>
      <c r="R117" s="111" t="s">
        <v>543</v>
      </c>
      <c r="S117" s="111">
        <v>2012</v>
      </c>
      <c r="T117" s="111">
        <v>1</v>
      </c>
      <c r="U117" s="117">
        <v>40848</v>
      </c>
      <c r="V117" s="117">
        <v>40849</v>
      </c>
      <c r="W117" s="111" t="s">
        <v>183</v>
      </c>
      <c r="X117" s="118" t="str">
        <f t="shared" si="7"/>
        <v>EUR</v>
      </c>
      <c r="Y117" s="118" t="str">
        <f t="shared" si="8"/>
        <v>GoO-Sweden-NULL-NULL-2012-1</v>
      </c>
      <c r="Z117" s="110">
        <f t="shared" si="9"/>
        <v>8</v>
      </c>
      <c r="AA117" s="110">
        <f t="shared" si="15"/>
        <v>2881152</v>
      </c>
      <c r="AB117" s="22" t="str">
        <f t="shared" si="10"/>
        <v>EUR2011-11-02</v>
      </c>
      <c r="AC117" s="22">
        <f t="shared" si="11"/>
        <v>1</v>
      </c>
      <c r="AD117" s="22">
        <f t="shared" si="12"/>
        <v>2881152</v>
      </c>
      <c r="AE117" s="36">
        <f t="shared" si="13"/>
        <v>0</v>
      </c>
      <c r="AF117" s="36">
        <f t="shared" si="16"/>
        <v>-3.5339999999999997E-5</v>
      </c>
    </row>
    <row r="118" spans="1:32" x14ac:dyDescent="0.25">
      <c r="A118" s="174">
        <v>40848</v>
      </c>
      <c r="B118" s="171">
        <v>0</v>
      </c>
      <c r="C118" s="171" t="s">
        <v>571</v>
      </c>
      <c r="D118" s="171">
        <v>170</v>
      </c>
      <c r="E118" s="171" t="s">
        <v>124</v>
      </c>
      <c r="F118" s="171">
        <v>1428952.526209</v>
      </c>
      <c r="G118" s="171" t="s">
        <v>569</v>
      </c>
      <c r="H118" s="171" t="s">
        <v>305</v>
      </c>
      <c r="I118" s="171" t="s">
        <v>324</v>
      </c>
      <c r="J118" s="171" t="s">
        <v>424</v>
      </c>
      <c r="K118" s="111" t="s">
        <v>424</v>
      </c>
      <c r="L118" s="111">
        <v>-368928</v>
      </c>
      <c r="M118" s="111">
        <v>30</v>
      </c>
      <c r="N118" s="111" t="s">
        <v>408</v>
      </c>
      <c r="O118" s="111" t="s">
        <v>185</v>
      </c>
      <c r="P118" s="111" t="s">
        <v>313</v>
      </c>
      <c r="Q118" s="111" t="s">
        <v>543</v>
      </c>
      <c r="R118" s="111" t="s">
        <v>543</v>
      </c>
      <c r="S118" s="111">
        <v>2012</v>
      </c>
      <c r="T118" s="111">
        <v>1</v>
      </c>
      <c r="U118" s="117">
        <v>40848</v>
      </c>
      <c r="V118" s="117">
        <v>40848</v>
      </c>
      <c r="W118" s="111" t="s">
        <v>570</v>
      </c>
      <c r="X118" s="118" t="str">
        <f t="shared" si="7"/>
        <v>EUR</v>
      </c>
      <c r="Y118" s="118" t="str">
        <f t="shared" si="8"/>
        <v>GoO-Sweden-NULL-NULL-2012-1</v>
      </c>
      <c r="Z118" s="110">
        <f t="shared" si="9"/>
        <v>8</v>
      </c>
      <c r="AA118" s="110">
        <f t="shared" si="15"/>
        <v>0</v>
      </c>
      <c r="AB118" s="22" t="str">
        <f t="shared" si="10"/>
        <v>NOK2011-11-01</v>
      </c>
      <c r="AC118" s="22">
        <f t="shared" si="11"/>
        <v>7.7454217666438998</v>
      </c>
      <c r="AD118" s="22">
        <f t="shared" si="12"/>
        <v>1428952.5262090031</v>
      </c>
      <c r="AE118" s="36">
        <f t="shared" si="13"/>
        <v>0</v>
      </c>
      <c r="AF118" s="36">
        <f t="shared" si="16"/>
        <v>0</v>
      </c>
    </row>
    <row r="119" spans="1:32" x14ac:dyDescent="0.25">
      <c r="A119" s="174">
        <v>40849</v>
      </c>
      <c r="B119" s="171">
        <v>0</v>
      </c>
      <c r="C119" s="171" t="s">
        <v>571</v>
      </c>
      <c r="D119" s="171">
        <v>170</v>
      </c>
      <c r="E119" s="171" t="s">
        <v>124</v>
      </c>
      <c r="F119" s="171">
        <v>-2951319.7032252601</v>
      </c>
      <c r="G119" s="171" t="s">
        <v>569</v>
      </c>
      <c r="H119" s="171" t="s">
        <v>305</v>
      </c>
      <c r="I119" s="171" t="s">
        <v>324</v>
      </c>
      <c r="J119" s="171" t="s">
        <v>424</v>
      </c>
      <c r="K119" s="111" t="s">
        <v>424</v>
      </c>
      <c r="L119" s="111">
        <v>-368928</v>
      </c>
      <c r="M119" s="111">
        <v>30</v>
      </c>
      <c r="N119" s="111" t="s">
        <v>408</v>
      </c>
      <c r="O119" s="111" t="s">
        <v>185</v>
      </c>
      <c r="P119" s="111" t="s">
        <v>313</v>
      </c>
      <c r="Q119" s="111" t="s">
        <v>543</v>
      </c>
      <c r="R119" s="111" t="s">
        <v>543</v>
      </c>
      <c r="S119" s="111">
        <v>2012</v>
      </c>
      <c r="T119" s="111">
        <v>1</v>
      </c>
      <c r="U119" s="117">
        <v>40848</v>
      </c>
      <c r="V119" s="117">
        <v>40849</v>
      </c>
      <c r="W119" s="111" t="s">
        <v>183</v>
      </c>
      <c r="X119" s="118" t="str">
        <f t="shared" si="7"/>
        <v>EUR</v>
      </c>
      <c r="Y119" s="118" t="str">
        <f t="shared" si="8"/>
        <v>GoO-Sweden-NULL-NULL-2012-1</v>
      </c>
      <c r="Z119" s="110">
        <f t="shared" si="9"/>
        <v>8</v>
      </c>
      <c r="AA119" s="110">
        <f t="shared" si="15"/>
        <v>-2951424</v>
      </c>
      <c r="AB119" s="22" t="str">
        <f t="shared" si="10"/>
        <v>EUR2011-11-02</v>
      </c>
      <c r="AC119" s="22">
        <f t="shared" si="11"/>
        <v>1</v>
      </c>
      <c r="AD119" s="22">
        <f t="shared" si="12"/>
        <v>-2951424</v>
      </c>
      <c r="AE119" s="36">
        <f t="shared" si="13"/>
        <v>0</v>
      </c>
      <c r="AF119" s="36">
        <f t="shared" si="16"/>
        <v>-3.5339999999999997E-5</v>
      </c>
    </row>
    <row r="120" spans="1:32" x14ac:dyDescent="0.25">
      <c r="A120" s="174">
        <v>40909</v>
      </c>
      <c r="B120" s="171">
        <v>0</v>
      </c>
      <c r="C120" s="171" t="s">
        <v>571</v>
      </c>
      <c r="D120" s="171">
        <v>170</v>
      </c>
      <c r="E120" s="171" t="s">
        <v>124</v>
      </c>
      <c r="F120" s="171">
        <v>317961.91081255302</v>
      </c>
      <c r="G120" s="171" t="s">
        <v>569</v>
      </c>
      <c r="H120" s="171" t="s">
        <v>305</v>
      </c>
      <c r="I120" s="171" t="s">
        <v>304</v>
      </c>
      <c r="J120" s="171" t="s">
        <v>425</v>
      </c>
      <c r="K120" s="111" t="s">
        <v>425</v>
      </c>
      <c r="L120" s="111">
        <v>-367920</v>
      </c>
      <c r="M120" s="111">
        <v>30</v>
      </c>
      <c r="N120" s="111" t="s">
        <v>408</v>
      </c>
      <c r="O120" s="111" t="s">
        <v>185</v>
      </c>
      <c r="P120" s="111" t="s">
        <v>313</v>
      </c>
      <c r="Q120" s="111" t="s">
        <v>543</v>
      </c>
      <c r="R120" s="111" t="s">
        <v>543</v>
      </c>
      <c r="S120" s="111">
        <v>2010</v>
      </c>
      <c r="T120" s="111">
        <v>1</v>
      </c>
      <c r="U120" s="117">
        <v>40909</v>
      </c>
      <c r="V120" s="117">
        <v>40909</v>
      </c>
      <c r="W120" s="111" t="s">
        <v>183</v>
      </c>
      <c r="X120" s="118" t="str">
        <f t="shared" si="7"/>
        <v>EUR</v>
      </c>
      <c r="Y120" s="118" t="str">
        <f t="shared" si="8"/>
        <v>GoO-Sweden-NULL-NULL-2010-1</v>
      </c>
      <c r="Z120" s="110">
        <f t="shared" si="9"/>
        <v>3</v>
      </c>
      <c r="AA120" s="110">
        <f t="shared" si="15"/>
        <v>-1103760</v>
      </c>
      <c r="AB120" s="22" t="str">
        <f t="shared" si="10"/>
        <v>EUR2012-01-01</v>
      </c>
      <c r="AC120" s="22">
        <f t="shared" si="11"/>
        <v>1</v>
      </c>
      <c r="AD120" s="114">
        <f>Z120*L120-1/B13*L120*M120</f>
        <v>317961.91081635281</v>
      </c>
      <c r="AE120" s="36">
        <f t="shared" si="13"/>
        <v>0</v>
      </c>
      <c r="AF120" s="36">
        <f t="shared" si="16"/>
        <v>0</v>
      </c>
    </row>
    <row r="121" spans="1:32" x14ac:dyDescent="0.25">
      <c r="A121" s="174">
        <v>40909</v>
      </c>
      <c r="B121" s="171">
        <v>0</v>
      </c>
      <c r="C121" s="171" t="s">
        <v>571</v>
      </c>
      <c r="D121" s="171">
        <v>170</v>
      </c>
      <c r="E121" s="171" t="s">
        <v>124</v>
      </c>
      <c r="F121" s="171">
        <v>-1525806.96066467</v>
      </c>
      <c r="G121" s="171" t="s">
        <v>569</v>
      </c>
      <c r="H121" s="171" t="s">
        <v>305</v>
      </c>
      <c r="I121" s="171" t="s">
        <v>324</v>
      </c>
      <c r="J121" s="171" t="s">
        <v>427</v>
      </c>
      <c r="K121" s="111" t="s">
        <v>427</v>
      </c>
      <c r="L121" s="111">
        <v>-368928</v>
      </c>
      <c r="M121" s="111">
        <v>30</v>
      </c>
      <c r="N121" s="111" t="s">
        <v>408</v>
      </c>
      <c r="O121" s="111" t="s">
        <v>185</v>
      </c>
      <c r="P121" s="111" t="s">
        <v>313</v>
      </c>
      <c r="Q121" s="111" t="s">
        <v>543</v>
      </c>
      <c r="R121" s="111" t="s">
        <v>543</v>
      </c>
      <c r="S121" s="111">
        <v>2012</v>
      </c>
      <c r="T121" s="111">
        <v>1</v>
      </c>
      <c r="U121" s="117">
        <v>40909</v>
      </c>
      <c r="V121" s="117">
        <v>40909</v>
      </c>
      <c r="W121" s="111" t="s">
        <v>183</v>
      </c>
      <c r="X121" s="118" t="str">
        <f t="shared" si="7"/>
        <v>EUR</v>
      </c>
      <c r="Y121" s="118" t="str">
        <f t="shared" si="8"/>
        <v>GoO-Sweden-NULL-NULL-2012-1</v>
      </c>
      <c r="Z121" s="110">
        <f t="shared" si="9"/>
        <v>8</v>
      </c>
      <c r="AA121" s="110">
        <f t="shared" si="15"/>
        <v>-2951424</v>
      </c>
      <c r="AB121" s="22" t="str">
        <f t="shared" si="10"/>
        <v>EUR2012-01-01</v>
      </c>
      <c r="AC121" s="22">
        <f t="shared" si="11"/>
        <v>1</v>
      </c>
      <c r="AD121" s="22">
        <f t="shared" si="12"/>
        <v>8116416</v>
      </c>
      <c r="AE121" s="36">
        <f t="shared" si="13"/>
        <v>0</v>
      </c>
      <c r="AF121" s="36">
        <f t="shared" si="16"/>
        <v>-1.18799024</v>
      </c>
    </row>
    <row r="122" spans="1:32" x14ac:dyDescent="0.25">
      <c r="A122" s="174">
        <v>40544</v>
      </c>
      <c r="B122" s="171">
        <v>0</v>
      </c>
      <c r="C122" s="171" t="s">
        <v>568</v>
      </c>
      <c r="D122" s="171">
        <v>170</v>
      </c>
      <c r="E122" s="171" t="s">
        <v>124</v>
      </c>
      <c r="F122" s="171">
        <v>119897.649650494</v>
      </c>
      <c r="G122" s="171" t="s">
        <v>569</v>
      </c>
      <c r="H122" s="171" t="s">
        <v>305</v>
      </c>
      <c r="I122" s="171" t="s">
        <v>337</v>
      </c>
      <c r="J122" s="171" t="s">
        <v>429</v>
      </c>
      <c r="K122" s="111" t="s">
        <v>429</v>
      </c>
      <c r="L122" s="111">
        <v>-31248</v>
      </c>
      <c r="M122" s="111">
        <v>30</v>
      </c>
      <c r="N122" s="111" t="s">
        <v>408</v>
      </c>
      <c r="O122" s="111" t="s">
        <v>185</v>
      </c>
      <c r="P122" s="111" t="s">
        <v>313</v>
      </c>
      <c r="Q122" s="111" t="s">
        <v>543</v>
      </c>
      <c r="R122" s="111" t="s">
        <v>543</v>
      </c>
      <c r="S122" s="111">
        <v>2010</v>
      </c>
      <c r="T122" s="111">
        <v>1</v>
      </c>
      <c r="U122" s="117">
        <v>40544</v>
      </c>
      <c r="V122" s="117">
        <v>40544</v>
      </c>
      <c r="W122" s="111" t="s">
        <v>570</v>
      </c>
      <c r="X122" s="118" t="str">
        <f t="shared" si="7"/>
        <v>EUR</v>
      </c>
      <c r="Y122" s="118" t="str">
        <f t="shared" si="8"/>
        <v>GoO-Sweden-NULL-NULL-2010-1</v>
      </c>
      <c r="Z122" s="110">
        <f t="shared" si="9"/>
        <v>3</v>
      </c>
      <c r="AA122" s="110">
        <f t="shared" si="15"/>
        <v>0</v>
      </c>
      <c r="AB122" s="22" t="str">
        <f t="shared" si="10"/>
        <v>NOK2011-01-01</v>
      </c>
      <c r="AC122" s="22">
        <f t="shared" si="11"/>
        <v>7.8186686956139102</v>
      </c>
      <c r="AD122" s="22">
        <f t="shared" si="12"/>
        <v>119897.64965049381</v>
      </c>
      <c r="AE122" s="36">
        <f t="shared" si="13"/>
        <v>0</v>
      </c>
      <c r="AF122" s="36">
        <f t="shared" si="16"/>
        <v>0</v>
      </c>
    </row>
    <row r="123" spans="1:32" x14ac:dyDescent="0.25">
      <c r="A123" s="174">
        <v>40849</v>
      </c>
      <c r="B123" s="171">
        <v>0</v>
      </c>
      <c r="C123" s="171" t="s">
        <v>571</v>
      </c>
      <c r="D123" s="171">
        <v>170</v>
      </c>
      <c r="E123" s="171" t="s">
        <v>124</v>
      </c>
      <c r="F123" s="171">
        <v>-93740.687295064694</v>
      </c>
      <c r="G123" s="171" t="s">
        <v>569</v>
      </c>
      <c r="H123" s="171" t="s">
        <v>305</v>
      </c>
      <c r="I123" s="171" t="s">
        <v>337</v>
      </c>
      <c r="J123" s="171" t="s">
        <v>429</v>
      </c>
      <c r="K123" s="111" t="s">
        <v>429</v>
      </c>
      <c r="L123" s="111">
        <v>-31248</v>
      </c>
      <c r="M123" s="111">
        <v>30</v>
      </c>
      <c r="N123" s="111" t="s">
        <v>408</v>
      </c>
      <c r="O123" s="111" t="s">
        <v>185</v>
      </c>
      <c r="P123" s="111" t="s">
        <v>313</v>
      </c>
      <c r="Q123" s="111" t="s">
        <v>543</v>
      </c>
      <c r="R123" s="111" t="s">
        <v>543</v>
      </c>
      <c r="S123" s="111">
        <v>2010</v>
      </c>
      <c r="T123" s="111">
        <v>1</v>
      </c>
      <c r="U123" s="117">
        <v>40544</v>
      </c>
      <c r="V123" s="117">
        <v>40849</v>
      </c>
      <c r="W123" s="111" t="s">
        <v>183</v>
      </c>
      <c r="X123" s="118" t="str">
        <f t="shared" si="7"/>
        <v>EUR</v>
      </c>
      <c r="Y123" s="118" t="str">
        <f t="shared" si="8"/>
        <v>GoO-Sweden-NULL-NULL-2010-1</v>
      </c>
      <c r="Z123" s="110">
        <f t="shared" si="9"/>
        <v>3</v>
      </c>
      <c r="AA123" s="110">
        <f t="shared" si="15"/>
        <v>-93744</v>
      </c>
      <c r="AB123" s="22" t="str">
        <f t="shared" si="10"/>
        <v>EUR2011-11-02</v>
      </c>
      <c r="AC123" s="22">
        <f t="shared" si="11"/>
        <v>1</v>
      </c>
      <c r="AD123" s="22">
        <f t="shared" si="12"/>
        <v>-93744</v>
      </c>
      <c r="AE123" s="36">
        <f t="shared" si="13"/>
        <v>0</v>
      </c>
      <c r="AF123" s="36">
        <f t="shared" si="16"/>
        <v>-3.5339999999999997E-5</v>
      </c>
    </row>
    <row r="124" spans="1:32" x14ac:dyDescent="0.25">
      <c r="A124" s="174">
        <v>40544</v>
      </c>
      <c r="B124" s="171">
        <v>0</v>
      </c>
      <c r="C124" s="171" t="s">
        <v>568</v>
      </c>
      <c r="D124" s="171">
        <v>170</v>
      </c>
      <c r="E124" s="171" t="s">
        <v>124</v>
      </c>
      <c r="F124" s="171">
        <v>119897.649650494</v>
      </c>
      <c r="G124" s="171" t="s">
        <v>569</v>
      </c>
      <c r="H124" s="171" t="s">
        <v>305</v>
      </c>
      <c r="I124" s="171" t="s">
        <v>340</v>
      </c>
      <c r="J124" s="171" t="s">
        <v>431</v>
      </c>
      <c r="K124" s="111" t="s">
        <v>431</v>
      </c>
      <c r="L124" s="111">
        <v>-31248</v>
      </c>
      <c r="M124" s="111">
        <v>30</v>
      </c>
      <c r="N124" s="111" t="s">
        <v>408</v>
      </c>
      <c r="O124" s="111" t="s">
        <v>185</v>
      </c>
      <c r="P124" s="111" t="s">
        <v>313</v>
      </c>
      <c r="Q124" s="111" t="s">
        <v>543</v>
      </c>
      <c r="R124" s="111" t="s">
        <v>543</v>
      </c>
      <c r="S124" s="111">
        <v>2012</v>
      </c>
      <c r="T124" s="111">
        <v>1</v>
      </c>
      <c r="U124" s="117">
        <v>40544</v>
      </c>
      <c r="V124" s="117">
        <v>40544</v>
      </c>
      <c r="W124" s="111" t="s">
        <v>570</v>
      </c>
      <c r="X124" s="118" t="str">
        <f t="shared" si="7"/>
        <v>EUR</v>
      </c>
      <c r="Y124" s="118" t="str">
        <f t="shared" si="8"/>
        <v>GoO-Sweden-NULL-NULL-2012-1</v>
      </c>
      <c r="Z124" s="110">
        <f t="shared" si="9"/>
        <v>8</v>
      </c>
      <c r="AA124" s="110">
        <f t="shared" si="15"/>
        <v>0</v>
      </c>
      <c r="AB124" s="22" t="str">
        <f t="shared" si="10"/>
        <v>NOK2011-01-01</v>
      </c>
      <c r="AC124" s="22">
        <f t="shared" si="11"/>
        <v>7.8186686956139102</v>
      </c>
      <c r="AD124" s="22">
        <f t="shared" si="12"/>
        <v>119897.64965049381</v>
      </c>
      <c r="AE124" s="36">
        <f t="shared" si="13"/>
        <v>0</v>
      </c>
      <c r="AF124" s="36">
        <f t="shared" si="16"/>
        <v>0</v>
      </c>
    </row>
    <row r="125" spans="1:32" x14ac:dyDescent="0.25">
      <c r="A125" s="174">
        <v>40849</v>
      </c>
      <c r="B125" s="171">
        <v>0</v>
      </c>
      <c r="C125" s="171" t="s">
        <v>571</v>
      </c>
      <c r="D125" s="171">
        <v>170</v>
      </c>
      <c r="E125" s="171" t="s">
        <v>124</v>
      </c>
      <c r="F125" s="171">
        <v>-249975.166120173</v>
      </c>
      <c r="G125" s="171" t="s">
        <v>569</v>
      </c>
      <c r="H125" s="171" t="s">
        <v>305</v>
      </c>
      <c r="I125" s="171" t="s">
        <v>340</v>
      </c>
      <c r="J125" s="171" t="s">
        <v>431</v>
      </c>
      <c r="K125" s="111" t="s">
        <v>431</v>
      </c>
      <c r="L125" s="111">
        <v>-31248</v>
      </c>
      <c r="M125" s="111">
        <v>30</v>
      </c>
      <c r="N125" s="111" t="s">
        <v>408</v>
      </c>
      <c r="O125" s="111" t="s">
        <v>185</v>
      </c>
      <c r="P125" s="111" t="s">
        <v>313</v>
      </c>
      <c r="Q125" s="111" t="s">
        <v>543</v>
      </c>
      <c r="R125" s="111" t="s">
        <v>543</v>
      </c>
      <c r="S125" s="111">
        <v>2012</v>
      </c>
      <c r="T125" s="111">
        <v>1</v>
      </c>
      <c r="U125" s="117">
        <v>40544</v>
      </c>
      <c r="V125" s="117">
        <v>40849</v>
      </c>
      <c r="W125" s="111" t="s">
        <v>183</v>
      </c>
      <c r="X125" s="118" t="str">
        <f t="shared" si="7"/>
        <v>EUR</v>
      </c>
      <c r="Y125" s="118" t="str">
        <f t="shared" si="8"/>
        <v>GoO-Sweden-NULL-NULL-2012-1</v>
      </c>
      <c r="Z125" s="110">
        <f t="shared" si="9"/>
        <v>8</v>
      </c>
      <c r="AA125" s="110">
        <f t="shared" si="15"/>
        <v>-249984</v>
      </c>
      <c r="AB125" s="22" t="str">
        <f t="shared" si="10"/>
        <v>EUR2011-11-02</v>
      </c>
      <c r="AC125" s="22">
        <f t="shared" si="11"/>
        <v>1</v>
      </c>
      <c r="AD125" s="22">
        <f t="shared" si="12"/>
        <v>-249984</v>
      </c>
      <c r="AE125" s="36">
        <f t="shared" si="13"/>
        <v>0</v>
      </c>
      <c r="AF125" s="36">
        <f t="shared" si="16"/>
        <v>-3.5339999999999997E-5</v>
      </c>
    </row>
    <row r="126" spans="1:32" x14ac:dyDescent="0.25">
      <c r="A126" s="174">
        <v>40848</v>
      </c>
      <c r="B126" s="171">
        <v>0</v>
      </c>
      <c r="C126" s="171" t="s">
        <v>571</v>
      </c>
      <c r="D126" s="171">
        <v>170</v>
      </c>
      <c r="E126" s="171" t="s">
        <v>124</v>
      </c>
      <c r="F126" s="171">
        <v>121031.498121528</v>
      </c>
      <c r="G126" s="171" t="s">
        <v>569</v>
      </c>
      <c r="H126" s="171" t="s">
        <v>305</v>
      </c>
      <c r="I126" s="171" t="s">
        <v>337</v>
      </c>
      <c r="J126" s="171" t="s">
        <v>433</v>
      </c>
      <c r="K126" s="111" t="s">
        <v>433</v>
      </c>
      <c r="L126" s="111">
        <v>-31248</v>
      </c>
      <c r="M126" s="111">
        <v>30</v>
      </c>
      <c r="N126" s="111" t="s">
        <v>408</v>
      </c>
      <c r="O126" s="111" t="s">
        <v>185</v>
      </c>
      <c r="P126" s="111" t="s">
        <v>313</v>
      </c>
      <c r="Q126" s="111" t="s">
        <v>543</v>
      </c>
      <c r="R126" s="111" t="s">
        <v>543</v>
      </c>
      <c r="S126" s="111">
        <v>2010</v>
      </c>
      <c r="T126" s="111">
        <v>1</v>
      </c>
      <c r="U126" s="117">
        <v>40848</v>
      </c>
      <c r="V126" s="117">
        <v>40848</v>
      </c>
      <c r="W126" s="111" t="s">
        <v>570</v>
      </c>
      <c r="X126" s="118" t="str">
        <f t="shared" si="7"/>
        <v>EUR</v>
      </c>
      <c r="Y126" s="118" t="str">
        <f t="shared" si="8"/>
        <v>GoO-Sweden-NULL-NULL-2010-1</v>
      </c>
      <c r="Z126" s="110">
        <f t="shared" si="9"/>
        <v>3</v>
      </c>
      <c r="AA126" s="110">
        <f t="shared" si="15"/>
        <v>0</v>
      </c>
      <c r="AB126" s="22" t="str">
        <f t="shared" si="10"/>
        <v>NOK2011-11-01</v>
      </c>
      <c r="AC126" s="22">
        <f t="shared" si="11"/>
        <v>7.7454217666438998</v>
      </c>
      <c r="AD126" s="22">
        <f t="shared" si="12"/>
        <v>121031.49812152758</v>
      </c>
      <c r="AE126" s="36">
        <f t="shared" si="13"/>
        <v>0</v>
      </c>
      <c r="AF126" s="36">
        <f t="shared" si="16"/>
        <v>0</v>
      </c>
    </row>
    <row r="127" spans="1:32" x14ac:dyDescent="0.25">
      <c r="A127" s="174">
        <v>40849</v>
      </c>
      <c r="B127" s="171">
        <v>0</v>
      </c>
      <c r="C127" s="171" t="s">
        <v>571</v>
      </c>
      <c r="D127" s="171">
        <v>170</v>
      </c>
      <c r="E127" s="171" t="s">
        <v>124</v>
      </c>
      <c r="F127" s="171">
        <v>-93740.687295064694</v>
      </c>
      <c r="G127" s="171" t="s">
        <v>569</v>
      </c>
      <c r="H127" s="171" t="s">
        <v>305</v>
      </c>
      <c r="I127" s="171" t="s">
        <v>337</v>
      </c>
      <c r="J127" s="171" t="s">
        <v>433</v>
      </c>
      <c r="K127" s="111" t="s">
        <v>433</v>
      </c>
      <c r="L127" s="111">
        <v>-31248</v>
      </c>
      <c r="M127" s="111">
        <v>30</v>
      </c>
      <c r="N127" s="111" t="s">
        <v>408</v>
      </c>
      <c r="O127" s="111" t="s">
        <v>185</v>
      </c>
      <c r="P127" s="111" t="s">
        <v>313</v>
      </c>
      <c r="Q127" s="111" t="s">
        <v>543</v>
      </c>
      <c r="R127" s="111" t="s">
        <v>543</v>
      </c>
      <c r="S127" s="111">
        <v>2010</v>
      </c>
      <c r="T127" s="111">
        <v>1</v>
      </c>
      <c r="U127" s="117">
        <v>40848</v>
      </c>
      <c r="V127" s="117">
        <v>40849</v>
      </c>
      <c r="W127" s="111" t="s">
        <v>183</v>
      </c>
      <c r="X127" s="118" t="str">
        <f t="shared" si="7"/>
        <v>EUR</v>
      </c>
      <c r="Y127" s="118" t="str">
        <f t="shared" si="8"/>
        <v>GoO-Sweden-NULL-NULL-2010-1</v>
      </c>
      <c r="Z127" s="110">
        <f t="shared" si="9"/>
        <v>3</v>
      </c>
      <c r="AA127" s="110">
        <f t="shared" si="15"/>
        <v>-93744</v>
      </c>
      <c r="AB127" s="22" t="str">
        <f t="shared" si="10"/>
        <v>EUR2011-11-02</v>
      </c>
      <c r="AC127" s="22">
        <f t="shared" si="11"/>
        <v>1</v>
      </c>
      <c r="AD127" s="22">
        <f t="shared" si="12"/>
        <v>-93744</v>
      </c>
      <c r="AE127" s="36">
        <f t="shared" si="13"/>
        <v>0</v>
      </c>
      <c r="AF127" s="36">
        <f t="shared" si="16"/>
        <v>-3.5339999999999997E-5</v>
      </c>
    </row>
    <row r="128" spans="1:32" x14ac:dyDescent="0.25">
      <c r="A128" s="174">
        <v>40848</v>
      </c>
      <c r="B128" s="171">
        <v>0</v>
      </c>
      <c r="C128" s="171" t="s">
        <v>571</v>
      </c>
      <c r="D128" s="171">
        <v>170</v>
      </c>
      <c r="E128" s="171" t="s">
        <v>124</v>
      </c>
      <c r="F128" s="171">
        <v>121031.498121528</v>
      </c>
      <c r="G128" s="171" t="s">
        <v>569</v>
      </c>
      <c r="H128" s="171" t="s">
        <v>305</v>
      </c>
      <c r="I128" s="171" t="s">
        <v>340</v>
      </c>
      <c r="J128" s="171" t="s">
        <v>435</v>
      </c>
      <c r="K128" s="111" t="s">
        <v>435</v>
      </c>
      <c r="L128" s="111">
        <v>-31248</v>
      </c>
      <c r="M128" s="111">
        <v>30</v>
      </c>
      <c r="N128" s="111" t="s">
        <v>408</v>
      </c>
      <c r="O128" s="111" t="s">
        <v>185</v>
      </c>
      <c r="P128" s="111" t="s">
        <v>313</v>
      </c>
      <c r="Q128" s="111" t="s">
        <v>543</v>
      </c>
      <c r="R128" s="111" t="s">
        <v>543</v>
      </c>
      <c r="S128" s="111">
        <v>2012</v>
      </c>
      <c r="T128" s="111">
        <v>1</v>
      </c>
      <c r="U128" s="117">
        <v>40848</v>
      </c>
      <c r="V128" s="117">
        <v>40848</v>
      </c>
      <c r="W128" s="111" t="s">
        <v>570</v>
      </c>
      <c r="X128" s="118" t="str">
        <f t="shared" si="7"/>
        <v>EUR</v>
      </c>
      <c r="Y128" s="118" t="str">
        <f t="shared" si="8"/>
        <v>GoO-Sweden-NULL-NULL-2012-1</v>
      </c>
      <c r="Z128" s="110">
        <f t="shared" si="9"/>
        <v>8</v>
      </c>
      <c r="AA128" s="110">
        <f t="shared" si="15"/>
        <v>0</v>
      </c>
      <c r="AB128" s="22" t="str">
        <f t="shared" si="10"/>
        <v>NOK2011-11-01</v>
      </c>
      <c r="AC128" s="22">
        <f t="shared" si="11"/>
        <v>7.7454217666438998</v>
      </c>
      <c r="AD128" s="22">
        <f t="shared" si="12"/>
        <v>121031.49812152758</v>
      </c>
      <c r="AE128" s="36">
        <f t="shared" si="13"/>
        <v>0</v>
      </c>
      <c r="AF128" s="36">
        <f t="shared" si="16"/>
        <v>0</v>
      </c>
    </row>
    <row r="129" spans="1:32" x14ac:dyDescent="0.25">
      <c r="A129" s="174">
        <v>40849</v>
      </c>
      <c r="B129" s="171">
        <v>0</v>
      </c>
      <c r="C129" s="171" t="s">
        <v>571</v>
      </c>
      <c r="D129" s="171">
        <v>170</v>
      </c>
      <c r="E129" s="171" t="s">
        <v>124</v>
      </c>
      <c r="F129" s="171">
        <v>-249975.166120173</v>
      </c>
      <c r="G129" s="171" t="s">
        <v>569</v>
      </c>
      <c r="H129" s="171" t="s">
        <v>305</v>
      </c>
      <c r="I129" s="171" t="s">
        <v>340</v>
      </c>
      <c r="J129" s="171" t="s">
        <v>435</v>
      </c>
      <c r="K129" s="111" t="s">
        <v>435</v>
      </c>
      <c r="L129" s="111">
        <v>-31248</v>
      </c>
      <c r="M129" s="111">
        <v>30</v>
      </c>
      <c r="N129" s="111" t="s">
        <v>408</v>
      </c>
      <c r="O129" s="111" t="s">
        <v>185</v>
      </c>
      <c r="P129" s="111" t="s">
        <v>313</v>
      </c>
      <c r="Q129" s="111" t="s">
        <v>543</v>
      </c>
      <c r="R129" s="111" t="s">
        <v>543</v>
      </c>
      <c r="S129" s="111">
        <v>2012</v>
      </c>
      <c r="T129" s="111">
        <v>1</v>
      </c>
      <c r="U129" s="117">
        <v>40848</v>
      </c>
      <c r="V129" s="117">
        <v>40849</v>
      </c>
      <c r="W129" s="111" t="s">
        <v>183</v>
      </c>
      <c r="X129" s="118" t="str">
        <f t="shared" si="7"/>
        <v>EUR</v>
      </c>
      <c r="Y129" s="118" t="str">
        <f t="shared" si="8"/>
        <v>GoO-Sweden-NULL-NULL-2012-1</v>
      </c>
      <c r="Z129" s="110">
        <f t="shared" si="9"/>
        <v>8</v>
      </c>
      <c r="AA129" s="110">
        <f t="shared" si="15"/>
        <v>-249984</v>
      </c>
      <c r="AB129" s="22" t="str">
        <f t="shared" si="10"/>
        <v>EUR2011-11-02</v>
      </c>
      <c r="AC129" s="22">
        <f t="shared" si="11"/>
        <v>1</v>
      </c>
      <c r="AD129" s="22">
        <f t="shared" si="12"/>
        <v>-249984</v>
      </c>
      <c r="AE129" s="36">
        <f t="shared" si="13"/>
        <v>0</v>
      </c>
      <c r="AF129" s="36">
        <f t="shared" si="16"/>
        <v>-3.5339999999999997E-5</v>
      </c>
    </row>
    <row r="130" spans="1:32" x14ac:dyDescent="0.25">
      <c r="A130" s="174">
        <v>40909</v>
      </c>
      <c r="B130" s="171">
        <v>0</v>
      </c>
      <c r="C130" s="171" t="s">
        <v>571</v>
      </c>
      <c r="D130" s="171">
        <v>170</v>
      </c>
      <c r="E130" s="171" t="s">
        <v>124</v>
      </c>
      <c r="F130" s="171">
        <v>27004.984205997702</v>
      </c>
      <c r="G130" s="171" t="s">
        <v>569</v>
      </c>
      <c r="H130" s="171" t="s">
        <v>305</v>
      </c>
      <c r="I130" s="171" t="s">
        <v>337</v>
      </c>
      <c r="J130" s="171" t="s">
        <v>437</v>
      </c>
      <c r="K130" s="111" t="s">
        <v>437</v>
      </c>
      <c r="L130" s="111">
        <v>-31248</v>
      </c>
      <c r="M130" s="111">
        <v>30</v>
      </c>
      <c r="N130" s="111" t="s">
        <v>408</v>
      </c>
      <c r="O130" s="111" t="s">
        <v>185</v>
      </c>
      <c r="P130" s="111" t="s">
        <v>313</v>
      </c>
      <c r="Q130" s="111" t="s">
        <v>543</v>
      </c>
      <c r="R130" s="111" t="s">
        <v>543</v>
      </c>
      <c r="S130" s="111">
        <v>2010</v>
      </c>
      <c r="T130" s="111">
        <v>1</v>
      </c>
      <c r="U130" s="117">
        <v>40909</v>
      </c>
      <c r="V130" s="117">
        <v>40909</v>
      </c>
      <c r="W130" s="111" t="s">
        <v>183</v>
      </c>
      <c r="X130" s="118" t="str">
        <f t="shared" si="7"/>
        <v>EUR</v>
      </c>
      <c r="Y130" s="118" t="str">
        <f t="shared" si="8"/>
        <v>GoO-Sweden-NULL-NULL-2010-1</v>
      </c>
      <c r="Z130" s="110">
        <f t="shared" si="9"/>
        <v>3</v>
      </c>
      <c r="AA130" s="110">
        <f t="shared" si="15"/>
        <v>-93744</v>
      </c>
      <c r="AB130" s="22" t="str">
        <f t="shared" si="10"/>
        <v>EUR2012-01-01</v>
      </c>
      <c r="AC130" s="22">
        <f t="shared" si="11"/>
        <v>1</v>
      </c>
      <c r="AD130" s="22">
        <f t="shared" si="12"/>
        <v>843696</v>
      </c>
      <c r="AE130" s="36">
        <f t="shared" si="13"/>
        <v>0</v>
      </c>
      <c r="AF130" s="36">
        <f t="shared" si="16"/>
        <v>-0.96799204000000005</v>
      </c>
    </row>
    <row r="131" spans="1:32" x14ac:dyDescent="0.25">
      <c r="A131" s="174">
        <v>40909</v>
      </c>
      <c r="B131" s="171">
        <v>0</v>
      </c>
      <c r="C131" s="171" t="s">
        <v>571</v>
      </c>
      <c r="D131" s="171">
        <v>170</v>
      </c>
      <c r="E131" s="171" t="s">
        <v>124</v>
      </c>
      <c r="F131" s="171">
        <v>-129235.015794002</v>
      </c>
      <c r="G131" s="171" t="s">
        <v>569</v>
      </c>
      <c r="H131" s="171" t="s">
        <v>305</v>
      </c>
      <c r="I131" s="171" t="s">
        <v>340</v>
      </c>
      <c r="J131" s="171" t="s">
        <v>439</v>
      </c>
      <c r="K131" s="111" t="s">
        <v>439</v>
      </c>
      <c r="L131" s="111">
        <v>-31248</v>
      </c>
      <c r="M131" s="111">
        <v>30</v>
      </c>
      <c r="N131" s="111" t="s">
        <v>408</v>
      </c>
      <c r="O131" s="111" t="s">
        <v>185</v>
      </c>
      <c r="P131" s="111" t="s">
        <v>313</v>
      </c>
      <c r="Q131" s="111" t="s">
        <v>543</v>
      </c>
      <c r="R131" s="111" t="s">
        <v>543</v>
      </c>
      <c r="S131" s="111">
        <v>2012</v>
      </c>
      <c r="T131" s="111">
        <v>1</v>
      </c>
      <c r="U131" s="117">
        <v>40909</v>
      </c>
      <c r="V131" s="117">
        <v>40909</v>
      </c>
      <c r="W131" s="111" t="s">
        <v>183</v>
      </c>
      <c r="X131" s="118" t="str">
        <f t="shared" si="7"/>
        <v>EUR</v>
      </c>
      <c r="Y131" s="118" t="str">
        <f t="shared" si="8"/>
        <v>GoO-Sweden-NULL-NULL-2012-1</v>
      </c>
      <c r="Z131" s="110">
        <f t="shared" si="9"/>
        <v>8</v>
      </c>
      <c r="AA131" s="110">
        <f t="shared" si="15"/>
        <v>-249984</v>
      </c>
      <c r="AB131" s="22" t="str">
        <f t="shared" si="10"/>
        <v>EUR2012-01-01</v>
      </c>
      <c r="AC131" s="22">
        <f t="shared" si="11"/>
        <v>1</v>
      </c>
      <c r="AD131" s="22">
        <f t="shared" si="12"/>
        <v>687456</v>
      </c>
      <c r="AE131" s="36">
        <f t="shared" si="13"/>
        <v>0</v>
      </c>
      <c r="AF131" s="36">
        <f t="shared" si="16"/>
        <v>-1.18799024</v>
      </c>
    </row>
    <row r="132" spans="1:32" x14ac:dyDescent="0.25">
      <c r="A132" s="174">
        <v>40544</v>
      </c>
      <c r="B132" s="171">
        <v>0</v>
      </c>
      <c r="C132" s="171" t="s">
        <v>568</v>
      </c>
      <c r="D132" s="171">
        <v>170</v>
      </c>
      <c r="E132" s="171" t="s">
        <v>124</v>
      </c>
      <c r="F132" s="171">
        <v>-1254842.7848725501</v>
      </c>
      <c r="G132" s="171" t="s">
        <v>569</v>
      </c>
      <c r="H132" s="171" t="s">
        <v>305</v>
      </c>
      <c r="I132" s="171" t="s">
        <v>351</v>
      </c>
      <c r="J132" s="171" t="s">
        <v>441</v>
      </c>
      <c r="K132" s="111" t="s">
        <v>441</v>
      </c>
      <c r="L132" s="111">
        <v>350400</v>
      </c>
      <c r="M132" s="111">
        <v>28</v>
      </c>
      <c r="N132" s="111" t="s">
        <v>408</v>
      </c>
      <c r="O132" s="111" t="s">
        <v>352</v>
      </c>
      <c r="P132" s="111" t="s">
        <v>313</v>
      </c>
      <c r="Q132" s="111" t="s">
        <v>543</v>
      </c>
      <c r="R132" s="111" t="s">
        <v>543</v>
      </c>
      <c r="S132" s="111">
        <v>2010</v>
      </c>
      <c r="T132" s="111">
        <v>1</v>
      </c>
      <c r="U132" s="117">
        <v>40544</v>
      </c>
      <c r="V132" s="117">
        <v>40544</v>
      </c>
      <c r="W132" s="111" t="s">
        <v>570</v>
      </c>
      <c r="X132" s="118" t="str">
        <f t="shared" si="7"/>
        <v>GBP</v>
      </c>
      <c r="Y132" s="118" t="str">
        <f t="shared" si="8"/>
        <v>LECs-Sweden-NULL-NULL-2010-1</v>
      </c>
      <c r="Z132" s="110">
        <f t="shared" si="9"/>
        <v>2.5</v>
      </c>
      <c r="AA132" s="110">
        <f t="shared" si="15"/>
        <v>0</v>
      </c>
      <c r="AB132" s="22" t="str">
        <f t="shared" si="10"/>
        <v>NOK2011-01-01</v>
      </c>
      <c r="AC132" s="22">
        <f t="shared" si="11"/>
        <v>7.8186686956139102</v>
      </c>
      <c r="AD132" s="22">
        <f t="shared" si="12"/>
        <v>-1254842.7848725517</v>
      </c>
      <c r="AE132" s="36">
        <f t="shared" si="13"/>
        <v>0</v>
      </c>
      <c r="AF132" s="36">
        <f t="shared" si="16"/>
        <v>0</v>
      </c>
    </row>
    <row r="133" spans="1:32" x14ac:dyDescent="0.25">
      <c r="A133" s="174">
        <v>40849</v>
      </c>
      <c r="B133" s="171">
        <v>0</v>
      </c>
      <c r="C133" s="171" t="s">
        <v>571</v>
      </c>
      <c r="D133" s="171">
        <v>170</v>
      </c>
      <c r="E133" s="171" t="s">
        <v>124</v>
      </c>
      <c r="F133" s="171">
        <v>1021572.15562756</v>
      </c>
      <c r="G133" s="171" t="s">
        <v>569</v>
      </c>
      <c r="H133" s="171" t="s">
        <v>305</v>
      </c>
      <c r="I133" s="171" t="s">
        <v>351</v>
      </c>
      <c r="J133" s="171" t="s">
        <v>441</v>
      </c>
      <c r="K133" s="111" t="s">
        <v>441</v>
      </c>
      <c r="L133" s="111">
        <v>350400</v>
      </c>
      <c r="M133" s="111">
        <v>28</v>
      </c>
      <c r="N133" s="111" t="s">
        <v>408</v>
      </c>
      <c r="O133" s="111" t="s">
        <v>352</v>
      </c>
      <c r="P133" s="111" t="s">
        <v>313</v>
      </c>
      <c r="Q133" s="111" t="s">
        <v>543</v>
      </c>
      <c r="R133" s="111" t="s">
        <v>543</v>
      </c>
      <c r="S133" s="111">
        <v>2010</v>
      </c>
      <c r="T133" s="111">
        <v>1</v>
      </c>
      <c r="U133" s="117">
        <v>40544</v>
      </c>
      <c r="V133" s="117">
        <v>40849</v>
      </c>
      <c r="W133" s="111" t="s">
        <v>183</v>
      </c>
      <c r="X133" s="118" t="str">
        <f t="shared" si="7"/>
        <v>GBP</v>
      </c>
      <c r="Y133" s="118" t="str">
        <f t="shared" si="8"/>
        <v>LECs-Sweden-NULL-NULL-2010-1</v>
      </c>
      <c r="Z133" s="110">
        <f t="shared" si="9"/>
        <v>2.5</v>
      </c>
      <c r="AA133" s="110">
        <f t="shared" si="15"/>
        <v>751135.41585291235</v>
      </c>
      <c r="AB133" s="22" t="str">
        <f t="shared" si="10"/>
        <v>GBP2011-11-02</v>
      </c>
      <c r="AC133" s="22">
        <f t="shared" si="11"/>
        <v>0.85746052038003695</v>
      </c>
      <c r="AD133" s="22">
        <f t="shared" si="12"/>
        <v>1021621.3798528545</v>
      </c>
      <c r="AE133" s="36">
        <f t="shared" si="13"/>
        <v>0</v>
      </c>
      <c r="AF133" s="36">
        <f t="shared" si="16"/>
        <v>-4.8180000000000003E-5</v>
      </c>
    </row>
    <row r="134" spans="1:32" x14ac:dyDescent="0.25">
      <c r="A134" s="174">
        <v>40544</v>
      </c>
      <c r="B134" s="171">
        <v>0</v>
      </c>
      <c r="C134" s="171" t="s">
        <v>568</v>
      </c>
      <c r="D134" s="171">
        <v>170</v>
      </c>
      <c r="E134" s="171" t="s">
        <v>124</v>
      </c>
      <c r="F134" s="171">
        <v>-1332150.0635834499</v>
      </c>
      <c r="G134" s="171" t="s">
        <v>569</v>
      </c>
      <c r="H134" s="171" t="s">
        <v>305</v>
      </c>
      <c r="I134" s="171" t="s">
        <v>351</v>
      </c>
      <c r="J134" s="171" t="s">
        <v>443</v>
      </c>
      <c r="K134" s="111" t="s">
        <v>443</v>
      </c>
      <c r="L134" s="111">
        <v>359160</v>
      </c>
      <c r="M134" s="111">
        <v>29</v>
      </c>
      <c r="N134" s="111" t="s">
        <v>408</v>
      </c>
      <c r="O134" s="111" t="s">
        <v>352</v>
      </c>
      <c r="P134" s="111" t="s">
        <v>313</v>
      </c>
      <c r="Q134" s="111" t="s">
        <v>543</v>
      </c>
      <c r="R134" s="111" t="s">
        <v>543</v>
      </c>
      <c r="S134" s="111">
        <v>2010</v>
      </c>
      <c r="T134" s="111">
        <v>1</v>
      </c>
      <c r="U134" s="117">
        <v>40544</v>
      </c>
      <c r="V134" s="117">
        <v>40544</v>
      </c>
      <c r="W134" s="111" t="s">
        <v>570</v>
      </c>
      <c r="X134" s="118" t="str">
        <f t="shared" si="7"/>
        <v>GBP</v>
      </c>
      <c r="Y134" s="118" t="str">
        <f t="shared" si="8"/>
        <v>LECs-Sweden-NULL-NULL-2010-1</v>
      </c>
      <c r="Z134" s="110">
        <f t="shared" si="9"/>
        <v>2.5</v>
      </c>
      <c r="AA134" s="110">
        <f t="shared" si="15"/>
        <v>0</v>
      </c>
      <c r="AB134" s="22" t="str">
        <f t="shared" si="10"/>
        <v>NOK2011-01-01</v>
      </c>
      <c r="AC134" s="22">
        <f t="shared" si="11"/>
        <v>7.8186686956139102</v>
      </c>
      <c r="AD134" s="22">
        <f t="shared" si="12"/>
        <v>-1332150.0635834499</v>
      </c>
      <c r="AE134" s="36">
        <f t="shared" si="13"/>
        <v>0</v>
      </c>
      <c r="AF134" s="36">
        <f t="shared" si="16"/>
        <v>0</v>
      </c>
    </row>
    <row r="135" spans="1:32" x14ac:dyDescent="0.25">
      <c r="A135" s="174">
        <v>40849</v>
      </c>
      <c r="B135" s="171">
        <v>0</v>
      </c>
      <c r="C135" s="171" t="s">
        <v>571</v>
      </c>
      <c r="D135" s="171">
        <v>170</v>
      </c>
      <c r="E135" s="171" t="s">
        <v>124</v>
      </c>
      <c r="F135" s="171">
        <v>1047111.45951825</v>
      </c>
      <c r="G135" s="171" t="s">
        <v>569</v>
      </c>
      <c r="H135" s="171" t="s">
        <v>305</v>
      </c>
      <c r="I135" s="171" t="s">
        <v>351</v>
      </c>
      <c r="J135" s="171" t="s">
        <v>443</v>
      </c>
      <c r="K135" s="111" t="s">
        <v>443</v>
      </c>
      <c r="L135" s="111">
        <v>359160</v>
      </c>
      <c r="M135" s="111">
        <v>29</v>
      </c>
      <c r="N135" s="111" t="s">
        <v>408</v>
      </c>
      <c r="O135" s="111" t="s">
        <v>352</v>
      </c>
      <c r="P135" s="111" t="s">
        <v>313</v>
      </c>
      <c r="Q135" s="111" t="s">
        <v>543</v>
      </c>
      <c r="R135" s="111" t="s">
        <v>543</v>
      </c>
      <c r="S135" s="111">
        <v>2010</v>
      </c>
      <c r="T135" s="111">
        <v>1</v>
      </c>
      <c r="U135" s="117">
        <v>40544</v>
      </c>
      <c r="V135" s="117">
        <v>40849</v>
      </c>
      <c r="W135" s="111" t="s">
        <v>183</v>
      </c>
      <c r="X135" s="118" t="str">
        <f t="shared" si="7"/>
        <v>GBP</v>
      </c>
      <c r="Y135" s="118" t="str">
        <f t="shared" si="8"/>
        <v>LECs-Sweden-NULL-NULL-2010-1</v>
      </c>
      <c r="Z135" s="110">
        <f t="shared" si="9"/>
        <v>2.5</v>
      </c>
      <c r="AA135" s="110">
        <f t="shared" si="15"/>
        <v>769913.80124923517</v>
      </c>
      <c r="AB135" s="22" t="str">
        <f t="shared" si="10"/>
        <v>GBP2011-11-02</v>
      </c>
      <c r="AC135" s="22">
        <f t="shared" si="11"/>
        <v>0.85746052038003695</v>
      </c>
      <c r="AD135" s="22">
        <f t="shared" si="12"/>
        <v>1047161.9143491759</v>
      </c>
      <c r="AE135" s="36">
        <f t="shared" si="13"/>
        <v>0</v>
      </c>
      <c r="AF135" s="36">
        <f t="shared" si="16"/>
        <v>-4.8180000000000003E-5</v>
      </c>
    </row>
    <row r="136" spans="1:32" x14ac:dyDescent="0.25">
      <c r="A136" s="174">
        <v>40544</v>
      </c>
      <c r="B136" s="171">
        <v>0</v>
      </c>
      <c r="C136" s="171" t="s">
        <v>568</v>
      </c>
      <c r="D136" s="171">
        <v>170</v>
      </c>
      <c r="E136" s="171" t="s">
        <v>124</v>
      </c>
      <c r="F136" s="171">
        <v>1411698.13298162</v>
      </c>
      <c r="G136" s="171" t="s">
        <v>569</v>
      </c>
      <c r="H136" s="171" t="s">
        <v>305</v>
      </c>
      <c r="I136" s="171" t="s">
        <v>351</v>
      </c>
      <c r="J136" s="171" t="s">
        <v>444</v>
      </c>
      <c r="K136" s="111" t="s">
        <v>444</v>
      </c>
      <c r="L136" s="111">
        <v>-367920</v>
      </c>
      <c r="M136" s="111">
        <v>30</v>
      </c>
      <c r="N136" s="111" t="s">
        <v>408</v>
      </c>
      <c r="O136" s="111" t="s">
        <v>352</v>
      </c>
      <c r="P136" s="111" t="s">
        <v>313</v>
      </c>
      <c r="Q136" s="111" t="s">
        <v>543</v>
      </c>
      <c r="R136" s="111" t="s">
        <v>543</v>
      </c>
      <c r="S136" s="111">
        <v>2010</v>
      </c>
      <c r="T136" s="111">
        <v>1</v>
      </c>
      <c r="U136" s="117">
        <v>40544</v>
      </c>
      <c r="V136" s="117">
        <v>40544</v>
      </c>
      <c r="W136" s="111" t="s">
        <v>570</v>
      </c>
      <c r="X136" s="118" t="str">
        <f t="shared" si="7"/>
        <v>GBP</v>
      </c>
      <c r="Y136" s="118" t="str">
        <f t="shared" si="8"/>
        <v>LECs-Sweden-NULL-NULL-2010-1</v>
      </c>
      <c r="Z136" s="110">
        <f t="shared" si="9"/>
        <v>2.5</v>
      </c>
      <c r="AA136" s="110">
        <f t="shared" si="15"/>
        <v>0</v>
      </c>
      <c r="AB136" s="22" t="str">
        <f t="shared" si="10"/>
        <v>NOK2011-01-01</v>
      </c>
      <c r="AC136" s="22">
        <f t="shared" si="11"/>
        <v>7.8186686956139102</v>
      </c>
      <c r="AD136" s="22">
        <f t="shared" si="12"/>
        <v>1411698.1329816207</v>
      </c>
      <c r="AE136" s="36">
        <f t="shared" si="13"/>
        <v>0</v>
      </c>
      <c r="AF136" s="36">
        <f t="shared" si="16"/>
        <v>0</v>
      </c>
    </row>
    <row r="137" spans="1:32" x14ac:dyDescent="0.25">
      <c r="A137" s="174">
        <v>40849</v>
      </c>
      <c r="B137" s="171">
        <v>0</v>
      </c>
      <c r="C137" s="171" t="s">
        <v>571</v>
      </c>
      <c r="D137" s="171">
        <v>170</v>
      </c>
      <c r="E137" s="171" t="s">
        <v>124</v>
      </c>
      <c r="F137" s="171">
        <v>-1072650.7634089401</v>
      </c>
      <c r="G137" s="171" t="s">
        <v>569</v>
      </c>
      <c r="H137" s="171" t="s">
        <v>305</v>
      </c>
      <c r="I137" s="171" t="s">
        <v>351</v>
      </c>
      <c r="J137" s="171" t="s">
        <v>444</v>
      </c>
      <c r="K137" s="111" t="s">
        <v>444</v>
      </c>
      <c r="L137" s="111">
        <v>-367920</v>
      </c>
      <c r="M137" s="111">
        <v>30</v>
      </c>
      <c r="N137" s="111" t="s">
        <v>408</v>
      </c>
      <c r="O137" s="111" t="s">
        <v>352</v>
      </c>
      <c r="P137" s="111" t="s">
        <v>313</v>
      </c>
      <c r="Q137" s="111" t="s">
        <v>543</v>
      </c>
      <c r="R137" s="111" t="s">
        <v>543</v>
      </c>
      <c r="S137" s="111">
        <v>2010</v>
      </c>
      <c r="T137" s="111">
        <v>1</v>
      </c>
      <c r="U137" s="117">
        <v>40544</v>
      </c>
      <c r="V137" s="117">
        <v>40849</v>
      </c>
      <c r="W137" s="111" t="s">
        <v>183</v>
      </c>
      <c r="X137" s="118" t="str">
        <f t="shared" si="7"/>
        <v>GBP</v>
      </c>
      <c r="Y137" s="118" t="str">
        <f t="shared" si="8"/>
        <v>LECs-Sweden-NULL-NULL-2010-1</v>
      </c>
      <c r="Z137" s="110">
        <f t="shared" si="9"/>
        <v>2.5</v>
      </c>
      <c r="AA137" s="110">
        <f t="shared" si="15"/>
        <v>-788692.18664555799</v>
      </c>
      <c r="AB137" s="22" t="str">
        <f t="shared" si="10"/>
        <v>GBP2011-11-02</v>
      </c>
      <c r="AC137" s="22">
        <f t="shared" si="11"/>
        <v>0.85746052038003695</v>
      </c>
      <c r="AD137" s="22">
        <f t="shared" si="12"/>
        <v>-1072702.4488454971</v>
      </c>
      <c r="AE137" s="36">
        <f t="shared" si="13"/>
        <v>0</v>
      </c>
      <c r="AF137" s="36">
        <f t="shared" si="16"/>
        <v>-4.8180000000000003E-5</v>
      </c>
    </row>
    <row r="138" spans="1:32" x14ac:dyDescent="0.25">
      <c r="A138" s="174">
        <v>40848</v>
      </c>
      <c r="B138" s="171">
        <v>0</v>
      </c>
      <c r="C138" s="171" t="s">
        <v>571</v>
      </c>
      <c r="D138" s="171">
        <v>170</v>
      </c>
      <c r="E138" s="171" t="s">
        <v>124</v>
      </c>
      <c r="F138" s="171">
        <v>-1266709.58607477</v>
      </c>
      <c r="G138" s="171" t="s">
        <v>569</v>
      </c>
      <c r="H138" s="171" t="s">
        <v>305</v>
      </c>
      <c r="I138" s="171" t="s">
        <v>351</v>
      </c>
      <c r="J138" s="171" t="s">
        <v>445</v>
      </c>
      <c r="K138" s="111" t="s">
        <v>445</v>
      </c>
      <c r="L138" s="111">
        <v>350400</v>
      </c>
      <c r="M138" s="111">
        <v>28</v>
      </c>
      <c r="N138" s="111" t="s">
        <v>408</v>
      </c>
      <c r="O138" s="111" t="s">
        <v>352</v>
      </c>
      <c r="P138" s="111" t="s">
        <v>313</v>
      </c>
      <c r="Q138" s="111" t="s">
        <v>543</v>
      </c>
      <c r="R138" s="111" t="s">
        <v>543</v>
      </c>
      <c r="S138" s="111">
        <v>2010</v>
      </c>
      <c r="T138" s="111">
        <v>1</v>
      </c>
      <c r="U138" s="117">
        <v>40848</v>
      </c>
      <c r="V138" s="117">
        <v>40848</v>
      </c>
      <c r="W138" s="111" t="s">
        <v>570</v>
      </c>
      <c r="X138" s="118" t="str">
        <f t="shared" si="7"/>
        <v>GBP</v>
      </c>
      <c r="Y138" s="118" t="str">
        <f t="shared" si="8"/>
        <v>LECs-Sweden-NULL-NULL-2010-1</v>
      </c>
      <c r="Z138" s="110">
        <f t="shared" si="9"/>
        <v>2.5</v>
      </c>
      <c r="AA138" s="110">
        <f t="shared" si="15"/>
        <v>0</v>
      </c>
      <c r="AB138" s="22" t="str">
        <f t="shared" si="10"/>
        <v>NOK2011-11-01</v>
      </c>
      <c r="AC138" s="22">
        <f t="shared" si="11"/>
        <v>7.7454217666438998</v>
      </c>
      <c r="AD138" s="22">
        <f t="shared" si="12"/>
        <v>-1266709.586074769</v>
      </c>
      <c r="AE138" s="36">
        <f t="shared" si="13"/>
        <v>0</v>
      </c>
      <c r="AF138" s="36">
        <f t="shared" si="16"/>
        <v>0</v>
      </c>
    </row>
    <row r="139" spans="1:32" x14ac:dyDescent="0.25">
      <c r="A139" s="174">
        <v>40849</v>
      </c>
      <c r="B139" s="171">
        <v>0</v>
      </c>
      <c r="C139" s="171" t="s">
        <v>571</v>
      </c>
      <c r="D139" s="171">
        <v>170</v>
      </c>
      <c r="E139" s="171" t="s">
        <v>124</v>
      </c>
      <c r="F139" s="171">
        <v>1021572.15562756</v>
      </c>
      <c r="G139" s="171" t="s">
        <v>569</v>
      </c>
      <c r="H139" s="171" t="s">
        <v>305</v>
      </c>
      <c r="I139" s="171" t="s">
        <v>351</v>
      </c>
      <c r="J139" s="171" t="s">
        <v>445</v>
      </c>
      <c r="K139" s="111" t="s">
        <v>445</v>
      </c>
      <c r="L139" s="111">
        <v>350400</v>
      </c>
      <c r="M139" s="111">
        <v>28</v>
      </c>
      <c r="N139" s="111" t="s">
        <v>408</v>
      </c>
      <c r="O139" s="111" t="s">
        <v>352</v>
      </c>
      <c r="P139" s="111" t="s">
        <v>313</v>
      </c>
      <c r="Q139" s="111" t="s">
        <v>543</v>
      </c>
      <c r="R139" s="111" t="s">
        <v>543</v>
      </c>
      <c r="S139" s="111">
        <v>2010</v>
      </c>
      <c r="T139" s="111">
        <v>1</v>
      </c>
      <c r="U139" s="117">
        <v>40848</v>
      </c>
      <c r="V139" s="117">
        <v>40849</v>
      </c>
      <c r="W139" s="111" t="s">
        <v>183</v>
      </c>
      <c r="X139" s="118" t="str">
        <f t="shared" si="7"/>
        <v>GBP</v>
      </c>
      <c r="Y139" s="118" t="str">
        <f t="shared" si="8"/>
        <v>LECs-Sweden-NULL-NULL-2010-1</v>
      </c>
      <c r="Z139" s="110">
        <f t="shared" si="9"/>
        <v>2.5</v>
      </c>
      <c r="AA139" s="110">
        <f t="shared" si="15"/>
        <v>751135.41585291235</v>
      </c>
      <c r="AB139" s="22" t="str">
        <f t="shared" si="10"/>
        <v>GBP2011-11-02</v>
      </c>
      <c r="AC139" s="22">
        <f t="shared" si="11"/>
        <v>0.85746052038003695</v>
      </c>
      <c r="AD139" s="22">
        <f t="shared" si="12"/>
        <v>1021621.3798528545</v>
      </c>
      <c r="AE139" s="36">
        <f t="shared" si="13"/>
        <v>0</v>
      </c>
      <c r="AF139" s="36">
        <f t="shared" si="16"/>
        <v>-4.8180000000000003E-5</v>
      </c>
    </row>
    <row r="140" spans="1:32" x14ac:dyDescent="0.25">
      <c r="A140" s="174">
        <v>40848</v>
      </c>
      <c r="B140" s="171">
        <v>0</v>
      </c>
      <c r="C140" s="171" t="s">
        <v>571</v>
      </c>
      <c r="D140" s="171">
        <v>170</v>
      </c>
      <c r="E140" s="171" t="s">
        <v>124</v>
      </c>
      <c r="F140" s="171">
        <v>-1344747.94450259</v>
      </c>
      <c r="G140" s="171" t="s">
        <v>569</v>
      </c>
      <c r="H140" s="171" t="s">
        <v>305</v>
      </c>
      <c r="I140" s="171" t="s">
        <v>351</v>
      </c>
      <c r="J140" s="171" t="s">
        <v>447</v>
      </c>
      <c r="K140" s="111" t="s">
        <v>447</v>
      </c>
      <c r="L140" s="111">
        <v>359160</v>
      </c>
      <c r="M140" s="111">
        <v>29</v>
      </c>
      <c r="N140" s="111" t="s">
        <v>408</v>
      </c>
      <c r="O140" s="111" t="s">
        <v>352</v>
      </c>
      <c r="P140" s="111" t="s">
        <v>313</v>
      </c>
      <c r="Q140" s="111" t="s">
        <v>543</v>
      </c>
      <c r="R140" s="111" t="s">
        <v>543</v>
      </c>
      <c r="S140" s="111">
        <v>2010</v>
      </c>
      <c r="T140" s="111">
        <v>1</v>
      </c>
      <c r="U140" s="117">
        <v>40848</v>
      </c>
      <c r="V140" s="117">
        <v>40848</v>
      </c>
      <c r="W140" s="111" t="s">
        <v>570</v>
      </c>
      <c r="X140" s="118" t="str">
        <f t="shared" si="7"/>
        <v>GBP</v>
      </c>
      <c r="Y140" s="118" t="str">
        <f t="shared" si="8"/>
        <v>LECs-Sweden-NULL-NULL-2010-1</v>
      </c>
      <c r="Z140" s="110">
        <f t="shared" si="9"/>
        <v>2.5</v>
      </c>
      <c r="AA140" s="110">
        <f t="shared" si="15"/>
        <v>0</v>
      </c>
      <c r="AB140" s="22" t="str">
        <f t="shared" si="10"/>
        <v>NOK2011-11-01</v>
      </c>
      <c r="AC140" s="22">
        <f t="shared" si="11"/>
        <v>7.7454217666438998</v>
      </c>
      <c r="AD140" s="22">
        <f t="shared" si="12"/>
        <v>-1344747.9445025895</v>
      </c>
      <c r="AE140" s="36">
        <f t="shared" si="13"/>
        <v>0</v>
      </c>
      <c r="AF140" s="36">
        <f t="shared" si="16"/>
        <v>0</v>
      </c>
    </row>
    <row r="141" spans="1:32" x14ac:dyDescent="0.25">
      <c r="A141" s="174">
        <v>40849</v>
      </c>
      <c r="B141" s="171">
        <v>0</v>
      </c>
      <c r="C141" s="171" t="s">
        <v>571</v>
      </c>
      <c r="D141" s="171">
        <v>170</v>
      </c>
      <c r="E141" s="171" t="s">
        <v>124</v>
      </c>
      <c r="F141" s="171">
        <v>1047111.45951825</v>
      </c>
      <c r="G141" s="171" t="s">
        <v>569</v>
      </c>
      <c r="H141" s="171" t="s">
        <v>305</v>
      </c>
      <c r="I141" s="171" t="s">
        <v>351</v>
      </c>
      <c r="J141" s="171" t="s">
        <v>447</v>
      </c>
      <c r="K141" s="111" t="s">
        <v>447</v>
      </c>
      <c r="L141" s="111">
        <v>359160</v>
      </c>
      <c r="M141" s="111">
        <v>29</v>
      </c>
      <c r="N141" s="111" t="s">
        <v>408</v>
      </c>
      <c r="O141" s="111" t="s">
        <v>352</v>
      </c>
      <c r="P141" s="111" t="s">
        <v>313</v>
      </c>
      <c r="Q141" s="111" t="s">
        <v>543</v>
      </c>
      <c r="R141" s="111" t="s">
        <v>543</v>
      </c>
      <c r="S141" s="111">
        <v>2010</v>
      </c>
      <c r="T141" s="111">
        <v>1</v>
      </c>
      <c r="U141" s="117">
        <v>40848</v>
      </c>
      <c r="V141" s="117">
        <v>40849</v>
      </c>
      <c r="W141" s="111" t="s">
        <v>183</v>
      </c>
      <c r="X141" s="118" t="str">
        <f t="shared" si="7"/>
        <v>GBP</v>
      </c>
      <c r="Y141" s="118" t="str">
        <f t="shared" si="8"/>
        <v>LECs-Sweden-NULL-NULL-2010-1</v>
      </c>
      <c r="Z141" s="110">
        <f t="shared" si="9"/>
        <v>2.5</v>
      </c>
      <c r="AA141" s="110">
        <f t="shared" si="15"/>
        <v>769913.80124923517</v>
      </c>
      <c r="AB141" s="22" t="str">
        <f t="shared" si="10"/>
        <v>GBP2011-11-02</v>
      </c>
      <c r="AC141" s="22">
        <f t="shared" si="11"/>
        <v>0.85746052038003695</v>
      </c>
      <c r="AD141" s="22">
        <f t="shared" si="12"/>
        <v>1047161.9143491759</v>
      </c>
      <c r="AE141" s="36">
        <f t="shared" si="13"/>
        <v>0</v>
      </c>
      <c r="AF141" s="36">
        <f t="shared" si="16"/>
        <v>-4.8180000000000003E-5</v>
      </c>
    </row>
    <row r="142" spans="1:32" x14ac:dyDescent="0.25">
      <c r="A142" s="174">
        <v>40848</v>
      </c>
      <c r="B142" s="171">
        <v>0</v>
      </c>
      <c r="C142" s="171" t="s">
        <v>571</v>
      </c>
      <c r="D142" s="171">
        <v>170</v>
      </c>
      <c r="E142" s="171" t="s">
        <v>124</v>
      </c>
      <c r="F142" s="171">
        <v>1425048.2843341201</v>
      </c>
      <c r="G142" s="171" t="s">
        <v>569</v>
      </c>
      <c r="H142" s="171" t="s">
        <v>305</v>
      </c>
      <c r="I142" s="171" t="s">
        <v>351</v>
      </c>
      <c r="J142" s="171" t="s">
        <v>448</v>
      </c>
      <c r="K142" s="111" t="s">
        <v>448</v>
      </c>
      <c r="L142" s="111">
        <v>-367920</v>
      </c>
      <c r="M142" s="111">
        <v>30</v>
      </c>
      <c r="N142" s="111" t="s">
        <v>408</v>
      </c>
      <c r="O142" s="111" t="s">
        <v>352</v>
      </c>
      <c r="P142" s="111" t="s">
        <v>313</v>
      </c>
      <c r="Q142" s="111" t="s">
        <v>543</v>
      </c>
      <c r="R142" s="111" t="s">
        <v>543</v>
      </c>
      <c r="S142" s="111">
        <v>2010</v>
      </c>
      <c r="T142" s="111">
        <v>1</v>
      </c>
      <c r="U142" s="117">
        <v>40848</v>
      </c>
      <c r="V142" s="117">
        <v>40848</v>
      </c>
      <c r="W142" s="111" t="s">
        <v>570</v>
      </c>
      <c r="X142" s="118" t="str">
        <f t="shared" si="7"/>
        <v>GBP</v>
      </c>
      <c r="Y142" s="118" t="str">
        <f t="shared" si="8"/>
        <v>LECs-Sweden-NULL-NULL-2010-1</v>
      </c>
      <c r="Z142" s="110">
        <f t="shared" si="9"/>
        <v>2.5</v>
      </c>
      <c r="AA142" s="110">
        <f t="shared" si="15"/>
        <v>0</v>
      </c>
      <c r="AB142" s="22" t="str">
        <f t="shared" si="10"/>
        <v>NOK2011-11-01</v>
      </c>
      <c r="AC142" s="22">
        <f t="shared" si="11"/>
        <v>7.7454217666438998</v>
      </c>
      <c r="AD142" s="22">
        <f t="shared" si="12"/>
        <v>1425048.284334115</v>
      </c>
      <c r="AE142" s="36">
        <f t="shared" si="13"/>
        <v>0</v>
      </c>
      <c r="AF142" s="36">
        <f t="shared" si="16"/>
        <v>0</v>
      </c>
    </row>
    <row r="143" spans="1:32" x14ac:dyDescent="0.25">
      <c r="A143" s="174">
        <v>40849</v>
      </c>
      <c r="B143" s="171">
        <v>0</v>
      </c>
      <c r="C143" s="171" t="s">
        <v>571</v>
      </c>
      <c r="D143" s="171">
        <v>170</v>
      </c>
      <c r="E143" s="171" t="s">
        <v>124</v>
      </c>
      <c r="F143" s="171">
        <v>-1072650.7634089401</v>
      </c>
      <c r="G143" s="171" t="s">
        <v>569</v>
      </c>
      <c r="H143" s="171" t="s">
        <v>305</v>
      </c>
      <c r="I143" s="171" t="s">
        <v>351</v>
      </c>
      <c r="J143" s="171" t="s">
        <v>448</v>
      </c>
      <c r="K143" s="111" t="s">
        <v>448</v>
      </c>
      <c r="L143" s="111">
        <v>-367920</v>
      </c>
      <c r="M143" s="111">
        <v>30</v>
      </c>
      <c r="N143" s="111" t="s">
        <v>408</v>
      </c>
      <c r="O143" s="111" t="s">
        <v>352</v>
      </c>
      <c r="P143" s="111" t="s">
        <v>313</v>
      </c>
      <c r="Q143" s="111" t="s">
        <v>543</v>
      </c>
      <c r="R143" s="111" t="s">
        <v>543</v>
      </c>
      <c r="S143" s="111">
        <v>2010</v>
      </c>
      <c r="T143" s="111">
        <v>1</v>
      </c>
      <c r="U143" s="117">
        <v>40848</v>
      </c>
      <c r="V143" s="117">
        <v>40849</v>
      </c>
      <c r="W143" s="111" t="s">
        <v>183</v>
      </c>
      <c r="X143" s="118" t="str">
        <f t="shared" si="7"/>
        <v>GBP</v>
      </c>
      <c r="Y143" s="118" t="str">
        <f t="shared" si="8"/>
        <v>LECs-Sweden-NULL-NULL-2010-1</v>
      </c>
      <c r="Z143" s="110">
        <f t="shared" si="9"/>
        <v>2.5</v>
      </c>
      <c r="AA143" s="110">
        <f t="shared" si="15"/>
        <v>-788692.18664555799</v>
      </c>
      <c r="AB143" s="22" t="str">
        <f t="shared" si="10"/>
        <v>GBP2011-11-02</v>
      </c>
      <c r="AC143" s="22">
        <f t="shared" si="11"/>
        <v>0.85746052038003695</v>
      </c>
      <c r="AD143" s="22">
        <f t="shared" si="12"/>
        <v>-1072702.4488454971</v>
      </c>
      <c r="AE143" s="36">
        <f t="shared" si="13"/>
        <v>0</v>
      </c>
      <c r="AF143" s="36">
        <f t="shared" si="16"/>
        <v>-4.8180000000000003E-5</v>
      </c>
    </row>
    <row r="144" spans="1:32" x14ac:dyDescent="0.25">
      <c r="A144" s="174">
        <v>40544</v>
      </c>
      <c r="B144" s="171">
        <v>0</v>
      </c>
      <c r="C144" s="171" t="s">
        <v>568</v>
      </c>
      <c r="D144" s="171">
        <v>170</v>
      </c>
      <c r="E144" s="171" t="s">
        <v>124</v>
      </c>
      <c r="F144" s="171">
        <v>-1258280.71031056</v>
      </c>
      <c r="G144" s="171" t="s">
        <v>569</v>
      </c>
      <c r="H144" s="171" t="s">
        <v>305</v>
      </c>
      <c r="I144" s="171" t="s">
        <v>361</v>
      </c>
      <c r="J144" s="171" t="s">
        <v>449</v>
      </c>
      <c r="K144" s="111" t="s">
        <v>449</v>
      </c>
      <c r="L144" s="111">
        <v>351360</v>
      </c>
      <c r="M144" s="111">
        <v>28</v>
      </c>
      <c r="N144" s="111" t="s">
        <v>408</v>
      </c>
      <c r="O144" s="111" t="s">
        <v>352</v>
      </c>
      <c r="P144" s="111" t="s">
        <v>313</v>
      </c>
      <c r="Q144" s="111" t="s">
        <v>543</v>
      </c>
      <c r="R144" s="111" t="s">
        <v>543</v>
      </c>
      <c r="S144" s="111">
        <v>2012</v>
      </c>
      <c r="T144" s="111">
        <v>1</v>
      </c>
      <c r="U144" s="117">
        <v>40544</v>
      </c>
      <c r="V144" s="117">
        <v>40544</v>
      </c>
      <c r="W144" s="111" t="s">
        <v>570</v>
      </c>
      <c r="X144" s="118" t="str">
        <f t="shared" si="7"/>
        <v>GBP</v>
      </c>
      <c r="Y144" s="118" t="str">
        <f t="shared" si="8"/>
        <v>LECs-Sweden-NULL-NULL-2012-1</v>
      </c>
      <c r="Z144" s="110">
        <f t="shared" si="9"/>
        <v>7</v>
      </c>
      <c r="AA144" s="110">
        <f t="shared" si="15"/>
        <v>0</v>
      </c>
      <c r="AB144" s="22" t="str">
        <f t="shared" si="10"/>
        <v>NOK2011-01-01</v>
      </c>
      <c r="AC144" s="22">
        <f t="shared" si="11"/>
        <v>7.8186686956139102</v>
      </c>
      <c r="AD144" s="22">
        <f t="shared" si="12"/>
        <v>-1258280.7103105586</v>
      </c>
      <c r="AE144" s="36">
        <f t="shared" si="13"/>
        <v>0</v>
      </c>
      <c r="AF144" s="36">
        <f t="shared" si="16"/>
        <v>0</v>
      </c>
    </row>
    <row r="145" spans="1:32" x14ac:dyDescent="0.25">
      <c r="A145" s="174">
        <v>40849</v>
      </c>
      <c r="B145" s="171">
        <v>0</v>
      </c>
      <c r="C145" s="171" t="s">
        <v>571</v>
      </c>
      <c r="D145" s="171">
        <v>170</v>
      </c>
      <c r="E145" s="171" t="s">
        <v>124</v>
      </c>
      <c r="F145" s="171">
        <v>2868238.7536633499</v>
      </c>
      <c r="G145" s="171" t="s">
        <v>569</v>
      </c>
      <c r="H145" s="171" t="s">
        <v>305</v>
      </c>
      <c r="I145" s="171" t="s">
        <v>361</v>
      </c>
      <c r="J145" s="171" t="s">
        <v>449</v>
      </c>
      <c r="K145" s="111" t="s">
        <v>449</v>
      </c>
      <c r="L145" s="111">
        <v>351360</v>
      </c>
      <c r="M145" s="111">
        <v>28</v>
      </c>
      <c r="N145" s="111" t="s">
        <v>408</v>
      </c>
      <c r="O145" s="111" t="s">
        <v>352</v>
      </c>
      <c r="P145" s="111" t="s">
        <v>313</v>
      </c>
      <c r="Q145" s="111" t="s">
        <v>543</v>
      </c>
      <c r="R145" s="111" t="s">
        <v>543</v>
      </c>
      <c r="S145" s="111">
        <v>2012</v>
      </c>
      <c r="T145" s="111">
        <v>1</v>
      </c>
      <c r="U145" s="117">
        <v>40544</v>
      </c>
      <c r="V145" s="117">
        <v>40849</v>
      </c>
      <c r="W145" s="111" t="s">
        <v>183</v>
      </c>
      <c r="X145" s="118" t="str">
        <f t="shared" si="7"/>
        <v>GBP</v>
      </c>
      <c r="Y145" s="118" t="str">
        <f t="shared" si="8"/>
        <v>LECs-Sweden-NULL-NULL-2012-1</v>
      </c>
      <c r="Z145" s="110">
        <f t="shared" si="9"/>
        <v>7</v>
      </c>
      <c r="AA145" s="110">
        <f t="shared" si="15"/>
        <v>2108941.2990851086</v>
      </c>
      <c r="AB145" s="22" t="str">
        <f t="shared" si="10"/>
        <v>GBP2011-11-02</v>
      </c>
      <c r="AC145" s="22">
        <f t="shared" si="11"/>
        <v>0.85746052038003695</v>
      </c>
      <c r="AD145" s="22">
        <f t="shared" si="12"/>
        <v>2868376.9591046721</v>
      </c>
      <c r="AE145" s="36">
        <f t="shared" si="13"/>
        <v>0</v>
      </c>
      <c r="AF145" s="36">
        <f t="shared" si="16"/>
        <v>-4.8180000000000003E-5</v>
      </c>
    </row>
    <row r="146" spans="1:32" x14ac:dyDescent="0.25">
      <c r="A146" s="174">
        <v>40544</v>
      </c>
      <c r="B146" s="171">
        <v>0</v>
      </c>
      <c r="C146" s="171" t="s">
        <v>568</v>
      </c>
      <c r="D146" s="171">
        <v>170</v>
      </c>
      <c r="E146" s="171" t="s">
        <v>124</v>
      </c>
      <c r="F146" s="171">
        <v>-1335799.7897850501</v>
      </c>
      <c r="G146" s="171" t="s">
        <v>569</v>
      </c>
      <c r="H146" s="171" t="s">
        <v>305</v>
      </c>
      <c r="I146" s="171" t="s">
        <v>361</v>
      </c>
      <c r="J146" s="171" t="s">
        <v>451</v>
      </c>
      <c r="K146" s="111" t="s">
        <v>451</v>
      </c>
      <c r="L146" s="111">
        <v>360144</v>
      </c>
      <c r="M146" s="111">
        <v>29</v>
      </c>
      <c r="N146" s="111" t="s">
        <v>408</v>
      </c>
      <c r="O146" s="111" t="s">
        <v>352</v>
      </c>
      <c r="P146" s="111" t="s">
        <v>313</v>
      </c>
      <c r="Q146" s="111" t="s">
        <v>543</v>
      </c>
      <c r="R146" s="111" t="s">
        <v>543</v>
      </c>
      <c r="S146" s="111">
        <v>2012</v>
      </c>
      <c r="T146" s="111">
        <v>1</v>
      </c>
      <c r="U146" s="117">
        <v>40544</v>
      </c>
      <c r="V146" s="117">
        <v>40544</v>
      </c>
      <c r="W146" s="111" t="s">
        <v>570</v>
      </c>
      <c r="X146" s="118" t="str">
        <f t="shared" si="7"/>
        <v>GBP</v>
      </c>
      <c r="Y146" s="118" t="str">
        <f t="shared" si="8"/>
        <v>LECs-Sweden-NULL-NULL-2012-1</v>
      </c>
      <c r="Z146" s="110">
        <f t="shared" si="9"/>
        <v>7</v>
      </c>
      <c r="AA146" s="110">
        <f t="shared" si="15"/>
        <v>0</v>
      </c>
      <c r="AB146" s="22" t="str">
        <f t="shared" si="10"/>
        <v>NOK2011-01-01</v>
      </c>
      <c r="AC146" s="22">
        <f t="shared" si="11"/>
        <v>7.8186686956139102</v>
      </c>
      <c r="AD146" s="22">
        <f t="shared" si="12"/>
        <v>-1335799.7897850485</v>
      </c>
      <c r="AE146" s="36">
        <f t="shared" si="13"/>
        <v>0</v>
      </c>
      <c r="AF146" s="36">
        <f t="shared" si="16"/>
        <v>0</v>
      </c>
    </row>
    <row r="147" spans="1:32" x14ac:dyDescent="0.25">
      <c r="A147" s="174">
        <v>40849</v>
      </c>
      <c r="B147" s="171">
        <v>0</v>
      </c>
      <c r="C147" s="171" t="s">
        <v>571</v>
      </c>
      <c r="D147" s="171">
        <v>170</v>
      </c>
      <c r="E147" s="171" t="s">
        <v>124</v>
      </c>
      <c r="F147" s="171">
        <v>2939944.7225049399</v>
      </c>
      <c r="G147" s="171" t="s">
        <v>569</v>
      </c>
      <c r="H147" s="171" t="s">
        <v>305</v>
      </c>
      <c r="I147" s="171" t="s">
        <v>361</v>
      </c>
      <c r="J147" s="171" t="s">
        <v>451</v>
      </c>
      <c r="K147" s="111" t="s">
        <v>451</v>
      </c>
      <c r="L147" s="111">
        <v>360144</v>
      </c>
      <c r="M147" s="111">
        <v>29</v>
      </c>
      <c r="N147" s="111" t="s">
        <v>408</v>
      </c>
      <c r="O147" s="111" t="s">
        <v>352</v>
      </c>
      <c r="P147" s="111" t="s">
        <v>313</v>
      </c>
      <c r="Q147" s="111" t="s">
        <v>543</v>
      </c>
      <c r="R147" s="111" t="s">
        <v>543</v>
      </c>
      <c r="S147" s="111">
        <v>2012</v>
      </c>
      <c r="T147" s="111">
        <v>1</v>
      </c>
      <c r="U147" s="117">
        <v>40544</v>
      </c>
      <c r="V147" s="117">
        <v>40849</v>
      </c>
      <c r="W147" s="111" t="s">
        <v>183</v>
      </c>
      <c r="X147" s="118" t="str">
        <f t="shared" si="7"/>
        <v>GBP</v>
      </c>
      <c r="Y147" s="118" t="str">
        <f t="shared" si="8"/>
        <v>LECs-Sweden-NULL-NULL-2012-1</v>
      </c>
      <c r="Z147" s="110">
        <f t="shared" si="9"/>
        <v>7</v>
      </c>
      <c r="AA147" s="110">
        <f t="shared" si="15"/>
        <v>2161664.8315622364</v>
      </c>
      <c r="AB147" s="22" t="str">
        <f t="shared" si="10"/>
        <v>GBP2011-11-02</v>
      </c>
      <c r="AC147" s="22">
        <f t="shared" si="11"/>
        <v>0.85746052038003695</v>
      </c>
      <c r="AD147" s="22">
        <f t="shared" si="12"/>
        <v>2940086.3830822888</v>
      </c>
      <c r="AE147" s="36">
        <f t="shared" si="13"/>
        <v>0</v>
      </c>
      <c r="AF147" s="36">
        <f t="shared" si="16"/>
        <v>-4.8180000000000003E-5</v>
      </c>
    </row>
    <row r="148" spans="1:32" x14ac:dyDescent="0.25">
      <c r="A148" s="174">
        <v>40544</v>
      </c>
      <c r="B148" s="171">
        <v>0</v>
      </c>
      <c r="C148" s="171" t="s">
        <v>568</v>
      </c>
      <c r="D148" s="171">
        <v>170</v>
      </c>
      <c r="E148" s="171" t="s">
        <v>124</v>
      </c>
      <c r="F148" s="171">
        <v>1415565.7990993799</v>
      </c>
      <c r="G148" s="171" t="s">
        <v>569</v>
      </c>
      <c r="H148" s="171" t="s">
        <v>305</v>
      </c>
      <c r="I148" s="171" t="s">
        <v>361</v>
      </c>
      <c r="J148" s="171" t="s">
        <v>452</v>
      </c>
      <c r="K148" s="111" t="s">
        <v>452</v>
      </c>
      <c r="L148" s="111">
        <v>-368928</v>
      </c>
      <c r="M148" s="111">
        <v>30</v>
      </c>
      <c r="N148" s="111" t="s">
        <v>408</v>
      </c>
      <c r="O148" s="111" t="s">
        <v>352</v>
      </c>
      <c r="P148" s="111" t="s">
        <v>313</v>
      </c>
      <c r="Q148" s="111" t="s">
        <v>543</v>
      </c>
      <c r="R148" s="111" t="s">
        <v>543</v>
      </c>
      <c r="S148" s="111">
        <v>2012</v>
      </c>
      <c r="T148" s="111">
        <v>1</v>
      </c>
      <c r="U148" s="117">
        <v>40544</v>
      </c>
      <c r="V148" s="117">
        <v>40544</v>
      </c>
      <c r="W148" s="111" t="s">
        <v>570</v>
      </c>
      <c r="X148" s="118" t="str">
        <f t="shared" si="7"/>
        <v>GBP</v>
      </c>
      <c r="Y148" s="118" t="str">
        <f t="shared" si="8"/>
        <v>LECs-Sweden-NULL-NULL-2012-1</v>
      </c>
      <c r="Z148" s="110">
        <f t="shared" si="9"/>
        <v>7</v>
      </c>
      <c r="AA148" s="110">
        <f t="shared" si="15"/>
        <v>0</v>
      </c>
      <c r="AB148" s="22" t="str">
        <f t="shared" si="10"/>
        <v>NOK2011-01-01</v>
      </c>
      <c r="AC148" s="22">
        <f t="shared" si="11"/>
        <v>7.8186686956139102</v>
      </c>
      <c r="AD148" s="22">
        <f t="shared" si="12"/>
        <v>1415565.7990993785</v>
      </c>
      <c r="AE148" s="36">
        <f t="shared" si="13"/>
        <v>0</v>
      </c>
      <c r="AF148" s="36">
        <f t="shared" si="16"/>
        <v>0</v>
      </c>
    </row>
    <row r="149" spans="1:32" x14ac:dyDescent="0.25">
      <c r="A149" s="174">
        <v>40849</v>
      </c>
      <c r="B149" s="171">
        <v>0</v>
      </c>
      <c r="C149" s="171" t="s">
        <v>571</v>
      </c>
      <c r="D149" s="171">
        <v>170</v>
      </c>
      <c r="E149" s="171" t="s">
        <v>124</v>
      </c>
      <c r="F149" s="171">
        <v>-3011650.6913465201</v>
      </c>
      <c r="G149" s="171" t="s">
        <v>569</v>
      </c>
      <c r="H149" s="171" t="s">
        <v>305</v>
      </c>
      <c r="I149" s="171" t="s">
        <v>361</v>
      </c>
      <c r="J149" s="171" t="s">
        <v>452</v>
      </c>
      <c r="K149" s="111" t="s">
        <v>452</v>
      </c>
      <c r="L149" s="111">
        <v>-368928</v>
      </c>
      <c r="M149" s="111">
        <v>30</v>
      </c>
      <c r="N149" s="111" t="s">
        <v>408</v>
      </c>
      <c r="O149" s="111" t="s">
        <v>352</v>
      </c>
      <c r="P149" s="111" t="s">
        <v>313</v>
      </c>
      <c r="Q149" s="111" t="s">
        <v>543</v>
      </c>
      <c r="R149" s="111" t="s">
        <v>543</v>
      </c>
      <c r="S149" s="111">
        <v>2012</v>
      </c>
      <c r="T149" s="111">
        <v>1</v>
      </c>
      <c r="U149" s="117">
        <v>40544</v>
      </c>
      <c r="V149" s="117">
        <v>40849</v>
      </c>
      <c r="W149" s="111" t="s">
        <v>183</v>
      </c>
      <c r="X149" s="118" t="str">
        <f t="shared" ref="X149:X167" si="17">IF(O149="LECS","GBP","EUR")</f>
        <v>GBP</v>
      </c>
      <c r="Y149" s="118" t="str">
        <f t="shared" ref="Y149:Y167" si="18">O149&amp;"-"&amp;P149&amp;"-"&amp;R149&amp;"-"&amp;Q149&amp;"-"&amp;S149&amp;"-"&amp;T149</f>
        <v>LECs-Sweden-NULL-NULL-2012-1</v>
      </c>
      <c r="Z149" s="110">
        <f t="shared" ref="Z149:Z167" si="19">VLOOKUP(Y149,$L$5:$M$13,2,FALSE)</f>
        <v>7</v>
      </c>
      <c r="AA149" s="110">
        <f t="shared" si="15"/>
        <v>-2214388.3640393638</v>
      </c>
      <c r="AB149" s="22" t="str">
        <f t="shared" ref="AB149:AB167" si="20">IF(W149="MtM",X149,N149)&amp;TEXT(V149,"yyyy-mm-dd")</f>
        <v>GBP2011-11-02</v>
      </c>
      <c r="AC149" s="22">
        <f t="shared" ref="AC149:AC167" si="21">VLOOKUP(AB149,$A$7:$B$16,2,FALSE)</f>
        <v>0.85746052038003695</v>
      </c>
      <c r="AD149" s="22">
        <f t="shared" ref="AD149:AD167" si="22">IF(W149="MtM",IF(U149&gt;$B$2,(Z149-M149)*L149,L149*Z149/AC149),-L149*M149/AC149)</f>
        <v>-3011795.8070599055</v>
      </c>
      <c r="AE149" s="36">
        <f t="shared" ref="AE149:AE167" si="23">A149-V149</f>
        <v>0</v>
      </c>
      <c r="AF149" s="36">
        <f t="shared" si="16"/>
        <v>-4.8180000000000003E-5</v>
      </c>
    </row>
    <row r="150" spans="1:32" x14ac:dyDescent="0.25">
      <c r="A150" s="174">
        <v>40848</v>
      </c>
      <c r="B150" s="171">
        <v>0</v>
      </c>
      <c r="C150" s="171" t="s">
        <v>571</v>
      </c>
      <c r="D150" s="171">
        <v>170</v>
      </c>
      <c r="E150" s="171" t="s">
        <v>124</v>
      </c>
      <c r="F150" s="171">
        <v>-1270180.0232968901</v>
      </c>
      <c r="G150" s="171" t="s">
        <v>569</v>
      </c>
      <c r="H150" s="171" t="s">
        <v>305</v>
      </c>
      <c r="I150" s="171" t="s">
        <v>361</v>
      </c>
      <c r="J150" s="171" t="s">
        <v>453</v>
      </c>
      <c r="K150" s="111" t="s">
        <v>453</v>
      </c>
      <c r="L150" s="111">
        <v>351360</v>
      </c>
      <c r="M150" s="111">
        <v>28</v>
      </c>
      <c r="N150" s="111" t="s">
        <v>408</v>
      </c>
      <c r="O150" s="111" t="s">
        <v>352</v>
      </c>
      <c r="P150" s="111" t="s">
        <v>313</v>
      </c>
      <c r="Q150" s="111" t="s">
        <v>543</v>
      </c>
      <c r="R150" s="111" t="s">
        <v>543</v>
      </c>
      <c r="S150" s="111">
        <v>2012</v>
      </c>
      <c r="T150" s="111">
        <v>1</v>
      </c>
      <c r="U150" s="117">
        <v>40848</v>
      </c>
      <c r="V150" s="117">
        <v>40848</v>
      </c>
      <c r="W150" s="111" t="s">
        <v>570</v>
      </c>
      <c r="X150" s="118" t="str">
        <f t="shared" si="17"/>
        <v>GBP</v>
      </c>
      <c r="Y150" s="118" t="str">
        <f t="shared" si="18"/>
        <v>LECs-Sweden-NULL-NULL-2012-1</v>
      </c>
      <c r="Z150" s="110">
        <f t="shared" si="19"/>
        <v>7</v>
      </c>
      <c r="AA150" s="110">
        <f t="shared" ref="AA150:AA167" si="24">IF(W150="MtM",L150*Z150*AC150,0)</f>
        <v>0</v>
      </c>
      <c r="AB150" s="22" t="str">
        <f t="shared" si="20"/>
        <v>NOK2011-11-01</v>
      </c>
      <c r="AC150" s="22">
        <f t="shared" si="21"/>
        <v>7.7454217666438998</v>
      </c>
      <c r="AD150" s="22">
        <f t="shared" si="22"/>
        <v>-1270180.0232968917</v>
      </c>
      <c r="AE150" s="36">
        <f t="shared" si="23"/>
        <v>0</v>
      </c>
      <c r="AF150" s="36">
        <f t="shared" si="16"/>
        <v>0</v>
      </c>
    </row>
    <row r="151" spans="1:32" x14ac:dyDescent="0.25">
      <c r="A151" s="174">
        <v>40849</v>
      </c>
      <c r="B151" s="171">
        <v>0</v>
      </c>
      <c r="C151" s="171" t="s">
        <v>571</v>
      </c>
      <c r="D151" s="171">
        <v>170</v>
      </c>
      <c r="E151" s="171" t="s">
        <v>124</v>
      </c>
      <c r="F151" s="171">
        <v>2868238.7536633499</v>
      </c>
      <c r="G151" s="171" t="s">
        <v>569</v>
      </c>
      <c r="H151" s="171" t="s">
        <v>305</v>
      </c>
      <c r="I151" s="171" t="s">
        <v>361</v>
      </c>
      <c r="J151" s="171" t="s">
        <v>453</v>
      </c>
      <c r="K151" s="111" t="s">
        <v>453</v>
      </c>
      <c r="L151" s="111">
        <v>351360</v>
      </c>
      <c r="M151" s="111">
        <v>28</v>
      </c>
      <c r="N151" s="111" t="s">
        <v>408</v>
      </c>
      <c r="O151" s="111" t="s">
        <v>352</v>
      </c>
      <c r="P151" s="111" t="s">
        <v>313</v>
      </c>
      <c r="Q151" s="111" t="s">
        <v>543</v>
      </c>
      <c r="R151" s="111" t="s">
        <v>543</v>
      </c>
      <c r="S151" s="111">
        <v>2012</v>
      </c>
      <c r="T151" s="111">
        <v>1</v>
      </c>
      <c r="U151" s="117">
        <v>40848</v>
      </c>
      <c r="V151" s="117">
        <v>40849</v>
      </c>
      <c r="W151" s="111" t="s">
        <v>183</v>
      </c>
      <c r="X151" s="118" t="str">
        <f t="shared" si="17"/>
        <v>GBP</v>
      </c>
      <c r="Y151" s="118" t="str">
        <f t="shared" si="18"/>
        <v>LECs-Sweden-NULL-NULL-2012-1</v>
      </c>
      <c r="Z151" s="110">
        <f t="shared" si="19"/>
        <v>7</v>
      </c>
      <c r="AA151" s="110">
        <f t="shared" si="24"/>
        <v>2108941.2990851086</v>
      </c>
      <c r="AB151" s="22" t="str">
        <f t="shared" si="20"/>
        <v>GBP2011-11-02</v>
      </c>
      <c r="AC151" s="22">
        <f t="shared" si="21"/>
        <v>0.85746052038003695</v>
      </c>
      <c r="AD151" s="22">
        <f t="shared" si="22"/>
        <v>2868376.9591046721</v>
      </c>
      <c r="AE151" s="36">
        <f t="shared" si="23"/>
        <v>0</v>
      </c>
      <c r="AF151" s="36">
        <f t="shared" si="16"/>
        <v>-4.8180000000000003E-5</v>
      </c>
    </row>
    <row r="152" spans="1:32" x14ac:dyDescent="0.25">
      <c r="A152" s="174">
        <v>40848</v>
      </c>
      <c r="B152" s="171">
        <v>0</v>
      </c>
      <c r="C152" s="171" t="s">
        <v>571</v>
      </c>
      <c r="D152" s="171">
        <v>170</v>
      </c>
      <c r="E152" s="171" t="s">
        <v>124</v>
      </c>
      <c r="F152" s="171">
        <v>-1348432.18544643</v>
      </c>
      <c r="G152" s="171" t="s">
        <v>569</v>
      </c>
      <c r="H152" s="171" t="s">
        <v>305</v>
      </c>
      <c r="I152" s="171" t="s">
        <v>361</v>
      </c>
      <c r="J152" s="171" t="s">
        <v>455</v>
      </c>
      <c r="K152" s="111" t="s">
        <v>455</v>
      </c>
      <c r="L152" s="111">
        <v>360144</v>
      </c>
      <c r="M152" s="111">
        <v>29</v>
      </c>
      <c r="N152" s="111" t="s">
        <v>408</v>
      </c>
      <c r="O152" s="111" t="s">
        <v>352</v>
      </c>
      <c r="P152" s="111" t="s">
        <v>313</v>
      </c>
      <c r="Q152" s="111" t="s">
        <v>543</v>
      </c>
      <c r="R152" s="111" t="s">
        <v>543</v>
      </c>
      <c r="S152" s="111">
        <v>2012</v>
      </c>
      <c r="T152" s="111">
        <v>1</v>
      </c>
      <c r="U152" s="117">
        <v>40848</v>
      </c>
      <c r="V152" s="117">
        <v>40848</v>
      </c>
      <c r="W152" s="111" t="s">
        <v>570</v>
      </c>
      <c r="X152" s="118" t="str">
        <f t="shared" si="17"/>
        <v>GBP</v>
      </c>
      <c r="Y152" s="118" t="str">
        <f t="shared" si="18"/>
        <v>LECs-Sweden-NULL-NULL-2012-1</v>
      </c>
      <c r="Z152" s="110">
        <f t="shared" si="19"/>
        <v>7</v>
      </c>
      <c r="AA152" s="110">
        <f t="shared" si="24"/>
        <v>0</v>
      </c>
      <c r="AB152" s="22" t="str">
        <f t="shared" si="20"/>
        <v>NOK2011-11-01</v>
      </c>
      <c r="AC152" s="22">
        <f t="shared" si="21"/>
        <v>7.7454217666438998</v>
      </c>
      <c r="AD152" s="22">
        <f t="shared" si="22"/>
        <v>-1348432.1854464323</v>
      </c>
      <c r="AE152" s="36">
        <f t="shared" si="23"/>
        <v>0</v>
      </c>
      <c r="AF152" s="36">
        <f t="shared" si="16"/>
        <v>0</v>
      </c>
    </row>
    <row r="153" spans="1:32" x14ac:dyDescent="0.25">
      <c r="A153" s="174">
        <v>40849</v>
      </c>
      <c r="B153" s="171">
        <v>0</v>
      </c>
      <c r="C153" s="171" t="s">
        <v>571</v>
      </c>
      <c r="D153" s="171">
        <v>170</v>
      </c>
      <c r="E153" s="171" t="s">
        <v>124</v>
      </c>
      <c r="F153" s="171">
        <v>2939944.7225049399</v>
      </c>
      <c r="G153" s="171" t="s">
        <v>569</v>
      </c>
      <c r="H153" s="171" t="s">
        <v>305</v>
      </c>
      <c r="I153" s="171" t="s">
        <v>361</v>
      </c>
      <c r="J153" s="171" t="s">
        <v>455</v>
      </c>
      <c r="K153" s="111" t="s">
        <v>455</v>
      </c>
      <c r="L153" s="111">
        <v>360144</v>
      </c>
      <c r="M153" s="111">
        <v>29</v>
      </c>
      <c r="N153" s="111" t="s">
        <v>408</v>
      </c>
      <c r="O153" s="111" t="s">
        <v>352</v>
      </c>
      <c r="P153" s="111" t="s">
        <v>313</v>
      </c>
      <c r="Q153" s="111" t="s">
        <v>543</v>
      </c>
      <c r="R153" s="111" t="s">
        <v>543</v>
      </c>
      <c r="S153" s="111">
        <v>2012</v>
      </c>
      <c r="T153" s="111">
        <v>1</v>
      </c>
      <c r="U153" s="117">
        <v>40848</v>
      </c>
      <c r="V153" s="117">
        <v>40849</v>
      </c>
      <c r="W153" s="111" t="s">
        <v>183</v>
      </c>
      <c r="X153" s="118" t="str">
        <f t="shared" si="17"/>
        <v>GBP</v>
      </c>
      <c r="Y153" s="118" t="str">
        <f t="shared" si="18"/>
        <v>LECs-Sweden-NULL-NULL-2012-1</v>
      </c>
      <c r="Z153" s="110">
        <f t="shared" si="19"/>
        <v>7</v>
      </c>
      <c r="AA153" s="110">
        <f t="shared" si="24"/>
        <v>2161664.8315622364</v>
      </c>
      <c r="AB153" s="22" t="str">
        <f t="shared" si="20"/>
        <v>GBP2011-11-02</v>
      </c>
      <c r="AC153" s="22">
        <f t="shared" si="21"/>
        <v>0.85746052038003695</v>
      </c>
      <c r="AD153" s="22">
        <f t="shared" si="22"/>
        <v>2940086.3830822888</v>
      </c>
      <c r="AE153" s="36">
        <f t="shared" si="23"/>
        <v>0</v>
      </c>
      <c r="AF153" s="36">
        <f t="shared" si="16"/>
        <v>-4.8180000000000003E-5</v>
      </c>
    </row>
    <row r="154" spans="1:32" x14ac:dyDescent="0.25">
      <c r="A154" s="174">
        <v>40848</v>
      </c>
      <c r="B154" s="171">
        <v>0</v>
      </c>
      <c r="C154" s="171" t="s">
        <v>571</v>
      </c>
      <c r="D154" s="171">
        <v>170</v>
      </c>
      <c r="E154" s="171" t="s">
        <v>124</v>
      </c>
      <c r="F154" s="171">
        <v>1428952.526209</v>
      </c>
      <c r="G154" s="171" t="s">
        <v>569</v>
      </c>
      <c r="H154" s="171" t="s">
        <v>305</v>
      </c>
      <c r="I154" s="171" t="s">
        <v>361</v>
      </c>
      <c r="J154" s="171" t="s">
        <v>456</v>
      </c>
      <c r="K154" s="111" t="s">
        <v>456</v>
      </c>
      <c r="L154" s="111">
        <v>-368928</v>
      </c>
      <c r="M154" s="111">
        <v>30</v>
      </c>
      <c r="N154" s="111" t="s">
        <v>408</v>
      </c>
      <c r="O154" s="111" t="s">
        <v>352</v>
      </c>
      <c r="P154" s="111" t="s">
        <v>313</v>
      </c>
      <c r="Q154" s="111" t="s">
        <v>543</v>
      </c>
      <c r="R154" s="111" t="s">
        <v>543</v>
      </c>
      <c r="S154" s="111">
        <v>2012</v>
      </c>
      <c r="T154" s="111">
        <v>1</v>
      </c>
      <c r="U154" s="117">
        <v>40848</v>
      </c>
      <c r="V154" s="117">
        <v>40848</v>
      </c>
      <c r="W154" s="111" t="s">
        <v>570</v>
      </c>
      <c r="X154" s="118" t="str">
        <f t="shared" si="17"/>
        <v>GBP</v>
      </c>
      <c r="Y154" s="118" t="str">
        <f t="shared" si="18"/>
        <v>LECs-Sweden-NULL-NULL-2012-1</v>
      </c>
      <c r="Z154" s="110">
        <f t="shared" si="19"/>
        <v>7</v>
      </c>
      <c r="AA154" s="110">
        <f t="shared" si="24"/>
        <v>0</v>
      </c>
      <c r="AB154" s="22" t="str">
        <f t="shared" si="20"/>
        <v>NOK2011-11-01</v>
      </c>
      <c r="AC154" s="22">
        <f t="shared" si="21"/>
        <v>7.7454217666438998</v>
      </c>
      <c r="AD154" s="22">
        <f t="shared" si="22"/>
        <v>1428952.5262090031</v>
      </c>
      <c r="AE154" s="36">
        <f t="shared" si="23"/>
        <v>0</v>
      </c>
      <c r="AF154" s="36">
        <f t="shared" si="16"/>
        <v>0</v>
      </c>
    </row>
    <row r="155" spans="1:32" x14ac:dyDescent="0.25">
      <c r="A155" s="174">
        <v>40849</v>
      </c>
      <c r="B155" s="171">
        <v>0</v>
      </c>
      <c r="C155" s="171" t="s">
        <v>571</v>
      </c>
      <c r="D155" s="171">
        <v>170</v>
      </c>
      <c r="E155" s="171" t="s">
        <v>124</v>
      </c>
      <c r="F155" s="171">
        <v>-3011650.6913465201</v>
      </c>
      <c r="G155" s="171" t="s">
        <v>569</v>
      </c>
      <c r="H155" s="171" t="s">
        <v>305</v>
      </c>
      <c r="I155" s="171" t="s">
        <v>361</v>
      </c>
      <c r="J155" s="171" t="s">
        <v>456</v>
      </c>
      <c r="K155" s="111" t="s">
        <v>456</v>
      </c>
      <c r="L155" s="111">
        <v>-368928</v>
      </c>
      <c r="M155" s="111">
        <v>30</v>
      </c>
      <c r="N155" s="111" t="s">
        <v>408</v>
      </c>
      <c r="O155" s="111" t="s">
        <v>352</v>
      </c>
      <c r="P155" s="111" t="s">
        <v>313</v>
      </c>
      <c r="Q155" s="111" t="s">
        <v>543</v>
      </c>
      <c r="R155" s="111" t="s">
        <v>543</v>
      </c>
      <c r="S155" s="111">
        <v>2012</v>
      </c>
      <c r="T155" s="111">
        <v>1</v>
      </c>
      <c r="U155" s="117">
        <v>40848</v>
      </c>
      <c r="V155" s="117">
        <v>40849</v>
      </c>
      <c r="W155" s="111" t="s">
        <v>183</v>
      </c>
      <c r="X155" s="118" t="str">
        <f t="shared" si="17"/>
        <v>GBP</v>
      </c>
      <c r="Y155" s="118" t="str">
        <f t="shared" si="18"/>
        <v>LECs-Sweden-NULL-NULL-2012-1</v>
      </c>
      <c r="Z155" s="110">
        <f t="shared" si="19"/>
        <v>7</v>
      </c>
      <c r="AA155" s="110">
        <f t="shared" si="24"/>
        <v>-2214388.3640393638</v>
      </c>
      <c r="AB155" s="22" t="str">
        <f t="shared" si="20"/>
        <v>GBP2011-11-02</v>
      </c>
      <c r="AC155" s="22">
        <f t="shared" si="21"/>
        <v>0.85746052038003695</v>
      </c>
      <c r="AD155" s="22">
        <f t="shared" si="22"/>
        <v>-3011795.8070599055</v>
      </c>
      <c r="AE155" s="36">
        <f t="shared" si="23"/>
        <v>0</v>
      </c>
      <c r="AF155" s="36">
        <f t="shared" si="16"/>
        <v>-4.8180000000000003E-5</v>
      </c>
    </row>
    <row r="156" spans="1:32" x14ac:dyDescent="0.25">
      <c r="A156" s="174">
        <v>40909</v>
      </c>
      <c r="B156" s="171">
        <v>0</v>
      </c>
      <c r="C156" s="171" t="s">
        <v>571</v>
      </c>
      <c r="D156" s="171">
        <v>170</v>
      </c>
      <c r="E156" s="171" t="s">
        <v>124</v>
      </c>
      <c r="F156" s="171">
        <v>347872.15791233198</v>
      </c>
      <c r="G156" s="171" t="s">
        <v>569</v>
      </c>
      <c r="H156" s="171" t="s">
        <v>305</v>
      </c>
      <c r="I156" s="171" t="s">
        <v>351</v>
      </c>
      <c r="J156" s="171" t="s">
        <v>457</v>
      </c>
      <c r="K156" s="111" t="s">
        <v>457</v>
      </c>
      <c r="L156" s="111">
        <v>-367920</v>
      </c>
      <c r="M156" s="111">
        <v>30</v>
      </c>
      <c r="N156" s="111" t="s">
        <v>408</v>
      </c>
      <c r="O156" s="111" t="s">
        <v>352</v>
      </c>
      <c r="P156" s="111" t="s">
        <v>313</v>
      </c>
      <c r="Q156" s="111" t="s">
        <v>543</v>
      </c>
      <c r="R156" s="111" t="s">
        <v>543</v>
      </c>
      <c r="S156" s="111">
        <v>2010</v>
      </c>
      <c r="T156" s="111">
        <v>1</v>
      </c>
      <c r="U156" s="117">
        <v>40909</v>
      </c>
      <c r="V156" s="117">
        <v>40909</v>
      </c>
      <c r="W156" s="111" t="s">
        <v>183</v>
      </c>
      <c r="X156" s="118" t="str">
        <f t="shared" si="17"/>
        <v>GBP</v>
      </c>
      <c r="Y156" s="118" t="str">
        <f t="shared" si="18"/>
        <v>LECs-Sweden-NULL-NULL-2010-1</v>
      </c>
      <c r="Z156" s="110">
        <f t="shared" si="19"/>
        <v>2.5</v>
      </c>
      <c r="AA156" s="110">
        <f t="shared" si="24"/>
        <v>-787849.54572351184</v>
      </c>
      <c r="AB156" s="22" t="str">
        <f t="shared" si="20"/>
        <v>GBP2012-01-01</v>
      </c>
      <c r="AC156" s="22">
        <f t="shared" si="21"/>
        <v>0.85654440717929103</v>
      </c>
      <c r="AD156" s="22">
        <f t="shared" si="22"/>
        <v>10117800</v>
      </c>
      <c r="AE156" s="36">
        <f t="shared" si="23"/>
        <v>0</v>
      </c>
      <c r="AF156" s="36">
        <f t="shared" si="16"/>
        <v>-0.96561781000000002</v>
      </c>
    </row>
    <row r="157" spans="1:32" x14ac:dyDescent="0.25">
      <c r="A157" s="174">
        <v>40909</v>
      </c>
      <c r="B157" s="171">
        <v>0</v>
      </c>
      <c r="C157" s="171" t="s">
        <v>571</v>
      </c>
      <c r="D157" s="171">
        <v>170</v>
      </c>
      <c r="E157" s="171" t="s">
        <v>124</v>
      </c>
      <c r="F157" s="171">
        <v>-1589400.0203143901</v>
      </c>
      <c r="G157" s="171" t="s">
        <v>569</v>
      </c>
      <c r="H157" s="171" t="s">
        <v>305</v>
      </c>
      <c r="I157" s="171" t="s">
        <v>361</v>
      </c>
      <c r="J157" s="171" t="s">
        <v>459</v>
      </c>
      <c r="K157" s="111" t="s">
        <v>459</v>
      </c>
      <c r="L157" s="111">
        <v>-368928</v>
      </c>
      <c r="M157" s="111">
        <v>30</v>
      </c>
      <c r="N157" s="111" t="s">
        <v>408</v>
      </c>
      <c r="O157" s="111" t="s">
        <v>352</v>
      </c>
      <c r="P157" s="111" t="s">
        <v>313</v>
      </c>
      <c r="Q157" s="111" t="s">
        <v>543</v>
      </c>
      <c r="R157" s="111" t="s">
        <v>543</v>
      </c>
      <c r="S157" s="111">
        <v>2012</v>
      </c>
      <c r="T157" s="111">
        <v>1</v>
      </c>
      <c r="U157" s="117">
        <v>40909</v>
      </c>
      <c r="V157" s="117">
        <v>40909</v>
      </c>
      <c r="W157" s="111" t="s">
        <v>183</v>
      </c>
      <c r="X157" s="118" t="str">
        <f t="shared" si="17"/>
        <v>GBP</v>
      </c>
      <c r="Y157" s="118" t="str">
        <f t="shared" si="18"/>
        <v>LECs-Sweden-NULL-NULL-2012-1</v>
      </c>
      <c r="Z157" s="110">
        <f t="shared" si="19"/>
        <v>7</v>
      </c>
      <c r="AA157" s="110">
        <f t="shared" si="24"/>
        <v>-2212022.5053628902</v>
      </c>
      <c r="AB157" s="22" t="str">
        <f t="shared" si="20"/>
        <v>GBP2012-01-01</v>
      </c>
      <c r="AC157" s="22">
        <f t="shared" si="21"/>
        <v>0.85654440717929103</v>
      </c>
      <c r="AD157" s="22">
        <f t="shared" si="22"/>
        <v>8485344</v>
      </c>
      <c r="AE157" s="36">
        <f t="shared" si="23"/>
        <v>0</v>
      </c>
      <c r="AF157" s="36">
        <f t="shared" si="16"/>
        <v>-1.1873112100000001</v>
      </c>
    </row>
    <row r="158" spans="1:32" x14ac:dyDescent="0.25">
      <c r="A158" s="174">
        <v>40544</v>
      </c>
      <c r="B158" s="171">
        <v>0</v>
      </c>
      <c r="C158" s="171" t="s">
        <v>568</v>
      </c>
      <c r="D158" s="171">
        <v>170</v>
      </c>
      <c r="E158" s="171" t="s">
        <v>124</v>
      </c>
      <c r="F158" s="171">
        <v>119897.649650494</v>
      </c>
      <c r="G158" s="171" t="s">
        <v>569</v>
      </c>
      <c r="H158" s="171" t="s">
        <v>305</v>
      </c>
      <c r="I158" s="171" t="s">
        <v>374</v>
      </c>
      <c r="J158" s="171" t="s">
        <v>461</v>
      </c>
      <c r="K158" s="111" t="s">
        <v>461</v>
      </c>
      <c r="L158" s="111">
        <v>-31248</v>
      </c>
      <c r="M158" s="111">
        <v>30</v>
      </c>
      <c r="N158" s="111" t="s">
        <v>408</v>
      </c>
      <c r="O158" s="111" t="s">
        <v>352</v>
      </c>
      <c r="P158" s="111" t="s">
        <v>313</v>
      </c>
      <c r="Q158" s="111" t="s">
        <v>543</v>
      </c>
      <c r="R158" s="111" t="s">
        <v>543</v>
      </c>
      <c r="S158" s="111">
        <v>2010</v>
      </c>
      <c r="T158" s="111">
        <v>1</v>
      </c>
      <c r="U158" s="117">
        <v>40544</v>
      </c>
      <c r="V158" s="117">
        <v>40544</v>
      </c>
      <c r="W158" s="111" t="s">
        <v>570</v>
      </c>
      <c r="X158" s="118" t="str">
        <f t="shared" si="17"/>
        <v>GBP</v>
      </c>
      <c r="Y158" s="118" t="str">
        <f t="shared" si="18"/>
        <v>LECs-Sweden-NULL-NULL-2010-1</v>
      </c>
      <c r="Z158" s="110">
        <f t="shared" si="19"/>
        <v>2.5</v>
      </c>
      <c r="AA158" s="110">
        <f t="shared" si="24"/>
        <v>0</v>
      </c>
      <c r="AB158" s="22" t="str">
        <f t="shared" si="20"/>
        <v>NOK2011-01-01</v>
      </c>
      <c r="AC158" s="22">
        <f t="shared" si="21"/>
        <v>7.8186686956139102</v>
      </c>
      <c r="AD158" s="22">
        <f t="shared" si="22"/>
        <v>119897.64965049381</v>
      </c>
      <c r="AE158" s="36">
        <f t="shared" si="23"/>
        <v>0</v>
      </c>
      <c r="AF158" s="36">
        <f t="shared" si="16"/>
        <v>0</v>
      </c>
    </row>
    <row r="159" spans="1:32" x14ac:dyDescent="0.25">
      <c r="A159" s="174">
        <v>40849</v>
      </c>
      <c r="B159" s="171">
        <v>0</v>
      </c>
      <c r="C159" s="171" t="s">
        <v>571</v>
      </c>
      <c r="D159" s="171">
        <v>170</v>
      </c>
      <c r="E159" s="171" t="s">
        <v>124</v>
      </c>
      <c r="F159" s="171">
        <v>-36440.738263755702</v>
      </c>
      <c r="G159" s="171" t="s">
        <v>569</v>
      </c>
      <c r="H159" s="171" t="s">
        <v>305</v>
      </c>
      <c r="I159" s="171" t="s">
        <v>374</v>
      </c>
      <c r="J159" s="171" t="s">
        <v>461</v>
      </c>
      <c r="K159" s="111" t="s">
        <v>461</v>
      </c>
      <c r="L159" s="111">
        <v>-31248</v>
      </c>
      <c r="M159" s="111">
        <v>30</v>
      </c>
      <c r="N159" s="111" t="s">
        <v>408</v>
      </c>
      <c r="O159" s="111" t="s">
        <v>352</v>
      </c>
      <c r="P159" s="111" t="s">
        <v>313</v>
      </c>
      <c r="Q159" s="111" t="s">
        <v>543</v>
      </c>
      <c r="R159" s="111" t="s">
        <v>543</v>
      </c>
      <c r="S159" s="111">
        <v>2010</v>
      </c>
      <c r="T159" s="111">
        <v>1</v>
      </c>
      <c r="U159" s="117">
        <v>40544</v>
      </c>
      <c r="V159" s="117">
        <v>40849</v>
      </c>
      <c r="W159" s="111" t="s">
        <v>183</v>
      </c>
      <c r="X159" s="118" t="str">
        <f t="shared" si="17"/>
        <v>GBP</v>
      </c>
      <c r="Y159" s="118" t="str">
        <f t="shared" si="18"/>
        <v>LECs-Sweden-NULL-NULL-2010-1</v>
      </c>
      <c r="Z159" s="110">
        <f t="shared" si="19"/>
        <v>2.5</v>
      </c>
      <c r="AA159" s="110">
        <f t="shared" si="24"/>
        <v>-66984.81585208849</v>
      </c>
      <c r="AB159" s="22" t="str">
        <f t="shared" si="20"/>
        <v>GBP2011-11-02</v>
      </c>
      <c r="AC159" s="22">
        <f t="shared" si="21"/>
        <v>0.85746052038003695</v>
      </c>
      <c r="AD159" s="22">
        <f t="shared" si="22"/>
        <v>-91106.235381398394</v>
      </c>
      <c r="AE159" s="36">
        <f t="shared" si="23"/>
        <v>0</v>
      </c>
      <c r="AF159" s="36">
        <f t="shared" si="16"/>
        <v>-0.60001926999999999</v>
      </c>
    </row>
    <row r="160" spans="1:32" x14ac:dyDescent="0.25">
      <c r="A160" s="174">
        <v>40544</v>
      </c>
      <c r="B160" s="171">
        <v>0</v>
      </c>
      <c r="C160" s="171" t="s">
        <v>568</v>
      </c>
      <c r="D160" s="171">
        <v>170</v>
      </c>
      <c r="E160" s="171" t="s">
        <v>124</v>
      </c>
      <c r="F160" s="171">
        <v>119897.649650494</v>
      </c>
      <c r="G160" s="171" t="s">
        <v>569</v>
      </c>
      <c r="H160" s="171" t="s">
        <v>305</v>
      </c>
      <c r="I160" s="171" t="s">
        <v>377</v>
      </c>
      <c r="J160" s="171" t="s">
        <v>463</v>
      </c>
      <c r="K160" s="111" t="s">
        <v>463</v>
      </c>
      <c r="L160" s="111">
        <v>-31248</v>
      </c>
      <c r="M160" s="111">
        <v>30</v>
      </c>
      <c r="N160" s="111" t="s">
        <v>408</v>
      </c>
      <c r="O160" s="111" t="s">
        <v>352</v>
      </c>
      <c r="P160" s="111" t="s">
        <v>313</v>
      </c>
      <c r="Q160" s="111" t="s">
        <v>543</v>
      </c>
      <c r="R160" s="111" t="s">
        <v>543</v>
      </c>
      <c r="S160" s="111">
        <v>2012</v>
      </c>
      <c r="T160" s="111">
        <v>1</v>
      </c>
      <c r="U160" s="117">
        <v>40544</v>
      </c>
      <c r="V160" s="117">
        <v>40544</v>
      </c>
      <c r="W160" s="111" t="s">
        <v>570</v>
      </c>
      <c r="X160" s="118" t="str">
        <f t="shared" si="17"/>
        <v>GBP</v>
      </c>
      <c r="Y160" s="118" t="str">
        <f t="shared" si="18"/>
        <v>LECs-Sweden-NULL-NULL-2012-1</v>
      </c>
      <c r="Z160" s="110">
        <f t="shared" si="19"/>
        <v>7</v>
      </c>
      <c r="AA160" s="110">
        <f t="shared" si="24"/>
        <v>0</v>
      </c>
      <c r="AB160" s="22" t="str">
        <f t="shared" si="20"/>
        <v>NOK2011-01-01</v>
      </c>
      <c r="AC160" s="22">
        <f t="shared" si="21"/>
        <v>7.8186686956139102</v>
      </c>
      <c r="AD160" s="22">
        <f t="shared" si="22"/>
        <v>119897.64965049381</v>
      </c>
      <c r="AE160" s="36">
        <f t="shared" si="23"/>
        <v>0</v>
      </c>
      <c r="AF160" s="36">
        <f t="shared" si="16"/>
        <v>0</v>
      </c>
    </row>
    <row r="161" spans="1:32" x14ac:dyDescent="0.25">
      <c r="A161" s="174">
        <v>40849</v>
      </c>
      <c r="B161" s="171">
        <v>0</v>
      </c>
      <c r="C161" s="171" t="s">
        <v>571</v>
      </c>
      <c r="D161" s="171">
        <v>170</v>
      </c>
      <c r="E161" s="171" t="s">
        <v>124</v>
      </c>
      <c r="F161" s="171">
        <v>-255085.16784628999</v>
      </c>
      <c r="G161" s="171" t="s">
        <v>569</v>
      </c>
      <c r="H161" s="171" t="s">
        <v>305</v>
      </c>
      <c r="I161" s="171" t="s">
        <v>377</v>
      </c>
      <c r="J161" s="171" t="s">
        <v>463</v>
      </c>
      <c r="K161" s="111" t="s">
        <v>463</v>
      </c>
      <c r="L161" s="111">
        <v>-31248</v>
      </c>
      <c r="M161" s="111">
        <v>30</v>
      </c>
      <c r="N161" s="111" t="s">
        <v>408</v>
      </c>
      <c r="O161" s="111" t="s">
        <v>352</v>
      </c>
      <c r="P161" s="111" t="s">
        <v>313</v>
      </c>
      <c r="Q161" s="111" t="s">
        <v>543</v>
      </c>
      <c r="R161" s="111" t="s">
        <v>543</v>
      </c>
      <c r="S161" s="111">
        <v>2012</v>
      </c>
      <c r="T161" s="111">
        <v>1</v>
      </c>
      <c r="U161" s="117">
        <v>40544</v>
      </c>
      <c r="V161" s="117">
        <v>40849</v>
      </c>
      <c r="W161" s="111" t="s">
        <v>183</v>
      </c>
      <c r="X161" s="118" t="str">
        <f t="shared" si="17"/>
        <v>GBP</v>
      </c>
      <c r="Y161" s="118" t="str">
        <f t="shared" si="18"/>
        <v>LECs-Sweden-NULL-NULL-2012-1</v>
      </c>
      <c r="Z161" s="110">
        <f t="shared" si="19"/>
        <v>7</v>
      </c>
      <c r="AA161" s="110">
        <f t="shared" si="24"/>
        <v>-187557.48438584775</v>
      </c>
      <c r="AB161" s="22" t="str">
        <f t="shared" si="20"/>
        <v>GBP2011-11-02</v>
      </c>
      <c r="AC161" s="22">
        <f t="shared" si="21"/>
        <v>0.85746052038003695</v>
      </c>
      <c r="AD161" s="22">
        <f t="shared" si="22"/>
        <v>-255097.45906791551</v>
      </c>
      <c r="AE161" s="36">
        <f t="shared" si="23"/>
        <v>0</v>
      </c>
      <c r="AF161" s="36">
        <f t="shared" si="16"/>
        <v>-4.8180000000000003E-5</v>
      </c>
    </row>
    <row r="162" spans="1:32" x14ac:dyDescent="0.25">
      <c r="A162" s="174">
        <v>40848</v>
      </c>
      <c r="B162" s="171">
        <v>0</v>
      </c>
      <c r="C162" s="171" t="s">
        <v>571</v>
      </c>
      <c r="D162" s="171">
        <v>170</v>
      </c>
      <c r="E162" s="171" t="s">
        <v>124</v>
      </c>
      <c r="F162" s="171">
        <v>121031.498121528</v>
      </c>
      <c r="G162" s="171" t="s">
        <v>569</v>
      </c>
      <c r="H162" s="171" t="s">
        <v>305</v>
      </c>
      <c r="I162" s="171" t="s">
        <v>374</v>
      </c>
      <c r="J162" s="171" t="s">
        <v>465</v>
      </c>
      <c r="K162" s="111" t="s">
        <v>465</v>
      </c>
      <c r="L162" s="111">
        <v>-31248</v>
      </c>
      <c r="M162" s="111">
        <v>30</v>
      </c>
      <c r="N162" s="111" t="s">
        <v>408</v>
      </c>
      <c r="O162" s="111" t="s">
        <v>352</v>
      </c>
      <c r="P162" s="111" t="s">
        <v>313</v>
      </c>
      <c r="Q162" s="111" t="s">
        <v>543</v>
      </c>
      <c r="R162" s="111" t="s">
        <v>543</v>
      </c>
      <c r="S162" s="111">
        <v>2010</v>
      </c>
      <c r="T162" s="111">
        <v>1</v>
      </c>
      <c r="U162" s="117">
        <v>40848</v>
      </c>
      <c r="V162" s="117">
        <v>40848</v>
      </c>
      <c r="W162" s="111" t="s">
        <v>570</v>
      </c>
      <c r="X162" s="118" t="str">
        <f t="shared" si="17"/>
        <v>GBP</v>
      </c>
      <c r="Y162" s="118" t="str">
        <f t="shared" si="18"/>
        <v>LECs-Sweden-NULL-NULL-2010-1</v>
      </c>
      <c r="Z162" s="110">
        <f t="shared" si="19"/>
        <v>2.5</v>
      </c>
      <c r="AA162" s="110">
        <f t="shared" si="24"/>
        <v>0</v>
      </c>
      <c r="AB162" s="22" t="str">
        <f t="shared" si="20"/>
        <v>NOK2011-11-01</v>
      </c>
      <c r="AC162" s="22">
        <f t="shared" si="21"/>
        <v>7.7454217666438998</v>
      </c>
      <c r="AD162" s="22">
        <f t="shared" si="22"/>
        <v>121031.49812152758</v>
      </c>
      <c r="AE162" s="36">
        <f t="shared" si="23"/>
        <v>0</v>
      </c>
      <c r="AF162" s="36">
        <f t="shared" si="16"/>
        <v>0</v>
      </c>
    </row>
    <row r="163" spans="1:32" x14ac:dyDescent="0.25">
      <c r="A163" s="174">
        <v>40849</v>
      </c>
      <c r="B163" s="171">
        <v>0</v>
      </c>
      <c r="C163" s="171" t="s">
        <v>571</v>
      </c>
      <c r="D163" s="171">
        <v>170</v>
      </c>
      <c r="E163" s="171" t="s">
        <v>124</v>
      </c>
      <c r="F163" s="171">
        <v>-36440.738263755702</v>
      </c>
      <c r="G163" s="171" t="s">
        <v>569</v>
      </c>
      <c r="H163" s="171" t="s">
        <v>305</v>
      </c>
      <c r="I163" s="171" t="s">
        <v>374</v>
      </c>
      <c r="J163" s="171" t="s">
        <v>465</v>
      </c>
      <c r="K163" s="111" t="s">
        <v>465</v>
      </c>
      <c r="L163" s="111">
        <v>-31248</v>
      </c>
      <c r="M163" s="111">
        <v>30</v>
      </c>
      <c r="N163" s="111" t="s">
        <v>408</v>
      </c>
      <c r="O163" s="111" t="s">
        <v>352</v>
      </c>
      <c r="P163" s="111" t="s">
        <v>313</v>
      </c>
      <c r="Q163" s="111" t="s">
        <v>543</v>
      </c>
      <c r="R163" s="111" t="s">
        <v>543</v>
      </c>
      <c r="S163" s="111">
        <v>2010</v>
      </c>
      <c r="T163" s="111">
        <v>1</v>
      </c>
      <c r="U163" s="117">
        <v>40848</v>
      </c>
      <c r="V163" s="117">
        <v>40849</v>
      </c>
      <c r="W163" s="111" t="s">
        <v>183</v>
      </c>
      <c r="X163" s="118" t="str">
        <f t="shared" si="17"/>
        <v>GBP</v>
      </c>
      <c r="Y163" s="118" t="str">
        <f t="shared" si="18"/>
        <v>LECs-Sweden-NULL-NULL-2010-1</v>
      </c>
      <c r="Z163" s="110">
        <f t="shared" si="19"/>
        <v>2.5</v>
      </c>
      <c r="AA163" s="110">
        <f t="shared" si="24"/>
        <v>-66984.81585208849</v>
      </c>
      <c r="AB163" s="22" t="str">
        <f t="shared" si="20"/>
        <v>GBP2011-11-02</v>
      </c>
      <c r="AC163" s="22">
        <f t="shared" si="21"/>
        <v>0.85746052038003695</v>
      </c>
      <c r="AD163" s="22">
        <f t="shared" si="22"/>
        <v>-91106.235381398394</v>
      </c>
      <c r="AE163" s="36">
        <f t="shared" si="23"/>
        <v>0</v>
      </c>
      <c r="AF163" s="36">
        <f t="shared" si="16"/>
        <v>-0.60001926999999999</v>
      </c>
    </row>
    <row r="164" spans="1:32" x14ac:dyDescent="0.25">
      <c r="A164" s="174">
        <v>40848</v>
      </c>
      <c r="B164" s="171">
        <v>0</v>
      </c>
      <c r="C164" s="171" t="s">
        <v>571</v>
      </c>
      <c r="D164" s="171">
        <v>170</v>
      </c>
      <c r="E164" s="171" t="s">
        <v>124</v>
      </c>
      <c r="F164" s="171">
        <v>121031.498121528</v>
      </c>
      <c r="G164" s="171" t="s">
        <v>569</v>
      </c>
      <c r="H164" s="171" t="s">
        <v>305</v>
      </c>
      <c r="I164" s="171" t="s">
        <v>377</v>
      </c>
      <c r="J164" s="171" t="s">
        <v>467</v>
      </c>
      <c r="K164" s="111" t="s">
        <v>467</v>
      </c>
      <c r="L164" s="111">
        <v>-31248</v>
      </c>
      <c r="M164" s="111">
        <v>30</v>
      </c>
      <c r="N164" s="111" t="s">
        <v>408</v>
      </c>
      <c r="O164" s="111" t="s">
        <v>352</v>
      </c>
      <c r="P164" s="111" t="s">
        <v>313</v>
      </c>
      <c r="Q164" s="111" t="s">
        <v>543</v>
      </c>
      <c r="R164" s="111" t="s">
        <v>543</v>
      </c>
      <c r="S164" s="111">
        <v>2012</v>
      </c>
      <c r="T164" s="111">
        <v>1</v>
      </c>
      <c r="U164" s="117">
        <v>40848</v>
      </c>
      <c r="V164" s="117">
        <v>40848</v>
      </c>
      <c r="W164" s="111" t="s">
        <v>570</v>
      </c>
      <c r="X164" s="118" t="str">
        <f t="shared" si="17"/>
        <v>GBP</v>
      </c>
      <c r="Y164" s="118" t="str">
        <f t="shared" si="18"/>
        <v>LECs-Sweden-NULL-NULL-2012-1</v>
      </c>
      <c r="Z164" s="110">
        <f t="shared" si="19"/>
        <v>7</v>
      </c>
      <c r="AA164" s="110">
        <f t="shared" si="24"/>
        <v>0</v>
      </c>
      <c r="AB164" s="22" t="str">
        <f t="shared" si="20"/>
        <v>NOK2011-11-01</v>
      </c>
      <c r="AC164" s="22">
        <f t="shared" si="21"/>
        <v>7.7454217666438998</v>
      </c>
      <c r="AD164" s="22">
        <f t="shared" si="22"/>
        <v>121031.49812152758</v>
      </c>
      <c r="AE164" s="36">
        <f t="shared" si="23"/>
        <v>0</v>
      </c>
      <c r="AF164" s="36">
        <f t="shared" si="16"/>
        <v>0</v>
      </c>
    </row>
    <row r="165" spans="1:32" x14ac:dyDescent="0.25">
      <c r="A165" s="174">
        <v>40849</v>
      </c>
      <c r="B165" s="171">
        <v>0</v>
      </c>
      <c r="C165" s="171" t="s">
        <v>571</v>
      </c>
      <c r="D165" s="171">
        <v>170</v>
      </c>
      <c r="E165" s="171" t="s">
        <v>124</v>
      </c>
      <c r="F165" s="171">
        <v>-255085.16784628999</v>
      </c>
      <c r="G165" s="171" t="s">
        <v>569</v>
      </c>
      <c r="H165" s="171" t="s">
        <v>305</v>
      </c>
      <c r="I165" s="171" t="s">
        <v>377</v>
      </c>
      <c r="J165" s="171" t="s">
        <v>467</v>
      </c>
      <c r="K165" s="111" t="s">
        <v>467</v>
      </c>
      <c r="L165" s="111">
        <v>-31248</v>
      </c>
      <c r="M165" s="111">
        <v>30</v>
      </c>
      <c r="N165" s="111" t="s">
        <v>408</v>
      </c>
      <c r="O165" s="111" t="s">
        <v>352</v>
      </c>
      <c r="P165" s="111" t="s">
        <v>313</v>
      </c>
      <c r="Q165" s="111" t="s">
        <v>543</v>
      </c>
      <c r="R165" s="111" t="s">
        <v>543</v>
      </c>
      <c r="S165" s="111">
        <v>2012</v>
      </c>
      <c r="T165" s="111">
        <v>1</v>
      </c>
      <c r="U165" s="117">
        <v>40848</v>
      </c>
      <c r="V165" s="117">
        <v>40849</v>
      </c>
      <c r="W165" s="111" t="s">
        <v>183</v>
      </c>
      <c r="X165" s="118" t="str">
        <f t="shared" si="17"/>
        <v>GBP</v>
      </c>
      <c r="Y165" s="118" t="str">
        <f t="shared" si="18"/>
        <v>LECs-Sweden-NULL-NULL-2012-1</v>
      </c>
      <c r="Z165" s="110">
        <f t="shared" si="19"/>
        <v>7</v>
      </c>
      <c r="AA165" s="110">
        <f t="shared" si="24"/>
        <v>-187557.48438584775</v>
      </c>
      <c r="AB165" s="22" t="str">
        <f t="shared" si="20"/>
        <v>GBP2011-11-02</v>
      </c>
      <c r="AC165" s="22">
        <f t="shared" si="21"/>
        <v>0.85746052038003695</v>
      </c>
      <c r="AD165" s="22">
        <f t="shared" si="22"/>
        <v>-255097.45906791551</v>
      </c>
      <c r="AE165" s="36">
        <f t="shared" si="23"/>
        <v>0</v>
      </c>
      <c r="AF165" s="36">
        <f t="shared" si="16"/>
        <v>-4.8180000000000003E-5</v>
      </c>
    </row>
    <row r="166" spans="1:32" x14ac:dyDescent="0.25">
      <c r="A166" s="174">
        <v>40909</v>
      </c>
      <c r="B166" s="171">
        <v>0</v>
      </c>
      <c r="C166" s="171" t="s">
        <v>571</v>
      </c>
      <c r="D166" s="171">
        <v>170</v>
      </c>
      <c r="E166" s="171" t="s">
        <v>124</v>
      </c>
      <c r="F166" s="171">
        <v>84267.5131485655</v>
      </c>
      <c r="G166" s="171" t="s">
        <v>569</v>
      </c>
      <c r="H166" s="171" t="s">
        <v>305</v>
      </c>
      <c r="I166" s="171" t="s">
        <v>374</v>
      </c>
      <c r="J166" s="171" t="s">
        <v>469</v>
      </c>
      <c r="K166" s="111" t="s">
        <v>469</v>
      </c>
      <c r="L166" s="111">
        <v>-31248</v>
      </c>
      <c r="M166" s="111">
        <v>30</v>
      </c>
      <c r="N166" s="111" t="s">
        <v>408</v>
      </c>
      <c r="O166" s="111" t="s">
        <v>352</v>
      </c>
      <c r="P166" s="111" t="s">
        <v>313</v>
      </c>
      <c r="Q166" s="111" t="s">
        <v>543</v>
      </c>
      <c r="R166" s="111" t="s">
        <v>543</v>
      </c>
      <c r="S166" s="111">
        <v>2010</v>
      </c>
      <c r="T166" s="111">
        <v>1</v>
      </c>
      <c r="U166" s="117">
        <v>40909</v>
      </c>
      <c r="V166" s="117">
        <v>40909</v>
      </c>
      <c r="W166" s="111" t="s">
        <v>183</v>
      </c>
      <c r="X166" s="118" t="str">
        <f t="shared" si="17"/>
        <v>GBP</v>
      </c>
      <c r="Y166" s="118" t="str">
        <f t="shared" si="18"/>
        <v>LECs-Sweden-NULL-NULL-2010-1</v>
      </c>
      <c r="Z166" s="110">
        <f t="shared" si="19"/>
        <v>2.5</v>
      </c>
      <c r="AA166" s="110">
        <f t="shared" si="24"/>
        <v>-66913.24908884622</v>
      </c>
      <c r="AB166" s="22" t="str">
        <f t="shared" si="20"/>
        <v>GBP2012-01-01</v>
      </c>
      <c r="AC166" s="22">
        <f t="shared" si="21"/>
        <v>0.85654440717929103</v>
      </c>
      <c r="AD166" s="22">
        <f t="shared" si="22"/>
        <v>859320</v>
      </c>
      <c r="AE166" s="36">
        <f t="shared" si="23"/>
        <v>0</v>
      </c>
      <c r="AF166" s="36">
        <f t="shared" si="16"/>
        <v>-0.90193698</v>
      </c>
    </row>
    <row r="167" spans="1:32" x14ac:dyDescent="0.25">
      <c r="A167" s="174">
        <v>40909</v>
      </c>
      <c r="B167" s="171">
        <v>0</v>
      </c>
      <c r="C167" s="171" t="s">
        <v>571</v>
      </c>
      <c r="D167" s="171">
        <v>170</v>
      </c>
      <c r="E167" s="171" t="s">
        <v>124</v>
      </c>
      <c r="F167" s="171">
        <v>-134621.31319602701</v>
      </c>
      <c r="G167" s="171" t="s">
        <v>569</v>
      </c>
      <c r="H167" s="171" t="s">
        <v>305</v>
      </c>
      <c r="I167" s="171" t="s">
        <v>377</v>
      </c>
      <c r="J167" s="171" t="s">
        <v>471</v>
      </c>
      <c r="K167" s="111" t="s">
        <v>471</v>
      </c>
      <c r="L167" s="111">
        <v>-31248</v>
      </c>
      <c r="M167" s="111">
        <v>30</v>
      </c>
      <c r="N167" s="111" t="s">
        <v>408</v>
      </c>
      <c r="O167" s="111" t="s">
        <v>352</v>
      </c>
      <c r="P167" s="111" t="s">
        <v>313</v>
      </c>
      <c r="Q167" s="111" t="s">
        <v>543</v>
      </c>
      <c r="R167" s="111" t="s">
        <v>543</v>
      </c>
      <c r="S167" s="111">
        <v>2012</v>
      </c>
      <c r="T167" s="111">
        <v>1</v>
      </c>
      <c r="U167" s="117">
        <v>40909</v>
      </c>
      <c r="V167" s="117">
        <v>40909</v>
      </c>
      <c r="W167" s="111" t="s">
        <v>183</v>
      </c>
      <c r="X167" s="118" t="str">
        <f t="shared" si="17"/>
        <v>GBP</v>
      </c>
      <c r="Y167" s="118" t="str">
        <f t="shared" si="18"/>
        <v>LECs-Sweden-NULL-NULL-2012-1</v>
      </c>
      <c r="Z167" s="110">
        <f t="shared" si="19"/>
        <v>7</v>
      </c>
      <c r="AA167" s="110">
        <f t="shared" si="24"/>
        <v>-187357.0974487694</v>
      </c>
      <c r="AB167" s="22" t="str">
        <f t="shared" si="20"/>
        <v>GBP2012-01-01</v>
      </c>
      <c r="AC167" s="22">
        <f t="shared" si="21"/>
        <v>0.85654440717929103</v>
      </c>
      <c r="AD167" s="22">
        <f t="shared" si="22"/>
        <v>718704</v>
      </c>
      <c r="AE167" s="36">
        <f t="shared" si="23"/>
        <v>0</v>
      </c>
      <c r="AF167" s="36">
        <f t="shared" si="16"/>
        <v>-1.1873112100000001</v>
      </c>
    </row>
  </sheetData>
  <autoFilter ref="A19:AF167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Y102"/>
  <sheetViews>
    <sheetView topLeftCell="A44" workbookViewId="0">
      <selection activeCell="O72" sqref="O72"/>
    </sheetView>
  </sheetViews>
  <sheetFormatPr defaultRowHeight="15" x14ac:dyDescent="0.25"/>
  <cols>
    <col min="2" max="2" width="1.42578125" bestFit="1" customWidth="1"/>
    <col min="3" max="3" width="32.140625" bestFit="1" customWidth="1"/>
    <col min="4" max="4" width="6" bestFit="1" customWidth="1"/>
    <col min="5" max="8" width="12.7109375" bestFit="1" customWidth="1"/>
    <col min="11" max="11" width="13.42578125" style="97" customWidth="1"/>
    <col min="12" max="12" width="12.7109375" style="97" bestFit="1" customWidth="1"/>
    <col min="13" max="13" width="10.140625" style="97" bestFit="1" customWidth="1"/>
    <col min="14" max="14" width="12.7109375" style="97" bestFit="1" customWidth="1"/>
    <col min="15" max="16" width="10.140625" style="97" customWidth="1"/>
    <col min="17" max="17" width="11" style="97" bestFit="1" customWidth="1"/>
    <col min="18" max="18" width="12" style="97" bestFit="1" customWidth="1"/>
    <col min="19" max="21" width="10.140625" style="97" bestFit="1" customWidth="1"/>
    <col min="22" max="22" width="12.85546875" style="97" customWidth="1"/>
    <col min="23" max="23" width="10.140625" style="97" bestFit="1" customWidth="1"/>
    <col min="24" max="24" width="14.7109375" style="97" customWidth="1"/>
    <col min="25" max="25" width="10.140625" style="97" bestFit="1" customWidth="1"/>
  </cols>
  <sheetData>
    <row r="2" spans="2:25" x14ac:dyDescent="0.25">
      <c r="K2" s="22" t="s">
        <v>519</v>
      </c>
      <c r="L2" s="22"/>
      <c r="M2" s="22"/>
      <c r="N2" s="22"/>
      <c r="O2" s="22"/>
      <c r="P2" s="22"/>
      <c r="Q2" s="22"/>
      <c r="R2" s="22"/>
    </row>
    <row r="4" spans="2:25" x14ac:dyDescent="0.25">
      <c r="B4" s="48" t="s">
        <v>182</v>
      </c>
      <c r="C4" s="101" t="s">
        <v>140</v>
      </c>
      <c r="D4" s="101" t="s">
        <v>0</v>
      </c>
      <c r="E4" s="127">
        <v>40544</v>
      </c>
      <c r="F4" s="127">
        <v>40848</v>
      </c>
      <c r="G4" s="127">
        <v>40849</v>
      </c>
      <c r="H4" s="127">
        <v>40909</v>
      </c>
      <c r="K4" s="101">
        <v>40544</v>
      </c>
      <c r="L4" s="101"/>
      <c r="M4" s="101">
        <v>40848</v>
      </c>
      <c r="N4" s="101"/>
      <c r="O4" s="101">
        <v>40849</v>
      </c>
      <c r="P4" s="101"/>
      <c r="Q4" s="101">
        <v>40909</v>
      </c>
      <c r="S4" s="22" t="s">
        <v>518</v>
      </c>
      <c r="T4" s="22"/>
      <c r="U4" s="22"/>
      <c r="V4" s="22"/>
      <c r="W4" s="22"/>
      <c r="X4" s="22"/>
      <c r="Y4" s="101"/>
    </row>
    <row r="5" spans="2:25" x14ac:dyDescent="0.25">
      <c r="B5" s="47"/>
      <c r="C5" s="100" t="s">
        <v>504</v>
      </c>
      <c r="D5" s="97"/>
      <c r="E5" s="126">
        <v>-37285580.229999997</v>
      </c>
      <c r="F5" s="126">
        <v>-58213915.869999997</v>
      </c>
      <c r="G5" s="126">
        <v>36694964.530000001</v>
      </c>
      <c r="H5" s="126">
        <v>36579052.68</v>
      </c>
    </row>
    <row r="6" spans="2:25" x14ac:dyDescent="0.25">
      <c r="B6" s="47"/>
      <c r="C6" s="100" t="s">
        <v>505</v>
      </c>
      <c r="D6" s="97"/>
      <c r="E6" s="126">
        <v>-37285580.229999997</v>
      </c>
      <c r="F6" s="126">
        <v>-58213915.869999997</v>
      </c>
      <c r="G6" s="126">
        <v>36694964.530000001</v>
      </c>
      <c r="H6" s="126">
        <v>36579052.68</v>
      </c>
    </row>
    <row r="7" spans="2:25" x14ac:dyDescent="0.25">
      <c r="B7" s="47"/>
      <c r="C7" s="100" t="s">
        <v>304</v>
      </c>
      <c r="D7" s="97">
        <v>12539</v>
      </c>
      <c r="E7" s="126">
        <v>0</v>
      </c>
      <c r="F7" s="126">
        <v>0</v>
      </c>
      <c r="G7" s="126">
        <v>0</v>
      </c>
      <c r="H7" s="126">
        <v>0</v>
      </c>
      <c r="K7" s="69">
        <v>0</v>
      </c>
      <c r="L7" s="22" t="s">
        <v>529</v>
      </c>
      <c r="S7" s="6" t="s">
        <v>123</v>
      </c>
      <c r="T7" s="10">
        <v>40</v>
      </c>
      <c r="U7" s="6" t="s">
        <v>306</v>
      </c>
      <c r="V7" s="10">
        <v>350400</v>
      </c>
      <c r="W7" s="11">
        <v>28</v>
      </c>
      <c r="X7" s="6" t="s">
        <v>407</v>
      </c>
    </row>
    <row r="8" spans="2:25" x14ac:dyDescent="0.25">
      <c r="B8" s="47"/>
      <c r="C8" s="100" t="s">
        <v>304</v>
      </c>
      <c r="D8" s="97">
        <v>12443</v>
      </c>
      <c r="E8" s="126">
        <v>0</v>
      </c>
      <c r="F8" s="126">
        <v>0</v>
      </c>
      <c r="G8" s="126">
        <v>0</v>
      </c>
      <c r="H8" s="126">
        <v>0</v>
      </c>
      <c r="K8" s="69">
        <v>0</v>
      </c>
      <c r="L8" s="22" t="s">
        <v>529</v>
      </c>
      <c r="S8" s="6" t="s">
        <v>123</v>
      </c>
      <c r="T8" s="10">
        <v>40</v>
      </c>
      <c r="U8" s="6" t="s">
        <v>306</v>
      </c>
      <c r="V8" s="10">
        <v>350400</v>
      </c>
      <c r="W8" s="11">
        <v>28</v>
      </c>
      <c r="X8" s="6" t="s">
        <v>307</v>
      </c>
    </row>
    <row r="9" spans="2:25" x14ac:dyDescent="0.25">
      <c r="B9" s="47"/>
      <c r="C9" s="100" t="s">
        <v>304</v>
      </c>
      <c r="D9" s="97">
        <v>12459</v>
      </c>
      <c r="E9" s="126">
        <v>-1254842.78</v>
      </c>
      <c r="F9" s="126">
        <v>0</v>
      </c>
      <c r="G9" s="126">
        <v>1051162.8500000001</v>
      </c>
      <c r="H9" s="126">
        <v>0</v>
      </c>
      <c r="K9" s="69">
        <f>-1*V9*(W9*'Exchange Rates Hist'!$D$3)</f>
        <v>-1254842.7848725494</v>
      </c>
      <c r="L9" s="22">
        <f>(E9-K9)/E9</f>
        <v>-3.8829958644123825E-9</v>
      </c>
      <c r="O9" s="97">
        <f>V9*((Y9*1))</f>
        <v>1051200</v>
      </c>
      <c r="P9" s="99">
        <f t="shared" ref="P9:P14" si="0">($G9-O9)/$G9</f>
        <v>-3.5341812165362258E-5</v>
      </c>
      <c r="S9" s="6" t="s">
        <v>123</v>
      </c>
      <c r="T9" s="10">
        <v>40</v>
      </c>
      <c r="U9" s="6" t="s">
        <v>306</v>
      </c>
      <c r="V9" s="10">
        <v>350400</v>
      </c>
      <c r="W9" s="11">
        <v>28</v>
      </c>
      <c r="X9" s="6" t="s">
        <v>407</v>
      </c>
      <c r="Y9" s="97">
        <v>3</v>
      </c>
    </row>
    <row r="10" spans="2:25" x14ac:dyDescent="0.25">
      <c r="B10" s="47"/>
      <c r="C10" s="100" t="s">
        <v>304</v>
      </c>
      <c r="D10" s="97">
        <v>12461</v>
      </c>
      <c r="E10" s="126">
        <v>-1332150.06</v>
      </c>
      <c r="F10" s="126">
        <v>0</v>
      </c>
      <c r="G10" s="126">
        <v>1077441.92</v>
      </c>
      <c r="H10" s="126">
        <v>0</v>
      </c>
      <c r="K10" s="69">
        <f>-1*V10*(W10*'Exchange Rates Hist'!$D$3)</f>
        <v>-1332150.0635834476</v>
      </c>
      <c r="L10" s="22">
        <f>(E10-K10)/E10</f>
        <v>-2.6899728864190721E-9</v>
      </c>
      <c r="O10" s="97">
        <f t="shared" ref="O10:O14" si="1">V10*((Y10*1))</f>
        <v>1077480</v>
      </c>
      <c r="P10" s="99">
        <f t="shared" si="0"/>
        <v>-3.5342972361864768E-5</v>
      </c>
      <c r="S10" s="6" t="s">
        <v>123</v>
      </c>
      <c r="T10" s="10">
        <v>41</v>
      </c>
      <c r="U10" s="6" t="s">
        <v>306</v>
      </c>
      <c r="V10" s="10">
        <v>359160</v>
      </c>
      <c r="W10" s="11">
        <v>29</v>
      </c>
      <c r="X10" s="6" t="s">
        <v>407</v>
      </c>
      <c r="Y10" s="97">
        <v>3</v>
      </c>
    </row>
    <row r="11" spans="2:25" x14ac:dyDescent="0.25">
      <c r="B11" s="47"/>
      <c r="C11" s="100" t="s">
        <v>304</v>
      </c>
      <c r="D11" s="97">
        <v>12463</v>
      </c>
      <c r="E11" s="126">
        <v>1411698.13</v>
      </c>
      <c r="F11" s="126">
        <v>0</v>
      </c>
      <c r="G11" s="126">
        <v>-1103721</v>
      </c>
      <c r="H11" s="126">
        <v>0</v>
      </c>
      <c r="K11" s="69">
        <f>-1*V11*(W11*'Exchange Rates Hist'!$D$3)</f>
        <v>1411698.1329816182</v>
      </c>
      <c r="L11" s="22">
        <f>(E11-K11)/E11</f>
        <v>-2.1120792159660952E-9</v>
      </c>
      <c r="O11" s="97">
        <f t="shared" si="1"/>
        <v>-1103760</v>
      </c>
      <c r="P11" s="99">
        <f t="shared" si="0"/>
        <v>-3.5335016729771383E-5</v>
      </c>
      <c r="S11" s="6" t="s">
        <v>133</v>
      </c>
      <c r="T11" s="10">
        <v>-42</v>
      </c>
      <c r="U11" s="6" t="s">
        <v>306</v>
      </c>
      <c r="V11" s="10">
        <v>-367920</v>
      </c>
      <c r="W11" s="11">
        <v>30</v>
      </c>
      <c r="X11" s="6" t="s">
        <v>407</v>
      </c>
      <c r="Y11" s="97">
        <v>3</v>
      </c>
    </row>
    <row r="12" spans="2:25" x14ac:dyDescent="0.25">
      <c r="B12" s="47"/>
      <c r="C12" s="100" t="s">
        <v>304</v>
      </c>
      <c r="D12" s="97">
        <v>12363</v>
      </c>
      <c r="E12" s="126">
        <v>-9811200</v>
      </c>
      <c r="F12" s="126">
        <v>0</v>
      </c>
      <c r="G12" s="126">
        <v>1051200</v>
      </c>
      <c r="H12" s="126">
        <v>0</v>
      </c>
      <c r="K12" s="69">
        <f>-1*(V12*W12*1)</f>
        <v>-9811200</v>
      </c>
      <c r="L12" s="22">
        <f t="shared" ref="L12:L14" si="2">(E12-K12)/E12</f>
        <v>0</v>
      </c>
      <c r="O12" s="97">
        <f t="shared" si="1"/>
        <v>1051200</v>
      </c>
      <c r="P12" s="22">
        <f t="shared" si="0"/>
        <v>0</v>
      </c>
      <c r="S12" s="6" t="s">
        <v>123</v>
      </c>
      <c r="T12" s="10">
        <v>40</v>
      </c>
      <c r="U12" s="6" t="s">
        <v>306</v>
      </c>
      <c r="V12" s="10">
        <v>350400</v>
      </c>
      <c r="W12" s="11">
        <v>28</v>
      </c>
      <c r="X12" s="6" t="s">
        <v>307</v>
      </c>
      <c r="Y12" s="97">
        <v>3</v>
      </c>
    </row>
    <row r="13" spans="2:25" x14ac:dyDescent="0.25">
      <c r="B13" s="47"/>
      <c r="C13" s="100" t="s">
        <v>304</v>
      </c>
      <c r="D13" s="97">
        <v>12365</v>
      </c>
      <c r="E13" s="126">
        <v>-10415640</v>
      </c>
      <c r="F13" s="126">
        <v>0</v>
      </c>
      <c r="G13" s="126">
        <v>1077480</v>
      </c>
      <c r="H13" s="126">
        <v>0</v>
      </c>
      <c r="K13" s="69">
        <f>-1*(V13*W13*1)</f>
        <v>-10415640</v>
      </c>
      <c r="L13" s="22">
        <f t="shared" si="2"/>
        <v>0</v>
      </c>
      <c r="O13" s="97">
        <f t="shared" si="1"/>
        <v>1077480</v>
      </c>
      <c r="P13" s="22">
        <f t="shared" si="0"/>
        <v>0</v>
      </c>
      <c r="S13" s="6" t="s">
        <v>123</v>
      </c>
      <c r="T13" s="10">
        <v>41</v>
      </c>
      <c r="U13" s="6" t="s">
        <v>306</v>
      </c>
      <c r="V13" s="10">
        <v>359160</v>
      </c>
      <c r="W13" s="11">
        <v>29</v>
      </c>
      <c r="X13" s="6" t="s">
        <v>307</v>
      </c>
      <c r="Y13" s="97">
        <v>3</v>
      </c>
    </row>
    <row r="14" spans="2:25" x14ac:dyDescent="0.25">
      <c r="B14" s="47"/>
      <c r="C14" s="100" t="s">
        <v>304</v>
      </c>
      <c r="D14" s="97">
        <v>12367</v>
      </c>
      <c r="E14" s="126">
        <v>11037600</v>
      </c>
      <c r="F14" s="126">
        <v>0</v>
      </c>
      <c r="G14" s="126">
        <v>-1103760</v>
      </c>
      <c r="H14" s="126">
        <v>0</v>
      </c>
      <c r="K14" s="69">
        <f>-1*(V14*W14*1)</f>
        <v>11037600</v>
      </c>
      <c r="L14" s="22">
        <f t="shared" si="2"/>
        <v>0</v>
      </c>
      <c r="O14" s="97">
        <f t="shared" si="1"/>
        <v>-1103760</v>
      </c>
      <c r="P14" s="22">
        <f t="shared" si="0"/>
        <v>0</v>
      </c>
      <c r="S14" s="6" t="s">
        <v>133</v>
      </c>
      <c r="T14" s="10">
        <v>-42</v>
      </c>
      <c r="U14" s="6" t="s">
        <v>306</v>
      </c>
      <c r="V14" s="10">
        <v>-367920</v>
      </c>
      <c r="W14" s="11">
        <v>30</v>
      </c>
      <c r="X14" s="6" t="s">
        <v>307</v>
      </c>
      <c r="Y14" s="97">
        <v>3</v>
      </c>
    </row>
    <row r="15" spans="2:25" x14ac:dyDescent="0.25">
      <c r="B15" s="47"/>
      <c r="C15" s="100" t="s">
        <v>304</v>
      </c>
      <c r="D15" s="97">
        <v>12543</v>
      </c>
      <c r="E15" s="126">
        <v>0</v>
      </c>
      <c r="F15" s="126">
        <v>0</v>
      </c>
      <c r="G15" s="126">
        <v>0</v>
      </c>
      <c r="H15" s="126">
        <v>0</v>
      </c>
      <c r="M15" s="69">
        <v>0</v>
      </c>
      <c r="N15" s="22" t="s">
        <v>530</v>
      </c>
      <c r="O15" s="77"/>
      <c r="P15" s="77"/>
      <c r="S15" s="6" t="s">
        <v>123</v>
      </c>
      <c r="T15" s="10">
        <v>40</v>
      </c>
      <c r="U15" s="6" t="s">
        <v>306</v>
      </c>
      <c r="V15" s="10">
        <v>350400</v>
      </c>
      <c r="W15" s="11">
        <v>28</v>
      </c>
      <c r="X15" s="6" t="s">
        <v>407</v>
      </c>
    </row>
    <row r="16" spans="2:25" x14ac:dyDescent="0.25">
      <c r="B16" s="47"/>
      <c r="C16" s="100" t="s">
        <v>304</v>
      </c>
      <c r="D16" s="97">
        <v>12447</v>
      </c>
      <c r="E16" s="126">
        <v>0</v>
      </c>
      <c r="F16" s="126">
        <v>0</v>
      </c>
      <c r="G16" s="126">
        <v>0</v>
      </c>
      <c r="H16" s="126">
        <v>0</v>
      </c>
      <c r="M16" s="69">
        <v>0</v>
      </c>
      <c r="N16" s="22" t="s">
        <v>530</v>
      </c>
      <c r="O16" s="77"/>
      <c r="P16" s="77"/>
      <c r="S16" s="6" t="s">
        <v>123</v>
      </c>
      <c r="T16" s="10">
        <v>40</v>
      </c>
      <c r="U16" s="6" t="s">
        <v>306</v>
      </c>
      <c r="V16" s="10">
        <v>350400</v>
      </c>
      <c r="W16" s="11">
        <v>28</v>
      </c>
      <c r="X16" s="6" t="s">
        <v>307</v>
      </c>
    </row>
    <row r="17" spans="3:25" x14ac:dyDescent="0.25">
      <c r="C17" s="100" t="s">
        <v>304</v>
      </c>
      <c r="D17" s="97">
        <v>12465</v>
      </c>
      <c r="E17" s="126">
        <v>0</v>
      </c>
      <c r="F17" s="126">
        <v>-1266709.5900000001</v>
      </c>
      <c r="G17" s="126">
        <v>1051162.8500000001</v>
      </c>
      <c r="H17" s="126">
        <v>0</v>
      </c>
      <c r="M17" s="69">
        <f>-1*($V17*$W17*'Exchange Rates Hist'!$D$4)</f>
        <v>-1266709.5860747718</v>
      </c>
      <c r="N17" s="22">
        <f>($F17-$M17)/$F17</f>
        <v>3.0987594075093962E-9</v>
      </c>
      <c r="O17" s="97">
        <f>V17*((Y17*1))</f>
        <v>1051200</v>
      </c>
      <c r="P17" s="99">
        <f>($G17-O17)/$G17</f>
        <v>-3.5341812165362258E-5</v>
      </c>
      <c r="S17" s="6" t="s">
        <v>123</v>
      </c>
      <c r="T17" s="10">
        <v>40</v>
      </c>
      <c r="U17" s="6" t="s">
        <v>306</v>
      </c>
      <c r="V17" s="10">
        <v>350400</v>
      </c>
      <c r="W17" s="11">
        <v>28</v>
      </c>
      <c r="X17" s="6" t="s">
        <v>407</v>
      </c>
      <c r="Y17" s="97">
        <v>3</v>
      </c>
    </row>
    <row r="18" spans="3:25" x14ac:dyDescent="0.25">
      <c r="C18" s="100" t="s">
        <v>304</v>
      </c>
      <c r="D18" s="97">
        <v>12469</v>
      </c>
      <c r="E18" s="126">
        <v>0</v>
      </c>
      <c r="F18" s="126">
        <v>1425048.28</v>
      </c>
      <c r="G18" s="126">
        <v>-1103721</v>
      </c>
      <c r="H18" s="126">
        <v>0</v>
      </c>
      <c r="M18" s="69">
        <f>-1*($V18*$W18*'Exchange Rates Hist'!$D$4)</f>
        <v>1425048.2843341185</v>
      </c>
      <c r="N18" s="22">
        <f>($F18-$M18)/$F18</f>
        <v>-3.0413835874111486E-9</v>
      </c>
      <c r="O18" s="97">
        <f>V18*((Y18*1))</f>
        <v>-1103760</v>
      </c>
      <c r="P18" s="99">
        <f>($G18-O18)/$G18</f>
        <v>-3.5335016729771383E-5</v>
      </c>
      <c r="S18" s="6" t="s">
        <v>133</v>
      </c>
      <c r="T18" s="10">
        <v>-42</v>
      </c>
      <c r="U18" s="6" t="s">
        <v>306</v>
      </c>
      <c r="V18" s="10">
        <v>-367920</v>
      </c>
      <c r="W18" s="11">
        <v>30</v>
      </c>
      <c r="X18" s="6" t="s">
        <v>407</v>
      </c>
      <c r="Y18" s="97">
        <v>3</v>
      </c>
    </row>
    <row r="19" spans="3:25" x14ac:dyDescent="0.25">
      <c r="C19" s="100" t="s">
        <v>304</v>
      </c>
      <c r="D19" s="97">
        <v>12467</v>
      </c>
      <c r="E19" s="126">
        <v>0</v>
      </c>
      <c r="F19" s="126">
        <v>-1344747.94</v>
      </c>
      <c r="G19" s="126">
        <v>1077441.92</v>
      </c>
      <c r="H19" s="126">
        <v>0</v>
      </c>
    </row>
    <row r="20" spans="3:25" x14ac:dyDescent="0.25">
      <c r="C20" s="100" t="s">
        <v>304</v>
      </c>
      <c r="D20" s="97">
        <v>12369</v>
      </c>
      <c r="E20" s="126">
        <v>0</v>
      </c>
      <c r="F20" s="126">
        <v>-9811200</v>
      </c>
      <c r="G20" s="126">
        <v>1051200</v>
      </c>
      <c r="H20" s="126">
        <v>0</v>
      </c>
    </row>
    <row r="21" spans="3:25" x14ac:dyDescent="0.25">
      <c r="C21" s="100" t="s">
        <v>304</v>
      </c>
      <c r="D21" s="97">
        <v>12373</v>
      </c>
      <c r="E21" s="126">
        <v>0</v>
      </c>
      <c r="F21" s="126">
        <v>11037600</v>
      </c>
      <c r="G21" s="126">
        <v>-1103760</v>
      </c>
      <c r="H21" s="126">
        <v>0</v>
      </c>
    </row>
    <row r="22" spans="3:25" x14ac:dyDescent="0.25">
      <c r="C22" s="100" t="s">
        <v>304</v>
      </c>
      <c r="D22" s="97">
        <v>12371</v>
      </c>
      <c r="E22" s="126">
        <v>0</v>
      </c>
      <c r="F22" s="126">
        <v>-10415640</v>
      </c>
      <c r="G22" s="126">
        <v>1077480</v>
      </c>
      <c r="H22" s="126">
        <v>0</v>
      </c>
    </row>
    <row r="23" spans="3:25" x14ac:dyDescent="0.25">
      <c r="C23" s="100" t="s">
        <v>324</v>
      </c>
      <c r="D23" s="97">
        <v>12541</v>
      </c>
      <c r="E23" s="126">
        <v>0</v>
      </c>
      <c r="F23" s="126">
        <v>0</v>
      </c>
      <c r="G23" s="126">
        <v>0</v>
      </c>
      <c r="H23" s="126">
        <v>0</v>
      </c>
    </row>
    <row r="24" spans="3:25" x14ac:dyDescent="0.25">
      <c r="C24" s="100" t="s">
        <v>324</v>
      </c>
      <c r="D24" s="97">
        <v>12445</v>
      </c>
      <c r="E24" s="126">
        <v>0</v>
      </c>
      <c r="F24" s="126">
        <v>0</v>
      </c>
      <c r="G24" s="126">
        <v>0</v>
      </c>
      <c r="H24" s="126">
        <v>0</v>
      </c>
      <c r="R24" s="97" t="s">
        <v>520</v>
      </c>
    </row>
    <row r="25" spans="3:25" x14ac:dyDescent="0.25">
      <c r="C25" s="100" t="s">
        <v>324</v>
      </c>
      <c r="D25" s="97">
        <v>12471</v>
      </c>
      <c r="E25" s="126">
        <v>-1258280.71</v>
      </c>
      <c r="F25" s="126">
        <v>0</v>
      </c>
      <c r="G25" s="126">
        <v>2810780.67</v>
      </c>
      <c r="H25" s="126">
        <v>0</v>
      </c>
    </row>
    <row r="26" spans="3:25" x14ac:dyDescent="0.25">
      <c r="C26" s="100" t="s">
        <v>324</v>
      </c>
      <c r="D26" s="97">
        <v>12473</v>
      </c>
      <c r="E26" s="126">
        <v>-1335799.79</v>
      </c>
      <c r="F26" s="126">
        <v>0</v>
      </c>
      <c r="G26" s="126">
        <v>2881050.19</v>
      </c>
      <c r="H26" s="126">
        <v>0</v>
      </c>
    </row>
    <row r="27" spans="3:25" x14ac:dyDescent="0.25">
      <c r="C27" s="100" t="s">
        <v>324</v>
      </c>
      <c r="D27" s="97">
        <v>12475</v>
      </c>
      <c r="E27" s="126">
        <v>1415565.8</v>
      </c>
      <c r="F27" s="126">
        <v>0</v>
      </c>
      <c r="G27" s="126">
        <v>-2951319.7</v>
      </c>
      <c r="H27" s="126">
        <v>0</v>
      </c>
    </row>
    <row r="28" spans="3:25" x14ac:dyDescent="0.25">
      <c r="C28" s="100" t="s">
        <v>324</v>
      </c>
      <c r="D28" s="97">
        <v>12375</v>
      </c>
      <c r="E28" s="126">
        <v>-9838080</v>
      </c>
      <c r="F28" s="126">
        <v>0</v>
      </c>
      <c r="G28" s="126">
        <v>2810880</v>
      </c>
      <c r="H28" s="126">
        <v>0</v>
      </c>
    </row>
    <row r="29" spans="3:25" x14ac:dyDescent="0.25">
      <c r="C29" s="100" t="s">
        <v>324</v>
      </c>
      <c r="D29" s="97">
        <v>12377</v>
      </c>
      <c r="E29" s="126">
        <v>-10444176</v>
      </c>
      <c r="F29" s="126">
        <v>0</v>
      </c>
      <c r="G29" s="126">
        <v>2881152</v>
      </c>
      <c r="H29" s="126">
        <v>0</v>
      </c>
    </row>
    <row r="30" spans="3:25" x14ac:dyDescent="0.25">
      <c r="C30" s="100" t="s">
        <v>324</v>
      </c>
      <c r="D30" s="97">
        <v>12379</v>
      </c>
      <c r="E30" s="126">
        <v>11067840</v>
      </c>
      <c r="F30" s="126">
        <v>0</v>
      </c>
      <c r="G30" s="126">
        <v>-2951424</v>
      </c>
      <c r="H30" s="126">
        <v>0</v>
      </c>
    </row>
    <row r="31" spans="3:25" x14ac:dyDescent="0.25">
      <c r="C31" s="100" t="s">
        <v>324</v>
      </c>
      <c r="D31" s="97">
        <v>12545</v>
      </c>
      <c r="E31" s="126">
        <v>0</v>
      </c>
      <c r="F31" s="126">
        <v>0</v>
      </c>
      <c r="G31" s="126">
        <v>0</v>
      </c>
      <c r="H31" s="126">
        <v>0</v>
      </c>
    </row>
    <row r="32" spans="3:25" x14ac:dyDescent="0.25">
      <c r="C32" s="100" t="s">
        <v>324</v>
      </c>
      <c r="D32" s="97">
        <v>12449</v>
      </c>
      <c r="E32" s="126">
        <v>0</v>
      </c>
      <c r="F32" s="126">
        <v>0</v>
      </c>
      <c r="G32" s="126">
        <v>0</v>
      </c>
      <c r="H32" s="126">
        <v>0</v>
      </c>
    </row>
    <row r="33" spans="3:25" x14ac:dyDescent="0.25">
      <c r="C33" s="100" t="s">
        <v>324</v>
      </c>
      <c r="D33" s="97">
        <v>12477</v>
      </c>
      <c r="E33" s="126">
        <v>0</v>
      </c>
      <c r="F33" s="126">
        <v>-1270180.02</v>
      </c>
      <c r="G33" s="126">
        <v>2810780.67</v>
      </c>
      <c r="H33" s="126">
        <v>0</v>
      </c>
    </row>
    <row r="34" spans="3:25" x14ac:dyDescent="0.25">
      <c r="C34" s="100" t="s">
        <v>324</v>
      </c>
      <c r="D34" s="97">
        <v>12481</v>
      </c>
      <c r="E34" s="126">
        <v>0</v>
      </c>
      <c r="F34" s="126">
        <v>1428952.53</v>
      </c>
      <c r="G34" s="126">
        <v>-2951319.7</v>
      </c>
      <c r="H34" s="126">
        <v>0</v>
      </c>
    </row>
    <row r="35" spans="3:25" x14ac:dyDescent="0.25">
      <c r="C35" s="100" t="s">
        <v>324</v>
      </c>
      <c r="D35" s="97">
        <v>12479</v>
      </c>
      <c r="E35" s="126">
        <v>0</v>
      </c>
      <c r="F35" s="126">
        <v>-1348432.19</v>
      </c>
      <c r="G35" s="126">
        <v>2881050.19</v>
      </c>
      <c r="H35" s="126">
        <v>0</v>
      </c>
    </row>
    <row r="36" spans="3:25" x14ac:dyDescent="0.25">
      <c r="C36" s="100" t="s">
        <v>324</v>
      </c>
      <c r="D36" s="97">
        <v>12455</v>
      </c>
      <c r="E36" s="126">
        <v>0</v>
      </c>
      <c r="F36" s="126">
        <v>-10444176</v>
      </c>
      <c r="G36" s="126">
        <v>2521008</v>
      </c>
      <c r="H36" s="126">
        <v>0</v>
      </c>
    </row>
    <row r="37" spans="3:25" x14ac:dyDescent="0.25">
      <c r="C37" s="100" t="s">
        <v>324</v>
      </c>
      <c r="D37" s="97">
        <v>12381</v>
      </c>
      <c r="E37" s="126">
        <v>0</v>
      </c>
      <c r="F37" s="126">
        <v>-9838080</v>
      </c>
      <c r="G37" s="126">
        <v>2810880</v>
      </c>
      <c r="H37" s="126">
        <v>0</v>
      </c>
    </row>
    <row r="38" spans="3:25" x14ac:dyDescent="0.25">
      <c r="C38" s="100" t="s">
        <v>324</v>
      </c>
      <c r="D38" s="97">
        <v>12385</v>
      </c>
      <c r="E38" s="126">
        <v>0</v>
      </c>
      <c r="F38" s="126">
        <v>11067840</v>
      </c>
      <c r="G38" s="126">
        <v>-2951424</v>
      </c>
      <c r="H38" s="126">
        <v>0</v>
      </c>
    </row>
    <row r="39" spans="3:25" x14ac:dyDescent="0.25">
      <c r="C39" s="100" t="s">
        <v>324</v>
      </c>
      <c r="D39" s="97">
        <v>12383</v>
      </c>
      <c r="E39" s="126">
        <v>0</v>
      </c>
      <c r="F39" s="126">
        <v>-10444176</v>
      </c>
      <c r="G39" s="126">
        <v>2881152</v>
      </c>
      <c r="H39" s="126">
        <v>0</v>
      </c>
    </row>
    <row r="40" spans="3:25" x14ac:dyDescent="0.25">
      <c r="C40" s="100" t="s">
        <v>304</v>
      </c>
      <c r="D40" s="97">
        <v>12547</v>
      </c>
      <c r="E40" s="126">
        <v>0</v>
      </c>
      <c r="F40" s="126">
        <v>0</v>
      </c>
      <c r="G40" s="126">
        <v>0</v>
      </c>
      <c r="H40" s="126">
        <v>0</v>
      </c>
      <c r="Q40" s="69">
        <v>0</v>
      </c>
      <c r="R40" s="22" t="s">
        <v>521</v>
      </c>
      <c r="S40" s="6" t="s">
        <v>123</v>
      </c>
      <c r="T40" s="10">
        <v>40</v>
      </c>
      <c r="U40" s="6" t="s">
        <v>306</v>
      </c>
      <c r="V40" s="10">
        <v>350400</v>
      </c>
      <c r="W40" s="11">
        <v>28</v>
      </c>
      <c r="X40" s="6" t="s">
        <v>407</v>
      </c>
    </row>
    <row r="41" spans="3:25" x14ac:dyDescent="0.25">
      <c r="C41" s="100" t="s">
        <v>304</v>
      </c>
      <c r="D41" s="97">
        <v>12451</v>
      </c>
      <c r="E41" s="126">
        <v>0</v>
      </c>
      <c r="F41" s="126">
        <v>0</v>
      </c>
      <c r="G41" s="126">
        <v>0</v>
      </c>
      <c r="H41" s="126">
        <v>0</v>
      </c>
      <c r="Q41" s="69">
        <v>0</v>
      </c>
      <c r="R41" s="22" t="s">
        <v>521</v>
      </c>
      <c r="S41" s="6" t="s">
        <v>123</v>
      </c>
      <c r="T41" s="10">
        <v>40</v>
      </c>
      <c r="U41" s="6" t="s">
        <v>306</v>
      </c>
      <c r="V41" s="10">
        <v>350400</v>
      </c>
      <c r="W41" s="11">
        <v>28</v>
      </c>
      <c r="X41" s="6" t="s">
        <v>307</v>
      </c>
    </row>
    <row r="42" spans="3:25" x14ac:dyDescent="0.25">
      <c r="C42" s="100" t="s">
        <v>304</v>
      </c>
      <c r="D42" s="97">
        <v>12483</v>
      </c>
      <c r="E42" s="126">
        <v>0</v>
      </c>
      <c r="F42" s="126">
        <v>0</v>
      </c>
      <c r="G42" s="126">
        <v>0</v>
      </c>
      <c r="H42" s="126">
        <v>317961.90999999997</v>
      </c>
      <c r="Q42" s="69">
        <f>$V42*((Y42*1)-($W42*'Exchange Rates FWD'!$F$11))</f>
        <v>317961.91081635264</v>
      </c>
      <c r="R42" s="22">
        <f>($H42-$Q42)/H42</f>
        <v>-2.5674542759676685E-9</v>
      </c>
      <c r="S42" s="6" t="s">
        <v>133</v>
      </c>
      <c r="T42" s="10">
        <v>-42</v>
      </c>
      <c r="U42" s="6" t="s">
        <v>306</v>
      </c>
      <c r="V42" s="10">
        <v>-367920</v>
      </c>
      <c r="W42" s="11">
        <v>30</v>
      </c>
      <c r="X42" s="6" t="s">
        <v>407</v>
      </c>
      <c r="Y42" s="97">
        <v>3</v>
      </c>
    </row>
    <row r="43" spans="3:25" x14ac:dyDescent="0.25">
      <c r="C43" s="100" t="s">
        <v>304</v>
      </c>
      <c r="D43" s="97">
        <v>12387</v>
      </c>
      <c r="E43" s="126">
        <v>0</v>
      </c>
      <c r="F43" s="126">
        <v>0</v>
      </c>
      <c r="G43" s="126">
        <v>0</v>
      </c>
      <c r="H43" s="126">
        <v>9933840</v>
      </c>
      <c r="Q43" s="69">
        <f>$V43*((Y43*1)-($W43*1))</f>
        <v>9933840</v>
      </c>
      <c r="R43" s="22">
        <f>($H43-$Q43)/H43</f>
        <v>0</v>
      </c>
      <c r="S43" s="6" t="s">
        <v>133</v>
      </c>
      <c r="T43" s="10">
        <v>-42</v>
      </c>
      <c r="U43" s="6" t="s">
        <v>306</v>
      </c>
      <c r="V43" s="10">
        <v>-367920</v>
      </c>
      <c r="W43" s="11">
        <v>30</v>
      </c>
      <c r="X43" s="6" t="s">
        <v>307</v>
      </c>
      <c r="Y43" s="97">
        <v>3</v>
      </c>
    </row>
    <row r="44" spans="3:25" x14ac:dyDescent="0.25">
      <c r="C44" s="100" t="s">
        <v>324</v>
      </c>
      <c r="D44" s="97">
        <v>12549</v>
      </c>
      <c r="E44" s="126">
        <v>0</v>
      </c>
      <c r="F44" s="126">
        <v>0</v>
      </c>
      <c r="G44" s="126">
        <v>0</v>
      </c>
      <c r="H44" s="126">
        <v>0</v>
      </c>
    </row>
    <row r="45" spans="3:25" x14ac:dyDescent="0.25">
      <c r="C45" s="100" t="s">
        <v>324</v>
      </c>
      <c r="D45" s="97">
        <v>12453</v>
      </c>
      <c r="E45" s="126">
        <v>0</v>
      </c>
      <c r="F45" s="126">
        <v>0</v>
      </c>
      <c r="G45" s="126">
        <v>0</v>
      </c>
      <c r="H45" s="126">
        <v>0</v>
      </c>
    </row>
    <row r="46" spans="3:25" x14ac:dyDescent="0.25">
      <c r="C46" s="100" t="s">
        <v>324</v>
      </c>
      <c r="D46" s="97">
        <v>12485</v>
      </c>
      <c r="E46" s="126">
        <v>0</v>
      </c>
      <c r="F46" s="126">
        <v>0</v>
      </c>
      <c r="G46" s="126">
        <v>0</v>
      </c>
      <c r="H46" s="126">
        <v>-1525806.96</v>
      </c>
    </row>
    <row r="47" spans="3:25" x14ac:dyDescent="0.25">
      <c r="C47" s="100" t="s">
        <v>324</v>
      </c>
      <c r="D47" s="97">
        <v>12389</v>
      </c>
      <c r="E47" s="126">
        <v>0</v>
      </c>
      <c r="F47" s="126">
        <v>0</v>
      </c>
      <c r="G47" s="126">
        <v>0</v>
      </c>
      <c r="H47" s="126">
        <v>8116416</v>
      </c>
    </row>
    <row r="48" spans="3:25" x14ac:dyDescent="0.25">
      <c r="C48" s="100" t="s">
        <v>337</v>
      </c>
      <c r="D48" s="97">
        <v>12487</v>
      </c>
      <c r="E48" s="126">
        <v>119897.65</v>
      </c>
      <c r="F48" s="126">
        <v>0</v>
      </c>
      <c r="G48" s="126">
        <v>-93740.69</v>
      </c>
      <c r="H48" s="126">
        <v>0</v>
      </c>
    </row>
    <row r="49" spans="3:8" x14ac:dyDescent="0.25">
      <c r="C49" s="100" t="s">
        <v>337</v>
      </c>
      <c r="D49" s="97">
        <v>12391</v>
      </c>
      <c r="E49" s="126">
        <v>937440</v>
      </c>
      <c r="F49" s="126">
        <v>0</v>
      </c>
      <c r="G49" s="126">
        <v>-93744</v>
      </c>
      <c r="H49" s="126">
        <v>0</v>
      </c>
    </row>
    <row r="50" spans="3:8" x14ac:dyDescent="0.25">
      <c r="C50" s="100" t="s">
        <v>340</v>
      </c>
      <c r="D50" s="97">
        <v>12489</v>
      </c>
      <c r="E50" s="126">
        <v>119897.65</v>
      </c>
      <c r="F50" s="126">
        <v>0</v>
      </c>
      <c r="G50" s="126">
        <v>-249975.17</v>
      </c>
      <c r="H50" s="126">
        <v>0</v>
      </c>
    </row>
    <row r="51" spans="3:8" x14ac:dyDescent="0.25">
      <c r="C51" s="100" t="s">
        <v>340</v>
      </c>
      <c r="D51" s="97">
        <v>12393</v>
      </c>
      <c r="E51" s="126">
        <v>937440</v>
      </c>
      <c r="F51" s="126">
        <v>0</v>
      </c>
      <c r="G51" s="126">
        <v>-249984</v>
      </c>
      <c r="H51" s="126">
        <v>0</v>
      </c>
    </row>
    <row r="52" spans="3:8" x14ac:dyDescent="0.25">
      <c r="C52" s="100" t="s">
        <v>337</v>
      </c>
      <c r="D52" s="97">
        <v>12491</v>
      </c>
      <c r="E52" s="126">
        <v>0</v>
      </c>
      <c r="F52" s="126">
        <v>121031.5</v>
      </c>
      <c r="G52" s="126">
        <v>-93740.69</v>
      </c>
      <c r="H52" s="126">
        <v>0</v>
      </c>
    </row>
    <row r="53" spans="3:8" x14ac:dyDescent="0.25">
      <c r="C53" s="100" t="s">
        <v>337</v>
      </c>
      <c r="D53" s="97">
        <v>12395</v>
      </c>
      <c r="E53" s="126">
        <v>0</v>
      </c>
      <c r="F53" s="126">
        <v>937440</v>
      </c>
      <c r="G53" s="126">
        <v>-93744</v>
      </c>
      <c r="H53" s="126">
        <v>0</v>
      </c>
    </row>
    <row r="54" spans="3:8" x14ac:dyDescent="0.25">
      <c r="C54" s="100" t="s">
        <v>340</v>
      </c>
      <c r="D54" s="97">
        <v>12493</v>
      </c>
      <c r="E54" s="126">
        <v>0</v>
      </c>
      <c r="F54" s="126">
        <v>121031.5</v>
      </c>
      <c r="G54" s="126">
        <v>-249975.17</v>
      </c>
      <c r="H54" s="126">
        <v>0</v>
      </c>
    </row>
    <row r="55" spans="3:8" x14ac:dyDescent="0.25">
      <c r="C55" s="100" t="s">
        <v>340</v>
      </c>
      <c r="D55" s="97">
        <v>12397</v>
      </c>
      <c r="E55" s="126">
        <v>0</v>
      </c>
      <c r="F55" s="126">
        <v>937440</v>
      </c>
      <c r="G55" s="126">
        <v>-249984</v>
      </c>
      <c r="H55" s="126">
        <v>0</v>
      </c>
    </row>
    <row r="56" spans="3:8" x14ac:dyDescent="0.25">
      <c r="C56" s="100" t="s">
        <v>337</v>
      </c>
      <c r="D56" s="97">
        <v>12495</v>
      </c>
      <c r="E56" s="126">
        <v>0</v>
      </c>
      <c r="F56" s="126">
        <v>0</v>
      </c>
      <c r="G56" s="126">
        <v>0</v>
      </c>
      <c r="H56" s="126">
        <v>27004.98</v>
      </c>
    </row>
    <row r="57" spans="3:8" x14ac:dyDescent="0.25">
      <c r="C57" s="100" t="s">
        <v>337</v>
      </c>
      <c r="D57" s="97">
        <v>12399</v>
      </c>
      <c r="E57" s="126">
        <v>0</v>
      </c>
      <c r="F57" s="126">
        <v>0</v>
      </c>
      <c r="G57" s="126">
        <v>0</v>
      </c>
      <c r="H57" s="126">
        <v>843696</v>
      </c>
    </row>
    <row r="58" spans="3:8" x14ac:dyDescent="0.25">
      <c r="C58" s="100" t="s">
        <v>340</v>
      </c>
      <c r="D58" s="97">
        <v>12497</v>
      </c>
      <c r="E58" s="126">
        <v>0</v>
      </c>
      <c r="F58" s="126">
        <v>0</v>
      </c>
      <c r="G58" s="126">
        <v>0</v>
      </c>
      <c r="H58" s="126">
        <v>-129235.02</v>
      </c>
    </row>
    <row r="59" spans="3:8" x14ac:dyDescent="0.25">
      <c r="C59" s="100" t="s">
        <v>340</v>
      </c>
      <c r="D59" s="97">
        <v>12401</v>
      </c>
      <c r="E59" s="126">
        <v>0</v>
      </c>
      <c r="F59" s="126">
        <v>0</v>
      </c>
      <c r="G59" s="126">
        <v>0</v>
      </c>
      <c r="H59" s="126">
        <v>687456</v>
      </c>
    </row>
    <row r="60" spans="3:8" x14ac:dyDescent="0.25">
      <c r="C60" s="100" t="s">
        <v>351</v>
      </c>
      <c r="D60" s="97">
        <v>12499</v>
      </c>
      <c r="E60" s="126">
        <v>-1254842.78</v>
      </c>
      <c r="F60" s="126">
        <v>0</v>
      </c>
      <c r="G60" s="126">
        <v>1021572.16</v>
      </c>
      <c r="H60" s="126">
        <v>0</v>
      </c>
    </row>
    <row r="61" spans="3:8" x14ac:dyDescent="0.25">
      <c r="C61" s="100" t="s">
        <v>351</v>
      </c>
      <c r="D61" s="97">
        <v>12501</v>
      </c>
      <c r="E61" s="126">
        <v>-1332150.06</v>
      </c>
      <c r="F61" s="126">
        <v>0</v>
      </c>
      <c r="G61" s="126">
        <v>1047111.46</v>
      </c>
      <c r="H61" s="126">
        <v>0</v>
      </c>
    </row>
    <row r="62" spans="3:8" x14ac:dyDescent="0.25">
      <c r="C62" s="100" t="s">
        <v>351</v>
      </c>
      <c r="D62" s="97">
        <v>12503</v>
      </c>
      <c r="E62" s="126">
        <v>1411698.13</v>
      </c>
      <c r="F62" s="126">
        <v>0</v>
      </c>
      <c r="G62" s="126">
        <v>-1072650.76</v>
      </c>
      <c r="H62" s="126">
        <v>0</v>
      </c>
    </row>
    <row r="63" spans="3:8" x14ac:dyDescent="0.25">
      <c r="C63" s="100" t="s">
        <v>351</v>
      </c>
      <c r="D63" s="97">
        <v>12403</v>
      </c>
      <c r="E63" s="126">
        <v>-9811200</v>
      </c>
      <c r="F63" s="126">
        <v>0</v>
      </c>
      <c r="G63" s="126">
        <v>1021608.26</v>
      </c>
      <c r="H63" s="126">
        <v>0</v>
      </c>
    </row>
    <row r="64" spans="3:8" x14ac:dyDescent="0.25">
      <c r="C64" s="100" t="s">
        <v>351</v>
      </c>
      <c r="D64" s="97">
        <v>12405</v>
      </c>
      <c r="E64" s="126">
        <v>-10415640</v>
      </c>
      <c r="F64" s="126">
        <v>0</v>
      </c>
      <c r="G64" s="126">
        <v>1047148.46</v>
      </c>
      <c r="H64" s="126">
        <v>0</v>
      </c>
    </row>
    <row r="65" spans="3:25" x14ac:dyDescent="0.25">
      <c r="C65" s="100" t="s">
        <v>351</v>
      </c>
      <c r="D65" s="97">
        <v>12407</v>
      </c>
      <c r="E65" s="126">
        <v>11037600</v>
      </c>
      <c r="F65" s="126">
        <v>0</v>
      </c>
      <c r="G65" s="126">
        <v>-1072688.67</v>
      </c>
      <c r="H65" s="126">
        <v>0</v>
      </c>
    </row>
    <row r="66" spans="3:25" x14ac:dyDescent="0.25">
      <c r="C66" s="100" t="s">
        <v>351</v>
      </c>
      <c r="D66" s="97">
        <v>12505</v>
      </c>
      <c r="E66" s="126">
        <v>0</v>
      </c>
      <c r="F66" s="126">
        <v>-1266709.5900000001</v>
      </c>
      <c r="G66" s="126">
        <v>1021572.16</v>
      </c>
      <c r="H66" s="126">
        <v>0</v>
      </c>
    </row>
    <row r="67" spans="3:25" x14ac:dyDescent="0.25">
      <c r="C67" s="100" t="s">
        <v>351</v>
      </c>
      <c r="D67" s="97">
        <v>12509</v>
      </c>
      <c r="E67" s="126">
        <v>0</v>
      </c>
      <c r="F67" s="126">
        <v>1425048.28</v>
      </c>
      <c r="G67" s="126">
        <v>-1072650.76</v>
      </c>
      <c r="H67" s="126">
        <v>0</v>
      </c>
    </row>
    <row r="68" spans="3:25" x14ac:dyDescent="0.25">
      <c r="C68" s="100" t="s">
        <v>351</v>
      </c>
      <c r="D68" s="97">
        <v>12507</v>
      </c>
      <c r="E68" s="126">
        <v>0</v>
      </c>
      <c r="F68" s="126">
        <v>-1344747.94</v>
      </c>
      <c r="G68" s="126">
        <v>1047111.46</v>
      </c>
      <c r="H68" s="126">
        <v>0</v>
      </c>
    </row>
    <row r="69" spans="3:25" x14ac:dyDescent="0.25">
      <c r="C69" s="100" t="s">
        <v>351</v>
      </c>
      <c r="D69" s="97">
        <v>12409</v>
      </c>
      <c r="E69" s="126">
        <v>0</v>
      </c>
      <c r="F69" s="126">
        <v>-9811200</v>
      </c>
      <c r="G69" s="126">
        <v>1021608.26</v>
      </c>
      <c r="H69" s="126">
        <v>0</v>
      </c>
    </row>
    <row r="70" spans="3:25" x14ac:dyDescent="0.25">
      <c r="C70" s="100" t="s">
        <v>351</v>
      </c>
      <c r="D70" s="97">
        <v>12413</v>
      </c>
      <c r="E70" s="126">
        <v>0</v>
      </c>
      <c r="F70" s="126">
        <v>11037600</v>
      </c>
      <c r="G70" s="126">
        <v>-1072688.67</v>
      </c>
      <c r="H70" s="126">
        <v>0</v>
      </c>
    </row>
    <row r="71" spans="3:25" x14ac:dyDescent="0.25">
      <c r="C71" s="100" t="s">
        <v>351</v>
      </c>
      <c r="D71" s="97">
        <v>12411</v>
      </c>
      <c r="E71" s="126">
        <v>0</v>
      </c>
      <c r="F71" s="126">
        <v>-10415640</v>
      </c>
      <c r="G71" s="126">
        <v>1047148.46</v>
      </c>
      <c r="H71" s="126">
        <v>0</v>
      </c>
    </row>
    <row r="72" spans="3:25" x14ac:dyDescent="0.25">
      <c r="C72" s="100" t="s">
        <v>361</v>
      </c>
      <c r="D72" s="97">
        <v>12511</v>
      </c>
      <c r="E72" s="126">
        <v>-1258280.71</v>
      </c>
      <c r="F72" s="126">
        <v>0</v>
      </c>
      <c r="G72" s="126">
        <v>2868238.75</v>
      </c>
      <c r="H72" s="126">
        <v>0</v>
      </c>
      <c r="K72" s="69">
        <f>-1*V72*(W72*'Exchange Rates Hist'!$D$3)</f>
        <v>-1258280.7103105565</v>
      </c>
      <c r="L72" s="22">
        <f>(E72-K72)/E72</f>
        <v>-2.4681018707251813E-10</v>
      </c>
      <c r="O72" s="97">
        <f>V72*((Y72*1/'Exchange Rates FWD'!$V$10))</f>
        <v>2868376.9591046716</v>
      </c>
      <c r="P72" s="99">
        <f>($G72-O72)/$G72</f>
        <v>-4.8186053086274169E-5</v>
      </c>
      <c r="S72" s="100" t="s">
        <v>123</v>
      </c>
      <c r="T72" s="97">
        <v>40</v>
      </c>
      <c r="U72" s="100" t="s">
        <v>306</v>
      </c>
      <c r="V72" s="97">
        <v>351360</v>
      </c>
      <c r="W72" s="97">
        <v>28</v>
      </c>
      <c r="X72" s="97" t="s">
        <v>408</v>
      </c>
      <c r="Y72" s="97">
        <v>7</v>
      </c>
    </row>
    <row r="73" spans="3:25" x14ac:dyDescent="0.25">
      <c r="C73" s="100" t="s">
        <v>361</v>
      </c>
      <c r="D73" s="97">
        <v>12513</v>
      </c>
      <c r="E73" s="126">
        <v>-1335799.79</v>
      </c>
      <c r="F73" s="126">
        <v>0</v>
      </c>
      <c r="G73" s="126">
        <v>2939944.72</v>
      </c>
      <c r="H73" s="126">
        <v>0</v>
      </c>
      <c r="K73" s="69">
        <f>-1*V73*(W73*'Exchange Rates Hist'!$D$3)</f>
        <v>-1335799.7897850461</v>
      </c>
      <c r="L73" s="22">
        <f>(E73-K73)/E73</f>
        <v>1.6091775761854665E-10</v>
      </c>
      <c r="O73" s="97">
        <f>V73*((Y73*1/'Exchange Rates FWD'!$V$10))</f>
        <v>2940086.3830822888</v>
      </c>
      <c r="P73" s="99">
        <f>($G73-O73)/$G73</f>
        <v>-4.8185627887784958E-5</v>
      </c>
      <c r="S73" s="100" t="s">
        <v>123</v>
      </c>
      <c r="T73" s="97">
        <v>41</v>
      </c>
      <c r="U73" s="100" t="s">
        <v>306</v>
      </c>
      <c r="V73" s="97">
        <v>360144</v>
      </c>
      <c r="W73" s="97">
        <v>29</v>
      </c>
      <c r="X73" s="97" t="s">
        <v>408</v>
      </c>
      <c r="Y73" s="97">
        <v>7</v>
      </c>
    </row>
    <row r="74" spans="3:25" x14ac:dyDescent="0.25">
      <c r="C74" s="100" t="s">
        <v>361</v>
      </c>
      <c r="D74" s="97">
        <v>12515</v>
      </c>
      <c r="E74" s="126">
        <v>1415565.8</v>
      </c>
      <c r="F74" s="126">
        <v>0</v>
      </c>
      <c r="G74" s="126">
        <v>-3011650.69</v>
      </c>
      <c r="H74" s="126">
        <v>0</v>
      </c>
    </row>
    <row r="75" spans="3:25" x14ac:dyDescent="0.25">
      <c r="C75" s="100" t="s">
        <v>361</v>
      </c>
      <c r="D75" s="97">
        <v>12415</v>
      </c>
      <c r="E75" s="126">
        <v>-9838080</v>
      </c>
      <c r="F75" s="126">
        <v>0</v>
      </c>
      <c r="G75" s="126">
        <v>2868340.11</v>
      </c>
      <c r="H75" s="126">
        <v>0</v>
      </c>
    </row>
    <row r="76" spans="3:25" x14ac:dyDescent="0.25">
      <c r="C76" s="100" t="s">
        <v>361</v>
      </c>
      <c r="D76" s="97">
        <v>12417</v>
      </c>
      <c r="E76" s="126">
        <v>-10444176</v>
      </c>
      <c r="F76" s="126">
        <v>0</v>
      </c>
      <c r="G76" s="126">
        <v>2940048.62</v>
      </c>
      <c r="H76" s="126">
        <v>0</v>
      </c>
    </row>
    <row r="77" spans="3:25" x14ac:dyDescent="0.25">
      <c r="C77" s="100" t="s">
        <v>361</v>
      </c>
      <c r="D77" s="97">
        <v>12419</v>
      </c>
      <c r="E77" s="126">
        <v>11067840</v>
      </c>
      <c r="F77" s="126">
        <v>0</v>
      </c>
      <c r="G77" s="126">
        <v>-3011757.12</v>
      </c>
      <c r="H77" s="126">
        <v>0</v>
      </c>
    </row>
    <row r="78" spans="3:25" x14ac:dyDescent="0.25">
      <c r="C78" s="100" t="s">
        <v>361</v>
      </c>
      <c r="D78" s="97">
        <v>12517</v>
      </c>
      <c r="E78" s="126">
        <v>0</v>
      </c>
      <c r="F78" s="126">
        <v>-1270180.02</v>
      </c>
      <c r="G78" s="126">
        <v>2868238.75</v>
      </c>
      <c r="H78" s="126">
        <v>0</v>
      </c>
    </row>
    <row r="79" spans="3:25" x14ac:dyDescent="0.25">
      <c r="C79" s="100" t="s">
        <v>361</v>
      </c>
      <c r="D79" s="97">
        <v>12521</v>
      </c>
      <c r="E79" s="126">
        <v>0</v>
      </c>
      <c r="F79" s="126">
        <v>1428952.53</v>
      </c>
      <c r="G79" s="126">
        <v>-3011650.69</v>
      </c>
      <c r="H79" s="126">
        <v>0</v>
      </c>
    </row>
    <row r="80" spans="3:25" x14ac:dyDescent="0.25">
      <c r="C80" s="100" t="s">
        <v>361</v>
      </c>
      <c r="D80" s="97">
        <v>12519</v>
      </c>
      <c r="E80" s="126">
        <v>0</v>
      </c>
      <c r="F80" s="126">
        <v>-1348432.19</v>
      </c>
      <c r="G80" s="126">
        <v>2939944.72</v>
      </c>
      <c r="H80" s="126">
        <v>0</v>
      </c>
    </row>
    <row r="81" spans="3:8" x14ac:dyDescent="0.25">
      <c r="C81" s="100" t="s">
        <v>361</v>
      </c>
      <c r="D81" s="97">
        <v>12421</v>
      </c>
      <c r="E81" s="126">
        <v>0</v>
      </c>
      <c r="F81" s="126">
        <v>-9838080</v>
      </c>
      <c r="G81" s="126">
        <v>2868340.11</v>
      </c>
      <c r="H81" s="126">
        <v>0</v>
      </c>
    </row>
    <row r="82" spans="3:8" x14ac:dyDescent="0.25">
      <c r="C82" s="100" t="s">
        <v>361</v>
      </c>
      <c r="D82" s="97">
        <v>12425</v>
      </c>
      <c r="E82" s="126">
        <v>0</v>
      </c>
      <c r="F82" s="126">
        <v>11067840</v>
      </c>
      <c r="G82" s="126">
        <v>-3011757.12</v>
      </c>
      <c r="H82" s="126">
        <v>0</v>
      </c>
    </row>
    <row r="83" spans="3:8" x14ac:dyDescent="0.25">
      <c r="C83" s="100" t="s">
        <v>361</v>
      </c>
      <c r="D83" s="97">
        <v>12423</v>
      </c>
      <c r="E83" s="126">
        <v>0</v>
      </c>
      <c r="F83" s="126">
        <v>-10444176</v>
      </c>
      <c r="G83" s="126">
        <v>2940048.62</v>
      </c>
      <c r="H83" s="126">
        <v>0</v>
      </c>
    </row>
    <row r="84" spans="3:8" x14ac:dyDescent="0.25">
      <c r="C84" s="100" t="s">
        <v>351</v>
      </c>
      <c r="D84" s="97">
        <v>12523</v>
      </c>
      <c r="E84" s="126">
        <v>0</v>
      </c>
      <c r="F84" s="126">
        <v>0</v>
      </c>
      <c r="G84" s="126">
        <v>0</v>
      </c>
      <c r="H84" s="126">
        <v>347872.16</v>
      </c>
    </row>
    <row r="85" spans="3:8" x14ac:dyDescent="0.25">
      <c r="C85" s="100" t="s">
        <v>351</v>
      </c>
      <c r="D85" s="97">
        <v>12427</v>
      </c>
      <c r="E85" s="126">
        <v>0</v>
      </c>
      <c r="F85" s="126">
        <v>0</v>
      </c>
      <c r="G85" s="126">
        <v>0</v>
      </c>
      <c r="H85" s="126">
        <v>9963750.25</v>
      </c>
    </row>
    <row r="86" spans="3:8" x14ac:dyDescent="0.25">
      <c r="C86" s="100" t="s">
        <v>361</v>
      </c>
      <c r="D86" s="97">
        <v>12525</v>
      </c>
      <c r="E86" s="126">
        <v>0</v>
      </c>
      <c r="F86" s="126">
        <v>0</v>
      </c>
      <c r="G86" s="126">
        <v>0</v>
      </c>
      <c r="H86" s="126">
        <v>-1589400.02</v>
      </c>
    </row>
    <row r="87" spans="3:8" x14ac:dyDescent="0.25">
      <c r="C87" s="100" t="s">
        <v>361</v>
      </c>
      <c r="D87" s="97">
        <v>12429</v>
      </c>
      <c r="E87" s="126">
        <v>0</v>
      </c>
      <c r="F87" s="126">
        <v>0</v>
      </c>
      <c r="G87" s="126">
        <v>0</v>
      </c>
      <c r="H87" s="126">
        <v>8052822.9400000004</v>
      </c>
    </row>
    <row r="88" spans="3:8" x14ac:dyDescent="0.25">
      <c r="C88" s="100" t="s">
        <v>374</v>
      </c>
      <c r="D88" s="97">
        <v>12527</v>
      </c>
      <c r="E88" s="126">
        <v>119897.65</v>
      </c>
      <c r="F88" s="126">
        <v>0</v>
      </c>
      <c r="G88" s="126">
        <v>-36440.74</v>
      </c>
      <c r="H88" s="126">
        <v>0</v>
      </c>
    </row>
    <row r="89" spans="3:8" x14ac:dyDescent="0.25">
      <c r="C89" s="100" t="s">
        <v>374</v>
      </c>
      <c r="D89" s="97">
        <v>12431</v>
      </c>
      <c r="E89" s="126">
        <v>937440</v>
      </c>
      <c r="F89" s="126">
        <v>0</v>
      </c>
      <c r="G89" s="126">
        <v>-36442.03</v>
      </c>
      <c r="H89" s="126">
        <v>0</v>
      </c>
    </row>
    <row r="90" spans="3:8" x14ac:dyDescent="0.25">
      <c r="C90" s="100" t="s">
        <v>377</v>
      </c>
      <c r="D90" s="97">
        <v>12529</v>
      </c>
      <c r="E90" s="126">
        <v>119897.65</v>
      </c>
      <c r="F90" s="126">
        <v>0</v>
      </c>
      <c r="G90" s="126">
        <v>-255085.17</v>
      </c>
      <c r="H90" s="126">
        <v>0</v>
      </c>
    </row>
    <row r="91" spans="3:8" x14ac:dyDescent="0.25">
      <c r="C91" s="100" t="s">
        <v>377</v>
      </c>
      <c r="D91" s="97">
        <v>12433</v>
      </c>
      <c r="E91" s="126">
        <v>937440</v>
      </c>
      <c r="F91" s="126">
        <v>0</v>
      </c>
      <c r="G91" s="126">
        <v>-255094.18</v>
      </c>
      <c r="H91" s="126">
        <v>0</v>
      </c>
    </row>
    <row r="92" spans="3:8" x14ac:dyDescent="0.25">
      <c r="C92" s="100" t="s">
        <v>374</v>
      </c>
      <c r="D92" s="97">
        <v>12531</v>
      </c>
      <c r="E92" s="126">
        <v>0</v>
      </c>
      <c r="F92" s="126">
        <v>121031.5</v>
      </c>
      <c r="G92" s="126">
        <v>-36440.74</v>
      </c>
      <c r="H92" s="126">
        <v>0</v>
      </c>
    </row>
    <row r="93" spans="3:8" x14ac:dyDescent="0.25">
      <c r="C93" s="100" t="s">
        <v>374</v>
      </c>
      <c r="D93" s="97">
        <v>12435</v>
      </c>
      <c r="E93" s="126">
        <v>0</v>
      </c>
      <c r="F93" s="126">
        <v>937440</v>
      </c>
      <c r="G93" s="126">
        <v>-36442.03</v>
      </c>
      <c r="H93" s="126">
        <v>0</v>
      </c>
    </row>
    <row r="94" spans="3:8" x14ac:dyDescent="0.25">
      <c r="C94" s="100" t="s">
        <v>377</v>
      </c>
      <c r="D94" s="97">
        <v>12533</v>
      </c>
      <c r="E94" s="126">
        <v>0</v>
      </c>
      <c r="F94" s="126">
        <v>121031.5</v>
      </c>
      <c r="G94" s="126">
        <v>-255085.17</v>
      </c>
      <c r="H94" s="126">
        <v>0</v>
      </c>
    </row>
    <row r="95" spans="3:8" x14ac:dyDescent="0.25">
      <c r="C95" s="100" t="s">
        <v>377</v>
      </c>
      <c r="D95" s="97">
        <v>12437</v>
      </c>
      <c r="E95" s="126">
        <v>0</v>
      </c>
      <c r="F95" s="126">
        <v>937440</v>
      </c>
      <c r="G95" s="126">
        <v>-255094.18</v>
      </c>
      <c r="H95" s="126">
        <v>0</v>
      </c>
    </row>
    <row r="96" spans="3:8" x14ac:dyDescent="0.25">
      <c r="C96" s="100" t="s">
        <v>374</v>
      </c>
      <c r="D96" s="97">
        <v>12535</v>
      </c>
      <c r="E96" s="126">
        <v>0</v>
      </c>
      <c r="F96" s="126">
        <v>0</v>
      </c>
      <c r="G96" s="126">
        <v>0</v>
      </c>
      <c r="H96" s="126">
        <v>84267.51</v>
      </c>
    </row>
    <row r="97" spans="3:8" x14ac:dyDescent="0.25">
      <c r="C97" s="100" t="s">
        <v>374</v>
      </c>
      <c r="D97" s="97">
        <v>12439</v>
      </c>
      <c r="E97" s="126">
        <v>0</v>
      </c>
      <c r="F97" s="126">
        <v>0</v>
      </c>
      <c r="G97" s="126">
        <v>0</v>
      </c>
      <c r="H97" s="126">
        <v>900958.53</v>
      </c>
    </row>
    <row r="98" spans="3:8" x14ac:dyDescent="0.25">
      <c r="C98" s="100" t="s">
        <v>377</v>
      </c>
      <c r="D98" s="97">
        <v>12537</v>
      </c>
      <c r="E98" s="126">
        <v>0</v>
      </c>
      <c r="F98" s="126">
        <v>0</v>
      </c>
      <c r="G98" s="126">
        <v>0</v>
      </c>
      <c r="H98" s="126">
        <v>-134621.31</v>
      </c>
    </row>
    <row r="99" spans="3:8" x14ac:dyDescent="0.25">
      <c r="C99" s="100" t="s">
        <v>377</v>
      </c>
      <c r="D99" s="97">
        <v>12441</v>
      </c>
      <c r="E99" s="126">
        <v>0</v>
      </c>
      <c r="F99" s="126">
        <v>0</v>
      </c>
      <c r="G99" s="126">
        <v>0</v>
      </c>
      <c r="H99" s="126">
        <v>682069.7</v>
      </c>
    </row>
    <row r="100" spans="3:8" x14ac:dyDescent="0.25">
      <c r="C100" s="100" t="s">
        <v>324</v>
      </c>
      <c r="D100" s="97">
        <v>12457</v>
      </c>
      <c r="E100" s="126">
        <v>0</v>
      </c>
      <c r="F100" s="126">
        <v>-10444176</v>
      </c>
      <c r="G100" s="126">
        <v>6482592</v>
      </c>
      <c r="H100" s="126">
        <v>0</v>
      </c>
    </row>
    <row r="101" spans="3:8" x14ac:dyDescent="0.25">
      <c r="C101" s="100" t="s">
        <v>125</v>
      </c>
      <c r="D101" s="97"/>
      <c r="E101" s="97"/>
      <c r="F101" s="97"/>
      <c r="G101" s="97"/>
      <c r="H101" s="97"/>
    </row>
    <row r="102" spans="3:8" x14ac:dyDescent="0.25">
      <c r="C102" s="100" t="s">
        <v>178</v>
      </c>
      <c r="D102" s="97"/>
      <c r="E102" s="97">
        <v>-37325563.869999997</v>
      </c>
      <c r="F102" s="97">
        <v>-58213915.869999997</v>
      </c>
      <c r="G102" s="97">
        <v>36694964.530000001</v>
      </c>
      <c r="H102" s="97">
        <v>36609629.32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CH69"/>
  <sheetViews>
    <sheetView topLeftCell="AK1" workbookViewId="0">
      <selection activeCell="AN26" sqref="AN26"/>
    </sheetView>
  </sheetViews>
  <sheetFormatPr defaultRowHeight="15" x14ac:dyDescent="0.25"/>
  <cols>
    <col min="4" max="4" width="32.42578125" bestFit="1" customWidth="1"/>
    <col min="7" max="7" width="17.140625" customWidth="1"/>
    <col min="8" max="8" width="20" customWidth="1"/>
    <col min="9" max="10" width="10.140625" bestFit="1" customWidth="1"/>
    <col min="19" max="19" width="9" customWidth="1"/>
    <col min="20" max="21" width="9.140625" style="22"/>
    <col min="23" max="23" width="12.7109375" bestFit="1" customWidth="1"/>
    <col min="24" max="24" width="11.140625" style="110" customWidth="1"/>
    <col min="25" max="25" width="9.140625" style="110"/>
    <col min="27" max="28" width="9.140625" style="22"/>
    <col min="31" max="32" width="9.140625" style="22"/>
    <col min="33" max="33" width="12.28515625" customWidth="1"/>
    <col min="34" max="35" width="9.140625" style="22"/>
    <col min="38" max="38" width="10" style="22" bestFit="1" customWidth="1"/>
    <col min="39" max="39" width="9.140625" style="22"/>
    <col min="41" max="42" width="9.140625" style="22"/>
    <col min="43" max="43" width="12.7109375" bestFit="1" customWidth="1"/>
    <col min="44" max="44" width="12.7109375" style="22" bestFit="1" customWidth="1"/>
    <col min="45" max="45" width="9.140625" style="22"/>
    <col min="47" max="48" width="9.140625" style="22"/>
    <col min="49" max="49" width="12.7109375" bestFit="1" customWidth="1"/>
    <col min="50" max="50" width="9.140625" style="22"/>
    <col min="51" max="51" width="12.7109375" style="22" bestFit="1" customWidth="1"/>
    <col min="52" max="52" width="12.7109375" bestFit="1" customWidth="1"/>
    <col min="53" max="53" width="9.140625" style="22"/>
    <col min="54" max="54" width="13" style="22" customWidth="1"/>
    <col min="56" max="57" width="9.140625" style="22"/>
    <col min="58" max="58" width="12.7109375" bestFit="1" customWidth="1"/>
    <col min="59" max="60" width="9.140625" style="22"/>
    <col min="76" max="77" width="9.140625" style="22"/>
    <col min="79" max="80" width="9.140625" style="22"/>
  </cols>
  <sheetData>
    <row r="4" spans="3:86" x14ac:dyDescent="0.25">
      <c r="C4" s="51" t="s">
        <v>125</v>
      </c>
      <c r="D4" s="51" t="s">
        <v>4</v>
      </c>
      <c r="E4" s="51" t="s">
        <v>138</v>
      </c>
      <c r="F4" s="51" t="s">
        <v>139</v>
      </c>
      <c r="G4" s="51" t="s">
        <v>3</v>
      </c>
      <c r="H4" s="51" t="s">
        <v>140</v>
      </c>
      <c r="I4" s="51" t="s">
        <v>33</v>
      </c>
      <c r="J4" s="51" t="s">
        <v>34</v>
      </c>
      <c r="K4" s="51" t="s">
        <v>35</v>
      </c>
      <c r="L4" s="51" t="s">
        <v>141</v>
      </c>
      <c r="M4" s="51" t="s">
        <v>142</v>
      </c>
      <c r="N4" s="51" t="s">
        <v>143</v>
      </c>
      <c r="O4" s="51" t="s">
        <v>144</v>
      </c>
      <c r="P4" s="51" t="s">
        <v>145</v>
      </c>
      <c r="Q4" s="51" t="s">
        <v>146</v>
      </c>
      <c r="R4" s="51" t="s">
        <v>147</v>
      </c>
      <c r="S4" s="51" t="s">
        <v>148</v>
      </c>
      <c r="T4" s="23"/>
      <c r="U4" s="23"/>
      <c r="V4" s="51" t="s">
        <v>149</v>
      </c>
      <c r="W4" s="51" t="s">
        <v>150</v>
      </c>
      <c r="X4" s="139"/>
      <c r="Y4" s="139"/>
      <c r="Z4" s="51" t="s">
        <v>15</v>
      </c>
      <c r="AA4" s="23"/>
      <c r="AB4" s="23"/>
      <c r="AC4" s="51" t="s">
        <v>151</v>
      </c>
      <c r="AD4" s="51" t="s">
        <v>152</v>
      </c>
      <c r="AE4" s="23"/>
      <c r="AF4" s="23"/>
      <c r="AG4" s="51" t="s">
        <v>17</v>
      </c>
      <c r="AH4" s="23"/>
      <c r="AI4" s="23"/>
      <c r="AJ4" s="51" t="s">
        <v>153</v>
      </c>
      <c r="AK4" s="51" t="s">
        <v>154</v>
      </c>
      <c r="AL4" s="23"/>
      <c r="AM4" s="23"/>
      <c r="AN4" s="51" t="s">
        <v>136</v>
      </c>
      <c r="AO4" s="23"/>
      <c r="AP4" s="23"/>
      <c r="AQ4" s="51" t="s">
        <v>155</v>
      </c>
      <c r="AR4" s="23"/>
      <c r="AS4" s="23"/>
      <c r="AT4" s="51" t="s">
        <v>18</v>
      </c>
      <c r="AU4" s="23"/>
      <c r="AV4" s="23"/>
      <c r="AW4" s="51" t="s">
        <v>156</v>
      </c>
      <c r="AX4" s="23"/>
      <c r="AY4" s="23"/>
      <c r="AZ4" s="51" t="s">
        <v>157</v>
      </c>
      <c r="BA4" s="23"/>
      <c r="BB4" s="23"/>
      <c r="BC4" s="51" t="s">
        <v>158</v>
      </c>
      <c r="BD4" s="23"/>
      <c r="BE4" s="23"/>
      <c r="BF4" s="51" t="s">
        <v>159</v>
      </c>
      <c r="BG4" s="23"/>
      <c r="BH4" s="23"/>
      <c r="BI4" s="51" t="s">
        <v>39</v>
      </c>
      <c r="BJ4" s="51" t="s">
        <v>38</v>
      </c>
      <c r="BK4" s="51" t="s">
        <v>160</v>
      </c>
      <c r="BL4" s="51" t="s">
        <v>161</v>
      </c>
      <c r="BM4" s="51" t="s">
        <v>162</v>
      </c>
      <c r="BN4" s="51" t="s">
        <v>163</v>
      </c>
      <c r="BO4" s="51" t="s">
        <v>164</v>
      </c>
      <c r="BP4" s="51" t="s">
        <v>165</v>
      </c>
      <c r="BQ4" s="51" t="s">
        <v>166</v>
      </c>
      <c r="BR4" s="51" t="s">
        <v>137</v>
      </c>
      <c r="BS4" s="51" t="s">
        <v>167</v>
      </c>
      <c r="BT4" s="51" t="s">
        <v>168</v>
      </c>
      <c r="BU4" s="51" t="s">
        <v>169</v>
      </c>
      <c r="BV4" s="51" t="s">
        <v>170</v>
      </c>
      <c r="BW4" s="51" t="s">
        <v>171</v>
      </c>
      <c r="BX4" s="23"/>
      <c r="BY4" s="23"/>
      <c r="BZ4" s="51" t="s">
        <v>172</v>
      </c>
      <c r="CA4" s="23"/>
      <c r="CB4" s="23"/>
      <c r="CC4" s="51" t="s">
        <v>173</v>
      </c>
      <c r="CD4" s="51" t="s">
        <v>107</v>
      </c>
      <c r="CE4" s="51" t="s">
        <v>174</v>
      </c>
      <c r="CF4" s="51" t="s">
        <v>175</v>
      </c>
      <c r="CG4" s="51" t="s">
        <v>176</v>
      </c>
      <c r="CH4" s="51" t="s">
        <v>177</v>
      </c>
    </row>
    <row r="5" spans="3:86" x14ac:dyDescent="0.25">
      <c r="C5" s="50" t="s">
        <v>125</v>
      </c>
      <c r="D5" s="50" t="s">
        <v>178</v>
      </c>
      <c r="E5" s="50" t="s">
        <v>125</v>
      </c>
      <c r="F5" s="49"/>
      <c r="G5" s="50" t="s">
        <v>125</v>
      </c>
      <c r="H5" s="50" t="s">
        <v>125</v>
      </c>
      <c r="I5" s="52"/>
      <c r="J5" s="52"/>
      <c r="K5" s="49"/>
      <c r="L5" s="49"/>
      <c r="M5" s="50" t="s">
        <v>125</v>
      </c>
      <c r="N5" s="50" t="s">
        <v>125</v>
      </c>
      <c r="O5" s="49"/>
      <c r="P5" s="49"/>
      <c r="Q5" s="49"/>
      <c r="R5" s="49"/>
      <c r="S5" s="49"/>
      <c r="V5" s="50" t="s">
        <v>125</v>
      </c>
      <c r="W5" s="141">
        <v>-113621702.43000001</v>
      </c>
      <c r="Z5" s="49"/>
      <c r="AC5" s="50" t="s">
        <v>125</v>
      </c>
      <c r="AD5" s="143">
        <v>19136192.649999999</v>
      </c>
      <c r="AG5" s="144">
        <v>73274506.489999995</v>
      </c>
      <c r="AJ5" s="132">
        <v>0</v>
      </c>
      <c r="AK5" s="145">
        <v>5731699.1399999997</v>
      </c>
      <c r="AN5" s="146">
        <v>5731699.1399999997</v>
      </c>
      <c r="AQ5" s="147">
        <v>-95499496.099999994</v>
      </c>
      <c r="AT5" s="148">
        <v>73274506.489999995</v>
      </c>
      <c r="AW5" s="149">
        <v>-22224989.609999999</v>
      </c>
      <c r="AZ5" s="151">
        <v>-162028317.13</v>
      </c>
      <c r="BC5" s="152">
        <v>54138313.840000004</v>
      </c>
      <c r="BF5" s="153">
        <v>-107890003.29000001</v>
      </c>
      <c r="BI5" s="52"/>
      <c r="BJ5" s="49"/>
      <c r="BK5" s="49"/>
      <c r="BL5" s="49"/>
      <c r="BM5" s="49"/>
      <c r="BN5" s="49"/>
      <c r="BO5" s="49"/>
      <c r="BP5" s="49"/>
      <c r="BQ5" s="49"/>
      <c r="BR5" s="50" t="s">
        <v>125</v>
      </c>
      <c r="BS5" s="50" t="s">
        <v>125</v>
      </c>
      <c r="BT5" s="50" t="s">
        <v>125</v>
      </c>
      <c r="BU5" s="50" t="s">
        <v>125</v>
      </c>
      <c r="BV5" s="50" t="s">
        <v>125</v>
      </c>
      <c r="BW5" s="133">
        <v>4.5968999999999998</v>
      </c>
      <c r="BZ5" s="133">
        <v>2496672</v>
      </c>
      <c r="CC5" s="133">
        <v>0</v>
      </c>
      <c r="CD5" s="134" t="s">
        <v>125</v>
      </c>
      <c r="CE5" s="134" t="s">
        <v>125</v>
      </c>
      <c r="CF5" s="134" t="s">
        <v>125</v>
      </c>
      <c r="CG5" s="133"/>
      <c r="CH5" s="50" t="s">
        <v>125</v>
      </c>
    </row>
    <row r="6" spans="3:86" x14ac:dyDescent="0.25">
      <c r="C6" s="50" t="s">
        <v>125</v>
      </c>
      <c r="D6" s="50" t="s">
        <v>507</v>
      </c>
      <c r="E6" s="50" t="s">
        <v>125</v>
      </c>
      <c r="F6" s="49"/>
      <c r="G6" s="50" t="s">
        <v>125</v>
      </c>
      <c r="H6" s="50" t="s">
        <v>125</v>
      </c>
      <c r="I6" s="52"/>
      <c r="J6" s="52"/>
      <c r="K6" s="49"/>
      <c r="L6" s="49"/>
      <c r="M6" s="50" t="s">
        <v>125</v>
      </c>
      <c r="N6" s="50" t="s">
        <v>125</v>
      </c>
      <c r="O6" s="49"/>
      <c r="P6" s="49"/>
      <c r="Q6" s="49"/>
      <c r="R6" s="49"/>
      <c r="S6" s="49"/>
      <c r="V6" s="50" t="s">
        <v>125</v>
      </c>
      <c r="W6" s="141">
        <v>-113621702.43000001</v>
      </c>
      <c r="Z6" s="49"/>
      <c r="AC6" s="50" t="s">
        <v>125</v>
      </c>
      <c r="AD6" s="143">
        <v>19136192.649999999</v>
      </c>
      <c r="AG6" s="144">
        <v>73274506.489999995</v>
      </c>
      <c r="AJ6" s="132">
        <v>0</v>
      </c>
      <c r="AK6" s="145">
        <v>5731699.1399999997</v>
      </c>
      <c r="AN6" s="146">
        <v>5731699.1399999997</v>
      </c>
      <c r="AQ6" s="147">
        <v>-95499496.099999994</v>
      </c>
      <c r="AT6" s="148">
        <v>73274506.489999995</v>
      </c>
      <c r="AW6" s="149">
        <v>-22224989.609999999</v>
      </c>
      <c r="AZ6" s="151">
        <v>-162028317.13</v>
      </c>
      <c r="BC6" s="152">
        <v>54138313.840000004</v>
      </c>
      <c r="BF6" s="153">
        <v>-107890003.29000001</v>
      </c>
      <c r="BI6" s="52"/>
      <c r="BJ6" s="49"/>
      <c r="BK6" s="49"/>
      <c r="BL6" s="49"/>
      <c r="BM6" s="49"/>
      <c r="BN6" s="49"/>
      <c r="BO6" s="49"/>
      <c r="BP6" s="49"/>
      <c r="BQ6" s="49"/>
      <c r="BR6" s="50" t="s">
        <v>125</v>
      </c>
      <c r="BS6" s="50" t="s">
        <v>125</v>
      </c>
      <c r="BT6" s="50" t="s">
        <v>125</v>
      </c>
      <c r="BU6" s="50" t="s">
        <v>125</v>
      </c>
      <c r="BV6" s="50" t="s">
        <v>125</v>
      </c>
      <c r="BW6" s="133">
        <v>4.5968999999999998</v>
      </c>
      <c r="BZ6" s="133">
        <v>2496672</v>
      </c>
      <c r="CC6" s="133">
        <v>0</v>
      </c>
      <c r="CD6" s="134" t="s">
        <v>125</v>
      </c>
      <c r="CE6" s="134" t="s">
        <v>125</v>
      </c>
      <c r="CF6" s="134" t="s">
        <v>125</v>
      </c>
      <c r="CG6" s="133"/>
      <c r="CH6" s="50" t="s">
        <v>125</v>
      </c>
    </row>
    <row r="7" spans="3:86" x14ac:dyDescent="0.25">
      <c r="C7" s="50" t="s">
        <v>125</v>
      </c>
      <c r="D7" s="50" t="s">
        <v>179</v>
      </c>
      <c r="E7" s="50" t="s">
        <v>125</v>
      </c>
      <c r="F7" s="49"/>
      <c r="G7" s="50" t="s">
        <v>125</v>
      </c>
      <c r="H7" s="50" t="s">
        <v>125</v>
      </c>
      <c r="I7" s="52"/>
      <c r="J7" s="52"/>
      <c r="K7" s="49"/>
      <c r="L7" s="49"/>
      <c r="M7" s="50" t="s">
        <v>125</v>
      </c>
      <c r="N7" s="50" t="s">
        <v>125</v>
      </c>
      <c r="O7" s="49"/>
      <c r="P7" s="49"/>
      <c r="Q7" s="49"/>
      <c r="R7" s="49"/>
      <c r="S7" s="49"/>
      <c r="V7" s="50" t="s">
        <v>125</v>
      </c>
      <c r="W7" s="141">
        <v>-113621702.43000001</v>
      </c>
      <c r="Z7" s="49"/>
      <c r="AC7" s="50" t="s">
        <v>125</v>
      </c>
      <c r="AD7" s="143">
        <v>19136192.649999999</v>
      </c>
      <c r="AG7" s="144">
        <v>73274506.489999995</v>
      </c>
      <c r="AJ7" s="132">
        <v>0</v>
      </c>
      <c r="AK7" s="145">
        <v>5731699.1399999997</v>
      </c>
      <c r="AN7" s="146">
        <v>5731699.1399999997</v>
      </c>
      <c r="AQ7" s="147">
        <v>-95499496.099999994</v>
      </c>
      <c r="AT7" s="148">
        <v>73274506.489999995</v>
      </c>
      <c r="AW7" s="149">
        <v>-22224989.609999999</v>
      </c>
      <c r="AZ7" s="151">
        <v>-162028317.13</v>
      </c>
      <c r="BC7" s="152">
        <v>54138313.840000004</v>
      </c>
      <c r="BF7" s="153">
        <v>-107890003.29000001</v>
      </c>
      <c r="BI7" s="52"/>
      <c r="BJ7" s="49"/>
      <c r="BK7" s="49"/>
      <c r="BL7" s="49"/>
      <c r="BM7" s="49"/>
      <c r="BN7" s="49"/>
      <c r="BO7" s="49"/>
      <c r="BP7" s="49"/>
      <c r="BQ7" s="49"/>
      <c r="BR7" s="50" t="s">
        <v>125</v>
      </c>
      <c r="BS7" s="50" t="s">
        <v>125</v>
      </c>
      <c r="BT7" s="50" t="s">
        <v>125</v>
      </c>
      <c r="BU7" s="50" t="s">
        <v>125</v>
      </c>
      <c r="BV7" s="50" t="s">
        <v>125</v>
      </c>
      <c r="BW7" s="133">
        <v>4.5968999999999998</v>
      </c>
      <c r="BZ7" s="133">
        <v>2496672</v>
      </c>
      <c r="CC7" s="133">
        <v>0</v>
      </c>
      <c r="CD7" s="134" t="s">
        <v>125</v>
      </c>
      <c r="CE7" s="134" t="s">
        <v>125</v>
      </c>
      <c r="CF7" s="134" t="s">
        <v>125</v>
      </c>
      <c r="CG7" s="133"/>
      <c r="CH7" s="50" t="s">
        <v>125</v>
      </c>
    </row>
    <row r="8" spans="3:86" x14ac:dyDescent="0.25">
      <c r="C8" s="50" t="s">
        <v>125</v>
      </c>
      <c r="D8" s="50" t="s">
        <v>508</v>
      </c>
      <c r="E8" s="50" t="s">
        <v>127</v>
      </c>
      <c r="F8" s="49">
        <v>913</v>
      </c>
      <c r="G8" s="50" t="s">
        <v>302</v>
      </c>
      <c r="H8" s="50" t="s">
        <v>337</v>
      </c>
      <c r="I8" s="52">
        <v>40179</v>
      </c>
      <c r="J8" s="52">
        <v>40209</v>
      </c>
      <c r="K8" s="49" t="s">
        <v>128</v>
      </c>
      <c r="L8" s="49">
        <v>-42</v>
      </c>
      <c r="M8" s="50" t="s">
        <v>306</v>
      </c>
      <c r="N8" s="50" t="s">
        <v>305</v>
      </c>
      <c r="O8" s="49"/>
      <c r="P8" s="49"/>
      <c r="Q8" s="49">
        <v>0</v>
      </c>
      <c r="R8" s="49">
        <v>744</v>
      </c>
      <c r="S8" s="140">
        <v>3.8369703549185199</v>
      </c>
      <c r="T8" s="22">
        <f>30*'Exchange Rates Hist'!$D$3</f>
        <v>3.8369703549185101</v>
      </c>
      <c r="U8" s="22">
        <f>(S8-T8)/S8</f>
        <v>2.5462700289507052E-15</v>
      </c>
      <c r="V8" s="50" t="s">
        <v>485</v>
      </c>
      <c r="W8" s="141">
        <v>119897.649650494</v>
      </c>
      <c r="X8" s="110">
        <f>-1*$L8*$R8*$S8</f>
        <v>119897.64965049391</v>
      </c>
      <c r="Y8" s="110">
        <f t="shared" ref="Y8" si="0">(W8-X8)/W8</f>
        <v>7.2821687184625618E-16</v>
      </c>
      <c r="Z8" s="142">
        <v>3</v>
      </c>
      <c r="AA8" s="22">
        <f>'Price Book'!$B$9</f>
        <v>3</v>
      </c>
      <c r="AB8" s="22">
        <f>(Z8-AA8)/Z8</f>
        <v>0</v>
      </c>
      <c r="AC8" s="50" t="s">
        <v>134</v>
      </c>
      <c r="AD8" s="143">
        <v>-93744</v>
      </c>
      <c r="AE8" s="22">
        <f>$L8*$R8*$Z8</f>
        <v>-93744</v>
      </c>
      <c r="AF8" s="22">
        <f>(ABS(AD8)-ABS(AE8))/ABS(AD8)</f>
        <v>0</v>
      </c>
      <c r="AG8" s="144">
        <v>-93744</v>
      </c>
      <c r="AH8" s="22">
        <f>$L8*$R8*$Z8</f>
        <v>-93744</v>
      </c>
      <c r="AI8" s="22">
        <f>(ABS(AG8)-ABS(AH8))/ABS(AG8)</f>
        <v>0</v>
      </c>
      <c r="AJ8" s="132">
        <v>0</v>
      </c>
      <c r="AK8" s="145">
        <v>0</v>
      </c>
      <c r="AL8" s="22">
        <v>0</v>
      </c>
      <c r="AM8" s="22">
        <f>AK8-AL8</f>
        <v>0</v>
      </c>
      <c r="AN8" s="146">
        <v>0</v>
      </c>
      <c r="AO8" s="22">
        <f>AJ8+AK8</f>
        <v>0</v>
      </c>
      <c r="AP8" s="22">
        <f>AN8-AO8</f>
        <v>0</v>
      </c>
      <c r="AQ8" s="147">
        <v>119897.649650494</v>
      </c>
      <c r="AR8" s="110">
        <f>-1*$L8*$R8*$S8+AN8</f>
        <v>119897.64965049391</v>
      </c>
      <c r="AS8" s="110">
        <f>($AQ8-$AR8)/$AQ8</f>
        <v>7.2821687184625618E-16</v>
      </c>
      <c r="AT8" s="148">
        <v>-93744</v>
      </c>
      <c r="AU8" s="22">
        <f>$L8*$R8*$Z8</f>
        <v>-93744</v>
      </c>
      <c r="AV8" s="22">
        <f>(ABS(AT8)-ABS(AU8))/ABS(AT8)</f>
        <v>0</v>
      </c>
      <c r="AW8" s="149">
        <v>26153.649650493899</v>
      </c>
      <c r="AX8" s="22">
        <f>AQ8+AT8</f>
        <v>26153.649650494001</v>
      </c>
      <c r="AY8" s="22">
        <f>(AW8-AX8)/AW8</f>
        <v>-3.8948065742191481E-15</v>
      </c>
      <c r="AZ8" s="151">
        <v>119897.649650494</v>
      </c>
      <c r="BA8" s="110">
        <f>-1*$L8*$R8*$S8+$AO8</f>
        <v>119897.64965049391</v>
      </c>
      <c r="BB8" s="22">
        <f>(AZ8-BA8)/AZ8</f>
        <v>7.2821687184625618E-16</v>
      </c>
      <c r="BC8" s="152">
        <v>0</v>
      </c>
      <c r="BD8" s="110">
        <v>0</v>
      </c>
      <c r="BE8" s="110">
        <f>BC8-BD8</f>
        <v>0</v>
      </c>
      <c r="BF8" s="153">
        <v>119897.649650494</v>
      </c>
      <c r="BG8" s="22">
        <f>AZ8+BC8</f>
        <v>119897.649650494</v>
      </c>
      <c r="BH8" s="22">
        <f>(BF8-BG8)/BF8</f>
        <v>0</v>
      </c>
      <c r="BI8" s="52"/>
      <c r="BJ8" s="49"/>
      <c r="BK8" s="49"/>
      <c r="BL8" s="49"/>
      <c r="BM8" s="49"/>
      <c r="BN8" s="49"/>
      <c r="BO8" s="49"/>
      <c r="BP8" s="49"/>
      <c r="BQ8" s="49"/>
      <c r="BR8" s="50" t="s">
        <v>408</v>
      </c>
      <c r="BS8" s="50" t="s">
        <v>308</v>
      </c>
      <c r="BT8" s="50" t="s">
        <v>185</v>
      </c>
      <c r="BU8" s="50" t="s">
        <v>125</v>
      </c>
      <c r="BV8" s="50" t="s">
        <v>315</v>
      </c>
      <c r="BW8" s="133">
        <v>-3.56712328767123</v>
      </c>
      <c r="BX8" s="22">
        <f t="shared" ref="BX8:BX69" si="1">L8*R8/8760</f>
        <v>-3.5671232876712327</v>
      </c>
      <c r="BY8" s="22">
        <f>BW8-BX8</f>
        <v>0</v>
      </c>
      <c r="BZ8" s="133">
        <v>-31248</v>
      </c>
      <c r="CA8" s="22">
        <f>L8*R8</f>
        <v>-31248</v>
      </c>
      <c r="CB8" s="22">
        <f>BZ8-CA8</f>
        <v>0</v>
      </c>
      <c r="CC8" s="133">
        <v>0</v>
      </c>
      <c r="CD8" s="134" t="s">
        <v>125</v>
      </c>
      <c r="CE8" s="134" t="s">
        <v>509</v>
      </c>
      <c r="CF8" s="134" t="s">
        <v>509</v>
      </c>
      <c r="CG8" s="133">
        <v>-42</v>
      </c>
      <c r="CH8" s="50" t="s">
        <v>125</v>
      </c>
    </row>
    <row r="9" spans="3:86" x14ac:dyDescent="0.25">
      <c r="C9" s="50" t="s">
        <v>125</v>
      </c>
      <c r="D9" s="50" t="s">
        <v>508</v>
      </c>
      <c r="E9" s="50" t="s">
        <v>127</v>
      </c>
      <c r="F9" s="49">
        <v>913</v>
      </c>
      <c r="G9" s="50" t="s">
        <v>302</v>
      </c>
      <c r="H9" s="50" t="s">
        <v>337</v>
      </c>
      <c r="I9" s="52">
        <v>40179</v>
      </c>
      <c r="J9" s="52">
        <v>40209</v>
      </c>
      <c r="K9" s="49" t="s">
        <v>128</v>
      </c>
      <c r="L9" s="49">
        <v>-42</v>
      </c>
      <c r="M9" s="50" t="s">
        <v>306</v>
      </c>
      <c r="N9" s="50" t="s">
        <v>305</v>
      </c>
      <c r="O9" s="49"/>
      <c r="P9" s="130"/>
      <c r="Q9" s="49">
        <v>0</v>
      </c>
      <c r="R9" s="49">
        <v>744</v>
      </c>
      <c r="S9" s="140">
        <v>3.8732558282618901</v>
      </c>
      <c r="T9" s="22">
        <f>30*'Exchange Rates Hist'!$D$4</f>
        <v>3.8732558282619003</v>
      </c>
      <c r="U9" s="22">
        <f>(S9-T9)/S9</f>
        <v>-2.6370713114333479E-15</v>
      </c>
      <c r="V9" s="50" t="s">
        <v>485</v>
      </c>
      <c r="W9" s="141">
        <v>121031.498121528</v>
      </c>
      <c r="X9" s="110">
        <f t="shared" ref="X9:X69" si="2">-1*L9*R9*S9</f>
        <v>121031.49812152755</v>
      </c>
      <c r="Y9" s="110">
        <f>(W9-X9)/W9</f>
        <v>3.7272063808250348E-15</v>
      </c>
      <c r="Z9" s="142">
        <v>3</v>
      </c>
      <c r="AA9" s="22">
        <f>'Price Book'!$B$9</f>
        <v>3</v>
      </c>
      <c r="AB9" s="22">
        <f t="shared" ref="AB9:AB14" si="3">(Z9-AA9)/Z9</f>
        <v>0</v>
      </c>
      <c r="AC9" s="50" t="s">
        <v>134</v>
      </c>
      <c r="AD9" s="143">
        <v>-93744</v>
      </c>
      <c r="AE9" s="22">
        <f t="shared" ref="AE9:AE69" si="4">L9*R9*Z9</f>
        <v>-93744</v>
      </c>
      <c r="AF9" s="22">
        <f t="shared" ref="AF9:AF69" si="5">(ABS(AD9)-ABS(AE9))/ABS(AD9)</f>
        <v>0</v>
      </c>
      <c r="AG9" s="144">
        <v>-93744</v>
      </c>
      <c r="AH9" s="22">
        <f>$L9*$R9*$Z9</f>
        <v>-93744</v>
      </c>
      <c r="AI9" s="22">
        <f t="shared" ref="AI9:AI69" si="6">(ABS(AG9)-ABS(AH9))/ABS(AG9)</f>
        <v>0</v>
      </c>
      <c r="AJ9" s="132">
        <v>0</v>
      </c>
      <c r="AK9" s="145">
        <v>0</v>
      </c>
      <c r="AL9" s="22">
        <v>0</v>
      </c>
      <c r="AM9" s="22">
        <f t="shared" ref="AM9:AM25" si="7">AK9-AL9</f>
        <v>0</v>
      </c>
      <c r="AN9" s="146">
        <v>0</v>
      </c>
      <c r="AO9" s="22">
        <f t="shared" ref="AO9:AO69" si="8">AJ9+AK9</f>
        <v>0</v>
      </c>
      <c r="AP9" s="22">
        <f t="shared" ref="AP9:AP25" si="9">AN9-AO9</f>
        <v>0</v>
      </c>
      <c r="AQ9" s="147">
        <v>121031.498121528</v>
      </c>
      <c r="AR9" s="110">
        <f t="shared" ref="AR9:AR68" si="10">-1*$L9*$R9*$S9+AN9</f>
        <v>121031.49812152755</v>
      </c>
      <c r="AS9" s="110">
        <f>($AQ9-$AR9)/$AQ9</f>
        <v>3.7272063808250348E-15</v>
      </c>
      <c r="AT9" s="148">
        <v>-93744</v>
      </c>
      <c r="AU9" s="22">
        <f>$L9*$R9*$Z9</f>
        <v>-93744</v>
      </c>
      <c r="AV9" s="22">
        <f t="shared" ref="AV9:AV19" si="11">(ABS(AT9)-ABS(AU9))/ABS(AT9)</f>
        <v>0</v>
      </c>
      <c r="AW9" s="149">
        <v>27287.498121527598</v>
      </c>
      <c r="AX9" s="22">
        <f t="shared" ref="AX9:AX69" si="12">AQ9+AT9</f>
        <v>27287.498121527999</v>
      </c>
      <c r="AY9" s="22">
        <f t="shared" ref="AY9:AY69" si="13">(AW9-AX9)/AW9</f>
        <v>-1.4665238527836343E-14</v>
      </c>
      <c r="AZ9" s="151">
        <v>121031.498121528</v>
      </c>
      <c r="BA9" s="110">
        <f t="shared" ref="BA9:BA68" si="14">-1*$L9*$R9*$S9+$AO9</f>
        <v>121031.49812152755</v>
      </c>
      <c r="BB9" s="22">
        <f t="shared" ref="BB9:BB68" si="15">(AZ9-BA9)/AZ9</f>
        <v>3.7272063808250348E-15</v>
      </c>
      <c r="BC9" s="152">
        <v>0</v>
      </c>
      <c r="BD9" s="110">
        <v>0</v>
      </c>
      <c r="BE9" s="110">
        <f t="shared" ref="BE9" si="16">BC9-BD9</f>
        <v>0</v>
      </c>
      <c r="BF9" s="153">
        <v>121031.498121528</v>
      </c>
      <c r="BG9" s="22">
        <f t="shared" ref="BG9:BG69" si="17">AZ9+BC9</f>
        <v>121031.498121528</v>
      </c>
      <c r="BH9" s="22">
        <f t="shared" ref="BH9:BH69" si="18">(BF9-BG9)/BF9</f>
        <v>0</v>
      </c>
      <c r="BI9" s="52"/>
      <c r="BJ9" s="49"/>
      <c r="BK9" s="49"/>
      <c r="BL9" s="49"/>
      <c r="BM9" s="49"/>
      <c r="BN9" s="49"/>
      <c r="BO9" s="49"/>
      <c r="BP9" s="49"/>
      <c r="BQ9" s="49"/>
      <c r="BR9" s="50" t="s">
        <v>408</v>
      </c>
      <c r="BS9" s="50" t="s">
        <v>308</v>
      </c>
      <c r="BT9" s="50" t="s">
        <v>185</v>
      </c>
      <c r="BU9" s="50" t="s">
        <v>125</v>
      </c>
      <c r="BV9" s="50" t="s">
        <v>315</v>
      </c>
      <c r="BW9" s="133">
        <v>-3.56712328767123</v>
      </c>
      <c r="BX9" s="22">
        <f t="shared" si="1"/>
        <v>-3.5671232876712327</v>
      </c>
      <c r="BY9" s="22">
        <f>BW9-BX9</f>
        <v>0</v>
      </c>
      <c r="BZ9" s="133">
        <v>-31248</v>
      </c>
      <c r="CA9" s="22">
        <f t="shared" ref="CA9:CA69" si="19">L9*R9</f>
        <v>-31248</v>
      </c>
      <c r="CB9" s="22">
        <f t="shared" ref="CB9:CB69" si="20">BZ9-CA9</f>
        <v>0</v>
      </c>
      <c r="CC9" s="133">
        <v>0</v>
      </c>
      <c r="CD9" s="134" t="s">
        <v>125</v>
      </c>
      <c r="CE9" s="134" t="s">
        <v>509</v>
      </c>
      <c r="CF9" s="134" t="s">
        <v>509</v>
      </c>
      <c r="CG9" s="133">
        <v>-42</v>
      </c>
      <c r="CH9" s="50" t="s">
        <v>125</v>
      </c>
    </row>
    <row r="10" spans="3:86" x14ac:dyDescent="0.25">
      <c r="C10" s="50" t="s">
        <v>125</v>
      </c>
      <c r="D10" s="50" t="s">
        <v>508</v>
      </c>
      <c r="E10" s="50" t="s">
        <v>127</v>
      </c>
      <c r="F10" s="49">
        <v>913</v>
      </c>
      <c r="G10" s="50" t="s">
        <v>302</v>
      </c>
      <c r="H10" s="50" t="s">
        <v>337</v>
      </c>
      <c r="I10" s="52">
        <v>40179</v>
      </c>
      <c r="J10" s="52">
        <v>40209</v>
      </c>
      <c r="K10" s="49" t="s">
        <v>128</v>
      </c>
      <c r="L10" s="49">
        <v>-42</v>
      </c>
      <c r="M10" s="50" t="s">
        <v>306</v>
      </c>
      <c r="N10" s="50" t="s">
        <v>305</v>
      </c>
      <c r="O10" s="49"/>
      <c r="P10" s="130"/>
      <c r="Q10" s="49">
        <v>0</v>
      </c>
      <c r="R10" s="49">
        <v>744</v>
      </c>
      <c r="S10" s="140">
        <v>3.8642148043339599</v>
      </c>
      <c r="T10" s="22">
        <f>30*'Exchange Rates FWD'!$F$11</f>
        <v>3.86421480434973</v>
      </c>
      <c r="U10" s="22">
        <f>(S10-T10)/S10</f>
        <v>-4.0810495092815412E-12</v>
      </c>
      <c r="V10" s="50" t="s">
        <v>485</v>
      </c>
      <c r="W10" s="141">
        <v>120748.984205828</v>
      </c>
      <c r="X10" s="110">
        <f>-1*$L10*$R10*$S10</f>
        <v>120748.98420582758</v>
      </c>
      <c r="Y10" s="110">
        <f t="shared" ref="Y10:Y69" si="21">(W10-X10)/W10</f>
        <v>3.4948993103187564E-15</v>
      </c>
      <c r="Z10" s="142">
        <v>3</v>
      </c>
      <c r="AA10" s="22">
        <f>'Price Book'!$B$9</f>
        <v>3</v>
      </c>
      <c r="AB10" s="22">
        <f t="shared" si="3"/>
        <v>0</v>
      </c>
      <c r="AC10" s="50" t="s">
        <v>134</v>
      </c>
      <c r="AD10" s="143">
        <v>-93744</v>
      </c>
      <c r="AE10" s="22">
        <f t="shared" si="4"/>
        <v>-93744</v>
      </c>
      <c r="AF10" s="22">
        <f t="shared" si="5"/>
        <v>0</v>
      </c>
      <c r="AG10" s="144">
        <v>27004.984205827601</v>
      </c>
      <c r="AH10" s="22">
        <f>$L10*$R10*($Z10-$S10)</f>
        <v>27004.984205827579</v>
      </c>
      <c r="AI10" s="22">
        <f t="shared" si="6"/>
        <v>8.0829052430402399E-16</v>
      </c>
      <c r="AJ10" s="132">
        <v>0</v>
      </c>
      <c r="AK10" s="145">
        <v>0</v>
      </c>
      <c r="AL10" s="22">
        <v>0</v>
      </c>
      <c r="AM10" s="22">
        <f t="shared" si="7"/>
        <v>0</v>
      </c>
      <c r="AN10" s="146">
        <v>0</v>
      </c>
      <c r="AO10" s="22">
        <f t="shared" si="8"/>
        <v>0</v>
      </c>
      <c r="AP10" s="22">
        <f t="shared" si="9"/>
        <v>0</v>
      </c>
      <c r="AQ10" s="147">
        <v>0</v>
      </c>
      <c r="AR10" s="110">
        <v>0</v>
      </c>
      <c r="AS10" s="22">
        <f t="shared" ref="AS10" si="22">AQ10-AR10</f>
        <v>0</v>
      </c>
      <c r="AT10" s="148">
        <v>27004.984205827601</v>
      </c>
      <c r="AU10" s="22">
        <f>$L10*$R10*($Z10-$S10)</f>
        <v>27004.984205827579</v>
      </c>
      <c r="AV10" s="22">
        <f t="shared" si="11"/>
        <v>8.0829052430402399E-16</v>
      </c>
      <c r="AW10" s="149">
        <v>27004.984205827601</v>
      </c>
      <c r="AX10" s="22">
        <f t="shared" si="12"/>
        <v>27004.984205827601</v>
      </c>
      <c r="AY10" s="22">
        <f t="shared" si="13"/>
        <v>0</v>
      </c>
      <c r="AZ10" s="151">
        <v>0</v>
      </c>
      <c r="BA10" s="110">
        <v>0</v>
      </c>
      <c r="BB10" s="22">
        <f>AZ10-BA10</f>
        <v>0</v>
      </c>
      <c r="BC10" s="152">
        <v>120748.984205828</v>
      </c>
      <c r="BD10" s="110">
        <f>-1*$L10*$R10*$S10</f>
        <v>120748.98420582758</v>
      </c>
      <c r="BE10" s="110">
        <f t="shared" ref="BE10" si="23">(BC10-BD10)/BC10</f>
        <v>3.4948993103187564E-15</v>
      </c>
      <c r="BF10" s="153">
        <v>120748.984205828</v>
      </c>
      <c r="BG10" s="22">
        <f t="shared" si="17"/>
        <v>120748.984205828</v>
      </c>
      <c r="BH10" s="22">
        <f t="shared" si="18"/>
        <v>0</v>
      </c>
      <c r="BI10" s="52"/>
      <c r="BJ10" s="49"/>
      <c r="BK10" s="49"/>
      <c r="BL10" s="49"/>
      <c r="BM10" s="49"/>
      <c r="BN10" s="49"/>
      <c r="BO10" s="49"/>
      <c r="BP10" s="49"/>
      <c r="BQ10" s="49"/>
      <c r="BR10" s="50" t="s">
        <v>408</v>
      </c>
      <c r="BS10" s="50" t="s">
        <v>308</v>
      </c>
      <c r="BT10" s="50" t="s">
        <v>185</v>
      </c>
      <c r="BU10" s="50" t="s">
        <v>125</v>
      </c>
      <c r="BV10" s="50" t="s">
        <v>315</v>
      </c>
      <c r="BW10" s="133">
        <v>-3.56712328767123</v>
      </c>
      <c r="BX10" s="22">
        <f t="shared" si="1"/>
        <v>-3.5671232876712327</v>
      </c>
      <c r="BY10" s="22">
        <f t="shared" ref="BY10:BY69" si="24">BW10-BX10</f>
        <v>0</v>
      </c>
      <c r="BZ10" s="133">
        <v>-31248</v>
      </c>
      <c r="CA10" s="22">
        <f t="shared" si="19"/>
        <v>-31248</v>
      </c>
      <c r="CB10" s="22">
        <f t="shared" si="20"/>
        <v>0</v>
      </c>
      <c r="CC10" s="133">
        <v>0</v>
      </c>
      <c r="CD10" s="134" t="s">
        <v>125</v>
      </c>
      <c r="CE10" s="134" t="s">
        <v>509</v>
      </c>
      <c r="CF10" s="134" t="s">
        <v>509</v>
      </c>
      <c r="CG10" s="133">
        <v>-42</v>
      </c>
      <c r="CH10" s="50" t="s">
        <v>125</v>
      </c>
    </row>
    <row r="11" spans="3:86" x14ac:dyDescent="0.25">
      <c r="C11" s="50" t="s">
        <v>125</v>
      </c>
      <c r="D11" s="50" t="s">
        <v>508</v>
      </c>
      <c r="E11" s="50" t="s">
        <v>127</v>
      </c>
      <c r="F11" s="49">
        <v>913</v>
      </c>
      <c r="G11" s="50" t="s">
        <v>302</v>
      </c>
      <c r="H11" s="50" t="s">
        <v>337</v>
      </c>
      <c r="I11" s="52">
        <v>40179</v>
      </c>
      <c r="J11" s="52">
        <v>40209</v>
      </c>
      <c r="K11" s="49" t="s">
        <v>128</v>
      </c>
      <c r="L11" s="49">
        <v>-42</v>
      </c>
      <c r="M11" s="50" t="s">
        <v>306</v>
      </c>
      <c r="N11" s="50" t="s">
        <v>305</v>
      </c>
      <c r="O11" s="49"/>
      <c r="P11" s="49"/>
      <c r="Q11" s="49">
        <v>0</v>
      </c>
      <c r="R11" s="49">
        <v>744</v>
      </c>
      <c r="S11" s="140">
        <v>30</v>
      </c>
      <c r="T11" s="22">
        <f>30*1</f>
        <v>30</v>
      </c>
      <c r="U11" s="22">
        <f t="shared" ref="U11:U22" si="25">(S11-T11)/S11</f>
        <v>0</v>
      </c>
      <c r="V11" s="50" t="s">
        <v>485</v>
      </c>
      <c r="W11" s="141">
        <v>937440</v>
      </c>
      <c r="X11" s="110">
        <f t="shared" si="2"/>
        <v>937440</v>
      </c>
      <c r="Y11" s="110">
        <f t="shared" si="21"/>
        <v>0</v>
      </c>
      <c r="Z11" s="142">
        <v>3</v>
      </c>
      <c r="AA11" s="22">
        <f>'Price Book'!$B$9</f>
        <v>3</v>
      </c>
      <c r="AB11" s="22">
        <f t="shared" si="3"/>
        <v>0</v>
      </c>
      <c r="AC11" s="50" t="s">
        <v>134</v>
      </c>
      <c r="AD11" s="143">
        <v>-93744</v>
      </c>
      <c r="AE11" s="22">
        <f t="shared" si="4"/>
        <v>-93744</v>
      </c>
      <c r="AF11" s="22">
        <f t="shared" si="5"/>
        <v>0</v>
      </c>
      <c r="AG11" s="144">
        <v>-93744</v>
      </c>
      <c r="AH11" s="22">
        <f t="shared" ref="AH11:AH12" si="26">$L11*$R11*$Z11</f>
        <v>-93744</v>
      </c>
      <c r="AI11" s="22">
        <f t="shared" si="6"/>
        <v>0</v>
      </c>
      <c r="AJ11" s="132">
        <v>0</v>
      </c>
      <c r="AK11" s="145">
        <v>0</v>
      </c>
      <c r="AL11" s="22">
        <v>0</v>
      </c>
      <c r="AM11" s="22">
        <f t="shared" si="7"/>
        <v>0</v>
      </c>
      <c r="AN11" s="146">
        <v>0</v>
      </c>
      <c r="AO11" s="22">
        <f t="shared" si="8"/>
        <v>0</v>
      </c>
      <c r="AP11" s="22">
        <f t="shared" si="9"/>
        <v>0</v>
      </c>
      <c r="AQ11" s="147">
        <v>937440</v>
      </c>
      <c r="AR11" s="110">
        <f t="shared" si="10"/>
        <v>937440</v>
      </c>
      <c r="AS11" s="110">
        <f>($AQ11-$AR11)/$AQ11</f>
        <v>0</v>
      </c>
      <c r="AT11" s="148">
        <v>-93744</v>
      </c>
      <c r="AU11" s="22">
        <f t="shared" ref="AU11:AU12" si="27">$L11*$R11*$Z11</f>
        <v>-93744</v>
      </c>
      <c r="AV11" s="22">
        <f t="shared" si="11"/>
        <v>0</v>
      </c>
      <c r="AW11" s="149">
        <v>843696</v>
      </c>
      <c r="AX11" s="22">
        <f t="shared" si="12"/>
        <v>843696</v>
      </c>
      <c r="AY11" s="22">
        <f t="shared" si="13"/>
        <v>0</v>
      </c>
      <c r="AZ11" s="151">
        <v>937440</v>
      </c>
      <c r="BA11" s="110">
        <f t="shared" si="14"/>
        <v>937440</v>
      </c>
      <c r="BB11" s="22">
        <f t="shared" si="15"/>
        <v>0</v>
      </c>
      <c r="BC11" s="152">
        <v>0</v>
      </c>
      <c r="BD11" s="110">
        <v>0</v>
      </c>
      <c r="BE11" s="110">
        <f t="shared" ref="BE11:BE12" si="28">BC11-BD11</f>
        <v>0</v>
      </c>
      <c r="BF11" s="153">
        <v>937440</v>
      </c>
      <c r="BG11" s="22">
        <f t="shared" si="17"/>
        <v>937440</v>
      </c>
      <c r="BH11" s="22">
        <f t="shared" si="18"/>
        <v>0</v>
      </c>
      <c r="BI11" s="52"/>
      <c r="BJ11" s="49"/>
      <c r="BK11" s="49"/>
      <c r="BL11" s="49"/>
      <c r="BM11" s="49"/>
      <c r="BN11" s="49"/>
      <c r="BO11" s="49"/>
      <c r="BP11" s="49"/>
      <c r="BQ11" s="49"/>
      <c r="BR11" s="50" t="s">
        <v>124</v>
      </c>
      <c r="BS11" s="50" t="s">
        <v>308</v>
      </c>
      <c r="BT11" s="50" t="s">
        <v>185</v>
      </c>
      <c r="BU11" s="50" t="s">
        <v>125</v>
      </c>
      <c r="BV11" s="50" t="s">
        <v>315</v>
      </c>
      <c r="BW11" s="133">
        <v>-3.56712328767123</v>
      </c>
      <c r="BX11" s="22">
        <f t="shared" si="1"/>
        <v>-3.5671232876712327</v>
      </c>
      <c r="BY11" s="22">
        <f t="shared" si="24"/>
        <v>0</v>
      </c>
      <c r="BZ11" s="133">
        <v>-31248</v>
      </c>
      <c r="CA11" s="22">
        <f t="shared" si="19"/>
        <v>-31248</v>
      </c>
      <c r="CB11" s="22">
        <f t="shared" si="20"/>
        <v>0</v>
      </c>
      <c r="CC11" s="133">
        <v>0</v>
      </c>
      <c r="CD11" s="134" t="s">
        <v>125</v>
      </c>
      <c r="CE11" s="134" t="s">
        <v>509</v>
      </c>
      <c r="CF11" s="134" t="s">
        <v>509</v>
      </c>
      <c r="CG11" s="133">
        <v>-42</v>
      </c>
      <c r="CH11" s="50" t="s">
        <v>125</v>
      </c>
    </row>
    <row r="12" spans="3:86" x14ac:dyDescent="0.25">
      <c r="C12" s="50" t="s">
        <v>125</v>
      </c>
      <c r="D12" s="50" t="s">
        <v>508</v>
      </c>
      <c r="E12" s="50" t="s">
        <v>127</v>
      </c>
      <c r="F12" s="49">
        <v>913</v>
      </c>
      <c r="G12" s="50" t="s">
        <v>302</v>
      </c>
      <c r="H12" s="50" t="s">
        <v>337</v>
      </c>
      <c r="I12" s="52">
        <v>40179</v>
      </c>
      <c r="J12" s="52">
        <v>40209</v>
      </c>
      <c r="K12" s="49" t="s">
        <v>128</v>
      </c>
      <c r="L12" s="49">
        <v>-42</v>
      </c>
      <c r="M12" s="50" t="s">
        <v>306</v>
      </c>
      <c r="N12" s="50" t="s">
        <v>305</v>
      </c>
      <c r="O12" s="49"/>
      <c r="P12" s="49"/>
      <c r="Q12" s="49">
        <v>0</v>
      </c>
      <c r="R12" s="49">
        <v>744</v>
      </c>
      <c r="S12" s="140">
        <v>30</v>
      </c>
      <c r="T12" s="22">
        <f t="shared" ref="T12:T13" si="29">30*1</f>
        <v>30</v>
      </c>
      <c r="U12" s="22">
        <f t="shared" si="25"/>
        <v>0</v>
      </c>
      <c r="V12" s="50" t="s">
        <v>485</v>
      </c>
      <c r="W12" s="141">
        <v>937440</v>
      </c>
      <c r="X12" s="110">
        <f t="shared" si="2"/>
        <v>937440</v>
      </c>
      <c r="Y12" s="110">
        <f t="shared" si="21"/>
        <v>0</v>
      </c>
      <c r="Z12" s="142">
        <v>3</v>
      </c>
      <c r="AA12" s="22">
        <f>'Price Book'!$B$9</f>
        <v>3</v>
      </c>
      <c r="AB12" s="22">
        <f t="shared" si="3"/>
        <v>0</v>
      </c>
      <c r="AC12" s="50" t="s">
        <v>134</v>
      </c>
      <c r="AD12" s="143">
        <v>-93744</v>
      </c>
      <c r="AE12" s="22">
        <f t="shared" si="4"/>
        <v>-93744</v>
      </c>
      <c r="AF12" s="22">
        <f t="shared" si="5"/>
        <v>0</v>
      </c>
      <c r="AG12" s="144">
        <v>-93744</v>
      </c>
      <c r="AH12" s="22">
        <f t="shared" si="26"/>
        <v>-93744</v>
      </c>
      <c r="AI12" s="22">
        <f t="shared" si="6"/>
        <v>0</v>
      </c>
      <c r="AJ12" s="132">
        <v>0</v>
      </c>
      <c r="AK12" s="145">
        <v>0</v>
      </c>
      <c r="AL12" s="22">
        <v>0</v>
      </c>
      <c r="AM12" s="22">
        <f t="shared" si="7"/>
        <v>0</v>
      </c>
      <c r="AN12" s="146">
        <v>0</v>
      </c>
      <c r="AO12" s="22">
        <f t="shared" si="8"/>
        <v>0</v>
      </c>
      <c r="AP12" s="22">
        <f t="shared" si="9"/>
        <v>0</v>
      </c>
      <c r="AQ12" s="147">
        <v>937440</v>
      </c>
      <c r="AR12" s="110">
        <f t="shared" si="10"/>
        <v>937440</v>
      </c>
      <c r="AS12" s="110">
        <f>($AQ12-$AR12)/$AQ12</f>
        <v>0</v>
      </c>
      <c r="AT12" s="148">
        <v>-93744</v>
      </c>
      <c r="AU12" s="22">
        <f t="shared" si="27"/>
        <v>-93744</v>
      </c>
      <c r="AV12" s="22">
        <f t="shared" si="11"/>
        <v>0</v>
      </c>
      <c r="AW12" s="149">
        <v>843696</v>
      </c>
      <c r="AX12" s="22">
        <f t="shared" si="12"/>
        <v>843696</v>
      </c>
      <c r="AY12" s="22">
        <f t="shared" si="13"/>
        <v>0</v>
      </c>
      <c r="AZ12" s="151">
        <v>937440</v>
      </c>
      <c r="BA12" s="110">
        <f t="shared" si="14"/>
        <v>937440</v>
      </c>
      <c r="BB12" s="22">
        <f t="shared" si="15"/>
        <v>0</v>
      </c>
      <c r="BC12" s="152">
        <v>0</v>
      </c>
      <c r="BD12" s="110">
        <v>0</v>
      </c>
      <c r="BE12" s="110">
        <f t="shared" si="28"/>
        <v>0</v>
      </c>
      <c r="BF12" s="153">
        <v>937440</v>
      </c>
      <c r="BG12" s="22">
        <f t="shared" si="17"/>
        <v>937440</v>
      </c>
      <c r="BH12" s="22">
        <f t="shared" si="18"/>
        <v>0</v>
      </c>
      <c r="BI12" s="52"/>
      <c r="BJ12" s="49"/>
      <c r="BK12" s="49"/>
      <c r="BL12" s="49"/>
      <c r="BM12" s="49"/>
      <c r="BN12" s="49"/>
      <c r="BO12" s="49"/>
      <c r="BP12" s="49"/>
      <c r="BQ12" s="49"/>
      <c r="BR12" s="50" t="s">
        <v>124</v>
      </c>
      <c r="BS12" s="50" t="s">
        <v>308</v>
      </c>
      <c r="BT12" s="50" t="s">
        <v>185</v>
      </c>
      <c r="BU12" s="50" t="s">
        <v>125</v>
      </c>
      <c r="BV12" s="50" t="s">
        <v>315</v>
      </c>
      <c r="BW12" s="133">
        <v>-3.56712328767123</v>
      </c>
      <c r="BX12" s="22">
        <f t="shared" si="1"/>
        <v>-3.5671232876712327</v>
      </c>
      <c r="BY12" s="22">
        <f t="shared" si="24"/>
        <v>0</v>
      </c>
      <c r="BZ12" s="133">
        <v>-31248</v>
      </c>
      <c r="CA12" s="22">
        <f t="shared" si="19"/>
        <v>-31248</v>
      </c>
      <c r="CB12" s="22">
        <f t="shared" si="20"/>
        <v>0</v>
      </c>
      <c r="CC12" s="133">
        <v>0</v>
      </c>
      <c r="CD12" s="134" t="s">
        <v>125</v>
      </c>
      <c r="CE12" s="134" t="s">
        <v>509</v>
      </c>
      <c r="CF12" s="134" t="s">
        <v>509</v>
      </c>
      <c r="CG12" s="133">
        <v>-42</v>
      </c>
      <c r="CH12" s="50" t="s">
        <v>125</v>
      </c>
    </row>
    <row r="13" spans="3:86" x14ac:dyDescent="0.25">
      <c r="C13" s="50" t="s">
        <v>125</v>
      </c>
      <c r="D13" s="50" t="s">
        <v>508</v>
      </c>
      <c r="E13" s="50" t="s">
        <v>127</v>
      </c>
      <c r="F13" s="49">
        <v>913</v>
      </c>
      <c r="G13" s="50" t="s">
        <v>302</v>
      </c>
      <c r="H13" s="50" t="s">
        <v>337</v>
      </c>
      <c r="I13" s="52">
        <v>40179</v>
      </c>
      <c r="J13" s="52">
        <v>40209</v>
      </c>
      <c r="K13" s="49" t="s">
        <v>128</v>
      </c>
      <c r="L13" s="49">
        <v>-42</v>
      </c>
      <c r="M13" s="50" t="s">
        <v>306</v>
      </c>
      <c r="N13" s="50" t="s">
        <v>305</v>
      </c>
      <c r="O13" s="49"/>
      <c r="P13" s="49"/>
      <c r="Q13" s="49">
        <v>0</v>
      </c>
      <c r="R13" s="49">
        <v>744</v>
      </c>
      <c r="S13" s="140">
        <v>30</v>
      </c>
      <c r="T13" s="22">
        <f t="shared" si="29"/>
        <v>30</v>
      </c>
      <c r="U13" s="22">
        <f t="shared" si="25"/>
        <v>0</v>
      </c>
      <c r="V13" s="50" t="s">
        <v>485</v>
      </c>
      <c r="W13" s="141">
        <v>937440</v>
      </c>
      <c r="X13" s="110">
        <f t="shared" si="2"/>
        <v>937440</v>
      </c>
      <c r="Y13" s="110">
        <f t="shared" si="21"/>
        <v>0</v>
      </c>
      <c r="Z13" s="142">
        <v>3</v>
      </c>
      <c r="AA13" s="22">
        <f>'Price Book'!$B$9</f>
        <v>3</v>
      </c>
      <c r="AB13" s="22">
        <f t="shared" si="3"/>
        <v>0</v>
      </c>
      <c r="AC13" s="50" t="s">
        <v>134</v>
      </c>
      <c r="AD13" s="143">
        <v>-93744</v>
      </c>
      <c r="AE13" s="22">
        <f t="shared" si="4"/>
        <v>-93744</v>
      </c>
      <c r="AF13" s="22">
        <f t="shared" si="5"/>
        <v>0</v>
      </c>
      <c r="AG13" s="144">
        <v>843696</v>
      </c>
      <c r="AH13" s="22">
        <f>$L13*$R13*($Z13-S13)</f>
        <v>843696</v>
      </c>
      <c r="AI13" s="22">
        <f t="shared" ref="AI13" si="30">(ABS(AG13)-ABS(AH13))/ABS(AG13)</f>
        <v>0</v>
      </c>
      <c r="AJ13" s="132">
        <v>0</v>
      </c>
      <c r="AK13" s="145">
        <v>0</v>
      </c>
      <c r="AL13" s="22">
        <v>0</v>
      </c>
      <c r="AM13" s="22">
        <f t="shared" si="7"/>
        <v>0</v>
      </c>
      <c r="AN13" s="146">
        <v>0</v>
      </c>
      <c r="AO13" s="22">
        <f t="shared" si="8"/>
        <v>0</v>
      </c>
      <c r="AP13" s="22">
        <f t="shared" si="9"/>
        <v>0</v>
      </c>
      <c r="AQ13" s="147">
        <v>0</v>
      </c>
      <c r="AR13" s="110">
        <v>0</v>
      </c>
      <c r="AS13" s="22">
        <f t="shared" ref="AS13" si="31">AQ13-AR13</f>
        <v>0</v>
      </c>
      <c r="AT13" s="148">
        <v>843696</v>
      </c>
      <c r="AU13" s="22">
        <f>$L13*$R13*($Z13-$S13)</f>
        <v>843696</v>
      </c>
      <c r="AV13" s="22">
        <f t="shared" si="11"/>
        <v>0</v>
      </c>
      <c r="AW13" s="149">
        <v>843696</v>
      </c>
      <c r="AX13" s="22">
        <f t="shared" si="12"/>
        <v>843696</v>
      </c>
      <c r="AY13" s="22">
        <f t="shared" si="13"/>
        <v>0</v>
      </c>
      <c r="AZ13" s="151">
        <v>0</v>
      </c>
      <c r="BA13" s="110">
        <v>0</v>
      </c>
      <c r="BB13" s="22">
        <f>AZ13-BA13</f>
        <v>0</v>
      </c>
      <c r="BC13" s="152">
        <v>937440</v>
      </c>
      <c r="BD13" s="110">
        <f t="shared" ref="BD13:BD69" si="32">-1*$L13*$R13*$S13</f>
        <v>937440</v>
      </c>
      <c r="BE13" s="110">
        <f t="shared" ref="BE13:BE69" si="33">(BC13-BD13)/BC13</f>
        <v>0</v>
      </c>
      <c r="BF13" s="153">
        <v>937440</v>
      </c>
      <c r="BG13" s="22">
        <f t="shared" si="17"/>
        <v>937440</v>
      </c>
      <c r="BH13" s="22">
        <f t="shared" si="18"/>
        <v>0</v>
      </c>
      <c r="BI13" s="52"/>
      <c r="BJ13" s="49"/>
      <c r="BK13" s="49"/>
      <c r="BL13" s="49"/>
      <c r="BM13" s="49"/>
      <c r="BN13" s="49"/>
      <c r="BO13" s="49"/>
      <c r="BP13" s="49"/>
      <c r="BQ13" s="49"/>
      <c r="BR13" s="50" t="s">
        <v>124</v>
      </c>
      <c r="BS13" s="50" t="s">
        <v>308</v>
      </c>
      <c r="BT13" s="50" t="s">
        <v>185</v>
      </c>
      <c r="BU13" s="50" t="s">
        <v>125</v>
      </c>
      <c r="BV13" s="50" t="s">
        <v>315</v>
      </c>
      <c r="BW13" s="133">
        <v>-3.56712328767123</v>
      </c>
      <c r="BX13" s="22">
        <f t="shared" si="1"/>
        <v>-3.5671232876712327</v>
      </c>
      <c r="BY13" s="22">
        <f t="shared" si="24"/>
        <v>0</v>
      </c>
      <c r="BZ13" s="133">
        <v>-31248</v>
      </c>
      <c r="CA13" s="22">
        <f t="shared" si="19"/>
        <v>-31248</v>
      </c>
      <c r="CB13" s="22">
        <f t="shared" si="20"/>
        <v>0</v>
      </c>
      <c r="CC13" s="133">
        <v>0</v>
      </c>
      <c r="CD13" s="134" t="s">
        <v>125</v>
      </c>
      <c r="CE13" s="134" t="s">
        <v>509</v>
      </c>
      <c r="CF13" s="134" t="s">
        <v>509</v>
      </c>
      <c r="CG13" s="133">
        <v>-42</v>
      </c>
      <c r="CH13" s="50" t="s">
        <v>125</v>
      </c>
    </row>
    <row r="14" spans="3:86" x14ac:dyDescent="0.25">
      <c r="C14" s="50" t="s">
        <v>125</v>
      </c>
      <c r="D14" s="50" t="s">
        <v>508</v>
      </c>
      <c r="E14" s="50" t="s">
        <v>127</v>
      </c>
      <c r="F14" s="49">
        <v>913</v>
      </c>
      <c r="G14" s="50" t="s">
        <v>302</v>
      </c>
      <c r="H14" s="50" t="s">
        <v>374</v>
      </c>
      <c r="I14" s="52">
        <v>40179</v>
      </c>
      <c r="J14" s="52">
        <v>40209</v>
      </c>
      <c r="K14" s="49" t="s">
        <v>128</v>
      </c>
      <c r="L14" s="49">
        <v>-42</v>
      </c>
      <c r="M14" s="50" t="s">
        <v>306</v>
      </c>
      <c r="N14" s="50" t="s">
        <v>305</v>
      </c>
      <c r="O14" s="49"/>
      <c r="P14" s="130"/>
      <c r="Q14" s="49">
        <v>0</v>
      </c>
      <c r="R14" s="49">
        <v>744</v>
      </c>
      <c r="S14" s="140">
        <v>3.8369703549185199</v>
      </c>
      <c r="T14" s="22">
        <f>30*'Exchange Rates Hist'!$D$3</f>
        <v>3.8369703549185101</v>
      </c>
      <c r="U14" s="22">
        <f t="shared" si="25"/>
        <v>2.5462700289507052E-15</v>
      </c>
      <c r="V14" s="50" t="s">
        <v>485</v>
      </c>
      <c r="W14" s="141">
        <v>119897.649650494</v>
      </c>
      <c r="X14" s="110">
        <f t="shared" si="2"/>
        <v>119897.64965049391</v>
      </c>
      <c r="Y14" s="110">
        <f t="shared" si="21"/>
        <v>7.2821687184625618E-16</v>
      </c>
      <c r="Z14" s="142">
        <v>1.16621947145701</v>
      </c>
      <c r="AA14" s="22">
        <f>('Price Book'!$G$6)*'Exchange Rates FWD'!$AD$9</f>
        <v>1.16621947145701</v>
      </c>
      <c r="AB14" s="22">
        <f t="shared" si="3"/>
        <v>0</v>
      </c>
      <c r="AC14" s="50" t="s">
        <v>134</v>
      </c>
      <c r="AD14" s="143">
        <v>-36442.026044088598</v>
      </c>
      <c r="AE14" s="22">
        <f t="shared" si="4"/>
        <v>-36442.026044088649</v>
      </c>
      <c r="AF14" s="22">
        <f t="shared" si="5"/>
        <v>-1.3976089923668174E-15</v>
      </c>
      <c r="AG14" s="144">
        <v>-36442.026044088598</v>
      </c>
      <c r="AH14" s="22">
        <f t="shared" ref="AH14:AH15" si="34">$L14*$R14*$Z14</f>
        <v>-36442.026044088649</v>
      </c>
      <c r="AI14" s="22">
        <f t="shared" si="6"/>
        <v>-1.3976089923668174E-15</v>
      </c>
      <c r="AJ14" s="132">
        <v>0</v>
      </c>
      <c r="AK14" s="145">
        <v>0</v>
      </c>
      <c r="AL14" s="22">
        <v>0</v>
      </c>
      <c r="AM14" s="22">
        <f t="shared" si="7"/>
        <v>0</v>
      </c>
      <c r="AN14" s="146">
        <v>0</v>
      </c>
      <c r="AO14" s="22">
        <f t="shared" si="8"/>
        <v>0</v>
      </c>
      <c r="AP14" s="22">
        <f t="shared" si="9"/>
        <v>0</v>
      </c>
      <c r="AQ14" s="147">
        <v>119897.649650494</v>
      </c>
      <c r="AR14" s="110">
        <f t="shared" si="10"/>
        <v>119897.64965049391</v>
      </c>
      <c r="AS14" s="110">
        <f>($AQ14-$AR14)/$AQ14</f>
        <v>7.2821687184625618E-16</v>
      </c>
      <c r="AT14" s="148">
        <v>-36442.026044088598</v>
      </c>
      <c r="AU14" s="22">
        <f t="shared" ref="AU14:AU15" si="35">$L14*$R14*$Z14</f>
        <v>-36442.026044088649</v>
      </c>
      <c r="AV14" s="22">
        <f t="shared" si="11"/>
        <v>-1.3976089923668174E-15</v>
      </c>
      <c r="AW14" s="149">
        <v>83455.623606405206</v>
      </c>
      <c r="AX14" s="22">
        <f t="shared" si="12"/>
        <v>83455.623606405396</v>
      </c>
      <c r="AY14" s="22">
        <f t="shared" si="13"/>
        <v>-2.2667723251456229E-15</v>
      </c>
      <c r="AZ14" s="151">
        <v>119897.649650494</v>
      </c>
      <c r="BA14" s="110">
        <f t="shared" si="14"/>
        <v>119897.64965049391</v>
      </c>
      <c r="BB14" s="22">
        <f t="shared" si="15"/>
        <v>7.2821687184625618E-16</v>
      </c>
      <c r="BC14" s="152">
        <v>0</v>
      </c>
      <c r="BD14" s="110">
        <v>0</v>
      </c>
      <c r="BE14" s="110">
        <f t="shared" ref="BE14:BE15" si="36">BC14-BD14</f>
        <v>0</v>
      </c>
      <c r="BF14" s="153">
        <v>119897.649650494</v>
      </c>
      <c r="BG14" s="22">
        <f t="shared" si="17"/>
        <v>119897.649650494</v>
      </c>
      <c r="BH14" s="22">
        <f t="shared" si="18"/>
        <v>0</v>
      </c>
      <c r="BI14" s="52"/>
      <c r="BJ14" s="49"/>
      <c r="BK14" s="49"/>
      <c r="BL14" s="49"/>
      <c r="BM14" s="49"/>
      <c r="BN14" s="49"/>
      <c r="BO14" s="49"/>
      <c r="BP14" s="49"/>
      <c r="BQ14" s="49"/>
      <c r="BR14" s="50" t="s">
        <v>408</v>
      </c>
      <c r="BS14" s="50" t="s">
        <v>308</v>
      </c>
      <c r="BT14" s="50" t="s">
        <v>352</v>
      </c>
      <c r="BU14" s="50" t="s">
        <v>125</v>
      </c>
      <c r="BV14" s="50" t="s">
        <v>315</v>
      </c>
      <c r="BW14" s="133">
        <v>-3.56712328767123</v>
      </c>
      <c r="BX14" s="22">
        <f t="shared" si="1"/>
        <v>-3.5671232876712327</v>
      </c>
      <c r="BY14" s="22">
        <f t="shared" si="24"/>
        <v>0</v>
      </c>
      <c r="BZ14" s="133">
        <v>-31248</v>
      </c>
      <c r="CA14" s="22">
        <f t="shared" si="19"/>
        <v>-31248</v>
      </c>
      <c r="CB14" s="22">
        <f t="shared" si="20"/>
        <v>0</v>
      </c>
      <c r="CC14" s="133">
        <v>0</v>
      </c>
      <c r="CD14" s="134" t="s">
        <v>125</v>
      </c>
      <c r="CE14" s="134" t="s">
        <v>509</v>
      </c>
      <c r="CF14" s="134" t="s">
        <v>509</v>
      </c>
      <c r="CG14" s="133">
        <v>-42</v>
      </c>
      <c r="CH14" s="50" t="s">
        <v>125</v>
      </c>
    </row>
    <row r="15" spans="3:86" x14ac:dyDescent="0.25">
      <c r="C15" s="50" t="s">
        <v>125</v>
      </c>
      <c r="D15" s="50" t="s">
        <v>508</v>
      </c>
      <c r="E15" s="50" t="s">
        <v>127</v>
      </c>
      <c r="F15" s="49">
        <v>913</v>
      </c>
      <c r="G15" s="50" t="s">
        <v>302</v>
      </c>
      <c r="H15" s="50" t="s">
        <v>374</v>
      </c>
      <c r="I15" s="52">
        <v>40179</v>
      </c>
      <c r="J15" s="52">
        <v>40209</v>
      </c>
      <c r="K15" s="49" t="s">
        <v>128</v>
      </c>
      <c r="L15" s="49">
        <v>-42</v>
      </c>
      <c r="M15" s="50" t="s">
        <v>306</v>
      </c>
      <c r="N15" s="50" t="s">
        <v>305</v>
      </c>
      <c r="O15" s="49"/>
      <c r="P15" s="130"/>
      <c r="Q15" s="49">
        <v>0</v>
      </c>
      <c r="R15" s="49">
        <v>744</v>
      </c>
      <c r="S15" s="140">
        <v>3.8732558282618901</v>
      </c>
      <c r="T15" s="22">
        <f>30*'Exchange Rates Hist'!$D$4</f>
        <v>3.8732558282619003</v>
      </c>
      <c r="U15" s="22">
        <f t="shared" si="25"/>
        <v>-2.6370713114333479E-15</v>
      </c>
      <c r="V15" s="50" t="s">
        <v>485</v>
      </c>
      <c r="W15" s="141">
        <v>121031.498121528</v>
      </c>
      <c r="X15" s="110">
        <f t="shared" si="2"/>
        <v>121031.49812152755</v>
      </c>
      <c r="Y15" s="110">
        <f t="shared" si="21"/>
        <v>3.7272063808250348E-15</v>
      </c>
      <c r="Z15" s="142">
        <v>1.16621947145701</v>
      </c>
      <c r="AA15" s="22">
        <f>('Price Book'!$G$6)*'Exchange Rates FWD'!$AD$9</f>
        <v>1.16621947145701</v>
      </c>
      <c r="AB15" s="22">
        <f t="shared" ref="AB15:AB19" si="37">(Z15-AA15)/Z15</f>
        <v>0</v>
      </c>
      <c r="AC15" s="50" t="s">
        <v>134</v>
      </c>
      <c r="AD15" s="143">
        <v>-36442.026044088598</v>
      </c>
      <c r="AE15" s="22">
        <f t="shared" si="4"/>
        <v>-36442.026044088649</v>
      </c>
      <c r="AF15" s="22">
        <f t="shared" si="5"/>
        <v>-1.3976089923668174E-15</v>
      </c>
      <c r="AG15" s="144">
        <v>-36442.026044088598</v>
      </c>
      <c r="AH15" s="22">
        <f t="shared" si="34"/>
        <v>-36442.026044088649</v>
      </c>
      <c r="AI15" s="22">
        <f t="shared" si="6"/>
        <v>-1.3976089923668174E-15</v>
      </c>
      <c r="AJ15" s="132">
        <v>0</v>
      </c>
      <c r="AK15" s="145">
        <v>0</v>
      </c>
      <c r="AL15" s="22">
        <v>0</v>
      </c>
      <c r="AM15" s="22">
        <f t="shared" si="7"/>
        <v>0</v>
      </c>
      <c r="AN15" s="146">
        <v>0</v>
      </c>
      <c r="AO15" s="22">
        <f t="shared" si="8"/>
        <v>0</v>
      </c>
      <c r="AP15" s="22">
        <f t="shared" si="9"/>
        <v>0</v>
      </c>
      <c r="AQ15" s="147">
        <v>121031.498121528</v>
      </c>
      <c r="AR15" s="110">
        <f t="shared" si="10"/>
        <v>121031.49812152755</v>
      </c>
      <c r="AS15" s="110">
        <f>($AQ15-$AR15)/$AQ15</f>
        <v>3.7272063808250348E-15</v>
      </c>
      <c r="AT15" s="148">
        <v>-36442.026044088598</v>
      </c>
      <c r="AU15" s="22">
        <f t="shared" si="35"/>
        <v>-36442.026044088649</v>
      </c>
      <c r="AV15" s="22">
        <f t="shared" si="11"/>
        <v>-1.3976089923668174E-15</v>
      </c>
      <c r="AW15" s="149">
        <v>84589.472077439001</v>
      </c>
      <c r="AX15" s="22">
        <f t="shared" si="12"/>
        <v>84589.472077439394</v>
      </c>
      <c r="AY15" s="22">
        <f t="shared" si="13"/>
        <v>-4.6448062804578783E-15</v>
      </c>
      <c r="AZ15" s="151">
        <v>121031.498121528</v>
      </c>
      <c r="BA15" s="110">
        <f t="shared" si="14"/>
        <v>121031.49812152755</v>
      </c>
      <c r="BB15" s="22">
        <f t="shared" si="15"/>
        <v>3.7272063808250348E-15</v>
      </c>
      <c r="BC15" s="152">
        <v>0</v>
      </c>
      <c r="BD15" s="110">
        <v>0</v>
      </c>
      <c r="BE15" s="110">
        <f t="shared" si="36"/>
        <v>0</v>
      </c>
      <c r="BF15" s="153">
        <v>121031.498121528</v>
      </c>
      <c r="BG15" s="22">
        <f t="shared" si="17"/>
        <v>121031.498121528</v>
      </c>
      <c r="BH15" s="22">
        <f t="shared" si="18"/>
        <v>0</v>
      </c>
      <c r="BI15" s="52"/>
      <c r="BJ15" s="49"/>
      <c r="BK15" s="49"/>
      <c r="BL15" s="49"/>
      <c r="BM15" s="49"/>
      <c r="BN15" s="49"/>
      <c r="BO15" s="49"/>
      <c r="BP15" s="49"/>
      <c r="BQ15" s="49"/>
      <c r="BR15" s="50" t="s">
        <v>408</v>
      </c>
      <c r="BS15" s="50" t="s">
        <v>308</v>
      </c>
      <c r="BT15" s="50" t="s">
        <v>352</v>
      </c>
      <c r="BU15" s="50" t="s">
        <v>125</v>
      </c>
      <c r="BV15" s="50" t="s">
        <v>315</v>
      </c>
      <c r="BW15" s="133">
        <v>-3.56712328767123</v>
      </c>
      <c r="BX15" s="22">
        <f t="shared" si="1"/>
        <v>-3.5671232876712327</v>
      </c>
      <c r="BY15" s="22">
        <f t="shared" si="24"/>
        <v>0</v>
      </c>
      <c r="BZ15" s="133">
        <v>-31248</v>
      </c>
      <c r="CA15" s="22">
        <f t="shared" si="19"/>
        <v>-31248</v>
      </c>
      <c r="CB15" s="22">
        <f t="shared" si="20"/>
        <v>0</v>
      </c>
      <c r="CC15" s="133">
        <v>0</v>
      </c>
      <c r="CD15" s="134" t="s">
        <v>125</v>
      </c>
      <c r="CE15" s="134" t="s">
        <v>509</v>
      </c>
      <c r="CF15" s="134" t="s">
        <v>509</v>
      </c>
      <c r="CG15" s="133">
        <v>-42</v>
      </c>
      <c r="CH15" s="50" t="s">
        <v>125</v>
      </c>
    </row>
    <row r="16" spans="3:86" x14ac:dyDescent="0.25">
      <c r="C16" s="50" t="s">
        <v>125</v>
      </c>
      <c r="D16" s="50" t="s">
        <v>508</v>
      </c>
      <c r="E16" s="50" t="s">
        <v>127</v>
      </c>
      <c r="F16" s="49">
        <v>913</v>
      </c>
      <c r="G16" s="50" t="s">
        <v>302</v>
      </c>
      <c r="H16" s="50" t="s">
        <v>374</v>
      </c>
      <c r="I16" s="52">
        <v>40179</v>
      </c>
      <c r="J16" s="52">
        <v>40209</v>
      </c>
      <c r="K16" s="49" t="s">
        <v>128</v>
      </c>
      <c r="L16" s="49">
        <v>-42</v>
      </c>
      <c r="M16" s="50" t="s">
        <v>306</v>
      </c>
      <c r="N16" s="50" t="s">
        <v>305</v>
      </c>
      <c r="O16" s="49"/>
      <c r="P16" s="130"/>
      <c r="Q16" s="49">
        <v>0</v>
      </c>
      <c r="R16" s="49">
        <v>744</v>
      </c>
      <c r="S16" s="140">
        <v>3.8642148043339599</v>
      </c>
      <c r="T16" s="22">
        <f>30*'Exchange Rates FWD'!$F$11</f>
        <v>3.86421480434973</v>
      </c>
      <c r="U16" s="22">
        <f t="shared" si="25"/>
        <v>-4.0810495092815412E-12</v>
      </c>
      <c r="V16" s="50" t="s">
        <v>485</v>
      </c>
      <c r="W16" s="141">
        <v>120748.984205828</v>
      </c>
      <c r="X16" s="110">
        <f t="shared" si="2"/>
        <v>120748.98420582758</v>
      </c>
      <c r="Y16" s="110">
        <f t="shared" si="21"/>
        <v>3.4948993103187564E-15</v>
      </c>
      <c r="Z16" s="142">
        <v>1.16748179267254</v>
      </c>
      <c r="AA16" s="22">
        <f>('Price Book'!$G$6)*'Exchange Rates FWD'!$AD$11</f>
        <v>1.16748179267567</v>
      </c>
      <c r="AB16" s="22">
        <f t="shared" si="37"/>
        <v>-2.6809332450987006E-12</v>
      </c>
      <c r="AC16" s="50" t="s">
        <v>134</v>
      </c>
      <c r="AD16" s="143">
        <v>-36481.471057431598</v>
      </c>
      <c r="AE16" s="22">
        <f t="shared" si="4"/>
        <v>-36481.471057431532</v>
      </c>
      <c r="AF16" s="22">
        <f t="shared" si="5"/>
        <v>1.7949829496886817E-15</v>
      </c>
      <c r="AG16" s="144">
        <v>84267.513148395999</v>
      </c>
      <c r="AH16" s="22">
        <f>$L16*$R16*($Z16-S16)</f>
        <v>84267.513148396043</v>
      </c>
      <c r="AI16" s="22">
        <f t="shared" ref="AI16" si="38">(ABS(AG16)-ABS(AH16))/ABS(AG16)</f>
        <v>-5.180613982071871E-16</v>
      </c>
      <c r="AJ16" s="132">
        <v>0</v>
      </c>
      <c r="AK16" s="145">
        <v>0</v>
      </c>
      <c r="AL16" s="22">
        <v>0</v>
      </c>
      <c r="AM16" s="22">
        <f t="shared" si="7"/>
        <v>0</v>
      </c>
      <c r="AN16" s="146">
        <v>0</v>
      </c>
      <c r="AO16" s="22">
        <f t="shared" si="8"/>
        <v>0</v>
      </c>
      <c r="AP16" s="22">
        <f t="shared" si="9"/>
        <v>0</v>
      </c>
      <c r="AQ16" s="147">
        <v>0</v>
      </c>
      <c r="AR16" s="110">
        <v>0</v>
      </c>
      <c r="AS16" s="22">
        <f t="shared" ref="AS16" si="39">AQ16-AR16</f>
        <v>0</v>
      </c>
      <c r="AT16" s="148">
        <v>84267.513148395999</v>
      </c>
      <c r="AU16" s="22">
        <f>$L16*$R16*($Z16-$S16)</f>
        <v>84267.513148396043</v>
      </c>
      <c r="AV16" s="22">
        <f t="shared" si="11"/>
        <v>-5.180613982071871E-16</v>
      </c>
      <c r="AW16" s="149">
        <v>84267.513148395999</v>
      </c>
      <c r="AX16" s="22">
        <f t="shared" si="12"/>
        <v>84267.513148395999</v>
      </c>
      <c r="AY16" s="22">
        <f t="shared" si="13"/>
        <v>0</v>
      </c>
      <c r="AZ16" s="151">
        <v>0</v>
      </c>
      <c r="BA16" s="110">
        <v>0</v>
      </c>
      <c r="BB16" s="22">
        <f>AZ16-BA16</f>
        <v>0</v>
      </c>
      <c r="BC16" s="152">
        <v>120748.984205828</v>
      </c>
      <c r="BD16" s="110">
        <f t="shared" si="32"/>
        <v>120748.98420582758</v>
      </c>
      <c r="BE16" s="110">
        <f t="shared" si="33"/>
        <v>3.4948993103187564E-15</v>
      </c>
      <c r="BF16" s="153">
        <v>120748.984205828</v>
      </c>
      <c r="BG16" s="22">
        <f t="shared" si="17"/>
        <v>120748.984205828</v>
      </c>
      <c r="BH16" s="22">
        <f t="shared" si="18"/>
        <v>0</v>
      </c>
      <c r="BI16" s="52"/>
      <c r="BJ16" s="49"/>
      <c r="BK16" s="49"/>
      <c r="BL16" s="49"/>
      <c r="BM16" s="49"/>
      <c r="BN16" s="49"/>
      <c r="BO16" s="49"/>
      <c r="BP16" s="49"/>
      <c r="BQ16" s="49"/>
      <c r="BR16" s="50" t="s">
        <v>408</v>
      </c>
      <c r="BS16" s="50" t="s">
        <v>308</v>
      </c>
      <c r="BT16" s="50" t="s">
        <v>352</v>
      </c>
      <c r="BU16" s="50" t="s">
        <v>125</v>
      </c>
      <c r="BV16" s="50" t="s">
        <v>315</v>
      </c>
      <c r="BW16" s="133">
        <v>-3.56712328767123</v>
      </c>
      <c r="BX16" s="22">
        <f t="shared" si="1"/>
        <v>-3.5671232876712327</v>
      </c>
      <c r="BY16" s="22">
        <f t="shared" si="24"/>
        <v>0</v>
      </c>
      <c r="BZ16" s="133">
        <v>-31248</v>
      </c>
      <c r="CA16" s="22">
        <f t="shared" si="19"/>
        <v>-31248</v>
      </c>
      <c r="CB16" s="22">
        <f t="shared" si="20"/>
        <v>0</v>
      </c>
      <c r="CC16" s="133">
        <v>0</v>
      </c>
      <c r="CD16" s="134" t="s">
        <v>125</v>
      </c>
      <c r="CE16" s="134" t="s">
        <v>509</v>
      </c>
      <c r="CF16" s="134" t="s">
        <v>509</v>
      </c>
      <c r="CG16" s="133">
        <v>-42</v>
      </c>
      <c r="CH16" s="50" t="s">
        <v>125</v>
      </c>
    </row>
    <row r="17" spans="3:86" x14ac:dyDescent="0.25">
      <c r="C17" s="50" t="s">
        <v>125</v>
      </c>
      <c r="D17" s="50" t="s">
        <v>508</v>
      </c>
      <c r="E17" s="50" t="s">
        <v>127</v>
      </c>
      <c r="F17" s="49">
        <v>913</v>
      </c>
      <c r="G17" s="50" t="s">
        <v>302</v>
      </c>
      <c r="H17" s="50" t="s">
        <v>374</v>
      </c>
      <c r="I17" s="52">
        <v>40179</v>
      </c>
      <c r="J17" s="52">
        <v>40209</v>
      </c>
      <c r="K17" s="49" t="s">
        <v>128</v>
      </c>
      <c r="L17" s="49">
        <v>-42</v>
      </c>
      <c r="M17" s="50" t="s">
        <v>306</v>
      </c>
      <c r="N17" s="50" t="s">
        <v>305</v>
      </c>
      <c r="O17" s="49"/>
      <c r="P17" s="49"/>
      <c r="Q17" s="49">
        <v>0</v>
      </c>
      <c r="R17" s="49">
        <v>744</v>
      </c>
      <c r="S17" s="140">
        <v>30</v>
      </c>
      <c r="T17" s="22">
        <f t="shared" ref="T17:T19" si="40">30*1</f>
        <v>30</v>
      </c>
      <c r="U17" s="22">
        <f t="shared" si="25"/>
        <v>0</v>
      </c>
      <c r="V17" s="50" t="s">
        <v>485</v>
      </c>
      <c r="W17" s="141">
        <v>937440</v>
      </c>
      <c r="X17" s="110">
        <f t="shared" si="2"/>
        <v>937440</v>
      </c>
      <c r="Y17" s="110">
        <f t="shared" si="21"/>
        <v>0</v>
      </c>
      <c r="Z17" s="142">
        <v>1.16621947145701</v>
      </c>
      <c r="AA17" s="22">
        <f>('Price Book'!$G$6)*'Exchange Rates FWD'!$AD$9</f>
        <v>1.16621947145701</v>
      </c>
      <c r="AB17" s="22">
        <f t="shared" si="37"/>
        <v>0</v>
      </c>
      <c r="AC17" s="50" t="s">
        <v>134</v>
      </c>
      <c r="AD17" s="143">
        <v>-36442.026044088598</v>
      </c>
      <c r="AE17" s="22">
        <f t="shared" si="4"/>
        <v>-36442.026044088649</v>
      </c>
      <c r="AF17" s="22">
        <f t="shared" si="5"/>
        <v>-1.3976089923668174E-15</v>
      </c>
      <c r="AG17" s="144">
        <v>-36442.026044088598</v>
      </c>
      <c r="AH17" s="22">
        <f t="shared" ref="AH17:AH18" si="41">$L17*$R17*$Z17</f>
        <v>-36442.026044088649</v>
      </c>
      <c r="AI17" s="22">
        <f t="shared" si="6"/>
        <v>-1.3976089923668174E-15</v>
      </c>
      <c r="AJ17" s="132">
        <v>0</v>
      </c>
      <c r="AK17" s="145">
        <v>0</v>
      </c>
      <c r="AL17" s="22">
        <v>0</v>
      </c>
      <c r="AM17" s="22">
        <f t="shared" si="7"/>
        <v>0</v>
      </c>
      <c r="AN17" s="146">
        <v>0</v>
      </c>
      <c r="AO17" s="22">
        <f t="shared" si="8"/>
        <v>0</v>
      </c>
      <c r="AP17" s="22">
        <f t="shared" si="9"/>
        <v>0</v>
      </c>
      <c r="AQ17" s="147">
        <v>937440</v>
      </c>
      <c r="AR17" s="110">
        <f t="shared" si="10"/>
        <v>937440</v>
      </c>
      <c r="AS17" s="110">
        <f>($AQ17-$AR17)/$AQ17</f>
        <v>0</v>
      </c>
      <c r="AT17" s="148">
        <v>-36442.026044088598</v>
      </c>
      <c r="AU17" s="22">
        <f t="shared" ref="AU17:AU18" si="42">$L17*$R17*$Z17</f>
        <v>-36442.026044088649</v>
      </c>
      <c r="AV17" s="22">
        <f t="shared" si="11"/>
        <v>-1.3976089923668174E-15</v>
      </c>
      <c r="AW17" s="149">
        <v>900997.973955911</v>
      </c>
      <c r="AX17" s="22">
        <f t="shared" si="12"/>
        <v>900997.97395591135</v>
      </c>
      <c r="AY17" s="22">
        <f t="shared" si="13"/>
        <v>-3.8762125507054058E-16</v>
      </c>
      <c r="AZ17" s="151">
        <v>937440</v>
      </c>
      <c r="BA17" s="110">
        <f t="shared" si="14"/>
        <v>937440</v>
      </c>
      <c r="BB17" s="22">
        <f t="shared" si="15"/>
        <v>0</v>
      </c>
      <c r="BC17" s="152">
        <v>0</v>
      </c>
      <c r="BD17" s="110">
        <v>0</v>
      </c>
      <c r="BE17" s="110">
        <f t="shared" ref="BE17:BE18" si="43">BC17-BD17</f>
        <v>0</v>
      </c>
      <c r="BF17" s="153">
        <v>937440</v>
      </c>
      <c r="BG17" s="22">
        <f t="shared" si="17"/>
        <v>937440</v>
      </c>
      <c r="BH17" s="22">
        <f t="shared" si="18"/>
        <v>0</v>
      </c>
      <c r="BI17" s="52"/>
      <c r="BJ17" s="49"/>
      <c r="BK17" s="49"/>
      <c r="BL17" s="49"/>
      <c r="BM17" s="49"/>
      <c r="BN17" s="49"/>
      <c r="BO17" s="49"/>
      <c r="BP17" s="49"/>
      <c r="BQ17" s="49"/>
      <c r="BR17" s="50" t="s">
        <v>124</v>
      </c>
      <c r="BS17" s="50" t="s">
        <v>308</v>
      </c>
      <c r="BT17" s="50" t="s">
        <v>352</v>
      </c>
      <c r="BU17" s="50" t="s">
        <v>125</v>
      </c>
      <c r="BV17" s="50" t="s">
        <v>315</v>
      </c>
      <c r="BW17" s="133">
        <v>-3.56712328767123</v>
      </c>
      <c r="BX17" s="22">
        <f t="shared" si="1"/>
        <v>-3.5671232876712327</v>
      </c>
      <c r="BY17" s="22">
        <f t="shared" si="24"/>
        <v>0</v>
      </c>
      <c r="BZ17" s="133">
        <v>-31248</v>
      </c>
      <c r="CA17" s="22">
        <f t="shared" si="19"/>
        <v>-31248</v>
      </c>
      <c r="CB17" s="22">
        <f t="shared" si="20"/>
        <v>0</v>
      </c>
      <c r="CC17" s="133">
        <v>0</v>
      </c>
      <c r="CD17" s="134" t="s">
        <v>125</v>
      </c>
      <c r="CE17" s="134" t="s">
        <v>509</v>
      </c>
      <c r="CF17" s="134" t="s">
        <v>509</v>
      </c>
      <c r="CG17" s="133">
        <v>-42</v>
      </c>
      <c r="CH17" s="50" t="s">
        <v>125</v>
      </c>
    </row>
    <row r="18" spans="3:86" x14ac:dyDescent="0.25">
      <c r="C18" s="50" t="s">
        <v>125</v>
      </c>
      <c r="D18" s="50" t="s">
        <v>508</v>
      </c>
      <c r="E18" s="50" t="s">
        <v>127</v>
      </c>
      <c r="F18" s="49">
        <v>913</v>
      </c>
      <c r="G18" s="50" t="s">
        <v>302</v>
      </c>
      <c r="H18" s="50" t="s">
        <v>374</v>
      </c>
      <c r="I18" s="52">
        <v>40179</v>
      </c>
      <c r="J18" s="52">
        <v>40209</v>
      </c>
      <c r="K18" s="49" t="s">
        <v>128</v>
      </c>
      <c r="L18" s="49">
        <v>-42</v>
      </c>
      <c r="M18" s="50" t="s">
        <v>306</v>
      </c>
      <c r="N18" s="50" t="s">
        <v>305</v>
      </c>
      <c r="O18" s="49"/>
      <c r="P18" s="49"/>
      <c r="Q18" s="49">
        <v>0</v>
      </c>
      <c r="R18" s="49">
        <v>744</v>
      </c>
      <c r="S18" s="140">
        <v>30</v>
      </c>
      <c r="T18" s="22">
        <f t="shared" si="40"/>
        <v>30</v>
      </c>
      <c r="U18" s="22">
        <f t="shared" si="25"/>
        <v>0</v>
      </c>
      <c r="V18" s="50" t="s">
        <v>485</v>
      </c>
      <c r="W18" s="141">
        <v>937440</v>
      </c>
      <c r="X18" s="110">
        <f t="shared" si="2"/>
        <v>937440</v>
      </c>
      <c r="Y18" s="110">
        <f t="shared" si="21"/>
        <v>0</v>
      </c>
      <c r="Z18" s="142">
        <v>1.16621947145701</v>
      </c>
      <c r="AA18" s="22">
        <f>('Price Book'!$G$6)*'Exchange Rates FWD'!$AD$9</f>
        <v>1.16621947145701</v>
      </c>
      <c r="AB18" s="22">
        <f t="shared" si="37"/>
        <v>0</v>
      </c>
      <c r="AC18" s="50" t="s">
        <v>134</v>
      </c>
      <c r="AD18" s="143">
        <v>-36442.026044088598</v>
      </c>
      <c r="AE18" s="22">
        <f t="shared" si="4"/>
        <v>-36442.026044088649</v>
      </c>
      <c r="AF18" s="22">
        <f t="shared" si="5"/>
        <v>-1.3976089923668174E-15</v>
      </c>
      <c r="AG18" s="144">
        <v>-36442.026044088598</v>
      </c>
      <c r="AH18" s="22">
        <f t="shared" si="41"/>
        <v>-36442.026044088649</v>
      </c>
      <c r="AI18" s="22">
        <f t="shared" si="6"/>
        <v>-1.3976089923668174E-15</v>
      </c>
      <c r="AJ18" s="132">
        <v>0</v>
      </c>
      <c r="AK18" s="145">
        <v>0</v>
      </c>
      <c r="AL18" s="22">
        <v>0</v>
      </c>
      <c r="AM18" s="22">
        <f t="shared" si="7"/>
        <v>0</v>
      </c>
      <c r="AN18" s="146">
        <v>0</v>
      </c>
      <c r="AO18" s="22">
        <f t="shared" si="8"/>
        <v>0</v>
      </c>
      <c r="AP18" s="22">
        <f t="shared" si="9"/>
        <v>0</v>
      </c>
      <c r="AQ18" s="147">
        <v>937440</v>
      </c>
      <c r="AR18" s="110">
        <f t="shared" si="10"/>
        <v>937440</v>
      </c>
      <c r="AS18" s="110">
        <f>($AQ18-$AR18)/$AQ18</f>
        <v>0</v>
      </c>
      <c r="AT18" s="148">
        <v>-36442.026044088598</v>
      </c>
      <c r="AU18" s="22">
        <f t="shared" si="42"/>
        <v>-36442.026044088649</v>
      </c>
      <c r="AV18" s="22">
        <f t="shared" si="11"/>
        <v>-1.3976089923668174E-15</v>
      </c>
      <c r="AW18" s="149">
        <v>900997.973955911</v>
      </c>
      <c r="AX18" s="22">
        <f t="shared" si="12"/>
        <v>900997.97395591135</v>
      </c>
      <c r="AY18" s="22">
        <f t="shared" si="13"/>
        <v>-3.8762125507054058E-16</v>
      </c>
      <c r="AZ18" s="151">
        <v>937440</v>
      </c>
      <c r="BA18" s="110">
        <f t="shared" si="14"/>
        <v>937440</v>
      </c>
      <c r="BB18" s="22">
        <f t="shared" si="15"/>
        <v>0</v>
      </c>
      <c r="BC18" s="152">
        <v>0</v>
      </c>
      <c r="BD18" s="110">
        <v>0</v>
      </c>
      <c r="BE18" s="110">
        <f t="shared" si="43"/>
        <v>0</v>
      </c>
      <c r="BF18" s="153">
        <v>937440</v>
      </c>
      <c r="BG18" s="22">
        <f t="shared" si="17"/>
        <v>937440</v>
      </c>
      <c r="BH18" s="22">
        <f t="shared" si="18"/>
        <v>0</v>
      </c>
      <c r="BI18" s="52"/>
      <c r="BJ18" s="49"/>
      <c r="BK18" s="49"/>
      <c r="BL18" s="49"/>
      <c r="BM18" s="49"/>
      <c r="BN18" s="49"/>
      <c r="BO18" s="49"/>
      <c r="BP18" s="49"/>
      <c r="BQ18" s="49"/>
      <c r="BR18" s="50" t="s">
        <v>124</v>
      </c>
      <c r="BS18" s="50" t="s">
        <v>308</v>
      </c>
      <c r="BT18" s="50" t="s">
        <v>352</v>
      </c>
      <c r="BU18" s="50" t="s">
        <v>125</v>
      </c>
      <c r="BV18" s="50" t="s">
        <v>315</v>
      </c>
      <c r="BW18" s="133">
        <v>-3.56712328767123</v>
      </c>
      <c r="BX18" s="22">
        <f t="shared" si="1"/>
        <v>-3.5671232876712327</v>
      </c>
      <c r="BY18" s="22">
        <f t="shared" si="24"/>
        <v>0</v>
      </c>
      <c r="BZ18" s="133">
        <v>-31248</v>
      </c>
      <c r="CA18" s="22">
        <f t="shared" si="19"/>
        <v>-31248</v>
      </c>
      <c r="CB18" s="22">
        <f t="shared" si="20"/>
        <v>0</v>
      </c>
      <c r="CC18" s="133">
        <v>0</v>
      </c>
      <c r="CD18" s="134" t="s">
        <v>125</v>
      </c>
      <c r="CE18" s="134" t="s">
        <v>509</v>
      </c>
      <c r="CF18" s="134" t="s">
        <v>509</v>
      </c>
      <c r="CG18" s="133">
        <v>-42</v>
      </c>
      <c r="CH18" s="50" t="s">
        <v>125</v>
      </c>
    </row>
    <row r="19" spans="3:86" x14ac:dyDescent="0.25">
      <c r="C19" s="50" t="s">
        <v>125</v>
      </c>
      <c r="D19" s="50" t="s">
        <v>508</v>
      </c>
      <c r="E19" s="50" t="s">
        <v>127</v>
      </c>
      <c r="F19" s="49">
        <v>913</v>
      </c>
      <c r="G19" s="50" t="s">
        <v>302</v>
      </c>
      <c r="H19" s="50" t="s">
        <v>374</v>
      </c>
      <c r="I19" s="52">
        <v>40179</v>
      </c>
      <c r="J19" s="52">
        <v>40209</v>
      </c>
      <c r="K19" s="49" t="s">
        <v>128</v>
      </c>
      <c r="L19" s="49">
        <v>-42</v>
      </c>
      <c r="M19" s="50" t="s">
        <v>306</v>
      </c>
      <c r="N19" s="50" t="s">
        <v>305</v>
      </c>
      <c r="O19" s="49"/>
      <c r="P19" s="49"/>
      <c r="Q19" s="49">
        <v>0</v>
      </c>
      <c r="R19" s="49">
        <v>744</v>
      </c>
      <c r="S19" s="140">
        <v>30</v>
      </c>
      <c r="T19" s="22">
        <f t="shared" si="40"/>
        <v>30</v>
      </c>
      <c r="U19" s="22">
        <f t="shared" si="25"/>
        <v>0</v>
      </c>
      <c r="V19" s="50" t="s">
        <v>485</v>
      </c>
      <c r="W19" s="141">
        <v>937440</v>
      </c>
      <c r="X19" s="110">
        <f t="shared" si="2"/>
        <v>937440</v>
      </c>
      <c r="Y19" s="110">
        <f t="shared" si="21"/>
        <v>0</v>
      </c>
      <c r="Z19" s="142">
        <v>1.16748179267254</v>
      </c>
      <c r="AA19" s="22">
        <f>('Price Book'!$G$6)*'Exchange Rates FWD'!$AD$11</f>
        <v>1.16748179267567</v>
      </c>
      <c r="AB19" s="22">
        <f t="shared" si="37"/>
        <v>-2.6809332450987006E-12</v>
      </c>
      <c r="AC19" s="50" t="s">
        <v>134</v>
      </c>
      <c r="AD19" s="143">
        <v>-36481.471057431598</v>
      </c>
      <c r="AE19" s="22">
        <f t="shared" si="4"/>
        <v>-36481.471057431532</v>
      </c>
      <c r="AF19" s="22">
        <f t="shared" si="5"/>
        <v>1.7949829496886817E-15</v>
      </c>
      <c r="AG19" s="144">
        <v>900958.52894256799</v>
      </c>
      <c r="AH19" s="22">
        <f>$L19*$R19*($Z19-S19)</f>
        <v>900958.52894256846</v>
      </c>
      <c r="AI19" s="22">
        <f t="shared" ref="AI19" si="44">(ABS(AG19)-ABS(AH19))/ABS(AG19)</f>
        <v>-5.1685096744050365E-16</v>
      </c>
      <c r="AJ19" s="132">
        <v>0</v>
      </c>
      <c r="AK19" s="145">
        <v>0</v>
      </c>
      <c r="AL19" s="22">
        <v>0</v>
      </c>
      <c r="AM19" s="22">
        <f t="shared" si="7"/>
        <v>0</v>
      </c>
      <c r="AN19" s="146">
        <v>0</v>
      </c>
      <c r="AO19" s="22">
        <f t="shared" si="8"/>
        <v>0</v>
      </c>
      <c r="AP19" s="22">
        <f t="shared" si="9"/>
        <v>0</v>
      </c>
      <c r="AQ19" s="147">
        <v>0</v>
      </c>
      <c r="AR19" s="110">
        <v>0</v>
      </c>
      <c r="AS19" s="22">
        <f t="shared" ref="AS19:AS25" si="45">AQ19-AR19</f>
        <v>0</v>
      </c>
      <c r="AT19" s="148">
        <v>900958.52894256799</v>
      </c>
      <c r="AU19" s="22">
        <f>$L19*$R19*($Z19-$S19)</f>
        <v>900958.52894256846</v>
      </c>
      <c r="AV19" s="22">
        <f t="shared" si="11"/>
        <v>-5.1685096744050365E-16</v>
      </c>
      <c r="AW19" s="149">
        <v>900958.52894256799</v>
      </c>
      <c r="AX19" s="22">
        <f t="shared" si="12"/>
        <v>900958.52894256799</v>
      </c>
      <c r="AY19" s="22">
        <f t="shared" si="13"/>
        <v>0</v>
      </c>
      <c r="AZ19" s="151">
        <v>0</v>
      </c>
      <c r="BA19" s="110">
        <v>0</v>
      </c>
      <c r="BC19" s="152">
        <v>937440</v>
      </c>
      <c r="BD19" s="110">
        <f t="shared" si="32"/>
        <v>937440</v>
      </c>
      <c r="BE19" s="110">
        <f t="shared" si="33"/>
        <v>0</v>
      </c>
      <c r="BF19" s="153">
        <v>937440</v>
      </c>
      <c r="BG19" s="22">
        <f t="shared" si="17"/>
        <v>937440</v>
      </c>
      <c r="BH19" s="22">
        <f t="shared" si="18"/>
        <v>0</v>
      </c>
      <c r="BI19" s="52"/>
      <c r="BJ19" s="49"/>
      <c r="BK19" s="49"/>
      <c r="BL19" s="49"/>
      <c r="BM19" s="49"/>
      <c r="BN19" s="49"/>
      <c r="BO19" s="49"/>
      <c r="BP19" s="49"/>
      <c r="BQ19" s="49"/>
      <c r="BR19" s="50" t="s">
        <v>124</v>
      </c>
      <c r="BS19" s="50" t="s">
        <v>308</v>
      </c>
      <c r="BT19" s="50" t="s">
        <v>352</v>
      </c>
      <c r="BU19" s="50" t="s">
        <v>125</v>
      </c>
      <c r="BV19" s="50" t="s">
        <v>315</v>
      </c>
      <c r="BW19" s="133">
        <v>-3.56712328767123</v>
      </c>
      <c r="BX19" s="22">
        <f t="shared" si="1"/>
        <v>-3.5671232876712327</v>
      </c>
      <c r="BY19" s="22">
        <f t="shared" si="24"/>
        <v>0</v>
      </c>
      <c r="BZ19" s="133">
        <v>-31248</v>
      </c>
      <c r="CA19" s="22">
        <f t="shared" si="19"/>
        <v>-31248</v>
      </c>
      <c r="CB19" s="22">
        <f t="shared" si="20"/>
        <v>0</v>
      </c>
      <c r="CC19" s="133">
        <v>0</v>
      </c>
      <c r="CD19" s="134" t="s">
        <v>125</v>
      </c>
      <c r="CE19" s="134" t="s">
        <v>509</v>
      </c>
      <c r="CF19" s="134" t="s">
        <v>509</v>
      </c>
      <c r="CG19" s="133">
        <v>-42</v>
      </c>
      <c r="CH19" s="50" t="s">
        <v>125</v>
      </c>
    </row>
    <row r="20" spans="3:86" x14ac:dyDescent="0.25">
      <c r="C20" s="50" t="s">
        <v>125</v>
      </c>
      <c r="D20" s="50" t="s">
        <v>508</v>
      </c>
      <c r="E20" s="50" t="s">
        <v>127</v>
      </c>
      <c r="F20" s="49">
        <v>915</v>
      </c>
      <c r="G20" s="50" t="s">
        <v>302</v>
      </c>
      <c r="H20" s="50" t="s">
        <v>304</v>
      </c>
      <c r="I20" s="52">
        <v>40179</v>
      </c>
      <c r="J20" s="52">
        <v>40543</v>
      </c>
      <c r="K20" s="49" t="s">
        <v>128</v>
      </c>
      <c r="L20" s="49">
        <v>40</v>
      </c>
      <c r="M20" s="50" t="s">
        <v>306</v>
      </c>
      <c r="N20" s="50" t="s">
        <v>305</v>
      </c>
      <c r="O20" s="49"/>
      <c r="P20" s="130"/>
      <c r="Q20" s="49">
        <v>0</v>
      </c>
      <c r="R20" s="49">
        <v>8760</v>
      </c>
      <c r="S20" s="140">
        <v>3.5811723312572799</v>
      </c>
      <c r="T20" s="22">
        <f>28*'Exchange Rates Hist'!$D$3</f>
        <v>3.5811723312572759</v>
      </c>
      <c r="U20" s="22">
        <f t="shared" si="25"/>
        <v>1.1160599152868368E-15</v>
      </c>
      <c r="V20" s="50" t="s">
        <v>485</v>
      </c>
      <c r="W20" s="141">
        <v>-1254842.7848725501</v>
      </c>
      <c r="X20" s="110">
        <f t="shared" si="2"/>
        <v>-1254842.7848725508</v>
      </c>
      <c r="Y20" s="110">
        <f t="shared" si="21"/>
        <v>-5.5663700615097553E-16</v>
      </c>
      <c r="Z20" s="142">
        <v>0</v>
      </c>
      <c r="AA20" s="22" t="s">
        <v>576</v>
      </c>
      <c r="AC20" s="50" t="s">
        <v>125</v>
      </c>
      <c r="AD20" s="143">
        <v>0</v>
      </c>
      <c r="AE20" s="22">
        <f t="shared" si="4"/>
        <v>0</v>
      </c>
      <c r="AF20" s="22">
        <v>0</v>
      </c>
      <c r="AG20" s="144">
        <v>0</v>
      </c>
      <c r="AI20" s="22">
        <v>0</v>
      </c>
      <c r="AJ20" s="132">
        <v>0</v>
      </c>
      <c r="AK20" s="145">
        <v>0</v>
      </c>
      <c r="AL20" s="22">
        <v>0</v>
      </c>
      <c r="AM20" s="22">
        <f t="shared" si="7"/>
        <v>0</v>
      </c>
      <c r="AN20" s="146">
        <v>0</v>
      </c>
      <c r="AO20" s="22">
        <f t="shared" si="8"/>
        <v>0</v>
      </c>
      <c r="AP20" s="22">
        <f t="shared" si="9"/>
        <v>0</v>
      </c>
      <c r="AQ20" s="147">
        <v>0</v>
      </c>
      <c r="AR20" s="110">
        <v>0</v>
      </c>
      <c r="AS20" s="22">
        <f t="shared" si="45"/>
        <v>0</v>
      </c>
      <c r="AT20" s="148">
        <v>0</v>
      </c>
      <c r="AV20" s="22">
        <v>0</v>
      </c>
      <c r="AW20" s="149">
        <v>0</v>
      </c>
      <c r="AX20" s="22">
        <f t="shared" si="12"/>
        <v>0</v>
      </c>
      <c r="AY20" s="22">
        <f>AW20-AX20</f>
        <v>0</v>
      </c>
      <c r="AZ20" s="151">
        <v>-1254842.7848725501</v>
      </c>
      <c r="BA20" s="110">
        <f t="shared" si="14"/>
        <v>-1254842.7848725508</v>
      </c>
      <c r="BB20" s="22">
        <f t="shared" si="15"/>
        <v>-5.5663700615097553E-16</v>
      </c>
      <c r="BC20" s="152">
        <v>0</v>
      </c>
      <c r="BD20" s="110">
        <v>0</v>
      </c>
      <c r="BE20" s="110">
        <f t="shared" ref="BE20:BE27" si="46">BC20-BD20</f>
        <v>0</v>
      </c>
      <c r="BF20" s="153">
        <v>-1254842.7848725501</v>
      </c>
      <c r="BG20" s="22">
        <f t="shared" si="17"/>
        <v>-1254842.7848725501</v>
      </c>
      <c r="BH20" s="22">
        <f t="shared" si="18"/>
        <v>0</v>
      </c>
      <c r="BI20" s="52"/>
      <c r="BJ20" s="49"/>
      <c r="BK20" s="49"/>
      <c r="BL20" s="49"/>
      <c r="BM20" s="49"/>
      <c r="BN20" s="49"/>
      <c r="BO20" s="49"/>
      <c r="BP20" s="49"/>
      <c r="BQ20" s="49"/>
      <c r="BR20" s="50" t="s">
        <v>408</v>
      </c>
      <c r="BS20" s="50" t="s">
        <v>308</v>
      </c>
      <c r="BT20" s="50" t="s">
        <v>125</v>
      </c>
      <c r="BU20" s="50" t="s">
        <v>125</v>
      </c>
      <c r="BV20" s="50" t="s">
        <v>315</v>
      </c>
      <c r="BW20" s="133">
        <v>0</v>
      </c>
      <c r="BX20" s="22">
        <v>0</v>
      </c>
      <c r="BY20" s="22">
        <f t="shared" si="24"/>
        <v>0</v>
      </c>
      <c r="BZ20" s="133">
        <v>0</v>
      </c>
      <c r="CA20" s="22">
        <v>0</v>
      </c>
      <c r="CB20" s="22">
        <f t="shared" si="20"/>
        <v>0</v>
      </c>
      <c r="CC20" s="133">
        <v>0</v>
      </c>
      <c r="CD20" s="134" t="s">
        <v>125</v>
      </c>
      <c r="CE20" s="134" t="s">
        <v>510</v>
      </c>
      <c r="CF20" s="134" t="s">
        <v>510</v>
      </c>
      <c r="CG20" s="133">
        <v>40</v>
      </c>
      <c r="CH20" s="50" t="s">
        <v>125</v>
      </c>
    </row>
    <row r="21" spans="3:86" x14ac:dyDescent="0.25">
      <c r="C21" s="50" t="s">
        <v>125</v>
      </c>
      <c r="D21" s="50" t="s">
        <v>508</v>
      </c>
      <c r="E21" s="50" t="s">
        <v>127</v>
      </c>
      <c r="F21" s="49">
        <v>915</v>
      </c>
      <c r="G21" s="50" t="s">
        <v>302</v>
      </c>
      <c r="H21" s="50" t="s">
        <v>304</v>
      </c>
      <c r="I21" s="52">
        <v>40179</v>
      </c>
      <c r="J21" s="52">
        <v>40543</v>
      </c>
      <c r="K21" s="49" t="s">
        <v>128</v>
      </c>
      <c r="L21" s="49">
        <v>40</v>
      </c>
      <c r="M21" s="50" t="s">
        <v>306</v>
      </c>
      <c r="N21" s="50" t="s">
        <v>305</v>
      </c>
      <c r="O21" s="49"/>
      <c r="P21" s="130"/>
      <c r="Q21" s="49">
        <v>0</v>
      </c>
      <c r="R21" s="49">
        <v>8760</v>
      </c>
      <c r="S21" s="140">
        <v>3.61503877304443</v>
      </c>
      <c r="T21" s="22">
        <f>28*'Exchange Rates Hist'!$D$4</f>
        <v>3.6150387730444402</v>
      </c>
      <c r="U21" s="22">
        <f t="shared" si="25"/>
        <v>-2.8254335479643018E-15</v>
      </c>
      <c r="V21" s="50" t="s">
        <v>485</v>
      </c>
      <c r="W21" s="141">
        <v>-1266709.58607477</v>
      </c>
      <c r="X21" s="110">
        <f t="shared" si="2"/>
        <v>-1266709.5860747683</v>
      </c>
      <c r="Y21" s="110">
        <f t="shared" si="21"/>
        <v>1.2866520657094675E-15</v>
      </c>
      <c r="Z21" s="142">
        <v>0</v>
      </c>
      <c r="AA21" s="22" t="s">
        <v>576</v>
      </c>
      <c r="AC21" s="50" t="s">
        <v>125</v>
      </c>
      <c r="AD21" s="143">
        <v>0</v>
      </c>
      <c r="AE21" s="22">
        <f t="shared" si="4"/>
        <v>0</v>
      </c>
      <c r="AF21" s="22">
        <v>0</v>
      </c>
      <c r="AG21" s="144">
        <v>0</v>
      </c>
      <c r="AI21" s="22">
        <v>0</v>
      </c>
      <c r="AJ21" s="132">
        <v>0</v>
      </c>
      <c r="AK21" s="145">
        <v>0</v>
      </c>
      <c r="AL21" s="22">
        <v>0</v>
      </c>
      <c r="AM21" s="22">
        <f t="shared" si="7"/>
        <v>0</v>
      </c>
      <c r="AN21" s="146">
        <v>0</v>
      </c>
      <c r="AO21" s="22">
        <f t="shared" si="8"/>
        <v>0</v>
      </c>
      <c r="AP21" s="22">
        <f t="shared" si="9"/>
        <v>0</v>
      </c>
      <c r="AQ21" s="147">
        <v>0</v>
      </c>
      <c r="AR21" s="110">
        <v>0</v>
      </c>
      <c r="AS21" s="22">
        <f t="shared" si="45"/>
        <v>0</v>
      </c>
      <c r="AT21" s="148">
        <v>0</v>
      </c>
      <c r="AV21" s="22">
        <v>0</v>
      </c>
      <c r="AW21" s="149">
        <v>0</v>
      </c>
      <c r="AX21" s="22">
        <f t="shared" si="12"/>
        <v>0</v>
      </c>
      <c r="AY21" s="22">
        <f t="shared" ref="AY21:AY25" si="47">AW21-AX21</f>
        <v>0</v>
      </c>
      <c r="AZ21" s="151">
        <v>-1266709.58607477</v>
      </c>
      <c r="BA21" s="110">
        <f t="shared" si="14"/>
        <v>-1266709.5860747683</v>
      </c>
      <c r="BB21" s="22">
        <f t="shared" si="15"/>
        <v>1.2866520657094675E-15</v>
      </c>
      <c r="BC21" s="152">
        <v>0</v>
      </c>
      <c r="BD21" s="110">
        <v>0</v>
      </c>
      <c r="BE21" s="110">
        <f t="shared" si="46"/>
        <v>0</v>
      </c>
      <c r="BF21" s="153">
        <v>-1266709.58607477</v>
      </c>
      <c r="BG21" s="22">
        <f t="shared" si="17"/>
        <v>-1266709.58607477</v>
      </c>
      <c r="BH21" s="22">
        <f t="shared" si="18"/>
        <v>0</v>
      </c>
      <c r="BI21" s="52"/>
      <c r="BJ21" s="49"/>
      <c r="BK21" s="49"/>
      <c r="BL21" s="49"/>
      <c r="BM21" s="49"/>
      <c r="BN21" s="49"/>
      <c r="BO21" s="49"/>
      <c r="BP21" s="49"/>
      <c r="BQ21" s="49"/>
      <c r="BR21" s="50" t="s">
        <v>408</v>
      </c>
      <c r="BS21" s="50" t="s">
        <v>308</v>
      </c>
      <c r="BT21" s="50" t="s">
        <v>125</v>
      </c>
      <c r="BU21" s="50" t="s">
        <v>125</v>
      </c>
      <c r="BV21" s="50" t="s">
        <v>315</v>
      </c>
      <c r="BW21" s="133">
        <v>0</v>
      </c>
      <c r="BX21" s="22">
        <v>0</v>
      </c>
      <c r="BY21" s="22">
        <f t="shared" si="24"/>
        <v>0</v>
      </c>
      <c r="BZ21" s="133">
        <v>0</v>
      </c>
      <c r="CA21" s="22">
        <v>0</v>
      </c>
      <c r="CB21" s="22">
        <f t="shared" si="20"/>
        <v>0</v>
      </c>
      <c r="CC21" s="133">
        <v>0</v>
      </c>
      <c r="CD21" s="134" t="s">
        <v>125</v>
      </c>
      <c r="CE21" s="134" t="s">
        <v>510</v>
      </c>
      <c r="CF21" s="134" t="s">
        <v>510</v>
      </c>
      <c r="CG21" s="133">
        <v>40</v>
      </c>
      <c r="CH21" s="50" t="s">
        <v>125</v>
      </c>
    </row>
    <row r="22" spans="3:86" x14ac:dyDescent="0.25">
      <c r="C22" s="50" t="s">
        <v>125</v>
      </c>
      <c r="D22" s="50" t="s">
        <v>508</v>
      </c>
      <c r="E22" s="50" t="s">
        <v>127</v>
      </c>
      <c r="F22" s="49">
        <v>915</v>
      </c>
      <c r="G22" s="50" t="s">
        <v>302</v>
      </c>
      <c r="H22" s="50" t="s">
        <v>304</v>
      </c>
      <c r="I22" s="52">
        <v>40179</v>
      </c>
      <c r="J22" s="52">
        <v>40543</v>
      </c>
      <c r="K22" s="49" t="s">
        <v>128</v>
      </c>
      <c r="L22" s="49">
        <v>40</v>
      </c>
      <c r="M22" s="50" t="s">
        <v>306</v>
      </c>
      <c r="N22" s="50" t="s">
        <v>305</v>
      </c>
      <c r="O22" s="49"/>
      <c r="P22" s="130"/>
      <c r="Q22" s="49">
        <v>0</v>
      </c>
      <c r="R22" s="49">
        <v>8760</v>
      </c>
      <c r="S22" s="140">
        <v>3.6066004359181298</v>
      </c>
      <c r="T22" s="22">
        <f>28*'Exchange Rates FWD'!$F$11</f>
        <v>3.6066004840597481</v>
      </c>
      <c r="U22" s="22">
        <f t="shared" si="25"/>
        <v>-1.3348198421970159E-8</v>
      </c>
      <c r="V22" s="50" t="s">
        <v>485</v>
      </c>
      <c r="W22" s="141">
        <v>-1263752.7927457099</v>
      </c>
      <c r="X22" s="110">
        <f t="shared" si="2"/>
        <v>-1263752.7927457127</v>
      </c>
      <c r="Y22" s="110">
        <f t="shared" si="21"/>
        <v>-2.2108498908050547E-15</v>
      </c>
      <c r="Z22" s="142">
        <v>0</v>
      </c>
      <c r="AA22" s="22" t="s">
        <v>576</v>
      </c>
      <c r="AC22" s="50" t="s">
        <v>125</v>
      </c>
      <c r="AD22" s="143">
        <v>0</v>
      </c>
      <c r="AE22" s="22">
        <f t="shared" si="4"/>
        <v>0</v>
      </c>
      <c r="AF22" s="22">
        <v>0</v>
      </c>
      <c r="AG22" s="144">
        <v>0</v>
      </c>
      <c r="AI22" s="22">
        <v>0</v>
      </c>
      <c r="AJ22" s="132">
        <v>0</v>
      </c>
      <c r="AK22" s="145">
        <v>0</v>
      </c>
      <c r="AL22" s="22">
        <v>0</v>
      </c>
      <c r="AM22" s="22">
        <f t="shared" si="7"/>
        <v>0</v>
      </c>
      <c r="AN22" s="146">
        <v>0</v>
      </c>
      <c r="AO22" s="22">
        <f t="shared" si="8"/>
        <v>0</v>
      </c>
      <c r="AP22" s="22">
        <f t="shared" si="9"/>
        <v>0</v>
      </c>
      <c r="AQ22" s="147">
        <v>0</v>
      </c>
      <c r="AR22" s="110">
        <v>0</v>
      </c>
      <c r="AS22" s="22">
        <f t="shared" si="45"/>
        <v>0</v>
      </c>
      <c r="AT22" s="148">
        <v>0</v>
      </c>
      <c r="AV22" s="22">
        <v>0</v>
      </c>
      <c r="AW22" s="149">
        <v>0</v>
      </c>
      <c r="AX22" s="22">
        <f t="shared" si="12"/>
        <v>0</v>
      </c>
      <c r="AY22" s="22">
        <f t="shared" si="47"/>
        <v>0</v>
      </c>
      <c r="AZ22" s="151">
        <v>-1263752.7927457099</v>
      </c>
      <c r="BA22" s="110">
        <f t="shared" si="14"/>
        <v>-1263752.7927457127</v>
      </c>
      <c r="BB22" s="22">
        <f t="shared" si="15"/>
        <v>-2.2108498908050547E-15</v>
      </c>
      <c r="BC22" s="152">
        <v>0</v>
      </c>
      <c r="BD22" s="110">
        <v>0</v>
      </c>
      <c r="BE22" s="110">
        <f t="shared" si="46"/>
        <v>0</v>
      </c>
      <c r="BF22" s="153">
        <v>-1263752.7927457099</v>
      </c>
      <c r="BG22" s="22">
        <f t="shared" si="17"/>
        <v>-1263752.7927457099</v>
      </c>
      <c r="BH22" s="22">
        <f t="shared" si="18"/>
        <v>0</v>
      </c>
      <c r="BI22" s="52"/>
      <c r="BJ22" s="49"/>
      <c r="BK22" s="49"/>
      <c r="BL22" s="49"/>
      <c r="BM22" s="49"/>
      <c r="BN22" s="49"/>
      <c r="BO22" s="49"/>
      <c r="BP22" s="49"/>
      <c r="BQ22" s="49"/>
      <c r="BR22" s="50" t="s">
        <v>408</v>
      </c>
      <c r="BS22" s="50" t="s">
        <v>308</v>
      </c>
      <c r="BT22" s="50" t="s">
        <v>125</v>
      </c>
      <c r="BU22" s="50" t="s">
        <v>125</v>
      </c>
      <c r="BV22" s="50" t="s">
        <v>315</v>
      </c>
      <c r="BW22" s="133">
        <v>0</v>
      </c>
      <c r="BX22" s="22">
        <v>0</v>
      </c>
      <c r="BY22" s="22">
        <f t="shared" si="24"/>
        <v>0</v>
      </c>
      <c r="BZ22" s="133">
        <v>0</v>
      </c>
      <c r="CA22" s="22">
        <v>0</v>
      </c>
      <c r="CB22" s="22">
        <f t="shared" si="20"/>
        <v>0</v>
      </c>
      <c r="CC22" s="133">
        <v>0</v>
      </c>
      <c r="CD22" s="134" t="s">
        <v>125</v>
      </c>
      <c r="CE22" s="134" t="s">
        <v>510</v>
      </c>
      <c r="CF22" s="134" t="s">
        <v>510</v>
      </c>
      <c r="CG22" s="133">
        <v>40</v>
      </c>
      <c r="CH22" s="50" t="s">
        <v>125</v>
      </c>
    </row>
    <row r="23" spans="3:86" x14ac:dyDescent="0.25">
      <c r="C23" s="50" t="s">
        <v>125</v>
      </c>
      <c r="D23" s="50" t="s">
        <v>508</v>
      </c>
      <c r="E23" s="50" t="s">
        <v>127</v>
      </c>
      <c r="F23" s="49">
        <v>915</v>
      </c>
      <c r="G23" s="50" t="s">
        <v>302</v>
      </c>
      <c r="H23" s="50" t="s">
        <v>304</v>
      </c>
      <c r="I23" s="52">
        <v>40179</v>
      </c>
      <c r="J23" s="52">
        <v>40543</v>
      </c>
      <c r="K23" s="49" t="s">
        <v>128</v>
      </c>
      <c r="L23" s="49">
        <v>40</v>
      </c>
      <c r="M23" s="50" t="s">
        <v>306</v>
      </c>
      <c r="N23" s="50" t="s">
        <v>305</v>
      </c>
      <c r="O23" s="49"/>
      <c r="P23" s="49"/>
      <c r="Q23" s="49">
        <v>0</v>
      </c>
      <c r="R23" s="49">
        <v>8760</v>
      </c>
      <c r="S23" s="140">
        <v>28</v>
      </c>
      <c r="T23" s="22">
        <f>28*1</f>
        <v>28</v>
      </c>
      <c r="U23" s="22">
        <f t="shared" ref="U23" si="48">(S23-T23)/S23</f>
        <v>0</v>
      </c>
      <c r="V23" s="50" t="s">
        <v>485</v>
      </c>
      <c r="W23" s="141">
        <v>-9811200</v>
      </c>
      <c r="X23" s="110">
        <f t="shared" si="2"/>
        <v>-9811200</v>
      </c>
      <c r="Y23" s="110">
        <f t="shared" si="21"/>
        <v>0</v>
      </c>
      <c r="Z23" s="142">
        <v>0</v>
      </c>
      <c r="AA23" s="22" t="s">
        <v>576</v>
      </c>
      <c r="AC23" s="50" t="s">
        <v>125</v>
      </c>
      <c r="AD23" s="143">
        <v>0</v>
      </c>
      <c r="AE23" s="22">
        <f t="shared" si="4"/>
        <v>0</v>
      </c>
      <c r="AF23" s="22">
        <v>0</v>
      </c>
      <c r="AG23" s="144">
        <v>0</v>
      </c>
      <c r="AI23" s="22">
        <v>0</v>
      </c>
      <c r="AJ23" s="132">
        <v>0</v>
      </c>
      <c r="AK23" s="145">
        <v>0</v>
      </c>
      <c r="AL23" s="22">
        <v>0</v>
      </c>
      <c r="AM23" s="22">
        <f t="shared" si="7"/>
        <v>0</v>
      </c>
      <c r="AN23" s="146">
        <v>0</v>
      </c>
      <c r="AO23" s="22">
        <f t="shared" si="8"/>
        <v>0</v>
      </c>
      <c r="AP23" s="22">
        <f t="shared" si="9"/>
        <v>0</v>
      </c>
      <c r="AQ23" s="147">
        <v>0</v>
      </c>
      <c r="AR23" s="110">
        <v>0</v>
      </c>
      <c r="AS23" s="22">
        <f t="shared" si="45"/>
        <v>0</v>
      </c>
      <c r="AT23" s="148">
        <v>0</v>
      </c>
      <c r="AV23" s="22">
        <v>0</v>
      </c>
      <c r="AW23" s="149">
        <v>0</v>
      </c>
      <c r="AX23" s="22">
        <f t="shared" si="12"/>
        <v>0</v>
      </c>
      <c r="AY23" s="22">
        <f t="shared" si="47"/>
        <v>0</v>
      </c>
      <c r="AZ23" s="151">
        <v>-9811200</v>
      </c>
      <c r="BA23" s="110">
        <f t="shared" si="14"/>
        <v>-9811200</v>
      </c>
      <c r="BB23" s="22">
        <f t="shared" si="15"/>
        <v>0</v>
      </c>
      <c r="BC23" s="152">
        <v>0</v>
      </c>
      <c r="BD23" s="110">
        <v>0</v>
      </c>
      <c r="BE23" s="110">
        <f t="shared" si="46"/>
        <v>0</v>
      </c>
      <c r="BF23" s="153">
        <v>-9811200</v>
      </c>
      <c r="BG23" s="22">
        <f t="shared" si="17"/>
        <v>-9811200</v>
      </c>
      <c r="BH23" s="22">
        <f t="shared" si="18"/>
        <v>0</v>
      </c>
      <c r="BI23" s="52"/>
      <c r="BJ23" s="49"/>
      <c r="BK23" s="49"/>
      <c r="BL23" s="49"/>
      <c r="BM23" s="49"/>
      <c r="BN23" s="49"/>
      <c r="BO23" s="49"/>
      <c r="BP23" s="49"/>
      <c r="BQ23" s="49"/>
      <c r="BR23" s="50" t="s">
        <v>124</v>
      </c>
      <c r="BS23" s="50" t="s">
        <v>308</v>
      </c>
      <c r="BT23" s="50" t="s">
        <v>125</v>
      </c>
      <c r="BU23" s="50" t="s">
        <v>125</v>
      </c>
      <c r="BV23" s="50" t="s">
        <v>315</v>
      </c>
      <c r="BW23" s="133">
        <v>0</v>
      </c>
      <c r="BX23" s="22">
        <v>0</v>
      </c>
      <c r="BY23" s="22">
        <f t="shared" si="24"/>
        <v>0</v>
      </c>
      <c r="BZ23" s="133">
        <v>0</v>
      </c>
      <c r="CA23" s="22">
        <v>0</v>
      </c>
      <c r="CB23" s="22">
        <f t="shared" si="20"/>
        <v>0</v>
      </c>
      <c r="CC23" s="133">
        <v>0</v>
      </c>
      <c r="CD23" s="134" t="s">
        <v>125</v>
      </c>
      <c r="CE23" s="134" t="s">
        <v>510</v>
      </c>
      <c r="CF23" s="134" t="s">
        <v>510</v>
      </c>
      <c r="CG23" s="133">
        <v>40</v>
      </c>
      <c r="CH23" s="50" t="s">
        <v>125</v>
      </c>
    </row>
    <row r="24" spans="3:86" x14ac:dyDescent="0.25">
      <c r="C24" s="50" t="s">
        <v>125</v>
      </c>
      <c r="D24" s="50" t="s">
        <v>508</v>
      </c>
      <c r="E24" s="50" t="s">
        <v>127</v>
      </c>
      <c r="F24" s="49">
        <v>915</v>
      </c>
      <c r="G24" s="50" t="s">
        <v>302</v>
      </c>
      <c r="H24" s="50" t="s">
        <v>304</v>
      </c>
      <c r="I24" s="52">
        <v>40179</v>
      </c>
      <c r="J24" s="52">
        <v>40543</v>
      </c>
      <c r="K24" s="49" t="s">
        <v>128</v>
      </c>
      <c r="L24" s="49">
        <v>40</v>
      </c>
      <c r="M24" s="50" t="s">
        <v>306</v>
      </c>
      <c r="N24" s="50" t="s">
        <v>305</v>
      </c>
      <c r="O24" s="49"/>
      <c r="P24" s="49"/>
      <c r="Q24" s="49">
        <v>0</v>
      </c>
      <c r="R24" s="49">
        <v>8760</v>
      </c>
      <c r="S24" s="140">
        <v>28</v>
      </c>
      <c r="T24" s="22">
        <f t="shared" ref="T24:T25" si="49">28*1</f>
        <v>28</v>
      </c>
      <c r="U24" s="22">
        <f t="shared" ref="U24:U27" si="50">(S24-T24)/S24</f>
        <v>0</v>
      </c>
      <c r="V24" s="50" t="s">
        <v>485</v>
      </c>
      <c r="W24" s="141">
        <v>-9811200</v>
      </c>
      <c r="X24" s="110">
        <f t="shared" si="2"/>
        <v>-9811200</v>
      </c>
      <c r="Y24" s="110">
        <f t="shared" si="21"/>
        <v>0</v>
      </c>
      <c r="Z24" s="142">
        <v>0</v>
      </c>
      <c r="AA24" s="22" t="s">
        <v>576</v>
      </c>
      <c r="AC24" s="50" t="s">
        <v>125</v>
      </c>
      <c r="AD24" s="143">
        <v>0</v>
      </c>
      <c r="AE24" s="22">
        <f t="shared" si="4"/>
        <v>0</v>
      </c>
      <c r="AF24" s="22">
        <v>0</v>
      </c>
      <c r="AG24" s="144">
        <v>0</v>
      </c>
      <c r="AI24" s="22">
        <v>0</v>
      </c>
      <c r="AJ24" s="132">
        <v>0</v>
      </c>
      <c r="AK24" s="145">
        <v>0</v>
      </c>
      <c r="AL24" s="22">
        <v>0</v>
      </c>
      <c r="AM24" s="22">
        <f t="shared" si="7"/>
        <v>0</v>
      </c>
      <c r="AN24" s="146">
        <v>0</v>
      </c>
      <c r="AO24" s="22">
        <f t="shared" si="8"/>
        <v>0</v>
      </c>
      <c r="AP24" s="22">
        <f t="shared" si="9"/>
        <v>0</v>
      </c>
      <c r="AQ24" s="147">
        <v>0</v>
      </c>
      <c r="AR24" s="110">
        <v>0</v>
      </c>
      <c r="AS24" s="22">
        <f t="shared" si="45"/>
        <v>0</v>
      </c>
      <c r="AT24" s="148">
        <v>0</v>
      </c>
      <c r="AV24" s="22">
        <v>0</v>
      </c>
      <c r="AW24" s="149">
        <v>0</v>
      </c>
      <c r="AX24" s="22">
        <f t="shared" si="12"/>
        <v>0</v>
      </c>
      <c r="AY24" s="22">
        <f t="shared" si="47"/>
        <v>0</v>
      </c>
      <c r="AZ24" s="151">
        <v>-9811200</v>
      </c>
      <c r="BA24" s="110">
        <f t="shared" si="14"/>
        <v>-9811200</v>
      </c>
      <c r="BB24" s="22">
        <f t="shared" si="15"/>
        <v>0</v>
      </c>
      <c r="BC24" s="152">
        <v>0</v>
      </c>
      <c r="BD24" s="110">
        <v>0</v>
      </c>
      <c r="BE24" s="110">
        <f t="shared" si="46"/>
        <v>0</v>
      </c>
      <c r="BF24" s="153">
        <v>-9811200</v>
      </c>
      <c r="BG24" s="22">
        <f t="shared" si="17"/>
        <v>-9811200</v>
      </c>
      <c r="BH24" s="22">
        <f t="shared" si="18"/>
        <v>0</v>
      </c>
      <c r="BI24" s="52"/>
      <c r="BJ24" s="49"/>
      <c r="BK24" s="49"/>
      <c r="BL24" s="49"/>
      <c r="BM24" s="49"/>
      <c r="BN24" s="49"/>
      <c r="BO24" s="49"/>
      <c r="BP24" s="49"/>
      <c r="BQ24" s="49"/>
      <c r="BR24" s="50" t="s">
        <v>124</v>
      </c>
      <c r="BS24" s="50" t="s">
        <v>308</v>
      </c>
      <c r="BT24" s="50" t="s">
        <v>125</v>
      </c>
      <c r="BU24" s="50" t="s">
        <v>125</v>
      </c>
      <c r="BV24" s="50" t="s">
        <v>315</v>
      </c>
      <c r="BW24" s="133">
        <v>0</v>
      </c>
      <c r="BX24" s="22">
        <v>0</v>
      </c>
      <c r="BY24" s="22">
        <f t="shared" si="24"/>
        <v>0</v>
      </c>
      <c r="BZ24" s="133">
        <v>0</v>
      </c>
      <c r="CA24" s="22">
        <v>0</v>
      </c>
      <c r="CB24" s="22">
        <f t="shared" si="20"/>
        <v>0</v>
      </c>
      <c r="CC24" s="133">
        <v>0</v>
      </c>
      <c r="CD24" s="134" t="s">
        <v>125</v>
      </c>
      <c r="CE24" s="134" t="s">
        <v>510</v>
      </c>
      <c r="CF24" s="134" t="s">
        <v>510</v>
      </c>
      <c r="CG24" s="133">
        <v>40</v>
      </c>
      <c r="CH24" s="50" t="s">
        <v>125</v>
      </c>
    </row>
    <row r="25" spans="3:86" x14ac:dyDescent="0.25">
      <c r="C25" s="50" t="s">
        <v>125</v>
      </c>
      <c r="D25" s="50" t="s">
        <v>508</v>
      </c>
      <c r="E25" s="50" t="s">
        <v>127</v>
      </c>
      <c r="F25" s="49">
        <v>915</v>
      </c>
      <c r="G25" s="50" t="s">
        <v>302</v>
      </c>
      <c r="H25" s="50" t="s">
        <v>304</v>
      </c>
      <c r="I25" s="52">
        <v>40179</v>
      </c>
      <c r="J25" s="52">
        <v>40543</v>
      </c>
      <c r="K25" s="49" t="s">
        <v>128</v>
      </c>
      <c r="L25" s="49">
        <v>40</v>
      </c>
      <c r="M25" s="50" t="s">
        <v>306</v>
      </c>
      <c r="N25" s="50" t="s">
        <v>305</v>
      </c>
      <c r="O25" s="49"/>
      <c r="P25" s="49"/>
      <c r="Q25" s="49">
        <v>0</v>
      </c>
      <c r="R25" s="49">
        <v>8760</v>
      </c>
      <c r="S25" s="140">
        <v>28</v>
      </c>
      <c r="T25" s="22">
        <f t="shared" si="49"/>
        <v>28</v>
      </c>
      <c r="U25" s="22">
        <f t="shared" si="50"/>
        <v>0</v>
      </c>
      <c r="V25" s="50" t="s">
        <v>485</v>
      </c>
      <c r="W25" s="141">
        <v>-9811200</v>
      </c>
      <c r="X25" s="110">
        <f t="shared" si="2"/>
        <v>-9811200</v>
      </c>
      <c r="Y25" s="110">
        <f t="shared" si="21"/>
        <v>0</v>
      </c>
      <c r="Z25" s="142">
        <v>0</v>
      </c>
      <c r="AA25" s="22" t="s">
        <v>576</v>
      </c>
      <c r="AC25" s="50" t="s">
        <v>125</v>
      </c>
      <c r="AD25" s="143">
        <v>0</v>
      </c>
      <c r="AE25" s="22">
        <f t="shared" si="4"/>
        <v>0</v>
      </c>
      <c r="AF25" s="22">
        <v>0</v>
      </c>
      <c r="AG25" s="144">
        <v>0</v>
      </c>
      <c r="AI25" s="22">
        <v>0</v>
      </c>
      <c r="AJ25" s="132">
        <v>0</v>
      </c>
      <c r="AK25" s="145">
        <v>0</v>
      </c>
      <c r="AL25" s="22">
        <v>0</v>
      </c>
      <c r="AM25" s="22">
        <f t="shared" si="7"/>
        <v>0</v>
      </c>
      <c r="AN25" s="146">
        <v>0</v>
      </c>
      <c r="AO25" s="22">
        <f t="shared" si="8"/>
        <v>0</v>
      </c>
      <c r="AP25" s="22">
        <f t="shared" si="9"/>
        <v>0</v>
      </c>
      <c r="AQ25" s="147">
        <v>0</v>
      </c>
      <c r="AR25" s="110">
        <v>0</v>
      </c>
      <c r="AS25" s="22">
        <f t="shared" si="45"/>
        <v>0</v>
      </c>
      <c r="AT25" s="148">
        <v>0</v>
      </c>
      <c r="AV25" s="22">
        <v>0</v>
      </c>
      <c r="AW25" s="149">
        <v>0</v>
      </c>
      <c r="AX25" s="22">
        <f t="shared" si="12"/>
        <v>0</v>
      </c>
      <c r="AY25" s="22">
        <f t="shared" si="47"/>
        <v>0</v>
      </c>
      <c r="AZ25" s="151">
        <v>-9811200</v>
      </c>
      <c r="BA25" s="110">
        <f t="shared" si="14"/>
        <v>-9811200</v>
      </c>
      <c r="BB25" s="22">
        <f t="shared" si="15"/>
        <v>0</v>
      </c>
      <c r="BC25" s="152">
        <v>0</v>
      </c>
      <c r="BD25" s="110">
        <v>0</v>
      </c>
      <c r="BE25" s="110">
        <f t="shared" si="46"/>
        <v>0</v>
      </c>
      <c r="BF25" s="153">
        <v>-9811200</v>
      </c>
      <c r="BG25" s="22">
        <f t="shared" si="17"/>
        <v>-9811200</v>
      </c>
      <c r="BH25" s="22">
        <f t="shared" si="18"/>
        <v>0</v>
      </c>
      <c r="BI25" s="52"/>
      <c r="BJ25" s="49"/>
      <c r="BK25" s="49"/>
      <c r="BL25" s="49"/>
      <c r="BM25" s="49"/>
      <c r="BN25" s="49"/>
      <c r="BO25" s="49"/>
      <c r="BP25" s="49"/>
      <c r="BQ25" s="49"/>
      <c r="BR25" s="50" t="s">
        <v>124</v>
      </c>
      <c r="BS25" s="50" t="s">
        <v>308</v>
      </c>
      <c r="BT25" s="50" t="s">
        <v>125</v>
      </c>
      <c r="BU25" s="50" t="s">
        <v>125</v>
      </c>
      <c r="BV25" s="50" t="s">
        <v>315</v>
      </c>
      <c r="BW25" s="133">
        <v>0</v>
      </c>
      <c r="BX25" s="22">
        <v>0</v>
      </c>
      <c r="BY25" s="22">
        <f t="shared" si="24"/>
        <v>0</v>
      </c>
      <c r="BZ25" s="133">
        <v>0</v>
      </c>
      <c r="CA25" s="22">
        <v>0</v>
      </c>
      <c r="CB25" s="22">
        <f t="shared" si="20"/>
        <v>0</v>
      </c>
      <c r="CC25" s="133">
        <v>0</v>
      </c>
      <c r="CD25" s="134" t="s">
        <v>125</v>
      </c>
      <c r="CE25" s="134" t="s">
        <v>510</v>
      </c>
      <c r="CF25" s="134" t="s">
        <v>510</v>
      </c>
      <c r="CG25" s="133">
        <v>40</v>
      </c>
      <c r="CH25" s="50" t="s">
        <v>125</v>
      </c>
    </row>
    <row r="26" spans="3:86" x14ac:dyDescent="0.25">
      <c r="C26" s="50" t="s">
        <v>125</v>
      </c>
      <c r="D26" s="50" t="s">
        <v>508</v>
      </c>
      <c r="E26" s="50" t="s">
        <v>127</v>
      </c>
      <c r="F26" s="49">
        <v>915</v>
      </c>
      <c r="G26" s="50" t="s">
        <v>302</v>
      </c>
      <c r="H26" s="50" t="s">
        <v>304</v>
      </c>
      <c r="I26" s="52">
        <v>40179</v>
      </c>
      <c r="J26" s="52">
        <v>40543</v>
      </c>
      <c r="K26" s="49" t="s">
        <v>128</v>
      </c>
      <c r="L26" s="49">
        <v>39</v>
      </c>
      <c r="M26" s="50" t="s">
        <v>306</v>
      </c>
      <c r="N26" s="50" t="s">
        <v>305</v>
      </c>
      <c r="O26" s="49" t="s">
        <v>577</v>
      </c>
      <c r="P26" s="130" t="s">
        <v>578</v>
      </c>
      <c r="Q26" s="49">
        <v>0</v>
      </c>
      <c r="R26" s="49">
        <v>8760</v>
      </c>
      <c r="S26" s="140">
        <v>3.6459113372456202</v>
      </c>
      <c r="T26" s="22">
        <f>((28*350400+29*359160)/(350400+359160))*'Exchange Rates Hist'!$D$3</f>
        <v>3.6459113372456131</v>
      </c>
      <c r="U26" s="22">
        <f t="shared" si="50"/>
        <v>1.9488755211938162E-15</v>
      </c>
      <c r="V26" s="50" t="s">
        <v>485</v>
      </c>
      <c r="W26" s="141">
        <v>-1245589.1492565901</v>
      </c>
      <c r="X26" s="110">
        <f t="shared" si="2"/>
        <v>-1245589.1492565938</v>
      </c>
      <c r="Y26" s="110">
        <f t="shared" si="21"/>
        <v>-2.9907857664666508E-15</v>
      </c>
      <c r="Z26" s="142">
        <v>3</v>
      </c>
      <c r="AA26" s="22">
        <f>'Price Book'!$B$9</f>
        <v>3</v>
      </c>
      <c r="AB26" s="22">
        <f t="shared" ref="AB26:AB32" si="51">(Z26-AA26)/Z26</f>
        <v>0</v>
      </c>
      <c r="AC26" s="50" t="s">
        <v>134</v>
      </c>
      <c r="AD26" s="143">
        <v>1024920</v>
      </c>
      <c r="AE26" s="22">
        <f>L26*R26*Z26</f>
        <v>1024920</v>
      </c>
      <c r="AF26" s="22">
        <f t="shared" si="5"/>
        <v>0</v>
      </c>
      <c r="AG26" s="144">
        <v>1024920</v>
      </c>
      <c r="AH26" s="22">
        <f t="shared" ref="AH26:AH27" si="52">$L26*$R26*$Z26</f>
        <v>1024920</v>
      </c>
      <c r="AI26" s="22">
        <f t="shared" si="6"/>
        <v>0</v>
      </c>
      <c r="AJ26" s="132">
        <v>0</v>
      </c>
      <c r="AK26" s="145">
        <v>70294.433782212305</v>
      </c>
      <c r="AL26" s="22">
        <f>42*(30*'Exchange Rates Hist'!$D$3-$S26)*$R26</f>
        <v>70294.433782209657</v>
      </c>
      <c r="AM26" s="22">
        <f t="shared" ref="AM26:AM27" si="53">(AK26-AL26)/AK26</f>
        <v>3.7676504796499908E-14</v>
      </c>
      <c r="AN26" s="146">
        <v>70294.433782212305</v>
      </c>
      <c r="AO26" s="22">
        <f t="shared" si="8"/>
        <v>70294.433782212305</v>
      </c>
      <c r="AP26" s="22">
        <f t="shared" ref="AP26:AP68" si="54">(AN26-AO26)/AN26</f>
        <v>0</v>
      </c>
      <c r="AQ26" s="147">
        <v>-1175294.7154743799</v>
      </c>
      <c r="AR26" s="110">
        <f t="shared" si="10"/>
        <v>-1175294.7154743816</v>
      </c>
      <c r="AS26" s="110">
        <f>($AQ26-$AR26)/$AQ26</f>
        <v>-1.3867283534234657E-15</v>
      </c>
      <c r="AT26" s="148">
        <v>1024920</v>
      </c>
      <c r="AU26" s="22">
        <f t="shared" ref="AU26:AU27" si="55">$L26*$R26*$Z26</f>
        <v>1024920</v>
      </c>
      <c r="AV26" s="22">
        <f t="shared" ref="AV26:AV49" si="56">(ABS(AT26)-ABS(AU26))/ABS(AT26)</f>
        <v>0</v>
      </c>
      <c r="AW26" s="149">
        <v>-150374.715474383</v>
      </c>
      <c r="AX26" s="22">
        <f t="shared" si="12"/>
        <v>-150374.71547437995</v>
      </c>
      <c r="AY26" s="22">
        <f t="shared" si="13"/>
        <v>2.0321915079384642E-14</v>
      </c>
      <c r="AZ26" s="151">
        <v>-1175294.7154743799</v>
      </c>
      <c r="BA26" s="110">
        <f t="shared" si="14"/>
        <v>-1175294.7154743816</v>
      </c>
      <c r="BB26" s="22">
        <f t="shared" si="15"/>
        <v>-1.3867283534234657E-15</v>
      </c>
      <c r="BC26" s="152">
        <v>0</v>
      </c>
      <c r="BD26" s="110">
        <v>0</v>
      </c>
      <c r="BE26" s="110">
        <f t="shared" si="46"/>
        <v>0</v>
      </c>
      <c r="BF26" s="153">
        <v>-1175294.7154743799</v>
      </c>
      <c r="BG26" s="22">
        <f>AZ26+BC26</f>
        <v>-1175294.7154743799</v>
      </c>
      <c r="BH26" s="22">
        <f t="shared" si="18"/>
        <v>0</v>
      </c>
      <c r="BI26" s="52"/>
      <c r="BJ26" s="49"/>
      <c r="BK26" s="49"/>
      <c r="BL26" s="49"/>
      <c r="BM26" s="49"/>
      <c r="BN26" s="49"/>
      <c r="BO26" s="49"/>
      <c r="BP26" s="49"/>
      <c r="BQ26" s="49"/>
      <c r="BR26" s="50" t="s">
        <v>408</v>
      </c>
      <c r="BS26" s="50" t="s">
        <v>308</v>
      </c>
      <c r="BT26" s="50" t="s">
        <v>185</v>
      </c>
      <c r="BU26" s="50" t="s">
        <v>125</v>
      </c>
      <c r="BV26" s="50" t="s">
        <v>315</v>
      </c>
      <c r="BW26" s="133">
        <v>39</v>
      </c>
      <c r="BX26" s="22">
        <f t="shared" si="1"/>
        <v>39</v>
      </c>
      <c r="BY26" s="22">
        <f t="shared" si="24"/>
        <v>0</v>
      </c>
      <c r="BZ26" s="133">
        <v>341640</v>
      </c>
      <c r="CA26" s="22">
        <f t="shared" si="19"/>
        <v>341640</v>
      </c>
      <c r="CB26" s="22">
        <f t="shared" si="20"/>
        <v>0</v>
      </c>
      <c r="CC26" s="133">
        <v>0</v>
      </c>
      <c r="CD26" s="134" t="s">
        <v>125</v>
      </c>
      <c r="CE26" s="134" t="s">
        <v>510</v>
      </c>
      <c r="CF26" s="134" t="s">
        <v>510</v>
      </c>
      <c r="CG26" s="133">
        <v>39</v>
      </c>
      <c r="CH26" s="50" t="s">
        <v>125</v>
      </c>
    </row>
    <row r="27" spans="3:86" x14ac:dyDescent="0.25">
      <c r="C27" s="50" t="s">
        <v>125</v>
      </c>
      <c r="D27" s="50" t="s">
        <v>508</v>
      </c>
      <c r="E27" s="50" t="s">
        <v>127</v>
      </c>
      <c r="F27" s="49">
        <v>915</v>
      </c>
      <c r="G27" s="50" t="s">
        <v>302</v>
      </c>
      <c r="H27" s="50" t="s">
        <v>304</v>
      </c>
      <c r="I27" s="52">
        <v>40179</v>
      </c>
      <c r="J27" s="52">
        <v>40543</v>
      </c>
      <c r="K27" s="49" t="s">
        <v>128</v>
      </c>
      <c r="L27" s="49">
        <v>39</v>
      </c>
      <c r="M27" s="50" t="s">
        <v>306</v>
      </c>
      <c r="N27" s="50" t="s">
        <v>305</v>
      </c>
      <c r="O27" s="130" t="s">
        <v>577</v>
      </c>
      <c r="P27" s="130" t="s">
        <v>578</v>
      </c>
      <c r="Q27" s="49">
        <v>0</v>
      </c>
      <c r="R27" s="49">
        <v>8760</v>
      </c>
      <c r="S27" s="140">
        <v>3.74414730065316</v>
      </c>
      <c r="T27" s="22">
        <f>(29)*'Exchange Rates Hist'!$D$4</f>
        <v>3.7441473006531703</v>
      </c>
      <c r="U27" s="22">
        <f t="shared" si="50"/>
        <v>-2.7280048049310497E-15</v>
      </c>
      <c r="V27" s="50" t="s">
        <v>485</v>
      </c>
      <c r="W27" s="141">
        <v>-1279150.48379515</v>
      </c>
      <c r="X27" s="110">
        <f t="shared" si="2"/>
        <v>-1279150.4837951455</v>
      </c>
      <c r="Y27" s="110">
        <f t="shared" si="21"/>
        <v>3.4583751368318065E-15</v>
      </c>
      <c r="Z27" s="142">
        <v>3</v>
      </c>
      <c r="AA27" s="22">
        <f>'Price Book'!$B$9</f>
        <v>3</v>
      </c>
      <c r="AB27" s="22">
        <f t="shared" si="51"/>
        <v>0</v>
      </c>
      <c r="AC27" s="50" t="s">
        <v>134</v>
      </c>
      <c r="AD27" s="143">
        <v>1024920</v>
      </c>
      <c r="AE27" s="22">
        <f t="shared" si="4"/>
        <v>1024920</v>
      </c>
      <c r="AF27" s="22">
        <f t="shared" si="5"/>
        <v>0</v>
      </c>
      <c r="AG27" s="144">
        <v>1024920</v>
      </c>
      <c r="AH27" s="22">
        <f t="shared" si="52"/>
        <v>1024920</v>
      </c>
      <c r="AI27" s="22">
        <f t="shared" si="6"/>
        <v>0</v>
      </c>
      <c r="AJ27" s="132">
        <v>0</v>
      </c>
      <c r="AK27" s="145">
        <v>92741.237551902799</v>
      </c>
      <c r="AL27" s="22">
        <f>((40)*(30-28)*'Exchange Rates Hist'!$D$4+(42-40)*(30-29)*'Exchange Rates Hist'!$D$4)*$R23</f>
        <v>92741.237551902945</v>
      </c>
      <c r="AM27" s="22">
        <f t="shared" si="53"/>
        <v>-1.5690878850115458E-15</v>
      </c>
      <c r="AN27" s="146">
        <v>92741.237551902799</v>
      </c>
      <c r="AO27" s="22">
        <f t="shared" si="8"/>
        <v>92741.237551902799</v>
      </c>
      <c r="AP27" s="22">
        <f t="shared" si="54"/>
        <v>0</v>
      </c>
      <c r="AQ27" s="147">
        <v>-1186409.2462432401</v>
      </c>
      <c r="AR27" s="110">
        <f t="shared" si="10"/>
        <v>-1186409.2462432426</v>
      </c>
      <c r="AS27" s="110">
        <f>($AQ27-$AR27)/$AQ27</f>
        <v>-2.1587298719243768E-15</v>
      </c>
      <c r="AT27" s="148">
        <v>1024920</v>
      </c>
      <c r="AU27" s="22">
        <f t="shared" si="55"/>
        <v>1024920</v>
      </c>
      <c r="AV27" s="22">
        <f t="shared" si="56"/>
        <v>0</v>
      </c>
      <c r="AW27" s="149">
        <v>-161489.24624324401</v>
      </c>
      <c r="AX27" s="22">
        <f t="shared" si="12"/>
        <v>-161489.24624324008</v>
      </c>
      <c r="AY27" s="22">
        <f t="shared" si="13"/>
        <v>2.4329899377578044E-14</v>
      </c>
      <c r="AZ27" s="151">
        <v>-1186409.2462432401</v>
      </c>
      <c r="BA27" s="110">
        <f t="shared" si="14"/>
        <v>-1186409.2462432426</v>
      </c>
      <c r="BB27" s="22">
        <f t="shared" si="15"/>
        <v>-2.1587298719243768E-15</v>
      </c>
      <c r="BC27" s="152">
        <v>0</v>
      </c>
      <c r="BD27" s="110">
        <v>0</v>
      </c>
      <c r="BE27" s="110">
        <f t="shared" si="46"/>
        <v>0</v>
      </c>
      <c r="BF27" s="153">
        <v>-1186409.2462432401</v>
      </c>
      <c r="BG27" s="22">
        <f t="shared" si="17"/>
        <v>-1186409.2462432401</v>
      </c>
      <c r="BH27" s="22">
        <f t="shared" si="18"/>
        <v>0</v>
      </c>
      <c r="BI27" s="52"/>
      <c r="BJ27" s="49"/>
      <c r="BK27" s="49"/>
      <c r="BL27" s="49"/>
      <c r="BM27" s="49"/>
      <c r="BN27" s="49"/>
      <c r="BO27" s="49"/>
      <c r="BP27" s="49"/>
      <c r="BQ27" s="49"/>
      <c r="BR27" s="50" t="s">
        <v>408</v>
      </c>
      <c r="BS27" s="50" t="s">
        <v>308</v>
      </c>
      <c r="BT27" s="50" t="s">
        <v>185</v>
      </c>
      <c r="BU27" s="50" t="s">
        <v>125</v>
      </c>
      <c r="BV27" s="50" t="s">
        <v>315</v>
      </c>
      <c r="BW27" s="133">
        <v>39</v>
      </c>
      <c r="BX27" s="22">
        <f t="shared" si="1"/>
        <v>39</v>
      </c>
      <c r="BY27" s="22">
        <f t="shared" si="24"/>
        <v>0</v>
      </c>
      <c r="BZ27" s="133">
        <v>341640</v>
      </c>
      <c r="CA27" s="22">
        <f t="shared" si="19"/>
        <v>341640</v>
      </c>
      <c r="CB27" s="22">
        <f t="shared" si="20"/>
        <v>0</v>
      </c>
      <c r="CC27" s="133">
        <v>0</v>
      </c>
      <c r="CD27" s="134" t="s">
        <v>125</v>
      </c>
      <c r="CE27" s="134" t="s">
        <v>510</v>
      </c>
      <c r="CF27" s="134" t="s">
        <v>510</v>
      </c>
      <c r="CG27" s="133">
        <v>39</v>
      </c>
      <c r="CH27" s="50" t="s">
        <v>125</v>
      </c>
    </row>
    <row r="28" spans="3:86" x14ac:dyDescent="0.25">
      <c r="C28" s="50" t="s">
        <v>125</v>
      </c>
      <c r="D28" s="50" t="s">
        <v>508</v>
      </c>
      <c r="E28" s="50" t="s">
        <v>127</v>
      </c>
      <c r="F28" s="49">
        <v>915</v>
      </c>
      <c r="G28" s="50" t="s">
        <v>302</v>
      </c>
      <c r="H28" s="50" t="s">
        <v>304</v>
      </c>
      <c r="I28" s="52">
        <v>40179</v>
      </c>
      <c r="J28" s="52">
        <v>40543</v>
      </c>
      <c r="K28" s="49" t="s">
        <v>128</v>
      </c>
      <c r="L28" s="49">
        <v>-42</v>
      </c>
      <c r="M28" s="50" t="s">
        <v>306</v>
      </c>
      <c r="N28" s="50" t="s">
        <v>305</v>
      </c>
      <c r="O28" s="49"/>
      <c r="P28" s="49" t="s">
        <v>578</v>
      </c>
      <c r="Q28" s="49">
        <v>0</v>
      </c>
      <c r="R28" s="49">
        <v>8760</v>
      </c>
      <c r="S28" s="140">
        <v>3.8642148043339599</v>
      </c>
      <c r="T28" s="22">
        <f>30*'Exchange Rates FWD'!$F$11</f>
        <v>3.86421480434973</v>
      </c>
      <c r="U28" s="22">
        <f t="shared" ref="U28:U29" si="57">(S28-T28)/S28</f>
        <v>-4.0810495092815412E-12</v>
      </c>
      <c r="V28" s="50" t="s">
        <v>485</v>
      </c>
      <c r="W28" s="141">
        <v>1421721.91081055</v>
      </c>
      <c r="X28" s="110">
        <f t="shared" si="2"/>
        <v>1421721.9108105504</v>
      </c>
      <c r="Y28" s="110">
        <f t="shared" si="21"/>
        <v>-3.2753331278566085E-16</v>
      </c>
      <c r="Z28" s="142">
        <v>3</v>
      </c>
      <c r="AA28" s="22">
        <f>'Price Book'!$B$9</f>
        <v>3</v>
      </c>
      <c r="AB28" s="22">
        <f t="shared" si="51"/>
        <v>0</v>
      </c>
      <c r="AC28" s="50" t="s">
        <v>134</v>
      </c>
      <c r="AD28" s="143">
        <v>-1103760</v>
      </c>
      <c r="AE28" s="22">
        <f t="shared" si="4"/>
        <v>-1103760</v>
      </c>
      <c r="AF28" s="22">
        <f t="shared" si="5"/>
        <v>0</v>
      </c>
      <c r="AG28" s="144">
        <v>317961.91081055102</v>
      </c>
      <c r="AH28" s="22">
        <f>$L28*$R28*($Z28-S28)</f>
        <v>317961.91081055056</v>
      </c>
      <c r="AI28" s="22">
        <f t="shared" ref="AI28" si="58">(ABS(AG28)-ABS(AH28))/ABS(AG28)</f>
        <v>1.4645190869581574E-15</v>
      </c>
      <c r="AJ28" s="132">
        <v>0</v>
      </c>
      <c r="AK28" s="145">
        <v>0</v>
      </c>
      <c r="AL28" s="22">
        <v>0</v>
      </c>
      <c r="AM28" s="22">
        <f>AK28-AL28</f>
        <v>0</v>
      </c>
      <c r="AN28" s="146">
        <v>0</v>
      </c>
      <c r="AO28" s="22">
        <f t="shared" si="8"/>
        <v>0</v>
      </c>
      <c r="AP28" s="22">
        <f>AN28-AO28</f>
        <v>0</v>
      </c>
      <c r="AQ28" s="147">
        <v>0</v>
      </c>
      <c r="AR28" s="110">
        <v>0</v>
      </c>
      <c r="AS28" s="22">
        <f t="shared" ref="AS28" si="59">AQ28-AR28</f>
        <v>0</v>
      </c>
      <c r="AT28" s="148">
        <v>317961.91081055102</v>
      </c>
      <c r="AU28" s="22">
        <f>$L28*$R28*($Z28-$S28)</f>
        <v>317961.91081055056</v>
      </c>
      <c r="AV28" s="22">
        <f t="shared" si="56"/>
        <v>1.4645190869581574E-15</v>
      </c>
      <c r="AW28" s="149">
        <v>317961.91081055102</v>
      </c>
      <c r="AX28" s="22">
        <f t="shared" si="12"/>
        <v>317961.91081055102</v>
      </c>
      <c r="AY28" s="22">
        <f t="shared" si="13"/>
        <v>0</v>
      </c>
      <c r="AZ28" s="151">
        <v>0</v>
      </c>
      <c r="BA28" s="110">
        <v>0</v>
      </c>
      <c r="BB28" s="22">
        <f>AZ28-BA28</f>
        <v>0</v>
      </c>
      <c r="BC28" s="152">
        <v>1421721.91081055</v>
      </c>
      <c r="BD28" s="110">
        <f t="shared" si="32"/>
        <v>1421721.9108105504</v>
      </c>
      <c r="BE28" s="110">
        <f t="shared" si="33"/>
        <v>-3.2753331278566085E-16</v>
      </c>
      <c r="BF28" s="153">
        <v>1421721.91081055</v>
      </c>
      <c r="BG28" s="22">
        <f t="shared" si="17"/>
        <v>1421721.91081055</v>
      </c>
      <c r="BH28" s="22">
        <f t="shared" si="18"/>
        <v>0</v>
      </c>
      <c r="BI28" s="52"/>
      <c r="BJ28" s="49"/>
      <c r="BK28" s="49"/>
      <c r="BL28" s="49"/>
      <c r="BM28" s="49"/>
      <c r="BN28" s="49"/>
      <c r="BO28" s="49"/>
      <c r="BP28" s="49"/>
      <c r="BQ28" s="49"/>
      <c r="BR28" s="50" t="s">
        <v>408</v>
      </c>
      <c r="BS28" s="50" t="s">
        <v>308</v>
      </c>
      <c r="BT28" s="50" t="s">
        <v>185</v>
      </c>
      <c r="BU28" s="50" t="s">
        <v>125</v>
      </c>
      <c r="BV28" s="50" t="s">
        <v>315</v>
      </c>
      <c r="BW28" s="133">
        <v>-42</v>
      </c>
      <c r="BX28" s="22">
        <f t="shared" si="1"/>
        <v>-42</v>
      </c>
      <c r="BY28" s="22">
        <f t="shared" si="24"/>
        <v>0</v>
      </c>
      <c r="BZ28" s="133">
        <v>-367920</v>
      </c>
      <c r="CA28" s="22">
        <f t="shared" si="19"/>
        <v>-367920</v>
      </c>
      <c r="CB28" s="22">
        <f t="shared" si="20"/>
        <v>0</v>
      </c>
      <c r="CC28" s="133">
        <v>0</v>
      </c>
      <c r="CD28" s="134" t="s">
        <v>125</v>
      </c>
      <c r="CE28" s="134" t="s">
        <v>510</v>
      </c>
      <c r="CF28" s="134" t="s">
        <v>510</v>
      </c>
      <c r="CG28" s="133">
        <v>-42</v>
      </c>
      <c r="CH28" s="50" t="s">
        <v>125</v>
      </c>
    </row>
    <row r="29" spans="3:86" x14ac:dyDescent="0.25">
      <c r="C29" s="50" t="s">
        <v>125</v>
      </c>
      <c r="D29" s="50" t="s">
        <v>508</v>
      </c>
      <c r="E29" s="50" t="s">
        <v>127</v>
      </c>
      <c r="F29" s="49">
        <v>915</v>
      </c>
      <c r="G29" s="50" t="s">
        <v>302</v>
      </c>
      <c r="H29" s="50" t="s">
        <v>304</v>
      </c>
      <c r="I29" s="52">
        <v>40179</v>
      </c>
      <c r="J29" s="52">
        <v>40543</v>
      </c>
      <c r="K29" s="49" t="s">
        <v>128</v>
      </c>
      <c r="L29" s="49">
        <v>39</v>
      </c>
      <c r="M29" s="50" t="s">
        <v>306</v>
      </c>
      <c r="N29" s="50" t="s">
        <v>305</v>
      </c>
      <c r="O29" s="130" t="s">
        <v>577</v>
      </c>
      <c r="P29" s="49"/>
      <c r="Q29" s="49">
        <v>0</v>
      </c>
      <c r="R29" s="49">
        <v>8760</v>
      </c>
      <c r="S29" s="140">
        <v>28.506172839506199</v>
      </c>
      <c r="T29" s="22">
        <f>((28*350400+29*359160)/(350400+359160))*1</f>
        <v>28.506172839506174</v>
      </c>
      <c r="U29" s="22">
        <f t="shared" si="57"/>
        <v>8.7240738669548818E-16</v>
      </c>
      <c r="V29" s="50" t="s">
        <v>485</v>
      </c>
      <c r="W29" s="141">
        <v>-9738848.8888888992</v>
      </c>
      <c r="X29" s="110">
        <f t="shared" si="2"/>
        <v>-9738848.8888888974</v>
      </c>
      <c r="Y29" s="110">
        <f t="shared" si="21"/>
        <v>1.9125927206407917E-16</v>
      </c>
      <c r="Z29" s="142">
        <v>3</v>
      </c>
      <c r="AA29" s="22">
        <f>'Price Book'!$B$9</f>
        <v>3</v>
      </c>
      <c r="AB29" s="22">
        <f t="shared" si="51"/>
        <v>0</v>
      </c>
      <c r="AC29" s="50" t="s">
        <v>134</v>
      </c>
      <c r="AD29" s="143">
        <v>1024920</v>
      </c>
      <c r="AE29" s="22">
        <f t="shared" si="4"/>
        <v>1024920</v>
      </c>
      <c r="AF29" s="22">
        <f t="shared" si="5"/>
        <v>0</v>
      </c>
      <c r="AG29" s="144">
        <v>1024920</v>
      </c>
      <c r="AH29" s="22">
        <f t="shared" ref="AH29:AH30" si="60">$L29*$R29*$Z29</f>
        <v>1024920</v>
      </c>
      <c r="AI29" s="22">
        <f t="shared" si="6"/>
        <v>0</v>
      </c>
      <c r="AJ29" s="132">
        <v>0</v>
      </c>
      <c r="AK29" s="145">
        <v>549608.88888888794</v>
      </c>
      <c r="AL29" s="22">
        <f>42*(30-$S29)*$R29</f>
        <v>549608.88888887921</v>
      </c>
      <c r="AM29" s="22">
        <f t="shared" ref="AM29:AM30" si="61">(AK29-AL29)/AK29</f>
        <v>1.588611340451819E-14</v>
      </c>
      <c r="AN29" s="146">
        <v>549608.88888888794</v>
      </c>
      <c r="AO29" s="22">
        <f t="shared" si="8"/>
        <v>549608.88888888794</v>
      </c>
      <c r="AP29" s="22">
        <f t="shared" si="54"/>
        <v>0</v>
      </c>
      <c r="AQ29" s="147">
        <v>-9189240.0000000093</v>
      </c>
      <c r="AR29" s="110">
        <f t="shared" si="10"/>
        <v>-9189240.0000000093</v>
      </c>
      <c r="AS29" s="110">
        <f>($AQ29-$AR29)/$AQ29</f>
        <v>0</v>
      </c>
      <c r="AT29" s="148">
        <v>1024920</v>
      </c>
      <c r="AU29" s="22">
        <f t="shared" ref="AU29:AU30" si="62">$L29*$R29*$Z29</f>
        <v>1024920</v>
      </c>
      <c r="AV29" s="22">
        <f t="shared" si="56"/>
        <v>0</v>
      </c>
      <c r="AW29" s="149">
        <v>-8164320.0000000102</v>
      </c>
      <c r="AX29" s="22">
        <f t="shared" si="12"/>
        <v>-8164320.0000000093</v>
      </c>
      <c r="AY29" s="22">
        <f t="shared" si="13"/>
        <v>1.1407227725217499E-16</v>
      </c>
      <c r="AZ29" s="151">
        <v>-9189240.0000000093</v>
      </c>
      <c r="BA29" s="110">
        <f t="shared" si="14"/>
        <v>-9189240.0000000093</v>
      </c>
      <c r="BB29" s="22">
        <f t="shared" si="15"/>
        <v>0</v>
      </c>
      <c r="BC29" s="152">
        <v>0</v>
      </c>
      <c r="BD29" s="110">
        <v>0</v>
      </c>
      <c r="BE29" s="110">
        <f t="shared" ref="BE29:BE30" si="63">BC29-BD29</f>
        <v>0</v>
      </c>
      <c r="BF29" s="153">
        <v>-9189240.0000000093</v>
      </c>
      <c r="BG29" s="22">
        <f t="shared" si="17"/>
        <v>-9189240.0000000093</v>
      </c>
      <c r="BH29" s="22">
        <f t="shared" si="18"/>
        <v>0</v>
      </c>
      <c r="BI29" s="52"/>
      <c r="BJ29" s="49"/>
      <c r="BK29" s="49"/>
      <c r="BL29" s="49"/>
      <c r="BM29" s="49"/>
      <c r="BN29" s="49"/>
      <c r="BO29" s="49"/>
      <c r="BP29" s="49"/>
      <c r="BQ29" s="49"/>
      <c r="BR29" s="50" t="s">
        <v>124</v>
      </c>
      <c r="BS29" s="50" t="s">
        <v>308</v>
      </c>
      <c r="BT29" s="50" t="s">
        <v>185</v>
      </c>
      <c r="BU29" s="50" t="s">
        <v>125</v>
      </c>
      <c r="BV29" s="50" t="s">
        <v>315</v>
      </c>
      <c r="BW29" s="133">
        <v>39</v>
      </c>
      <c r="BX29" s="22">
        <f t="shared" si="1"/>
        <v>39</v>
      </c>
      <c r="BY29" s="22">
        <f t="shared" si="24"/>
        <v>0</v>
      </c>
      <c r="BZ29" s="133">
        <v>341640</v>
      </c>
      <c r="CA29" s="22">
        <f t="shared" si="19"/>
        <v>341640</v>
      </c>
      <c r="CB29" s="22">
        <f t="shared" si="20"/>
        <v>0</v>
      </c>
      <c r="CC29" s="133">
        <v>0</v>
      </c>
      <c r="CD29" s="134" t="s">
        <v>125</v>
      </c>
      <c r="CE29" s="134" t="s">
        <v>510</v>
      </c>
      <c r="CF29" s="134" t="s">
        <v>510</v>
      </c>
      <c r="CG29" s="133">
        <v>39</v>
      </c>
      <c r="CH29" s="50" t="s">
        <v>125</v>
      </c>
    </row>
    <row r="30" spans="3:86" x14ac:dyDescent="0.25">
      <c r="C30" s="50" t="s">
        <v>125</v>
      </c>
      <c r="D30" s="50" t="s">
        <v>508</v>
      </c>
      <c r="E30" s="50" t="s">
        <v>127</v>
      </c>
      <c r="F30" s="49">
        <v>915</v>
      </c>
      <c r="G30" s="50" t="s">
        <v>302</v>
      </c>
      <c r="H30" s="50" t="s">
        <v>304</v>
      </c>
      <c r="I30" s="52">
        <v>40179</v>
      </c>
      <c r="J30" s="52">
        <v>40543</v>
      </c>
      <c r="K30" s="49" t="s">
        <v>128</v>
      </c>
      <c r="L30" s="49">
        <v>39</v>
      </c>
      <c r="M30" s="50" t="s">
        <v>306</v>
      </c>
      <c r="N30" s="50" t="s">
        <v>305</v>
      </c>
      <c r="O30" s="130" t="s">
        <v>577</v>
      </c>
      <c r="P30" s="49"/>
      <c r="Q30" s="49">
        <v>0</v>
      </c>
      <c r="R30" s="49">
        <v>8760</v>
      </c>
      <c r="S30" s="140">
        <v>29</v>
      </c>
      <c r="T30" s="22">
        <f>(29)*1</f>
        <v>29</v>
      </c>
      <c r="U30" s="22">
        <f t="shared" ref="U30:U33" si="64">(S30-T30)/S30</f>
        <v>0</v>
      </c>
      <c r="V30" s="50" t="s">
        <v>485</v>
      </c>
      <c r="W30" s="141">
        <v>-9907560</v>
      </c>
      <c r="X30" s="110">
        <f t="shared" si="2"/>
        <v>-9907560</v>
      </c>
      <c r="Y30" s="110">
        <f t="shared" si="21"/>
        <v>0</v>
      </c>
      <c r="Z30" s="142">
        <v>3</v>
      </c>
      <c r="AA30" s="22">
        <f>'Price Book'!$B$9</f>
        <v>3</v>
      </c>
      <c r="AB30" s="22">
        <f t="shared" si="51"/>
        <v>0</v>
      </c>
      <c r="AC30" s="50" t="s">
        <v>134</v>
      </c>
      <c r="AD30" s="143">
        <v>1024920</v>
      </c>
      <c r="AE30" s="22">
        <f t="shared" si="4"/>
        <v>1024920</v>
      </c>
      <c r="AF30" s="22">
        <f t="shared" si="5"/>
        <v>0</v>
      </c>
      <c r="AG30" s="144">
        <v>1024920</v>
      </c>
      <c r="AH30" s="22">
        <f t="shared" si="60"/>
        <v>1024920</v>
      </c>
      <c r="AI30" s="22">
        <f t="shared" si="6"/>
        <v>0</v>
      </c>
      <c r="AJ30" s="132">
        <v>0</v>
      </c>
      <c r="AK30" s="145">
        <v>718320</v>
      </c>
      <c r="AL30" s="22">
        <f>((40)*(30-28)+(42-40)*(30-29))*$R26</f>
        <v>718320</v>
      </c>
      <c r="AM30" s="22">
        <f t="shared" si="61"/>
        <v>0</v>
      </c>
      <c r="AN30" s="146">
        <v>718320</v>
      </c>
      <c r="AO30" s="22">
        <f t="shared" si="8"/>
        <v>718320</v>
      </c>
      <c r="AP30" s="22">
        <f t="shared" si="54"/>
        <v>0</v>
      </c>
      <c r="AQ30" s="147">
        <v>-9189240</v>
      </c>
      <c r="AR30" s="110">
        <f t="shared" si="10"/>
        <v>-9189240</v>
      </c>
      <c r="AS30" s="110">
        <f>($AQ30-$AR30)/$AQ30</f>
        <v>0</v>
      </c>
      <c r="AT30" s="148">
        <v>1024920</v>
      </c>
      <c r="AU30" s="22">
        <f t="shared" si="62"/>
        <v>1024920</v>
      </c>
      <c r="AV30" s="22">
        <f t="shared" si="56"/>
        <v>0</v>
      </c>
      <c r="AW30" s="149">
        <v>-8164320</v>
      </c>
      <c r="AX30" s="22">
        <f t="shared" si="12"/>
        <v>-8164320</v>
      </c>
      <c r="AY30" s="22">
        <f t="shared" si="13"/>
        <v>0</v>
      </c>
      <c r="AZ30" s="151">
        <v>-9189240</v>
      </c>
      <c r="BA30" s="110">
        <f t="shared" si="14"/>
        <v>-9189240</v>
      </c>
      <c r="BB30" s="22">
        <f t="shared" si="15"/>
        <v>0</v>
      </c>
      <c r="BC30" s="152">
        <v>0</v>
      </c>
      <c r="BD30" s="110">
        <v>0</v>
      </c>
      <c r="BE30" s="110">
        <f t="shared" si="63"/>
        <v>0</v>
      </c>
      <c r="BF30" s="153">
        <v>-9189240</v>
      </c>
      <c r="BG30" s="22">
        <f t="shared" si="17"/>
        <v>-9189240</v>
      </c>
      <c r="BH30" s="22">
        <f t="shared" si="18"/>
        <v>0</v>
      </c>
      <c r="BI30" s="52"/>
      <c r="BJ30" s="49"/>
      <c r="BK30" s="49"/>
      <c r="BL30" s="49"/>
      <c r="BM30" s="49"/>
      <c r="BN30" s="49"/>
      <c r="BO30" s="49"/>
      <c r="BP30" s="49"/>
      <c r="BQ30" s="49"/>
      <c r="BR30" s="50" t="s">
        <v>124</v>
      </c>
      <c r="BS30" s="50" t="s">
        <v>308</v>
      </c>
      <c r="BT30" s="50" t="s">
        <v>185</v>
      </c>
      <c r="BU30" s="50" t="s">
        <v>125</v>
      </c>
      <c r="BV30" s="50" t="s">
        <v>315</v>
      </c>
      <c r="BW30" s="133">
        <v>39</v>
      </c>
      <c r="BX30" s="22">
        <f t="shared" si="1"/>
        <v>39</v>
      </c>
      <c r="BY30" s="22">
        <f t="shared" si="24"/>
        <v>0</v>
      </c>
      <c r="BZ30" s="133">
        <v>341640</v>
      </c>
      <c r="CA30" s="22">
        <f t="shared" si="19"/>
        <v>341640</v>
      </c>
      <c r="CB30" s="22">
        <f t="shared" si="20"/>
        <v>0</v>
      </c>
      <c r="CC30" s="133">
        <v>0</v>
      </c>
      <c r="CD30" s="134" t="s">
        <v>125</v>
      </c>
      <c r="CE30" s="134" t="s">
        <v>510</v>
      </c>
      <c r="CF30" s="134" t="s">
        <v>510</v>
      </c>
      <c r="CG30" s="133">
        <v>39</v>
      </c>
      <c r="CH30" s="50" t="s">
        <v>125</v>
      </c>
    </row>
    <row r="31" spans="3:86" x14ac:dyDescent="0.25">
      <c r="C31" s="50" t="s">
        <v>125</v>
      </c>
      <c r="D31" s="50" t="s">
        <v>508</v>
      </c>
      <c r="E31" s="50" t="s">
        <v>127</v>
      </c>
      <c r="F31" s="49">
        <v>915</v>
      </c>
      <c r="G31" s="50" t="s">
        <v>302</v>
      </c>
      <c r="H31" s="50" t="s">
        <v>304</v>
      </c>
      <c r="I31" s="52">
        <v>40179</v>
      </c>
      <c r="J31" s="52">
        <v>40543</v>
      </c>
      <c r="K31" s="49" t="s">
        <v>128</v>
      </c>
      <c r="L31" s="49">
        <v>-42</v>
      </c>
      <c r="M31" s="50" t="s">
        <v>306</v>
      </c>
      <c r="N31" s="50" t="s">
        <v>305</v>
      </c>
      <c r="O31" s="49"/>
      <c r="P31" s="49"/>
      <c r="Q31" s="49">
        <v>0</v>
      </c>
      <c r="R31" s="49">
        <v>8760</v>
      </c>
      <c r="S31" s="140">
        <v>30</v>
      </c>
      <c r="T31" s="22">
        <f>30*1</f>
        <v>30</v>
      </c>
      <c r="U31" s="22">
        <f t="shared" si="64"/>
        <v>0</v>
      </c>
      <c r="V31" s="50" t="s">
        <v>485</v>
      </c>
      <c r="W31" s="141">
        <v>11037600</v>
      </c>
      <c r="X31" s="110">
        <f t="shared" si="2"/>
        <v>11037600</v>
      </c>
      <c r="Y31" s="110">
        <f t="shared" si="21"/>
        <v>0</v>
      </c>
      <c r="Z31" s="142">
        <v>3</v>
      </c>
      <c r="AA31" s="22">
        <f>'Price Book'!$B$9</f>
        <v>3</v>
      </c>
      <c r="AB31" s="22">
        <f t="shared" si="51"/>
        <v>0</v>
      </c>
      <c r="AC31" s="50" t="s">
        <v>134</v>
      </c>
      <c r="AD31" s="143">
        <v>-1103760</v>
      </c>
      <c r="AE31" s="22">
        <f t="shared" si="4"/>
        <v>-1103760</v>
      </c>
      <c r="AF31" s="22">
        <f t="shared" si="5"/>
        <v>0</v>
      </c>
      <c r="AG31" s="144">
        <v>9933840</v>
      </c>
      <c r="AH31" s="22">
        <f>$L31*$R31*($Z31-S31)</f>
        <v>9933840</v>
      </c>
      <c r="AI31" s="22">
        <f t="shared" ref="AI31" si="65">(ABS(AG31)-ABS(AH31))/ABS(AG31)</f>
        <v>0</v>
      </c>
      <c r="AJ31" s="132">
        <v>0</v>
      </c>
      <c r="AK31" s="145">
        <v>0</v>
      </c>
      <c r="AL31" s="22">
        <v>0</v>
      </c>
      <c r="AM31" s="22">
        <f>AK31-AL31</f>
        <v>0</v>
      </c>
      <c r="AN31" s="146">
        <v>0</v>
      </c>
      <c r="AO31" s="22">
        <f t="shared" si="8"/>
        <v>0</v>
      </c>
      <c r="AP31" s="22">
        <f>AN31-AO31</f>
        <v>0</v>
      </c>
      <c r="AQ31" s="147">
        <v>0</v>
      </c>
      <c r="AR31" s="110">
        <v>0</v>
      </c>
      <c r="AS31" s="22">
        <f t="shared" ref="AS31" si="66">AQ31-AR31</f>
        <v>0</v>
      </c>
      <c r="AT31" s="148">
        <v>9933840</v>
      </c>
      <c r="AU31" s="22">
        <f>$L31*$R31*($Z31-$S31)</f>
        <v>9933840</v>
      </c>
      <c r="AV31" s="22">
        <f t="shared" si="56"/>
        <v>0</v>
      </c>
      <c r="AW31" s="149">
        <v>9933840</v>
      </c>
      <c r="AX31" s="22">
        <f t="shared" si="12"/>
        <v>9933840</v>
      </c>
      <c r="AY31" s="22">
        <f t="shared" si="13"/>
        <v>0</v>
      </c>
      <c r="AZ31" s="151">
        <v>0</v>
      </c>
      <c r="BA31" s="110">
        <v>0</v>
      </c>
      <c r="BB31" s="22">
        <f>AZ31-BA31</f>
        <v>0</v>
      </c>
      <c r="BC31" s="152">
        <v>11037600</v>
      </c>
      <c r="BD31" s="110">
        <f t="shared" si="32"/>
        <v>11037600</v>
      </c>
      <c r="BE31" s="110">
        <f t="shared" si="33"/>
        <v>0</v>
      </c>
      <c r="BF31" s="153">
        <v>11037600</v>
      </c>
      <c r="BG31" s="22">
        <f t="shared" si="17"/>
        <v>11037600</v>
      </c>
      <c r="BH31" s="22">
        <f t="shared" si="18"/>
        <v>0</v>
      </c>
      <c r="BI31" s="52"/>
      <c r="BJ31" s="49"/>
      <c r="BK31" s="49"/>
      <c r="BL31" s="49"/>
      <c r="BM31" s="49"/>
      <c r="BN31" s="49"/>
      <c r="BO31" s="49"/>
      <c r="BP31" s="49"/>
      <c r="BQ31" s="49"/>
      <c r="BR31" s="50" t="s">
        <v>124</v>
      </c>
      <c r="BS31" s="50" t="s">
        <v>308</v>
      </c>
      <c r="BT31" s="50" t="s">
        <v>185</v>
      </c>
      <c r="BU31" s="50" t="s">
        <v>125</v>
      </c>
      <c r="BV31" s="50" t="s">
        <v>315</v>
      </c>
      <c r="BW31" s="133">
        <v>-42</v>
      </c>
      <c r="BX31" s="22">
        <f t="shared" si="1"/>
        <v>-42</v>
      </c>
      <c r="BY31" s="22">
        <f t="shared" si="24"/>
        <v>0</v>
      </c>
      <c r="BZ31" s="133">
        <v>-367920</v>
      </c>
      <c r="CA31" s="22">
        <f t="shared" si="19"/>
        <v>-367920</v>
      </c>
      <c r="CB31" s="22">
        <f t="shared" si="20"/>
        <v>0</v>
      </c>
      <c r="CC31" s="133">
        <v>0</v>
      </c>
      <c r="CD31" s="134" t="s">
        <v>125</v>
      </c>
      <c r="CE31" s="134" t="s">
        <v>510</v>
      </c>
      <c r="CF31" s="134" t="s">
        <v>510</v>
      </c>
      <c r="CG31" s="133">
        <v>-42</v>
      </c>
      <c r="CH31" s="50" t="s">
        <v>125</v>
      </c>
    </row>
    <row r="32" spans="3:86" x14ac:dyDescent="0.25">
      <c r="C32" s="50" t="s">
        <v>125</v>
      </c>
      <c r="D32" s="50" t="s">
        <v>508</v>
      </c>
      <c r="E32" s="50" t="s">
        <v>127</v>
      </c>
      <c r="F32" s="49">
        <v>915</v>
      </c>
      <c r="G32" s="50" t="s">
        <v>302</v>
      </c>
      <c r="H32" s="50" t="s">
        <v>351</v>
      </c>
      <c r="I32" s="52">
        <v>40179</v>
      </c>
      <c r="J32" s="52">
        <v>40543</v>
      </c>
      <c r="K32" s="49" t="s">
        <v>128</v>
      </c>
      <c r="L32" s="49">
        <v>39</v>
      </c>
      <c r="M32" s="50" t="s">
        <v>306</v>
      </c>
      <c r="N32" s="50" t="s">
        <v>305</v>
      </c>
      <c r="O32" s="130" t="s">
        <v>577</v>
      </c>
      <c r="P32" s="49"/>
      <c r="Q32" s="49">
        <v>0</v>
      </c>
      <c r="R32" s="49">
        <v>8760</v>
      </c>
      <c r="S32" s="140">
        <v>3.6459113372456202</v>
      </c>
      <c r="T32" s="22">
        <f>((28*350400+29*359160)/(350400+359160))*'Exchange Rates Hist'!$D$3</f>
        <v>3.6459113372456131</v>
      </c>
      <c r="U32" s="22">
        <f t="shared" si="64"/>
        <v>1.9488755211938162E-15</v>
      </c>
      <c r="V32" s="50" t="s">
        <v>485</v>
      </c>
      <c r="W32" s="141">
        <v>-1245589.1492565901</v>
      </c>
      <c r="X32" s="110">
        <f t="shared" si="2"/>
        <v>-1245589.1492565938</v>
      </c>
      <c r="Y32" s="110">
        <f t="shared" si="21"/>
        <v>-2.9907857664666508E-15</v>
      </c>
      <c r="Z32" s="142">
        <v>2.9155486786425202</v>
      </c>
      <c r="AA32" s="22">
        <f>(AVERAGE('Price Book'!$G$6:$G$9))*'Exchange Rates FWD'!$AD$9</f>
        <v>2.9155486786425251</v>
      </c>
      <c r="AB32" s="22">
        <f t="shared" si="51"/>
        <v>-1.6754929678022515E-15</v>
      </c>
      <c r="AC32" s="50" t="s">
        <v>134</v>
      </c>
      <c r="AD32" s="143">
        <v>996068.05057143199</v>
      </c>
      <c r="AE32" s="22">
        <f t="shared" si="4"/>
        <v>996068.05057143059</v>
      </c>
      <c r="AF32" s="22">
        <f t="shared" si="5"/>
        <v>1.4024984147637156E-15</v>
      </c>
      <c r="AG32" s="144">
        <v>996068.05057143199</v>
      </c>
      <c r="AH32" s="22">
        <f t="shared" ref="AH32:AH33" si="67">$L32*$R32*$Z32</f>
        <v>996068.05057143059</v>
      </c>
      <c r="AI32" s="22">
        <f t="shared" si="6"/>
        <v>1.4024984147637156E-15</v>
      </c>
      <c r="AJ32" s="132">
        <v>0</v>
      </c>
      <c r="AK32" s="145">
        <v>70294.433782212305</v>
      </c>
      <c r="AL32" s="22">
        <f>42*(30*'Exchange Rates Hist'!$D$3-$S32)*$R32</f>
        <v>70294.433782209657</v>
      </c>
      <c r="AM32" s="22">
        <f t="shared" ref="AM32:AM33" si="68">(AK32-AL32)/AK32</f>
        <v>3.7676504796499908E-14</v>
      </c>
      <c r="AN32" s="146">
        <v>70294.433782212305</v>
      </c>
      <c r="AO32" s="22">
        <f t="shared" si="8"/>
        <v>70294.433782212305</v>
      </c>
      <c r="AP32" s="22">
        <f t="shared" si="54"/>
        <v>0</v>
      </c>
      <c r="AQ32" s="147">
        <v>-1175294.7154743799</v>
      </c>
      <c r="AR32" s="110">
        <f t="shared" si="10"/>
        <v>-1175294.7154743816</v>
      </c>
      <c r="AS32" s="110">
        <f>($AQ32-$AR32)/$AQ32</f>
        <v>-1.3867283534234657E-15</v>
      </c>
      <c r="AT32" s="148">
        <v>996068.05057143199</v>
      </c>
      <c r="AU32" s="22">
        <f t="shared" ref="AU32:AU33" si="69">$L32*$R32*$Z32</f>
        <v>996068.05057143059</v>
      </c>
      <c r="AV32" s="22">
        <f t="shared" si="56"/>
        <v>1.4024984147637156E-15</v>
      </c>
      <c r="AW32" s="149">
        <v>-179226.66490295099</v>
      </c>
      <c r="AX32" s="22">
        <f t="shared" si="12"/>
        <v>-179226.66490294796</v>
      </c>
      <c r="AY32" s="22">
        <f t="shared" si="13"/>
        <v>1.6888102945726738E-14</v>
      </c>
      <c r="AZ32" s="151">
        <v>-1175294.7154743799</v>
      </c>
      <c r="BA32" s="110">
        <f t="shared" si="14"/>
        <v>-1175294.7154743816</v>
      </c>
      <c r="BB32" s="22">
        <f t="shared" si="15"/>
        <v>-1.3867283534234657E-15</v>
      </c>
      <c r="BC32" s="152">
        <v>0</v>
      </c>
      <c r="BD32" s="110">
        <v>0</v>
      </c>
      <c r="BE32" s="110">
        <f t="shared" ref="BE32:BE33" si="70">BC32-BD32</f>
        <v>0</v>
      </c>
      <c r="BF32" s="153">
        <v>-1175294.7154743799</v>
      </c>
      <c r="BG32" s="22">
        <f t="shared" si="17"/>
        <v>-1175294.7154743799</v>
      </c>
      <c r="BH32" s="22">
        <f t="shared" si="18"/>
        <v>0</v>
      </c>
      <c r="BI32" s="52"/>
      <c r="BJ32" s="49"/>
      <c r="BK32" s="49"/>
      <c r="BL32" s="49"/>
      <c r="BM32" s="49"/>
      <c r="BN32" s="49"/>
      <c r="BO32" s="49"/>
      <c r="BP32" s="49"/>
      <c r="BQ32" s="49"/>
      <c r="BR32" s="50" t="s">
        <v>408</v>
      </c>
      <c r="BS32" s="50" t="s">
        <v>308</v>
      </c>
      <c r="BT32" s="50" t="s">
        <v>352</v>
      </c>
      <c r="BU32" s="50" t="s">
        <v>125</v>
      </c>
      <c r="BV32" s="50" t="s">
        <v>315</v>
      </c>
      <c r="BW32" s="133">
        <v>39</v>
      </c>
      <c r="BX32" s="22">
        <f t="shared" si="1"/>
        <v>39</v>
      </c>
      <c r="BY32" s="22">
        <f t="shared" si="24"/>
        <v>0</v>
      </c>
      <c r="BZ32" s="133">
        <v>341640</v>
      </c>
      <c r="CA32" s="22">
        <f t="shared" si="19"/>
        <v>341640</v>
      </c>
      <c r="CB32" s="22">
        <f t="shared" si="20"/>
        <v>0</v>
      </c>
      <c r="CC32" s="133">
        <v>0</v>
      </c>
      <c r="CD32" s="134" t="s">
        <v>125</v>
      </c>
      <c r="CE32" s="134" t="s">
        <v>510</v>
      </c>
      <c r="CF32" s="134" t="s">
        <v>510</v>
      </c>
      <c r="CG32" s="133">
        <v>39</v>
      </c>
      <c r="CH32" s="50" t="s">
        <v>125</v>
      </c>
    </row>
    <row r="33" spans="3:86" x14ac:dyDescent="0.25">
      <c r="C33" s="50" t="s">
        <v>125</v>
      </c>
      <c r="D33" s="50" t="s">
        <v>508</v>
      </c>
      <c r="E33" s="50" t="s">
        <v>127</v>
      </c>
      <c r="F33" s="49">
        <v>915</v>
      </c>
      <c r="G33" s="50" t="s">
        <v>302</v>
      </c>
      <c r="H33" s="50" t="s">
        <v>351</v>
      </c>
      <c r="I33" s="52">
        <v>40179</v>
      </c>
      <c r="J33" s="52">
        <v>40543</v>
      </c>
      <c r="K33" s="49" t="s">
        <v>128</v>
      </c>
      <c r="L33" s="49">
        <v>39</v>
      </c>
      <c r="M33" s="50" t="s">
        <v>306</v>
      </c>
      <c r="N33" s="50" t="s">
        <v>305</v>
      </c>
      <c r="O33" s="130" t="s">
        <v>577</v>
      </c>
      <c r="P33" s="49"/>
      <c r="Q33" s="49">
        <v>0</v>
      </c>
      <c r="R33" s="49">
        <v>8760</v>
      </c>
      <c r="S33" s="140">
        <v>3.74414730065316</v>
      </c>
      <c r="T33" s="22">
        <f>(29)*'Exchange Rates Hist'!$D$4</f>
        <v>3.7441473006531703</v>
      </c>
      <c r="U33" s="22">
        <f t="shared" si="64"/>
        <v>-2.7280048049310497E-15</v>
      </c>
      <c r="V33" s="50" t="s">
        <v>485</v>
      </c>
      <c r="W33" s="141">
        <v>-1279150.48379515</v>
      </c>
      <c r="X33" s="110">
        <f t="shared" si="2"/>
        <v>-1279150.4837951455</v>
      </c>
      <c r="Y33" s="110">
        <f t="shared" si="21"/>
        <v>3.4583751368318065E-15</v>
      </c>
      <c r="Z33" s="142">
        <v>2.9155486786425202</v>
      </c>
      <c r="AA33" s="22">
        <f>(AVERAGE('Price Book'!$G$6:$G$9))*'Exchange Rates FWD'!$AD$9</f>
        <v>2.9155486786425251</v>
      </c>
      <c r="AB33" s="22">
        <f t="shared" ref="AB33:AB38" si="71">(Z33-AA33)/Z33</f>
        <v>-1.6754929678022515E-15</v>
      </c>
      <c r="AC33" s="50" t="s">
        <v>134</v>
      </c>
      <c r="AD33" s="143">
        <v>996068.05057143199</v>
      </c>
      <c r="AE33" s="22">
        <f t="shared" si="4"/>
        <v>996068.05057143059</v>
      </c>
      <c r="AF33" s="22">
        <f t="shared" si="5"/>
        <v>1.4024984147637156E-15</v>
      </c>
      <c r="AG33" s="144">
        <v>996068.05057143199</v>
      </c>
      <c r="AH33" s="22">
        <f t="shared" si="67"/>
        <v>996068.05057143059</v>
      </c>
      <c r="AI33" s="22">
        <f t="shared" si="6"/>
        <v>1.4024984147637156E-15</v>
      </c>
      <c r="AJ33" s="132">
        <v>0</v>
      </c>
      <c r="AK33" s="145">
        <v>92741.237551902799</v>
      </c>
      <c r="AL33" s="22">
        <f>((40)*(30-28)*'Exchange Rates Hist'!$D$4+(42-40)*(30-29)*'Exchange Rates Hist'!$D$4)*$R29</f>
        <v>92741.237551902945</v>
      </c>
      <c r="AM33" s="22">
        <f t="shared" si="68"/>
        <v>-1.5690878850115458E-15</v>
      </c>
      <c r="AN33" s="146">
        <v>92741.237551902799</v>
      </c>
      <c r="AO33" s="22">
        <f t="shared" si="8"/>
        <v>92741.237551902799</v>
      </c>
      <c r="AP33" s="22">
        <f t="shared" si="54"/>
        <v>0</v>
      </c>
      <c r="AQ33" s="147">
        <v>-1186409.2462432401</v>
      </c>
      <c r="AR33" s="110">
        <f t="shared" si="10"/>
        <v>-1186409.2462432426</v>
      </c>
      <c r="AS33" s="110">
        <f>($AQ33-$AR33)/$AQ33</f>
        <v>-2.1587298719243768E-15</v>
      </c>
      <c r="AT33" s="148">
        <v>996068.05057143199</v>
      </c>
      <c r="AU33" s="22">
        <f t="shared" si="69"/>
        <v>996068.05057143059</v>
      </c>
      <c r="AV33" s="22">
        <f t="shared" si="56"/>
        <v>1.4024984147637156E-15</v>
      </c>
      <c r="AW33" s="149">
        <v>-190341.19567181301</v>
      </c>
      <c r="AX33" s="22">
        <f t="shared" si="12"/>
        <v>-190341.19567180809</v>
      </c>
      <c r="AY33" s="22">
        <f t="shared" si="13"/>
        <v>2.5840687455113887E-14</v>
      </c>
      <c r="AZ33" s="151">
        <v>-1186409.2462432401</v>
      </c>
      <c r="BA33" s="110">
        <f t="shared" si="14"/>
        <v>-1186409.2462432426</v>
      </c>
      <c r="BB33" s="22">
        <f t="shared" si="15"/>
        <v>-2.1587298719243768E-15</v>
      </c>
      <c r="BC33" s="152">
        <v>0</v>
      </c>
      <c r="BD33" s="110">
        <v>0</v>
      </c>
      <c r="BE33" s="110">
        <f t="shared" si="70"/>
        <v>0</v>
      </c>
      <c r="BF33" s="153">
        <v>-1186409.2462432401</v>
      </c>
      <c r="BG33" s="22">
        <f t="shared" si="17"/>
        <v>-1186409.2462432401</v>
      </c>
      <c r="BH33" s="22">
        <f t="shared" si="18"/>
        <v>0</v>
      </c>
      <c r="BI33" s="52"/>
      <c r="BJ33" s="49"/>
      <c r="BK33" s="49"/>
      <c r="BL33" s="49"/>
      <c r="BM33" s="49"/>
      <c r="BN33" s="49"/>
      <c r="BO33" s="49"/>
      <c r="BP33" s="49"/>
      <c r="BQ33" s="49"/>
      <c r="BR33" s="50" t="s">
        <v>408</v>
      </c>
      <c r="BS33" s="50" t="s">
        <v>308</v>
      </c>
      <c r="BT33" s="50" t="s">
        <v>352</v>
      </c>
      <c r="BU33" s="50" t="s">
        <v>125</v>
      </c>
      <c r="BV33" s="50" t="s">
        <v>315</v>
      </c>
      <c r="BW33" s="133">
        <v>39</v>
      </c>
      <c r="BX33" s="22">
        <f t="shared" si="1"/>
        <v>39</v>
      </c>
      <c r="BY33" s="22">
        <f t="shared" si="24"/>
        <v>0</v>
      </c>
      <c r="BZ33" s="133">
        <v>341640</v>
      </c>
      <c r="CA33" s="22">
        <f t="shared" si="19"/>
        <v>341640</v>
      </c>
      <c r="CB33" s="22">
        <f t="shared" si="20"/>
        <v>0</v>
      </c>
      <c r="CC33" s="133">
        <v>0</v>
      </c>
      <c r="CD33" s="134" t="s">
        <v>125</v>
      </c>
      <c r="CE33" s="134" t="s">
        <v>510</v>
      </c>
      <c r="CF33" s="134" t="s">
        <v>510</v>
      </c>
      <c r="CG33" s="133">
        <v>39</v>
      </c>
      <c r="CH33" s="50" t="s">
        <v>125</v>
      </c>
    </row>
    <row r="34" spans="3:86" x14ac:dyDescent="0.25">
      <c r="C34" s="50" t="s">
        <v>125</v>
      </c>
      <c r="D34" s="50" t="s">
        <v>508</v>
      </c>
      <c r="E34" s="50" t="s">
        <v>127</v>
      </c>
      <c r="F34" s="49">
        <v>915</v>
      </c>
      <c r="G34" s="50" t="s">
        <v>302</v>
      </c>
      <c r="H34" s="50" t="s">
        <v>351</v>
      </c>
      <c r="I34" s="52">
        <v>40179</v>
      </c>
      <c r="J34" s="52">
        <v>40543</v>
      </c>
      <c r="K34" s="49" t="s">
        <v>128</v>
      </c>
      <c r="L34" s="49">
        <v>-42</v>
      </c>
      <c r="M34" s="50" t="s">
        <v>306</v>
      </c>
      <c r="N34" s="50" t="s">
        <v>305</v>
      </c>
      <c r="O34" s="49"/>
      <c r="P34" s="49"/>
      <c r="Q34" s="49">
        <v>0</v>
      </c>
      <c r="R34" s="49">
        <v>8760</v>
      </c>
      <c r="S34" s="140">
        <v>3.8642148043339599</v>
      </c>
      <c r="T34" s="22">
        <f>30*'Exchange Rates FWD'!$F$11</f>
        <v>3.86421480434973</v>
      </c>
      <c r="U34" s="22">
        <f t="shared" ref="U34:U35" si="72">(S34-T34)/S34</f>
        <v>-4.0810495092815412E-12</v>
      </c>
      <c r="V34" s="50" t="s">
        <v>485</v>
      </c>
      <c r="W34" s="141">
        <v>1421721.91081055</v>
      </c>
      <c r="X34" s="110">
        <f t="shared" si="2"/>
        <v>1421721.9108105504</v>
      </c>
      <c r="Y34" s="110">
        <f t="shared" si="21"/>
        <v>-3.2753331278566085E-16</v>
      </c>
      <c r="Z34" s="142">
        <v>2.9187044816813601</v>
      </c>
      <c r="AA34" s="22">
        <f>(AVERAGE('Price Book'!$G$6:$G$9))*'Exchange Rates FWD'!$AD$11</f>
        <v>2.9187044816891747</v>
      </c>
      <c r="AB34" s="22">
        <f t="shared" si="71"/>
        <v>-2.6774337295120133E-12</v>
      </c>
      <c r="AC34" s="50" t="s">
        <v>134</v>
      </c>
      <c r="AD34" s="143">
        <v>-1073849.75290021</v>
      </c>
      <c r="AE34" s="22">
        <f t="shared" si="4"/>
        <v>-1073849.752900206</v>
      </c>
      <c r="AF34" s="22">
        <f t="shared" si="5"/>
        <v>3.6859168905387844E-15</v>
      </c>
      <c r="AG34" s="144">
        <v>347872.15791034501</v>
      </c>
      <c r="AH34" s="22">
        <f>$L34*$R34*($Z34-S34)</f>
        <v>347872.15791034454</v>
      </c>
      <c r="AI34" s="22">
        <f t="shared" ref="AI34" si="73">(ABS(AG34)-ABS(AH34))/ABS(AG34)</f>
        <v>1.3385988982416676E-15</v>
      </c>
      <c r="AJ34" s="132">
        <v>0</v>
      </c>
      <c r="AK34" s="145">
        <v>0</v>
      </c>
      <c r="AL34" s="22">
        <v>0</v>
      </c>
      <c r="AM34" s="22">
        <f>AK34-AL34</f>
        <v>0</v>
      </c>
      <c r="AN34" s="146">
        <v>0</v>
      </c>
      <c r="AO34" s="22">
        <f t="shared" si="8"/>
        <v>0</v>
      </c>
      <c r="AP34" s="22">
        <f>AN34-AO34</f>
        <v>0</v>
      </c>
      <c r="AQ34" s="147">
        <v>0</v>
      </c>
      <c r="AR34" s="110">
        <v>0</v>
      </c>
      <c r="AS34" s="22">
        <f t="shared" ref="AS34" si="74">AQ34-AR34</f>
        <v>0</v>
      </c>
      <c r="AT34" s="148">
        <v>347872.15791034501</v>
      </c>
      <c r="AU34" s="22">
        <f>$L34*$R34*($Z34-$S34)</f>
        <v>347872.15791034454</v>
      </c>
      <c r="AV34" s="22">
        <f t="shared" si="56"/>
        <v>1.3385988982416676E-15</v>
      </c>
      <c r="AW34" s="149">
        <v>347872.15791034501</v>
      </c>
      <c r="AX34" s="22">
        <f t="shared" si="12"/>
        <v>347872.15791034501</v>
      </c>
      <c r="AY34" s="22">
        <f t="shared" si="13"/>
        <v>0</v>
      </c>
      <c r="AZ34" s="151">
        <v>0</v>
      </c>
      <c r="BA34" s="110">
        <v>0</v>
      </c>
      <c r="BB34" s="22">
        <f>AZ34-BA34</f>
        <v>0</v>
      </c>
      <c r="BC34" s="152">
        <v>1421721.91081055</v>
      </c>
      <c r="BD34" s="110">
        <f t="shared" si="32"/>
        <v>1421721.9108105504</v>
      </c>
      <c r="BE34" s="110">
        <f t="shared" si="33"/>
        <v>-3.2753331278566085E-16</v>
      </c>
      <c r="BF34" s="153">
        <v>1421721.91081055</v>
      </c>
      <c r="BG34" s="22">
        <f t="shared" si="17"/>
        <v>1421721.91081055</v>
      </c>
      <c r="BH34" s="22">
        <f t="shared" si="18"/>
        <v>0</v>
      </c>
      <c r="BI34" s="52"/>
      <c r="BJ34" s="49"/>
      <c r="BK34" s="49"/>
      <c r="BL34" s="49"/>
      <c r="BM34" s="49"/>
      <c r="BN34" s="49"/>
      <c r="BO34" s="49"/>
      <c r="BP34" s="49"/>
      <c r="BQ34" s="49"/>
      <c r="BR34" s="50" t="s">
        <v>408</v>
      </c>
      <c r="BS34" s="50" t="s">
        <v>308</v>
      </c>
      <c r="BT34" s="50" t="s">
        <v>352</v>
      </c>
      <c r="BU34" s="50" t="s">
        <v>125</v>
      </c>
      <c r="BV34" s="50" t="s">
        <v>315</v>
      </c>
      <c r="BW34" s="133">
        <v>-42</v>
      </c>
      <c r="BX34" s="22">
        <f t="shared" si="1"/>
        <v>-42</v>
      </c>
      <c r="BY34" s="22">
        <f t="shared" si="24"/>
        <v>0</v>
      </c>
      <c r="BZ34" s="133">
        <v>-367920</v>
      </c>
      <c r="CA34" s="22">
        <f t="shared" si="19"/>
        <v>-367920</v>
      </c>
      <c r="CB34" s="22">
        <f t="shared" si="20"/>
        <v>0</v>
      </c>
      <c r="CC34" s="133">
        <v>0</v>
      </c>
      <c r="CD34" s="134" t="s">
        <v>125</v>
      </c>
      <c r="CE34" s="134" t="s">
        <v>510</v>
      </c>
      <c r="CF34" s="134" t="s">
        <v>510</v>
      </c>
      <c r="CG34" s="133">
        <v>-42</v>
      </c>
      <c r="CH34" s="50" t="s">
        <v>125</v>
      </c>
    </row>
    <row r="35" spans="3:86" x14ac:dyDescent="0.25">
      <c r="C35" s="50" t="s">
        <v>125</v>
      </c>
      <c r="D35" s="50" t="s">
        <v>508</v>
      </c>
      <c r="E35" s="50" t="s">
        <v>127</v>
      </c>
      <c r="F35" s="49">
        <v>915</v>
      </c>
      <c r="G35" s="50" t="s">
        <v>302</v>
      </c>
      <c r="H35" s="50" t="s">
        <v>351</v>
      </c>
      <c r="I35" s="52">
        <v>40179</v>
      </c>
      <c r="J35" s="52">
        <v>40543</v>
      </c>
      <c r="K35" s="49" t="s">
        <v>128</v>
      </c>
      <c r="L35" s="49">
        <v>39</v>
      </c>
      <c r="M35" s="50" t="s">
        <v>306</v>
      </c>
      <c r="N35" s="50" t="s">
        <v>305</v>
      </c>
      <c r="O35" s="130" t="s">
        <v>577</v>
      </c>
      <c r="P35" s="49"/>
      <c r="Q35" s="49">
        <v>0</v>
      </c>
      <c r="R35" s="49">
        <v>8760</v>
      </c>
      <c r="S35" s="140">
        <v>28.506172839506199</v>
      </c>
      <c r="T35" s="22">
        <f>((28*350400+29*359160)/(350400+359160))*1</f>
        <v>28.506172839506174</v>
      </c>
      <c r="U35" s="22">
        <f t="shared" si="72"/>
        <v>8.7240738669548818E-16</v>
      </c>
      <c r="V35" s="50" t="s">
        <v>485</v>
      </c>
      <c r="W35" s="141">
        <v>-9738848.8888888992</v>
      </c>
      <c r="X35" s="110">
        <f t="shared" si="2"/>
        <v>-9738848.8888888974</v>
      </c>
      <c r="Y35" s="110">
        <f t="shared" si="21"/>
        <v>1.9125927206407917E-16</v>
      </c>
      <c r="Z35" s="142">
        <v>2.9155486786425202</v>
      </c>
      <c r="AA35" s="22">
        <f>(AVERAGE('Price Book'!$G$6:$G$9))*'Exchange Rates FWD'!$AD$9</f>
        <v>2.9155486786425251</v>
      </c>
      <c r="AB35" s="22">
        <f t="shared" si="71"/>
        <v>-1.6754929678022515E-15</v>
      </c>
      <c r="AC35" s="50" t="s">
        <v>134</v>
      </c>
      <c r="AD35" s="143">
        <v>996068.05057143199</v>
      </c>
      <c r="AE35" s="22">
        <f t="shared" si="4"/>
        <v>996068.05057143059</v>
      </c>
      <c r="AF35" s="22">
        <f t="shared" si="5"/>
        <v>1.4024984147637156E-15</v>
      </c>
      <c r="AG35" s="144">
        <v>996068.05057143199</v>
      </c>
      <c r="AH35" s="22">
        <f t="shared" ref="AH35:AH36" si="75">$L35*$R35*$Z35</f>
        <v>996068.05057143059</v>
      </c>
      <c r="AI35" s="22">
        <f t="shared" si="6"/>
        <v>1.4024984147637156E-15</v>
      </c>
      <c r="AJ35" s="132">
        <v>0</v>
      </c>
      <c r="AK35" s="145">
        <v>549608.88888888794</v>
      </c>
      <c r="AL35" s="22">
        <f>42*(30-$S35)*$R35</f>
        <v>549608.88888887921</v>
      </c>
      <c r="AM35" s="22">
        <f t="shared" ref="AM35:AM36" si="76">(AK35-AL35)/AK35</f>
        <v>1.588611340451819E-14</v>
      </c>
      <c r="AN35" s="146">
        <v>549608.88888888794</v>
      </c>
      <c r="AO35" s="22">
        <f t="shared" si="8"/>
        <v>549608.88888888794</v>
      </c>
      <c r="AP35" s="22">
        <f t="shared" si="54"/>
        <v>0</v>
      </c>
      <c r="AQ35" s="147">
        <v>-9189240.0000000093</v>
      </c>
      <c r="AR35" s="110">
        <f t="shared" si="10"/>
        <v>-9189240.0000000093</v>
      </c>
      <c r="AS35" s="110">
        <f>($AQ35-$AR35)/$AQ35</f>
        <v>0</v>
      </c>
      <c r="AT35" s="148">
        <v>996068.05057143199</v>
      </c>
      <c r="AU35" s="22">
        <f t="shared" ref="AU35:AU36" si="77">$L35*$R35*$Z35</f>
        <v>996068.05057143059</v>
      </c>
      <c r="AV35" s="22">
        <f t="shared" si="56"/>
        <v>1.4024984147637156E-15</v>
      </c>
      <c r="AW35" s="149">
        <v>-8193171.9494285798</v>
      </c>
      <c r="AX35" s="22">
        <f t="shared" si="12"/>
        <v>-8193171.949428577</v>
      </c>
      <c r="AY35" s="22">
        <f t="shared" si="13"/>
        <v>3.4101172794759867E-16</v>
      </c>
      <c r="AZ35" s="151">
        <v>-9189240.0000000093</v>
      </c>
      <c r="BA35" s="110">
        <f t="shared" si="14"/>
        <v>-9189240.0000000093</v>
      </c>
      <c r="BB35" s="22">
        <f t="shared" si="15"/>
        <v>0</v>
      </c>
      <c r="BC35" s="152">
        <v>0</v>
      </c>
      <c r="BD35" s="110">
        <v>0</v>
      </c>
      <c r="BE35" s="110">
        <f t="shared" ref="BE35:BE36" si="78">BC35-BD35</f>
        <v>0</v>
      </c>
      <c r="BF35" s="153">
        <v>-9189240.0000000093</v>
      </c>
      <c r="BG35" s="22">
        <f t="shared" si="17"/>
        <v>-9189240.0000000093</v>
      </c>
      <c r="BH35" s="22">
        <f t="shared" si="18"/>
        <v>0</v>
      </c>
      <c r="BI35" s="52"/>
      <c r="BJ35" s="49"/>
      <c r="BK35" s="49"/>
      <c r="BL35" s="49"/>
      <c r="BM35" s="49"/>
      <c r="BN35" s="49"/>
      <c r="BO35" s="49"/>
      <c r="BP35" s="49"/>
      <c r="BQ35" s="49"/>
      <c r="BR35" s="50" t="s">
        <v>124</v>
      </c>
      <c r="BS35" s="50" t="s">
        <v>308</v>
      </c>
      <c r="BT35" s="50" t="s">
        <v>352</v>
      </c>
      <c r="BU35" s="50" t="s">
        <v>125</v>
      </c>
      <c r="BV35" s="50" t="s">
        <v>315</v>
      </c>
      <c r="BW35" s="133">
        <v>39</v>
      </c>
      <c r="BX35" s="22">
        <f t="shared" si="1"/>
        <v>39</v>
      </c>
      <c r="BY35" s="22">
        <f t="shared" si="24"/>
        <v>0</v>
      </c>
      <c r="BZ35" s="133">
        <v>341640</v>
      </c>
      <c r="CA35" s="22">
        <f t="shared" si="19"/>
        <v>341640</v>
      </c>
      <c r="CB35" s="22">
        <f t="shared" si="20"/>
        <v>0</v>
      </c>
      <c r="CC35" s="133">
        <v>0</v>
      </c>
      <c r="CD35" s="134" t="s">
        <v>125</v>
      </c>
      <c r="CE35" s="134" t="s">
        <v>510</v>
      </c>
      <c r="CF35" s="134" t="s">
        <v>510</v>
      </c>
      <c r="CG35" s="133">
        <v>39</v>
      </c>
      <c r="CH35" s="50" t="s">
        <v>125</v>
      </c>
    </row>
    <row r="36" spans="3:86" x14ac:dyDescent="0.25">
      <c r="C36" s="50" t="s">
        <v>125</v>
      </c>
      <c r="D36" s="50" t="s">
        <v>508</v>
      </c>
      <c r="E36" s="50" t="s">
        <v>127</v>
      </c>
      <c r="F36" s="49">
        <v>915</v>
      </c>
      <c r="G36" s="50" t="s">
        <v>302</v>
      </c>
      <c r="H36" s="50" t="s">
        <v>351</v>
      </c>
      <c r="I36" s="52">
        <v>40179</v>
      </c>
      <c r="J36" s="52">
        <v>40543</v>
      </c>
      <c r="K36" s="49" t="s">
        <v>128</v>
      </c>
      <c r="L36" s="49">
        <v>39</v>
      </c>
      <c r="M36" s="50" t="s">
        <v>306</v>
      </c>
      <c r="N36" s="50" t="s">
        <v>305</v>
      </c>
      <c r="O36" s="130" t="s">
        <v>577</v>
      </c>
      <c r="P36" s="49"/>
      <c r="Q36" s="49">
        <v>0</v>
      </c>
      <c r="R36" s="49">
        <v>8760</v>
      </c>
      <c r="S36" s="140">
        <v>29</v>
      </c>
      <c r="T36" s="22">
        <f>(29)*1</f>
        <v>29</v>
      </c>
      <c r="U36" s="22">
        <f t="shared" ref="U36:U37" si="79">(S36-T36)/S36</f>
        <v>0</v>
      </c>
      <c r="V36" s="50" t="s">
        <v>485</v>
      </c>
      <c r="W36" s="141">
        <v>-9907560</v>
      </c>
      <c r="X36" s="110">
        <f t="shared" si="2"/>
        <v>-9907560</v>
      </c>
      <c r="Y36" s="110">
        <f t="shared" si="21"/>
        <v>0</v>
      </c>
      <c r="Z36" s="142">
        <v>2.9155486786425202</v>
      </c>
      <c r="AA36" s="22">
        <f>(AVERAGE('Price Book'!$G$6:$G$9))*'Exchange Rates FWD'!$AD$9</f>
        <v>2.9155486786425251</v>
      </c>
      <c r="AB36" s="22">
        <f t="shared" si="71"/>
        <v>-1.6754929678022515E-15</v>
      </c>
      <c r="AC36" s="50" t="s">
        <v>134</v>
      </c>
      <c r="AD36" s="143">
        <v>996068.05057143199</v>
      </c>
      <c r="AE36" s="22">
        <f t="shared" si="4"/>
        <v>996068.05057143059</v>
      </c>
      <c r="AF36" s="22">
        <f t="shared" si="5"/>
        <v>1.4024984147637156E-15</v>
      </c>
      <c r="AG36" s="144">
        <v>996068.05057143199</v>
      </c>
      <c r="AH36" s="22">
        <f t="shared" si="75"/>
        <v>996068.05057143059</v>
      </c>
      <c r="AI36" s="22">
        <f t="shared" si="6"/>
        <v>1.4024984147637156E-15</v>
      </c>
      <c r="AJ36" s="132">
        <v>0</v>
      </c>
      <c r="AK36" s="145">
        <v>718320</v>
      </c>
      <c r="AL36" s="22">
        <f>((40)*(30-28)+(42-40)*(30-29))*$R32</f>
        <v>718320</v>
      </c>
      <c r="AM36" s="22">
        <f t="shared" si="76"/>
        <v>0</v>
      </c>
      <c r="AN36" s="146">
        <v>718320</v>
      </c>
      <c r="AO36" s="22">
        <f t="shared" si="8"/>
        <v>718320</v>
      </c>
      <c r="AP36" s="22">
        <f t="shared" si="54"/>
        <v>0</v>
      </c>
      <c r="AQ36" s="147">
        <v>-9189240</v>
      </c>
      <c r="AR36" s="110">
        <f t="shared" si="10"/>
        <v>-9189240</v>
      </c>
      <c r="AS36" s="110">
        <f>($AQ36-$AR36)/$AQ36</f>
        <v>0</v>
      </c>
      <c r="AT36" s="148">
        <v>996068.05057143199</v>
      </c>
      <c r="AU36" s="22">
        <f t="shared" si="77"/>
        <v>996068.05057143059</v>
      </c>
      <c r="AV36" s="22">
        <f t="shared" si="56"/>
        <v>1.4024984147637156E-15</v>
      </c>
      <c r="AW36" s="149">
        <v>-8193171.9494285705</v>
      </c>
      <c r="AX36" s="22">
        <f t="shared" si="12"/>
        <v>-8193171.9494285677</v>
      </c>
      <c r="AY36" s="22">
        <f t="shared" si="13"/>
        <v>3.4101172794759906E-16</v>
      </c>
      <c r="AZ36" s="151">
        <v>-9189240</v>
      </c>
      <c r="BA36" s="110">
        <f t="shared" si="14"/>
        <v>-9189240</v>
      </c>
      <c r="BB36" s="22">
        <f t="shared" si="15"/>
        <v>0</v>
      </c>
      <c r="BC36" s="152">
        <v>0</v>
      </c>
      <c r="BD36" s="110">
        <v>0</v>
      </c>
      <c r="BE36" s="110">
        <f t="shared" si="78"/>
        <v>0</v>
      </c>
      <c r="BF36" s="153">
        <v>-9189240</v>
      </c>
      <c r="BG36" s="22">
        <f t="shared" si="17"/>
        <v>-9189240</v>
      </c>
      <c r="BH36" s="22">
        <f t="shared" si="18"/>
        <v>0</v>
      </c>
      <c r="BI36" s="52"/>
      <c r="BJ36" s="49"/>
      <c r="BK36" s="49"/>
      <c r="BL36" s="49"/>
      <c r="BM36" s="49"/>
      <c r="BN36" s="49"/>
      <c r="BO36" s="49"/>
      <c r="BP36" s="49"/>
      <c r="BQ36" s="49"/>
      <c r="BR36" s="50" t="s">
        <v>124</v>
      </c>
      <c r="BS36" s="50" t="s">
        <v>308</v>
      </c>
      <c r="BT36" s="50" t="s">
        <v>352</v>
      </c>
      <c r="BU36" s="50" t="s">
        <v>125</v>
      </c>
      <c r="BV36" s="50" t="s">
        <v>315</v>
      </c>
      <c r="BW36" s="133">
        <v>39</v>
      </c>
      <c r="BX36" s="22">
        <f t="shared" si="1"/>
        <v>39</v>
      </c>
      <c r="BY36" s="22">
        <f t="shared" si="24"/>
        <v>0</v>
      </c>
      <c r="BZ36" s="133">
        <v>341640</v>
      </c>
      <c r="CA36" s="22">
        <f t="shared" si="19"/>
        <v>341640</v>
      </c>
      <c r="CB36" s="22">
        <f t="shared" si="20"/>
        <v>0</v>
      </c>
      <c r="CC36" s="133">
        <v>0</v>
      </c>
      <c r="CD36" s="134" t="s">
        <v>125</v>
      </c>
      <c r="CE36" s="134" t="s">
        <v>510</v>
      </c>
      <c r="CF36" s="134" t="s">
        <v>510</v>
      </c>
      <c r="CG36" s="133">
        <v>39</v>
      </c>
      <c r="CH36" s="50" t="s">
        <v>125</v>
      </c>
    </row>
    <row r="37" spans="3:86" x14ac:dyDescent="0.25">
      <c r="C37" s="50" t="s">
        <v>125</v>
      </c>
      <c r="D37" s="50" t="s">
        <v>508</v>
      </c>
      <c r="E37" s="50" t="s">
        <v>127</v>
      </c>
      <c r="F37" s="49">
        <v>915</v>
      </c>
      <c r="G37" s="50" t="s">
        <v>302</v>
      </c>
      <c r="H37" s="50" t="s">
        <v>351</v>
      </c>
      <c r="I37" s="52">
        <v>40179</v>
      </c>
      <c r="J37" s="52">
        <v>40543</v>
      </c>
      <c r="K37" s="49" t="s">
        <v>128</v>
      </c>
      <c r="L37" s="49">
        <v>-42</v>
      </c>
      <c r="M37" s="50" t="s">
        <v>306</v>
      </c>
      <c r="N37" s="50" t="s">
        <v>305</v>
      </c>
      <c r="O37" s="49"/>
      <c r="P37" s="49"/>
      <c r="Q37" s="49">
        <v>0</v>
      </c>
      <c r="R37" s="49">
        <v>8760</v>
      </c>
      <c r="S37" s="140">
        <v>30</v>
      </c>
      <c r="T37" s="22">
        <f>30*1</f>
        <v>30</v>
      </c>
      <c r="U37" s="22">
        <f t="shared" si="79"/>
        <v>0</v>
      </c>
      <c r="V37" s="50" t="s">
        <v>485</v>
      </c>
      <c r="W37" s="141">
        <v>11037600</v>
      </c>
      <c r="X37" s="110">
        <f t="shared" si="2"/>
        <v>11037600</v>
      </c>
      <c r="Y37" s="110">
        <f t="shared" si="21"/>
        <v>0</v>
      </c>
      <c r="Z37" s="142">
        <v>2.9187044816813601</v>
      </c>
      <c r="AA37" s="22">
        <f>(AVERAGE('Price Book'!$G$6:$G$9))*'Exchange Rates FWD'!$AD$11</f>
        <v>2.9187044816891747</v>
      </c>
      <c r="AB37" s="22">
        <f t="shared" si="71"/>
        <v>-2.6774337295120133E-12</v>
      </c>
      <c r="AC37" s="50" t="s">
        <v>134</v>
      </c>
      <c r="AD37" s="143">
        <v>-1073849.75290021</v>
      </c>
      <c r="AE37" s="22">
        <f t="shared" si="4"/>
        <v>-1073849.752900206</v>
      </c>
      <c r="AF37" s="22">
        <f t="shared" si="5"/>
        <v>3.6859168905387844E-15</v>
      </c>
      <c r="AG37" s="144">
        <v>9963750.2470997907</v>
      </c>
      <c r="AH37" s="22">
        <f>$L37*$R37*($Z37-S37)</f>
        <v>9963750.2470997944</v>
      </c>
      <c r="AI37" s="22">
        <f t="shared" ref="AI37" si="80">(ABS(AG37)-ABS(AH37))/ABS(AG37)</f>
        <v>-3.7388435138127403E-16</v>
      </c>
      <c r="AJ37" s="132">
        <v>0</v>
      </c>
      <c r="AK37" s="145">
        <v>0</v>
      </c>
      <c r="AL37" s="22">
        <v>0</v>
      </c>
      <c r="AM37" s="22">
        <f t="shared" ref="AM37:AM55" si="81">AK37-AL37</f>
        <v>0</v>
      </c>
      <c r="AN37" s="146">
        <v>0</v>
      </c>
      <c r="AO37" s="22">
        <f t="shared" si="8"/>
        <v>0</v>
      </c>
      <c r="AP37" s="22">
        <f>AN37-AO37</f>
        <v>0</v>
      </c>
      <c r="AQ37" s="147">
        <v>0</v>
      </c>
      <c r="AR37" s="110">
        <v>0</v>
      </c>
      <c r="AS37" s="22">
        <f t="shared" ref="AS37" si="82">AQ37-AR37</f>
        <v>0</v>
      </c>
      <c r="AT37" s="148">
        <v>9963750.2470997907</v>
      </c>
      <c r="AU37" s="22">
        <f>$L37*$R37*($Z37-$S37)</f>
        <v>9963750.2470997944</v>
      </c>
      <c r="AV37" s="22">
        <f t="shared" si="56"/>
        <v>-3.7388435138127403E-16</v>
      </c>
      <c r="AW37" s="149">
        <v>9963750.2470997907</v>
      </c>
      <c r="AX37" s="22">
        <f t="shared" si="12"/>
        <v>9963750.2470997907</v>
      </c>
      <c r="AY37" s="22">
        <f t="shared" si="13"/>
        <v>0</v>
      </c>
      <c r="AZ37" s="151">
        <v>0</v>
      </c>
      <c r="BA37" s="110">
        <v>0</v>
      </c>
      <c r="BB37" s="22">
        <f>AZ37-BA37</f>
        <v>0</v>
      </c>
      <c r="BC37" s="152">
        <v>11037600</v>
      </c>
      <c r="BD37" s="110">
        <f t="shared" si="32"/>
        <v>11037600</v>
      </c>
      <c r="BE37" s="110">
        <f t="shared" si="33"/>
        <v>0</v>
      </c>
      <c r="BF37" s="153">
        <v>11037600</v>
      </c>
      <c r="BG37" s="22">
        <f t="shared" si="17"/>
        <v>11037600</v>
      </c>
      <c r="BH37" s="22">
        <f t="shared" si="18"/>
        <v>0</v>
      </c>
      <c r="BI37" s="52"/>
      <c r="BJ37" s="49"/>
      <c r="BK37" s="49"/>
      <c r="BL37" s="49"/>
      <c r="BM37" s="49"/>
      <c r="BN37" s="49"/>
      <c r="BO37" s="49"/>
      <c r="BP37" s="49"/>
      <c r="BQ37" s="49"/>
      <c r="BR37" s="50" t="s">
        <v>124</v>
      </c>
      <c r="BS37" s="50" t="s">
        <v>308</v>
      </c>
      <c r="BT37" s="50" t="s">
        <v>352</v>
      </c>
      <c r="BU37" s="50" t="s">
        <v>125</v>
      </c>
      <c r="BV37" s="50" t="s">
        <v>315</v>
      </c>
      <c r="BW37" s="133">
        <v>-42</v>
      </c>
      <c r="BX37" s="22">
        <f t="shared" si="1"/>
        <v>-42</v>
      </c>
      <c r="BY37" s="22">
        <f t="shared" si="24"/>
        <v>0</v>
      </c>
      <c r="BZ37" s="133">
        <v>-367920</v>
      </c>
      <c r="CA37" s="22">
        <f t="shared" si="19"/>
        <v>-367920</v>
      </c>
      <c r="CB37" s="22">
        <f t="shared" si="20"/>
        <v>0</v>
      </c>
      <c r="CC37" s="133">
        <v>0</v>
      </c>
      <c r="CD37" s="134" t="s">
        <v>125</v>
      </c>
      <c r="CE37" s="134" t="s">
        <v>510</v>
      </c>
      <c r="CF37" s="134" t="s">
        <v>510</v>
      </c>
      <c r="CG37" s="133">
        <v>-42</v>
      </c>
      <c r="CH37" s="50" t="s">
        <v>125</v>
      </c>
    </row>
    <row r="38" spans="3:86" x14ac:dyDescent="0.25">
      <c r="C38" s="50" t="s">
        <v>125</v>
      </c>
      <c r="D38" s="50" t="s">
        <v>508</v>
      </c>
      <c r="E38" s="50" t="s">
        <v>127</v>
      </c>
      <c r="F38" s="49">
        <v>913</v>
      </c>
      <c r="G38" s="50" t="s">
        <v>302</v>
      </c>
      <c r="H38" s="50" t="s">
        <v>340</v>
      </c>
      <c r="I38" s="52">
        <v>40909</v>
      </c>
      <c r="J38" s="52">
        <v>40939</v>
      </c>
      <c r="K38" s="49" t="s">
        <v>128</v>
      </c>
      <c r="L38" s="49">
        <v>-42</v>
      </c>
      <c r="M38" s="50" t="s">
        <v>306</v>
      </c>
      <c r="N38" s="50" t="s">
        <v>305</v>
      </c>
      <c r="O38" s="49"/>
      <c r="P38" s="49"/>
      <c r="Q38" s="49">
        <v>0</v>
      </c>
      <c r="R38" s="49">
        <v>744</v>
      </c>
      <c r="S38" s="140">
        <v>3.8369703549185199</v>
      </c>
      <c r="T38" s="22">
        <f>30*'Exchange Rates Hist'!$D$3</f>
        <v>3.8369703549185101</v>
      </c>
      <c r="U38" s="22">
        <f t="shared" ref="U38:U43" si="83">(S38-T38)/S38</f>
        <v>2.5462700289507052E-15</v>
      </c>
      <c r="V38" s="50" t="s">
        <v>485</v>
      </c>
      <c r="W38" s="141">
        <v>119897.649650494</v>
      </c>
      <c r="X38" s="110">
        <f t="shared" si="2"/>
        <v>119897.64965049391</v>
      </c>
      <c r="Y38" s="110">
        <f t="shared" si="21"/>
        <v>7.2821687184625618E-16</v>
      </c>
      <c r="Z38" s="142">
        <v>8</v>
      </c>
      <c r="AA38" s="22">
        <f>'Price Book'!$B$17</f>
        <v>8</v>
      </c>
      <c r="AB38" s="22">
        <f t="shared" si="71"/>
        <v>0</v>
      </c>
      <c r="AC38" s="50" t="s">
        <v>134</v>
      </c>
      <c r="AD38" s="143">
        <v>-249984</v>
      </c>
      <c r="AE38" s="22">
        <f t="shared" si="4"/>
        <v>-249984</v>
      </c>
      <c r="AF38" s="22">
        <f t="shared" si="5"/>
        <v>0</v>
      </c>
      <c r="AG38" s="144">
        <v>-249984</v>
      </c>
      <c r="AH38" s="22">
        <f t="shared" ref="AH38:AH39" si="84">$L38*$R38*$Z38</f>
        <v>-249984</v>
      </c>
      <c r="AI38" s="22">
        <f t="shared" si="6"/>
        <v>0</v>
      </c>
      <c r="AJ38" s="132">
        <v>0</v>
      </c>
      <c r="AK38" s="145">
        <v>0</v>
      </c>
      <c r="AL38" s="22">
        <v>0</v>
      </c>
      <c r="AM38" s="22">
        <f t="shared" si="81"/>
        <v>0</v>
      </c>
      <c r="AN38" s="146">
        <v>0</v>
      </c>
      <c r="AO38" s="22">
        <f t="shared" si="8"/>
        <v>0</v>
      </c>
      <c r="AP38" s="22">
        <f t="shared" ref="AP38:AP55" si="85">AN38-AO38</f>
        <v>0</v>
      </c>
      <c r="AQ38" s="147">
        <v>119897.649650494</v>
      </c>
      <c r="AR38" s="110">
        <f t="shared" si="10"/>
        <v>119897.64965049391</v>
      </c>
      <c r="AS38" s="110">
        <f>($AQ38-$AR38)/$AQ38</f>
        <v>7.2821687184625618E-16</v>
      </c>
      <c r="AT38" s="148">
        <v>-249984</v>
      </c>
      <c r="AU38" s="22">
        <f t="shared" ref="AU38:AU39" si="86">$L38*$R38*$Z38</f>
        <v>-249984</v>
      </c>
      <c r="AV38" s="22">
        <f t="shared" si="56"/>
        <v>0</v>
      </c>
      <c r="AW38" s="149">
        <v>-130086.350349506</v>
      </c>
      <c r="AX38" s="22">
        <f t="shared" si="12"/>
        <v>-130086.350349506</v>
      </c>
      <c r="AY38" s="22">
        <f t="shared" si="13"/>
        <v>0</v>
      </c>
      <c r="AZ38" s="151">
        <v>119897.649650494</v>
      </c>
      <c r="BA38" s="110">
        <f t="shared" si="14"/>
        <v>119897.64965049391</v>
      </c>
      <c r="BB38" s="22">
        <f t="shared" si="15"/>
        <v>7.2821687184625618E-16</v>
      </c>
      <c r="BC38" s="152">
        <v>0</v>
      </c>
      <c r="BD38" s="110">
        <v>0</v>
      </c>
      <c r="BE38" s="110">
        <f t="shared" ref="BE38:BE39" si="87">BC38-BD38</f>
        <v>0</v>
      </c>
      <c r="BF38" s="153">
        <v>119897.649650494</v>
      </c>
      <c r="BG38" s="22">
        <f t="shared" si="17"/>
        <v>119897.649650494</v>
      </c>
      <c r="BH38" s="22">
        <f t="shared" si="18"/>
        <v>0</v>
      </c>
      <c r="BI38" s="52"/>
      <c r="BJ38" s="49"/>
      <c r="BK38" s="49"/>
      <c r="BL38" s="49"/>
      <c r="BM38" s="49"/>
      <c r="BN38" s="49"/>
      <c r="BO38" s="49"/>
      <c r="BP38" s="49"/>
      <c r="BQ38" s="49"/>
      <c r="BR38" s="50" t="s">
        <v>408</v>
      </c>
      <c r="BS38" s="50" t="s">
        <v>308</v>
      </c>
      <c r="BT38" s="50" t="s">
        <v>185</v>
      </c>
      <c r="BU38" s="50" t="s">
        <v>125</v>
      </c>
      <c r="BV38" s="50" t="s">
        <v>315</v>
      </c>
      <c r="BW38" s="133">
        <v>-3.56712328767123</v>
      </c>
      <c r="BX38" s="22">
        <f t="shared" si="1"/>
        <v>-3.5671232876712327</v>
      </c>
      <c r="BY38" s="22">
        <f t="shared" si="24"/>
        <v>0</v>
      </c>
      <c r="BZ38" s="133">
        <v>-31248</v>
      </c>
      <c r="CA38" s="22">
        <f t="shared" si="19"/>
        <v>-31248</v>
      </c>
      <c r="CB38" s="22">
        <f t="shared" si="20"/>
        <v>0</v>
      </c>
      <c r="CC38" s="133">
        <v>0</v>
      </c>
      <c r="CD38" s="134" t="s">
        <v>125</v>
      </c>
      <c r="CE38" s="134" t="s">
        <v>511</v>
      </c>
      <c r="CF38" s="134" t="s">
        <v>511</v>
      </c>
      <c r="CG38" s="133">
        <v>-42</v>
      </c>
      <c r="CH38" s="50" t="s">
        <v>125</v>
      </c>
    </row>
    <row r="39" spans="3:86" x14ac:dyDescent="0.25">
      <c r="C39" s="50" t="s">
        <v>125</v>
      </c>
      <c r="D39" s="50" t="s">
        <v>508</v>
      </c>
      <c r="E39" s="50" t="s">
        <v>127</v>
      </c>
      <c r="F39" s="49">
        <v>913</v>
      </c>
      <c r="G39" s="50" t="s">
        <v>302</v>
      </c>
      <c r="H39" s="50" t="s">
        <v>340</v>
      </c>
      <c r="I39" s="52">
        <v>40909</v>
      </c>
      <c r="J39" s="52">
        <v>40939</v>
      </c>
      <c r="K39" s="49" t="s">
        <v>128</v>
      </c>
      <c r="L39" s="49">
        <v>-42</v>
      </c>
      <c r="M39" s="50" t="s">
        <v>306</v>
      </c>
      <c r="N39" s="50" t="s">
        <v>305</v>
      </c>
      <c r="O39" s="49"/>
      <c r="P39" s="49"/>
      <c r="Q39" s="49">
        <v>0</v>
      </c>
      <c r="R39" s="49">
        <v>744</v>
      </c>
      <c r="S39" s="140">
        <v>3.8732558282618901</v>
      </c>
      <c r="T39" s="22">
        <f>30*'Exchange Rates Hist'!$D$4</f>
        <v>3.8732558282619003</v>
      </c>
      <c r="U39" s="22">
        <f t="shared" si="83"/>
        <v>-2.6370713114333479E-15</v>
      </c>
      <c r="V39" s="50" t="s">
        <v>485</v>
      </c>
      <c r="W39" s="141">
        <v>121031.498121528</v>
      </c>
      <c r="X39" s="110">
        <f t="shared" si="2"/>
        <v>121031.49812152755</v>
      </c>
      <c r="Y39" s="110">
        <f t="shared" si="21"/>
        <v>3.7272063808250348E-15</v>
      </c>
      <c r="Z39" s="142">
        <v>8</v>
      </c>
      <c r="AA39" s="22">
        <f>'Price Book'!$B$17</f>
        <v>8</v>
      </c>
      <c r="AB39" s="22">
        <f t="shared" ref="AB39:AB44" si="88">(Z39-AA39)/Z39</f>
        <v>0</v>
      </c>
      <c r="AC39" s="50" t="s">
        <v>134</v>
      </c>
      <c r="AD39" s="143">
        <v>-249984</v>
      </c>
      <c r="AE39" s="22">
        <f t="shared" si="4"/>
        <v>-249984</v>
      </c>
      <c r="AF39" s="22">
        <f t="shared" si="5"/>
        <v>0</v>
      </c>
      <c r="AG39" s="144">
        <v>-249984</v>
      </c>
      <c r="AH39" s="22">
        <f t="shared" si="84"/>
        <v>-249984</v>
      </c>
      <c r="AI39" s="22">
        <f t="shared" si="6"/>
        <v>0</v>
      </c>
      <c r="AJ39" s="132">
        <v>0</v>
      </c>
      <c r="AK39" s="145">
        <v>0</v>
      </c>
      <c r="AL39" s="22">
        <v>0</v>
      </c>
      <c r="AM39" s="22">
        <f t="shared" si="81"/>
        <v>0</v>
      </c>
      <c r="AN39" s="146">
        <v>0</v>
      </c>
      <c r="AO39" s="22">
        <f t="shared" si="8"/>
        <v>0</v>
      </c>
      <c r="AP39" s="22">
        <f t="shared" si="85"/>
        <v>0</v>
      </c>
      <c r="AQ39" s="147">
        <v>121031.498121528</v>
      </c>
      <c r="AR39" s="110">
        <f t="shared" si="10"/>
        <v>121031.49812152755</v>
      </c>
      <c r="AS39" s="110">
        <f>($AQ39-$AR39)/$AQ39</f>
        <v>3.7272063808250348E-15</v>
      </c>
      <c r="AT39" s="148">
        <v>-249984</v>
      </c>
      <c r="AU39" s="22">
        <f t="shared" si="86"/>
        <v>-249984</v>
      </c>
      <c r="AV39" s="22">
        <f t="shared" si="56"/>
        <v>0</v>
      </c>
      <c r="AW39" s="149">
        <v>-128952.501878472</v>
      </c>
      <c r="AX39" s="22">
        <f t="shared" si="12"/>
        <v>-128952.501878472</v>
      </c>
      <c r="AY39" s="22">
        <f t="shared" si="13"/>
        <v>0</v>
      </c>
      <c r="AZ39" s="151">
        <v>121031.498121528</v>
      </c>
      <c r="BA39" s="110">
        <f t="shared" si="14"/>
        <v>121031.49812152755</v>
      </c>
      <c r="BB39" s="22">
        <f t="shared" si="15"/>
        <v>3.7272063808250348E-15</v>
      </c>
      <c r="BC39" s="152">
        <v>0</v>
      </c>
      <c r="BD39" s="110">
        <v>0</v>
      </c>
      <c r="BE39" s="110">
        <f t="shared" si="87"/>
        <v>0</v>
      </c>
      <c r="BF39" s="153">
        <v>121031.498121528</v>
      </c>
      <c r="BG39" s="22">
        <f t="shared" si="17"/>
        <v>121031.498121528</v>
      </c>
      <c r="BH39" s="22">
        <f t="shared" si="18"/>
        <v>0</v>
      </c>
      <c r="BI39" s="52"/>
      <c r="BJ39" s="49"/>
      <c r="BK39" s="49"/>
      <c r="BL39" s="49"/>
      <c r="BM39" s="49"/>
      <c r="BN39" s="49"/>
      <c r="BO39" s="49"/>
      <c r="BP39" s="49"/>
      <c r="BQ39" s="49"/>
      <c r="BR39" s="50" t="s">
        <v>408</v>
      </c>
      <c r="BS39" s="50" t="s">
        <v>308</v>
      </c>
      <c r="BT39" s="50" t="s">
        <v>185</v>
      </c>
      <c r="BU39" s="50" t="s">
        <v>125</v>
      </c>
      <c r="BV39" s="50" t="s">
        <v>315</v>
      </c>
      <c r="BW39" s="133">
        <v>-3.56712328767123</v>
      </c>
      <c r="BX39" s="22">
        <f t="shared" si="1"/>
        <v>-3.5671232876712327</v>
      </c>
      <c r="BY39" s="22">
        <f t="shared" si="24"/>
        <v>0</v>
      </c>
      <c r="BZ39" s="133">
        <v>-31248</v>
      </c>
      <c r="CA39" s="22">
        <f t="shared" si="19"/>
        <v>-31248</v>
      </c>
      <c r="CB39" s="22">
        <f t="shared" si="20"/>
        <v>0</v>
      </c>
      <c r="CC39" s="133">
        <v>0</v>
      </c>
      <c r="CD39" s="134" t="s">
        <v>125</v>
      </c>
      <c r="CE39" s="134" t="s">
        <v>511</v>
      </c>
      <c r="CF39" s="134" t="s">
        <v>511</v>
      </c>
      <c r="CG39" s="133">
        <v>-42</v>
      </c>
      <c r="CH39" s="50" t="s">
        <v>125</v>
      </c>
    </row>
    <row r="40" spans="3:86" x14ac:dyDescent="0.25">
      <c r="C40" s="50" t="s">
        <v>125</v>
      </c>
      <c r="D40" s="50" t="s">
        <v>508</v>
      </c>
      <c r="E40" s="50" t="s">
        <v>127</v>
      </c>
      <c r="F40" s="49">
        <v>913</v>
      </c>
      <c r="G40" s="50" t="s">
        <v>302</v>
      </c>
      <c r="H40" s="50" t="s">
        <v>340</v>
      </c>
      <c r="I40" s="52">
        <v>40909</v>
      </c>
      <c r="J40" s="52">
        <v>40939</v>
      </c>
      <c r="K40" s="49" t="s">
        <v>128</v>
      </c>
      <c r="L40" s="49">
        <v>-42</v>
      </c>
      <c r="M40" s="50" t="s">
        <v>306</v>
      </c>
      <c r="N40" s="50" t="s">
        <v>305</v>
      </c>
      <c r="O40" s="49"/>
      <c r="P40" s="49"/>
      <c r="Q40" s="49">
        <v>0</v>
      </c>
      <c r="R40" s="49">
        <v>744</v>
      </c>
      <c r="S40" s="140">
        <v>3.8642148043339599</v>
      </c>
      <c r="T40" s="22">
        <f>30*'Exchange Rates FWD'!$F$11</f>
        <v>3.86421480434973</v>
      </c>
      <c r="U40" s="22">
        <f t="shared" si="83"/>
        <v>-4.0810495092815412E-12</v>
      </c>
      <c r="V40" s="50" t="s">
        <v>485</v>
      </c>
      <c r="W40" s="141">
        <v>120748.984205828</v>
      </c>
      <c r="X40" s="110">
        <f t="shared" si="2"/>
        <v>120748.98420582758</v>
      </c>
      <c r="Y40" s="110">
        <f t="shared" si="21"/>
        <v>3.4948993103187564E-15</v>
      </c>
      <c r="Z40" s="142">
        <v>8</v>
      </c>
      <c r="AA40" s="22">
        <f>'Price Book'!$B$17</f>
        <v>8</v>
      </c>
      <c r="AB40" s="22">
        <f t="shared" si="88"/>
        <v>0</v>
      </c>
      <c r="AC40" s="50" t="s">
        <v>134</v>
      </c>
      <c r="AD40" s="143">
        <v>-249984</v>
      </c>
      <c r="AE40" s="22">
        <f t="shared" si="4"/>
        <v>-249984</v>
      </c>
      <c r="AF40" s="22">
        <f t="shared" si="5"/>
        <v>0</v>
      </c>
      <c r="AG40" s="144">
        <v>-129235.015794172</v>
      </c>
      <c r="AH40" s="22">
        <f>$L40*$R40*($Z40-S40)</f>
        <v>-129235.01579417242</v>
      </c>
      <c r="AI40" s="22">
        <f t="shared" ref="AI40" si="89">(ABS(AG40)-ABS(AH40))/ABS(AG40)</f>
        <v>-3.2654117696302361E-15</v>
      </c>
      <c r="AJ40" s="132">
        <v>0</v>
      </c>
      <c r="AK40" s="145">
        <v>0</v>
      </c>
      <c r="AL40" s="22">
        <v>0</v>
      </c>
      <c r="AM40" s="22">
        <f t="shared" si="81"/>
        <v>0</v>
      </c>
      <c r="AN40" s="146">
        <v>0</v>
      </c>
      <c r="AO40" s="22">
        <f t="shared" si="8"/>
        <v>0</v>
      </c>
      <c r="AP40" s="22">
        <f t="shared" si="85"/>
        <v>0</v>
      </c>
      <c r="AQ40" s="147">
        <v>0</v>
      </c>
      <c r="AR40" s="110">
        <v>0</v>
      </c>
      <c r="AS40" s="22">
        <f t="shared" ref="AS40" si="90">AQ40-AR40</f>
        <v>0</v>
      </c>
      <c r="AT40" s="148">
        <v>-129235.015794172</v>
      </c>
      <c r="AU40" s="22">
        <f>$L40*$R40*($Z40-$S40)</f>
        <v>-129235.01579417242</v>
      </c>
      <c r="AV40" s="22">
        <f t="shared" si="56"/>
        <v>-3.2654117696302361E-15</v>
      </c>
      <c r="AW40" s="149">
        <v>-129235.015794172</v>
      </c>
      <c r="AX40" s="22">
        <f t="shared" si="12"/>
        <v>-129235.015794172</v>
      </c>
      <c r="AY40" s="22">
        <f t="shared" si="13"/>
        <v>0</v>
      </c>
      <c r="AZ40" s="151">
        <v>0</v>
      </c>
      <c r="BA40" s="110">
        <v>0</v>
      </c>
      <c r="BB40" s="22">
        <f>AZ40-BA40</f>
        <v>0</v>
      </c>
      <c r="BC40" s="152">
        <v>120748.984205828</v>
      </c>
      <c r="BD40" s="110">
        <f t="shared" si="32"/>
        <v>120748.98420582758</v>
      </c>
      <c r="BE40" s="110">
        <f t="shared" si="33"/>
        <v>3.4948993103187564E-15</v>
      </c>
      <c r="BF40" s="153">
        <v>120748.984205828</v>
      </c>
      <c r="BG40" s="22">
        <f t="shared" si="17"/>
        <v>120748.984205828</v>
      </c>
      <c r="BH40" s="22">
        <f t="shared" si="18"/>
        <v>0</v>
      </c>
      <c r="BI40" s="52"/>
      <c r="BJ40" s="49"/>
      <c r="BK40" s="49"/>
      <c r="BL40" s="49"/>
      <c r="BM40" s="49"/>
      <c r="BN40" s="49"/>
      <c r="BO40" s="49"/>
      <c r="BP40" s="49"/>
      <c r="BQ40" s="49"/>
      <c r="BR40" s="50" t="s">
        <v>408</v>
      </c>
      <c r="BS40" s="50" t="s">
        <v>308</v>
      </c>
      <c r="BT40" s="50" t="s">
        <v>185</v>
      </c>
      <c r="BU40" s="50" t="s">
        <v>125</v>
      </c>
      <c r="BV40" s="50" t="s">
        <v>315</v>
      </c>
      <c r="BW40" s="133">
        <v>-3.56712328767123</v>
      </c>
      <c r="BX40" s="22">
        <f t="shared" si="1"/>
        <v>-3.5671232876712327</v>
      </c>
      <c r="BY40" s="22">
        <f t="shared" si="24"/>
        <v>0</v>
      </c>
      <c r="BZ40" s="133">
        <v>-31248</v>
      </c>
      <c r="CA40" s="22">
        <f t="shared" si="19"/>
        <v>-31248</v>
      </c>
      <c r="CB40" s="22">
        <f t="shared" si="20"/>
        <v>0</v>
      </c>
      <c r="CC40" s="133">
        <v>0</v>
      </c>
      <c r="CD40" s="134" t="s">
        <v>125</v>
      </c>
      <c r="CE40" s="134" t="s">
        <v>511</v>
      </c>
      <c r="CF40" s="134" t="s">
        <v>511</v>
      </c>
      <c r="CG40" s="133">
        <v>-42</v>
      </c>
      <c r="CH40" s="50" t="s">
        <v>125</v>
      </c>
    </row>
    <row r="41" spans="3:86" x14ac:dyDescent="0.25">
      <c r="C41" s="50" t="s">
        <v>125</v>
      </c>
      <c r="D41" s="50" t="s">
        <v>508</v>
      </c>
      <c r="E41" s="50" t="s">
        <v>127</v>
      </c>
      <c r="F41" s="49">
        <v>913</v>
      </c>
      <c r="G41" s="50" t="s">
        <v>302</v>
      </c>
      <c r="H41" s="50" t="s">
        <v>340</v>
      </c>
      <c r="I41" s="52">
        <v>40909</v>
      </c>
      <c r="J41" s="52">
        <v>40939</v>
      </c>
      <c r="K41" s="49" t="s">
        <v>128</v>
      </c>
      <c r="L41" s="49">
        <v>-42</v>
      </c>
      <c r="M41" s="50" t="s">
        <v>306</v>
      </c>
      <c r="N41" s="50" t="s">
        <v>305</v>
      </c>
      <c r="O41" s="49"/>
      <c r="P41" s="49"/>
      <c r="Q41" s="49">
        <v>0</v>
      </c>
      <c r="R41" s="49">
        <v>744</v>
      </c>
      <c r="S41" s="140">
        <v>30</v>
      </c>
      <c r="T41" s="22">
        <f>30*1</f>
        <v>30</v>
      </c>
      <c r="U41" s="22">
        <f t="shared" si="83"/>
        <v>0</v>
      </c>
      <c r="V41" s="50" t="s">
        <v>485</v>
      </c>
      <c r="W41" s="141">
        <v>937440</v>
      </c>
      <c r="X41" s="110">
        <f t="shared" si="2"/>
        <v>937440</v>
      </c>
      <c r="Y41" s="110">
        <f t="shared" si="21"/>
        <v>0</v>
      </c>
      <c r="Z41" s="142">
        <v>8</v>
      </c>
      <c r="AA41" s="22">
        <f>'Price Book'!$B$17</f>
        <v>8</v>
      </c>
      <c r="AB41" s="22">
        <f t="shared" si="88"/>
        <v>0</v>
      </c>
      <c r="AC41" s="50" t="s">
        <v>134</v>
      </c>
      <c r="AD41" s="143">
        <v>-249984</v>
      </c>
      <c r="AE41" s="22">
        <f t="shared" si="4"/>
        <v>-249984</v>
      </c>
      <c r="AF41" s="22">
        <f t="shared" si="5"/>
        <v>0</v>
      </c>
      <c r="AG41" s="144">
        <v>-249984</v>
      </c>
      <c r="AH41" s="22">
        <f t="shared" ref="AH41:AH42" si="91">$L41*$R41*$Z41</f>
        <v>-249984</v>
      </c>
      <c r="AI41" s="22">
        <f t="shared" si="6"/>
        <v>0</v>
      </c>
      <c r="AJ41" s="132">
        <v>0</v>
      </c>
      <c r="AK41" s="145">
        <v>0</v>
      </c>
      <c r="AL41" s="22">
        <v>0</v>
      </c>
      <c r="AM41" s="22">
        <f t="shared" si="81"/>
        <v>0</v>
      </c>
      <c r="AN41" s="146">
        <v>0</v>
      </c>
      <c r="AO41" s="22">
        <f t="shared" si="8"/>
        <v>0</v>
      </c>
      <c r="AP41" s="22">
        <f t="shared" si="85"/>
        <v>0</v>
      </c>
      <c r="AQ41" s="147">
        <v>937440</v>
      </c>
      <c r="AR41" s="110">
        <f t="shared" si="10"/>
        <v>937440</v>
      </c>
      <c r="AS41" s="110">
        <f>($AQ41-$AR41)/$AQ41</f>
        <v>0</v>
      </c>
      <c r="AT41" s="148">
        <v>-249984</v>
      </c>
      <c r="AU41" s="22">
        <f t="shared" ref="AU41:AU42" si="92">$L41*$R41*$Z41</f>
        <v>-249984</v>
      </c>
      <c r="AV41" s="22">
        <f t="shared" si="56"/>
        <v>0</v>
      </c>
      <c r="AW41" s="149">
        <v>687456</v>
      </c>
      <c r="AX41" s="22">
        <f t="shared" si="12"/>
        <v>687456</v>
      </c>
      <c r="AY41" s="22">
        <f t="shared" si="13"/>
        <v>0</v>
      </c>
      <c r="AZ41" s="151">
        <v>937440</v>
      </c>
      <c r="BA41" s="110">
        <f t="shared" si="14"/>
        <v>937440</v>
      </c>
      <c r="BB41" s="22">
        <f t="shared" si="15"/>
        <v>0</v>
      </c>
      <c r="BC41" s="152">
        <v>0</v>
      </c>
      <c r="BD41" s="110">
        <v>0</v>
      </c>
      <c r="BE41" s="110">
        <f t="shared" ref="BE41:BE42" si="93">BC41-BD41</f>
        <v>0</v>
      </c>
      <c r="BF41" s="153">
        <v>937440</v>
      </c>
      <c r="BG41" s="22">
        <f t="shared" si="17"/>
        <v>937440</v>
      </c>
      <c r="BH41" s="22">
        <f t="shared" si="18"/>
        <v>0</v>
      </c>
      <c r="BI41" s="52"/>
      <c r="BJ41" s="49"/>
      <c r="BK41" s="49"/>
      <c r="BL41" s="49"/>
      <c r="BM41" s="49"/>
      <c r="BN41" s="49"/>
      <c r="BO41" s="49"/>
      <c r="BP41" s="49"/>
      <c r="BQ41" s="49"/>
      <c r="BR41" s="50" t="s">
        <v>124</v>
      </c>
      <c r="BS41" s="50" t="s">
        <v>308</v>
      </c>
      <c r="BT41" s="50" t="s">
        <v>185</v>
      </c>
      <c r="BU41" s="50" t="s">
        <v>125</v>
      </c>
      <c r="BV41" s="50" t="s">
        <v>315</v>
      </c>
      <c r="BW41" s="133">
        <v>-3.56712328767123</v>
      </c>
      <c r="BX41" s="22">
        <f t="shared" si="1"/>
        <v>-3.5671232876712327</v>
      </c>
      <c r="BY41" s="22">
        <f t="shared" si="24"/>
        <v>0</v>
      </c>
      <c r="BZ41" s="133">
        <v>-31248</v>
      </c>
      <c r="CA41" s="22">
        <f t="shared" si="19"/>
        <v>-31248</v>
      </c>
      <c r="CB41" s="22">
        <f t="shared" si="20"/>
        <v>0</v>
      </c>
      <c r="CC41" s="133">
        <v>0</v>
      </c>
      <c r="CD41" s="134" t="s">
        <v>125</v>
      </c>
      <c r="CE41" s="134" t="s">
        <v>511</v>
      </c>
      <c r="CF41" s="134" t="s">
        <v>511</v>
      </c>
      <c r="CG41" s="133">
        <v>-42</v>
      </c>
      <c r="CH41" s="50" t="s">
        <v>125</v>
      </c>
    </row>
    <row r="42" spans="3:86" x14ac:dyDescent="0.25">
      <c r="C42" s="50" t="s">
        <v>125</v>
      </c>
      <c r="D42" s="50" t="s">
        <v>508</v>
      </c>
      <c r="E42" s="50" t="s">
        <v>127</v>
      </c>
      <c r="F42" s="49">
        <v>913</v>
      </c>
      <c r="G42" s="50" t="s">
        <v>302</v>
      </c>
      <c r="H42" s="50" t="s">
        <v>340</v>
      </c>
      <c r="I42" s="52">
        <v>40909</v>
      </c>
      <c r="J42" s="52">
        <v>40939</v>
      </c>
      <c r="K42" s="49" t="s">
        <v>128</v>
      </c>
      <c r="L42" s="49">
        <v>-42</v>
      </c>
      <c r="M42" s="50" t="s">
        <v>306</v>
      </c>
      <c r="N42" s="50" t="s">
        <v>305</v>
      </c>
      <c r="O42" s="49"/>
      <c r="P42" s="49"/>
      <c r="Q42" s="49">
        <v>0</v>
      </c>
      <c r="R42" s="49">
        <v>744</v>
      </c>
      <c r="S42" s="140">
        <v>30</v>
      </c>
      <c r="T42" s="22">
        <f>30*1</f>
        <v>30</v>
      </c>
      <c r="U42" s="22">
        <f t="shared" si="83"/>
        <v>0</v>
      </c>
      <c r="V42" s="50" t="s">
        <v>485</v>
      </c>
      <c r="W42" s="141">
        <v>937440</v>
      </c>
      <c r="X42" s="110">
        <f t="shared" si="2"/>
        <v>937440</v>
      </c>
      <c r="Y42" s="110">
        <f t="shared" si="21"/>
        <v>0</v>
      </c>
      <c r="Z42" s="142">
        <v>8</v>
      </c>
      <c r="AA42" s="22">
        <f>'Price Book'!$B$17</f>
        <v>8</v>
      </c>
      <c r="AB42" s="22">
        <f t="shared" si="88"/>
        <v>0</v>
      </c>
      <c r="AC42" s="50" t="s">
        <v>134</v>
      </c>
      <c r="AD42" s="143">
        <v>-249984</v>
      </c>
      <c r="AE42" s="22">
        <f t="shared" si="4"/>
        <v>-249984</v>
      </c>
      <c r="AF42" s="22">
        <f t="shared" si="5"/>
        <v>0</v>
      </c>
      <c r="AG42" s="144">
        <v>-249984</v>
      </c>
      <c r="AH42" s="22">
        <f t="shared" si="91"/>
        <v>-249984</v>
      </c>
      <c r="AI42" s="22">
        <f t="shared" si="6"/>
        <v>0</v>
      </c>
      <c r="AJ42" s="132">
        <v>0</v>
      </c>
      <c r="AK42" s="145">
        <v>0</v>
      </c>
      <c r="AL42" s="22">
        <v>0</v>
      </c>
      <c r="AM42" s="22">
        <f t="shared" si="81"/>
        <v>0</v>
      </c>
      <c r="AN42" s="146">
        <v>0</v>
      </c>
      <c r="AO42" s="22">
        <f t="shared" si="8"/>
        <v>0</v>
      </c>
      <c r="AP42" s="22">
        <f t="shared" si="85"/>
        <v>0</v>
      </c>
      <c r="AQ42" s="147">
        <v>937440</v>
      </c>
      <c r="AR42" s="110">
        <f t="shared" si="10"/>
        <v>937440</v>
      </c>
      <c r="AS42" s="110">
        <f>($AQ42-$AR42)/$AQ42</f>
        <v>0</v>
      </c>
      <c r="AT42" s="148">
        <v>-249984</v>
      </c>
      <c r="AU42" s="22">
        <f t="shared" si="92"/>
        <v>-249984</v>
      </c>
      <c r="AV42" s="22">
        <f t="shared" si="56"/>
        <v>0</v>
      </c>
      <c r="AW42" s="149">
        <v>687456</v>
      </c>
      <c r="AX42" s="22">
        <f t="shared" si="12"/>
        <v>687456</v>
      </c>
      <c r="AY42" s="22">
        <f t="shared" si="13"/>
        <v>0</v>
      </c>
      <c r="AZ42" s="151">
        <v>937440</v>
      </c>
      <c r="BA42" s="110">
        <f t="shared" si="14"/>
        <v>937440</v>
      </c>
      <c r="BB42" s="22">
        <f t="shared" si="15"/>
        <v>0</v>
      </c>
      <c r="BC42" s="152">
        <v>0</v>
      </c>
      <c r="BD42" s="110">
        <v>0</v>
      </c>
      <c r="BE42" s="110">
        <f t="shared" si="93"/>
        <v>0</v>
      </c>
      <c r="BF42" s="153">
        <v>937440</v>
      </c>
      <c r="BG42" s="22">
        <f t="shared" si="17"/>
        <v>937440</v>
      </c>
      <c r="BH42" s="22">
        <f t="shared" si="18"/>
        <v>0</v>
      </c>
      <c r="BI42" s="52"/>
      <c r="BJ42" s="49"/>
      <c r="BK42" s="49"/>
      <c r="BL42" s="49"/>
      <c r="BM42" s="49"/>
      <c r="BN42" s="49"/>
      <c r="BO42" s="49"/>
      <c r="BP42" s="49"/>
      <c r="BQ42" s="49"/>
      <c r="BR42" s="50" t="s">
        <v>124</v>
      </c>
      <c r="BS42" s="50" t="s">
        <v>308</v>
      </c>
      <c r="BT42" s="50" t="s">
        <v>185</v>
      </c>
      <c r="BU42" s="50" t="s">
        <v>125</v>
      </c>
      <c r="BV42" s="50" t="s">
        <v>315</v>
      </c>
      <c r="BW42" s="133">
        <v>-3.56712328767123</v>
      </c>
      <c r="BX42" s="22">
        <f t="shared" si="1"/>
        <v>-3.5671232876712327</v>
      </c>
      <c r="BY42" s="22">
        <f t="shared" si="24"/>
        <v>0</v>
      </c>
      <c r="BZ42" s="133">
        <v>-31248</v>
      </c>
      <c r="CA42" s="22">
        <f t="shared" si="19"/>
        <v>-31248</v>
      </c>
      <c r="CB42" s="22">
        <f t="shared" si="20"/>
        <v>0</v>
      </c>
      <c r="CC42" s="133">
        <v>0</v>
      </c>
      <c r="CD42" s="134" t="s">
        <v>125</v>
      </c>
      <c r="CE42" s="134" t="s">
        <v>511</v>
      </c>
      <c r="CF42" s="134" t="s">
        <v>511</v>
      </c>
      <c r="CG42" s="133">
        <v>-42</v>
      </c>
      <c r="CH42" s="50" t="s">
        <v>125</v>
      </c>
    </row>
    <row r="43" spans="3:86" x14ac:dyDescent="0.25">
      <c r="C43" s="50" t="s">
        <v>125</v>
      </c>
      <c r="D43" s="50" t="s">
        <v>508</v>
      </c>
      <c r="E43" s="50" t="s">
        <v>127</v>
      </c>
      <c r="F43" s="49">
        <v>913</v>
      </c>
      <c r="G43" s="50" t="s">
        <v>302</v>
      </c>
      <c r="H43" s="50" t="s">
        <v>340</v>
      </c>
      <c r="I43" s="52">
        <v>40909</v>
      </c>
      <c r="J43" s="52">
        <v>40939</v>
      </c>
      <c r="K43" s="49" t="s">
        <v>128</v>
      </c>
      <c r="L43" s="49">
        <v>-42</v>
      </c>
      <c r="M43" s="50" t="s">
        <v>306</v>
      </c>
      <c r="N43" s="50" t="s">
        <v>305</v>
      </c>
      <c r="O43" s="49"/>
      <c r="P43" s="49"/>
      <c r="Q43" s="49">
        <v>0</v>
      </c>
      <c r="R43" s="49">
        <v>744</v>
      </c>
      <c r="S43" s="140">
        <v>30</v>
      </c>
      <c r="T43" s="22">
        <f>30*1</f>
        <v>30</v>
      </c>
      <c r="U43" s="22">
        <f t="shared" si="83"/>
        <v>0</v>
      </c>
      <c r="V43" s="50" t="s">
        <v>485</v>
      </c>
      <c r="W43" s="141">
        <v>937440</v>
      </c>
      <c r="X43" s="110">
        <f t="shared" si="2"/>
        <v>937440</v>
      </c>
      <c r="Y43" s="110">
        <f t="shared" si="21"/>
        <v>0</v>
      </c>
      <c r="Z43" s="142">
        <v>8</v>
      </c>
      <c r="AA43" s="22">
        <f>'Price Book'!$B$17</f>
        <v>8</v>
      </c>
      <c r="AB43" s="22">
        <f t="shared" si="88"/>
        <v>0</v>
      </c>
      <c r="AC43" s="50" t="s">
        <v>134</v>
      </c>
      <c r="AD43" s="143">
        <v>-249984</v>
      </c>
      <c r="AE43" s="22">
        <f t="shared" si="4"/>
        <v>-249984</v>
      </c>
      <c r="AF43" s="22">
        <f t="shared" si="5"/>
        <v>0</v>
      </c>
      <c r="AG43" s="144">
        <v>687456</v>
      </c>
      <c r="AH43" s="22">
        <f>$L43*$R43*($Z43-S43)</f>
        <v>687456</v>
      </c>
      <c r="AI43" s="22">
        <f t="shared" ref="AI43" si="94">(ABS(AG43)-ABS(AH43))/ABS(AG43)</f>
        <v>0</v>
      </c>
      <c r="AJ43" s="132">
        <v>0</v>
      </c>
      <c r="AK43" s="145">
        <v>0</v>
      </c>
      <c r="AL43" s="22">
        <v>0</v>
      </c>
      <c r="AM43" s="22">
        <f t="shared" si="81"/>
        <v>0</v>
      </c>
      <c r="AN43" s="146">
        <v>0</v>
      </c>
      <c r="AO43" s="22">
        <f t="shared" si="8"/>
        <v>0</v>
      </c>
      <c r="AP43" s="22">
        <f t="shared" si="85"/>
        <v>0</v>
      </c>
      <c r="AQ43" s="147">
        <v>0</v>
      </c>
      <c r="AR43" s="110">
        <v>0</v>
      </c>
      <c r="AS43" s="22">
        <f t="shared" ref="AS43" si="95">AQ43-AR43</f>
        <v>0</v>
      </c>
      <c r="AT43" s="148">
        <v>687456</v>
      </c>
      <c r="AU43" s="22">
        <f>$L43*$R43*($Z43-$S43)</f>
        <v>687456</v>
      </c>
      <c r="AV43" s="22">
        <f t="shared" si="56"/>
        <v>0</v>
      </c>
      <c r="AW43" s="149">
        <v>687456</v>
      </c>
      <c r="AX43" s="22">
        <f t="shared" si="12"/>
        <v>687456</v>
      </c>
      <c r="AY43" s="22">
        <f t="shared" si="13"/>
        <v>0</v>
      </c>
      <c r="AZ43" s="151">
        <v>0</v>
      </c>
      <c r="BA43" s="110">
        <v>0</v>
      </c>
      <c r="BB43" s="22">
        <f>AZ43-BA43</f>
        <v>0</v>
      </c>
      <c r="BC43" s="152">
        <v>937440</v>
      </c>
      <c r="BD43" s="110">
        <f t="shared" si="32"/>
        <v>937440</v>
      </c>
      <c r="BE43" s="110">
        <f t="shared" si="33"/>
        <v>0</v>
      </c>
      <c r="BF43" s="153">
        <v>937440</v>
      </c>
      <c r="BG43" s="22">
        <f t="shared" si="17"/>
        <v>937440</v>
      </c>
      <c r="BH43" s="22">
        <f t="shared" si="18"/>
        <v>0</v>
      </c>
      <c r="BI43" s="52"/>
      <c r="BJ43" s="49"/>
      <c r="BK43" s="49"/>
      <c r="BL43" s="49"/>
      <c r="BM43" s="49"/>
      <c r="BN43" s="49"/>
      <c r="BO43" s="49"/>
      <c r="BP43" s="49"/>
      <c r="BQ43" s="49"/>
      <c r="BR43" s="50" t="s">
        <v>124</v>
      </c>
      <c r="BS43" s="50" t="s">
        <v>308</v>
      </c>
      <c r="BT43" s="50" t="s">
        <v>185</v>
      </c>
      <c r="BU43" s="50" t="s">
        <v>125</v>
      </c>
      <c r="BV43" s="50" t="s">
        <v>315</v>
      </c>
      <c r="BW43" s="133">
        <v>-3.56712328767123</v>
      </c>
      <c r="BX43" s="22">
        <f t="shared" si="1"/>
        <v>-3.5671232876712327</v>
      </c>
      <c r="BY43" s="22">
        <f t="shared" si="24"/>
        <v>0</v>
      </c>
      <c r="BZ43" s="133">
        <v>-31248</v>
      </c>
      <c r="CA43" s="22">
        <f t="shared" si="19"/>
        <v>-31248</v>
      </c>
      <c r="CB43" s="22">
        <f t="shared" si="20"/>
        <v>0</v>
      </c>
      <c r="CC43" s="133">
        <v>0</v>
      </c>
      <c r="CD43" s="134" t="s">
        <v>125</v>
      </c>
      <c r="CE43" s="134" t="s">
        <v>511</v>
      </c>
      <c r="CF43" s="134" t="s">
        <v>511</v>
      </c>
      <c r="CG43" s="133">
        <v>-42</v>
      </c>
      <c r="CH43" s="50" t="s">
        <v>125</v>
      </c>
    </row>
    <row r="44" spans="3:86" x14ac:dyDescent="0.25">
      <c r="C44" s="50" t="s">
        <v>125</v>
      </c>
      <c r="D44" s="50" t="s">
        <v>508</v>
      </c>
      <c r="E44" s="50" t="s">
        <v>127</v>
      </c>
      <c r="F44" s="49">
        <v>913</v>
      </c>
      <c r="G44" s="50" t="s">
        <v>302</v>
      </c>
      <c r="H44" s="50" t="s">
        <v>377</v>
      </c>
      <c r="I44" s="52">
        <v>40909</v>
      </c>
      <c r="J44" s="52">
        <v>40939</v>
      </c>
      <c r="K44" s="49" t="s">
        <v>128</v>
      </c>
      <c r="L44" s="49">
        <v>-42</v>
      </c>
      <c r="M44" s="50" t="s">
        <v>306</v>
      </c>
      <c r="N44" s="50" t="s">
        <v>305</v>
      </c>
      <c r="O44" s="49"/>
      <c r="P44" s="49"/>
      <c r="Q44" s="49">
        <v>0</v>
      </c>
      <c r="R44" s="49">
        <v>744</v>
      </c>
      <c r="S44" s="140">
        <v>3.8369703549185199</v>
      </c>
      <c r="T44" s="22">
        <f>30*'Exchange Rates Hist'!$D$3</f>
        <v>3.8369703549185101</v>
      </c>
      <c r="U44" s="22">
        <f t="shared" ref="U44:U52" si="96">(S44-T44)/S44</f>
        <v>2.5462700289507052E-15</v>
      </c>
      <c r="V44" s="50" t="s">
        <v>485</v>
      </c>
      <c r="W44" s="141">
        <v>119897.649650494</v>
      </c>
      <c r="X44" s="110">
        <f t="shared" si="2"/>
        <v>119897.64965049391</v>
      </c>
      <c r="Y44" s="110">
        <f t="shared" si="21"/>
        <v>7.2821687184625618E-16</v>
      </c>
      <c r="Z44" s="142">
        <v>8.1635363001990608</v>
      </c>
      <c r="AA44" s="22">
        <f>'Price Book'!$G$12*'Exchange Rates FWD'!$AD$9</f>
        <v>8.1635363001990697</v>
      </c>
      <c r="AB44" s="22">
        <f t="shared" si="88"/>
        <v>-1.087982446624838E-15</v>
      </c>
      <c r="AC44" s="50" t="s">
        <v>134</v>
      </c>
      <c r="AD44" s="143">
        <v>-255094.18230861999</v>
      </c>
      <c r="AE44" s="22">
        <f t="shared" si="4"/>
        <v>-255094.18230862025</v>
      </c>
      <c r="AF44" s="22">
        <f t="shared" si="5"/>
        <v>-1.0268147699021524E-15</v>
      </c>
      <c r="AG44" s="144">
        <v>-255094.18230861999</v>
      </c>
      <c r="AH44" s="22">
        <f t="shared" ref="AH44:AH45" si="97">$L44*$R44*$Z44</f>
        <v>-255094.18230862025</v>
      </c>
      <c r="AI44" s="22">
        <f t="shared" si="6"/>
        <v>-1.0268147699021524E-15</v>
      </c>
      <c r="AJ44" s="132">
        <v>0</v>
      </c>
      <c r="AK44" s="145">
        <v>0</v>
      </c>
      <c r="AL44" s="22">
        <v>0</v>
      </c>
      <c r="AM44" s="22">
        <f t="shared" si="81"/>
        <v>0</v>
      </c>
      <c r="AN44" s="146">
        <v>0</v>
      </c>
      <c r="AO44" s="22">
        <f t="shared" si="8"/>
        <v>0</v>
      </c>
      <c r="AP44" s="22">
        <f t="shared" si="85"/>
        <v>0</v>
      </c>
      <c r="AQ44" s="147">
        <v>119897.649650494</v>
      </c>
      <c r="AR44" s="110">
        <f t="shared" si="10"/>
        <v>119897.64965049391</v>
      </c>
      <c r="AS44" s="110">
        <f>($AQ44-$AR44)/$AQ44</f>
        <v>7.2821687184625618E-16</v>
      </c>
      <c r="AT44" s="148">
        <v>-255094.18230861999</v>
      </c>
      <c r="AU44" s="22">
        <f t="shared" ref="AU44:AU45" si="98">$L44*$R44*$Z44</f>
        <v>-255094.18230862025</v>
      </c>
      <c r="AV44" s="22">
        <f t="shared" si="56"/>
        <v>-1.0268147699021524E-15</v>
      </c>
      <c r="AW44" s="149">
        <v>-135196.532658126</v>
      </c>
      <c r="AX44" s="22">
        <f t="shared" si="12"/>
        <v>-135196.53265812597</v>
      </c>
      <c r="AY44" s="22">
        <f t="shared" si="13"/>
        <v>2.152705390036082E-16</v>
      </c>
      <c r="AZ44" s="151">
        <v>119897.649650494</v>
      </c>
      <c r="BA44" s="110">
        <f t="shared" si="14"/>
        <v>119897.64965049391</v>
      </c>
      <c r="BB44" s="22">
        <f t="shared" si="15"/>
        <v>7.2821687184625618E-16</v>
      </c>
      <c r="BC44" s="152">
        <v>0</v>
      </c>
      <c r="BD44" s="110">
        <v>0</v>
      </c>
      <c r="BE44" s="110">
        <f t="shared" ref="BE44:BE45" si="99">BC44-BD44</f>
        <v>0</v>
      </c>
      <c r="BF44" s="153">
        <v>119897.649650494</v>
      </c>
      <c r="BG44" s="22">
        <f t="shared" si="17"/>
        <v>119897.649650494</v>
      </c>
      <c r="BH44" s="22">
        <f t="shared" si="18"/>
        <v>0</v>
      </c>
      <c r="BI44" s="52"/>
      <c r="BJ44" s="49"/>
      <c r="BK44" s="49"/>
      <c r="BL44" s="49"/>
      <c r="BM44" s="49"/>
      <c r="BN44" s="49"/>
      <c r="BO44" s="49"/>
      <c r="BP44" s="49"/>
      <c r="BQ44" s="49"/>
      <c r="BR44" s="50" t="s">
        <v>408</v>
      </c>
      <c r="BS44" s="50" t="s">
        <v>308</v>
      </c>
      <c r="BT44" s="50" t="s">
        <v>352</v>
      </c>
      <c r="BU44" s="50" t="s">
        <v>125</v>
      </c>
      <c r="BV44" s="50" t="s">
        <v>315</v>
      </c>
      <c r="BW44" s="133">
        <v>-3.56712328767123</v>
      </c>
      <c r="BX44" s="22">
        <f t="shared" si="1"/>
        <v>-3.5671232876712327</v>
      </c>
      <c r="BY44" s="22">
        <f t="shared" si="24"/>
        <v>0</v>
      </c>
      <c r="BZ44" s="133">
        <v>-31248</v>
      </c>
      <c r="CA44" s="22">
        <f t="shared" si="19"/>
        <v>-31248</v>
      </c>
      <c r="CB44" s="22">
        <f t="shared" si="20"/>
        <v>0</v>
      </c>
      <c r="CC44" s="133">
        <v>0</v>
      </c>
      <c r="CD44" s="134" t="s">
        <v>125</v>
      </c>
      <c r="CE44" s="134" t="s">
        <v>511</v>
      </c>
      <c r="CF44" s="134" t="s">
        <v>511</v>
      </c>
      <c r="CG44" s="133">
        <v>-42</v>
      </c>
      <c r="CH44" s="50" t="s">
        <v>125</v>
      </c>
    </row>
    <row r="45" spans="3:86" x14ac:dyDescent="0.25">
      <c r="C45" s="50" t="s">
        <v>125</v>
      </c>
      <c r="D45" s="50" t="s">
        <v>508</v>
      </c>
      <c r="E45" s="50" t="s">
        <v>127</v>
      </c>
      <c r="F45" s="49">
        <v>913</v>
      </c>
      <c r="G45" s="50" t="s">
        <v>302</v>
      </c>
      <c r="H45" s="50" t="s">
        <v>377</v>
      </c>
      <c r="I45" s="52">
        <v>40909</v>
      </c>
      <c r="J45" s="52">
        <v>40939</v>
      </c>
      <c r="K45" s="49" t="s">
        <v>128</v>
      </c>
      <c r="L45" s="49">
        <v>-42</v>
      </c>
      <c r="M45" s="50" t="s">
        <v>306</v>
      </c>
      <c r="N45" s="50" t="s">
        <v>305</v>
      </c>
      <c r="O45" s="49"/>
      <c r="P45" s="49"/>
      <c r="Q45" s="49">
        <v>0</v>
      </c>
      <c r="R45" s="49">
        <v>744</v>
      </c>
      <c r="S45" s="140">
        <v>3.8732558282618901</v>
      </c>
      <c r="T45" s="22">
        <f>30*'Exchange Rates Hist'!$D$4</f>
        <v>3.8732558282619003</v>
      </c>
      <c r="U45" s="22">
        <f t="shared" si="96"/>
        <v>-2.6370713114333479E-15</v>
      </c>
      <c r="V45" s="50" t="s">
        <v>485</v>
      </c>
      <c r="W45" s="141">
        <v>121031.498121528</v>
      </c>
      <c r="X45" s="110">
        <f t="shared" si="2"/>
        <v>121031.49812152755</v>
      </c>
      <c r="Y45" s="110">
        <f t="shared" si="21"/>
        <v>3.7272063808250348E-15</v>
      </c>
      <c r="Z45" s="142">
        <v>8.1635363001990608</v>
      </c>
      <c r="AA45" s="22">
        <f>'Price Book'!$G$12*'Exchange Rates FWD'!$AD$9</f>
        <v>8.1635363001990697</v>
      </c>
      <c r="AB45" s="22">
        <f t="shared" ref="AB45:AB49" si="100">(Z45-AA45)/Z45</f>
        <v>-1.087982446624838E-15</v>
      </c>
      <c r="AC45" s="50" t="s">
        <v>134</v>
      </c>
      <c r="AD45" s="143">
        <v>-255094.18230861999</v>
      </c>
      <c r="AE45" s="22">
        <f t="shared" si="4"/>
        <v>-255094.18230862025</v>
      </c>
      <c r="AF45" s="22">
        <f t="shared" si="5"/>
        <v>-1.0268147699021524E-15</v>
      </c>
      <c r="AG45" s="144">
        <v>-255094.18230861999</v>
      </c>
      <c r="AH45" s="22">
        <f t="shared" si="97"/>
        <v>-255094.18230862025</v>
      </c>
      <c r="AI45" s="22">
        <f t="shared" si="6"/>
        <v>-1.0268147699021524E-15</v>
      </c>
      <c r="AJ45" s="132">
        <v>0</v>
      </c>
      <c r="AK45" s="145">
        <v>0</v>
      </c>
      <c r="AL45" s="22">
        <v>0</v>
      </c>
      <c r="AM45" s="22">
        <f t="shared" si="81"/>
        <v>0</v>
      </c>
      <c r="AN45" s="146">
        <v>0</v>
      </c>
      <c r="AO45" s="22">
        <f t="shared" si="8"/>
        <v>0</v>
      </c>
      <c r="AP45" s="22">
        <f t="shared" si="85"/>
        <v>0</v>
      </c>
      <c r="AQ45" s="147">
        <v>121031.498121528</v>
      </c>
      <c r="AR45" s="110">
        <f t="shared" si="10"/>
        <v>121031.49812152755</v>
      </c>
      <c r="AS45" s="110">
        <f>($AQ45-$AR45)/$AQ45</f>
        <v>3.7272063808250348E-15</v>
      </c>
      <c r="AT45" s="148">
        <v>-255094.18230861999</v>
      </c>
      <c r="AU45" s="22">
        <f t="shared" si="98"/>
        <v>-255094.18230862025</v>
      </c>
      <c r="AV45" s="22">
        <f t="shared" si="56"/>
        <v>-1.0268147699021524E-15</v>
      </c>
      <c r="AW45" s="149">
        <v>-134062.68418709299</v>
      </c>
      <c r="AX45" s="22">
        <f t="shared" si="12"/>
        <v>-134062.684187092</v>
      </c>
      <c r="AY45" s="22">
        <f t="shared" si="13"/>
        <v>7.3811011731496705E-15</v>
      </c>
      <c r="AZ45" s="151">
        <v>121031.498121528</v>
      </c>
      <c r="BA45" s="110">
        <f t="shared" si="14"/>
        <v>121031.49812152755</v>
      </c>
      <c r="BB45" s="22">
        <f t="shared" si="15"/>
        <v>3.7272063808250348E-15</v>
      </c>
      <c r="BC45" s="152">
        <v>0</v>
      </c>
      <c r="BD45" s="110">
        <v>0</v>
      </c>
      <c r="BE45" s="110">
        <f t="shared" si="99"/>
        <v>0</v>
      </c>
      <c r="BF45" s="153">
        <v>121031.498121528</v>
      </c>
      <c r="BG45" s="22">
        <f t="shared" si="17"/>
        <v>121031.498121528</v>
      </c>
      <c r="BH45" s="22">
        <f t="shared" si="18"/>
        <v>0</v>
      </c>
      <c r="BI45" s="52"/>
      <c r="BJ45" s="49"/>
      <c r="BK45" s="49"/>
      <c r="BL45" s="49"/>
      <c r="BM45" s="49"/>
      <c r="BN45" s="49"/>
      <c r="BO45" s="49"/>
      <c r="BP45" s="49"/>
      <c r="BQ45" s="49"/>
      <c r="BR45" s="50" t="s">
        <v>408</v>
      </c>
      <c r="BS45" s="50" t="s">
        <v>308</v>
      </c>
      <c r="BT45" s="50" t="s">
        <v>352</v>
      </c>
      <c r="BU45" s="50" t="s">
        <v>125</v>
      </c>
      <c r="BV45" s="50" t="s">
        <v>315</v>
      </c>
      <c r="BW45" s="133">
        <v>-3.56712328767123</v>
      </c>
      <c r="BX45" s="22">
        <f t="shared" si="1"/>
        <v>-3.5671232876712327</v>
      </c>
      <c r="BY45" s="22">
        <f t="shared" si="24"/>
        <v>0</v>
      </c>
      <c r="BZ45" s="133">
        <v>-31248</v>
      </c>
      <c r="CA45" s="22">
        <f t="shared" si="19"/>
        <v>-31248</v>
      </c>
      <c r="CB45" s="22">
        <f t="shared" si="20"/>
        <v>0</v>
      </c>
      <c r="CC45" s="133">
        <v>0</v>
      </c>
      <c r="CD45" s="134" t="s">
        <v>125</v>
      </c>
      <c r="CE45" s="134" t="s">
        <v>511</v>
      </c>
      <c r="CF45" s="134" t="s">
        <v>511</v>
      </c>
      <c r="CG45" s="133">
        <v>-42</v>
      </c>
      <c r="CH45" s="50" t="s">
        <v>125</v>
      </c>
    </row>
    <row r="46" spans="3:86" x14ac:dyDescent="0.25">
      <c r="C46" s="50" t="s">
        <v>125</v>
      </c>
      <c r="D46" s="50" t="s">
        <v>508</v>
      </c>
      <c r="E46" s="50" t="s">
        <v>127</v>
      </c>
      <c r="F46" s="49">
        <v>913</v>
      </c>
      <c r="G46" s="50" t="s">
        <v>302</v>
      </c>
      <c r="H46" s="50" t="s">
        <v>377</v>
      </c>
      <c r="I46" s="52">
        <v>40909</v>
      </c>
      <c r="J46" s="52">
        <v>40939</v>
      </c>
      <c r="K46" s="49" t="s">
        <v>128</v>
      </c>
      <c r="L46" s="49">
        <v>-42</v>
      </c>
      <c r="M46" s="50" t="s">
        <v>306</v>
      </c>
      <c r="N46" s="50" t="s">
        <v>305</v>
      </c>
      <c r="O46" s="49"/>
      <c r="P46" s="49"/>
      <c r="Q46" s="49">
        <v>0</v>
      </c>
      <c r="R46" s="49">
        <v>744</v>
      </c>
      <c r="S46" s="140">
        <v>3.8642148043339599</v>
      </c>
      <c r="T46" s="22">
        <f>30*'Exchange Rates FWD'!$F$11</f>
        <v>3.86421480434973</v>
      </c>
      <c r="U46" s="22">
        <f t="shared" si="96"/>
        <v>-4.0810495092815412E-12</v>
      </c>
      <c r="V46" s="50" t="s">
        <v>485</v>
      </c>
      <c r="W46" s="141">
        <v>120748.984205828</v>
      </c>
      <c r="X46" s="110">
        <f t="shared" si="2"/>
        <v>120748.98420582758</v>
      </c>
      <c r="Y46" s="110">
        <f t="shared" si="21"/>
        <v>3.4948993103187564E-15</v>
      </c>
      <c r="Z46" s="142">
        <v>8.1723725487078092</v>
      </c>
      <c r="AA46" s="22">
        <f>'Price Book'!$G$12*'Exchange Rates FWD'!$AD$11</f>
        <v>8.1723725487296903</v>
      </c>
      <c r="AB46" s="22">
        <f t="shared" si="100"/>
        <v>-2.6774554656336695E-12</v>
      </c>
      <c r="AC46" s="50" t="s">
        <v>134</v>
      </c>
      <c r="AD46" s="143">
        <v>-255370.297402022</v>
      </c>
      <c r="AE46" s="22">
        <f t="shared" si="4"/>
        <v>-255370.29740202162</v>
      </c>
      <c r="AF46" s="22">
        <f t="shared" si="5"/>
        <v>1.4815732283144625E-15</v>
      </c>
      <c r="AG46" s="144">
        <v>-134621.31319619401</v>
      </c>
      <c r="AH46" s="22">
        <f>$L46*$R46*($Z46-S46)</f>
        <v>-134621.31319619404</v>
      </c>
      <c r="AI46" s="22">
        <f t="shared" ref="AI46" si="101">(ABS(AG46)-ABS(AH46))/ABS(AG46)</f>
        <v>-2.1619036217778124E-16</v>
      </c>
      <c r="AJ46" s="132">
        <v>0</v>
      </c>
      <c r="AK46" s="145">
        <v>0</v>
      </c>
      <c r="AL46" s="22">
        <v>0</v>
      </c>
      <c r="AM46" s="22">
        <f t="shared" si="81"/>
        <v>0</v>
      </c>
      <c r="AN46" s="146">
        <v>0</v>
      </c>
      <c r="AO46" s="22">
        <f t="shared" si="8"/>
        <v>0</v>
      </c>
      <c r="AP46" s="22">
        <f t="shared" si="85"/>
        <v>0</v>
      </c>
      <c r="AQ46" s="147">
        <v>0</v>
      </c>
      <c r="AR46" s="110">
        <v>0</v>
      </c>
      <c r="AS46" s="22">
        <f t="shared" ref="AS46" si="102">AQ46-AR46</f>
        <v>0</v>
      </c>
      <c r="AT46" s="148">
        <v>-134621.31319619401</v>
      </c>
      <c r="AU46" s="22">
        <f>$L46*$R46*($Z46-$S46)</f>
        <v>-134621.31319619404</v>
      </c>
      <c r="AV46" s="22">
        <f t="shared" si="56"/>
        <v>-2.1619036217778124E-16</v>
      </c>
      <c r="AW46" s="149">
        <v>-134621.31319619401</v>
      </c>
      <c r="AX46" s="22">
        <f t="shared" si="12"/>
        <v>-134621.31319619401</v>
      </c>
      <c r="AY46" s="22">
        <f t="shared" si="13"/>
        <v>0</v>
      </c>
      <c r="AZ46" s="151">
        <v>0</v>
      </c>
      <c r="BA46" s="110">
        <v>0</v>
      </c>
      <c r="BB46" s="22">
        <f>AZ46-BA46</f>
        <v>0</v>
      </c>
      <c r="BC46" s="152">
        <v>120748.984205828</v>
      </c>
      <c r="BD46" s="110">
        <f t="shared" si="32"/>
        <v>120748.98420582758</v>
      </c>
      <c r="BE46" s="110">
        <f t="shared" si="33"/>
        <v>3.4948993103187564E-15</v>
      </c>
      <c r="BF46" s="153">
        <v>120748.984205828</v>
      </c>
      <c r="BG46" s="22">
        <f t="shared" si="17"/>
        <v>120748.984205828</v>
      </c>
      <c r="BH46" s="22">
        <f t="shared" si="18"/>
        <v>0</v>
      </c>
      <c r="BI46" s="52"/>
      <c r="BJ46" s="49"/>
      <c r="BK46" s="49"/>
      <c r="BL46" s="49"/>
      <c r="BM46" s="49"/>
      <c r="BN46" s="49"/>
      <c r="BO46" s="49"/>
      <c r="BP46" s="49"/>
      <c r="BQ46" s="49"/>
      <c r="BR46" s="50" t="s">
        <v>408</v>
      </c>
      <c r="BS46" s="50" t="s">
        <v>308</v>
      </c>
      <c r="BT46" s="50" t="s">
        <v>352</v>
      </c>
      <c r="BU46" s="50" t="s">
        <v>125</v>
      </c>
      <c r="BV46" s="50" t="s">
        <v>315</v>
      </c>
      <c r="BW46" s="133">
        <v>-3.56712328767123</v>
      </c>
      <c r="BX46" s="22">
        <f t="shared" si="1"/>
        <v>-3.5671232876712327</v>
      </c>
      <c r="BY46" s="22">
        <f t="shared" si="24"/>
        <v>0</v>
      </c>
      <c r="BZ46" s="133">
        <v>-31248</v>
      </c>
      <c r="CA46" s="22">
        <f t="shared" si="19"/>
        <v>-31248</v>
      </c>
      <c r="CB46" s="22">
        <f t="shared" si="20"/>
        <v>0</v>
      </c>
      <c r="CC46" s="133">
        <v>0</v>
      </c>
      <c r="CD46" s="134" t="s">
        <v>125</v>
      </c>
      <c r="CE46" s="134" t="s">
        <v>511</v>
      </c>
      <c r="CF46" s="134" t="s">
        <v>511</v>
      </c>
      <c r="CG46" s="133">
        <v>-42</v>
      </c>
      <c r="CH46" s="50" t="s">
        <v>125</v>
      </c>
    </row>
    <row r="47" spans="3:86" x14ac:dyDescent="0.25">
      <c r="C47" s="50" t="s">
        <v>125</v>
      </c>
      <c r="D47" s="50" t="s">
        <v>508</v>
      </c>
      <c r="E47" s="50" t="s">
        <v>127</v>
      </c>
      <c r="F47" s="49">
        <v>913</v>
      </c>
      <c r="G47" s="50" t="s">
        <v>302</v>
      </c>
      <c r="H47" s="50" t="s">
        <v>377</v>
      </c>
      <c r="I47" s="52">
        <v>40909</v>
      </c>
      <c r="J47" s="52">
        <v>40939</v>
      </c>
      <c r="K47" s="49" t="s">
        <v>128</v>
      </c>
      <c r="L47" s="49">
        <v>-42</v>
      </c>
      <c r="M47" s="50" t="s">
        <v>306</v>
      </c>
      <c r="N47" s="50" t="s">
        <v>305</v>
      </c>
      <c r="O47" s="49"/>
      <c r="P47" s="49"/>
      <c r="Q47" s="49">
        <v>0</v>
      </c>
      <c r="R47" s="49">
        <v>744</v>
      </c>
      <c r="S47" s="140">
        <v>30</v>
      </c>
      <c r="T47" s="22">
        <f>30*1</f>
        <v>30</v>
      </c>
      <c r="U47" s="22">
        <f t="shared" si="96"/>
        <v>0</v>
      </c>
      <c r="V47" s="50" t="s">
        <v>485</v>
      </c>
      <c r="W47" s="141">
        <v>937440</v>
      </c>
      <c r="X47" s="110">
        <f t="shared" si="2"/>
        <v>937440</v>
      </c>
      <c r="Y47" s="110">
        <f t="shared" si="21"/>
        <v>0</v>
      </c>
      <c r="Z47" s="142">
        <v>8.1635363001990608</v>
      </c>
      <c r="AA47" s="22">
        <f>'Price Book'!$G$12*'Exchange Rates FWD'!$AD$9</f>
        <v>8.1635363001990697</v>
      </c>
      <c r="AB47" s="22">
        <f t="shared" si="100"/>
        <v>-1.087982446624838E-15</v>
      </c>
      <c r="AC47" s="50" t="s">
        <v>134</v>
      </c>
      <c r="AD47" s="143">
        <v>-255094.18230861999</v>
      </c>
      <c r="AE47" s="22">
        <f t="shared" si="4"/>
        <v>-255094.18230862025</v>
      </c>
      <c r="AF47" s="22">
        <f t="shared" si="5"/>
        <v>-1.0268147699021524E-15</v>
      </c>
      <c r="AG47" s="144">
        <v>-255094.18230861999</v>
      </c>
      <c r="AH47" s="22">
        <f t="shared" ref="AH47:AH48" si="103">$L47*$R47*$Z47</f>
        <v>-255094.18230862025</v>
      </c>
      <c r="AI47" s="22">
        <f t="shared" si="6"/>
        <v>-1.0268147699021524E-15</v>
      </c>
      <c r="AJ47" s="132">
        <v>0</v>
      </c>
      <c r="AK47" s="145">
        <v>0</v>
      </c>
      <c r="AL47" s="22">
        <v>0</v>
      </c>
      <c r="AM47" s="22">
        <f t="shared" si="81"/>
        <v>0</v>
      </c>
      <c r="AN47" s="146">
        <v>0</v>
      </c>
      <c r="AO47" s="22">
        <f t="shared" si="8"/>
        <v>0</v>
      </c>
      <c r="AP47" s="22">
        <f t="shared" si="85"/>
        <v>0</v>
      </c>
      <c r="AQ47" s="147">
        <v>937440</v>
      </c>
      <c r="AR47" s="110">
        <f t="shared" si="10"/>
        <v>937440</v>
      </c>
      <c r="AS47" s="110">
        <f>($AQ47-$AR47)/$AQ47</f>
        <v>0</v>
      </c>
      <c r="AT47" s="148">
        <v>-255094.18230861999</v>
      </c>
      <c r="AU47" s="22">
        <f t="shared" ref="AU47:AU48" si="104">$L47*$R47*$Z47</f>
        <v>-255094.18230862025</v>
      </c>
      <c r="AV47" s="22">
        <f t="shared" si="56"/>
        <v>-1.0268147699021524E-15</v>
      </c>
      <c r="AW47" s="149">
        <v>682345.81769138004</v>
      </c>
      <c r="AX47" s="22">
        <f t="shared" si="12"/>
        <v>682345.81769138004</v>
      </c>
      <c r="AY47" s="22">
        <f t="shared" si="13"/>
        <v>0</v>
      </c>
      <c r="AZ47" s="151">
        <v>937440</v>
      </c>
      <c r="BA47" s="110">
        <f t="shared" si="14"/>
        <v>937440</v>
      </c>
      <c r="BB47" s="22">
        <f t="shared" si="15"/>
        <v>0</v>
      </c>
      <c r="BC47" s="152">
        <v>0</v>
      </c>
      <c r="BD47" s="110">
        <v>0</v>
      </c>
      <c r="BE47" s="110">
        <f t="shared" ref="BE47:BE48" si="105">BC47-BD47</f>
        <v>0</v>
      </c>
      <c r="BF47" s="153">
        <v>937440</v>
      </c>
      <c r="BG47" s="22">
        <f t="shared" si="17"/>
        <v>937440</v>
      </c>
      <c r="BH47" s="22">
        <f t="shared" si="18"/>
        <v>0</v>
      </c>
      <c r="BI47" s="52"/>
      <c r="BJ47" s="49"/>
      <c r="BK47" s="49"/>
      <c r="BL47" s="49"/>
      <c r="BM47" s="49"/>
      <c r="BN47" s="49"/>
      <c r="BO47" s="49"/>
      <c r="BP47" s="49"/>
      <c r="BQ47" s="49"/>
      <c r="BR47" s="50" t="s">
        <v>124</v>
      </c>
      <c r="BS47" s="50" t="s">
        <v>308</v>
      </c>
      <c r="BT47" s="50" t="s">
        <v>352</v>
      </c>
      <c r="BU47" s="50" t="s">
        <v>125</v>
      </c>
      <c r="BV47" s="50" t="s">
        <v>315</v>
      </c>
      <c r="BW47" s="133">
        <v>-3.56712328767123</v>
      </c>
      <c r="BX47" s="22">
        <f t="shared" si="1"/>
        <v>-3.5671232876712327</v>
      </c>
      <c r="BY47" s="22">
        <f t="shared" si="24"/>
        <v>0</v>
      </c>
      <c r="BZ47" s="133">
        <v>-31248</v>
      </c>
      <c r="CA47" s="22">
        <f t="shared" si="19"/>
        <v>-31248</v>
      </c>
      <c r="CB47" s="22">
        <f t="shared" si="20"/>
        <v>0</v>
      </c>
      <c r="CC47" s="133">
        <v>0</v>
      </c>
      <c r="CD47" s="134" t="s">
        <v>125</v>
      </c>
      <c r="CE47" s="134" t="s">
        <v>511</v>
      </c>
      <c r="CF47" s="134" t="s">
        <v>511</v>
      </c>
      <c r="CG47" s="133">
        <v>-42</v>
      </c>
      <c r="CH47" s="50" t="s">
        <v>125</v>
      </c>
    </row>
    <row r="48" spans="3:86" x14ac:dyDescent="0.25">
      <c r="C48" s="50" t="s">
        <v>125</v>
      </c>
      <c r="D48" s="50" t="s">
        <v>508</v>
      </c>
      <c r="E48" s="50" t="s">
        <v>127</v>
      </c>
      <c r="F48" s="49">
        <v>913</v>
      </c>
      <c r="G48" s="50" t="s">
        <v>302</v>
      </c>
      <c r="H48" s="50" t="s">
        <v>377</v>
      </c>
      <c r="I48" s="52">
        <v>40909</v>
      </c>
      <c r="J48" s="52">
        <v>40939</v>
      </c>
      <c r="K48" s="49" t="s">
        <v>128</v>
      </c>
      <c r="L48" s="49">
        <v>-42</v>
      </c>
      <c r="M48" s="50" t="s">
        <v>306</v>
      </c>
      <c r="N48" s="50" t="s">
        <v>305</v>
      </c>
      <c r="O48" s="49"/>
      <c r="P48" s="49"/>
      <c r="Q48" s="49">
        <v>0</v>
      </c>
      <c r="R48" s="49">
        <v>744</v>
      </c>
      <c r="S48" s="140">
        <v>30</v>
      </c>
      <c r="T48" s="22">
        <f>30*1</f>
        <v>30</v>
      </c>
      <c r="U48" s="22">
        <f t="shared" si="96"/>
        <v>0</v>
      </c>
      <c r="V48" s="50" t="s">
        <v>485</v>
      </c>
      <c r="W48" s="141">
        <v>937440</v>
      </c>
      <c r="X48" s="110">
        <f t="shared" si="2"/>
        <v>937440</v>
      </c>
      <c r="Y48" s="110">
        <f t="shared" si="21"/>
        <v>0</v>
      </c>
      <c r="Z48" s="142">
        <v>8.1635363001990608</v>
      </c>
      <c r="AA48" s="22">
        <f>'Price Book'!$G$12*'Exchange Rates FWD'!$AD$9</f>
        <v>8.1635363001990697</v>
      </c>
      <c r="AB48" s="22">
        <f t="shared" si="100"/>
        <v>-1.087982446624838E-15</v>
      </c>
      <c r="AC48" s="50" t="s">
        <v>134</v>
      </c>
      <c r="AD48" s="143">
        <v>-255094.18230861999</v>
      </c>
      <c r="AE48" s="22">
        <f t="shared" si="4"/>
        <v>-255094.18230862025</v>
      </c>
      <c r="AF48" s="22">
        <f t="shared" si="5"/>
        <v>-1.0268147699021524E-15</v>
      </c>
      <c r="AG48" s="144">
        <v>-255094.18230861999</v>
      </c>
      <c r="AH48" s="22">
        <f t="shared" si="103"/>
        <v>-255094.18230862025</v>
      </c>
      <c r="AI48" s="22">
        <f t="shared" si="6"/>
        <v>-1.0268147699021524E-15</v>
      </c>
      <c r="AJ48" s="132">
        <v>0</v>
      </c>
      <c r="AK48" s="145">
        <v>0</v>
      </c>
      <c r="AL48" s="22">
        <v>0</v>
      </c>
      <c r="AM48" s="22">
        <f t="shared" si="81"/>
        <v>0</v>
      </c>
      <c r="AN48" s="146">
        <v>0</v>
      </c>
      <c r="AO48" s="22">
        <f t="shared" si="8"/>
        <v>0</v>
      </c>
      <c r="AP48" s="22">
        <f t="shared" si="85"/>
        <v>0</v>
      </c>
      <c r="AQ48" s="147">
        <v>937440</v>
      </c>
      <c r="AR48" s="110">
        <f t="shared" si="10"/>
        <v>937440</v>
      </c>
      <c r="AS48" s="110">
        <f>($AQ48-$AR48)/$AQ48</f>
        <v>0</v>
      </c>
      <c r="AT48" s="148">
        <v>-255094.18230861999</v>
      </c>
      <c r="AU48" s="22">
        <f t="shared" si="104"/>
        <v>-255094.18230862025</v>
      </c>
      <c r="AV48" s="22">
        <f t="shared" si="56"/>
        <v>-1.0268147699021524E-15</v>
      </c>
      <c r="AW48" s="149">
        <v>682345.81769138004</v>
      </c>
      <c r="AX48" s="22">
        <f t="shared" si="12"/>
        <v>682345.81769138004</v>
      </c>
      <c r="AY48" s="22">
        <f t="shared" si="13"/>
        <v>0</v>
      </c>
      <c r="AZ48" s="151">
        <v>937440</v>
      </c>
      <c r="BA48" s="110">
        <f t="shared" si="14"/>
        <v>937440</v>
      </c>
      <c r="BB48" s="22">
        <f t="shared" si="15"/>
        <v>0</v>
      </c>
      <c r="BC48" s="152">
        <v>0</v>
      </c>
      <c r="BD48" s="110">
        <v>0</v>
      </c>
      <c r="BE48" s="110">
        <f t="shared" si="105"/>
        <v>0</v>
      </c>
      <c r="BF48" s="153">
        <v>937440</v>
      </c>
      <c r="BG48" s="22">
        <f t="shared" si="17"/>
        <v>937440</v>
      </c>
      <c r="BH48" s="22">
        <f t="shared" si="18"/>
        <v>0</v>
      </c>
      <c r="BI48" s="52"/>
      <c r="BJ48" s="49"/>
      <c r="BK48" s="49"/>
      <c r="BL48" s="49"/>
      <c r="BM48" s="49"/>
      <c r="BN48" s="49"/>
      <c r="BO48" s="49"/>
      <c r="BP48" s="49"/>
      <c r="BQ48" s="49"/>
      <c r="BR48" s="50" t="s">
        <v>124</v>
      </c>
      <c r="BS48" s="50" t="s">
        <v>308</v>
      </c>
      <c r="BT48" s="50" t="s">
        <v>352</v>
      </c>
      <c r="BU48" s="50" t="s">
        <v>125</v>
      </c>
      <c r="BV48" s="50" t="s">
        <v>315</v>
      </c>
      <c r="BW48" s="133">
        <v>-3.56712328767123</v>
      </c>
      <c r="BX48" s="22">
        <f t="shared" si="1"/>
        <v>-3.5671232876712327</v>
      </c>
      <c r="BY48" s="22">
        <f t="shared" si="24"/>
        <v>0</v>
      </c>
      <c r="BZ48" s="133">
        <v>-31248</v>
      </c>
      <c r="CA48" s="22">
        <f t="shared" si="19"/>
        <v>-31248</v>
      </c>
      <c r="CB48" s="22">
        <f t="shared" si="20"/>
        <v>0</v>
      </c>
      <c r="CC48" s="133">
        <v>0</v>
      </c>
      <c r="CD48" s="134" t="s">
        <v>125</v>
      </c>
      <c r="CE48" s="134" t="s">
        <v>511</v>
      </c>
      <c r="CF48" s="134" t="s">
        <v>511</v>
      </c>
      <c r="CG48" s="133">
        <v>-42</v>
      </c>
      <c r="CH48" s="50" t="s">
        <v>125</v>
      </c>
    </row>
    <row r="49" spans="3:86" x14ac:dyDescent="0.25">
      <c r="C49" s="50" t="s">
        <v>125</v>
      </c>
      <c r="D49" s="50" t="s">
        <v>508</v>
      </c>
      <c r="E49" s="50" t="s">
        <v>127</v>
      </c>
      <c r="F49" s="49">
        <v>913</v>
      </c>
      <c r="G49" s="50" t="s">
        <v>302</v>
      </c>
      <c r="H49" s="50" t="s">
        <v>377</v>
      </c>
      <c r="I49" s="52">
        <v>40909</v>
      </c>
      <c r="J49" s="52">
        <v>40939</v>
      </c>
      <c r="K49" s="49" t="s">
        <v>128</v>
      </c>
      <c r="L49" s="49">
        <v>-42</v>
      </c>
      <c r="M49" s="50" t="s">
        <v>306</v>
      </c>
      <c r="N49" s="50" t="s">
        <v>305</v>
      </c>
      <c r="O49" s="49"/>
      <c r="P49" s="49"/>
      <c r="Q49" s="49">
        <v>0</v>
      </c>
      <c r="R49" s="49">
        <v>744</v>
      </c>
      <c r="S49" s="140">
        <v>30</v>
      </c>
      <c r="T49" s="22">
        <f>30*1</f>
        <v>30</v>
      </c>
      <c r="U49" s="22">
        <f t="shared" si="96"/>
        <v>0</v>
      </c>
      <c r="V49" s="50" t="s">
        <v>485</v>
      </c>
      <c r="W49" s="141">
        <v>937440</v>
      </c>
      <c r="X49" s="110">
        <f t="shared" si="2"/>
        <v>937440</v>
      </c>
      <c r="Y49" s="110">
        <f t="shared" si="21"/>
        <v>0</v>
      </c>
      <c r="Z49" s="142">
        <v>8.1723725487078092</v>
      </c>
      <c r="AA49" s="22">
        <f>'Price Book'!$G$12*'Exchange Rates FWD'!$AD$11</f>
        <v>8.1723725487296903</v>
      </c>
      <c r="AB49" s="22">
        <f t="shared" si="100"/>
        <v>-2.6774554656336695E-12</v>
      </c>
      <c r="AC49" s="50" t="s">
        <v>134</v>
      </c>
      <c r="AD49" s="143">
        <v>-255370.297402022</v>
      </c>
      <c r="AE49" s="22">
        <f t="shared" si="4"/>
        <v>-255370.29740202162</v>
      </c>
      <c r="AF49" s="22">
        <f t="shared" si="5"/>
        <v>1.4815732283144625E-15</v>
      </c>
      <c r="AG49" s="144">
        <v>682069.70259797899</v>
      </c>
      <c r="AH49" s="22">
        <f>$L49*$R49*($Z49-S49)</f>
        <v>682069.70259797841</v>
      </c>
      <c r="AI49" s="22">
        <f t="shared" ref="AI49" si="106">(ABS(AG49)-ABS(AH49))/ABS(AG49)</f>
        <v>8.5339754414770982E-16</v>
      </c>
      <c r="AJ49" s="132">
        <v>0</v>
      </c>
      <c r="AK49" s="145">
        <v>0</v>
      </c>
      <c r="AL49" s="22">
        <v>0</v>
      </c>
      <c r="AM49" s="22">
        <f t="shared" si="81"/>
        <v>0</v>
      </c>
      <c r="AN49" s="146">
        <v>0</v>
      </c>
      <c r="AO49" s="22">
        <f t="shared" si="8"/>
        <v>0</v>
      </c>
      <c r="AP49" s="22">
        <f t="shared" si="85"/>
        <v>0</v>
      </c>
      <c r="AQ49" s="147">
        <v>0</v>
      </c>
      <c r="AR49" s="110">
        <v>0</v>
      </c>
      <c r="AS49" s="22">
        <f t="shared" ref="AS49:AS55" si="107">AQ49-AR49</f>
        <v>0</v>
      </c>
      <c r="AT49" s="148">
        <v>682069.70259797899</v>
      </c>
      <c r="AU49" s="22">
        <f>$L49*$R49*($Z49-$S49)</f>
        <v>682069.70259797841</v>
      </c>
      <c r="AV49" s="22">
        <f t="shared" si="56"/>
        <v>8.5339754414770982E-16</v>
      </c>
      <c r="AW49" s="149">
        <v>682069.70259797899</v>
      </c>
      <c r="AX49" s="22">
        <f t="shared" si="12"/>
        <v>682069.70259797899</v>
      </c>
      <c r="AY49" s="22">
        <f t="shared" si="13"/>
        <v>0</v>
      </c>
      <c r="AZ49" s="151">
        <v>0</v>
      </c>
      <c r="BA49" s="110">
        <v>0</v>
      </c>
      <c r="BB49" s="22">
        <f>AZ49-BA49</f>
        <v>0</v>
      </c>
      <c r="BC49" s="152">
        <v>937440</v>
      </c>
      <c r="BD49" s="110">
        <f t="shared" si="32"/>
        <v>937440</v>
      </c>
      <c r="BE49" s="110">
        <f t="shared" si="33"/>
        <v>0</v>
      </c>
      <c r="BF49" s="153">
        <v>937440</v>
      </c>
      <c r="BG49" s="22">
        <f t="shared" si="17"/>
        <v>937440</v>
      </c>
      <c r="BH49" s="22">
        <f t="shared" si="18"/>
        <v>0</v>
      </c>
      <c r="BI49" s="52"/>
      <c r="BJ49" s="49"/>
      <c r="BK49" s="49"/>
      <c r="BL49" s="49"/>
      <c r="BM49" s="49"/>
      <c r="BN49" s="49"/>
      <c r="BO49" s="49"/>
      <c r="BP49" s="49"/>
      <c r="BQ49" s="49"/>
      <c r="BR49" s="50" t="s">
        <v>124</v>
      </c>
      <c r="BS49" s="50" t="s">
        <v>308</v>
      </c>
      <c r="BT49" s="50" t="s">
        <v>352</v>
      </c>
      <c r="BU49" s="50" t="s">
        <v>125</v>
      </c>
      <c r="BV49" s="50" t="s">
        <v>315</v>
      </c>
      <c r="BW49" s="133">
        <v>-3.56712328767123</v>
      </c>
      <c r="BX49" s="22">
        <f t="shared" si="1"/>
        <v>-3.5671232876712327</v>
      </c>
      <c r="BY49" s="22">
        <f t="shared" si="24"/>
        <v>0</v>
      </c>
      <c r="BZ49" s="133">
        <v>-31248</v>
      </c>
      <c r="CA49" s="22">
        <f t="shared" si="19"/>
        <v>-31248</v>
      </c>
      <c r="CB49" s="22">
        <f t="shared" si="20"/>
        <v>0</v>
      </c>
      <c r="CC49" s="133">
        <v>0</v>
      </c>
      <c r="CD49" s="134" t="s">
        <v>125</v>
      </c>
      <c r="CE49" s="134" t="s">
        <v>511</v>
      </c>
      <c r="CF49" s="134" t="s">
        <v>511</v>
      </c>
      <c r="CG49" s="133">
        <v>-42</v>
      </c>
      <c r="CH49" s="50" t="s">
        <v>125</v>
      </c>
    </row>
    <row r="50" spans="3:86" x14ac:dyDescent="0.25">
      <c r="C50" s="50" t="s">
        <v>125</v>
      </c>
      <c r="D50" s="50" t="s">
        <v>508</v>
      </c>
      <c r="E50" s="50" t="s">
        <v>127</v>
      </c>
      <c r="F50" s="49">
        <v>915</v>
      </c>
      <c r="G50" s="50" t="s">
        <v>302</v>
      </c>
      <c r="H50" s="50" t="s">
        <v>324</v>
      </c>
      <c r="I50" s="52">
        <v>40909</v>
      </c>
      <c r="J50" s="52">
        <v>41274</v>
      </c>
      <c r="K50" s="49" t="s">
        <v>128</v>
      </c>
      <c r="L50" s="49">
        <v>40</v>
      </c>
      <c r="M50" s="50" t="s">
        <v>306</v>
      </c>
      <c r="N50" s="50" t="s">
        <v>305</v>
      </c>
      <c r="O50" s="49"/>
      <c r="P50" s="49"/>
      <c r="Q50" s="49">
        <v>0</v>
      </c>
      <c r="R50" s="49">
        <v>8784</v>
      </c>
      <c r="S50" s="140">
        <v>3.5811723312572799</v>
      </c>
      <c r="T50" s="22">
        <f>28*'Exchange Rates Hist'!$D$3</f>
        <v>3.5811723312572759</v>
      </c>
      <c r="U50" s="22">
        <f t="shared" si="96"/>
        <v>1.1160599152868368E-15</v>
      </c>
      <c r="V50" s="50" t="s">
        <v>485</v>
      </c>
      <c r="W50" s="141">
        <v>-1258280.71031056</v>
      </c>
      <c r="X50" s="110">
        <f t="shared" si="2"/>
        <v>-1258280.7103105579</v>
      </c>
      <c r="Y50" s="110">
        <f t="shared" si="21"/>
        <v>1.6653484200418491E-15</v>
      </c>
      <c r="Z50" s="142">
        <v>0</v>
      </c>
      <c r="AA50" s="22" t="s">
        <v>576</v>
      </c>
      <c r="AC50" s="50" t="s">
        <v>125</v>
      </c>
      <c r="AD50" s="143">
        <v>0</v>
      </c>
      <c r="AE50" s="22">
        <f t="shared" si="4"/>
        <v>0</v>
      </c>
      <c r="AF50" s="22">
        <v>0</v>
      </c>
      <c r="AG50" s="144">
        <v>0</v>
      </c>
      <c r="AI50" s="22">
        <v>0</v>
      </c>
      <c r="AJ50" s="132">
        <v>0</v>
      </c>
      <c r="AK50" s="145">
        <v>0</v>
      </c>
      <c r="AL50" s="22">
        <v>0</v>
      </c>
      <c r="AM50" s="22">
        <f t="shared" si="81"/>
        <v>0</v>
      </c>
      <c r="AN50" s="146">
        <v>0</v>
      </c>
      <c r="AO50" s="22">
        <f t="shared" si="8"/>
        <v>0</v>
      </c>
      <c r="AP50" s="22">
        <f t="shared" si="85"/>
        <v>0</v>
      </c>
      <c r="AQ50" s="147">
        <v>0</v>
      </c>
      <c r="AR50" s="110">
        <v>0</v>
      </c>
      <c r="AS50" s="22">
        <f t="shared" si="107"/>
        <v>0</v>
      </c>
      <c r="AT50" s="148">
        <v>0</v>
      </c>
      <c r="AV50" s="22">
        <v>0</v>
      </c>
      <c r="AW50" s="149">
        <v>0</v>
      </c>
      <c r="AX50" s="22">
        <f t="shared" si="12"/>
        <v>0</v>
      </c>
      <c r="AY50" s="22">
        <f t="shared" ref="AY50:AY55" si="108">AW50-AX50</f>
        <v>0</v>
      </c>
      <c r="AZ50" s="151">
        <v>-1258280.71031056</v>
      </c>
      <c r="BA50" s="110">
        <f t="shared" si="14"/>
        <v>-1258280.7103105579</v>
      </c>
      <c r="BB50" s="22">
        <f t="shared" si="15"/>
        <v>1.6653484200418491E-15</v>
      </c>
      <c r="BC50" s="152">
        <v>0</v>
      </c>
      <c r="BD50" s="110">
        <v>0</v>
      </c>
      <c r="BE50" s="150">
        <f t="shared" ref="BE50:BE68" si="109">BC50-BD50</f>
        <v>0</v>
      </c>
      <c r="BF50" s="153">
        <v>-1258280.71031056</v>
      </c>
      <c r="BG50" s="22">
        <f t="shared" si="17"/>
        <v>-1258280.71031056</v>
      </c>
      <c r="BH50" s="22">
        <f t="shared" si="18"/>
        <v>0</v>
      </c>
      <c r="BI50" s="52"/>
      <c r="BJ50" s="49"/>
      <c r="BK50" s="49"/>
      <c r="BL50" s="49"/>
      <c r="BM50" s="49"/>
      <c r="BN50" s="49"/>
      <c r="BO50" s="49"/>
      <c r="BP50" s="49"/>
      <c r="BQ50" s="49"/>
      <c r="BR50" s="50" t="s">
        <v>408</v>
      </c>
      <c r="BS50" s="50" t="s">
        <v>308</v>
      </c>
      <c r="BT50" s="50" t="s">
        <v>125</v>
      </c>
      <c r="BU50" s="50" t="s">
        <v>125</v>
      </c>
      <c r="BV50" s="50" t="s">
        <v>315</v>
      </c>
      <c r="BW50" s="133">
        <v>0</v>
      </c>
      <c r="BX50" s="22">
        <v>0</v>
      </c>
      <c r="BY50" s="22">
        <f t="shared" si="24"/>
        <v>0</v>
      </c>
      <c r="BZ50" s="133">
        <v>0</v>
      </c>
      <c r="CA50" s="22">
        <v>0</v>
      </c>
      <c r="CB50" s="22">
        <f t="shared" si="20"/>
        <v>0</v>
      </c>
      <c r="CC50" s="133">
        <v>0</v>
      </c>
      <c r="CD50" s="134" t="s">
        <v>125</v>
      </c>
      <c r="CE50" s="134" t="s">
        <v>512</v>
      </c>
      <c r="CF50" s="134" t="s">
        <v>512</v>
      </c>
      <c r="CG50" s="133">
        <v>40</v>
      </c>
      <c r="CH50" s="50" t="s">
        <v>125</v>
      </c>
    </row>
    <row r="51" spans="3:86" x14ac:dyDescent="0.25">
      <c r="C51" s="50" t="s">
        <v>125</v>
      </c>
      <c r="D51" s="50" t="s">
        <v>508</v>
      </c>
      <c r="E51" s="50" t="s">
        <v>127</v>
      </c>
      <c r="F51" s="49">
        <v>915</v>
      </c>
      <c r="G51" s="50" t="s">
        <v>302</v>
      </c>
      <c r="H51" s="50" t="s">
        <v>324</v>
      </c>
      <c r="I51" s="52">
        <v>40909</v>
      </c>
      <c r="J51" s="52">
        <v>41274</v>
      </c>
      <c r="K51" s="49" t="s">
        <v>128</v>
      </c>
      <c r="L51" s="49">
        <v>40</v>
      </c>
      <c r="M51" s="50" t="s">
        <v>306</v>
      </c>
      <c r="N51" s="50" t="s">
        <v>305</v>
      </c>
      <c r="O51" s="49"/>
      <c r="P51" s="49"/>
      <c r="Q51" s="49">
        <v>0</v>
      </c>
      <c r="R51" s="49">
        <v>8784</v>
      </c>
      <c r="S51" s="140">
        <v>3.61503877304443</v>
      </c>
      <c r="T51" s="22">
        <f>28*'Exchange Rates Hist'!$D$4</f>
        <v>3.6150387730444402</v>
      </c>
      <c r="U51" s="22">
        <f t="shared" si="96"/>
        <v>-2.8254335479643018E-15</v>
      </c>
      <c r="V51" s="50" t="s">
        <v>485</v>
      </c>
      <c r="W51" s="141">
        <v>-1270180.0232968901</v>
      </c>
      <c r="X51" s="110">
        <f t="shared" si="2"/>
        <v>-1270180.023296891</v>
      </c>
      <c r="Y51" s="110">
        <f t="shared" si="21"/>
        <v>-7.3322092737542017E-16</v>
      </c>
      <c r="Z51" s="142">
        <v>0</v>
      </c>
      <c r="AA51" s="22" t="s">
        <v>576</v>
      </c>
      <c r="AC51" s="50" t="s">
        <v>125</v>
      </c>
      <c r="AD51" s="143">
        <v>0</v>
      </c>
      <c r="AE51" s="22">
        <f t="shared" si="4"/>
        <v>0</v>
      </c>
      <c r="AF51" s="22">
        <v>0</v>
      </c>
      <c r="AG51" s="144">
        <v>0</v>
      </c>
      <c r="AI51" s="22">
        <v>0</v>
      </c>
      <c r="AJ51" s="132">
        <v>0</v>
      </c>
      <c r="AK51" s="145">
        <v>0</v>
      </c>
      <c r="AL51" s="22">
        <v>0</v>
      </c>
      <c r="AM51" s="22">
        <f t="shared" si="81"/>
        <v>0</v>
      </c>
      <c r="AN51" s="146">
        <v>0</v>
      </c>
      <c r="AO51" s="22">
        <f t="shared" si="8"/>
        <v>0</v>
      </c>
      <c r="AP51" s="22">
        <f t="shared" si="85"/>
        <v>0</v>
      </c>
      <c r="AQ51" s="147">
        <v>0</v>
      </c>
      <c r="AR51" s="110">
        <v>0</v>
      </c>
      <c r="AS51" s="22">
        <f t="shared" si="107"/>
        <v>0</v>
      </c>
      <c r="AT51" s="148">
        <v>0</v>
      </c>
      <c r="AV51" s="22">
        <v>0</v>
      </c>
      <c r="AW51" s="149">
        <v>0</v>
      </c>
      <c r="AX51" s="22">
        <f t="shared" si="12"/>
        <v>0</v>
      </c>
      <c r="AY51" s="22">
        <f t="shared" si="108"/>
        <v>0</v>
      </c>
      <c r="AZ51" s="151">
        <v>-1270180.0232968901</v>
      </c>
      <c r="BA51" s="110">
        <f t="shared" si="14"/>
        <v>-1270180.023296891</v>
      </c>
      <c r="BB51" s="22">
        <f t="shared" si="15"/>
        <v>-7.3322092737542017E-16</v>
      </c>
      <c r="BC51" s="152">
        <v>0</v>
      </c>
      <c r="BD51" s="110">
        <v>0</v>
      </c>
      <c r="BE51" s="150">
        <f t="shared" si="109"/>
        <v>0</v>
      </c>
      <c r="BF51" s="153">
        <v>-1270180.0232968901</v>
      </c>
      <c r="BG51" s="22">
        <f t="shared" si="17"/>
        <v>-1270180.0232968901</v>
      </c>
      <c r="BH51" s="22">
        <f t="shared" si="18"/>
        <v>0</v>
      </c>
      <c r="BI51" s="52"/>
      <c r="BJ51" s="49"/>
      <c r="BK51" s="49"/>
      <c r="BL51" s="49"/>
      <c r="BM51" s="49"/>
      <c r="BN51" s="49"/>
      <c r="BO51" s="49"/>
      <c r="BP51" s="49"/>
      <c r="BQ51" s="49"/>
      <c r="BR51" s="50" t="s">
        <v>408</v>
      </c>
      <c r="BS51" s="50" t="s">
        <v>308</v>
      </c>
      <c r="BT51" s="50" t="s">
        <v>125</v>
      </c>
      <c r="BU51" s="50" t="s">
        <v>125</v>
      </c>
      <c r="BV51" s="50" t="s">
        <v>315</v>
      </c>
      <c r="BW51" s="133">
        <v>0</v>
      </c>
      <c r="BX51" s="22">
        <v>0</v>
      </c>
      <c r="BY51" s="22">
        <f t="shared" si="24"/>
        <v>0</v>
      </c>
      <c r="BZ51" s="133">
        <v>0</v>
      </c>
      <c r="CA51" s="22">
        <v>0</v>
      </c>
      <c r="CB51" s="22">
        <f t="shared" si="20"/>
        <v>0</v>
      </c>
      <c r="CC51" s="133">
        <v>0</v>
      </c>
      <c r="CD51" s="134" t="s">
        <v>125</v>
      </c>
      <c r="CE51" s="134" t="s">
        <v>512</v>
      </c>
      <c r="CF51" s="134" t="s">
        <v>512</v>
      </c>
      <c r="CG51" s="133">
        <v>40</v>
      </c>
      <c r="CH51" s="50" t="s">
        <v>125</v>
      </c>
    </row>
    <row r="52" spans="3:86" x14ac:dyDescent="0.25">
      <c r="C52" s="50" t="s">
        <v>125</v>
      </c>
      <c r="D52" s="50" t="s">
        <v>508</v>
      </c>
      <c r="E52" s="50" t="s">
        <v>127</v>
      </c>
      <c r="F52" s="49">
        <v>915</v>
      </c>
      <c r="G52" s="50" t="s">
        <v>302</v>
      </c>
      <c r="H52" s="50" t="s">
        <v>324</v>
      </c>
      <c r="I52" s="52">
        <v>40909</v>
      </c>
      <c r="J52" s="52">
        <v>41274</v>
      </c>
      <c r="K52" s="49" t="s">
        <v>128</v>
      </c>
      <c r="L52" s="49">
        <v>40</v>
      </c>
      <c r="M52" s="50" t="s">
        <v>306</v>
      </c>
      <c r="N52" s="50" t="s">
        <v>305</v>
      </c>
      <c r="O52" s="49"/>
      <c r="P52" s="49"/>
      <c r="Q52" s="49">
        <v>0</v>
      </c>
      <c r="R52" s="49">
        <v>8784</v>
      </c>
      <c r="S52" s="140">
        <v>3.6066004359181298</v>
      </c>
      <c r="T52" s="22">
        <f>28*'Exchange Rates FWD'!$F$11</f>
        <v>3.6066004840597481</v>
      </c>
      <c r="U52" s="22">
        <f t="shared" si="96"/>
        <v>-1.3348198421970159E-8</v>
      </c>
      <c r="V52" s="50" t="s">
        <v>485</v>
      </c>
      <c r="W52" s="141">
        <v>-1267215.12916419</v>
      </c>
      <c r="X52" s="110">
        <f t="shared" si="2"/>
        <v>-1267215.129164194</v>
      </c>
      <c r="Y52" s="110">
        <f t="shared" si="21"/>
        <v>-3.1234798662216253E-15</v>
      </c>
      <c r="Z52" s="142">
        <v>0</v>
      </c>
      <c r="AA52" s="22" t="s">
        <v>576</v>
      </c>
      <c r="AC52" s="50" t="s">
        <v>125</v>
      </c>
      <c r="AD52" s="143">
        <v>0</v>
      </c>
      <c r="AE52" s="22">
        <f t="shared" si="4"/>
        <v>0</v>
      </c>
      <c r="AF52" s="22">
        <v>0</v>
      </c>
      <c r="AG52" s="144">
        <v>0</v>
      </c>
      <c r="AI52" s="22">
        <v>0</v>
      </c>
      <c r="AJ52" s="132">
        <v>0</v>
      </c>
      <c r="AK52" s="145">
        <v>0</v>
      </c>
      <c r="AL52" s="22">
        <v>0</v>
      </c>
      <c r="AM52" s="22">
        <f t="shared" si="81"/>
        <v>0</v>
      </c>
      <c r="AN52" s="146">
        <v>0</v>
      </c>
      <c r="AO52" s="22">
        <f t="shared" si="8"/>
        <v>0</v>
      </c>
      <c r="AP52" s="22">
        <f t="shared" si="85"/>
        <v>0</v>
      </c>
      <c r="AQ52" s="147">
        <v>0</v>
      </c>
      <c r="AR52" s="110">
        <v>0</v>
      </c>
      <c r="AS52" s="22">
        <f t="shared" si="107"/>
        <v>0</v>
      </c>
      <c r="AT52" s="148">
        <v>0</v>
      </c>
      <c r="AV52" s="22">
        <v>0</v>
      </c>
      <c r="AW52" s="149">
        <v>0</v>
      </c>
      <c r="AX52" s="22">
        <f t="shared" si="12"/>
        <v>0</v>
      </c>
      <c r="AY52" s="22">
        <f t="shared" si="108"/>
        <v>0</v>
      </c>
      <c r="AZ52" s="151">
        <v>-1267215.12916419</v>
      </c>
      <c r="BA52" s="110">
        <f t="shared" si="14"/>
        <v>-1267215.129164194</v>
      </c>
      <c r="BB52" s="22">
        <f t="shared" si="15"/>
        <v>-3.1234798662216253E-15</v>
      </c>
      <c r="BC52" s="152">
        <v>0</v>
      </c>
      <c r="BD52" s="110">
        <v>0</v>
      </c>
      <c r="BE52" s="150">
        <f t="shared" si="109"/>
        <v>0</v>
      </c>
      <c r="BF52" s="153">
        <v>-1267215.12916419</v>
      </c>
      <c r="BG52" s="22">
        <f t="shared" si="17"/>
        <v>-1267215.12916419</v>
      </c>
      <c r="BH52" s="22">
        <f t="shared" si="18"/>
        <v>0</v>
      </c>
      <c r="BI52" s="52"/>
      <c r="BJ52" s="49"/>
      <c r="BK52" s="49"/>
      <c r="BL52" s="49"/>
      <c r="BM52" s="49"/>
      <c r="BN52" s="49"/>
      <c r="BO52" s="49"/>
      <c r="BP52" s="49"/>
      <c r="BQ52" s="49"/>
      <c r="BR52" s="50" t="s">
        <v>408</v>
      </c>
      <c r="BS52" s="50" t="s">
        <v>308</v>
      </c>
      <c r="BT52" s="50" t="s">
        <v>125</v>
      </c>
      <c r="BU52" s="50" t="s">
        <v>125</v>
      </c>
      <c r="BV52" s="50" t="s">
        <v>315</v>
      </c>
      <c r="BW52" s="133">
        <v>0</v>
      </c>
      <c r="BX52" s="22">
        <v>0</v>
      </c>
      <c r="BY52" s="22">
        <f t="shared" si="24"/>
        <v>0</v>
      </c>
      <c r="BZ52" s="133">
        <v>0</v>
      </c>
      <c r="CA52" s="22">
        <v>0</v>
      </c>
      <c r="CB52" s="22">
        <f t="shared" si="20"/>
        <v>0</v>
      </c>
      <c r="CC52" s="133">
        <v>0</v>
      </c>
      <c r="CD52" s="134" t="s">
        <v>125</v>
      </c>
      <c r="CE52" s="134" t="s">
        <v>512</v>
      </c>
      <c r="CF52" s="134" t="s">
        <v>512</v>
      </c>
      <c r="CG52" s="133">
        <v>40</v>
      </c>
      <c r="CH52" s="50" t="s">
        <v>125</v>
      </c>
    </row>
    <row r="53" spans="3:86" x14ac:dyDescent="0.25">
      <c r="C53" s="50" t="s">
        <v>125</v>
      </c>
      <c r="D53" s="50" t="s">
        <v>508</v>
      </c>
      <c r="E53" s="50" t="s">
        <v>127</v>
      </c>
      <c r="F53" s="49">
        <v>915</v>
      </c>
      <c r="G53" s="50" t="s">
        <v>302</v>
      </c>
      <c r="H53" s="50" t="s">
        <v>324</v>
      </c>
      <c r="I53" s="52">
        <v>40909</v>
      </c>
      <c r="J53" s="52">
        <v>41274</v>
      </c>
      <c r="K53" s="49" t="s">
        <v>128</v>
      </c>
      <c r="L53" s="49">
        <v>40</v>
      </c>
      <c r="M53" s="50" t="s">
        <v>306</v>
      </c>
      <c r="N53" s="50" t="s">
        <v>305</v>
      </c>
      <c r="O53" s="49"/>
      <c r="P53" s="49"/>
      <c r="Q53" s="49">
        <v>0</v>
      </c>
      <c r="R53" s="49">
        <v>8784</v>
      </c>
      <c r="S53" s="140">
        <v>28</v>
      </c>
      <c r="T53" s="22">
        <f>28*1</f>
        <v>28</v>
      </c>
      <c r="U53" s="22">
        <f t="shared" ref="U53" si="110">(S53-T53)/S53</f>
        <v>0</v>
      </c>
      <c r="V53" s="50" t="s">
        <v>485</v>
      </c>
      <c r="W53" s="141">
        <v>-9838080</v>
      </c>
      <c r="X53" s="110">
        <f t="shared" si="2"/>
        <v>-9838080</v>
      </c>
      <c r="Y53" s="110">
        <f t="shared" si="21"/>
        <v>0</v>
      </c>
      <c r="Z53" s="142">
        <v>0</v>
      </c>
      <c r="AA53" s="22" t="s">
        <v>576</v>
      </c>
      <c r="AC53" s="50" t="s">
        <v>125</v>
      </c>
      <c r="AD53" s="143">
        <v>0</v>
      </c>
      <c r="AE53" s="22">
        <f t="shared" si="4"/>
        <v>0</v>
      </c>
      <c r="AF53" s="22">
        <v>0</v>
      </c>
      <c r="AG53" s="144">
        <v>0</v>
      </c>
      <c r="AI53" s="22">
        <v>0</v>
      </c>
      <c r="AJ53" s="132">
        <v>0</v>
      </c>
      <c r="AK53" s="145">
        <v>0</v>
      </c>
      <c r="AL53" s="22">
        <v>0</v>
      </c>
      <c r="AM53" s="22">
        <f t="shared" si="81"/>
        <v>0</v>
      </c>
      <c r="AN53" s="146">
        <v>0</v>
      </c>
      <c r="AO53" s="22">
        <f t="shared" si="8"/>
        <v>0</v>
      </c>
      <c r="AP53" s="22">
        <f t="shared" si="85"/>
        <v>0</v>
      </c>
      <c r="AQ53" s="147">
        <v>0</v>
      </c>
      <c r="AR53" s="110">
        <v>0</v>
      </c>
      <c r="AS53" s="22">
        <f t="shared" si="107"/>
        <v>0</v>
      </c>
      <c r="AT53" s="148">
        <v>0</v>
      </c>
      <c r="AV53" s="22">
        <v>0</v>
      </c>
      <c r="AW53" s="149">
        <v>0</v>
      </c>
      <c r="AX53" s="22">
        <f t="shared" si="12"/>
        <v>0</v>
      </c>
      <c r="AY53" s="22">
        <f t="shared" si="108"/>
        <v>0</v>
      </c>
      <c r="AZ53" s="151">
        <v>-9838080</v>
      </c>
      <c r="BA53" s="110">
        <f t="shared" si="14"/>
        <v>-9838080</v>
      </c>
      <c r="BB53" s="22">
        <f t="shared" si="15"/>
        <v>0</v>
      </c>
      <c r="BC53" s="152">
        <v>0</v>
      </c>
      <c r="BD53" s="110">
        <v>0</v>
      </c>
      <c r="BE53" s="150">
        <f t="shared" si="109"/>
        <v>0</v>
      </c>
      <c r="BF53" s="153">
        <v>-9838080</v>
      </c>
      <c r="BG53" s="22">
        <f t="shared" si="17"/>
        <v>-9838080</v>
      </c>
      <c r="BH53" s="22">
        <f t="shared" si="18"/>
        <v>0</v>
      </c>
      <c r="BI53" s="52"/>
      <c r="BJ53" s="49"/>
      <c r="BK53" s="49"/>
      <c r="BL53" s="49"/>
      <c r="BM53" s="49"/>
      <c r="BN53" s="49"/>
      <c r="BO53" s="49"/>
      <c r="BP53" s="49"/>
      <c r="BQ53" s="49"/>
      <c r="BR53" s="50" t="s">
        <v>124</v>
      </c>
      <c r="BS53" s="50" t="s">
        <v>308</v>
      </c>
      <c r="BT53" s="50" t="s">
        <v>125</v>
      </c>
      <c r="BU53" s="50" t="s">
        <v>125</v>
      </c>
      <c r="BV53" s="50" t="s">
        <v>315</v>
      </c>
      <c r="BW53" s="133">
        <v>0</v>
      </c>
      <c r="BX53" s="22">
        <v>0</v>
      </c>
      <c r="BY53" s="22">
        <f t="shared" si="24"/>
        <v>0</v>
      </c>
      <c r="BZ53" s="133">
        <v>0</v>
      </c>
      <c r="CA53" s="22">
        <v>0</v>
      </c>
      <c r="CB53" s="22">
        <f t="shared" si="20"/>
        <v>0</v>
      </c>
      <c r="CC53" s="133">
        <v>0</v>
      </c>
      <c r="CD53" s="134" t="s">
        <v>125</v>
      </c>
      <c r="CE53" s="134" t="s">
        <v>512</v>
      </c>
      <c r="CF53" s="134" t="s">
        <v>512</v>
      </c>
      <c r="CG53" s="133">
        <v>40</v>
      </c>
      <c r="CH53" s="50" t="s">
        <v>125</v>
      </c>
    </row>
    <row r="54" spans="3:86" x14ac:dyDescent="0.25">
      <c r="C54" s="50" t="s">
        <v>125</v>
      </c>
      <c r="D54" s="50" t="s">
        <v>508</v>
      </c>
      <c r="E54" s="50" t="s">
        <v>127</v>
      </c>
      <c r="F54" s="49">
        <v>915</v>
      </c>
      <c r="G54" s="50" t="s">
        <v>302</v>
      </c>
      <c r="H54" s="50" t="s">
        <v>324</v>
      </c>
      <c r="I54" s="52">
        <v>40909</v>
      </c>
      <c r="J54" s="52">
        <v>41274</v>
      </c>
      <c r="K54" s="49" t="s">
        <v>128</v>
      </c>
      <c r="L54" s="49">
        <v>40</v>
      </c>
      <c r="M54" s="50" t="s">
        <v>306</v>
      </c>
      <c r="N54" s="50" t="s">
        <v>305</v>
      </c>
      <c r="O54" s="49"/>
      <c r="P54" s="49"/>
      <c r="Q54" s="49">
        <v>0</v>
      </c>
      <c r="R54" s="49">
        <v>8784</v>
      </c>
      <c r="S54" s="140">
        <v>28</v>
      </c>
      <c r="T54" s="22">
        <f>28*1</f>
        <v>28</v>
      </c>
      <c r="U54" s="22">
        <f t="shared" ref="U54:U59" si="111">(S54-T54)/S54</f>
        <v>0</v>
      </c>
      <c r="V54" s="50" t="s">
        <v>485</v>
      </c>
      <c r="W54" s="141">
        <v>-9838080</v>
      </c>
      <c r="X54" s="110">
        <f t="shared" si="2"/>
        <v>-9838080</v>
      </c>
      <c r="Y54" s="110">
        <f t="shared" si="21"/>
        <v>0</v>
      </c>
      <c r="Z54" s="142">
        <v>0</v>
      </c>
      <c r="AA54" s="22" t="s">
        <v>576</v>
      </c>
      <c r="AC54" s="50" t="s">
        <v>125</v>
      </c>
      <c r="AD54" s="143">
        <v>0</v>
      </c>
      <c r="AE54" s="22">
        <f t="shared" si="4"/>
        <v>0</v>
      </c>
      <c r="AF54" s="22">
        <v>0</v>
      </c>
      <c r="AG54" s="144">
        <v>0</v>
      </c>
      <c r="AI54" s="22">
        <v>0</v>
      </c>
      <c r="AJ54" s="132">
        <v>0</v>
      </c>
      <c r="AK54" s="145">
        <v>0</v>
      </c>
      <c r="AL54" s="22">
        <v>0</v>
      </c>
      <c r="AM54" s="22">
        <f t="shared" si="81"/>
        <v>0</v>
      </c>
      <c r="AN54" s="146">
        <v>0</v>
      </c>
      <c r="AO54" s="22">
        <f t="shared" si="8"/>
        <v>0</v>
      </c>
      <c r="AP54" s="22">
        <f t="shared" si="85"/>
        <v>0</v>
      </c>
      <c r="AQ54" s="147">
        <v>0</v>
      </c>
      <c r="AR54" s="110">
        <v>0</v>
      </c>
      <c r="AS54" s="22">
        <f t="shared" si="107"/>
        <v>0</v>
      </c>
      <c r="AT54" s="148">
        <v>0</v>
      </c>
      <c r="AV54" s="22">
        <v>0</v>
      </c>
      <c r="AW54" s="149">
        <v>0</v>
      </c>
      <c r="AX54" s="22">
        <f t="shared" si="12"/>
        <v>0</v>
      </c>
      <c r="AY54" s="22">
        <f t="shared" si="108"/>
        <v>0</v>
      </c>
      <c r="AZ54" s="151">
        <v>-9838080</v>
      </c>
      <c r="BA54" s="110">
        <f t="shared" si="14"/>
        <v>-9838080</v>
      </c>
      <c r="BB54" s="22">
        <f t="shared" si="15"/>
        <v>0</v>
      </c>
      <c r="BC54" s="152">
        <v>0</v>
      </c>
      <c r="BD54" s="110">
        <v>0</v>
      </c>
      <c r="BE54" s="150">
        <f t="shared" si="109"/>
        <v>0</v>
      </c>
      <c r="BF54" s="153">
        <v>-9838080</v>
      </c>
      <c r="BG54" s="22">
        <f t="shared" si="17"/>
        <v>-9838080</v>
      </c>
      <c r="BH54" s="22">
        <f t="shared" si="18"/>
        <v>0</v>
      </c>
      <c r="BI54" s="52"/>
      <c r="BJ54" s="49"/>
      <c r="BK54" s="49"/>
      <c r="BL54" s="49"/>
      <c r="BM54" s="49"/>
      <c r="BN54" s="49"/>
      <c r="BO54" s="49"/>
      <c r="BP54" s="49"/>
      <c r="BQ54" s="49"/>
      <c r="BR54" s="50" t="s">
        <v>124</v>
      </c>
      <c r="BS54" s="50" t="s">
        <v>308</v>
      </c>
      <c r="BT54" s="50" t="s">
        <v>125</v>
      </c>
      <c r="BU54" s="50" t="s">
        <v>125</v>
      </c>
      <c r="BV54" s="50" t="s">
        <v>315</v>
      </c>
      <c r="BW54" s="133">
        <v>0</v>
      </c>
      <c r="BX54" s="22">
        <v>0</v>
      </c>
      <c r="BY54" s="22">
        <f t="shared" si="24"/>
        <v>0</v>
      </c>
      <c r="BZ54" s="133">
        <v>0</v>
      </c>
      <c r="CA54" s="22">
        <v>0</v>
      </c>
      <c r="CB54" s="22">
        <f t="shared" si="20"/>
        <v>0</v>
      </c>
      <c r="CC54" s="133">
        <v>0</v>
      </c>
      <c r="CD54" s="134" t="s">
        <v>125</v>
      </c>
      <c r="CE54" s="134" t="s">
        <v>512</v>
      </c>
      <c r="CF54" s="134" t="s">
        <v>512</v>
      </c>
      <c r="CG54" s="133">
        <v>40</v>
      </c>
      <c r="CH54" s="50" t="s">
        <v>125</v>
      </c>
    </row>
    <row r="55" spans="3:86" x14ac:dyDescent="0.25">
      <c r="C55" s="50" t="s">
        <v>125</v>
      </c>
      <c r="D55" s="50" t="s">
        <v>508</v>
      </c>
      <c r="E55" s="50" t="s">
        <v>127</v>
      </c>
      <c r="F55" s="49">
        <v>915</v>
      </c>
      <c r="G55" s="50" t="s">
        <v>302</v>
      </c>
      <c r="H55" s="50" t="s">
        <v>324</v>
      </c>
      <c r="I55" s="52">
        <v>40909</v>
      </c>
      <c r="J55" s="52">
        <v>41274</v>
      </c>
      <c r="K55" s="49" t="s">
        <v>128</v>
      </c>
      <c r="L55" s="49">
        <v>40</v>
      </c>
      <c r="M55" s="50" t="s">
        <v>306</v>
      </c>
      <c r="N55" s="50" t="s">
        <v>305</v>
      </c>
      <c r="O55" s="49"/>
      <c r="P55" s="49"/>
      <c r="Q55" s="49">
        <v>0</v>
      </c>
      <c r="R55" s="49">
        <v>8784</v>
      </c>
      <c r="S55" s="140">
        <v>28</v>
      </c>
      <c r="T55" s="22">
        <f>28*1</f>
        <v>28</v>
      </c>
      <c r="U55" s="22">
        <f t="shared" si="111"/>
        <v>0</v>
      </c>
      <c r="V55" s="50" t="s">
        <v>485</v>
      </c>
      <c r="W55" s="141">
        <v>-9838080</v>
      </c>
      <c r="X55" s="110">
        <f t="shared" si="2"/>
        <v>-9838080</v>
      </c>
      <c r="Y55" s="110">
        <f t="shared" si="21"/>
        <v>0</v>
      </c>
      <c r="Z55" s="142">
        <v>0</v>
      </c>
      <c r="AA55" s="22" t="s">
        <v>576</v>
      </c>
      <c r="AC55" s="50" t="s">
        <v>125</v>
      </c>
      <c r="AD55" s="143">
        <v>0</v>
      </c>
      <c r="AE55" s="22">
        <f t="shared" si="4"/>
        <v>0</v>
      </c>
      <c r="AF55" s="22">
        <v>0</v>
      </c>
      <c r="AG55" s="144">
        <v>0</v>
      </c>
      <c r="AI55" s="22">
        <v>0</v>
      </c>
      <c r="AJ55" s="132">
        <v>0</v>
      </c>
      <c r="AK55" s="145">
        <v>0</v>
      </c>
      <c r="AL55" s="22">
        <v>0</v>
      </c>
      <c r="AM55" s="22">
        <f t="shared" si="81"/>
        <v>0</v>
      </c>
      <c r="AN55" s="146">
        <v>0</v>
      </c>
      <c r="AO55" s="22">
        <f t="shared" si="8"/>
        <v>0</v>
      </c>
      <c r="AP55" s="22">
        <f t="shared" si="85"/>
        <v>0</v>
      </c>
      <c r="AQ55" s="147">
        <v>0</v>
      </c>
      <c r="AR55" s="110">
        <v>0</v>
      </c>
      <c r="AS55" s="22">
        <f t="shared" si="107"/>
        <v>0</v>
      </c>
      <c r="AT55" s="148">
        <v>0</v>
      </c>
      <c r="AV55" s="22">
        <v>0</v>
      </c>
      <c r="AW55" s="149">
        <v>0</v>
      </c>
      <c r="AX55" s="22">
        <f t="shared" si="12"/>
        <v>0</v>
      </c>
      <c r="AY55" s="22">
        <f t="shared" si="108"/>
        <v>0</v>
      </c>
      <c r="AZ55" s="151">
        <v>-9838080</v>
      </c>
      <c r="BA55" s="110">
        <f t="shared" si="14"/>
        <v>-9838080</v>
      </c>
      <c r="BB55" s="22">
        <f t="shared" si="15"/>
        <v>0</v>
      </c>
      <c r="BC55" s="152">
        <v>0</v>
      </c>
      <c r="BD55" s="110">
        <v>0</v>
      </c>
      <c r="BE55" s="150">
        <f t="shared" si="109"/>
        <v>0</v>
      </c>
      <c r="BF55" s="153">
        <v>-9838080</v>
      </c>
      <c r="BG55" s="22">
        <f t="shared" si="17"/>
        <v>-9838080</v>
      </c>
      <c r="BH55" s="22">
        <f t="shared" si="18"/>
        <v>0</v>
      </c>
      <c r="BI55" s="52"/>
      <c r="BJ55" s="49"/>
      <c r="BK55" s="49"/>
      <c r="BL55" s="49"/>
      <c r="BM55" s="49"/>
      <c r="BN55" s="49"/>
      <c r="BO55" s="49"/>
      <c r="BP55" s="49"/>
      <c r="BQ55" s="49"/>
      <c r="BR55" s="50" t="s">
        <v>124</v>
      </c>
      <c r="BS55" s="50" t="s">
        <v>308</v>
      </c>
      <c r="BT55" s="50" t="s">
        <v>125</v>
      </c>
      <c r="BU55" s="50" t="s">
        <v>125</v>
      </c>
      <c r="BV55" s="50" t="s">
        <v>315</v>
      </c>
      <c r="BW55" s="133">
        <v>0</v>
      </c>
      <c r="BX55" s="22">
        <v>0</v>
      </c>
      <c r="BY55" s="22">
        <f t="shared" si="24"/>
        <v>0</v>
      </c>
      <c r="BZ55" s="133">
        <v>0</v>
      </c>
      <c r="CA55" s="22">
        <v>0</v>
      </c>
      <c r="CB55" s="22">
        <f t="shared" si="20"/>
        <v>0</v>
      </c>
      <c r="CC55" s="133">
        <v>0</v>
      </c>
      <c r="CD55" s="134" t="s">
        <v>125</v>
      </c>
      <c r="CE55" s="134" t="s">
        <v>512</v>
      </c>
      <c r="CF55" s="134" t="s">
        <v>512</v>
      </c>
      <c r="CG55" s="133">
        <v>40</v>
      </c>
      <c r="CH55" s="50" t="s">
        <v>125</v>
      </c>
    </row>
    <row r="56" spans="3:86" x14ac:dyDescent="0.25">
      <c r="C56" s="50" t="s">
        <v>125</v>
      </c>
      <c r="D56" s="50" t="s">
        <v>508</v>
      </c>
      <c r="E56" s="50" t="s">
        <v>127</v>
      </c>
      <c r="F56" s="49">
        <v>915</v>
      </c>
      <c r="G56" s="50" t="s">
        <v>302</v>
      </c>
      <c r="H56" s="50" t="s">
        <v>324</v>
      </c>
      <c r="I56" s="52">
        <v>40909</v>
      </c>
      <c r="J56" s="52">
        <v>41274</v>
      </c>
      <c r="K56" s="49" t="s">
        <v>128</v>
      </c>
      <c r="L56" s="49">
        <v>39</v>
      </c>
      <c r="M56" s="50" t="s">
        <v>306</v>
      </c>
      <c r="N56" s="50" t="s">
        <v>305</v>
      </c>
      <c r="O56" s="130" t="s">
        <v>577</v>
      </c>
      <c r="P56" s="49"/>
      <c r="Q56" s="49">
        <v>0</v>
      </c>
      <c r="R56" s="49">
        <v>8784</v>
      </c>
      <c r="S56" s="140">
        <v>3.6459113372456202</v>
      </c>
      <c r="T56" s="22">
        <f>((28*350400+29*359160)/(350400+359160))*'Exchange Rates Hist'!$D$3</f>
        <v>3.6459113372456131</v>
      </c>
      <c r="U56" s="22">
        <f t="shared" si="111"/>
        <v>1.9488755211938162E-15</v>
      </c>
      <c r="V56" s="50" t="s">
        <v>485</v>
      </c>
      <c r="W56" s="141">
        <v>-1249001.7222682601</v>
      </c>
      <c r="X56" s="110">
        <f t="shared" si="2"/>
        <v>-1249001.7222682557</v>
      </c>
      <c r="Y56" s="110">
        <f t="shared" si="21"/>
        <v>3.5418543870297282E-15</v>
      </c>
      <c r="Z56" s="142">
        <v>8</v>
      </c>
      <c r="AA56" s="22">
        <f>'Price Book'!$B$17</f>
        <v>8</v>
      </c>
      <c r="AB56" s="22">
        <f t="shared" ref="AB56:AB60" si="112">(Z56-AA56)/Z56</f>
        <v>0</v>
      </c>
      <c r="AC56" s="50" t="s">
        <v>134</v>
      </c>
      <c r="AD56" s="143">
        <v>2740608</v>
      </c>
      <c r="AE56" s="22">
        <f t="shared" si="4"/>
        <v>2740608</v>
      </c>
      <c r="AF56" s="22">
        <f t="shared" si="5"/>
        <v>0</v>
      </c>
      <c r="AG56" s="144">
        <v>2740608</v>
      </c>
      <c r="AH56" s="22">
        <f t="shared" ref="AH56:AH57" si="113">$L56*$R56*$Z56</f>
        <v>2740608</v>
      </c>
      <c r="AI56" s="22">
        <f t="shared" si="6"/>
        <v>0</v>
      </c>
      <c r="AJ56" s="132">
        <v>0</v>
      </c>
      <c r="AK56" s="145">
        <v>70487.021272026599</v>
      </c>
      <c r="AL56" s="22">
        <f>42*(30*'Exchange Rates Hist'!$D$3-$S56)*$R56</f>
        <v>70487.021272023921</v>
      </c>
      <c r="AM56" s="22">
        <f t="shared" ref="AM56:AM57" si="114">(AK56-AL56)/AK56</f>
        <v>3.7986459829053821E-14</v>
      </c>
      <c r="AN56" s="146">
        <v>70487.021272026599</v>
      </c>
      <c r="AO56" s="22">
        <f t="shared" si="8"/>
        <v>70487.021272026599</v>
      </c>
      <c r="AP56" s="22">
        <f t="shared" si="54"/>
        <v>0</v>
      </c>
      <c r="AQ56" s="147">
        <v>-1178514.7009962299</v>
      </c>
      <c r="AR56" s="110">
        <f t="shared" si="10"/>
        <v>-1178514.700996229</v>
      </c>
      <c r="AS56" s="110">
        <f>($AQ56-$AR56)/$AQ56</f>
        <v>7.9025113036622006E-16</v>
      </c>
      <c r="AT56" s="148">
        <v>2740608</v>
      </c>
      <c r="AU56" s="22">
        <f t="shared" ref="AU56:AU57" si="115">$L56*$R56*$Z56</f>
        <v>2740608</v>
      </c>
      <c r="AV56" s="22">
        <f t="shared" ref="AV56:AV69" si="116">(ABS(AT56)-ABS(AU56))/ABS(AT56)</f>
        <v>0</v>
      </c>
      <c r="AW56" s="149">
        <v>1562093.2990037701</v>
      </c>
      <c r="AX56" s="22">
        <f t="shared" si="12"/>
        <v>1562093.2990037701</v>
      </c>
      <c r="AY56" s="22">
        <f t="shared" si="13"/>
        <v>0</v>
      </c>
      <c r="AZ56" s="151">
        <v>-1178514.7009962299</v>
      </c>
      <c r="BA56" s="110">
        <f t="shared" si="14"/>
        <v>-1178514.700996229</v>
      </c>
      <c r="BB56" s="22">
        <f t="shared" si="15"/>
        <v>7.9025113036622006E-16</v>
      </c>
      <c r="BC56" s="152">
        <v>0</v>
      </c>
      <c r="BD56" s="110">
        <v>0</v>
      </c>
      <c r="BE56" s="150">
        <f t="shared" si="109"/>
        <v>0</v>
      </c>
      <c r="BF56" s="153">
        <v>-1178514.7009962299</v>
      </c>
      <c r="BG56" s="22">
        <f t="shared" si="17"/>
        <v>-1178514.7009962299</v>
      </c>
      <c r="BH56" s="22">
        <f t="shared" si="18"/>
        <v>0</v>
      </c>
      <c r="BI56" s="52"/>
      <c r="BJ56" s="49"/>
      <c r="BK56" s="49"/>
      <c r="BL56" s="49"/>
      <c r="BM56" s="49"/>
      <c r="BN56" s="49"/>
      <c r="BO56" s="49"/>
      <c r="BP56" s="49"/>
      <c r="BQ56" s="49"/>
      <c r="BR56" s="50" t="s">
        <v>408</v>
      </c>
      <c r="BS56" s="50" t="s">
        <v>308</v>
      </c>
      <c r="BT56" s="50" t="s">
        <v>185</v>
      </c>
      <c r="BU56" s="50" t="s">
        <v>125</v>
      </c>
      <c r="BV56" s="50" t="s">
        <v>315</v>
      </c>
      <c r="BW56" s="133">
        <v>39.106849315068501</v>
      </c>
      <c r="BX56" s="22">
        <f t="shared" si="1"/>
        <v>39.106849315068494</v>
      </c>
      <c r="BY56" s="22">
        <f t="shared" si="24"/>
        <v>0</v>
      </c>
      <c r="BZ56" s="133">
        <v>342576</v>
      </c>
      <c r="CA56" s="22">
        <f t="shared" si="19"/>
        <v>342576</v>
      </c>
      <c r="CB56" s="22">
        <f t="shared" si="20"/>
        <v>0</v>
      </c>
      <c r="CC56" s="133">
        <v>0</v>
      </c>
      <c r="CD56" s="134" t="s">
        <v>125</v>
      </c>
      <c r="CE56" s="134" t="s">
        <v>512</v>
      </c>
      <c r="CF56" s="134" t="s">
        <v>512</v>
      </c>
      <c r="CG56" s="133">
        <v>39</v>
      </c>
      <c r="CH56" s="50" t="s">
        <v>125</v>
      </c>
    </row>
    <row r="57" spans="3:86" x14ac:dyDescent="0.25">
      <c r="C57" s="50" t="s">
        <v>125</v>
      </c>
      <c r="D57" s="50" t="s">
        <v>508</v>
      </c>
      <c r="E57" s="50" t="s">
        <v>127</v>
      </c>
      <c r="F57" s="49">
        <v>915</v>
      </c>
      <c r="G57" s="50" t="s">
        <v>302</v>
      </c>
      <c r="H57" s="50" t="s">
        <v>324</v>
      </c>
      <c r="I57" s="52">
        <v>40909</v>
      </c>
      <c r="J57" s="52">
        <v>41274</v>
      </c>
      <c r="K57" s="49" t="s">
        <v>128</v>
      </c>
      <c r="L57" s="49">
        <v>39</v>
      </c>
      <c r="M57" s="50" t="s">
        <v>306</v>
      </c>
      <c r="N57" s="50" t="s">
        <v>305</v>
      </c>
      <c r="O57" s="130" t="s">
        <v>577</v>
      </c>
      <c r="P57" s="49"/>
      <c r="Q57" s="49">
        <v>0</v>
      </c>
      <c r="R57" s="49">
        <v>8784</v>
      </c>
      <c r="S57" s="140">
        <v>3.74414730065316</v>
      </c>
      <c r="T57" s="22">
        <f>(29)*'Exchange Rates Hist'!$D$4</f>
        <v>3.7441473006531703</v>
      </c>
      <c r="U57" s="22">
        <f t="shared" si="111"/>
        <v>-2.7280048049310497E-15</v>
      </c>
      <c r="V57" s="50" t="s">
        <v>485</v>
      </c>
      <c r="W57" s="141">
        <v>-1282655.00566856</v>
      </c>
      <c r="X57" s="110">
        <f t="shared" si="2"/>
        <v>-1282655.005668557</v>
      </c>
      <c r="Y57" s="110">
        <f t="shared" si="21"/>
        <v>2.3597914904036437E-15</v>
      </c>
      <c r="Z57" s="142">
        <v>8</v>
      </c>
      <c r="AA57" s="22">
        <f>'Price Book'!$B$17</f>
        <v>8</v>
      </c>
      <c r="AB57" s="22">
        <f t="shared" si="112"/>
        <v>0</v>
      </c>
      <c r="AC57" s="50" t="s">
        <v>134</v>
      </c>
      <c r="AD57" s="143">
        <v>2740608</v>
      </c>
      <c r="AE57" s="22">
        <f t="shared" si="4"/>
        <v>2740608</v>
      </c>
      <c r="AF57" s="22">
        <f t="shared" si="5"/>
        <v>0</v>
      </c>
      <c r="AG57" s="144">
        <v>2740608</v>
      </c>
      <c r="AH57" s="22">
        <f t="shared" si="113"/>
        <v>2740608</v>
      </c>
      <c r="AI57" s="22">
        <f t="shared" si="6"/>
        <v>0</v>
      </c>
      <c r="AJ57" s="132">
        <v>0</v>
      </c>
      <c r="AK57" s="145">
        <v>92995.323134236794</v>
      </c>
      <c r="AL57" s="22">
        <f>((40)*(30-28)*'Exchange Rates Hist'!$D$4+(42-40)*(30-29)*'Exchange Rates Hist'!$D$4)*$R53</f>
        <v>92995.323134236925</v>
      </c>
      <c r="AM57" s="22">
        <f t="shared" si="114"/>
        <v>-1.4083206836783953E-15</v>
      </c>
      <c r="AN57" s="146">
        <v>92995.323134236794</v>
      </c>
      <c r="AO57" s="22">
        <f t="shared" si="8"/>
        <v>92995.323134236794</v>
      </c>
      <c r="AP57" s="22">
        <f t="shared" si="54"/>
        <v>0</v>
      </c>
      <c r="AQ57" s="147">
        <v>-1189659.68253432</v>
      </c>
      <c r="AR57" s="110">
        <f t="shared" si="10"/>
        <v>-1189659.6825343203</v>
      </c>
      <c r="AS57" s="110">
        <f>($AQ57-$AR57)/$AQ57</f>
        <v>-1.9571197298867258E-16</v>
      </c>
      <c r="AT57" s="148">
        <v>2740608</v>
      </c>
      <c r="AU57" s="22">
        <f t="shared" si="115"/>
        <v>2740608</v>
      </c>
      <c r="AV57" s="22">
        <f t="shared" si="116"/>
        <v>0</v>
      </c>
      <c r="AW57" s="149">
        <v>1550948.31746568</v>
      </c>
      <c r="AX57" s="22">
        <f t="shared" si="12"/>
        <v>1550948.31746568</v>
      </c>
      <c r="AY57" s="22">
        <f t="shared" si="13"/>
        <v>0</v>
      </c>
      <c r="AZ57" s="151">
        <v>-1189659.68253432</v>
      </c>
      <c r="BA57" s="110">
        <f t="shared" si="14"/>
        <v>-1189659.6825343203</v>
      </c>
      <c r="BB57" s="22">
        <f t="shared" si="15"/>
        <v>-1.9571197298867258E-16</v>
      </c>
      <c r="BC57" s="152">
        <v>0</v>
      </c>
      <c r="BD57" s="110">
        <v>0</v>
      </c>
      <c r="BE57" s="150">
        <f t="shared" si="109"/>
        <v>0</v>
      </c>
      <c r="BF57" s="153">
        <v>-1189659.68253432</v>
      </c>
      <c r="BG57" s="22">
        <f t="shared" si="17"/>
        <v>-1189659.68253432</v>
      </c>
      <c r="BH57" s="22">
        <f t="shared" si="18"/>
        <v>0</v>
      </c>
      <c r="BI57" s="52"/>
      <c r="BJ57" s="49"/>
      <c r="BK57" s="49"/>
      <c r="BL57" s="49"/>
      <c r="BM57" s="49"/>
      <c r="BN57" s="49"/>
      <c r="BO57" s="49"/>
      <c r="BP57" s="49"/>
      <c r="BQ57" s="49"/>
      <c r="BR57" s="50" t="s">
        <v>408</v>
      </c>
      <c r="BS57" s="50" t="s">
        <v>308</v>
      </c>
      <c r="BT57" s="50" t="s">
        <v>185</v>
      </c>
      <c r="BU57" s="50" t="s">
        <v>125</v>
      </c>
      <c r="BV57" s="50" t="s">
        <v>315</v>
      </c>
      <c r="BW57" s="133">
        <v>39.106849315068501</v>
      </c>
      <c r="BX57" s="22">
        <f t="shared" si="1"/>
        <v>39.106849315068494</v>
      </c>
      <c r="BY57" s="22">
        <f t="shared" si="24"/>
        <v>0</v>
      </c>
      <c r="BZ57" s="133">
        <v>342576</v>
      </c>
      <c r="CA57" s="22">
        <f t="shared" si="19"/>
        <v>342576</v>
      </c>
      <c r="CB57" s="22">
        <f t="shared" si="20"/>
        <v>0</v>
      </c>
      <c r="CC57" s="133">
        <v>0</v>
      </c>
      <c r="CD57" s="134" t="s">
        <v>125</v>
      </c>
      <c r="CE57" s="134" t="s">
        <v>512</v>
      </c>
      <c r="CF57" s="134" t="s">
        <v>512</v>
      </c>
      <c r="CG57" s="133">
        <v>39</v>
      </c>
      <c r="CH57" s="50" t="s">
        <v>125</v>
      </c>
    </row>
    <row r="58" spans="3:86" x14ac:dyDescent="0.25">
      <c r="C58" s="50" t="s">
        <v>125</v>
      </c>
      <c r="D58" s="50" t="s">
        <v>508</v>
      </c>
      <c r="E58" s="50" t="s">
        <v>127</v>
      </c>
      <c r="F58" s="49">
        <v>915</v>
      </c>
      <c r="G58" s="50" t="s">
        <v>302</v>
      </c>
      <c r="H58" s="50" t="s">
        <v>324</v>
      </c>
      <c r="I58" s="52">
        <v>40909</v>
      </c>
      <c r="J58" s="52">
        <v>41274</v>
      </c>
      <c r="K58" s="49" t="s">
        <v>128</v>
      </c>
      <c r="L58" s="49">
        <v>-42</v>
      </c>
      <c r="M58" s="50" t="s">
        <v>306</v>
      </c>
      <c r="N58" s="50" t="s">
        <v>305</v>
      </c>
      <c r="O58" s="49"/>
      <c r="P58" s="49"/>
      <c r="Q58" s="49">
        <v>0</v>
      </c>
      <c r="R58" s="49">
        <v>8784</v>
      </c>
      <c r="S58" s="140">
        <v>3.8642148043339599</v>
      </c>
      <c r="T58" s="22">
        <f>30*'Exchange Rates FWD'!$F$11</f>
        <v>3.86421480434973</v>
      </c>
      <c r="U58" s="22">
        <f t="shared" si="111"/>
        <v>-4.0810495092815412E-12</v>
      </c>
      <c r="V58" s="50" t="s">
        <v>485</v>
      </c>
      <c r="W58" s="141">
        <v>1425617.03933332</v>
      </c>
      <c r="X58" s="110">
        <f t="shared" si="2"/>
        <v>1425617.0393333191</v>
      </c>
      <c r="Y58" s="110">
        <f t="shared" si="21"/>
        <v>6.5327682604790214E-16</v>
      </c>
      <c r="Z58" s="142">
        <v>8</v>
      </c>
      <c r="AA58" s="22">
        <f>'Price Book'!$B$17</f>
        <v>8</v>
      </c>
      <c r="AB58" s="22">
        <f t="shared" si="112"/>
        <v>0</v>
      </c>
      <c r="AC58" s="50" t="s">
        <v>134</v>
      </c>
      <c r="AD58" s="143">
        <v>-2951424</v>
      </c>
      <c r="AE58" s="22">
        <f t="shared" si="4"/>
        <v>-2951424</v>
      </c>
      <c r="AF58" s="22">
        <f t="shared" si="5"/>
        <v>0</v>
      </c>
      <c r="AG58" s="144">
        <v>-1525806.96066668</v>
      </c>
      <c r="AH58" s="22">
        <f>$L58*$R58*($Z58-S58)</f>
        <v>-1525806.9606666809</v>
      </c>
      <c r="AI58" s="22">
        <f t="shared" si="6"/>
        <v>-6.1038034209029307E-16</v>
      </c>
      <c r="AJ58" s="132">
        <v>0</v>
      </c>
      <c r="AK58" s="145">
        <v>0</v>
      </c>
      <c r="AL58" s="22">
        <v>0</v>
      </c>
      <c r="AM58" s="22">
        <f>AK58-AL58</f>
        <v>0</v>
      </c>
      <c r="AN58" s="146">
        <v>0</v>
      </c>
      <c r="AO58" s="22">
        <f t="shared" si="8"/>
        <v>0</v>
      </c>
      <c r="AP58" s="22">
        <f>AN58-AO58</f>
        <v>0</v>
      </c>
      <c r="AQ58" s="147">
        <v>0</v>
      </c>
      <c r="AR58" s="110">
        <v>0</v>
      </c>
      <c r="AS58" s="22">
        <f t="shared" ref="AS58" si="117">AQ58-AR58</f>
        <v>0</v>
      </c>
      <c r="AT58" s="148">
        <v>-1525806.96066668</v>
      </c>
      <c r="AU58" s="22">
        <f>$L58*$R58*($Z58-$S58)</f>
        <v>-1525806.9606666809</v>
      </c>
      <c r="AV58" s="22">
        <f t="shared" si="116"/>
        <v>-6.1038034209029307E-16</v>
      </c>
      <c r="AW58" s="149">
        <v>-1525806.96066668</v>
      </c>
      <c r="AX58" s="22">
        <f t="shared" si="12"/>
        <v>-1525806.96066668</v>
      </c>
      <c r="AY58" s="22">
        <f t="shared" si="13"/>
        <v>0</v>
      </c>
      <c r="AZ58" s="151">
        <v>0</v>
      </c>
      <c r="BA58" s="110">
        <v>0</v>
      </c>
      <c r="BB58" s="22">
        <f>AZ58-BA58</f>
        <v>0</v>
      </c>
      <c r="BC58" s="152">
        <v>1425617.03933332</v>
      </c>
      <c r="BD58" s="110">
        <f t="shared" si="32"/>
        <v>1425617.0393333191</v>
      </c>
      <c r="BE58" s="110">
        <f t="shared" si="33"/>
        <v>6.5327682604790214E-16</v>
      </c>
      <c r="BF58" s="153">
        <v>1425617.03933332</v>
      </c>
      <c r="BG58" s="22">
        <f t="shared" si="17"/>
        <v>1425617.03933332</v>
      </c>
      <c r="BH58" s="22">
        <f t="shared" si="18"/>
        <v>0</v>
      </c>
      <c r="BI58" s="52"/>
      <c r="BJ58" s="49"/>
      <c r="BK58" s="49"/>
      <c r="BL58" s="49"/>
      <c r="BM58" s="49"/>
      <c r="BN58" s="49"/>
      <c r="BO58" s="49"/>
      <c r="BP58" s="49"/>
      <c r="BQ58" s="49"/>
      <c r="BR58" s="50" t="s">
        <v>408</v>
      </c>
      <c r="BS58" s="50" t="s">
        <v>308</v>
      </c>
      <c r="BT58" s="50" t="s">
        <v>185</v>
      </c>
      <c r="BU58" s="50" t="s">
        <v>125</v>
      </c>
      <c r="BV58" s="50" t="s">
        <v>315</v>
      </c>
      <c r="BW58" s="133">
        <v>-42.115068493150702</v>
      </c>
      <c r="BX58" s="22">
        <f t="shared" si="1"/>
        <v>-42.115068493150687</v>
      </c>
      <c r="BY58" s="22">
        <f t="shared" si="24"/>
        <v>0</v>
      </c>
      <c r="BZ58" s="133">
        <v>-368928</v>
      </c>
      <c r="CA58" s="22">
        <f t="shared" si="19"/>
        <v>-368928</v>
      </c>
      <c r="CB58" s="22">
        <f t="shared" si="20"/>
        <v>0</v>
      </c>
      <c r="CC58" s="133">
        <v>0</v>
      </c>
      <c r="CD58" s="134" t="s">
        <v>125</v>
      </c>
      <c r="CE58" s="134" t="s">
        <v>512</v>
      </c>
      <c r="CF58" s="134" t="s">
        <v>512</v>
      </c>
      <c r="CG58" s="133">
        <v>-42</v>
      </c>
      <c r="CH58" s="50" t="s">
        <v>125</v>
      </c>
    </row>
    <row r="59" spans="3:86" x14ac:dyDescent="0.25">
      <c r="C59" s="50" t="s">
        <v>125</v>
      </c>
      <c r="D59" s="50" t="s">
        <v>508</v>
      </c>
      <c r="E59" s="50" t="s">
        <v>127</v>
      </c>
      <c r="F59" s="49">
        <v>915</v>
      </c>
      <c r="G59" s="50" t="s">
        <v>302</v>
      </c>
      <c r="H59" s="50" t="s">
        <v>324</v>
      </c>
      <c r="I59" s="52">
        <v>40909</v>
      </c>
      <c r="J59" s="52">
        <v>41274</v>
      </c>
      <c r="K59" s="49" t="s">
        <v>128</v>
      </c>
      <c r="L59" s="49">
        <v>39</v>
      </c>
      <c r="M59" s="50" t="s">
        <v>306</v>
      </c>
      <c r="N59" s="50" t="s">
        <v>305</v>
      </c>
      <c r="O59" s="130" t="s">
        <v>577</v>
      </c>
      <c r="P59" s="49"/>
      <c r="Q59" s="49">
        <v>0</v>
      </c>
      <c r="R59" s="49">
        <v>8784</v>
      </c>
      <c r="S59" s="140">
        <v>28.506172839506199</v>
      </c>
      <c r="T59" s="22">
        <f>((28*350400+29*359160)/(350400+359160))*1</f>
        <v>28.506172839506174</v>
      </c>
      <c r="U59" s="22">
        <f t="shared" si="111"/>
        <v>8.7240738669548818E-16</v>
      </c>
      <c r="V59" s="50" t="s">
        <v>485</v>
      </c>
      <c r="W59" s="141">
        <v>-9765530.6666666791</v>
      </c>
      <c r="X59" s="110">
        <f t="shared" si="2"/>
        <v>-9765530.6666666754</v>
      </c>
      <c r="Y59" s="110">
        <f t="shared" si="21"/>
        <v>3.8147341149392831E-16</v>
      </c>
      <c r="Z59" s="142">
        <v>8</v>
      </c>
      <c r="AA59" s="22">
        <f>'Price Book'!$B$17</f>
        <v>8</v>
      </c>
      <c r="AB59" s="22">
        <f t="shared" si="112"/>
        <v>0</v>
      </c>
      <c r="AC59" s="50" t="s">
        <v>134</v>
      </c>
      <c r="AD59" s="143">
        <v>2740608</v>
      </c>
      <c r="AE59" s="22">
        <f t="shared" si="4"/>
        <v>2740608</v>
      </c>
      <c r="AF59" s="22">
        <f t="shared" si="5"/>
        <v>0</v>
      </c>
      <c r="AG59" s="144">
        <v>2740608</v>
      </c>
      <c r="AH59" s="22">
        <f>$L59*$R59*$Z59</f>
        <v>2740608</v>
      </c>
      <c r="AI59" s="22">
        <f t="shared" si="6"/>
        <v>0</v>
      </c>
      <c r="AJ59" s="132">
        <v>0</v>
      </c>
      <c r="AK59" s="145">
        <v>551114.66666666605</v>
      </c>
      <c r="AL59" s="22">
        <f>42*(30-$S59)*$R59</f>
        <v>551114.66666665697</v>
      </c>
      <c r="AM59" s="22">
        <f t="shared" ref="AM59" si="118">(AK59-AL59)/AK59</f>
        <v>1.6476417072008474E-14</v>
      </c>
      <c r="AN59" s="146">
        <v>551114.66666666605</v>
      </c>
      <c r="AO59" s="22">
        <f t="shared" si="8"/>
        <v>551114.66666666605</v>
      </c>
      <c r="AP59" s="22">
        <f t="shared" si="54"/>
        <v>0</v>
      </c>
      <c r="AQ59" s="147">
        <v>-9214416.0000000093</v>
      </c>
      <c r="AR59" s="110">
        <f t="shared" si="10"/>
        <v>-9214416.0000000093</v>
      </c>
      <c r="AS59" s="110">
        <f>($AQ59-$AR59)/$AQ59</f>
        <v>0</v>
      </c>
      <c r="AT59" s="148">
        <v>2740608</v>
      </c>
      <c r="AU59" s="22">
        <f>$L59*$R59*$Z59</f>
        <v>2740608</v>
      </c>
      <c r="AV59" s="22">
        <f t="shared" si="116"/>
        <v>0</v>
      </c>
      <c r="AW59" s="149">
        <v>-6473808.0000000102</v>
      </c>
      <c r="AX59" s="22">
        <f t="shared" si="12"/>
        <v>-6473808.0000000093</v>
      </c>
      <c r="AY59" s="22">
        <f t="shared" si="13"/>
        <v>1.4386008584367608E-16</v>
      </c>
      <c r="AZ59" s="151">
        <v>-9214416.0000000093</v>
      </c>
      <c r="BA59" s="110">
        <f t="shared" si="14"/>
        <v>-9214416.0000000093</v>
      </c>
      <c r="BB59" s="22">
        <f t="shared" si="15"/>
        <v>0</v>
      </c>
      <c r="BC59" s="152">
        <v>0</v>
      </c>
      <c r="BD59" s="110">
        <v>0</v>
      </c>
      <c r="BE59" s="150">
        <f t="shared" si="109"/>
        <v>0</v>
      </c>
      <c r="BF59" s="153">
        <v>-9214416.0000000093</v>
      </c>
      <c r="BG59" s="22">
        <f t="shared" si="17"/>
        <v>-9214416.0000000093</v>
      </c>
      <c r="BH59" s="22">
        <f t="shared" si="18"/>
        <v>0</v>
      </c>
      <c r="BI59" s="52"/>
      <c r="BJ59" s="49"/>
      <c r="BK59" s="49"/>
      <c r="BL59" s="49"/>
      <c r="BM59" s="49"/>
      <c r="BN59" s="49"/>
      <c r="BO59" s="49"/>
      <c r="BP59" s="49"/>
      <c r="BQ59" s="49"/>
      <c r="BR59" s="50" t="s">
        <v>124</v>
      </c>
      <c r="BS59" s="50" t="s">
        <v>308</v>
      </c>
      <c r="BT59" s="50" t="s">
        <v>185</v>
      </c>
      <c r="BU59" s="50" t="s">
        <v>125</v>
      </c>
      <c r="BV59" s="50" t="s">
        <v>315</v>
      </c>
      <c r="BW59" s="133">
        <v>39.106849315068501</v>
      </c>
      <c r="BX59" s="22">
        <f t="shared" si="1"/>
        <v>39.106849315068494</v>
      </c>
      <c r="BY59" s="22">
        <f t="shared" si="24"/>
        <v>0</v>
      </c>
      <c r="BZ59" s="133">
        <v>342576</v>
      </c>
      <c r="CA59" s="22">
        <f t="shared" si="19"/>
        <v>342576</v>
      </c>
      <c r="CB59" s="22">
        <f t="shared" si="20"/>
        <v>0</v>
      </c>
      <c r="CC59" s="133">
        <v>0</v>
      </c>
      <c r="CD59" s="134" t="s">
        <v>125</v>
      </c>
      <c r="CE59" s="134" t="s">
        <v>512</v>
      </c>
      <c r="CF59" s="134" t="s">
        <v>512</v>
      </c>
      <c r="CG59" s="133">
        <v>39</v>
      </c>
      <c r="CH59" s="50" t="s">
        <v>125</v>
      </c>
    </row>
    <row r="60" spans="3:86" x14ac:dyDescent="0.25">
      <c r="C60" s="50" t="s">
        <v>125</v>
      </c>
      <c r="D60" s="50" t="s">
        <v>508</v>
      </c>
      <c r="E60" s="50" t="s">
        <v>127</v>
      </c>
      <c r="F60" s="49">
        <v>915</v>
      </c>
      <c r="G60" s="50" t="s">
        <v>302</v>
      </c>
      <c r="H60" s="50" t="s">
        <v>324</v>
      </c>
      <c r="I60" s="52">
        <v>40909</v>
      </c>
      <c r="J60" s="52">
        <v>41274</v>
      </c>
      <c r="K60" s="49" t="s">
        <v>128</v>
      </c>
      <c r="L60" s="49">
        <v>41</v>
      </c>
      <c r="M60" s="50" t="s">
        <v>306</v>
      </c>
      <c r="N60" s="50" t="s">
        <v>305</v>
      </c>
      <c r="O60" s="49"/>
      <c r="P60" s="49"/>
      <c r="Q60" s="49">
        <v>0</v>
      </c>
      <c r="R60" s="49">
        <v>8784</v>
      </c>
      <c r="S60" s="140">
        <v>29</v>
      </c>
      <c r="T60" s="22">
        <f>29*1</f>
        <v>29</v>
      </c>
      <c r="U60" s="22">
        <f t="shared" ref="U60:U61" si="119">(S60-T60)/S60</f>
        <v>0</v>
      </c>
      <c r="V60" s="50" t="s">
        <v>485</v>
      </c>
      <c r="W60" s="141">
        <v>-10444176</v>
      </c>
      <c r="X60" s="110">
        <f t="shared" si="2"/>
        <v>-10444176</v>
      </c>
      <c r="Y60" s="110">
        <f t="shared" si="21"/>
        <v>0</v>
      </c>
      <c r="Z60" s="142">
        <v>7</v>
      </c>
      <c r="AA60" s="22">
        <f>'Price Book'!$B$16</f>
        <v>7</v>
      </c>
      <c r="AB60" s="22">
        <f t="shared" si="112"/>
        <v>0</v>
      </c>
      <c r="AC60" s="50" t="s">
        <v>134</v>
      </c>
      <c r="AD60" s="143">
        <v>2521008</v>
      </c>
      <c r="AE60" s="22">
        <f t="shared" si="4"/>
        <v>2521008</v>
      </c>
      <c r="AF60" s="22">
        <f t="shared" si="5"/>
        <v>0</v>
      </c>
      <c r="AG60" s="144">
        <v>2521008</v>
      </c>
      <c r="AH60" s="22">
        <f>$L60*$R60*$Z60</f>
        <v>2521008</v>
      </c>
      <c r="AI60" s="22">
        <f t="shared" si="6"/>
        <v>0</v>
      </c>
      <c r="AJ60" s="132">
        <v>0</v>
      </c>
      <c r="AK60" s="145">
        <v>0</v>
      </c>
      <c r="AL60" s="22">
        <v>0</v>
      </c>
      <c r="AM60" s="22">
        <f>AK60-AL60</f>
        <v>0</v>
      </c>
      <c r="AN60" s="146">
        <v>0</v>
      </c>
      <c r="AO60" s="22">
        <f t="shared" si="8"/>
        <v>0</v>
      </c>
      <c r="AP60" s="22">
        <f>AN60-AO60</f>
        <v>0</v>
      </c>
      <c r="AQ60" s="147">
        <v>-10444176</v>
      </c>
      <c r="AR60" s="110">
        <f t="shared" si="10"/>
        <v>-10444176</v>
      </c>
      <c r="AS60" s="110">
        <f>($AQ60-$AR60)/$AQ60</f>
        <v>0</v>
      </c>
      <c r="AT60" s="148">
        <v>2521008</v>
      </c>
      <c r="AU60" s="22">
        <f>$L60*$R60*$Z60</f>
        <v>2521008</v>
      </c>
      <c r="AV60" s="22">
        <f t="shared" si="116"/>
        <v>0</v>
      </c>
      <c r="AW60" s="149">
        <v>-7923168</v>
      </c>
      <c r="AX60" s="22">
        <f t="shared" si="12"/>
        <v>-7923168</v>
      </c>
      <c r="AY60" s="22">
        <f t="shared" si="13"/>
        <v>0</v>
      </c>
      <c r="AZ60" s="151">
        <v>-10444176</v>
      </c>
      <c r="BA60" s="110">
        <f t="shared" si="14"/>
        <v>-10444176</v>
      </c>
      <c r="BB60" s="22">
        <f t="shared" si="15"/>
        <v>0</v>
      </c>
      <c r="BC60" s="152">
        <v>0</v>
      </c>
      <c r="BD60" s="110">
        <v>0</v>
      </c>
      <c r="BE60" s="150">
        <f t="shared" si="109"/>
        <v>0</v>
      </c>
      <c r="BF60" s="153">
        <v>-10444176</v>
      </c>
      <c r="BG60" s="22">
        <f t="shared" si="17"/>
        <v>-10444176</v>
      </c>
      <c r="BH60" s="22">
        <f t="shared" si="18"/>
        <v>0</v>
      </c>
      <c r="BI60" s="52"/>
      <c r="BJ60" s="49"/>
      <c r="BK60" s="49"/>
      <c r="BL60" s="49"/>
      <c r="BM60" s="49"/>
      <c r="BN60" s="49"/>
      <c r="BO60" s="49"/>
      <c r="BP60" s="49"/>
      <c r="BQ60" s="49"/>
      <c r="BR60" s="50" t="s">
        <v>124</v>
      </c>
      <c r="BS60" s="50" t="s">
        <v>308</v>
      </c>
      <c r="BT60" s="50" t="s">
        <v>185</v>
      </c>
      <c r="BU60" s="50" t="s">
        <v>125</v>
      </c>
      <c r="BV60" s="50" t="s">
        <v>315</v>
      </c>
      <c r="BW60" s="133">
        <v>41.112328767123302</v>
      </c>
      <c r="BX60" s="22">
        <f t="shared" si="1"/>
        <v>41.112328767123287</v>
      </c>
      <c r="BY60" s="22">
        <f t="shared" si="24"/>
        <v>0</v>
      </c>
      <c r="BZ60" s="133">
        <v>360144</v>
      </c>
      <c r="CA60" s="22">
        <f t="shared" si="19"/>
        <v>360144</v>
      </c>
      <c r="CB60" s="22">
        <f t="shared" si="20"/>
        <v>0</v>
      </c>
      <c r="CC60" s="133">
        <v>0</v>
      </c>
      <c r="CD60" s="134" t="s">
        <v>125</v>
      </c>
      <c r="CE60" s="134" t="s">
        <v>512</v>
      </c>
      <c r="CF60" s="134" t="s">
        <v>512</v>
      </c>
      <c r="CG60" s="133">
        <v>41</v>
      </c>
      <c r="CH60" s="50" t="s">
        <v>125</v>
      </c>
    </row>
    <row r="61" spans="3:86" x14ac:dyDescent="0.25">
      <c r="C61" s="50" t="s">
        <v>125</v>
      </c>
      <c r="D61" s="50" t="s">
        <v>508</v>
      </c>
      <c r="E61" s="50" t="s">
        <v>127</v>
      </c>
      <c r="F61" s="49">
        <v>915</v>
      </c>
      <c r="G61" s="50" t="s">
        <v>302</v>
      </c>
      <c r="H61" s="50" t="s">
        <v>324</v>
      </c>
      <c r="I61" s="52">
        <v>40909</v>
      </c>
      <c r="J61" s="52">
        <v>41274</v>
      </c>
      <c r="K61" s="49" t="s">
        <v>128</v>
      </c>
      <c r="L61" s="49">
        <v>39</v>
      </c>
      <c r="M61" s="50" t="s">
        <v>306</v>
      </c>
      <c r="N61" s="50" t="s">
        <v>305</v>
      </c>
      <c r="O61" s="130" t="s">
        <v>577</v>
      </c>
      <c r="P61" s="49"/>
      <c r="Q61" s="49">
        <v>0</v>
      </c>
      <c r="R61" s="49">
        <v>8784</v>
      </c>
      <c r="S61" s="140">
        <v>29</v>
      </c>
      <c r="T61" s="22">
        <f>(29)*1</f>
        <v>29</v>
      </c>
      <c r="U61" s="22">
        <f t="shared" si="119"/>
        <v>0</v>
      </c>
      <c r="V61" s="50" t="s">
        <v>485</v>
      </c>
      <c r="W61" s="141">
        <v>-9934704</v>
      </c>
      <c r="X61" s="110">
        <f t="shared" si="2"/>
        <v>-9934704</v>
      </c>
      <c r="Y61" s="110">
        <f t="shared" si="21"/>
        <v>0</v>
      </c>
      <c r="Z61" s="142">
        <v>8</v>
      </c>
      <c r="AA61" s="22">
        <f>'Price Book'!$B$17</f>
        <v>8</v>
      </c>
      <c r="AB61" s="22">
        <f t="shared" ref="AB61:AB63" si="120">(Z61-AA61)/Z61</f>
        <v>0</v>
      </c>
      <c r="AC61" s="50" t="s">
        <v>134</v>
      </c>
      <c r="AD61" s="143">
        <v>2740608</v>
      </c>
      <c r="AE61" s="22">
        <f t="shared" si="4"/>
        <v>2740608</v>
      </c>
      <c r="AF61" s="22">
        <f t="shared" si="5"/>
        <v>0</v>
      </c>
      <c r="AG61" s="144">
        <v>2740608</v>
      </c>
      <c r="AH61" s="22">
        <f>$L61*$R61*$Z61</f>
        <v>2740608</v>
      </c>
      <c r="AI61" s="22">
        <f t="shared" si="6"/>
        <v>0</v>
      </c>
      <c r="AJ61" s="132">
        <v>0</v>
      </c>
      <c r="AK61" s="145">
        <v>720288</v>
      </c>
      <c r="AL61" s="22">
        <f>((40)*(30-28)+(42-40)*(30-29))*$R57</f>
        <v>720288</v>
      </c>
      <c r="AM61" s="22">
        <f t="shared" ref="AM61" si="121">(AK61-AL61)/AK61</f>
        <v>0</v>
      </c>
      <c r="AN61" s="146">
        <v>720288</v>
      </c>
      <c r="AO61" s="22">
        <f t="shared" si="8"/>
        <v>720288</v>
      </c>
      <c r="AP61" s="22">
        <f t="shared" si="54"/>
        <v>0</v>
      </c>
      <c r="AQ61" s="147">
        <v>-9214416</v>
      </c>
      <c r="AR61" s="110">
        <f t="shared" si="10"/>
        <v>-9214416</v>
      </c>
      <c r="AS61" s="110">
        <f>($AQ61-$AR61)/$AQ61</f>
        <v>0</v>
      </c>
      <c r="AT61" s="148">
        <v>2740608</v>
      </c>
      <c r="AU61" s="22">
        <f>$L61*$R61*$Z61</f>
        <v>2740608</v>
      </c>
      <c r="AV61" s="22">
        <f t="shared" si="116"/>
        <v>0</v>
      </c>
      <c r="AW61" s="149">
        <v>-6473808</v>
      </c>
      <c r="AX61" s="22">
        <f t="shared" si="12"/>
        <v>-6473808</v>
      </c>
      <c r="AY61" s="22">
        <f t="shared" si="13"/>
        <v>0</v>
      </c>
      <c r="AZ61" s="151">
        <v>-9214416</v>
      </c>
      <c r="BA61" s="110">
        <f t="shared" si="14"/>
        <v>-9214416</v>
      </c>
      <c r="BB61" s="22">
        <f t="shared" si="15"/>
        <v>0</v>
      </c>
      <c r="BC61" s="152">
        <v>0</v>
      </c>
      <c r="BD61" s="110">
        <v>0</v>
      </c>
      <c r="BE61" s="150">
        <f t="shared" si="109"/>
        <v>0</v>
      </c>
      <c r="BF61" s="153">
        <v>-9214416</v>
      </c>
      <c r="BG61" s="22">
        <f t="shared" si="17"/>
        <v>-9214416</v>
      </c>
      <c r="BH61" s="22">
        <f t="shared" si="18"/>
        <v>0</v>
      </c>
      <c r="BI61" s="52"/>
      <c r="BJ61" s="49"/>
      <c r="BK61" s="49"/>
      <c r="BL61" s="49"/>
      <c r="BM61" s="49"/>
      <c r="BN61" s="49"/>
      <c r="BO61" s="49"/>
      <c r="BP61" s="49"/>
      <c r="BQ61" s="49"/>
      <c r="BR61" s="50" t="s">
        <v>124</v>
      </c>
      <c r="BS61" s="50" t="s">
        <v>308</v>
      </c>
      <c r="BT61" s="50" t="s">
        <v>185</v>
      </c>
      <c r="BU61" s="50" t="s">
        <v>125</v>
      </c>
      <c r="BV61" s="50" t="s">
        <v>315</v>
      </c>
      <c r="BW61" s="133">
        <v>39.106849315068501</v>
      </c>
      <c r="BX61" s="22">
        <f t="shared" si="1"/>
        <v>39.106849315068494</v>
      </c>
      <c r="BY61" s="22">
        <f t="shared" si="24"/>
        <v>0</v>
      </c>
      <c r="BZ61" s="133">
        <v>342576</v>
      </c>
      <c r="CA61" s="22">
        <f t="shared" si="19"/>
        <v>342576</v>
      </c>
      <c r="CB61" s="22">
        <f t="shared" si="20"/>
        <v>0</v>
      </c>
      <c r="CC61" s="133">
        <v>0</v>
      </c>
      <c r="CD61" s="134" t="s">
        <v>125</v>
      </c>
      <c r="CE61" s="134" t="s">
        <v>512</v>
      </c>
      <c r="CF61" s="134" t="s">
        <v>512</v>
      </c>
      <c r="CG61" s="133">
        <v>39</v>
      </c>
      <c r="CH61" s="50" t="s">
        <v>125</v>
      </c>
    </row>
    <row r="62" spans="3:86" x14ac:dyDescent="0.25">
      <c r="C62" s="50" t="s">
        <v>125</v>
      </c>
      <c r="D62" s="50" t="s">
        <v>508</v>
      </c>
      <c r="E62" s="50" t="s">
        <v>127</v>
      </c>
      <c r="F62" s="49">
        <v>915</v>
      </c>
      <c r="G62" s="50" t="s">
        <v>302</v>
      </c>
      <c r="H62" s="50" t="s">
        <v>324</v>
      </c>
      <c r="I62" s="52">
        <v>40909</v>
      </c>
      <c r="J62" s="52">
        <v>41274</v>
      </c>
      <c r="K62" s="49" t="s">
        <v>128</v>
      </c>
      <c r="L62" s="49">
        <v>-42</v>
      </c>
      <c r="M62" s="50" t="s">
        <v>306</v>
      </c>
      <c r="N62" s="50" t="s">
        <v>305</v>
      </c>
      <c r="O62" s="49"/>
      <c r="P62" s="49"/>
      <c r="Q62" s="49">
        <v>0</v>
      </c>
      <c r="R62" s="49">
        <v>8784</v>
      </c>
      <c r="S62" s="140">
        <v>30</v>
      </c>
      <c r="T62" s="22">
        <f>30*1</f>
        <v>30</v>
      </c>
      <c r="U62" s="22">
        <f t="shared" ref="U62:U67" si="122">(S62-T62)/S62</f>
        <v>0</v>
      </c>
      <c r="V62" s="50" t="s">
        <v>485</v>
      </c>
      <c r="W62" s="141">
        <v>11067840</v>
      </c>
      <c r="X62" s="110">
        <f t="shared" si="2"/>
        <v>11067840</v>
      </c>
      <c r="Y62" s="110">
        <f t="shared" si="21"/>
        <v>0</v>
      </c>
      <c r="Z62" s="142">
        <v>8</v>
      </c>
      <c r="AA62" s="22">
        <f>'Price Book'!$B$17</f>
        <v>8</v>
      </c>
      <c r="AB62" s="22">
        <f t="shared" si="120"/>
        <v>0</v>
      </c>
      <c r="AC62" s="50" t="s">
        <v>134</v>
      </c>
      <c r="AD62" s="143">
        <v>-2951424</v>
      </c>
      <c r="AE62" s="22">
        <f t="shared" si="4"/>
        <v>-2951424</v>
      </c>
      <c r="AF62" s="22">
        <f t="shared" si="5"/>
        <v>0</v>
      </c>
      <c r="AG62" s="144">
        <v>8116416</v>
      </c>
      <c r="AH62" s="22">
        <f>$L62*$R62*($Z62-S62)</f>
        <v>8116416</v>
      </c>
      <c r="AI62" s="22">
        <f t="shared" si="6"/>
        <v>0</v>
      </c>
      <c r="AJ62" s="132">
        <v>0</v>
      </c>
      <c r="AK62" s="145">
        <v>0</v>
      </c>
      <c r="AL62" s="22">
        <v>0</v>
      </c>
      <c r="AM62" s="22">
        <f>AK62-AL62</f>
        <v>0</v>
      </c>
      <c r="AN62" s="146">
        <v>0</v>
      </c>
      <c r="AO62" s="22">
        <f t="shared" si="8"/>
        <v>0</v>
      </c>
      <c r="AP62" s="22">
        <f t="shared" ref="AP62:AP63" si="123">AN62-AO62</f>
        <v>0</v>
      </c>
      <c r="AQ62" s="147">
        <v>0</v>
      </c>
      <c r="AR62" s="110">
        <v>0</v>
      </c>
      <c r="AS62" s="22">
        <f t="shared" ref="AS62" si="124">AQ62-AR62</f>
        <v>0</v>
      </c>
      <c r="AT62" s="148">
        <v>8116416</v>
      </c>
      <c r="AU62" s="22">
        <f>$L62*$R62*($Z62-$S62)</f>
        <v>8116416</v>
      </c>
      <c r="AV62" s="22">
        <f t="shared" si="116"/>
        <v>0</v>
      </c>
      <c r="AW62" s="149">
        <v>8116416</v>
      </c>
      <c r="AX62" s="22">
        <f t="shared" si="12"/>
        <v>8116416</v>
      </c>
      <c r="AY62" s="22">
        <f t="shared" si="13"/>
        <v>0</v>
      </c>
      <c r="AZ62" s="151">
        <v>0</v>
      </c>
      <c r="BA62" s="110">
        <v>0</v>
      </c>
      <c r="BB62" s="22">
        <f>AZ62-BA62</f>
        <v>0</v>
      </c>
      <c r="BC62" s="152">
        <v>11067840</v>
      </c>
      <c r="BD62" s="110">
        <f t="shared" si="32"/>
        <v>11067840</v>
      </c>
      <c r="BE62" s="110">
        <f t="shared" si="33"/>
        <v>0</v>
      </c>
      <c r="BF62" s="153">
        <v>11067840</v>
      </c>
      <c r="BG62" s="22">
        <f t="shared" si="17"/>
        <v>11067840</v>
      </c>
      <c r="BH62" s="22">
        <f t="shared" si="18"/>
        <v>0</v>
      </c>
      <c r="BI62" s="52"/>
      <c r="BJ62" s="49"/>
      <c r="BK62" s="49"/>
      <c r="BL62" s="49"/>
      <c r="BM62" s="49"/>
      <c r="BN62" s="49"/>
      <c r="BO62" s="49"/>
      <c r="BP62" s="49"/>
      <c r="BQ62" s="49"/>
      <c r="BR62" s="50" t="s">
        <v>124</v>
      </c>
      <c r="BS62" s="50" t="s">
        <v>308</v>
      </c>
      <c r="BT62" s="50" t="s">
        <v>185</v>
      </c>
      <c r="BU62" s="50" t="s">
        <v>125</v>
      </c>
      <c r="BV62" s="50" t="s">
        <v>315</v>
      </c>
      <c r="BW62" s="133">
        <v>-42.115068493150702</v>
      </c>
      <c r="BX62" s="22">
        <f t="shared" si="1"/>
        <v>-42.115068493150687</v>
      </c>
      <c r="BY62" s="22">
        <f t="shared" si="24"/>
        <v>0</v>
      </c>
      <c r="BZ62" s="133">
        <v>-368928</v>
      </c>
      <c r="CA62" s="22">
        <f t="shared" si="19"/>
        <v>-368928</v>
      </c>
      <c r="CB62" s="22">
        <f t="shared" si="20"/>
        <v>0</v>
      </c>
      <c r="CC62" s="133">
        <v>0</v>
      </c>
      <c r="CD62" s="134" t="s">
        <v>125</v>
      </c>
      <c r="CE62" s="134" t="s">
        <v>512</v>
      </c>
      <c r="CF62" s="134" t="s">
        <v>512</v>
      </c>
      <c r="CG62" s="133">
        <v>-42</v>
      </c>
      <c r="CH62" s="50" t="s">
        <v>125</v>
      </c>
    </row>
    <row r="63" spans="3:86" x14ac:dyDescent="0.25">
      <c r="C63" s="50" t="s">
        <v>125</v>
      </c>
      <c r="D63" s="50" t="s">
        <v>508</v>
      </c>
      <c r="E63" s="50" t="s">
        <v>127</v>
      </c>
      <c r="F63" s="49">
        <v>915</v>
      </c>
      <c r="G63" s="50" t="s">
        <v>302</v>
      </c>
      <c r="H63" s="50" t="s">
        <v>324</v>
      </c>
      <c r="I63" s="52">
        <v>40909</v>
      </c>
      <c r="J63" s="52">
        <v>41274</v>
      </c>
      <c r="K63" s="49" t="s">
        <v>128</v>
      </c>
      <c r="L63" s="49">
        <v>41</v>
      </c>
      <c r="M63" s="50" t="s">
        <v>306</v>
      </c>
      <c r="N63" s="50" t="s">
        <v>305</v>
      </c>
      <c r="O63" s="49"/>
      <c r="P63" s="49"/>
      <c r="Q63" s="49">
        <v>0</v>
      </c>
      <c r="R63" s="49">
        <v>8784</v>
      </c>
      <c r="S63" s="140">
        <v>29</v>
      </c>
      <c r="T63" s="22">
        <f>29*1</f>
        <v>29</v>
      </c>
      <c r="U63" s="22">
        <f t="shared" si="122"/>
        <v>0</v>
      </c>
      <c r="V63" s="50" t="s">
        <v>485</v>
      </c>
      <c r="W63" s="141">
        <v>-10444176</v>
      </c>
      <c r="X63" s="110">
        <f t="shared" si="2"/>
        <v>-10444176</v>
      </c>
      <c r="Y63" s="110">
        <f t="shared" si="21"/>
        <v>0</v>
      </c>
      <c r="Z63" s="142">
        <v>18</v>
      </c>
      <c r="AA63" s="22">
        <f>'Price Book'!$B$15</f>
        <v>18</v>
      </c>
      <c r="AB63" s="22">
        <f t="shared" si="120"/>
        <v>0</v>
      </c>
      <c r="AC63" s="50" t="s">
        <v>134</v>
      </c>
      <c r="AD63" s="143">
        <v>6482592</v>
      </c>
      <c r="AE63" s="22">
        <f t="shared" si="4"/>
        <v>6482592</v>
      </c>
      <c r="AF63" s="22">
        <f t="shared" si="5"/>
        <v>0</v>
      </c>
      <c r="AG63" s="144">
        <v>6482592</v>
      </c>
      <c r="AH63" s="22">
        <f>$L63*$R63*$Z63</f>
        <v>6482592</v>
      </c>
      <c r="AI63" s="22">
        <f t="shared" si="6"/>
        <v>0</v>
      </c>
      <c r="AJ63" s="132">
        <v>0</v>
      </c>
      <c r="AK63" s="145">
        <v>0</v>
      </c>
      <c r="AL63" s="22">
        <v>0</v>
      </c>
      <c r="AM63" s="22">
        <f>AK63-AL63</f>
        <v>0</v>
      </c>
      <c r="AN63" s="146">
        <v>0</v>
      </c>
      <c r="AO63" s="22">
        <f t="shared" si="8"/>
        <v>0</v>
      </c>
      <c r="AP63" s="22">
        <f t="shared" si="123"/>
        <v>0</v>
      </c>
      <c r="AQ63" s="147">
        <v>-10444176</v>
      </c>
      <c r="AR63" s="110">
        <f t="shared" si="10"/>
        <v>-10444176</v>
      </c>
      <c r="AS63" s="110">
        <f>($AQ63-$AR63)/$AQ63</f>
        <v>0</v>
      </c>
      <c r="AT63" s="148">
        <v>6482592</v>
      </c>
      <c r="AU63" s="22">
        <f>$L63*$R63*$Z63</f>
        <v>6482592</v>
      </c>
      <c r="AV63" s="22">
        <f t="shared" si="116"/>
        <v>0</v>
      </c>
      <c r="AW63" s="149">
        <v>-3961584</v>
      </c>
      <c r="AX63" s="22">
        <f t="shared" si="12"/>
        <v>-3961584</v>
      </c>
      <c r="AY63" s="22">
        <f t="shared" si="13"/>
        <v>0</v>
      </c>
      <c r="AZ63" s="151">
        <v>-10444176</v>
      </c>
      <c r="BA63" s="110">
        <f t="shared" si="14"/>
        <v>-10444176</v>
      </c>
      <c r="BB63" s="22">
        <f t="shared" si="15"/>
        <v>0</v>
      </c>
      <c r="BC63" s="152">
        <v>0</v>
      </c>
      <c r="BD63" s="110">
        <v>0</v>
      </c>
      <c r="BE63" s="150">
        <f t="shared" si="109"/>
        <v>0</v>
      </c>
      <c r="BF63" s="153">
        <v>-10444176</v>
      </c>
      <c r="BG63" s="22">
        <f t="shared" si="17"/>
        <v>-10444176</v>
      </c>
      <c r="BH63" s="22">
        <f t="shared" si="18"/>
        <v>0</v>
      </c>
      <c r="BI63" s="52"/>
      <c r="BJ63" s="49"/>
      <c r="BK63" s="49"/>
      <c r="BL63" s="49"/>
      <c r="BM63" s="49"/>
      <c r="BN63" s="49"/>
      <c r="BO63" s="49"/>
      <c r="BP63" s="49"/>
      <c r="BQ63" s="49"/>
      <c r="BR63" s="50" t="s">
        <v>124</v>
      </c>
      <c r="BS63" s="50" t="s">
        <v>308</v>
      </c>
      <c r="BT63" s="50" t="s">
        <v>185</v>
      </c>
      <c r="BU63" s="50" t="s">
        <v>125</v>
      </c>
      <c r="BV63" s="50" t="s">
        <v>315</v>
      </c>
      <c r="BW63" s="133">
        <v>41.112328767123302</v>
      </c>
      <c r="BX63" s="22">
        <f t="shared" si="1"/>
        <v>41.112328767123287</v>
      </c>
      <c r="BY63" s="22">
        <f t="shared" si="24"/>
        <v>0</v>
      </c>
      <c r="BZ63" s="133">
        <v>360144</v>
      </c>
      <c r="CA63" s="22">
        <f t="shared" si="19"/>
        <v>360144</v>
      </c>
      <c r="CB63" s="22">
        <f t="shared" si="20"/>
        <v>0</v>
      </c>
      <c r="CC63" s="133">
        <v>0</v>
      </c>
      <c r="CD63" s="134" t="s">
        <v>125</v>
      </c>
      <c r="CE63" s="134" t="s">
        <v>512</v>
      </c>
      <c r="CF63" s="134" t="s">
        <v>512</v>
      </c>
      <c r="CG63" s="133">
        <v>41</v>
      </c>
      <c r="CH63" s="50" t="s">
        <v>125</v>
      </c>
    </row>
    <row r="64" spans="3:86" x14ac:dyDescent="0.25">
      <c r="C64" s="50" t="s">
        <v>125</v>
      </c>
      <c r="D64" s="50" t="s">
        <v>508</v>
      </c>
      <c r="E64" s="50" t="s">
        <v>127</v>
      </c>
      <c r="F64" s="49">
        <v>915</v>
      </c>
      <c r="G64" s="50" t="s">
        <v>302</v>
      </c>
      <c r="H64" s="50" t="s">
        <v>361</v>
      </c>
      <c r="I64" s="52">
        <v>40909</v>
      </c>
      <c r="J64" s="52">
        <v>41274</v>
      </c>
      <c r="K64" s="49" t="s">
        <v>128</v>
      </c>
      <c r="L64" s="49">
        <v>39</v>
      </c>
      <c r="M64" s="50" t="s">
        <v>306</v>
      </c>
      <c r="N64" s="50" t="s">
        <v>305</v>
      </c>
      <c r="O64" s="130" t="s">
        <v>577</v>
      </c>
      <c r="P64" s="49"/>
      <c r="Q64" s="49">
        <v>0</v>
      </c>
      <c r="R64" s="49">
        <v>8784</v>
      </c>
      <c r="S64" s="140">
        <v>3.6459113372456202</v>
      </c>
      <c r="T64" s="22">
        <f>((28*350400+29*359160)/(350400+359160))*'Exchange Rates Hist'!$D$3</f>
        <v>3.6459113372456131</v>
      </c>
      <c r="U64" s="22">
        <f t="shared" si="122"/>
        <v>1.9488755211938162E-15</v>
      </c>
      <c r="V64" s="50" t="s">
        <v>485</v>
      </c>
      <c r="W64" s="141">
        <v>-1249001.7222682601</v>
      </c>
      <c r="X64" s="110">
        <f t="shared" si="2"/>
        <v>-1249001.7222682557</v>
      </c>
      <c r="Y64" s="110">
        <f t="shared" si="21"/>
        <v>3.5418543870297282E-15</v>
      </c>
      <c r="Z64" s="142">
        <v>8.1635363001990608</v>
      </c>
      <c r="AA64" s="22">
        <f>'Price Book'!$G$12*'Exchange Rates FWD'!$AD$9</f>
        <v>8.1635363001990697</v>
      </c>
      <c r="AB64" s="22">
        <f t="shared" ref="AB64:AB69" si="125">(Z64-AA64)/Z64</f>
        <v>-1.087982446624838E-15</v>
      </c>
      <c r="AC64" s="50" t="s">
        <v>134</v>
      </c>
      <c r="AD64" s="143">
        <v>2796631.6115769902</v>
      </c>
      <c r="AE64" s="22">
        <f t="shared" si="4"/>
        <v>2796631.6115769935</v>
      </c>
      <c r="AF64" s="22">
        <f t="shared" si="5"/>
        <v>-1.1655553765682085E-15</v>
      </c>
      <c r="AG64" s="144">
        <v>2796631.6115769902</v>
      </c>
      <c r="AH64" s="22">
        <f>$L64*$R64*$Z64</f>
        <v>2796631.6115769935</v>
      </c>
      <c r="AI64" s="22">
        <f t="shared" si="6"/>
        <v>-1.1655553765682085E-15</v>
      </c>
      <c r="AJ64" s="132">
        <v>0</v>
      </c>
      <c r="AK64" s="145">
        <v>70487.021272026599</v>
      </c>
      <c r="AL64" s="22">
        <f>42*(30*'Exchange Rates Hist'!$D$3-$S64)*$R64</f>
        <v>70487.021272023921</v>
      </c>
      <c r="AM64" s="22">
        <f t="shared" ref="AM64:AM65" si="126">(AK64-AL64)/AK64</f>
        <v>3.7986459829053821E-14</v>
      </c>
      <c r="AN64" s="146">
        <v>70487.021272026599</v>
      </c>
      <c r="AO64" s="22">
        <f t="shared" si="8"/>
        <v>70487.021272026599</v>
      </c>
      <c r="AP64" s="22">
        <f t="shared" si="54"/>
        <v>0</v>
      </c>
      <c r="AQ64" s="147">
        <v>-1178514.7009962299</v>
      </c>
      <c r="AR64" s="110">
        <f t="shared" si="10"/>
        <v>-1178514.700996229</v>
      </c>
      <c r="AS64" s="110">
        <f>($AQ64-$AR64)/$AQ64</f>
        <v>7.9025113036622006E-16</v>
      </c>
      <c r="AT64" s="148">
        <v>2796631.6115769902</v>
      </c>
      <c r="AU64" s="22">
        <f>$L64*$R64*$Z64</f>
        <v>2796631.6115769935</v>
      </c>
      <c r="AV64" s="22">
        <f t="shared" si="116"/>
        <v>-1.1655553765682085E-15</v>
      </c>
      <c r="AW64" s="149">
        <v>1618116.9105807601</v>
      </c>
      <c r="AX64" s="22">
        <f t="shared" si="12"/>
        <v>1618116.9105807603</v>
      </c>
      <c r="AY64" s="22">
        <f t="shared" si="13"/>
        <v>-1.4388987725880953E-16</v>
      </c>
      <c r="AZ64" s="151">
        <v>-1178514.7009962299</v>
      </c>
      <c r="BA64" s="110">
        <f t="shared" si="14"/>
        <v>-1178514.700996229</v>
      </c>
      <c r="BB64" s="22">
        <f t="shared" si="15"/>
        <v>7.9025113036622006E-16</v>
      </c>
      <c r="BC64" s="152">
        <v>0</v>
      </c>
      <c r="BD64" s="110">
        <v>0</v>
      </c>
      <c r="BE64" s="150">
        <f t="shared" si="109"/>
        <v>0</v>
      </c>
      <c r="BF64" s="153">
        <v>-1178514.7009962299</v>
      </c>
      <c r="BG64" s="22">
        <f t="shared" si="17"/>
        <v>-1178514.7009962299</v>
      </c>
      <c r="BH64" s="22">
        <f t="shared" si="18"/>
        <v>0</v>
      </c>
      <c r="BI64" s="52"/>
      <c r="BJ64" s="49"/>
      <c r="BK64" s="49"/>
      <c r="BL64" s="49"/>
      <c r="BM64" s="49"/>
      <c r="BN64" s="49"/>
      <c r="BO64" s="49"/>
      <c r="BP64" s="49"/>
      <c r="BQ64" s="49"/>
      <c r="BR64" s="50" t="s">
        <v>408</v>
      </c>
      <c r="BS64" s="50" t="s">
        <v>308</v>
      </c>
      <c r="BT64" s="50" t="s">
        <v>352</v>
      </c>
      <c r="BU64" s="50" t="s">
        <v>125</v>
      </c>
      <c r="BV64" s="50" t="s">
        <v>315</v>
      </c>
      <c r="BW64" s="133">
        <v>39.106849315068501</v>
      </c>
      <c r="BX64" s="22">
        <f t="shared" si="1"/>
        <v>39.106849315068494</v>
      </c>
      <c r="BY64" s="22">
        <f t="shared" si="24"/>
        <v>0</v>
      </c>
      <c r="BZ64" s="133">
        <v>342576</v>
      </c>
      <c r="CA64" s="22">
        <f t="shared" si="19"/>
        <v>342576</v>
      </c>
      <c r="CB64" s="22">
        <f t="shared" si="20"/>
        <v>0</v>
      </c>
      <c r="CC64" s="133">
        <v>0</v>
      </c>
      <c r="CD64" s="134" t="s">
        <v>125</v>
      </c>
      <c r="CE64" s="134" t="s">
        <v>512</v>
      </c>
      <c r="CF64" s="134" t="s">
        <v>512</v>
      </c>
      <c r="CG64" s="133">
        <v>39</v>
      </c>
      <c r="CH64" s="50" t="s">
        <v>125</v>
      </c>
    </row>
    <row r="65" spans="3:86" x14ac:dyDescent="0.25">
      <c r="C65" s="50" t="s">
        <v>125</v>
      </c>
      <c r="D65" s="50" t="s">
        <v>508</v>
      </c>
      <c r="E65" s="50" t="s">
        <v>127</v>
      </c>
      <c r="F65" s="49">
        <v>915</v>
      </c>
      <c r="G65" s="50" t="s">
        <v>302</v>
      </c>
      <c r="H65" s="50" t="s">
        <v>361</v>
      </c>
      <c r="I65" s="52">
        <v>40909</v>
      </c>
      <c r="J65" s="52">
        <v>41274</v>
      </c>
      <c r="K65" s="49" t="s">
        <v>128</v>
      </c>
      <c r="L65" s="49">
        <v>39</v>
      </c>
      <c r="M65" s="50" t="s">
        <v>306</v>
      </c>
      <c r="N65" s="50" t="s">
        <v>305</v>
      </c>
      <c r="O65" s="130" t="s">
        <v>577</v>
      </c>
      <c r="P65" s="49"/>
      <c r="Q65" s="49">
        <v>0</v>
      </c>
      <c r="R65" s="49">
        <v>8784</v>
      </c>
      <c r="S65" s="140">
        <v>3.74414730065316</v>
      </c>
      <c r="T65" s="22">
        <f>(29)*'Exchange Rates Hist'!$D$4</f>
        <v>3.7441473006531703</v>
      </c>
      <c r="U65" s="22">
        <f t="shared" si="122"/>
        <v>-2.7280048049310497E-15</v>
      </c>
      <c r="V65" s="50" t="s">
        <v>485</v>
      </c>
      <c r="W65" s="141">
        <v>-1282655.00566856</v>
      </c>
      <c r="X65" s="110">
        <f t="shared" si="2"/>
        <v>-1282655.005668557</v>
      </c>
      <c r="Y65" s="110">
        <f t="shared" si="21"/>
        <v>2.3597914904036437E-15</v>
      </c>
      <c r="Z65" s="142">
        <v>8.1635363001990608</v>
      </c>
      <c r="AA65" s="22">
        <f>'Price Book'!$G$12*'Exchange Rates FWD'!$AD$9</f>
        <v>8.1635363001990697</v>
      </c>
      <c r="AB65" s="22">
        <f t="shared" si="125"/>
        <v>-1.087982446624838E-15</v>
      </c>
      <c r="AC65" s="50" t="s">
        <v>134</v>
      </c>
      <c r="AD65" s="143">
        <v>2796631.6115769902</v>
      </c>
      <c r="AE65" s="22">
        <f t="shared" si="4"/>
        <v>2796631.6115769935</v>
      </c>
      <c r="AF65" s="22">
        <f t="shared" si="5"/>
        <v>-1.1655553765682085E-15</v>
      </c>
      <c r="AG65" s="144">
        <v>2796631.6115769902</v>
      </c>
      <c r="AH65" s="22">
        <f>$L65*$R65*$Z65</f>
        <v>2796631.6115769935</v>
      </c>
      <c r="AI65" s="22">
        <f t="shared" si="6"/>
        <v>-1.1655553765682085E-15</v>
      </c>
      <c r="AJ65" s="132">
        <v>0</v>
      </c>
      <c r="AK65" s="145">
        <v>92995.323134236794</v>
      </c>
      <c r="AL65" s="22">
        <f>((40)*(30-28)*'Exchange Rates Hist'!$D$4+(42-40)*(30-29)*'Exchange Rates Hist'!$D$4)*$R61</f>
        <v>92995.323134236925</v>
      </c>
      <c r="AM65" s="22">
        <f t="shared" si="126"/>
        <v>-1.4083206836783953E-15</v>
      </c>
      <c r="AN65" s="146">
        <v>92995.323134236794</v>
      </c>
      <c r="AO65" s="22">
        <f t="shared" si="8"/>
        <v>92995.323134236794</v>
      </c>
      <c r="AP65" s="22">
        <f t="shared" si="54"/>
        <v>0</v>
      </c>
      <c r="AQ65" s="147">
        <v>-1189659.68253432</v>
      </c>
      <c r="AR65" s="110">
        <f t="shared" si="10"/>
        <v>-1189659.6825343203</v>
      </c>
      <c r="AS65" s="110">
        <f>($AQ65-$AR65)/$AQ65</f>
        <v>-1.9571197298867258E-16</v>
      </c>
      <c r="AT65" s="148">
        <v>2796631.6115769902</v>
      </c>
      <c r="AU65" s="22">
        <f>$L65*$R65*$Z65</f>
        <v>2796631.6115769935</v>
      </c>
      <c r="AV65" s="22">
        <f t="shared" si="116"/>
        <v>-1.1655553765682085E-15</v>
      </c>
      <c r="AW65" s="149">
        <v>1606971.9290426699</v>
      </c>
      <c r="AX65" s="22">
        <f t="shared" si="12"/>
        <v>1606971.9290426702</v>
      </c>
      <c r="AY65" s="22">
        <f t="shared" si="13"/>
        <v>-1.4488781007679149E-16</v>
      </c>
      <c r="AZ65" s="151">
        <v>-1189659.68253432</v>
      </c>
      <c r="BA65" s="110">
        <f t="shared" si="14"/>
        <v>-1189659.6825343203</v>
      </c>
      <c r="BB65" s="22">
        <f t="shared" si="15"/>
        <v>-1.9571197298867258E-16</v>
      </c>
      <c r="BC65" s="152">
        <v>0</v>
      </c>
      <c r="BD65" s="110">
        <v>0</v>
      </c>
      <c r="BE65" s="150">
        <f t="shared" si="109"/>
        <v>0</v>
      </c>
      <c r="BF65" s="153">
        <v>-1189659.68253432</v>
      </c>
      <c r="BG65" s="22">
        <f t="shared" si="17"/>
        <v>-1189659.68253432</v>
      </c>
      <c r="BH65" s="22">
        <f t="shared" si="18"/>
        <v>0</v>
      </c>
      <c r="BI65" s="52"/>
      <c r="BJ65" s="49"/>
      <c r="BK65" s="49"/>
      <c r="BL65" s="49"/>
      <c r="BM65" s="49"/>
      <c r="BN65" s="49"/>
      <c r="BO65" s="49"/>
      <c r="BP65" s="49"/>
      <c r="BQ65" s="49"/>
      <c r="BR65" s="50" t="s">
        <v>408</v>
      </c>
      <c r="BS65" s="50" t="s">
        <v>308</v>
      </c>
      <c r="BT65" s="50" t="s">
        <v>352</v>
      </c>
      <c r="BU65" s="50" t="s">
        <v>125</v>
      </c>
      <c r="BV65" s="50" t="s">
        <v>315</v>
      </c>
      <c r="BW65" s="133">
        <v>39.106849315068501</v>
      </c>
      <c r="BX65" s="22">
        <f t="shared" si="1"/>
        <v>39.106849315068494</v>
      </c>
      <c r="BY65" s="22">
        <f t="shared" si="24"/>
        <v>0</v>
      </c>
      <c r="BZ65" s="133">
        <v>342576</v>
      </c>
      <c r="CA65" s="22">
        <f t="shared" si="19"/>
        <v>342576</v>
      </c>
      <c r="CB65" s="22">
        <f t="shared" si="20"/>
        <v>0</v>
      </c>
      <c r="CC65" s="133">
        <v>0</v>
      </c>
      <c r="CD65" s="134" t="s">
        <v>125</v>
      </c>
      <c r="CE65" s="134" t="s">
        <v>512</v>
      </c>
      <c r="CF65" s="134" t="s">
        <v>512</v>
      </c>
      <c r="CG65" s="133">
        <v>39</v>
      </c>
      <c r="CH65" s="50" t="s">
        <v>125</v>
      </c>
    </row>
    <row r="66" spans="3:86" x14ac:dyDescent="0.25">
      <c r="C66" s="50" t="s">
        <v>125</v>
      </c>
      <c r="D66" s="50" t="s">
        <v>508</v>
      </c>
      <c r="E66" s="50" t="s">
        <v>127</v>
      </c>
      <c r="F66" s="49">
        <v>915</v>
      </c>
      <c r="G66" s="50" t="s">
        <v>302</v>
      </c>
      <c r="H66" s="50" t="s">
        <v>361</v>
      </c>
      <c r="I66" s="52">
        <v>40909</v>
      </c>
      <c r="J66" s="52">
        <v>41274</v>
      </c>
      <c r="K66" s="49" t="s">
        <v>128</v>
      </c>
      <c r="L66" s="49">
        <v>-42</v>
      </c>
      <c r="M66" s="50" t="s">
        <v>306</v>
      </c>
      <c r="N66" s="50" t="s">
        <v>305</v>
      </c>
      <c r="O66" s="49"/>
      <c r="P66" s="49"/>
      <c r="Q66" s="49">
        <v>0</v>
      </c>
      <c r="R66" s="49">
        <v>8784</v>
      </c>
      <c r="S66" s="140">
        <v>3.8642148043339599</v>
      </c>
      <c r="T66" s="22">
        <f>30*'Exchange Rates FWD'!$F$11</f>
        <v>3.86421480434973</v>
      </c>
      <c r="U66" s="22">
        <f t="shared" si="122"/>
        <v>-4.0810495092815412E-12</v>
      </c>
      <c r="V66" s="50" t="s">
        <v>485</v>
      </c>
      <c r="W66" s="141">
        <v>1425617.03933332</v>
      </c>
      <c r="X66" s="110">
        <f t="shared" si="2"/>
        <v>1425617.0393333191</v>
      </c>
      <c r="Y66" s="110">
        <f t="shared" si="21"/>
        <v>6.5327682604790214E-16</v>
      </c>
      <c r="Z66" s="142">
        <v>8.1723725487078092</v>
      </c>
      <c r="AA66" s="22">
        <f>'Price Book'!$G$12*'Exchange Rates FWD'!$AD$11</f>
        <v>8.1723725487296903</v>
      </c>
      <c r="AB66" s="22">
        <f t="shared" si="125"/>
        <v>-2.6774554656336695E-12</v>
      </c>
      <c r="AC66" s="50" t="s">
        <v>134</v>
      </c>
      <c r="AD66" s="143">
        <v>-3015017.05964967</v>
      </c>
      <c r="AE66" s="22">
        <f t="shared" si="4"/>
        <v>-3015017.0596496747</v>
      </c>
      <c r="AF66" s="22">
        <f t="shared" si="5"/>
        <v>-1.5444731425892721E-15</v>
      </c>
      <c r="AG66" s="144">
        <v>-1589400.02031635</v>
      </c>
      <c r="AH66" s="22">
        <f>$L66*$R66*($Z66-S66)</f>
        <v>-1589400.0203163554</v>
      </c>
      <c r="AI66" s="22">
        <f t="shared" si="6"/>
        <v>-3.3692618192952679E-15</v>
      </c>
      <c r="AJ66" s="132">
        <v>0</v>
      </c>
      <c r="AK66" s="145">
        <v>0</v>
      </c>
      <c r="AL66" s="22">
        <v>0</v>
      </c>
      <c r="AM66" s="22">
        <f>AK66-AL66</f>
        <v>0</v>
      </c>
      <c r="AN66" s="146">
        <v>0</v>
      </c>
      <c r="AO66" s="22">
        <f t="shared" si="8"/>
        <v>0</v>
      </c>
      <c r="AP66" s="22">
        <f>AN66-AO66</f>
        <v>0</v>
      </c>
      <c r="AQ66" s="147">
        <v>0</v>
      </c>
      <c r="AR66" s="110">
        <v>0</v>
      </c>
      <c r="AS66" s="22">
        <f t="shared" ref="AS66" si="127">AQ66-AR66</f>
        <v>0</v>
      </c>
      <c r="AT66" s="148">
        <v>-1589400.02031635</v>
      </c>
      <c r="AU66" s="22">
        <f>$L66*$R66*($Z66-$S66)</f>
        <v>-1589400.0203163554</v>
      </c>
      <c r="AV66" s="22">
        <f t="shared" si="116"/>
        <v>-3.3692618192952679E-15</v>
      </c>
      <c r="AW66" s="149">
        <v>-1589400.02031635</v>
      </c>
      <c r="AX66" s="22">
        <f t="shared" si="12"/>
        <v>-1589400.02031635</v>
      </c>
      <c r="AY66" s="22">
        <f t="shared" si="13"/>
        <v>0</v>
      </c>
      <c r="AZ66" s="151">
        <v>0</v>
      </c>
      <c r="BA66" s="110">
        <v>0</v>
      </c>
      <c r="BB66" s="22">
        <f>AZ66-BA66</f>
        <v>0</v>
      </c>
      <c r="BC66" s="152">
        <v>1425617.03933332</v>
      </c>
      <c r="BD66" s="110">
        <f t="shared" si="32"/>
        <v>1425617.0393333191</v>
      </c>
      <c r="BE66" s="110">
        <f t="shared" si="33"/>
        <v>6.5327682604790214E-16</v>
      </c>
      <c r="BF66" s="153">
        <v>1425617.03933332</v>
      </c>
      <c r="BG66" s="22">
        <f t="shared" si="17"/>
        <v>1425617.03933332</v>
      </c>
      <c r="BH66" s="22">
        <f t="shared" si="18"/>
        <v>0</v>
      </c>
      <c r="BI66" s="52"/>
      <c r="BJ66" s="49"/>
      <c r="BK66" s="49"/>
      <c r="BL66" s="49"/>
      <c r="BM66" s="49"/>
      <c r="BN66" s="49"/>
      <c r="BO66" s="49"/>
      <c r="BP66" s="49"/>
      <c r="BQ66" s="49"/>
      <c r="BR66" s="50" t="s">
        <v>408</v>
      </c>
      <c r="BS66" s="50" t="s">
        <v>308</v>
      </c>
      <c r="BT66" s="50" t="s">
        <v>352</v>
      </c>
      <c r="BU66" s="50" t="s">
        <v>125</v>
      </c>
      <c r="BV66" s="50" t="s">
        <v>315</v>
      </c>
      <c r="BW66" s="133">
        <v>-42.115068493150702</v>
      </c>
      <c r="BX66" s="22">
        <f t="shared" si="1"/>
        <v>-42.115068493150687</v>
      </c>
      <c r="BY66" s="22">
        <f t="shared" si="24"/>
        <v>0</v>
      </c>
      <c r="BZ66" s="133">
        <v>-368928</v>
      </c>
      <c r="CA66" s="22">
        <f t="shared" si="19"/>
        <v>-368928</v>
      </c>
      <c r="CB66" s="22">
        <f t="shared" si="20"/>
        <v>0</v>
      </c>
      <c r="CC66" s="133">
        <v>0</v>
      </c>
      <c r="CD66" s="134" t="s">
        <v>125</v>
      </c>
      <c r="CE66" s="134" t="s">
        <v>512</v>
      </c>
      <c r="CF66" s="134" t="s">
        <v>512</v>
      </c>
      <c r="CG66" s="133">
        <v>-42</v>
      </c>
      <c r="CH66" s="50" t="s">
        <v>125</v>
      </c>
    </row>
    <row r="67" spans="3:86" x14ac:dyDescent="0.25">
      <c r="C67" s="50" t="s">
        <v>125</v>
      </c>
      <c r="D67" s="50" t="s">
        <v>508</v>
      </c>
      <c r="E67" s="50" t="s">
        <v>127</v>
      </c>
      <c r="F67" s="49">
        <v>915</v>
      </c>
      <c r="G67" s="50" t="s">
        <v>302</v>
      </c>
      <c r="H67" s="50" t="s">
        <v>361</v>
      </c>
      <c r="I67" s="52">
        <v>40909</v>
      </c>
      <c r="J67" s="52">
        <v>41274</v>
      </c>
      <c r="K67" s="49" t="s">
        <v>128</v>
      </c>
      <c r="L67" s="49">
        <v>39</v>
      </c>
      <c r="M67" s="50" t="s">
        <v>306</v>
      </c>
      <c r="N67" s="50" t="s">
        <v>305</v>
      </c>
      <c r="O67" s="130" t="s">
        <v>577</v>
      </c>
      <c r="P67" s="49"/>
      <c r="Q67" s="49">
        <v>0</v>
      </c>
      <c r="R67" s="49">
        <v>8784</v>
      </c>
      <c r="S67" s="140">
        <v>28.506172839506199</v>
      </c>
      <c r="T67" s="22">
        <f>((28*350400+29*359160)/(350400+359160))*1</f>
        <v>28.506172839506174</v>
      </c>
      <c r="U67" s="22">
        <f t="shared" si="122"/>
        <v>8.7240738669548818E-16</v>
      </c>
      <c r="V67" s="50" t="s">
        <v>485</v>
      </c>
      <c r="W67" s="141">
        <v>-9765530.6666666791</v>
      </c>
      <c r="X67" s="110">
        <f t="shared" si="2"/>
        <v>-9765530.6666666754</v>
      </c>
      <c r="Y67" s="110">
        <f t="shared" si="21"/>
        <v>3.8147341149392831E-16</v>
      </c>
      <c r="Z67" s="142">
        <v>8.1635363001990608</v>
      </c>
      <c r="AA67" s="22">
        <f>'Price Book'!$G$12*'Exchange Rates FWD'!$AD$9</f>
        <v>8.1635363001990697</v>
      </c>
      <c r="AB67" s="22">
        <f t="shared" si="125"/>
        <v>-1.087982446624838E-15</v>
      </c>
      <c r="AC67" s="50" t="s">
        <v>134</v>
      </c>
      <c r="AD67" s="143">
        <v>2796631.6115769902</v>
      </c>
      <c r="AE67" s="22">
        <f t="shared" si="4"/>
        <v>2796631.6115769935</v>
      </c>
      <c r="AF67" s="22">
        <f t="shared" si="5"/>
        <v>-1.1655553765682085E-15</v>
      </c>
      <c r="AG67" s="144">
        <v>2796631.6115769902</v>
      </c>
      <c r="AH67" s="22">
        <f>$L67*$R67*$Z67</f>
        <v>2796631.6115769935</v>
      </c>
      <c r="AI67" s="22">
        <f t="shared" si="6"/>
        <v>-1.1655553765682085E-15</v>
      </c>
      <c r="AJ67" s="132">
        <v>0</v>
      </c>
      <c r="AK67" s="145">
        <v>551114.66666666605</v>
      </c>
      <c r="AL67" s="22">
        <f>42*(30-$S67)*$R67</f>
        <v>551114.66666665697</v>
      </c>
      <c r="AM67" s="22">
        <f t="shared" ref="AM67:AM68" si="128">(AK67-AL67)/AK67</f>
        <v>1.6476417072008474E-14</v>
      </c>
      <c r="AN67" s="146">
        <v>551114.66666666605</v>
      </c>
      <c r="AO67" s="22">
        <f t="shared" si="8"/>
        <v>551114.66666666605</v>
      </c>
      <c r="AP67" s="22">
        <f t="shared" si="54"/>
        <v>0</v>
      </c>
      <c r="AQ67" s="147">
        <v>-9214416.0000000093</v>
      </c>
      <c r="AR67" s="110">
        <f t="shared" si="10"/>
        <v>-9214416.0000000093</v>
      </c>
      <c r="AS67" s="110">
        <f>($AQ67-$AR67)/$AQ67</f>
        <v>0</v>
      </c>
      <c r="AT67" s="148">
        <v>2796631.6115769902</v>
      </c>
      <c r="AU67" s="22">
        <f>$L67*$R67*$Z67</f>
        <v>2796631.6115769935</v>
      </c>
      <c r="AV67" s="22">
        <f t="shared" si="116"/>
        <v>-1.1655553765682085E-15</v>
      </c>
      <c r="AW67" s="149">
        <v>-6417784.3884230098</v>
      </c>
      <c r="AX67" s="22">
        <f t="shared" si="12"/>
        <v>-6417784.3884230191</v>
      </c>
      <c r="AY67" s="22">
        <f t="shared" si="13"/>
        <v>-1.4511590266190367E-15</v>
      </c>
      <c r="AZ67" s="151">
        <v>-9214416.0000000093</v>
      </c>
      <c r="BA67" s="110">
        <f t="shared" si="14"/>
        <v>-9214416.0000000093</v>
      </c>
      <c r="BB67" s="22">
        <f t="shared" si="15"/>
        <v>0</v>
      </c>
      <c r="BC67" s="152">
        <v>0</v>
      </c>
      <c r="BD67" s="110">
        <v>0</v>
      </c>
      <c r="BE67" s="150">
        <f t="shared" si="109"/>
        <v>0</v>
      </c>
      <c r="BF67" s="153">
        <v>-9214416.0000000093</v>
      </c>
      <c r="BG67" s="22">
        <f t="shared" si="17"/>
        <v>-9214416.0000000093</v>
      </c>
      <c r="BH67" s="22">
        <f t="shared" si="18"/>
        <v>0</v>
      </c>
      <c r="BI67" s="52"/>
      <c r="BJ67" s="49"/>
      <c r="BK67" s="49"/>
      <c r="BL67" s="49"/>
      <c r="BM67" s="49"/>
      <c r="BN67" s="49"/>
      <c r="BO67" s="49"/>
      <c r="BP67" s="49"/>
      <c r="BQ67" s="49"/>
      <c r="BR67" s="50" t="s">
        <v>124</v>
      </c>
      <c r="BS67" s="50" t="s">
        <v>308</v>
      </c>
      <c r="BT67" s="50" t="s">
        <v>352</v>
      </c>
      <c r="BU67" s="50" t="s">
        <v>125</v>
      </c>
      <c r="BV67" s="50" t="s">
        <v>315</v>
      </c>
      <c r="BW67" s="133">
        <v>39.106849315068501</v>
      </c>
      <c r="BX67" s="22">
        <f t="shared" si="1"/>
        <v>39.106849315068494</v>
      </c>
      <c r="BY67" s="22">
        <f t="shared" si="24"/>
        <v>0</v>
      </c>
      <c r="BZ67" s="133">
        <v>342576</v>
      </c>
      <c r="CA67" s="22">
        <f t="shared" si="19"/>
        <v>342576</v>
      </c>
      <c r="CB67" s="22">
        <f t="shared" si="20"/>
        <v>0</v>
      </c>
      <c r="CC67" s="133">
        <v>0</v>
      </c>
      <c r="CD67" s="134" t="s">
        <v>125</v>
      </c>
      <c r="CE67" s="134" t="s">
        <v>512</v>
      </c>
      <c r="CF67" s="134" t="s">
        <v>512</v>
      </c>
      <c r="CG67" s="133">
        <v>39</v>
      </c>
      <c r="CH67" s="50" t="s">
        <v>125</v>
      </c>
    </row>
    <row r="68" spans="3:86" x14ac:dyDescent="0.25">
      <c r="C68" s="50" t="s">
        <v>125</v>
      </c>
      <c r="D68" s="50" t="s">
        <v>508</v>
      </c>
      <c r="E68" s="50" t="s">
        <v>127</v>
      </c>
      <c r="F68" s="49">
        <v>915</v>
      </c>
      <c r="G68" s="50" t="s">
        <v>302</v>
      </c>
      <c r="H68" s="50" t="s">
        <v>361</v>
      </c>
      <c r="I68" s="52">
        <v>40909</v>
      </c>
      <c r="J68" s="52">
        <v>41274</v>
      </c>
      <c r="K68" s="49" t="s">
        <v>128</v>
      </c>
      <c r="L68" s="49">
        <v>39</v>
      </c>
      <c r="M68" s="50" t="s">
        <v>306</v>
      </c>
      <c r="N68" s="50" t="s">
        <v>305</v>
      </c>
      <c r="O68" s="130" t="s">
        <v>577</v>
      </c>
      <c r="P68" s="49"/>
      <c r="Q68" s="49">
        <v>0</v>
      </c>
      <c r="R68" s="49">
        <v>8784</v>
      </c>
      <c r="S68" s="140">
        <v>29</v>
      </c>
      <c r="T68" s="22">
        <f>(29)*1</f>
        <v>29</v>
      </c>
      <c r="U68" s="22">
        <f t="shared" ref="U68" si="129">(S68-T68)/S68</f>
        <v>0</v>
      </c>
      <c r="V68" s="50" t="s">
        <v>485</v>
      </c>
      <c r="W68" s="141">
        <v>-9934704</v>
      </c>
      <c r="X68" s="110">
        <f t="shared" si="2"/>
        <v>-9934704</v>
      </c>
      <c r="Y68" s="110">
        <f t="shared" si="21"/>
        <v>0</v>
      </c>
      <c r="Z68" s="142">
        <v>8.1635363001990608</v>
      </c>
      <c r="AA68" s="22">
        <f>'Price Book'!$G$12*'Exchange Rates FWD'!$AD$9</f>
        <v>8.1635363001990697</v>
      </c>
      <c r="AB68" s="22">
        <f t="shared" si="125"/>
        <v>-1.087982446624838E-15</v>
      </c>
      <c r="AC68" s="50" t="s">
        <v>134</v>
      </c>
      <c r="AD68" s="143">
        <v>2796631.6115769902</v>
      </c>
      <c r="AE68" s="22">
        <f t="shared" si="4"/>
        <v>2796631.6115769935</v>
      </c>
      <c r="AF68" s="22">
        <f t="shared" si="5"/>
        <v>-1.1655553765682085E-15</v>
      </c>
      <c r="AG68" s="144">
        <v>2796631.6115769902</v>
      </c>
      <c r="AH68" s="22">
        <f>$L68*$R68*$Z68</f>
        <v>2796631.6115769935</v>
      </c>
      <c r="AI68" s="22">
        <f t="shared" si="6"/>
        <v>-1.1655553765682085E-15</v>
      </c>
      <c r="AJ68" s="132">
        <v>0</v>
      </c>
      <c r="AK68" s="145">
        <v>720288</v>
      </c>
      <c r="AL68" s="22">
        <f>((40)*(30-28)+(42-40)*(30-29))*$R64</f>
        <v>720288</v>
      </c>
      <c r="AM68" s="22">
        <f t="shared" si="128"/>
        <v>0</v>
      </c>
      <c r="AN68" s="146">
        <v>720288</v>
      </c>
      <c r="AO68" s="22">
        <f t="shared" si="8"/>
        <v>720288</v>
      </c>
      <c r="AP68" s="22">
        <f t="shared" si="54"/>
        <v>0</v>
      </c>
      <c r="AQ68" s="147">
        <v>-9214416</v>
      </c>
      <c r="AR68" s="110">
        <f t="shared" si="10"/>
        <v>-9214416</v>
      </c>
      <c r="AS68" s="110">
        <f>($AQ68-$AR68)/$AQ68</f>
        <v>0</v>
      </c>
      <c r="AT68" s="148">
        <v>2796631.6115769902</v>
      </c>
      <c r="AU68" s="22">
        <f>$L68*$R68*$Z68</f>
        <v>2796631.6115769935</v>
      </c>
      <c r="AV68" s="22">
        <f t="shared" si="116"/>
        <v>-1.1655553765682085E-15</v>
      </c>
      <c r="AW68" s="149">
        <v>-6417784.3884230098</v>
      </c>
      <c r="AX68" s="22">
        <f t="shared" si="12"/>
        <v>-6417784.3884230098</v>
      </c>
      <c r="AY68" s="22">
        <f t="shared" si="13"/>
        <v>0</v>
      </c>
      <c r="AZ68" s="151">
        <v>-9214416</v>
      </c>
      <c r="BA68" s="110">
        <f t="shared" si="14"/>
        <v>-9214416</v>
      </c>
      <c r="BB68" s="22">
        <f t="shared" si="15"/>
        <v>0</v>
      </c>
      <c r="BC68" s="152">
        <v>0</v>
      </c>
      <c r="BD68" s="110">
        <v>0</v>
      </c>
      <c r="BE68" s="150">
        <f t="shared" si="109"/>
        <v>0</v>
      </c>
      <c r="BF68" s="153">
        <v>-9214416</v>
      </c>
      <c r="BG68" s="22">
        <f t="shared" si="17"/>
        <v>-9214416</v>
      </c>
      <c r="BH68" s="22">
        <f t="shared" si="18"/>
        <v>0</v>
      </c>
      <c r="BI68" s="52"/>
      <c r="BJ68" s="49"/>
      <c r="BK68" s="49"/>
      <c r="BL68" s="49"/>
      <c r="BM68" s="49"/>
      <c r="BN68" s="49"/>
      <c r="BO68" s="49"/>
      <c r="BP68" s="49"/>
      <c r="BQ68" s="49"/>
      <c r="BR68" s="50" t="s">
        <v>124</v>
      </c>
      <c r="BS68" s="50" t="s">
        <v>308</v>
      </c>
      <c r="BT68" s="50" t="s">
        <v>352</v>
      </c>
      <c r="BU68" s="50" t="s">
        <v>125</v>
      </c>
      <c r="BV68" s="50" t="s">
        <v>315</v>
      </c>
      <c r="BW68" s="133">
        <v>39.106849315068501</v>
      </c>
      <c r="BX68" s="22">
        <f t="shared" si="1"/>
        <v>39.106849315068494</v>
      </c>
      <c r="BY68" s="22">
        <f t="shared" si="24"/>
        <v>0</v>
      </c>
      <c r="BZ68" s="133">
        <v>342576</v>
      </c>
      <c r="CA68" s="22">
        <f t="shared" si="19"/>
        <v>342576</v>
      </c>
      <c r="CB68" s="22">
        <f t="shared" si="20"/>
        <v>0</v>
      </c>
      <c r="CC68" s="133">
        <v>0</v>
      </c>
      <c r="CD68" s="134" t="s">
        <v>125</v>
      </c>
      <c r="CE68" s="134" t="s">
        <v>512</v>
      </c>
      <c r="CF68" s="134" t="s">
        <v>512</v>
      </c>
      <c r="CG68" s="133">
        <v>39</v>
      </c>
      <c r="CH68" s="50" t="s">
        <v>125</v>
      </c>
    </row>
    <row r="69" spans="3:86" x14ac:dyDescent="0.25">
      <c r="C69" s="50" t="s">
        <v>125</v>
      </c>
      <c r="D69" s="50" t="s">
        <v>508</v>
      </c>
      <c r="E69" s="50" t="s">
        <v>127</v>
      </c>
      <c r="F69" s="49">
        <v>915</v>
      </c>
      <c r="G69" s="50" t="s">
        <v>302</v>
      </c>
      <c r="H69" s="50" t="s">
        <v>361</v>
      </c>
      <c r="I69" s="52">
        <v>40909</v>
      </c>
      <c r="J69" s="52">
        <v>41274</v>
      </c>
      <c r="K69" s="49" t="s">
        <v>128</v>
      </c>
      <c r="L69" s="49">
        <v>-42</v>
      </c>
      <c r="M69" s="50" t="s">
        <v>306</v>
      </c>
      <c r="N69" s="50" t="s">
        <v>305</v>
      </c>
      <c r="O69" s="49"/>
      <c r="P69" s="49"/>
      <c r="Q69" s="49">
        <v>0</v>
      </c>
      <c r="R69" s="49">
        <v>8784</v>
      </c>
      <c r="S69" s="140">
        <v>30</v>
      </c>
      <c r="T69" s="22">
        <f>30*1</f>
        <v>30</v>
      </c>
      <c r="U69" s="22">
        <f t="shared" ref="U69" si="130">(S69-T69)/S69</f>
        <v>0</v>
      </c>
      <c r="V69" s="50" t="s">
        <v>485</v>
      </c>
      <c r="W69" s="141">
        <v>11067840</v>
      </c>
      <c r="X69" s="110">
        <f t="shared" si="2"/>
        <v>11067840</v>
      </c>
      <c r="Y69" s="110">
        <f t="shared" si="21"/>
        <v>0</v>
      </c>
      <c r="Z69" s="142">
        <v>8.1723725487078092</v>
      </c>
      <c r="AA69" s="22">
        <f>'Price Book'!$G$12*'Exchange Rates FWD'!$AD$11</f>
        <v>8.1723725487296903</v>
      </c>
      <c r="AB69" s="22">
        <f t="shared" si="125"/>
        <v>-2.6774554656336695E-12</v>
      </c>
      <c r="AC69" s="50" t="s">
        <v>134</v>
      </c>
      <c r="AD69" s="143">
        <v>-3015017.05964967</v>
      </c>
      <c r="AE69" s="22">
        <f t="shared" si="4"/>
        <v>-3015017.0596496747</v>
      </c>
      <c r="AF69" s="22">
        <f t="shared" si="5"/>
        <v>-1.5444731425892721E-15</v>
      </c>
      <c r="AG69" s="144">
        <v>8052822.9403503304</v>
      </c>
      <c r="AH69" s="22">
        <f>$L69*$R69*($Z69-S69)</f>
        <v>8052822.9403503258</v>
      </c>
      <c r="AI69" s="22">
        <f t="shared" si="6"/>
        <v>5.7825844521484177E-16</v>
      </c>
      <c r="AJ69" s="132">
        <v>0</v>
      </c>
      <c r="AK69" s="145">
        <v>0</v>
      </c>
      <c r="AL69" s="22">
        <v>0</v>
      </c>
      <c r="AM69" s="22">
        <f>AK69-AL69</f>
        <v>0</v>
      </c>
      <c r="AN69" s="146">
        <v>0</v>
      </c>
      <c r="AO69" s="22">
        <f t="shared" si="8"/>
        <v>0</v>
      </c>
      <c r="AP69" s="22">
        <f>AN69-AO69</f>
        <v>0</v>
      </c>
      <c r="AQ69" s="147">
        <v>0</v>
      </c>
      <c r="AR69" s="110">
        <v>0</v>
      </c>
      <c r="AS69" s="22">
        <f t="shared" ref="AS69" si="131">AQ69-AR69</f>
        <v>0</v>
      </c>
      <c r="AT69" s="148">
        <v>8052822.9403503304</v>
      </c>
      <c r="AU69" s="22">
        <f>$L69*$R69*($Z69-$S69)</f>
        <v>8052822.9403503258</v>
      </c>
      <c r="AV69" s="22">
        <f t="shared" si="116"/>
        <v>5.7825844521484177E-16</v>
      </c>
      <c r="AW69" s="149">
        <v>8052822.9403503304</v>
      </c>
      <c r="AX69" s="22">
        <f t="shared" si="12"/>
        <v>8052822.9403503304</v>
      </c>
      <c r="AY69" s="22">
        <f t="shared" si="13"/>
        <v>0</v>
      </c>
      <c r="AZ69" s="151">
        <v>0</v>
      </c>
      <c r="BA69" s="110">
        <v>0</v>
      </c>
      <c r="BB69" s="22">
        <f>AZ69-BA69</f>
        <v>0</v>
      </c>
      <c r="BC69" s="152">
        <v>11067840</v>
      </c>
      <c r="BD69" s="110">
        <f t="shared" si="32"/>
        <v>11067840</v>
      </c>
      <c r="BE69" s="110">
        <f t="shared" si="33"/>
        <v>0</v>
      </c>
      <c r="BF69" s="153">
        <v>11067840</v>
      </c>
      <c r="BG69" s="22">
        <f t="shared" si="17"/>
        <v>11067840</v>
      </c>
      <c r="BH69" s="22">
        <f t="shared" si="18"/>
        <v>0</v>
      </c>
      <c r="BI69" s="52"/>
      <c r="BJ69" s="49"/>
      <c r="BK69" s="49"/>
      <c r="BL69" s="49"/>
      <c r="BM69" s="49"/>
      <c r="BN69" s="49"/>
      <c r="BO69" s="49"/>
      <c r="BP69" s="49"/>
      <c r="BQ69" s="49"/>
      <c r="BR69" s="50" t="s">
        <v>124</v>
      </c>
      <c r="BS69" s="50" t="s">
        <v>308</v>
      </c>
      <c r="BT69" s="50" t="s">
        <v>352</v>
      </c>
      <c r="BU69" s="50" t="s">
        <v>125</v>
      </c>
      <c r="BV69" s="50" t="s">
        <v>315</v>
      </c>
      <c r="BW69" s="133">
        <v>-42.115068493150702</v>
      </c>
      <c r="BX69" s="22">
        <f t="shared" si="1"/>
        <v>-42.115068493150687</v>
      </c>
      <c r="BY69" s="22">
        <f t="shared" si="24"/>
        <v>0</v>
      </c>
      <c r="BZ69" s="133">
        <v>-368928</v>
      </c>
      <c r="CA69" s="22">
        <f t="shared" si="19"/>
        <v>-368928</v>
      </c>
      <c r="CB69" s="22">
        <f t="shared" si="20"/>
        <v>0</v>
      </c>
      <c r="CC69" s="133">
        <v>0</v>
      </c>
      <c r="CD69" s="134" t="s">
        <v>125</v>
      </c>
      <c r="CE69" s="134" t="s">
        <v>512</v>
      </c>
      <c r="CF69" s="134" t="s">
        <v>512</v>
      </c>
      <c r="CG69" s="133">
        <v>-42</v>
      </c>
      <c r="CH69" s="50" t="s">
        <v>125</v>
      </c>
    </row>
  </sheetData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H69"/>
  <sheetViews>
    <sheetView topLeftCell="B37" workbookViewId="0">
      <selection activeCell="T61" sqref="T61"/>
    </sheetView>
  </sheetViews>
  <sheetFormatPr defaultRowHeight="15" x14ac:dyDescent="0.25"/>
  <cols>
    <col min="2" max="2" width="9.140625" style="135"/>
    <col min="9" max="10" width="10.140625" bestFit="1" customWidth="1"/>
    <col min="20" max="21" width="9.140625" style="22"/>
    <col min="23" max="23" width="12.7109375" bestFit="1" customWidth="1"/>
    <col min="24" max="25" width="9.140625" style="22"/>
    <col min="27" max="28" width="9.140625" style="22"/>
    <col min="30" max="30" width="12.7109375" bestFit="1" customWidth="1"/>
    <col min="31" max="32" width="9.140625" style="22"/>
    <col min="33" max="33" width="12.7109375" bestFit="1" customWidth="1"/>
    <col min="34" max="35" width="9.140625" style="22"/>
    <col min="37" max="37" width="17.5703125" bestFit="1" customWidth="1"/>
    <col min="38" max="38" width="11.7109375" style="22" bestFit="1" customWidth="1"/>
    <col min="39" max="39" width="9.140625" style="22"/>
    <col min="41" max="42" width="9.140625" style="22"/>
    <col min="44" max="44" width="9.140625" style="22"/>
    <col min="45" max="45" width="12.7109375" style="22" bestFit="1" customWidth="1"/>
    <col min="47" max="47" width="9.140625" style="22"/>
    <col min="48" max="48" width="12.7109375" style="22" bestFit="1" customWidth="1"/>
    <col min="50" max="50" width="9.140625" style="22"/>
    <col min="51" max="51" width="12.7109375" style="22" bestFit="1" customWidth="1"/>
    <col min="52" max="52" width="15" customWidth="1"/>
    <col min="53" max="53" width="10" style="22" customWidth="1"/>
    <col min="54" max="54" width="12.7109375" style="22" bestFit="1" customWidth="1"/>
    <col min="56" max="57" width="9.140625" style="22"/>
    <col min="59" max="60" width="9.140625" style="22"/>
    <col min="76" max="77" width="9.140625" style="22"/>
    <col min="79" max="80" width="9.140625" style="22"/>
  </cols>
  <sheetData>
    <row r="3" spans="3:86" x14ac:dyDescent="0.25">
      <c r="C3" s="54" t="s">
        <v>125</v>
      </c>
      <c r="D3" s="137" t="s">
        <v>4</v>
      </c>
      <c r="E3" s="137" t="s">
        <v>138</v>
      </c>
      <c r="F3" s="137" t="s">
        <v>139</v>
      </c>
      <c r="G3" s="137" t="s">
        <v>3</v>
      </c>
      <c r="H3" s="137" t="s">
        <v>140</v>
      </c>
      <c r="I3" s="137" t="s">
        <v>33</v>
      </c>
      <c r="J3" s="137" t="s">
        <v>34</v>
      </c>
      <c r="K3" s="137" t="s">
        <v>35</v>
      </c>
      <c r="L3" s="137" t="s">
        <v>141</v>
      </c>
      <c r="M3" s="137" t="s">
        <v>142</v>
      </c>
      <c r="N3" s="137" t="s">
        <v>143</v>
      </c>
      <c r="O3" s="137" t="s">
        <v>144</v>
      </c>
      <c r="P3" s="137" t="s">
        <v>145</v>
      </c>
      <c r="Q3" s="137" t="s">
        <v>146</v>
      </c>
      <c r="R3" s="137" t="s">
        <v>147</v>
      </c>
      <c r="S3" s="137" t="s">
        <v>148</v>
      </c>
      <c r="T3" s="23"/>
      <c r="U3" s="23"/>
      <c r="V3" s="137" t="s">
        <v>149</v>
      </c>
      <c r="W3" s="137" t="s">
        <v>150</v>
      </c>
      <c r="X3" s="23"/>
      <c r="Y3" s="23"/>
      <c r="Z3" s="137" t="s">
        <v>15</v>
      </c>
      <c r="AA3" s="23"/>
      <c r="AB3" s="23"/>
      <c r="AC3" s="137" t="s">
        <v>151</v>
      </c>
      <c r="AD3" s="137" t="s">
        <v>152</v>
      </c>
      <c r="AE3" s="23"/>
      <c r="AF3" s="23"/>
      <c r="AG3" s="137" t="s">
        <v>17</v>
      </c>
      <c r="AH3" s="23"/>
      <c r="AI3" s="23"/>
      <c r="AJ3" s="137" t="s">
        <v>153</v>
      </c>
      <c r="AK3" s="137" t="s">
        <v>154</v>
      </c>
      <c r="AL3" s="23"/>
      <c r="AM3" s="23"/>
      <c r="AN3" s="137" t="s">
        <v>136</v>
      </c>
      <c r="AO3" s="23"/>
      <c r="AP3" s="23"/>
      <c r="AQ3" s="137" t="s">
        <v>155</v>
      </c>
      <c r="AR3" s="23"/>
      <c r="AS3" s="23"/>
      <c r="AT3" s="137" t="s">
        <v>18</v>
      </c>
      <c r="AU3" s="23"/>
      <c r="AV3" s="23"/>
      <c r="AW3" s="137" t="s">
        <v>156</v>
      </c>
      <c r="AX3" s="23"/>
      <c r="AY3" s="23"/>
      <c r="AZ3" s="137" t="s">
        <v>157</v>
      </c>
      <c r="BA3" s="23"/>
      <c r="BB3" s="23"/>
      <c r="BC3" s="137" t="s">
        <v>158</v>
      </c>
      <c r="BD3" s="23"/>
      <c r="BE3" s="23"/>
      <c r="BF3" s="137" t="s">
        <v>159</v>
      </c>
      <c r="BG3" s="23"/>
      <c r="BH3" s="23"/>
      <c r="BI3" s="137" t="s">
        <v>39</v>
      </c>
      <c r="BJ3" s="137" t="s">
        <v>38</v>
      </c>
      <c r="BK3" s="137" t="s">
        <v>160</v>
      </c>
      <c r="BL3" s="137" t="s">
        <v>161</v>
      </c>
      <c r="BM3" s="137" t="s">
        <v>162</v>
      </c>
      <c r="BN3" s="137" t="s">
        <v>163</v>
      </c>
      <c r="BO3" s="137" t="s">
        <v>164</v>
      </c>
      <c r="BP3" s="137" t="s">
        <v>165</v>
      </c>
      <c r="BQ3" s="137" t="s">
        <v>166</v>
      </c>
      <c r="BR3" s="137" t="s">
        <v>137</v>
      </c>
      <c r="BS3" s="137" t="s">
        <v>167</v>
      </c>
      <c r="BT3" s="137" t="s">
        <v>168</v>
      </c>
      <c r="BU3" s="137" t="s">
        <v>169</v>
      </c>
      <c r="BV3" s="137" t="s">
        <v>170</v>
      </c>
      <c r="BW3" s="137" t="s">
        <v>171</v>
      </c>
      <c r="BX3" s="23"/>
      <c r="BY3" s="23"/>
      <c r="BZ3" s="137" t="s">
        <v>172</v>
      </c>
      <c r="CA3" s="23"/>
      <c r="CB3" s="23"/>
      <c r="CC3" s="137" t="s">
        <v>173</v>
      </c>
      <c r="CD3" s="137" t="s">
        <v>107</v>
      </c>
      <c r="CE3" s="137" t="s">
        <v>174</v>
      </c>
      <c r="CF3" s="137" t="s">
        <v>175</v>
      </c>
      <c r="CG3" s="137" t="s">
        <v>176</v>
      </c>
      <c r="CH3" s="137" t="s">
        <v>177</v>
      </c>
    </row>
    <row r="4" spans="3:86" x14ac:dyDescent="0.25">
      <c r="C4" s="53" t="s">
        <v>125</v>
      </c>
      <c r="D4" s="136" t="s">
        <v>178</v>
      </c>
      <c r="E4" s="136" t="s">
        <v>125</v>
      </c>
      <c r="F4" s="135"/>
      <c r="G4" s="136" t="s">
        <v>125</v>
      </c>
      <c r="H4" s="136" t="s">
        <v>125</v>
      </c>
      <c r="I4" s="138"/>
      <c r="J4" s="138"/>
      <c r="K4" s="135"/>
      <c r="L4" s="135"/>
      <c r="M4" s="136" t="s">
        <v>125</v>
      </c>
      <c r="N4" s="136" t="s">
        <v>125</v>
      </c>
      <c r="O4" s="135"/>
      <c r="P4" s="135"/>
      <c r="Q4" s="135"/>
      <c r="R4" s="135"/>
      <c r="S4" s="135"/>
      <c r="V4" s="136" t="s">
        <v>125</v>
      </c>
      <c r="W4" s="155">
        <v>-1023855268.35</v>
      </c>
      <c r="Z4" s="135"/>
      <c r="AC4" s="136" t="s">
        <v>125</v>
      </c>
      <c r="AD4" s="157">
        <v>172984289.19</v>
      </c>
      <c r="AG4" s="158">
        <v>663890939.84000003</v>
      </c>
      <c r="AJ4" s="135">
        <v>0</v>
      </c>
      <c r="AK4" s="159">
        <v>51716822.32</v>
      </c>
      <c r="AN4" s="160">
        <v>51716822.32</v>
      </c>
      <c r="AQ4" s="161">
        <v>-861976098.29999995</v>
      </c>
      <c r="AT4" s="162">
        <v>663890939.84000003</v>
      </c>
      <c r="AW4" s="163">
        <v>-198085158.46000001</v>
      </c>
      <c r="AZ4" s="164">
        <v>-1463045096.6800001</v>
      </c>
      <c r="BC4" s="165">
        <v>490906650.64999998</v>
      </c>
      <c r="BF4" s="166">
        <v>-972138446.02999997</v>
      </c>
      <c r="BI4" s="138"/>
      <c r="BJ4" s="135"/>
      <c r="BK4" s="135"/>
      <c r="BL4" s="135"/>
      <c r="BM4" s="135"/>
      <c r="BN4" s="135"/>
      <c r="BO4" s="135"/>
      <c r="BP4" s="135"/>
      <c r="BQ4" s="135"/>
      <c r="BR4" s="136" t="s">
        <v>125</v>
      </c>
      <c r="BS4" s="136" t="s">
        <v>125</v>
      </c>
      <c r="BT4" s="136" t="s">
        <v>125</v>
      </c>
      <c r="BU4" s="136" t="s">
        <v>125</v>
      </c>
      <c r="BV4" s="136" t="s">
        <v>125</v>
      </c>
      <c r="BW4" s="167">
        <v>4.5968999999999998</v>
      </c>
      <c r="BZ4" s="168">
        <v>2496672</v>
      </c>
      <c r="CC4" s="135">
        <v>0</v>
      </c>
      <c r="CD4" s="136" t="s">
        <v>125</v>
      </c>
      <c r="CE4" s="136" t="s">
        <v>125</v>
      </c>
      <c r="CF4" s="136" t="s">
        <v>125</v>
      </c>
      <c r="CG4" s="135"/>
      <c r="CH4" s="136" t="s">
        <v>125</v>
      </c>
    </row>
    <row r="5" spans="3:86" x14ac:dyDescent="0.25">
      <c r="C5" s="53" t="s">
        <v>125</v>
      </c>
      <c r="D5" s="136" t="s">
        <v>507</v>
      </c>
      <c r="E5" s="136" t="s">
        <v>125</v>
      </c>
      <c r="F5" s="135"/>
      <c r="G5" s="136" t="s">
        <v>125</v>
      </c>
      <c r="H5" s="136" t="s">
        <v>125</v>
      </c>
      <c r="I5" s="138"/>
      <c r="J5" s="138"/>
      <c r="K5" s="135"/>
      <c r="L5" s="135"/>
      <c r="M5" s="136" t="s">
        <v>125</v>
      </c>
      <c r="N5" s="136" t="s">
        <v>125</v>
      </c>
      <c r="O5" s="135"/>
      <c r="P5" s="135"/>
      <c r="Q5" s="135"/>
      <c r="R5" s="135"/>
      <c r="S5" s="135"/>
      <c r="V5" s="136" t="s">
        <v>125</v>
      </c>
      <c r="W5" s="155">
        <v>-1023855268.35</v>
      </c>
      <c r="Z5" s="135"/>
      <c r="AC5" s="136" t="s">
        <v>125</v>
      </c>
      <c r="AD5" s="157">
        <v>172984289.19</v>
      </c>
      <c r="AG5" s="158">
        <v>663890939.84000003</v>
      </c>
      <c r="AJ5" s="135">
        <v>0</v>
      </c>
      <c r="AK5" s="159">
        <v>51716822.32</v>
      </c>
      <c r="AN5" s="160">
        <v>51716822.32</v>
      </c>
      <c r="AQ5" s="161">
        <v>-861976098.29999995</v>
      </c>
      <c r="AT5" s="162">
        <v>663890939.84000003</v>
      </c>
      <c r="AW5" s="163">
        <v>-198085158.46000001</v>
      </c>
      <c r="AZ5" s="164">
        <v>-1463045096.6800001</v>
      </c>
      <c r="BC5" s="165">
        <v>490906650.64999998</v>
      </c>
      <c r="BF5" s="166">
        <v>-972138446.02999997</v>
      </c>
      <c r="BI5" s="138"/>
      <c r="BJ5" s="135"/>
      <c r="BK5" s="135"/>
      <c r="BL5" s="135"/>
      <c r="BM5" s="135"/>
      <c r="BN5" s="135"/>
      <c r="BO5" s="135"/>
      <c r="BP5" s="135"/>
      <c r="BQ5" s="135"/>
      <c r="BR5" s="136" t="s">
        <v>125</v>
      </c>
      <c r="BS5" s="136" t="s">
        <v>125</v>
      </c>
      <c r="BT5" s="136" t="s">
        <v>125</v>
      </c>
      <c r="BU5" s="136" t="s">
        <v>125</v>
      </c>
      <c r="BV5" s="136" t="s">
        <v>125</v>
      </c>
      <c r="BW5" s="167">
        <v>4.5968999999999998</v>
      </c>
      <c r="BZ5" s="168">
        <v>2496672</v>
      </c>
      <c r="CC5" s="135">
        <v>0</v>
      </c>
      <c r="CD5" s="136" t="s">
        <v>125</v>
      </c>
      <c r="CE5" s="136" t="s">
        <v>125</v>
      </c>
      <c r="CF5" s="136" t="s">
        <v>125</v>
      </c>
      <c r="CG5" s="135"/>
      <c r="CH5" s="136" t="s">
        <v>125</v>
      </c>
    </row>
    <row r="6" spans="3:86" x14ac:dyDescent="0.25">
      <c r="C6" s="53" t="s">
        <v>125</v>
      </c>
      <c r="D6" s="136" t="s">
        <v>179</v>
      </c>
      <c r="E6" s="136" t="s">
        <v>125</v>
      </c>
      <c r="F6" s="135"/>
      <c r="G6" s="136" t="s">
        <v>125</v>
      </c>
      <c r="H6" s="136" t="s">
        <v>125</v>
      </c>
      <c r="I6" s="138"/>
      <c r="J6" s="138"/>
      <c r="K6" s="135"/>
      <c r="L6" s="135"/>
      <c r="M6" s="136" t="s">
        <v>125</v>
      </c>
      <c r="N6" s="136" t="s">
        <v>125</v>
      </c>
      <c r="O6" s="135"/>
      <c r="P6" s="135"/>
      <c r="Q6" s="135"/>
      <c r="R6" s="135"/>
      <c r="S6" s="135"/>
      <c r="V6" s="136" t="s">
        <v>125</v>
      </c>
      <c r="W6" s="155">
        <v>-1023855268.35</v>
      </c>
      <c r="Z6" s="135"/>
      <c r="AC6" s="136" t="s">
        <v>125</v>
      </c>
      <c r="AD6" s="157">
        <v>172984289.19</v>
      </c>
      <c r="AG6" s="158">
        <v>663890939.84000003</v>
      </c>
      <c r="AJ6" s="135">
        <v>0</v>
      </c>
      <c r="AK6" s="159">
        <v>51716822.32</v>
      </c>
      <c r="AN6" s="160">
        <v>51716822.32</v>
      </c>
      <c r="AQ6" s="161">
        <v>-861976098.29999995</v>
      </c>
      <c r="AT6" s="162">
        <v>663890939.84000003</v>
      </c>
      <c r="AW6" s="163">
        <v>-198085158.46000001</v>
      </c>
      <c r="AZ6" s="164">
        <v>-1463045096.6800001</v>
      </c>
      <c r="BC6" s="165">
        <v>490906650.64999998</v>
      </c>
      <c r="BF6" s="166">
        <v>-972138446.02999997</v>
      </c>
      <c r="BI6" s="138"/>
      <c r="BJ6" s="135"/>
      <c r="BK6" s="135"/>
      <c r="BL6" s="135"/>
      <c r="BM6" s="135"/>
      <c r="BN6" s="135"/>
      <c r="BO6" s="135"/>
      <c r="BP6" s="135"/>
      <c r="BQ6" s="135"/>
      <c r="BR6" s="136" t="s">
        <v>125</v>
      </c>
      <c r="BS6" s="136" t="s">
        <v>125</v>
      </c>
      <c r="BT6" s="136" t="s">
        <v>125</v>
      </c>
      <c r="BU6" s="136" t="s">
        <v>125</v>
      </c>
      <c r="BV6" s="136" t="s">
        <v>125</v>
      </c>
      <c r="BW6" s="167">
        <v>4.5968999999999998</v>
      </c>
      <c r="BZ6" s="168">
        <v>2496672</v>
      </c>
      <c r="CC6" s="135">
        <v>0</v>
      </c>
      <c r="CD6" s="136" t="s">
        <v>125</v>
      </c>
      <c r="CE6" s="136" t="s">
        <v>125</v>
      </c>
      <c r="CF6" s="136" t="s">
        <v>125</v>
      </c>
      <c r="CG6" s="135"/>
      <c r="CH6" s="136" t="s">
        <v>125</v>
      </c>
    </row>
    <row r="7" spans="3:86" x14ac:dyDescent="0.25">
      <c r="C7" s="53" t="s">
        <v>125</v>
      </c>
      <c r="D7" s="136" t="s">
        <v>508</v>
      </c>
      <c r="E7" s="136" t="s">
        <v>127</v>
      </c>
      <c r="F7" s="135">
        <v>913</v>
      </c>
      <c r="G7" s="136" t="s">
        <v>302</v>
      </c>
      <c r="H7" s="136" t="s">
        <v>337</v>
      </c>
      <c r="I7" s="138">
        <v>40179</v>
      </c>
      <c r="J7" s="138">
        <v>40209</v>
      </c>
      <c r="K7" s="135" t="s">
        <v>128</v>
      </c>
      <c r="L7" s="135">
        <v>-42</v>
      </c>
      <c r="M7" s="136" t="s">
        <v>306</v>
      </c>
      <c r="N7" s="136" t="s">
        <v>305</v>
      </c>
      <c r="O7" s="135"/>
      <c r="P7" s="135"/>
      <c r="Q7" s="135">
        <v>0</v>
      </c>
      <c r="R7" s="135">
        <v>744</v>
      </c>
      <c r="S7" s="154">
        <v>34.466874182474001</v>
      </c>
      <c r="T7" s="22">
        <f>30*'Exchange Rates Hist'!$I$3</f>
        <v>34.466874182474101</v>
      </c>
      <c r="U7" s="22">
        <f>(S7-T7)/S7</f>
        <v>-2.8861330006245937E-15</v>
      </c>
      <c r="V7" s="136" t="s">
        <v>485</v>
      </c>
      <c r="W7" s="155">
        <v>1077020.88445395</v>
      </c>
      <c r="X7" s="110">
        <f>-1*$L7*$R7*$S7</f>
        <v>1077020.8844539477</v>
      </c>
      <c r="Y7" s="110">
        <f t="shared" ref="Y7" si="0">(W7-X7)/W7</f>
        <v>2.1618024962618517E-15</v>
      </c>
      <c r="Z7" s="156">
        <v>27.159112467100901</v>
      </c>
      <c r="AA7" s="22">
        <f>'Price Book'!$B$9*'Exchange Rates FWD'!$R$9</f>
        <v>27.159112467100918</v>
      </c>
      <c r="AB7" s="22">
        <f>(Z7-AA7)/Z7</f>
        <v>-6.5405555559005635E-16</v>
      </c>
      <c r="AC7" s="136" t="s">
        <v>134</v>
      </c>
      <c r="AD7" s="157">
        <v>-848667.94637196895</v>
      </c>
      <c r="AE7" s="22">
        <f>$L7*$R7*$Z7</f>
        <v>-848667.94637196895</v>
      </c>
      <c r="AF7" s="22">
        <f>(ABS(AD7)-ABS(AE7))/ABS(AD7)</f>
        <v>0</v>
      </c>
      <c r="AG7" s="158">
        <v>-848667.94637196895</v>
      </c>
      <c r="AH7" s="22">
        <f>$L7*$R7*$Z7</f>
        <v>-848667.94637196895</v>
      </c>
      <c r="AI7" s="22">
        <f>(ABS(AG7)-ABS(AH7))/ABS(AG7)</f>
        <v>0</v>
      </c>
      <c r="AJ7" s="135">
        <v>0</v>
      </c>
      <c r="AK7" s="159">
        <v>0</v>
      </c>
      <c r="AL7" s="22">
        <v>0</v>
      </c>
      <c r="AM7" s="22">
        <f>AK7-AL7</f>
        <v>0</v>
      </c>
      <c r="AN7" s="160">
        <v>0</v>
      </c>
      <c r="AO7" s="22">
        <f>AJ7+AK7</f>
        <v>0</v>
      </c>
      <c r="AP7" s="22">
        <f>AN7-AO7</f>
        <v>0</v>
      </c>
      <c r="AQ7" s="161">
        <v>1077020.88445395</v>
      </c>
      <c r="AR7" s="110">
        <f>-1*$L7*$R7*$S7+AN7</f>
        <v>1077020.8844539477</v>
      </c>
      <c r="AS7" s="110">
        <f>($AQ7-$AR7)/$AQ7</f>
        <v>2.1618024962618517E-15</v>
      </c>
      <c r="AT7" s="162">
        <v>-848667.94637196895</v>
      </c>
      <c r="AU7" s="22">
        <f>$L7*$R7*$Z7</f>
        <v>-848667.94637196895</v>
      </c>
      <c r="AV7" s="22">
        <f>(ABS(AT7)-ABS(AU7))/ABS(AT7)</f>
        <v>0</v>
      </c>
      <c r="AW7" s="163">
        <v>228352.93808197801</v>
      </c>
      <c r="AX7" s="22">
        <f>AQ7+AT7</f>
        <v>228352.93808198103</v>
      </c>
      <c r="AY7" s="22">
        <f>(AW7-AX7)/AW7</f>
        <v>-1.3254913174857833E-14</v>
      </c>
      <c r="AZ7" s="164">
        <v>1077020.88445395</v>
      </c>
      <c r="BA7" s="110">
        <f>-1*$L7*$R7*$S7+$AO7</f>
        <v>1077020.8844539477</v>
      </c>
      <c r="BB7" s="22">
        <f>(AZ7-BA7)/AZ7</f>
        <v>2.1618024962618517E-15</v>
      </c>
      <c r="BC7" s="165">
        <v>0</v>
      </c>
      <c r="BD7" s="110">
        <v>0</v>
      </c>
      <c r="BE7" s="110">
        <f>BC7-BD7</f>
        <v>0</v>
      </c>
      <c r="BF7" s="166">
        <v>1077020.88445395</v>
      </c>
      <c r="BG7" s="22">
        <f>AZ7+BC7</f>
        <v>1077020.88445395</v>
      </c>
      <c r="BH7" s="22">
        <f>(BF7-BG7)/BF7</f>
        <v>0</v>
      </c>
      <c r="BI7" s="138"/>
      <c r="BJ7" s="135"/>
      <c r="BK7" s="135"/>
      <c r="BL7" s="135"/>
      <c r="BM7" s="135"/>
      <c r="BN7" s="135"/>
      <c r="BO7" s="135"/>
      <c r="BP7" s="135"/>
      <c r="BQ7" s="135"/>
      <c r="BR7" s="136" t="s">
        <v>408</v>
      </c>
      <c r="BS7" s="136" t="s">
        <v>308</v>
      </c>
      <c r="BT7" s="136" t="s">
        <v>185</v>
      </c>
      <c r="BU7" s="136" t="s">
        <v>125</v>
      </c>
      <c r="BV7" s="136" t="s">
        <v>315</v>
      </c>
      <c r="BW7" s="167">
        <v>-3.56712328767123</v>
      </c>
      <c r="BX7" s="22">
        <f t="shared" ref="BX7:BX68" si="1">L7*R7/8760</f>
        <v>-3.5671232876712327</v>
      </c>
      <c r="BY7" s="22">
        <f>BW7-BX7</f>
        <v>0</v>
      </c>
      <c r="BZ7" s="168">
        <v>-31248</v>
      </c>
      <c r="CA7" s="22">
        <f>L7*R7</f>
        <v>-31248</v>
      </c>
      <c r="CB7" s="22">
        <f>BZ7-CA7</f>
        <v>0</v>
      </c>
      <c r="CC7" s="135">
        <v>0</v>
      </c>
      <c r="CD7" s="136" t="s">
        <v>125</v>
      </c>
      <c r="CE7" s="136" t="s">
        <v>509</v>
      </c>
      <c r="CF7" s="136" t="s">
        <v>509</v>
      </c>
      <c r="CG7" s="135">
        <v>-42</v>
      </c>
      <c r="CH7" s="136" t="s">
        <v>125</v>
      </c>
    </row>
    <row r="8" spans="3:86" x14ac:dyDescent="0.25">
      <c r="C8" s="53" t="s">
        <v>125</v>
      </c>
      <c r="D8" s="136" t="s">
        <v>508</v>
      </c>
      <c r="E8" s="136" t="s">
        <v>127</v>
      </c>
      <c r="F8" s="135">
        <v>913</v>
      </c>
      <c r="G8" s="136" t="s">
        <v>302</v>
      </c>
      <c r="H8" s="136" t="s">
        <v>337</v>
      </c>
      <c r="I8" s="138">
        <v>40179</v>
      </c>
      <c r="J8" s="138">
        <v>40209</v>
      </c>
      <c r="K8" s="135" t="s">
        <v>128</v>
      </c>
      <c r="L8" s="135">
        <v>-42</v>
      </c>
      <c r="M8" s="136" t="s">
        <v>306</v>
      </c>
      <c r="N8" s="136" t="s">
        <v>305</v>
      </c>
      <c r="O8" s="135"/>
      <c r="P8" s="135"/>
      <c r="Q8" s="135">
        <v>0</v>
      </c>
      <c r="R8" s="135">
        <v>744</v>
      </c>
      <c r="S8" s="154">
        <v>35.066932213317699</v>
      </c>
      <c r="T8" s="22">
        <f>30*'Exchange Rates Hist'!$I$4</f>
        <v>35.0669322133176</v>
      </c>
      <c r="U8" s="22">
        <f>(S8-T8)/S8</f>
        <v>2.8367460946194516E-15</v>
      </c>
      <c r="V8" s="136" t="s">
        <v>485</v>
      </c>
      <c r="W8" s="155">
        <v>1095771.49780175</v>
      </c>
      <c r="X8" s="110">
        <f t="shared" ref="X8:X68" si="2">-1*L8*R8*S8</f>
        <v>1095771.4978017514</v>
      </c>
      <c r="Y8" s="110">
        <f>(W8-X8)/W8</f>
        <v>-1.274886109673172E-15</v>
      </c>
      <c r="Z8" s="156">
        <v>27.159112467100901</v>
      </c>
      <c r="AA8" s="22">
        <f>'Price Book'!$B$9*'Exchange Rates FWD'!$R$9</f>
        <v>27.159112467100918</v>
      </c>
      <c r="AB8" s="22">
        <f t="shared" ref="AB8:AB18" si="3">(Z8-AA8)/Z8</f>
        <v>-6.5405555559005635E-16</v>
      </c>
      <c r="AC8" s="136" t="s">
        <v>134</v>
      </c>
      <c r="AD8" s="157">
        <v>-848667.94637196895</v>
      </c>
      <c r="AE8" s="22">
        <f t="shared" ref="AE8:AE68" si="4">L8*R8*Z8</f>
        <v>-848667.94637196895</v>
      </c>
      <c r="AF8" s="22">
        <f t="shared" ref="AF8:AF68" si="5">(ABS(AD8)-ABS(AE8))/ABS(AD8)</f>
        <v>0</v>
      </c>
      <c r="AG8" s="158">
        <v>-848667.94637196895</v>
      </c>
      <c r="AH8" s="22">
        <f>$L8*$R8*$Z8</f>
        <v>-848667.94637196895</v>
      </c>
      <c r="AI8" s="22">
        <f t="shared" ref="AI8:AI68" si="6">(ABS(AG8)-ABS(AH8))/ABS(AG8)</f>
        <v>0</v>
      </c>
      <c r="AJ8" s="135">
        <v>0</v>
      </c>
      <c r="AK8" s="159">
        <v>0</v>
      </c>
      <c r="AL8" s="22">
        <v>0</v>
      </c>
      <c r="AM8" s="22">
        <f t="shared" ref="AM8:AM24" si="7">AK8-AL8</f>
        <v>0</v>
      </c>
      <c r="AN8" s="160">
        <v>0</v>
      </c>
      <c r="AO8" s="22">
        <f t="shared" ref="AO8:AO68" si="8">AJ8+AK8</f>
        <v>0</v>
      </c>
      <c r="AP8" s="22">
        <f t="shared" ref="AP8:AP24" si="9">AN8-AO8</f>
        <v>0</v>
      </c>
      <c r="AQ8" s="161">
        <v>1095771.49780175</v>
      </c>
      <c r="AR8" s="110">
        <f t="shared" ref="AR8:AR67" si="10">-1*$L8*$R8*$S8+AN8</f>
        <v>1095771.4978017514</v>
      </c>
      <c r="AS8" s="110">
        <f>($AQ8-$AR8)/$AQ8</f>
        <v>-1.274886109673172E-15</v>
      </c>
      <c r="AT8" s="162">
        <v>-848667.94637196895</v>
      </c>
      <c r="AU8" s="22">
        <f>$L8*$R8*$Z8</f>
        <v>-848667.94637196895</v>
      </c>
      <c r="AV8" s="22">
        <f t="shared" ref="AV8:AV18" si="11">(ABS(AT8)-ABS(AU8))/ABS(AT8)</f>
        <v>0</v>
      </c>
      <c r="AW8" s="163">
        <v>247103.551429782</v>
      </c>
      <c r="AX8" s="22">
        <f t="shared" ref="AX8:AX68" si="12">AQ8+AT8</f>
        <v>247103.55142978102</v>
      </c>
      <c r="AY8" s="22">
        <f t="shared" ref="AY8:AY68" si="13">(AW8-AX8)/AW8</f>
        <v>4.0045164458517912E-15</v>
      </c>
      <c r="AZ8" s="164">
        <v>1095771.49780175</v>
      </c>
      <c r="BA8" s="110">
        <f t="shared" ref="BA8:BA67" si="14">-1*$L8*$R8*$S8+$AO8</f>
        <v>1095771.4978017514</v>
      </c>
      <c r="BB8" s="22">
        <f t="shared" ref="BB8:BB67" si="15">(AZ8-BA8)/AZ8</f>
        <v>-1.274886109673172E-15</v>
      </c>
      <c r="BC8" s="165">
        <v>0</v>
      </c>
      <c r="BD8" s="110">
        <v>0</v>
      </c>
      <c r="BE8" s="110">
        <f t="shared" ref="BE8" si="16">BC8-BD8</f>
        <v>0</v>
      </c>
      <c r="BF8" s="166">
        <v>1095771.49780175</v>
      </c>
      <c r="BG8" s="22">
        <f t="shared" ref="BG8:BG68" si="17">AZ8+BC8</f>
        <v>1095771.49780175</v>
      </c>
      <c r="BH8" s="22">
        <f t="shared" ref="BH8:BH68" si="18">(BF8-BG8)/BF8</f>
        <v>0</v>
      </c>
      <c r="BI8" s="138"/>
      <c r="BJ8" s="135"/>
      <c r="BK8" s="135"/>
      <c r="BL8" s="135"/>
      <c r="BM8" s="135"/>
      <c r="BN8" s="135"/>
      <c r="BO8" s="135"/>
      <c r="BP8" s="135"/>
      <c r="BQ8" s="135"/>
      <c r="BR8" s="136" t="s">
        <v>408</v>
      </c>
      <c r="BS8" s="136" t="s">
        <v>308</v>
      </c>
      <c r="BT8" s="136" t="s">
        <v>185</v>
      </c>
      <c r="BU8" s="136" t="s">
        <v>125</v>
      </c>
      <c r="BV8" s="136" t="s">
        <v>315</v>
      </c>
      <c r="BW8" s="167">
        <v>-3.56712328767123</v>
      </c>
      <c r="BX8" s="22">
        <f t="shared" si="1"/>
        <v>-3.5671232876712327</v>
      </c>
      <c r="BY8" s="22">
        <f>BW8-BX8</f>
        <v>0</v>
      </c>
      <c r="BZ8" s="168">
        <v>-31248</v>
      </c>
      <c r="CA8" s="22">
        <f t="shared" ref="CA8:CA68" si="19">L8*R8</f>
        <v>-31248</v>
      </c>
      <c r="CB8" s="22">
        <f t="shared" ref="CB8:CB68" si="20">BZ8-CA8</f>
        <v>0</v>
      </c>
      <c r="CC8" s="135">
        <v>0</v>
      </c>
      <c r="CD8" s="136" t="s">
        <v>125</v>
      </c>
      <c r="CE8" s="136" t="s">
        <v>509</v>
      </c>
      <c r="CF8" s="136" t="s">
        <v>509</v>
      </c>
      <c r="CG8" s="135">
        <v>-42</v>
      </c>
      <c r="CH8" s="136" t="s">
        <v>125</v>
      </c>
    </row>
    <row r="9" spans="3:86" x14ac:dyDescent="0.25">
      <c r="C9" s="53" t="s">
        <v>125</v>
      </c>
      <c r="D9" s="136" t="s">
        <v>508</v>
      </c>
      <c r="E9" s="136" t="s">
        <v>127</v>
      </c>
      <c r="F9" s="135">
        <v>913</v>
      </c>
      <c r="G9" s="136" t="s">
        <v>302</v>
      </c>
      <c r="H9" s="136" t="s">
        <v>337</v>
      </c>
      <c r="I9" s="138">
        <v>40179</v>
      </c>
      <c r="J9" s="138">
        <v>40209</v>
      </c>
      <c r="K9" s="135" t="s">
        <v>128</v>
      </c>
      <c r="L9" s="135">
        <v>-42</v>
      </c>
      <c r="M9" s="136" t="s">
        <v>306</v>
      </c>
      <c r="N9" s="136" t="s">
        <v>305</v>
      </c>
      <c r="O9" s="135"/>
      <c r="P9" s="135"/>
      <c r="Q9" s="135">
        <v>0</v>
      </c>
      <c r="R9" s="135">
        <v>744</v>
      </c>
      <c r="S9" s="154">
        <v>35.039302345080898</v>
      </c>
      <c r="T9" s="22">
        <f>30*'Exchange Rates FWD'!$J$11</f>
        <v>35.039302345129499</v>
      </c>
      <c r="U9" s="22">
        <f>(S9-T9)/S9</f>
        <v>-1.387045970474748E-12</v>
      </c>
      <c r="V9" s="136" t="s">
        <v>485</v>
      </c>
      <c r="W9" s="155">
        <v>1094908.1196790901</v>
      </c>
      <c r="X9" s="110">
        <f>-1*$L9*$R9*$S9</f>
        <v>1094908.119679088</v>
      </c>
      <c r="Y9" s="110">
        <f t="shared" ref="Y9:Y68" si="21">(W9-X9)/W9</f>
        <v>1.9138371112810778E-15</v>
      </c>
      <c r="Z9" s="156">
        <v>27.202915044305101</v>
      </c>
      <c r="AA9" s="22">
        <f>'Price Book'!$B$9*'Exchange Rates FWD'!$R$11</f>
        <v>27.202915044231872</v>
      </c>
      <c r="AB9" s="22">
        <f t="shared" si="3"/>
        <v>2.6919370305781343E-12</v>
      </c>
      <c r="AC9" s="136" t="s">
        <v>134</v>
      </c>
      <c r="AD9" s="157">
        <v>-850036.68930444599</v>
      </c>
      <c r="AE9" s="22">
        <f t="shared" si="4"/>
        <v>-850036.68930444575</v>
      </c>
      <c r="AF9" s="22">
        <f t="shared" si="5"/>
        <v>2.7390658142578111E-16</v>
      </c>
      <c r="AG9" s="158">
        <v>244871.43037464301</v>
      </c>
      <c r="AH9" s="22">
        <f>$L9*$R9*($Z9-$S9)</f>
        <v>244871.43037464211</v>
      </c>
      <c r="AI9" s="22">
        <f t="shared" si="6"/>
        <v>3.6844589945768196E-15</v>
      </c>
      <c r="AJ9" s="135">
        <v>0</v>
      </c>
      <c r="AK9" s="159">
        <v>0</v>
      </c>
      <c r="AL9" s="22">
        <v>0</v>
      </c>
      <c r="AM9" s="22">
        <f t="shared" si="7"/>
        <v>0</v>
      </c>
      <c r="AN9" s="160">
        <v>0</v>
      </c>
      <c r="AO9" s="22">
        <f t="shared" si="8"/>
        <v>0</v>
      </c>
      <c r="AP9" s="22">
        <f t="shared" si="9"/>
        <v>0</v>
      </c>
      <c r="AQ9" s="161">
        <v>0</v>
      </c>
      <c r="AR9" s="110">
        <v>0</v>
      </c>
      <c r="AS9" s="22">
        <f t="shared" ref="AS9" si="22">AQ9-AR9</f>
        <v>0</v>
      </c>
      <c r="AT9" s="162">
        <v>244871.43037464301</v>
      </c>
      <c r="AU9" s="22">
        <f>$L9*$R9*($Z9-$S9)</f>
        <v>244871.43037464211</v>
      </c>
      <c r="AV9" s="22">
        <f t="shared" si="11"/>
        <v>3.6844589945768196E-15</v>
      </c>
      <c r="AW9" s="163">
        <v>244871.43037464301</v>
      </c>
      <c r="AX9" s="22">
        <f t="shared" si="12"/>
        <v>244871.43037464301</v>
      </c>
      <c r="AY9" s="22">
        <f t="shared" si="13"/>
        <v>0</v>
      </c>
      <c r="AZ9" s="164">
        <v>0</v>
      </c>
      <c r="BA9" s="110">
        <v>0</v>
      </c>
      <c r="BB9" s="22">
        <f>AZ9-BA9</f>
        <v>0</v>
      </c>
      <c r="BC9" s="165">
        <v>1094908.1196790901</v>
      </c>
      <c r="BD9" s="110">
        <f>-1*$L9*$R9*$S9</f>
        <v>1094908.119679088</v>
      </c>
      <c r="BE9" s="110">
        <f t="shared" ref="BE9" si="23">(BC9-BD9)/BC9</f>
        <v>1.9138371112810778E-15</v>
      </c>
      <c r="BF9" s="166">
        <v>1094908.1196790901</v>
      </c>
      <c r="BG9" s="22">
        <f t="shared" si="17"/>
        <v>1094908.1196790901</v>
      </c>
      <c r="BH9" s="22">
        <f t="shared" si="18"/>
        <v>0</v>
      </c>
      <c r="BI9" s="138"/>
      <c r="BJ9" s="135"/>
      <c r="BK9" s="135"/>
      <c r="BL9" s="135"/>
      <c r="BM9" s="135"/>
      <c r="BN9" s="135"/>
      <c r="BO9" s="135"/>
      <c r="BP9" s="135"/>
      <c r="BQ9" s="135"/>
      <c r="BR9" s="136" t="s">
        <v>408</v>
      </c>
      <c r="BS9" s="136" t="s">
        <v>308</v>
      </c>
      <c r="BT9" s="136" t="s">
        <v>185</v>
      </c>
      <c r="BU9" s="136" t="s">
        <v>125</v>
      </c>
      <c r="BV9" s="136" t="s">
        <v>315</v>
      </c>
      <c r="BW9" s="167">
        <v>-3.56712328767123</v>
      </c>
      <c r="BX9" s="22">
        <f t="shared" si="1"/>
        <v>-3.5671232876712327</v>
      </c>
      <c r="BY9" s="22">
        <f t="shared" ref="BY9:BY68" si="24">BW9-BX9</f>
        <v>0</v>
      </c>
      <c r="BZ9" s="168">
        <v>-31248</v>
      </c>
      <c r="CA9" s="22">
        <f t="shared" si="19"/>
        <v>-31248</v>
      </c>
      <c r="CB9" s="22">
        <f t="shared" si="20"/>
        <v>0</v>
      </c>
      <c r="CC9" s="135">
        <v>0</v>
      </c>
      <c r="CD9" s="136" t="s">
        <v>125</v>
      </c>
      <c r="CE9" s="136" t="s">
        <v>509</v>
      </c>
      <c r="CF9" s="136" t="s">
        <v>509</v>
      </c>
      <c r="CG9" s="135">
        <v>-42</v>
      </c>
      <c r="CH9" s="136" t="s">
        <v>125</v>
      </c>
    </row>
    <row r="10" spans="3:86" x14ac:dyDescent="0.25">
      <c r="C10" s="53" t="s">
        <v>125</v>
      </c>
      <c r="D10" s="136" t="s">
        <v>508</v>
      </c>
      <c r="E10" s="136" t="s">
        <v>127</v>
      </c>
      <c r="F10" s="135">
        <v>913</v>
      </c>
      <c r="G10" s="136" t="s">
        <v>302</v>
      </c>
      <c r="H10" s="136" t="s">
        <v>337</v>
      </c>
      <c r="I10" s="138">
        <v>40179</v>
      </c>
      <c r="J10" s="138">
        <v>40209</v>
      </c>
      <c r="K10" s="135" t="s">
        <v>128</v>
      </c>
      <c r="L10" s="135">
        <v>-42</v>
      </c>
      <c r="M10" s="136" t="s">
        <v>306</v>
      </c>
      <c r="N10" s="136" t="s">
        <v>305</v>
      </c>
      <c r="O10" s="135"/>
      <c r="P10" s="135"/>
      <c r="Q10" s="135">
        <v>0</v>
      </c>
      <c r="R10" s="135">
        <v>744</v>
      </c>
      <c r="S10" s="154">
        <v>269.485070206172</v>
      </c>
      <c r="T10" s="22">
        <f>30*'Exchange Rates Hist'!$N$3</f>
        <v>269.4850702061724</v>
      </c>
      <c r="U10" s="22">
        <f t="shared" ref="U10:U68" si="25">(S10-T10)/S10</f>
        <v>-1.4765342351664828E-15</v>
      </c>
      <c r="V10" s="136" t="s">
        <v>485</v>
      </c>
      <c r="W10" s="155">
        <v>8420869.4738024808</v>
      </c>
      <c r="X10" s="110">
        <f t="shared" si="2"/>
        <v>8420869.4738024622</v>
      </c>
      <c r="Y10" s="110">
        <f t="shared" si="21"/>
        <v>2.2119392243588256E-15</v>
      </c>
      <c r="Z10" s="156">
        <v>27.159112467100901</v>
      </c>
      <c r="AA10" s="22">
        <f>'Price Book'!$B$9*'Exchange Rates FWD'!$R$9</f>
        <v>27.159112467100918</v>
      </c>
      <c r="AB10" s="22">
        <f t="shared" si="3"/>
        <v>-6.5405555559005635E-16</v>
      </c>
      <c r="AC10" s="136" t="s">
        <v>134</v>
      </c>
      <c r="AD10" s="157">
        <v>-848667.94637196895</v>
      </c>
      <c r="AE10" s="22">
        <f t="shared" si="4"/>
        <v>-848667.94637196895</v>
      </c>
      <c r="AF10" s="22">
        <f t="shared" si="5"/>
        <v>0</v>
      </c>
      <c r="AG10" s="158">
        <v>-848667.94637196895</v>
      </c>
      <c r="AH10" s="22">
        <f t="shared" ref="AH10:AH11" si="26">$L10*$R10*$Z10</f>
        <v>-848667.94637196895</v>
      </c>
      <c r="AI10" s="22">
        <f t="shared" si="6"/>
        <v>0</v>
      </c>
      <c r="AJ10" s="135">
        <v>0</v>
      </c>
      <c r="AK10" s="159">
        <v>0</v>
      </c>
      <c r="AL10" s="22">
        <v>0</v>
      </c>
      <c r="AM10" s="22">
        <f t="shared" si="7"/>
        <v>0</v>
      </c>
      <c r="AN10" s="160">
        <v>0</v>
      </c>
      <c r="AO10" s="22">
        <f t="shared" si="8"/>
        <v>0</v>
      </c>
      <c r="AP10" s="22">
        <f t="shared" si="9"/>
        <v>0</v>
      </c>
      <c r="AQ10" s="161">
        <v>8420869.4738024808</v>
      </c>
      <c r="AR10" s="110">
        <f t="shared" si="10"/>
        <v>8420869.4738024622</v>
      </c>
      <c r="AS10" s="110">
        <f>($AQ10-$AR10)/$AQ10</f>
        <v>2.2119392243588256E-15</v>
      </c>
      <c r="AT10" s="162">
        <v>-848667.94637196895</v>
      </c>
      <c r="AU10" s="22">
        <f t="shared" ref="AU10:AU11" si="27">$L10*$R10*$Z10</f>
        <v>-848667.94637196895</v>
      </c>
      <c r="AV10" s="22">
        <f t="shared" si="11"/>
        <v>0</v>
      </c>
      <c r="AW10" s="163">
        <v>7572201.5274305101</v>
      </c>
      <c r="AX10" s="22">
        <f t="shared" si="12"/>
        <v>7572201.527430512</v>
      </c>
      <c r="AY10" s="22">
        <f t="shared" si="13"/>
        <v>-2.4598462448251983E-16</v>
      </c>
      <c r="AZ10" s="164">
        <v>8420869.4738024808</v>
      </c>
      <c r="BA10" s="110">
        <f t="shared" si="14"/>
        <v>8420869.4738024622</v>
      </c>
      <c r="BB10" s="22">
        <f t="shared" si="15"/>
        <v>2.2119392243588256E-15</v>
      </c>
      <c r="BC10" s="165">
        <v>0</v>
      </c>
      <c r="BD10" s="110">
        <v>0</v>
      </c>
      <c r="BE10" s="110">
        <f t="shared" ref="BE10:BE11" si="28">BC10-BD10</f>
        <v>0</v>
      </c>
      <c r="BF10" s="166">
        <v>8420869.4738024808</v>
      </c>
      <c r="BG10" s="22">
        <f t="shared" si="17"/>
        <v>8420869.4738024808</v>
      </c>
      <c r="BH10" s="22">
        <f t="shared" si="18"/>
        <v>0</v>
      </c>
      <c r="BI10" s="138"/>
      <c r="BJ10" s="135"/>
      <c r="BK10" s="135"/>
      <c r="BL10" s="135"/>
      <c r="BM10" s="135"/>
      <c r="BN10" s="135"/>
      <c r="BO10" s="135"/>
      <c r="BP10" s="135"/>
      <c r="BQ10" s="135"/>
      <c r="BR10" s="136" t="s">
        <v>124</v>
      </c>
      <c r="BS10" s="136" t="s">
        <v>308</v>
      </c>
      <c r="BT10" s="136" t="s">
        <v>185</v>
      </c>
      <c r="BU10" s="136" t="s">
        <v>125</v>
      </c>
      <c r="BV10" s="136" t="s">
        <v>315</v>
      </c>
      <c r="BW10" s="167">
        <v>-3.56712328767123</v>
      </c>
      <c r="BX10" s="22">
        <f t="shared" si="1"/>
        <v>-3.5671232876712327</v>
      </c>
      <c r="BY10" s="22">
        <f t="shared" si="24"/>
        <v>0</v>
      </c>
      <c r="BZ10" s="168">
        <v>-31248</v>
      </c>
      <c r="CA10" s="22">
        <f t="shared" si="19"/>
        <v>-31248</v>
      </c>
      <c r="CB10" s="22">
        <f t="shared" si="20"/>
        <v>0</v>
      </c>
      <c r="CC10" s="135">
        <v>0</v>
      </c>
      <c r="CD10" s="136" t="s">
        <v>125</v>
      </c>
      <c r="CE10" s="136" t="s">
        <v>509</v>
      </c>
      <c r="CF10" s="136" t="s">
        <v>509</v>
      </c>
      <c r="CG10" s="135">
        <v>-42</v>
      </c>
      <c r="CH10" s="136" t="s">
        <v>125</v>
      </c>
    </row>
    <row r="11" spans="3:86" x14ac:dyDescent="0.25">
      <c r="C11" s="53" t="s">
        <v>125</v>
      </c>
      <c r="D11" s="136" t="s">
        <v>508</v>
      </c>
      <c r="E11" s="136" t="s">
        <v>127</v>
      </c>
      <c r="F11" s="135">
        <v>913</v>
      </c>
      <c r="G11" s="136" t="s">
        <v>302</v>
      </c>
      <c r="H11" s="136" t="s">
        <v>337</v>
      </c>
      <c r="I11" s="138">
        <v>40179</v>
      </c>
      <c r="J11" s="138">
        <v>40209</v>
      </c>
      <c r="K11" s="135" t="s">
        <v>128</v>
      </c>
      <c r="L11" s="135">
        <v>-42</v>
      </c>
      <c r="M11" s="136" t="s">
        <v>306</v>
      </c>
      <c r="N11" s="136" t="s">
        <v>305</v>
      </c>
      <c r="O11" s="135"/>
      <c r="P11" s="135"/>
      <c r="Q11" s="135">
        <v>0</v>
      </c>
      <c r="R11" s="135">
        <v>744</v>
      </c>
      <c r="S11" s="154">
        <v>271.60818005445702</v>
      </c>
      <c r="T11" s="22">
        <f>30*'Exchange Rates Hist'!$N$4</f>
        <v>271.60818005445662</v>
      </c>
      <c r="U11" s="22">
        <f t="shared" si="25"/>
        <v>1.4649924459045268E-15</v>
      </c>
      <c r="V11" s="136" t="s">
        <v>485</v>
      </c>
      <c r="W11" s="155">
        <v>8487212.4103416596</v>
      </c>
      <c r="X11" s="110">
        <f t="shared" si="2"/>
        <v>8487212.4103416726</v>
      </c>
      <c r="Y11" s="110">
        <f t="shared" si="21"/>
        <v>-1.5362542392280981E-15</v>
      </c>
      <c r="Z11" s="156">
        <v>27.159112467100901</v>
      </c>
      <c r="AA11" s="22">
        <f>'Price Book'!$B$9*'Exchange Rates FWD'!$R$9</f>
        <v>27.159112467100918</v>
      </c>
      <c r="AB11" s="22">
        <f t="shared" si="3"/>
        <v>-6.5405555559005635E-16</v>
      </c>
      <c r="AC11" s="136" t="s">
        <v>134</v>
      </c>
      <c r="AD11" s="157">
        <v>-848667.94637196895</v>
      </c>
      <c r="AE11" s="22">
        <f t="shared" si="4"/>
        <v>-848667.94637196895</v>
      </c>
      <c r="AF11" s="22">
        <f t="shared" si="5"/>
        <v>0</v>
      </c>
      <c r="AG11" s="158">
        <v>-848667.94637196895</v>
      </c>
      <c r="AH11" s="22">
        <f t="shared" si="26"/>
        <v>-848667.94637196895</v>
      </c>
      <c r="AI11" s="22">
        <f t="shared" si="6"/>
        <v>0</v>
      </c>
      <c r="AJ11" s="135">
        <v>0</v>
      </c>
      <c r="AK11" s="159">
        <v>0</v>
      </c>
      <c r="AL11" s="22">
        <v>0</v>
      </c>
      <c r="AM11" s="22">
        <f t="shared" si="7"/>
        <v>0</v>
      </c>
      <c r="AN11" s="160">
        <v>0</v>
      </c>
      <c r="AO11" s="22">
        <f t="shared" si="8"/>
        <v>0</v>
      </c>
      <c r="AP11" s="22">
        <f t="shared" si="9"/>
        <v>0</v>
      </c>
      <c r="AQ11" s="161">
        <v>8487212.4103416596</v>
      </c>
      <c r="AR11" s="110">
        <f t="shared" si="10"/>
        <v>8487212.4103416726</v>
      </c>
      <c r="AS11" s="110">
        <f>($AQ11-$AR11)/$AQ11</f>
        <v>-1.5362542392280981E-15</v>
      </c>
      <c r="AT11" s="162">
        <v>-848667.94637196895</v>
      </c>
      <c r="AU11" s="22">
        <f t="shared" si="27"/>
        <v>-848667.94637196895</v>
      </c>
      <c r="AV11" s="22">
        <f t="shared" si="11"/>
        <v>0</v>
      </c>
      <c r="AW11" s="163">
        <v>7638544.4639696898</v>
      </c>
      <c r="AX11" s="22">
        <f t="shared" si="12"/>
        <v>7638544.4639696907</v>
      </c>
      <c r="AY11" s="22">
        <f t="shared" si="13"/>
        <v>-1.2192408894239489E-16</v>
      </c>
      <c r="AZ11" s="164">
        <v>8487212.4103416596</v>
      </c>
      <c r="BA11" s="110">
        <f t="shared" si="14"/>
        <v>8487212.4103416726</v>
      </c>
      <c r="BB11" s="22">
        <f t="shared" si="15"/>
        <v>-1.5362542392280981E-15</v>
      </c>
      <c r="BC11" s="165">
        <v>0</v>
      </c>
      <c r="BD11" s="110">
        <v>0</v>
      </c>
      <c r="BE11" s="110">
        <f t="shared" si="28"/>
        <v>0</v>
      </c>
      <c r="BF11" s="166">
        <v>8487212.4103416596</v>
      </c>
      <c r="BG11" s="22">
        <f t="shared" si="17"/>
        <v>8487212.4103416596</v>
      </c>
      <c r="BH11" s="22">
        <f t="shared" si="18"/>
        <v>0</v>
      </c>
      <c r="BI11" s="138"/>
      <c r="BJ11" s="135"/>
      <c r="BK11" s="135"/>
      <c r="BL11" s="135"/>
      <c r="BM11" s="135"/>
      <c r="BN11" s="135"/>
      <c r="BO11" s="135"/>
      <c r="BP11" s="135"/>
      <c r="BQ11" s="135"/>
      <c r="BR11" s="136" t="s">
        <v>124</v>
      </c>
      <c r="BS11" s="136" t="s">
        <v>308</v>
      </c>
      <c r="BT11" s="136" t="s">
        <v>185</v>
      </c>
      <c r="BU11" s="136" t="s">
        <v>125</v>
      </c>
      <c r="BV11" s="136" t="s">
        <v>315</v>
      </c>
      <c r="BW11" s="167">
        <v>-3.56712328767123</v>
      </c>
      <c r="BX11" s="22">
        <f t="shared" si="1"/>
        <v>-3.5671232876712327</v>
      </c>
      <c r="BY11" s="22">
        <f t="shared" si="24"/>
        <v>0</v>
      </c>
      <c r="BZ11" s="168">
        <v>-31248</v>
      </c>
      <c r="CA11" s="22">
        <f t="shared" si="19"/>
        <v>-31248</v>
      </c>
      <c r="CB11" s="22">
        <f t="shared" si="20"/>
        <v>0</v>
      </c>
      <c r="CC11" s="135">
        <v>0</v>
      </c>
      <c r="CD11" s="136" t="s">
        <v>125</v>
      </c>
      <c r="CE11" s="136" t="s">
        <v>509</v>
      </c>
      <c r="CF11" s="136" t="s">
        <v>509</v>
      </c>
      <c r="CG11" s="135">
        <v>-42</v>
      </c>
      <c r="CH11" s="136" t="s">
        <v>125</v>
      </c>
    </row>
    <row r="12" spans="3:86" x14ac:dyDescent="0.25">
      <c r="C12" s="53" t="s">
        <v>125</v>
      </c>
      <c r="D12" s="136" t="s">
        <v>508</v>
      </c>
      <c r="E12" s="136" t="s">
        <v>127</v>
      </c>
      <c r="F12" s="135">
        <v>913</v>
      </c>
      <c r="G12" s="136" t="s">
        <v>302</v>
      </c>
      <c r="H12" s="136" t="s">
        <v>337</v>
      </c>
      <c r="I12" s="138">
        <v>40179</v>
      </c>
      <c r="J12" s="138">
        <v>40209</v>
      </c>
      <c r="K12" s="135" t="s">
        <v>128</v>
      </c>
      <c r="L12" s="135">
        <v>-42</v>
      </c>
      <c r="M12" s="136" t="s">
        <v>306</v>
      </c>
      <c r="N12" s="136" t="s">
        <v>305</v>
      </c>
      <c r="O12" s="135"/>
      <c r="P12" s="135"/>
      <c r="Q12" s="135">
        <v>0</v>
      </c>
      <c r="R12" s="135">
        <v>744</v>
      </c>
      <c r="S12" s="154">
        <v>272.02915044305098</v>
      </c>
      <c r="T12" s="22">
        <f>30*'Exchange Rates FWD'!$R$11</f>
        <v>272.02915044231872</v>
      </c>
      <c r="U12" s="22">
        <f t="shared" si="25"/>
        <v>2.6918325501965868E-12</v>
      </c>
      <c r="V12" s="136" t="s">
        <v>485</v>
      </c>
      <c r="W12" s="155">
        <v>8500366.8930444606</v>
      </c>
      <c r="X12" s="110">
        <f t="shared" si="2"/>
        <v>8500366.8930444568</v>
      </c>
      <c r="Y12" s="110">
        <f t="shared" si="21"/>
        <v>4.3825053028124974E-16</v>
      </c>
      <c r="Z12" s="156">
        <v>27.202915044305101</v>
      </c>
      <c r="AA12" s="22">
        <f>'Price Book'!$B$9*'Exchange Rates FWD'!$R$11</f>
        <v>27.202915044231872</v>
      </c>
      <c r="AB12" s="22">
        <f t="shared" si="3"/>
        <v>2.6919370305781343E-12</v>
      </c>
      <c r="AC12" s="136" t="s">
        <v>134</v>
      </c>
      <c r="AD12" s="157">
        <v>-850036.68930444599</v>
      </c>
      <c r="AE12" s="22">
        <f t="shared" si="4"/>
        <v>-850036.68930444575</v>
      </c>
      <c r="AF12" s="22">
        <f t="shared" si="5"/>
        <v>2.7390658142578111E-16</v>
      </c>
      <c r="AG12" s="158">
        <v>7650330.20374001</v>
      </c>
      <c r="AH12" s="22">
        <f>$L12*$R12*($Z12-S12)</f>
        <v>7650330.2037400119</v>
      </c>
      <c r="AI12" s="22">
        <f t="shared" si="6"/>
        <v>-2.4347251682291667E-16</v>
      </c>
      <c r="AJ12" s="135">
        <v>0</v>
      </c>
      <c r="AK12" s="159">
        <v>0</v>
      </c>
      <c r="AL12" s="22">
        <v>0</v>
      </c>
      <c r="AM12" s="22">
        <f t="shared" si="7"/>
        <v>0</v>
      </c>
      <c r="AN12" s="160">
        <v>0</v>
      </c>
      <c r="AO12" s="22">
        <f t="shared" si="8"/>
        <v>0</v>
      </c>
      <c r="AP12" s="22">
        <f t="shared" si="9"/>
        <v>0</v>
      </c>
      <c r="AQ12" s="161">
        <v>0</v>
      </c>
      <c r="AR12" s="110">
        <v>0</v>
      </c>
      <c r="AS12" s="22">
        <f t="shared" ref="AS12" si="29">AQ12-AR12</f>
        <v>0</v>
      </c>
      <c r="AT12" s="162">
        <v>7650330.20374001</v>
      </c>
      <c r="AU12" s="22">
        <f>$L12*$R12*($Z12-$S12)</f>
        <v>7650330.2037400119</v>
      </c>
      <c r="AV12" s="22">
        <f t="shared" si="11"/>
        <v>-2.4347251682291667E-16</v>
      </c>
      <c r="AW12" s="163">
        <v>7650330.20374001</v>
      </c>
      <c r="AX12" s="22">
        <f t="shared" si="12"/>
        <v>7650330.20374001</v>
      </c>
      <c r="AY12" s="22">
        <f t="shared" si="13"/>
        <v>0</v>
      </c>
      <c r="AZ12" s="164">
        <v>0</v>
      </c>
      <c r="BA12" s="110">
        <v>0</v>
      </c>
      <c r="BB12" s="22">
        <f>AZ12-BA12</f>
        <v>0</v>
      </c>
      <c r="BC12" s="165">
        <v>8500366.8930444606</v>
      </c>
      <c r="BD12" s="110">
        <f t="shared" ref="BD12:BD68" si="30">-1*$L12*$R12*$S12</f>
        <v>8500366.8930444568</v>
      </c>
      <c r="BE12" s="110">
        <f t="shared" ref="BE12:BE68" si="31">(BC12-BD12)/BC12</f>
        <v>4.3825053028124974E-16</v>
      </c>
      <c r="BF12" s="166">
        <v>8500366.8930444606</v>
      </c>
      <c r="BG12" s="22">
        <f t="shared" si="17"/>
        <v>8500366.8930444606</v>
      </c>
      <c r="BH12" s="22">
        <f t="shared" si="18"/>
        <v>0</v>
      </c>
      <c r="BI12" s="138"/>
      <c r="BJ12" s="135"/>
      <c r="BK12" s="135"/>
      <c r="BL12" s="135"/>
      <c r="BM12" s="135"/>
      <c r="BN12" s="135"/>
      <c r="BO12" s="135"/>
      <c r="BP12" s="135"/>
      <c r="BQ12" s="135"/>
      <c r="BR12" s="136" t="s">
        <v>124</v>
      </c>
      <c r="BS12" s="136" t="s">
        <v>308</v>
      </c>
      <c r="BT12" s="136" t="s">
        <v>185</v>
      </c>
      <c r="BU12" s="136" t="s">
        <v>125</v>
      </c>
      <c r="BV12" s="136" t="s">
        <v>315</v>
      </c>
      <c r="BW12" s="167">
        <v>-3.56712328767123</v>
      </c>
      <c r="BX12" s="22">
        <f t="shared" si="1"/>
        <v>-3.5671232876712327</v>
      </c>
      <c r="BY12" s="22">
        <f t="shared" si="24"/>
        <v>0</v>
      </c>
      <c r="BZ12" s="168">
        <v>-31248</v>
      </c>
      <c r="CA12" s="22">
        <f t="shared" si="19"/>
        <v>-31248</v>
      </c>
      <c r="CB12" s="22">
        <f t="shared" si="20"/>
        <v>0</v>
      </c>
      <c r="CC12" s="135">
        <v>0</v>
      </c>
      <c r="CD12" s="136" t="s">
        <v>125</v>
      </c>
      <c r="CE12" s="136" t="s">
        <v>509</v>
      </c>
      <c r="CF12" s="136" t="s">
        <v>509</v>
      </c>
      <c r="CG12" s="135">
        <v>-42</v>
      </c>
      <c r="CH12" s="136" t="s">
        <v>125</v>
      </c>
    </row>
    <row r="13" spans="3:86" x14ac:dyDescent="0.25">
      <c r="C13" s="53" t="s">
        <v>125</v>
      </c>
      <c r="D13" s="136" t="s">
        <v>508</v>
      </c>
      <c r="E13" s="136" t="s">
        <v>127</v>
      </c>
      <c r="F13" s="135">
        <v>913</v>
      </c>
      <c r="G13" s="136" t="s">
        <v>302</v>
      </c>
      <c r="H13" s="136" t="s">
        <v>374</v>
      </c>
      <c r="I13" s="138">
        <v>40179</v>
      </c>
      <c r="J13" s="138">
        <v>40209</v>
      </c>
      <c r="K13" s="135" t="s">
        <v>128</v>
      </c>
      <c r="L13" s="135">
        <v>-42</v>
      </c>
      <c r="M13" s="136" t="s">
        <v>306</v>
      </c>
      <c r="N13" s="136" t="s">
        <v>305</v>
      </c>
      <c r="O13" s="135"/>
      <c r="P13" s="135"/>
      <c r="Q13" s="135">
        <v>0</v>
      </c>
      <c r="R13" s="135">
        <v>744</v>
      </c>
      <c r="S13" s="154">
        <v>34.466874182474001</v>
      </c>
      <c r="T13" s="22">
        <f>30*'Exchange Rates Hist'!$D$3</f>
        <v>3.8369703549185101</v>
      </c>
      <c r="U13" s="22">
        <f t="shared" si="25"/>
        <v>0.88867657871715089</v>
      </c>
      <c r="V13" s="136" t="s">
        <v>485</v>
      </c>
      <c r="W13" s="155">
        <v>1077020.88445395</v>
      </c>
      <c r="X13" s="110">
        <f t="shared" si="2"/>
        <v>1077020.8844539477</v>
      </c>
      <c r="Y13" s="110">
        <f t="shared" si="21"/>
        <v>2.1618024962618517E-15</v>
      </c>
      <c r="Z13" s="156">
        <v>10.5578285955413</v>
      </c>
      <c r="AA13" s="84">
        <f>('Price Book'!$G$6)*'Exchange Rates FWD'!$Z$9</f>
        <v>10.5578285955413</v>
      </c>
      <c r="AB13" s="22">
        <f t="shared" si="3"/>
        <v>0</v>
      </c>
      <c r="AC13" s="136" t="s">
        <v>134</v>
      </c>
      <c r="AD13" s="157">
        <v>-329911.02795347403</v>
      </c>
      <c r="AE13" s="22">
        <f t="shared" si="4"/>
        <v>-329911.02795347455</v>
      </c>
      <c r="AF13" s="22">
        <f t="shared" si="5"/>
        <v>-1.5879097812246691E-15</v>
      </c>
      <c r="AG13" s="158">
        <v>-329911.02795347403</v>
      </c>
      <c r="AH13" s="22">
        <f t="shared" ref="AH13:AH14" si="32">$L13*$R13*$Z13</f>
        <v>-329911.02795347455</v>
      </c>
      <c r="AI13" s="22">
        <f t="shared" si="6"/>
        <v>-1.5879097812246691E-15</v>
      </c>
      <c r="AJ13" s="135">
        <v>0</v>
      </c>
      <c r="AK13" s="159">
        <v>0</v>
      </c>
      <c r="AL13" s="22">
        <v>0</v>
      </c>
      <c r="AM13" s="22">
        <f t="shared" si="7"/>
        <v>0</v>
      </c>
      <c r="AN13" s="160">
        <v>0</v>
      </c>
      <c r="AO13" s="22">
        <f t="shared" si="8"/>
        <v>0</v>
      </c>
      <c r="AP13" s="22">
        <f t="shared" si="9"/>
        <v>0</v>
      </c>
      <c r="AQ13" s="161">
        <v>1077020.88445395</v>
      </c>
      <c r="AR13" s="110">
        <f t="shared" si="10"/>
        <v>1077020.8844539477</v>
      </c>
      <c r="AS13" s="110">
        <f>($AQ13-$AR13)/$AQ13</f>
        <v>2.1618024962618517E-15</v>
      </c>
      <c r="AT13" s="162">
        <v>-329911.02795347403</v>
      </c>
      <c r="AU13" s="22">
        <f t="shared" ref="AU13:AU14" si="33">$L13*$R13*$Z13</f>
        <v>-329911.02795347455</v>
      </c>
      <c r="AV13" s="22">
        <f t="shared" si="11"/>
        <v>-1.5879097812246691E-15</v>
      </c>
      <c r="AW13" s="163">
        <v>747109.85650047299</v>
      </c>
      <c r="AX13" s="22">
        <f t="shared" si="12"/>
        <v>747109.8565004759</v>
      </c>
      <c r="AY13" s="22">
        <f t="shared" si="13"/>
        <v>-3.8955222185206541E-15</v>
      </c>
      <c r="AZ13" s="164">
        <v>1077020.88445395</v>
      </c>
      <c r="BA13" s="110">
        <f t="shared" si="14"/>
        <v>1077020.8844539477</v>
      </c>
      <c r="BB13" s="22">
        <f t="shared" si="15"/>
        <v>2.1618024962618517E-15</v>
      </c>
      <c r="BC13" s="165">
        <v>0</v>
      </c>
      <c r="BD13" s="110">
        <v>0</v>
      </c>
      <c r="BE13" s="110">
        <f t="shared" ref="BE13:BE14" si="34">BC13-BD13</f>
        <v>0</v>
      </c>
      <c r="BF13" s="166">
        <v>1077020.88445395</v>
      </c>
      <c r="BG13" s="22">
        <f t="shared" si="17"/>
        <v>1077020.88445395</v>
      </c>
      <c r="BH13" s="22">
        <f t="shared" si="18"/>
        <v>0</v>
      </c>
      <c r="BI13" s="138"/>
      <c r="BJ13" s="135"/>
      <c r="BK13" s="135"/>
      <c r="BL13" s="135"/>
      <c r="BM13" s="135"/>
      <c r="BN13" s="135"/>
      <c r="BO13" s="135"/>
      <c r="BP13" s="135"/>
      <c r="BQ13" s="135"/>
      <c r="BR13" s="136" t="s">
        <v>408</v>
      </c>
      <c r="BS13" s="136" t="s">
        <v>308</v>
      </c>
      <c r="BT13" s="136" t="s">
        <v>352</v>
      </c>
      <c r="BU13" s="136" t="s">
        <v>125</v>
      </c>
      <c r="BV13" s="136" t="s">
        <v>315</v>
      </c>
      <c r="BW13" s="167">
        <v>-3.56712328767123</v>
      </c>
      <c r="BX13" s="22">
        <f t="shared" si="1"/>
        <v>-3.5671232876712327</v>
      </c>
      <c r="BY13" s="22">
        <f t="shared" si="24"/>
        <v>0</v>
      </c>
      <c r="BZ13" s="168">
        <v>-31248</v>
      </c>
      <c r="CA13" s="22">
        <f t="shared" si="19"/>
        <v>-31248</v>
      </c>
      <c r="CB13" s="22">
        <f t="shared" si="20"/>
        <v>0</v>
      </c>
      <c r="CC13" s="135">
        <v>0</v>
      </c>
      <c r="CD13" s="136" t="s">
        <v>125</v>
      </c>
      <c r="CE13" s="136" t="s">
        <v>509</v>
      </c>
      <c r="CF13" s="136" t="s">
        <v>509</v>
      </c>
      <c r="CG13" s="135">
        <v>-42</v>
      </c>
      <c r="CH13" s="136" t="s">
        <v>125</v>
      </c>
    </row>
    <row r="14" spans="3:86" x14ac:dyDescent="0.25">
      <c r="C14" s="53" t="s">
        <v>125</v>
      </c>
      <c r="D14" s="136" t="s">
        <v>508</v>
      </c>
      <c r="E14" s="136" t="s">
        <v>127</v>
      </c>
      <c r="F14" s="135">
        <v>913</v>
      </c>
      <c r="G14" s="136" t="s">
        <v>302</v>
      </c>
      <c r="H14" s="136" t="s">
        <v>374</v>
      </c>
      <c r="I14" s="138">
        <v>40179</v>
      </c>
      <c r="J14" s="138">
        <v>40209</v>
      </c>
      <c r="K14" s="135" t="s">
        <v>128</v>
      </c>
      <c r="L14" s="135">
        <v>-42</v>
      </c>
      <c r="M14" s="136" t="s">
        <v>306</v>
      </c>
      <c r="N14" s="136" t="s">
        <v>305</v>
      </c>
      <c r="O14" s="135"/>
      <c r="P14" s="135"/>
      <c r="Q14" s="135">
        <v>0</v>
      </c>
      <c r="R14" s="135">
        <v>744</v>
      </c>
      <c r="S14" s="154">
        <v>35.066932213317699</v>
      </c>
      <c r="T14" s="22">
        <f>30*'Exchange Rates Hist'!$D$4</f>
        <v>3.8732558282619003</v>
      </c>
      <c r="U14" s="22">
        <f t="shared" si="25"/>
        <v>0.88954677287707196</v>
      </c>
      <c r="V14" s="136" t="s">
        <v>485</v>
      </c>
      <c r="W14" s="155">
        <v>1095771.49780175</v>
      </c>
      <c r="X14" s="110">
        <f t="shared" si="2"/>
        <v>1095771.4978017514</v>
      </c>
      <c r="Y14" s="110">
        <f t="shared" si="21"/>
        <v>-1.274886109673172E-15</v>
      </c>
      <c r="Z14" s="156">
        <v>10.5578285955413</v>
      </c>
      <c r="AA14" s="84">
        <f>('Price Book'!$G$6)*'Exchange Rates FWD'!$Z$9</f>
        <v>10.5578285955413</v>
      </c>
      <c r="AB14" s="22">
        <f t="shared" si="3"/>
        <v>0</v>
      </c>
      <c r="AC14" s="136" t="s">
        <v>134</v>
      </c>
      <c r="AD14" s="157">
        <v>-329911.02795347403</v>
      </c>
      <c r="AE14" s="22">
        <f t="shared" si="4"/>
        <v>-329911.02795347455</v>
      </c>
      <c r="AF14" s="22">
        <f t="shared" si="5"/>
        <v>-1.5879097812246691E-15</v>
      </c>
      <c r="AG14" s="158">
        <v>-329911.02795347403</v>
      </c>
      <c r="AH14" s="22">
        <f t="shared" si="32"/>
        <v>-329911.02795347455</v>
      </c>
      <c r="AI14" s="22">
        <f t="shared" si="6"/>
        <v>-1.5879097812246691E-15</v>
      </c>
      <c r="AJ14" s="135">
        <v>0</v>
      </c>
      <c r="AK14" s="159">
        <v>0</v>
      </c>
      <c r="AL14" s="22">
        <v>0</v>
      </c>
      <c r="AM14" s="22">
        <f t="shared" si="7"/>
        <v>0</v>
      </c>
      <c r="AN14" s="160">
        <v>0</v>
      </c>
      <c r="AO14" s="22">
        <f t="shared" si="8"/>
        <v>0</v>
      </c>
      <c r="AP14" s="22">
        <f t="shared" si="9"/>
        <v>0</v>
      </c>
      <c r="AQ14" s="161">
        <v>1095771.49780175</v>
      </c>
      <c r="AR14" s="110">
        <f t="shared" si="10"/>
        <v>1095771.4978017514</v>
      </c>
      <c r="AS14" s="110">
        <f>($AQ14-$AR14)/$AQ14</f>
        <v>-1.274886109673172E-15</v>
      </c>
      <c r="AT14" s="162">
        <v>-329911.02795347403</v>
      </c>
      <c r="AU14" s="22">
        <f t="shared" si="33"/>
        <v>-329911.02795347455</v>
      </c>
      <c r="AV14" s="22">
        <f t="shared" si="11"/>
        <v>-1.5879097812246691E-15</v>
      </c>
      <c r="AW14" s="163">
        <v>765860.469848276</v>
      </c>
      <c r="AX14" s="22">
        <f t="shared" si="12"/>
        <v>765860.46984827588</v>
      </c>
      <c r="AY14" s="22">
        <f t="shared" si="13"/>
        <v>1.5200591545088854E-16</v>
      </c>
      <c r="AZ14" s="164">
        <v>1095771.49780175</v>
      </c>
      <c r="BA14" s="110">
        <f t="shared" si="14"/>
        <v>1095771.4978017514</v>
      </c>
      <c r="BB14" s="22">
        <f t="shared" si="15"/>
        <v>-1.274886109673172E-15</v>
      </c>
      <c r="BC14" s="165">
        <v>0</v>
      </c>
      <c r="BD14" s="110">
        <v>0</v>
      </c>
      <c r="BE14" s="110">
        <f t="shared" si="34"/>
        <v>0</v>
      </c>
      <c r="BF14" s="166">
        <v>1095771.49780175</v>
      </c>
      <c r="BG14" s="22">
        <f t="shared" si="17"/>
        <v>1095771.49780175</v>
      </c>
      <c r="BH14" s="22">
        <f t="shared" si="18"/>
        <v>0</v>
      </c>
      <c r="BI14" s="138"/>
      <c r="BJ14" s="135"/>
      <c r="BK14" s="135"/>
      <c r="BL14" s="135"/>
      <c r="BM14" s="135"/>
      <c r="BN14" s="135"/>
      <c r="BO14" s="135"/>
      <c r="BP14" s="135"/>
      <c r="BQ14" s="135"/>
      <c r="BR14" s="136" t="s">
        <v>408</v>
      </c>
      <c r="BS14" s="136" t="s">
        <v>308</v>
      </c>
      <c r="BT14" s="136" t="s">
        <v>352</v>
      </c>
      <c r="BU14" s="136" t="s">
        <v>125</v>
      </c>
      <c r="BV14" s="136" t="s">
        <v>315</v>
      </c>
      <c r="BW14" s="167">
        <v>-3.56712328767123</v>
      </c>
      <c r="BX14" s="22">
        <f t="shared" si="1"/>
        <v>-3.5671232876712327</v>
      </c>
      <c r="BY14" s="22">
        <f t="shared" si="24"/>
        <v>0</v>
      </c>
      <c r="BZ14" s="168">
        <v>-31248</v>
      </c>
      <c r="CA14" s="22">
        <f t="shared" si="19"/>
        <v>-31248</v>
      </c>
      <c r="CB14" s="22">
        <f t="shared" si="20"/>
        <v>0</v>
      </c>
      <c r="CC14" s="135">
        <v>0</v>
      </c>
      <c r="CD14" s="136" t="s">
        <v>125</v>
      </c>
      <c r="CE14" s="136" t="s">
        <v>509</v>
      </c>
      <c r="CF14" s="136" t="s">
        <v>509</v>
      </c>
      <c r="CG14" s="135">
        <v>-42</v>
      </c>
      <c r="CH14" s="136" t="s">
        <v>125</v>
      </c>
    </row>
    <row r="15" spans="3:86" x14ac:dyDescent="0.25">
      <c r="C15" s="53" t="s">
        <v>125</v>
      </c>
      <c r="D15" s="136" t="s">
        <v>508</v>
      </c>
      <c r="E15" s="136" t="s">
        <v>127</v>
      </c>
      <c r="F15" s="135">
        <v>913</v>
      </c>
      <c r="G15" s="136" t="s">
        <v>302</v>
      </c>
      <c r="H15" s="136" t="s">
        <v>374</v>
      </c>
      <c r="I15" s="138">
        <v>40179</v>
      </c>
      <c r="J15" s="138">
        <v>40209</v>
      </c>
      <c r="K15" s="135" t="s">
        <v>128</v>
      </c>
      <c r="L15" s="135">
        <v>-42</v>
      </c>
      <c r="M15" s="136" t="s">
        <v>306</v>
      </c>
      <c r="N15" s="136" t="s">
        <v>305</v>
      </c>
      <c r="O15" s="135"/>
      <c r="P15" s="135"/>
      <c r="Q15" s="135">
        <v>0</v>
      </c>
      <c r="R15" s="135">
        <v>744</v>
      </c>
      <c r="S15" s="154">
        <v>35.039302345080898</v>
      </c>
      <c r="T15" s="22">
        <f>30*'Exchange Rates FWD'!$F$11</f>
        <v>3.86421480434973</v>
      </c>
      <c r="U15" s="22">
        <f t="shared" si="25"/>
        <v>0.88971770138876016</v>
      </c>
      <c r="V15" s="136" t="s">
        <v>485</v>
      </c>
      <c r="W15" s="155">
        <v>1094908.1196790901</v>
      </c>
      <c r="X15" s="110">
        <f t="shared" si="2"/>
        <v>1094908.119679088</v>
      </c>
      <c r="Y15" s="110">
        <f t="shared" si="21"/>
        <v>1.9138371112810778E-15</v>
      </c>
      <c r="Z15" s="156">
        <v>10.586302673948101</v>
      </c>
      <c r="AA15" s="84">
        <f>('Price Book'!$G$6)*'Exchange Rates FWD'!$Z$11</f>
        <v>10.5863026739479</v>
      </c>
      <c r="AB15" s="22">
        <f t="shared" si="3"/>
        <v>1.8961135821876876E-14</v>
      </c>
      <c r="AC15" s="136" t="s">
        <v>134</v>
      </c>
      <c r="AD15" s="157">
        <v>-330800.78595552902</v>
      </c>
      <c r="AE15" s="22">
        <f t="shared" si="4"/>
        <v>-330800.78595553024</v>
      </c>
      <c r="AF15" s="22">
        <f t="shared" si="5"/>
        <v>-3.6951571189650764E-15</v>
      </c>
      <c r="AG15" s="158">
        <v>764107.33372355904</v>
      </c>
      <c r="AH15" s="22">
        <f>$L15*$R15*($Z15-S15)</f>
        <v>764107.33372355765</v>
      </c>
      <c r="AI15" s="22">
        <f t="shared" si="6"/>
        <v>1.8282560581058662E-15</v>
      </c>
      <c r="AJ15" s="135">
        <v>0</v>
      </c>
      <c r="AK15" s="159">
        <v>0</v>
      </c>
      <c r="AL15" s="22">
        <v>0</v>
      </c>
      <c r="AM15" s="22">
        <f t="shared" si="7"/>
        <v>0</v>
      </c>
      <c r="AN15" s="160">
        <v>0</v>
      </c>
      <c r="AO15" s="22">
        <f t="shared" si="8"/>
        <v>0</v>
      </c>
      <c r="AP15" s="22">
        <f t="shared" si="9"/>
        <v>0</v>
      </c>
      <c r="AQ15" s="161">
        <v>0</v>
      </c>
      <c r="AR15" s="110">
        <v>0</v>
      </c>
      <c r="AS15" s="22">
        <f t="shared" ref="AS15" si="35">AQ15-AR15</f>
        <v>0</v>
      </c>
      <c r="AT15" s="162">
        <v>764107.33372355904</v>
      </c>
      <c r="AU15" s="22">
        <f>$L15*$R15*($Z15-$S15)</f>
        <v>764107.33372355765</v>
      </c>
      <c r="AV15" s="22">
        <f t="shared" si="11"/>
        <v>1.8282560581058662E-15</v>
      </c>
      <c r="AW15" s="163">
        <v>764107.33372355904</v>
      </c>
      <c r="AX15" s="22">
        <f t="shared" si="12"/>
        <v>764107.33372355904</v>
      </c>
      <c r="AY15" s="22">
        <f t="shared" si="13"/>
        <v>0</v>
      </c>
      <c r="AZ15" s="164">
        <v>0</v>
      </c>
      <c r="BA15" s="110">
        <v>0</v>
      </c>
      <c r="BB15" s="22">
        <f>AZ15-BA15</f>
        <v>0</v>
      </c>
      <c r="BC15" s="165">
        <v>1094908.1196790901</v>
      </c>
      <c r="BD15" s="110">
        <f t="shared" si="30"/>
        <v>1094908.119679088</v>
      </c>
      <c r="BE15" s="110">
        <f t="shared" si="31"/>
        <v>1.9138371112810778E-15</v>
      </c>
      <c r="BF15" s="166">
        <v>1094908.1196790901</v>
      </c>
      <c r="BG15" s="22">
        <f t="shared" si="17"/>
        <v>1094908.1196790901</v>
      </c>
      <c r="BH15" s="22">
        <f t="shared" si="18"/>
        <v>0</v>
      </c>
      <c r="BI15" s="138"/>
      <c r="BJ15" s="135"/>
      <c r="BK15" s="135"/>
      <c r="BL15" s="135"/>
      <c r="BM15" s="135"/>
      <c r="BN15" s="135"/>
      <c r="BO15" s="135"/>
      <c r="BP15" s="135"/>
      <c r="BQ15" s="135"/>
      <c r="BR15" s="136" t="s">
        <v>408</v>
      </c>
      <c r="BS15" s="136" t="s">
        <v>308</v>
      </c>
      <c r="BT15" s="136" t="s">
        <v>352</v>
      </c>
      <c r="BU15" s="136" t="s">
        <v>125</v>
      </c>
      <c r="BV15" s="136" t="s">
        <v>315</v>
      </c>
      <c r="BW15" s="167">
        <v>-3.56712328767123</v>
      </c>
      <c r="BX15" s="22">
        <f t="shared" si="1"/>
        <v>-3.5671232876712327</v>
      </c>
      <c r="BY15" s="22">
        <f t="shared" si="24"/>
        <v>0</v>
      </c>
      <c r="BZ15" s="168">
        <v>-31248</v>
      </c>
      <c r="CA15" s="22">
        <f t="shared" si="19"/>
        <v>-31248</v>
      </c>
      <c r="CB15" s="22">
        <f t="shared" si="20"/>
        <v>0</v>
      </c>
      <c r="CC15" s="135">
        <v>0</v>
      </c>
      <c r="CD15" s="136" t="s">
        <v>125</v>
      </c>
      <c r="CE15" s="136" t="s">
        <v>509</v>
      </c>
      <c r="CF15" s="136" t="s">
        <v>509</v>
      </c>
      <c r="CG15" s="135">
        <v>-42</v>
      </c>
      <c r="CH15" s="136" t="s">
        <v>125</v>
      </c>
    </row>
    <row r="16" spans="3:86" x14ac:dyDescent="0.25">
      <c r="C16" s="53" t="s">
        <v>125</v>
      </c>
      <c r="D16" s="136" t="s">
        <v>508</v>
      </c>
      <c r="E16" s="136" t="s">
        <v>127</v>
      </c>
      <c r="F16" s="135">
        <v>913</v>
      </c>
      <c r="G16" s="136" t="s">
        <v>302</v>
      </c>
      <c r="H16" s="136" t="s">
        <v>374</v>
      </c>
      <c r="I16" s="138">
        <v>40179</v>
      </c>
      <c r="J16" s="138">
        <v>40209</v>
      </c>
      <c r="K16" s="135" t="s">
        <v>128</v>
      </c>
      <c r="L16" s="135">
        <v>-42</v>
      </c>
      <c r="M16" s="136" t="s">
        <v>306</v>
      </c>
      <c r="N16" s="136" t="s">
        <v>305</v>
      </c>
      <c r="O16" s="135"/>
      <c r="P16" s="135"/>
      <c r="Q16" s="135">
        <v>0</v>
      </c>
      <c r="R16" s="135">
        <v>744</v>
      </c>
      <c r="S16" s="154">
        <v>269.485070206172</v>
      </c>
      <c r="T16" s="22">
        <f>30*'Exchange Rates Hist'!$N$3</f>
        <v>269.4850702061724</v>
      </c>
      <c r="U16" s="22">
        <f t="shared" si="25"/>
        <v>-1.4765342351664828E-15</v>
      </c>
      <c r="V16" s="136" t="s">
        <v>485</v>
      </c>
      <c r="W16" s="155">
        <v>8420869.4738024808</v>
      </c>
      <c r="X16" s="110">
        <f t="shared" si="2"/>
        <v>8420869.4738024622</v>
      </c>
      <c r="Y16" s="110">
        <f t="shared" si="21"/>
        <v>2.2119392243588256E-15</v>
      </c>
      <c r="Z16" s="156">
        <v>10.5578285955413</v>
      </c>
      <c r="AA16" s="84">
        <f>('Price Book'!$G$6)*'Exchange Rates FWD'!$Z$9</f>
        <v>10.5578285955413</v>
      </c>
      <c r="AB16" s="22">
        <f t="shared" si="3"/>
        <v>0</v>
      </c>
      <c r="AC16" s="136" t="s">
        <v>134</v>
      </c>
      <c r="AD16" s="157">
        <v>-329911.02795347403</v>
      </c>
      <c r="AE16" s="22">
        <f t="shared" si="4"/>
        <v>-329911.02795347455</v>
      </c>
      <c r="AF16" s="22">
        <f t="shared" si="5"/>
        <v>-1.5879097812246691E-15</v>
      </c>
      <c r="AG16" s="158">
        <v>-329911.02795347403</v>
      </c>
      <c r="AH16" s="22">
        <f t="shared" ref="AH16:AH17" si="36">$L16*$R16*$Z16</f>
        <v>-329911.02795347455</v>
      </c>
      <c r="AI16" s="22">
        <f t="shared" si="6"/>
        <v>-1.5879097812246691E-15</v>
      </c>
      <c r="AJ16" s="135">
        <v>0</v>
      </c>
      <c r="AK16" s="159">
        <v>0</v>
      </c>
      <c r="AL16" s="22">
        <v>0</v>
      </c>
      <c r="AM16" s="22">
        <f t="shared" si="7"/>
        <v>0</v>
      </c>
      <c r="AN16" s="160">
        <v>0</v>
      </c>
      <c r="AO16" s="22">
        <f t="shared" si="8"/>
        <v>0</v>
      </c>
      <c r="AP16" s="22">
        <f t="shared" si="9"/>
        <v>0</v>
      </c>
      <c r="AQ16" s="161">
        <v>8420869.4738024808</v>
      </c>
      <c r="AR16" s="110">
        <f t="shared" si="10"/>
        <v>8420869.4738024622</v>
      </c>
      <c r="AS16" s="110">
        <f>($AQ16-$AR16)/$AQ16</f>
        <v>2.2119392243588256E-15</v>
      </c>
      <c r="AT16" s="162">
        <v>-329911.02795347403</v>
      </c>
      <c r="AU16" s="22">
        <f t="shared" ref="AU16:AU17" si="37">$L16*$R16*$Z16</f>
        <v>-329911.02795347455</v>
      </c>
      <c r="AV16" s="22">
        <f t="shared" si="11"/>
        <v>-1.5879097812246691E-15</v>
      </c>
      <c r="AW16" s="163">
        <v>8090958.4458489995</v>
      </c>
      <c r="AX16" s="22">
        <f t="shared" si="12"/>
        <v>8090958.445849007</v>
      </c>
      <c r="AY16" s="22">
        <f t="shared" si="13"/>
        <v>-9.2085265877818075E-16</v>
      </c>
      <c r="AZ16" s="164">
        <v>8420869.4738024808</v>
      </c>
      <c r="BA16" s="110">
        <f t="shared" si="14"/>
        <v>8420869.4738024622</v>
      </c>
      <c r="BB16" s="22">
        <f t="shared" si="15"/>
        <v>2.2119392243588256E-15</v>
      </c>
      <c r="BC16" s="165">
        <v>0</v>
      </c>
      <c r="BD16" s="110">
        <v>0</v>
      </c>
      <c r="BE16" s="110">
        <f t="shared" ref="BE16:BE17" si="38">BC16-BD16</f>
        <v>0</v>
      </c>
      <c r="BF16" s="166">
        <v>8420869.4738024808</v>
      </c>
      <c r="BG16" s="22">
        <f t="shared" si="17"/>
        <v>8420869.4738024808</v>
      </c>
      <c r="BH16" s="22">
        <f t="shared" si="18"/>
        <v>0</v>
      </c>
      <c r="BI16" s="138"/>
      <c r="BJ16" s="135"/>
      <c r="BK16" s="135"/>
      <c r="BL16" s="135"/>
      <c r="BM16" s="135"/>
      <c r="BN16" s="135"/>
      <c r="BO16" s="135"/>
      <c r="BP16" s="135"/>
      <c r="BQ16" s="135"/>
      <c r="BR16" s="136" t="s">
        <v>124</v>
      </c>
      <c r="BS16" s="136" t="s">
        <v>308</v>
      </c>
      <c r="BT16" s="136" t="s">
        <v>352</v>
      </c>
      <c r="BU16" s="136" t="s">
        <v>125</v>
      </c>
      <c r="BV16" s="136" t="s">
        <v>315</v>
      </c>
      <c r="BW16" s="167">
        <v>-3.56712328767123</v>
      </c>
      <c r="BX16" s="22">
        <f t="shared" si="1"/>
        <v>-3.5671232876712327</v>
      </c>
      <c r="BY16" s="22">
        <f t="shared" si="24"/>
        <v>0</v>
      </c>
      <c r="BZ16" s="168">
        <v>-31248</v>
      </c>
      <c r="CA16" s="22">
        <f t="shared" si="19"/>
        <v>-31248</v>
      </c>
      <c r="CB16" s="22">
        <f t="shared" si="20"/>
        <v>0</v>
      </c>
      <c r="CC16" s="135">
        <v>0</v>
      </c>
      <c r="CD16" s="136" t="s">
        <v>125</v>
      </c>
      <c r="CE16" s="136" t="s">
        <v>509</v>
      </c>
      <c r="CF16" s="136" t="s">
        <v>509</v>
      </c>
      <c r="CG16" s="135">
        <v>-42</v>
      </c>
      <c r="CH16" s="136" t="s">
        <v>125</v>
      </c>
    </row>
    <row r="17" spans="3:86" x14ac:dyDescent="0.25">
      <c r="C17" s="53" t="s">
        <v>125</v>
      </c>
      <c r="D17" s="136" t="s">
        <v>508</v>
      </c>
      <c r="E17" s="136" t="s">
        <v>127</v>
      </c>
      <c r="F17" s="135">
        <v>913</v>
      </c>
      <c r="G17" s="136" t="s">
        <v>302</v>
      </c>
      <c r="H17" s="136" t="s">
        <v>374</v>
      </c>
      <c r="I17" s="138">
        <v>40179</v>
      </c>
      <c r="J17" s="138">
        <v>40209</v>
      </c>
      <c r="K17" s="135" t="s">
        <v>128</v>
      </c>
      <c r="L17" s="135">
        <v>-42</v>
      </c>
      <c r="M17" s="136" t="s">
        <v>306</v>
      </c>
      <c r="N17" s="136" t="s">
        <v>305</v>
      </c>
      <c r="O17" s="135"/>
      <c r="P17" s="135"/>
      <c r="Q17" s="135">
        <v>0</v>
      </c>
      <c r="R17" s="135">
        <v>744</v>
      </c>
      <c r="S17" s="154">
        <v>271.60818005445702</v>
      </c>
      <c r="T17" s="22">
        <f>30*'Exchange Rates Hist'!$N$4</f>
        <v>271.60818005445662</v>
      </c>
      <c r="U17" s="22">
        <f t="shared" si="25"/>
        <v>1.4649924459045268E-15</v>
      </c>
      <c r="V17" s="136" t="s">
        <v>485</v>
      </c>
      <c r="W17" s="155">
        <v>8487212.4103416596</v>
      </c>
      <c r="X17" s="110">
        <f t="shared" si="2"/>
        <v>8487212.4103416726</v>
      </c>
      <c r="Y17" s="110">
        <f t="shared" si="21"/>
        <v>-1.5362542392280981E-15</v>
      </c>
      <c r="Z17" s="156">
        <v>10.5578285955413</v>
      </c>
      <c r="AA17" s="84">
        <f>('Price Book'!$G$6)*'Exchange Rates FWD'!$Z$9</f>
        <v>10.5578285955413</v>
      </c>
      <c r="AB17" s="22">
        <f t="shared" si="3"/>
        <v>0</v>
      </c>
      <c r="AC17" s="136" t="s">
        <v>134</v>
      </c>
      <c r="AD17" s="157">
        <v>-329911.02795347403</v>
      </c>
      <c r="AE17" s="22">
        <f t="shared" si="4"/>
        <v>-329911.02795347455</v>
      </c>
      <c r="AF17" s="22">
        <f t="shared" si="5"/>
        <v>-1.5879097812246691E-15</v>
      </c>
      <c r="AG17" s="158">
        <v>-329911.02795347403</v>
      </c>
      <c r="AH17" s="22">
        <f t="shared" si="36"/>
        <v>-329911.02795347455</v>
      </c>
      <c r="AI17" s="22">
        <f t="shared" si="6"/>
        <v>-1.5879097812246691E-15</v>
      </c>
      <c r="AJ17" s="135">
        <v>0</v>
      </c>
      <c r="AK17" s="159">
        <v>0</v>
      </c>
      <c r="AL17" s="22">
        <v>0</v>
      </c>
      <c r="AM17" s="22">
        <f t="shared" si="7"/>
        <v>0</v>
      </c>
      <c r="AN17" s="160">
        <v>0</v>
      </c>
      <c r="AO17" s="22">
        <f t="shared" si="8"/>
        <v>0</v>
      </c>
      <c r="AP17" s="22">
        <f t="shared" si="9"/>
        <v>0</v>
      </c>
      <c r="AQ17" s="161">
        <v>8487212.4103416596</v>
      </c>
      <c r="AR17" s="110">
        <f t="shared" si="10"/>
        <v>8487212.4103416726</v>
      </c>
      <c r="AS17" s="110">
        <f>($AQ17-$AR17)/$AQ17</f>
        <v>-1.5362542392280981E-15</v>
      </c>
      <c r="AT17" s="162">
        <v>-329911.02795347403</v>
      </c>
      <c r="AU17" s="22">
        <f t="shared" si="37"/>
        <v>-329911.02795347455</v>
      </c>
      <c r="AV17" s="22">
        <f t="shared" si="11"/>
        <v>-1.5879097812246691E-15</v>
      </c>
      <c r="AW17" s="163">
        <v>8157301.3823881904</v>
      </c>
      <c r="AX17" s="22">
        <f t="shared" si="12"/>
        <v>8157301.3823881857</v>
      </c>
      <c r="AY17" s="22">
        <f t="shared" si="13"/>
        <v>5.708521304767691E-16</v>
      </c>
      <c r="AZ17" s="164">
        <v>8487212.4103416596</v>
      </c>
      <c r="BA17" s="110">
        <f t="shared" si="14"/>
        <v>8487212.4103416726</v>
      </c>
      <c r="BB17" s="22">
        <f t="shared" si="15"/>
        <v>-1.5362542392280981E-15</v>
      </c>
      <c r="BC17" s="165">
        <v>0</v>
      </c>
      <c r="BD17" s="110">
        <v>0</v>
      </c>
      <c r="BE17" s="110">
        <f t="shared" si="38"/>
        <v>0</v>
      </c>
      <c r="BF17" s="166">
        <v>8487212.4103416596</v>
      </c>
      <c r="BG17" s="22">
        <f t="shared" si="17"/>
        <v>8487212.4103416596</v>
      </c>
      <c r="BH17" s="22">
        <f t="shared" si="18"/>
        <v>0</v>
      </c>
      <c r="BI17" s="138"/>
      <c r="BJ17" s="135"/>
      <c r="BK17" s="135"/>
      <c r="BL17" s="135"/>
      <c r="BM17" s="135"/>
      <c r="BN17" s="135"/>
      <c r="BO17" s="135"/>
      <c r="BP17" s="135"/>
      <c r="BQ17" s="135"/>
      <c r="BR17" s="136" t="s">
        <v>124</v>
      </c>
      <c r="BS17" s="136" t="s">
        <v>308</v>
      </c>
      <c r="BT17" s="136" t="s">
        <v>352</v>
      </c>
      <c r="BU17" s="136" t="s">
        <v>125</v>
      </c>
      <c r="BV17" s="136" t="s">
        <v>315</v>
      </c>
      <c r="BW17" s="167">
        <v>-3.56712328767123</v>
      </c>
      <c r="BX17" s="22">
        <f t="shared" si="1"/>
        <v>-3.5671232876712327</v>
      </c>
      <c r="BY17" s="22">
        <f t="shared" si="24"/>
        <v>0</v>
      </c>
      <c r="BZ17" s="168">
        <v>-31248</v>
      </c>
      <c r="CA17" s="22">
        <f t="shared" si="19"/>
        <v>-31248</v>
      </c>
      <c r="CB17" s="22">
        <f t="shared" si="20"/>
        <v>0</v>
      </c>
      <c r="CC17" s="135">
        <v>0</v>
      </c>
      <c r="CD17" s="136" t="s">
        <v>125</v>
      </c>
      <c r="CE17" s="136" t="s">
        <v>509</v>
      </c>
      <c r="CF17" s="136" t="s">
        <v>509</v>
      </c>
      <c r="CG17" s="135">
        <v>-42</v>
      </c>
      <c r="CH17" s="136" t="s">
        <v>125</v>
      </c>
    </row>
    <row r="18" spans="3:86" x14ac:dyDescent="0.25">
      <c r="C18" s="53" t="s">
        <v>125</v>
      </c>
      <c r="D18" s="136" t="s">
        <v>508</v>
      </c>
      <c r="E18" s="136" t="s">
        <v>127</v>
      </c>
      <c r="F18" s="135">
        <v>913</v>
      </c>
      <c r="G18" s="136" t="s">
        <v>302</v>
      </c>
      <c r="H18" s="136" t="s">
        <v>374</v>
      </c>
      <c r="I18" s="138">
        <v>40179</v>
      </c>
      <c r="J18" s="138">
        <v>40209</v>
      </c>
      <c r="K18" s="135" t="s">
        <v>128</v>
      </c>
      <c r="L18" s="135">
        <v>-42</v>
      </c>
      <c r="M18" s="136" t="s">
        <v>306</v>
      </c>
      <c r="N18" s="136" t="s">
        <v>305</v>
      </c>
      <c r="O18" s="135"/>
      <c r="P18" s="135"/>
      <c r="Q18" s="135">
        <v>0</v>
      </c>
      <c r="R18" s="135">
        <v>744</v>
      </c>
      <c r="S18" s="154">
        <v>272.02915044305098</v>
      </c>
      <c r="T18" s="22">
        <f>30*'Exchange Rates FWD'!$R$11</f>
        <v>272.02915044231872</v>
      </c>
      <c r="U18" s="22">
        <f t="shared" si="25"/>
        <v>2.6918325501965868E-12</v>
      </c>
      <c r="V18" s="136" t="s">
        <v>485</v>
      </c>
      <c r="W18" s="155">
        <v>8500366.8930444606</v>
      </c>
      <c r="X18" s="110">
        <f t="shared" si="2"/>
        <v>8500366.8930444568</v>
      </c>
      <c r="Y18" s="110">
        <f t="shared" si="21"/>
        <v>4.3825053028124974E-16</v>
      </c>
      <c r="Z18" s="156">
        <v>10.586302673948101</v>
      </c>
      <c r="AA18" s="84">
        <f>('Price Book'!$G$6)*'Exchange Rates FWD'!$Z$11</f>
        <v>10.5863026739479</v>
      </c>
      <c r="AB18" s="22">
        <f t="shared" si="3"/>
        <v>1.8961135821876876E-14</v>
      </c>
      <c r="AC18" s="136" t="s">
        <v>134</v>
      </c>
      <c r="AD18" s="157">
        <v>-330800.78595552902</v>
      </c>
      <c r="AE18" s="22">
        <f t="shared" si="4"/>
        <v>-330800.78595553024</v>
      </c>
      <c r="AF18" s="22">
        <f t="shared" si="5"/>
        <v>-3.6951571189650764E-15</v>
      </c>
      <c r="AG18" s="158">
        <v>8169566.10708893</v>
      </c>
      <c r="AH18" s="22">
        <f>$L18*$R18*($Z18-S18)</f>
        <v>8169566.1070889262</v>
      </c>
      <c r="AI18" s="22">
        <f t="shared" si="6"/>
        <v>4.5599610182839324E-16</v>
      </c>
      <c r="AJ18" s="135">
        <v>0</v>
      </c>
      <c r="AK18" s="159">
        <v>0</v>
      </c>
      <c r="AL18" s="22">
        <v>0</v>
      </c>
      <c r="AM18" s="22">
        <f t="shared" si="7"/>
        <v>0</v>
      </c>
      <c r="AN18" s="160">
        <v>0</v>
      </c>
      <c r="AO18" s="22">
        <f t="shared" si="8"/>
        <v>0</v>
      </c>
      <c r="AP18" s="22">
        <f t="shared" si="9"/>
        <v>0</v>
      </c>
      <c r="AQ18" s="161">
        <v>0</v>
      </c>
      <c r="AR18" s="110">
        <v>0</v>
      </c>
      <c r="AS18" s="22">
        <f t="shared" ref="AS18:AS24" si="39">AQ18-AR18</f>
        <v>0</v>
      </c>
      <c r="AT18" s="162">
        <v>8169566.10708893</v>
      </c>
      <c r="AU18" s="22">
        <f>$L18*$R18*($Z18-$S18)</f>
        <v>8169566.1070889262</v>
      </c>
      <c r="AV18" s="22">
        <f t="shared" si="11"/>
        <v>4.5599610182839324E-16</v>
      </c>
      <c r="AW18" s="163">
        <v>8169566.10708893</v>
      </c>
      <c r="AX18" s="22">
        <f t="shared" si="12"/>
        <v>8169566.10708893</v>
      </c>
      <c r="AY18" s="22">
        <f t="shared" si="13"/>
        <v>0</v>
      </c>
      <c r="AZ18" s="164">
        <v>0</v>
      </c>
      <c r="BA18" s="110">
        <v>0</v>
      </c>
      <c r="BC18" s="165">
        <v>8500366.8930444606</v>
      </c>
      <c r="BD18" s="110">
        <f t="shared" si="30"/>
        <v>8500366.8930444568</v>
      </c>
      <c r="BE18" s="110">
        <f t="shared" si="31"/>
        <v>4.3825053028124974E-16</v>
      </c>
      <c r="BF18" s="166">
        <v>8500366.8930444606</v>
      </c>
      <c r="BG18" s="22">
        <f t="shared" si="17"/>
        <v>8500366.8930444606</v>
      </c>
      <c r="BH18" s="22">
        <f t="shared" si="18"/>
        <v>0</v>
      </c>
      <c r="BI18" s="138"/>
      <c r="BJ18" s="135"/>
      <c r="BK18" s="135"/>
      <c r="BL18" s="135"/>
      <c r="BM18" s="135"/>
      <c r="BN18" s="135"/>
      <c r="BO18" s="135"/>
      <c r="BP18" s="135"/>
      <c r="BQ18" s="135"/>
      <c r="BR18" s="136" t="s">
        <v>124</v>
      </c>
      <c r="BS18" s="136" t="s">
        <v>308</v>
      </c>
      <c r="BT18" s="136" t="s">
        <v>352</v>
      </c>
      <c r="BU18" s="136" t="s">
        <v>125</v>
      </c>
      <c r="BV18" s="136" t="s">
        <v>315</v>
      </c>
      <c r="BW18" s="167">
        <v>-3.56712328767123</v>
      </c>
      <c r="BX18" s="22">
        <f t="shared" si="1"/>
        <v>-3.5671232876712327</v>
      </c>
      <c r="BY18" s="22">
        <f t="shared" si="24"/>
        <v>0</v>
      </c>
      <c r="BZ18" s="168">
        <v>-31248</v>
      </c>
      <c r="CA18" s="22">
        <f t="shared" si="19"/>
        <v>-31248</v>
      </c>
      <c r="CB18" s="22">
        <f t="shared" si="20"/>
        <v>0</v>
      </c>
      <c r="CC18" s="135">
        <v>0</v>
      </c>
      <c r="CD18" s="136" t="s">
        <v>125</v>
      </c>
      <c r="CE18" s="136" t="s">
        <v>509</v>
      </c>
      <c r="CF18" s="136" t="s">
        <v>509</v>
      </c>
      <c r="CG18" s="135">
        <v>-42</v>
      </c>
      <c r="CH18" s="136" t="s">
        <v>125</v>
      </c>
    </row>
    <row r="19" spans="3:86" x14ac:dyDescent="0.25">
      <c r="C19" s="53" t="s">
        <v>125</v>
      </c>
      <c r="D19" s="136" t="s">
        <v>508</v>
      </c>
      <c r="E19" s="136" t="s">
        <v>127</v>
      </c>
      <c r="F19" s="135">
        <v>915</v>
      </c>
      <c r="G19" s="136" t="s">
        <v>302</v>
      </c>
      <c r="H19" s="136" t="s">
        <v>304</v>
      </c>
      <c r="I19" s="138">
        <v>40179</v>
      </c>
      <c r="J19" s="138">
        <v>40543</v>
      </c>
      <c r="K19" s="135" t="s">
        <v>128</v>
      </c>
      <c r="L19" s="135">
        <v>40</v>
      </c>
      <c r="M19" s="136" t="s">
        <v>306</v>
      </c>
      <c r="N19" s="136" t="s">
        <v>305</v>
      </c>
      <c r="O19" s="135"/>
      <c r="P19" s="135"/>
      <c r="Q19" s="135">
        <v>0</v>
      </c>
      <c r="R19" s="135">
        <v>8760</v>
      </c>
      <c r="S19" s="154">
        <v>32.169082570309101</v>
      </c>
      <c r="T19" s="22">
        <f>28*'Exchange Rates Hist'!$I$3</f>
        <v>32.169082570309165</v>
      </c>
      <c r="U19" s="22">
        <f t="shared" si="25"/>
        <v>-1.9878977300220394E-15</v>
      </c>
      <c r="V19" s="136" t="s">
        <v>485</v>
      </c>
      <c r="W19" s="155">
        <v>-11272046.5326363</v>
      </c>
      <c r="X19" s="110">
        <f t="shared" si="2"/>
        <v>-11272046.532636309</v>
      </c>
      <c r="Y19" s="110">
        <f t="shared" si="21"/>
        <v>-8.2622314583158607E-16</v>
      </c>
      <c r="Z19" s="156">
        <v>0</v>
      </c>
      <c r="AA19" s="22" t="s">
        <v>576</v>
      </c>
      <c r="AC19" s="136" t="s">
        <v>125</v>
      </c>
      <c r="AD19" s="157">
        <v>0</v>
      </c>
      <c r="AE19" s="22">
        <f t="shared" si="4"/>
        <v>0</v>
      </c>
      <c r="AF19" s="22">
        <v>0</v>
      </c>
      <c r="AG19" s="158">
        <v>0</v>
      </c>
      <c r="AI19" s="22">
        <v>0</v>
      </c>
      <c r="AJ19" s="135">
        <v>0</v>
      </c>
      <c r="AK19" s="159">
        <v>0</v>
      </c>
      <c r="AL19" s="22">
        <v>0</v>
      </c>
      <c r="AM19" s="22">
        <f t="shared" si="7"/>
        <v>0</v>
      </c>
      <c r="AN19" s="160">
        <v>0</v>
      </c>
      <c r="AO19" s="22">
        <f t="shared" si="8"/>
        <v>0</v>
      </c>
      <c r="AP19" s="22">
        <f t="shared" si="9"/>
        <v>0</v>
      </c>
      <c r="AQ19" s="161">
        <v>0</v>
      </c>
      <c r="AR19" s="110">
        <v>0</v>
      </c>
      <c r="AS19" s="22">
        <f t="shared" si="39"/>
        <v>0</v>
      </c>
      <c r="AT19" s="162">
        <v>0</v>
      </c>
      <c r="AV19" s="22">
        <v>0</v>
      </c>
      <c r="AW19" s="163">
        <v>0</v>
      </c>
      <c r="AX19" s="22">
        <f t="shared" si="12"/>
        <v>0</v>
      </c>
      <c r="AY19" s="22">
        <f>AW19-AX19</f>
        <v>0</v>
      </c>
      <c r="AZ19" s="164">
        <v>-11272046.5326363</v>
      </c>
      <c r="BA19" s="110">
        <f t="shared" si="14"/>
        <v>-11272046.532636309</v>
      </c>
      <c r="BB19" s="22">
        <f t="shared" si="15"/>
        <v>-8.2622314583158607E-16</v>
      </c>
      <c r="BC19" s="165">
        <v>0</v>
      </c>
      <c r="BD19" s="110">
        <v>0</v>
      </c>
      <c r="BE19" s="110">
        <f t="shared" ref="BE19:BE26" si="40">BC19-BD19</f>
        <v>0</v>
      </c>
      <c r="BF19" s="166">
        <v>-11272046.5326363</v>
      </c>
      <c r="BG19" s="22">
        <f t="shared" si="17"/>
        <v>-11272046.5326363</v>
      </c>
      <c r="BH19" s="22">
        <f t="shared" si="18"/>
        <v>0</v>
      </c>
      <c r="BI19" s="138"/>
      <c r="BJ19" s="135"/>
      <c r="BK19" s="135"/>
      <c r="BL19" s="135"/>
      <c r="BM19" s="135"/>
      <c r="BN19" s="135"/>
      <c r="BO19" s="135"/>
      <c r="BP19" s="135"/>
      <c r="BQ19" s="135"/>
      <c r="BR19" s="136" t="s">
        <v>408</v>
      </c>
      <c r="BS19" s="136" t="s">
        <v>308</v>
      </c>
      <c r="BT19" s="136" t="s">
        <v>125</v>
      </c>
      <c r="BU19" s="136" t="s">
        <v>125</v>
      </c>
      <c r="BV19" s="136" t="s">
        <v>315</v>
      </c>
      <c r="BW19" s="167">
        <v>0</v>
      </c>
      <c r="BX19" s="22">
        <v>0</v>
      </c>
      <c r="BY19" s="22">
        <f t="shared" si="24"/>
        <v>0</v>
      </c>
      <c r="BZ19" s="168">
        <v>0</v>
      </c>
      <c r="CA19" s="22">
        <v>0</v>
      </c>
      <c r="CB19" s="22">
        <f t="shared" si="20"/>
        <v>0</v>
      </c>
      <c r="CC19" s="135">
        <v>0</v>
      </c>
      <c r="CD19" s="136" t="s">
        <v>125</v>
      </c>
      <c r="CE19" s="136" t="s">
        <v>510</v>
      </c>
      <c r="CF19" s="136" t="s">
        <v>510</v>
      </c>
      <c r="CG19" s="135">
        <v>40</v>
      </c>
      <c r="CH19" s="136" t="s">
        <v>125</v>
      </c>
    </row>
    <row r="20" spans="3:86" x14ac:dyDescent="0.25">
      <c r="C20" s="53" t="s">
        <v>125</v>
      </c>
      <c r="D20" s="136" t="s">
        <v>508</v>
      </c>
      <c r="E20" s="136" t="s">
        <v>127</v>
      </c>
      <c r="F20" s="135">
        <v>915</v>
      </c>
      <c r="G20" s="136" t="s">
        <v>302</v>
      </c>
      <c r="H20" s="136" t="s">
        <v>304</v>
      </c>
      <c r="I20" s="138">
        <v>40179</v>
      </c>
      <c r="J20" s="138">
        <v>40543</v>
      </c>
      <c r="K20" s="135" t="s">
        <v>128</v>
      </c>
      <c r="L20" s="135">
        <v>40</v>
      </c>
      <c r="M20" s="136" t="s">
        <v>306</v>
      </c>
      <c r="N20" s="136" t="s">
        <v>305</v>
      </c>
      <c r="O20" s="135"/>
      <c r="P20" s="135"/>
      <c r="Q20" s="135">
        <v>0</v>
      </c>
      <c r="R20" s="135">
        <v>8760</v>
      </c>
      <c r="S20" s="154">
        <v>32.729136732429801</v>
      </c>
      <c r="T20" s="22">
        <f>28*'Exchange Rates Hist'!$I$4</f>
        <v>32.729136732429758</v>
      </c>
      <c r="U20" s="22">
        <f t="shared" si="25"/>
        <v>1.3025874924273013E-15</v>
      </c>
      <c r="V20" s="136" t="s">
        <v>485</v>
      </c>
      <c r="W20" s="155">
        <v>-11468289.5110434</v>
      </c>
      <c r="X20" s="110">
        <f t="shared" si="2"/>
        <v>-11468289.511043401</v>
      </c>
      <c r="Y20" s="110">
        <f t="shared" si="21"/>
        <v>-1.6241699753370554E-16</v>
      </c>
      <c r="Z20" s="156">
        <v>0</v>
      </c>
      <c r="AA20" s="22" t="s">
        <v>576</v>
      </c>
      <c r="AC20" s="136" t="s">
        <v>125</v>
      </c>
      <c r="AD20" s="157">
        <v>0</v>
      </c>
      <c r="AE20" s="22">
        <f t="shared" si="4"/>
        <v>0</v>
      </c>
      <c r="AF20" s="22">
        <v>0</v>
      </c>
      <c r="AG20" s="158">
        <v>0</v>
      </c>
      <c r="AI20" s="22">
        <v>0</v>
      </c>
      <c r="AJ20" s="135">
        <v>0</v>
      </c>
      <c r="AK20" s="159">
        <v>0</v>
      </c>
      <c r="AL20" s="22">
        <v>0</v>
      </c>
      <c r="AM20" s="22">
        <f t="shared" si="7"/>
        <v>0</v>
      </c>
      <c r="AN20" s="160">
        <v>0</v>
      </c>
      <c r="AO20" s="22">
        <f t="shared" si="8"/>
        <v>0</v>
      </c>
      <c r="AP20" s="22">
        <f t="shared" si="9"/>
        <v>0</v>
      </c>
      <c r="AQ20" s="161">
        <v>0</v>
      </c>
      <c r="AR20" s="110">
        <v>0</v>
      </c>
      <c r="AS20" s="22">
        <f t="shared" si="39"/>
        <v>0</v>
      </c>
      <c r="AT20" s="162">
        <v>0</v>
      </c>
      <c r="AV20" s="22">
        <v>0</v>
      </c>
      <c r="AW20" s="163">
        <v>0</v>
      </c>
      <c r="AX20" s="22">
        <f t="shared" si="12"/>
        <v>0</v>
      </c>
      <c r="AY20" s="22">
        <f t="shared" ref="AY20:AY24" si="41">AW20-AX20</f>
        <v>0</v>
      </c>
      <c r="AZ20" s="164">
        <v>-11468289.5110434</v>
      </c>
      <c r="BA20" s="110">
        <f t="shared" si="14"/>
        <v>-11468289.511043401</v>
      </c>
      <c r="BB20" s="22">
        <f t="shared" si="15"/>
        <v>-1.6241699753370554E-16</v>
      </c>
      <c r="BC20" s="165">
        <v>0</v>
      </c>
      <c r="BD20" s="110">
        <v>0</v>
      </c>
      <c r="BE20" s="110">
        <f t="shared" si="40"/>
        <v>0</v>
      </c>
      <c r="BF20" s="166">
        <v>-11468289.5110434</v>
      </c>
      <c r="BG20" s="22">
        <f t="shared" si="17"/>
        <v>-11468289.5110434</v>
      </c>
      <c r="BH20" s="22">
        <f t="shared" si="18"/>
        <v>0</v>
      </c>
      <c r="BI20" s="138"/>
      <c r="BJ20" s="135"/>
      <c r="BK20" s="135"/>
      <c r="BL20" s="135"/>
      <c r="BM20" s="135"/>
      <c r="BN20" s="135"/>
      <c r="BO20" s="135"/>
      <c r="BP20" s="135"/>
      <c r="BQ20" s="135"/>
      <c r="BR20" s="136" t="s">
        <v>408</v>
      </c>
      <c r="BS20" s="136" t="s">
        <v>308</v>
      </c>
      <c r="BT20" s="136" t="s">
        <v>125</v>
      </c>
      <c r="BU20" s="136" t="s">
        <v>125</v>
      </c>
      <c r="BV20" s="136" t="s">
        <v>315</v>
      </c>
      <c r="BW20" s="167">
        <v>0</v>
      </c>
      <c r="BX20" s="22">
        <v>0</v>
      </c>
      <c r="BY20" s="22">
        <f t="shared" si="24"/>
        <v>0</v>
      </c>
      <c r="BZ20" s="168">
        <v>0</v>
      </c>
      <c r="CA20" s="22">
        <v>0</v>
      </c>
      <c r="CB20" s="22">
        <f t="shared" si="20"/>
        <v>0</v>
      </c>
      <c r="CC20" s="135">
        <v>0</v>
      </c>
      <c r="CD20" s="136" t="s">
        <v>125</v>
      </c>
      <c r="CE20" s="136" t="s">
        <v>510</v>
      </c>
      <c r="CF20" s="136" t="s">
        <v>510</v>
      </c>
      <c r="CG20" s="135">
        <v>40</v>
      </c>
      <c r="CH20" s="136" t="s">
        <v>125</v>
      </c>
    </row>
    <row r="21" spans="3:86" x14ac:dyDescent="0.25">
      <c r="C21" s="53" t="s">
        <v>125</v>
      </c>
      <c r="D21" s="136" t="s">
        <v>508</v>
      </c>
      <c r="E21" s="136" t="s">
        <v>127</v>
      </c>
      <c r="F21" s="135">
        <v>915</v>
      </c>
      <c r="G21" s="136" t="s">
        <v>302</v>
      </c>
      <c r="H21" s="136" t="s">
        <v>304</v>
      </c>
      <c r="I21" s="138">
        <v>40179</v>
      </c>
      <c r="J21" s="138">
        <v>40543</v>
      </c>
      <c r="K21" s="135" t="s">
        <v>128</v>
      </c>
      <c r="L21" s="135">
        <v>40</v>
      </c>
      <c r="M21" s="136" t="s">
        <v>306</v>
      </c>
      <c r="N21" s="136" t="s">
        <v>305</v>
      </c>
      <c r="O21" s="135"/>
      <c r="P21" s="135"/>
      <c r="Q21" s="135">
        <v>0</v>
      </c>
      <c r="R21" s="135">
        <v>8760</v>
      </c>
      <c r="S21" s="154">
        <v>32.703423979517403</v>
      </c>
      <c r="T21" s="22">
        <f>28*'Exchange Rates FWD'!$J$11</f>
        <v>32.703348855454195</v>
      </c>
      <c r="U21" s="99">
        <f t="shared" si="25"/>
        <v>2.2971314335609531E-6</v>
      </c>
      <c r="V21" s="136" t="s">
        <v>485</v>
      </c>
      <c r="W21" s="155">
        <v>-11459279.762422901</v>
      </c>
      <c r="X21" s="110">
        <f t="shared" si="2"/>
        <v>-11459279.762422899</v>
      </c>
      <c r="Y21" s="110">
        <f t="shared" si="21"/>
        <v>1.6254469633762807E-16</v>
      </c>
      <c r="Z21" s="156">
        <v>0</v>
      </c>
      <c r="AA21" s="22" t="s">
        <v>576</v>
      </c>
      <c r="AC21" s="136" t="s">
        <v>125</v>
      </c>
      <c r="AD21" s="157">
        <v>0</v>
      </c>
      <c r="AE21" s="22">
        <f t="shared" si="4"/>
        <v>0</v>
      </c>
      <c r="AF21" s="22">
        <v>0</v>
      </c>
      <c r="AG21" s="158">
        <v>0</v>
      </c>
      <c r="AI21" s="22">
        <v>0</v>
      </c>
      <c r="AJ21" s="135">
        <v>0</v>
      </c>
      <c r="AK21" s="159">
        <v>0</v>
      </c>
      <c r="AL21" s="22">
        <v>0</v>
      </c>
      <c r="AM21" s="22">
        <f t="shared" si="7"/>
        <v>0</v>
      </c>
      <c r="AN21" s="160">
        <v>0</v>
      </c>
      <c r="AO21" s="22">
        <f t="shared" si="8"/>
        <v>0</v>
      </c>
      <c r="AP21" s="22">
        <f t="shared" si="9"/>
        <v>0</v>
      </c>
      <c r="AQ21" s="161">
        <v>0</v>
      </c>
      <c r="AR21" s="110">
        <v>0</v>
      </c>
      <c r="AS21" s="22">
        <f t="shared" si="39"/>
        <v>0</v>
      </c>
      <c r="AT21" s="162">
        <v>0</v>
      </c>
      <c r="AV21" s="22">
        <v>0</v>
      </c>
      <c r="AW21" s="163">
        <v>0</v>
      </c>
      <c r="AX21" s="22">
        <f t="shared" si="12"/>
        <v>0</v>
      </c>
      <c r="AY21" s="22">
        <f t="shared" si="41"/>
        <v>0</v>
      </c>
      <c r="AZ21" s="164">
        <v>-11459279.762422901</v>
      </c>
      <c r="BA21" s="110">
        <f t="shared" si="14"/>
        <v>-11459279.762422899</v>
      </c>
      <c r="BB21" s="22">
        <f t="shared" si="15"/>
        <v>1.6254469633762807E-16</v>
      </c>
      <c r="BC21" s="165">
        <v>0</v>
      </c>
      <c r="BD21" s="110">
        <v>0</v>
      </c>
      <c r="BE21" s="110">
        <f t="shared" si="40"/>
        <v>0</v>
      </c>
      <c r="BF21" s="166">
        <v>-11459279.762422901</v>
      </c>
      <c r="BG21" s="22">
        <f t="shared" si="17"/>
        <v>-11459279.762422901</v>
      </c>
      <c r="BH21" s="22">
        <f t="shared" si="18"/>
        <v>0</v>
      </c>
      <c r="BI21" s="138"/>
      <c r="BJ21" s="135"/>
      <c r="BK21" s="135"/>
      <c r="BL21" s="135"/>
      <c r="BM21" s="135"/>
      <c r="BN21" s="135"/>
      <c r="BO21" s="135"/>
      <c r="BP21" s="135"/>
      <c r="BQ21" s="135"/>
      <c r="BR21" s="136" t="s">
        <v>408</v>
      </c>
      <c r="BS21" s="136" t="s">
        <v>308</v>
      </c>
      <c r="BT21" s="136" t="s">
        <v>125</v>
      </c>
      <c r="BU21" s="136" t="s">
        <v>125</v>
      </c>
      <c r="BV21" s="136" t="s">
        <v>315</v>
      </c>
      <c r="BW21" s="167">
        <v>0</v>
      </c>
      <c r="BX21" s="22">
        <v>0</v>
      </c>
      <c r="BY21" s="22">
        <f t="shared" si="24"/>
        <v>0</v>
      </c>
      <c r="BZ21" s="168">
        <v>0</v>
      </c>
      <c r="CA21" s="22">
        <v>0</v>
      </c>
      <c r="CB21" s="22">
        <f t="shared" si="20"/>
        <v>0</v>
      </c>
      <c r="CC21" s="135">
        <v>0</v>
      </c>
      <c r="CD21" s="136" t="s">
        <v>125</v>
      </c>
      <c r="CE21" s="136" t="s">
        <v>510</v>
      </c>
      <c r="CF21" s="136" t="s">
        <v>510</v>
      </c>
      <c r="CG21" s="135">
        <v>40</v>
      </c>
      <c r="CH21" s="136" t="s">
        <v>125</v>
      </c>
    </row>
    <row r="22" spans="3:86" x14ac:dyDescent="0.25">
      <c r="C22" s="53" t="s">
        <v>125</v>
      </c>
      <c r="D22" s="136" t="s">
        <v>508</v>
      </c>
      <c r="E22" s="136" t="s">
        <v>127</v>
      </c>
      <c r="F22" s="135">
        <v>915</v>
      </c>
      <c r="G22" s="136" t="s">
        <v>302</v>
      </c>
      <c r="H22" s="136" t="s">
        <v>304</v>
      </c>
      <c r="I22" s="138">
        <v>40179</v>
      </c>
      <c r="J22" s="138">
        <v>40543</v>
      </c>
      <c r="K22" s="135" t="s">
        <v>128</v>
      </c>
      <c r="L22" s="135">
        <v>40</v>
      </c>
      <c r="M22" s="136" t="s">
        <v>306</v>
      </c>
      <c r="N22" s="136" t="s">
        <v>305</v>
      </c>
      <c r="O22" s="135"/>
      <c r="P22" s="135"/>
      <c r="Q22" s="135">
        <v>0</v>
      </c>
      <c r="R22" s="135">
        <v>8760</v>
      </c>
      <c r="S22" s="154">
        <v>251.519398859094</v>
      </c>
      <c r="T22" s="22">
        <f>28*'Exchange Rates Hist'!$N$3</f>
        <v>251.51939885909425</v>
      </c>
      <c r="U22" s="22">
        <f t="shared" si="25"/>
        <v>-1.0170006211605872E-15</v>
      </c>
      <c r="V22" s="136" t="s">
        <v>485</v>
      </c>
      <c r="W22" s="155">
        <v>-88132397.360226601</v>
      </c>
      <c r="X22" s="110">
        <f t="shared" si="2"/>
        <v>-88132397.360226542</v>
      </c>
      <c r="Y22" s="110">
        <f t="shared" si="21"/>
        <v>6.7630799298204155E-16</v>
      </c>
      <c r="Z22" s="156">
        <v>0</v>
      </c>
      <c r="AA22" s="22" t="s">
        <v>576</v>
      </c>
      <c r="AC22" s="136" t="s">
        <v>125</v>
      </c>
      <c r="AD22" s="157">
        <v>0</v>
      </c>
      <c r="AE22" s="22">
        <f t="shared" si="4"/>
        <v>0</v>
      </c>
      <c r="AF22" s="22">
        <v>0</v>
      </c>
      <c r="AG22" s="158">
        <v>0</v>
      </c>
      <c r="AI22" s="22">
        <v>0</v>
      </c>
      <c r="AJ22" s="135">
        <v>0</v>
      </c>
      <c r="AK22" s="159">
        <v>0</v>
      </c>
      <c r="AL22" s="22">
        <v>0</v>
      </c>
      <c r="AM22" s="22">
        <f t="shared" si="7"/>
        <v>0</v>
      </c>
      <c r="AN22" s="160">
        <v>0</v>
      </c>
      <c r="AO22" s="22">
        <f t="shared" si="8"/>
        <v>0</v>
      </c>
      <c r="AP22" s="22">
        <f t="shared" si="9"/>
        <v>0</v>
      </c>
      <c r="AQ22" s="161">
        <v>0</v>
      </c>
      <c r="AR22" s="110">
        <v>0</v>
      </c>
      <c r="AS22" s="22">
        <f t="shared" si="39"/>
        <v>0</v>
      </c>
      <c r="AT22" s="162">
        <v>0</v>
      </c>
      <c r="AV22" s="22">
        <v>0</v>
      </c>
      <c r="AW22" s="163">
        <v>0</v>
      </c>
      <c r="AX22" s="22">
        <f t="shared" si="12"/>
        <v>0</v>
      </c>
      <c r="AY22" s="22">
        <f t="shared" si="41"/>
        <v>0</v>
      </c>
      <c r="AZ22" s="164">
        <v>-88132397.360226601</v>
      </c>
      <c r="BA22" s="110">
        <f t="shared" si="14"/>
        <v>-88132397.360226542</v>
      </c>
      <c r="BB22" s="22">
        <f t="shared" si="15"/>
        <v>6.7630799298204155E-16</v>
      </c>
      <c r="BC22" s="165">
        <v>0</v>
      </c>
      <c r="BD22" s="110">
        <v>0</v>
      </c>
      <c r="BE22" s="110">
        <f t="shared" si="40"/>
        <v>0</v>
      </c>
      <c r="BF22" s="166">
        <v>-88132397.360226601</v>
      </c>
      <c r="BG22" s="22">
        <f t="shared" si="17"/>
        <v>-88132397.360226601</v>
      </c>
      <c r="BH22" s="22">
        <f t="shared" si="18"/>
        <v>0</v>
      </c>
      <c r="BI22" s="138"/>
      <c r="BJ22" s="135"/>
      <c r="BK22" s="135"/>
      <c r="BL22" s="135"/>
      <c r="BM22" s="135"/>
      <c r="BN22" s="135"/>
      <c r="BO22" s="135"/>
      <c r="BP22" s="135"/>
      <c r="BQ22" s="135"/>
      <c r="BR22" s="136" t="s">
        <v>124</v>
      </c>
      <c r="BS22" s="136" t="s">
        <v>308</v>
      </c>
      <c r="BT22" s="136" t="s">
        <v>125</v>
      </c>
      <c r="BU22" s="136" t="s">
        <v>125</v>
      </c>
      <c r="BV22" s="136" t="s">
        <v>315</v>
      </c>
      <c r="BW22" s="167">
        <v>0</v>
      </c>
      <c r="BX22" s="22">
        <v>0</v>
      </c>
      <c r="BY22" s="22">
        <f t="shared" si="24"/>
        <v>0</v>
      </c>
      <c r="BZ22" s="168">
        <v>0</v>
      </c>
      <c r="CA22" s="22">
        <v>0</v>
      </c>
      <c r="CB22" s="22">
        <f t="shared" si="20"/>
        <v>0</v>
      </c>
      <c r="CC22" s="135">
        <v>0</v>
      </c>
      <c r="CD22" s="136" t="s">
        <v>125</v>
      </c>
      <c r="CE22" s="136" t="s">
        <v>510</v>
      </c>
      <c r="CF22" s="136" t="s">
        <v>510</v>
      </c>
      <c r="CG22" s="135">
        <v>40</v>
      </c>
      <c r="CH22" s="136" t="s">
        <v>125</v>
      </c>
    </row>
    <row r="23" spans="3:86" x14ac:dyDescent="0.25">
      <c r="C23" s="53" t="s">
        <v>125</v>
      </c>
      <c r="D23" s="136" t="s">
        <v>508</v>
      </c>
      <c r="E23" s="136" t="s">
        <v>127</v>
      </c>
      <c r="F23" s="135">
        <v>915</v>
      </c>
      <c r="G23" s="136" t="s">
        <v>302</v>
      </c>
      <c r="H23" s="136" t="s">
        <v>304</v>
      </c>
      <c r="I23" s="138">
        <v>40179</v>
      </c>
      <c r="J23" s="138">
        <v>40543</v>
      </c>
      <c r="K23" s="135" t="s">
        <v>128</v>
      </c>
      <c r="L23" s="135">
        <v>40</v>
      </c>
      <c r="M23" s="136" t="s">
        <v>306</v>
      </c>
      <c r="N23" s="136" t="s">
        <v>305</v>
      </c>
      <c r="O23" s="135"/>
      <c r="P23" s="135"/>
      <c r="Q23" s="135">
        <v>0</v>
      </c>
      <c r="R23" s="135">
        <v>8760</v>
      </c>
      <c r="S23" s="154">
        <v>253.500968050826</v>
      </c>
      <c r="T23" s="22">
        <f>28*'Exchange Rates Hist'!$N$4</f>
        <v>253.50096805082617</v>
      </c>
      <c r="U23" s="22">
        <f t="shared" si="25"/>
        <v>-6.7270061291534538E-16</v>
      </c>
      <c r="V23" s="136" t="s">
        <v>485</v>
      </c>
      <c r="W23" s="155">
        <v>-88826739.205009505</v>
      </c>
      <c r="X23" s="110">
        <f t="shared" si="2"/>
        <v>-88826739.205009431</v>
      </c>
      <c r="Y23" s="110">
        <f t="shared" si="21"/>
        <v>8.3877677640829607E-16</v>
      </c>
      <c r="Z23" s="156">
        <v>0</v>
      </c>
      <c r="AA23" s="22" t="s">
        <v>576</v>
      </c>
      <c r="AC23" s="136" t="s">
        <v>125</v>
      </c>
      <c r="AD23" s="157">
        <v>0</v>
      </c>
      <c r="AE23" s="22">
        <f t="shared" si="4"/>
        <v>0</v>
      </c>
      <c r="AF23" s="22">
        <v>0</v>
      </c>
      <c r="AG23" s="158">
        <v>0</v>
      </c>
      <c r="AI23" s="22">
        <v>0</v>
      </c>
      <c r="AJ23" s="135">
        <v>0</v>
      </c>
      <c r="AK23" s="159">
        <v>0</v>
      </c>
      <c r="AL23" s="22">
        <v>0</v>
      </c>
      <c r="AM23" s="22">
        <f t="shared" si="7"/>
        <v>0</v>
      </c>
      <c r="AN23" s="160">
        <v>0</v>
      </c>
      <c r="AO23" s="22">
        <f t="shared" si="8"/>
        <v>0</v>
      </c>
      <c r="AP23" s="22">
        <f t="shared" si="9"/>
        <v>0</v>
      </c>
      <c r="AQ23" s="161">
        <v>0</v>
      </c>
      <c r="AR23" s="110">
        <v>0</v>
      </c>
      <c r="AS23" s="22">
        <f t="shared" si="39"/>
        <v>0</v>
      </c>
      <c r="AT23" s="162">
        <v>0</v>
      </c>
      <c r="AV23" s="22">
        <v>0</v>
      </c>
      <c r="AW23" s="163">
        <v>0</v>
      </c>
      <c r="AX23" s="22">
        <f t="shared" si="12"/>
        <v>0</v>
      </c>
      <c r="AY23" s="22">
        <f t="shared" si="41"/>
        <v>0</v>
      </c>
      <c r="AZ23" s="164">
        <v>-88826739.205009505</v>
      </c>
      <c r="BA23" s="110">
        <f t="shared" si="14"/>
        <v>-88826739.205009431</v>
      </c>
      <c r="BB23" s="22">
        <f t="shared" si="15"/>
        <v>8.3877677640829607E-16</v>
      </c>
      <c r="BC23" s="165">
        <v>0</v>
      </c>
      <c r="BD23" s="110">
        <v>0</v>
      </c>
      <c r="BE23" s="110">
        <f t="shared" si="40"/>
        <v>0</v>
      </c>
      <c r="BF23" s="166">
        <v>-88826739.205009505</v>
      </c>
      <c r="BG23" s="22">
        <f t="shared" si="17"/>
        <v>-88826739.205009505</v>
      </c>
      <c r="BH23" s="22">
        <f t="shared" si="18"/>
        <v>0</v>
      </c>
      <c r="BI23" s="138"/>
      <c r="BJ23" s="135"/>
      <c r="BK23" s="135"/>
      <c r="BL23" s="135"/>
      <c r="BM23" s="135"/>
      <c r="BN23" s="135"/>
      <c r="BO23" s="135"/>
      <c r="BP23" s="135"/>
      <c r="BQ23" s="135"/>
      <c r="BR23" s="136" t="s">
        <v>124</v>
      </c>
      <c r="BS23" s="136" t="s">
        <v>308</v>
      </c>
      <c r="BT23" s="136" t="s">
        <v>125</v>
      </c>
      <c r="BU23" s="136" t="s">
        <v>125</v>
      </c>
      <c r="BV23" s="136" t="s">
        <v>315</v>
      </c>
      <c r="BW23" s="167">
        <v>0</v>
      </c>
      <c r="BX23" s="22">
        <v>0</v>
      </c>
      <c r="BY23" s="22">
        <f t="shared" si="24"/>
        <v>0</v>
      </c>
      <c r="BZ23" s="168">
        <v>0</v>
      </c>
      <c r="CA23" s="22">
        <v>0</v>
      </c>
      <c r="CB23" s="22">
        <f t="shared" si="20"/>
        <v>0</v>
      </c>
      <c r="CC23" s="135">
        <v>0</v>
      </c>
      <c r="CD23" s="136" t="s">
        <v>125</v>
      </c>
      <c r="CE23" s="136" t="s">
        <v>510</v>
      </c>
      <c r="CF23" s="136" t="s">
        <v>510</v>
      </c>
      <c r="CG23" s="135">
        <v>40</v>
      </c>
      <c r="CH23" s="136" t="s">
        <v>125</v>
      </c>
    </row>
    <row r="24" spans="3:86" x14ac:dyDescent="0.25">
      <c r="C24" s="53" t="s">
        <v>125</v>
      </c>
      <c r="D24" s="136" t="s">
        <v>508</v>
      </c>
      <c r="E24" s="136" t="s">
        <v>127</v>
      </c>
      <c r="F24" s="135">
        <v>915</v>
      </c>
      <c r="G24" s="136" t="s">
        <v>302</v>
      </c>
      <c r="H24" s="136" t="s">
        <v>304</v>
      </c>
      <c r="I24" s="138">
        <v>40179</v>
      </c>
      <c r="J24" s="138">
        <v>40543</v>
      </c>
      <c r="K24" s="135" t="s">
        <v>128</v>
      </c>
      <c r="L24" s="135">
        <v>40</v>
      </c>
      <c r="M24" s="136" t="s">
        <v>306</v>
      </c>
      <c r="N24" s="136" t="s">
        <v>305</v>
      </c>
      <c r="O24" s="135"/>
      <c r="P24" s="135"/>
      <c r="Q24" s="135">
        <v>0</v>
      </c>
      <c r="R24" s="135">
        <v>8760</v>
      </c>
      <c r="S24" s="154">
        <v>253.894460364135</v>
      </c>
      <c r="T24" s="22">
        <f>28*'Exchange Rates FWD'!$R$11</f>
        <v>253.89387374616413</v>
      </c>
      <c r="U24" s="99">
        <f t="shared" si="25"/>
        <v>2.3104795985947785E-6</v>
      </c>
      <c r="V24" s="136" t="s">
        <v>485</v>
      </c>
      <c r="W24" s="155">
        <v>-88964618.911592796</v>
      </c>
      <c r="X24" s="110">
        <f t="shared" si="2"/>
        <v>-88964618.911592901</v>
      </c>
      <c r="Y24" s="110">
        <f t="shared" si="21"/>
        <v>-1.17246754533494E-15</v>
      </c>
      <c r="Z24" s="156">
        <v>0</v>
      </c>
      <c r="AA24" s="22" t="s">
        <v>576</v>
      </c>
      <c r="AC24" s="136" t="s">
        <v>125</v>
      </c>
      <c r="AD24" s="157">
        <v>0</v>
      </c>
      <c r="AE24" s="22">
        <f t="shared" si="4"/>
        <v>0</v>
      </c>
      <c r="AF24" s="22">
        <v>0</v>
      </c>
      <c r="AG24" s="158">
        <v>0</v>
      </c>
      <c r="AI24" s="22">
        <v>0</v>
      </c>
      <c r="AJ24" s="135">
        <v>0</v>
      </c>
      <c r="AK24" s="159">
        <v>0</v>
      </c>
      <c r="AL24" s="22">
        <v>0</v>
      </c>
      <c r="AM24" s="22">
        <f t="shared" si="7"/>
        <v>0</v>
      </c>
      <c r="AN24" s="160">
        <v>0</v>
      </c>
      <c r="AO24" s="22">
        <f t="shared" si="8"/>
        <v>0</v>
      </c>
      <c r="AP24" s="22">
        <f t="shared" si="9"/>
        <v>0</v>
      </c>
      <c r="AQ24" s="161">
        <v>0</v>
      </c>
      <c r="AR24" s="110">
        <v>0</v>
      </c>
      <c r="AS24" s="22">
        <f t="shared" si="39"/>
        <v>0</v>
      </c>
      <c r="AT24" s="162">
        <v>0</v>
      </c>
      <c r="AV24" s="22">
        <v>0</v>
      </c>
      <c r="AW24" s="163">
        <v>0</v>
      </c>
      <c r="AX24" s="22">
        <f t="shared" si="12"/>
        <v>0</v>
      </c>
      <c r="AY24" s="22">
        <f t="shared" si="41"/>
        <v>0</v>
      </c>
      <c r="AZ24" s="164">
        <v>-88964618.911592796</v>
      </c>
      <c r="BA24" s="110">
        <f t="shared" si="14"/>
        <v>-88964618.911592901</v>
      </c>
      <c r="BB24" s="22">
        <f t="shared" si="15"/>
        <v>-1.17246754533494E-15</v>
      </c>
      <c r="BC24" s="165">
        <v>0</v>
      </c>
      <c r="BD24" s="110">
        <v>0</v>
      </c>
      <c r="BE24" s="110">
        <f t="shared" si="40"/>
        <v>0</v>
      </c>
      <c r="BF24" s="166">
        <v>-88964618.911592796</v>
      </c>
      <c r="BG24" s="22">
        <f t="shared" si="17"/>
        <v>-88964618.911592796</v>
      </c>
      <c r="BH24" s="22">
        <f t="shared" si="18"/>
        <v>0</v>
      </c>
      <c r="BI24" s="138"/>
      <c r="BJ24" s="135"/>
      <c r="BK24" s="135"/>
      <c r="BL24" s="135"/>
      <c r="BM24" s="135"/>
      <c r="BN24" s="135"/>
      <c r="BO24" s="135"/>
      <c r="BP24" s="135"/>
      <c r="BQ24" s="135"/>
      <c r="BR24" s="136" t="s">
        <v>124</v>
      </c>
      <c r="BS24" s="136" t="s">
        <v>308</v>
      </c>
      <c r="BT24" s="136" t="s">
        <v>125</v>
      </c>
      <c r="BU24" s="136" t="s">
        <v>125</v>
      </c>
      <c r="BV24" s="136" t="s">
        <v>315</v>
      </c>
      <c r="BW24" s="167">
        <v>0</v>
      </c>
      <c r="BX24" s="22">
        <v>0</v>
      </c>
      <c r="BY24" s="22">
        <f t="shared" si="24"/>
        <v>0</v>
      </c>
      <c r="BZ24" s="168">
        <v>0</v>
      </c>
      <c r="CA24" s="22">
        <v>0</v>
      </c>
      <c r="CB24" s="22">
        <f t="shared" si="20"/>
        <v>0</v>
      </c>
      <c r="CC24" s="135">
        <v>0</v>
      </c>
      <c r="CD24" s="136" t="s">
        <v>125</v>
      </c>
      <c r="CE24" s="136" t="s">
        <v>510</v>
      </c>
      <c r="CF24" s="136" t="s">
        <v>510</v>
      </c>
      <c r="CG24" s="135">
        <v>40</v>
      </c>
      <c r="CH24" s="136" t="s">
        <v>125</v>
      </c>
    </row>
    <row r="25" spans="3:86" x14ac:dyDescent="0.25">
      <c r="C25" s="53" t="s">
        <v>125</v>
      </c>
      <c r="D25" s="136" t="s">
        <v>508</v>
      </c>
      <c r="E25" s="136" t="s">
        <v>127</v>
      </c>
      <c r="F25" s="135">
        <v>915</v>
      </c>
      <c r="G25" s="136" t="s">
        <v>302</v>
      </c>
      <c r="H25" s="136" t="s">
        <v>304</v>
      </c>
      <c r="I25" s="138">
        <v>40179</v>
      </c>
      <c r="J25" s="138">
        <v>40543</v>
      </c>
      <c r="K25" s="135" t="s">
        <v>128</v>
      </c>
      <c r="L25" s="135">
        <v>39</v>
      </c>
      <c r="M25" s="136" t="s">
        <v>306</v>
      </c>
      <c r="N25" s="136" t="s">
        <v>305</v>
      </c>
      <c r="O25" s="135"/>
      <c r="P25" s="135"/>
      <c r="Q25" s="135">
        <v>0</v>
      </c>
      <c r="R25" s="135">
        <v>8760</v>
      </c>
      <c r="S25" s="154">
        <v>32.750622422770597</v>
      </c>
      <c r="T25" s="22">
        <f>((28*350400+29*359160)/(350400+359160))*'Exchange Rates Hist'!$I$3</f>
        <v>32.750622422770661</v>
      </c>
      <c r="U25" s="22">
        <f t="shared" si="25"/>
        <v>-1.9525994160632247E-15</v>
      </c>
      <c r="V25" s="136" t="s">
        <v>485</v>
      </c>
      <c r="W25" s="155">
        <v>-11188922.6445153</v>
      </c>
      <c r="X25" s="110">
        <f t="shared" si="2"/>
        <v>-11188922.644515347</v>
      </c>
      <c r="Y25" s="110">
        <f t="shared" si="21"/>
        <v>-4.1618062980889572E-15</v>
      </c>
      <c r="Z25" s="156">
        <v>27.159112467100901</v>
      </c>
      <c r="AA25" s="22">
        <f>'Price Book'!$B$9*'Exchange Rates FWD'!$R$9</f>
        <v>27.159112467100918</v>
      </c>
      <c r="AB25" s="22">
        <f t="shared" ref="AB25:AB48" si="42">(Z25-AA25)/Z25</f>
        <v>-6.5405555559005635E-16</v>
      </c>
      <c r="AC25" s="136" t="s">
        <v>134</v>
      </c>
      <c r="AD25" s="157">
        <v>9278639.1832603496</v>
      </c>
      <c r="AE25" s="22">
        <f>L25*R25*Z25</f>
        <v>9278639.1832603514</v>
      </c>
      <c r="AF25" s="22">
        <f t="shared" si="5"/>
        <v>-2.0074550938367846E-16</v>
      </c>
      <c r="AG25" s="158">
        <v>9278639.1832603496</v>
      </c>
      <c r="AH25" s="22">
        <f t="shared" ref="AH25:AH26" si="43">$L25*$R25*$Z25</f>
        <v>9278639.1832603514</v>
      </c>
      <c r="AI25" s="22">
        <f t="shared" si="6"/>
        <v>-2.0074550938367846E-16</v>
      </c>
      <c r="AJ25" s="135">
        <v>0</v>
      </c>
      <c r="AK25" s="159">
        <v>631443.34743008798</v>
      </c>
      <c r="AL25" s="22">
        <f>42*(30*'Exchange Rates Hist'!$I$3-$S25)*$R25</f>
        <v>631443.347430113</v>
      </c>
      <c r="AM25" s="22">
        <f t="shared" ref="AM25:AM26" si="44">(AK25-AL25)/AK25</f>
        <v>-3.963822612853194E-14</v>
      </c>
      <c r="AN25" s="160">
        <v>631443.34743008798</v>
      </c>
      <c r="AO25" s="22">
        <f t="shared" si="8"/>
        <v>631443.34743008798</v>
      </c>
      <c r="AP25" s="22">
        <f t="shared" ref="AP25:AP67" si="45">(AN25-AO25)/AN25</f>
        <v>0</v>
      </c>
      <c r="AQ25" s="161">
        <v>-10557479.2970853</v>
      </c>
      <c r="AR25" s="110">
        <f t="shared" si="10"/>
        <v>-10557479.297085259</v>
      </c>
      <c r="AS25" s="110">
        <f>($AQ25-$AR25)/$AQ25</f>
        <v>3.8814372379962214E-15</v>
      </c>
      <c r="AT25" s="162">
        <v>9278639.1832603496</v>
      </c>
      <c r="AU25" s="22">
        <f t="shared" ref="AU25:AU26" si="46">$L25*$R25*$Z25</f>
        <v>9278639.1832603514</v>
      </c>
      <c r="AV25" s="22">
        <f t="shared" ref="AV25:AV48" si="47">(ABS(AT25)-ABS(AU25))/ABS(AT25)</f>
        <v>-2.0074550938367846E-16</v>
      </c>
      <c r="AW25" s="163">
        <v>-1278840.1138249</v>
      </c>
      <c r="AX25" s="22">
        <f t="shared" si="12"/>
        <v>-1278840.1138249505</v>
      </c>
      <c r="AY25" s="22">
        <f t="shared" si="13"/>
        <v>-3.9507870551367096E-14</v>
      </c>
      <c r="AZ25" s="164">
        <v>-10557479.2970853</v>
      </c>
      <c r="BA25" s="110">
        <f t="shared" si="14"/>
        <v>-10557479.297085259</v>
      </c>
      <c r="BB25" s="22">
        <f t="shared" si="15"/>
        <v>3.8814372379962214E-15</v>
      </c>
      <c r="BC25" s="165">
        <v>0</v>
      </c>
      <c r="BD25" s="110">
        <v>0</v>
      </c>
      <c r="BE25" s="110">
        <f t="shared" si="40"/>
        <v>0</v>
      </c>
      <c r="BF25" s="166">
        <v>-10557479.2970853</v>
      </c>
      <c r="BG25" s="22">
        <f>AZ25+BC25</f>
        <v>-10557479.2970853</v>
      </c>
      <c r="BH25" s="22">
        <f t="shared" si="18"/>
        <v>0</v>
      </c>
      <c r="BI25" s="138"/>
      <c r="BJ25" s="135"/>
      <c r="BK25" s="135"/>
      <c r="BL25" s="135"/>
      <c r="BM25" s="135"/>
      <c r="BN25" s="135"/>
      <c r="BO25" s="135"/>
      <c r="BP25" s="135"/>
      <c r="BQ25" s="135"/>
      <c r="BR25" s="136" t="s">
        <v>408</v>
      </c>
      <c r="BS25" s="136" t="s">
        <v>308</v>
      </c>
      <c r="BT25" s="136" t="s">
        <v>185</v>
      </c>
      <c r="BU25" s="136" t="s">
        <v>125</v>
      </c>
      <c r="BV25" s="136" t="s">
        <v>315</v>
      </c>
      <c r="BW25" s="167">
        <v>39</v>
      </c>
      <c r="BX25" s="22">
        <f t="shared" si="1"/>
        <v>39</v>
      </c>
      <c r="BY25" s="22">
        <f t="shared" si="24"/>
        <v>0</v>
      </c>
      <c r="BZ25" s="168">
        <v>341640</v>
      </c>
      <c r="CA25" s="22">
        <f t="shared" si="19"/>
        <v>341640</v>
      </c>
      <c r="CB25" s="22">
        <f t="shared" si="20"/>
        <v>0</v>
      </c>
      <c r="CC25" s="135">
        <v>0</v>
      </c>
      <c r="CD25" s="136" t="s">
        <v>125</v>
      </c>
      <c r="CE25" s="136" t="s">
        <v>510</v>
      </c>
      <c r="CF25" s="136" t="s">
        <v>510</v>
      </c>
      <c r="CG25" s="135">
        <v>39</v>
      </c>
      <c r="CH25" s="136" t="s">
        <v>125</v>
      </c>
    </row>
    <row r="26" spans="3:86" x14ac:dyDescent="0.25">
      <c r="C26" s="53" t="s">
        <v>125</v>
      </c>
      <c r="D26" s="136" t="s">
        <v>508</v>
      </c>
      <c r="E26" s="136" t="s">
        <v>127</v>
      </c>
      <c r="F26" s="135">
        <v>915</v>
      </c>
      <c r="G26" s="136" t="s">
        <v>302</v>
      </c>
      <c r="H26" s="136" t="s">
        <v>304</v>
      </c>
      <c r="I26" s="138">
        <v>40179</v>
      </c>
      <c r="J26" s="138">
        <v>40543</v>
      </c>
      <c r="K26" s="135" t="s">
        <v>128</v>
      </c>
      <c r="L26" s="135">
        <v>39</v>
      </c>
      <c r="M26" s="136" t="s">
        <v>306</v>
      </c>
      <c r="N26" s="136" t="s">
        <v>305</v>
      </c>
      <c r="O26" s="135"/>
      <c r="P26" s="135"/>
      <c r="Q26" s="135">
        <v>0</v>
      </c>
      <c r="R26" s="135">
        <v>8760</v>
      </c>
      <c r="S26" s="154">
        <v>33.898034472873697</v>
      </c>
      <c r="T26" s="22">
        <f>(29)*'Exchange Rates Hist'!$I$4</f>
        <v>33.898034472873682</v>
      </c>
      <c r="U26" s="22">
        <f t="shared" si="25"/>
        <v>4.1922356078120071E-16</v>
      </c>
      <c r="V26" s="136" t="s">
        <v>485</v>
      </c>
      <c r="W26" s="155">
        <v>-11580924.4973126</v>
      </c>
      <c r="X26" s="110">
        <f t="shared" si="2"/>
        <v>-11580924.49731257</v>
      </c>
      <c r="Y26" s="110">
        <f t="shared" si="21"/>
        <v>2.5733975206047723E-15</v>
      </c>
      <c r="Z26" s="156">
        <v>27.159112467100901</v>
      </c>
      <c r="AA26" s="22">
        <f>'Price Book'!$B$9*'Exchange Rates FWD'!$R$9</f>
        <v>27.159112467100918</v>
      </c>
      <c r="AB26" s="22">
        <f t="shared" si="42"/>
        <v>-6.5405555559005635E-16</v>
      </c>
      <c r="AC26" s="136" t="s">
        <v>134</v>
      </c>
      <c r="AD26" s="157">
        <v>9278639.1832603496</v>
      </c>
      <c r="AE26" s="22">
        <f t="shared" si="4"/>
        <v>9278639.1832603514</v>
      </c>
      <c r="AF26" s="22">
        <f t="shared" si="5"/>
        <v>-2.0074550938367846E-16</v>
      </c>
      <c r="AG26" s="158">
        <v>9278639.1832603496</v>
      </c>
      <c r="AH26" s="22">
        <f t="shared" si="43"/>
        <v>9278639.1832603514</v>
      </c>
      <c r="AI26" s="22">
        <f t="shared" si="6"/>
        <v>-2.0074550938367846E-16</v>
      </c>
      <c r="AJ26" s="135">
        <v>0</v>
      </c>
      <c r="AK26" s="159">
        <v>839642.62491567805</v>
      </c>
      <c r="AL26" s="22">
        <f>((40)*(30-28)*'Exchange Rates Hist'!$I$4+(42-40)*(30-29)*'Exchange Rates Hist'!$I$4)*$R22</f>
        <v>839642.62491567654</v>
      </c>
      <c r="AM26" s="22">
        <f t="shared" si="44"/>
        <v>1.8024325336057553E-15</v>
      </c>
      <c r="AN26" s="160">
        <v>839642.62491567805</v>
      </c>
      <c r="AO26" s="22">
        <f t="shared" si="8"/>
        <v>839642.62491567805</v>
      </c>
      <c r="AP26" s="22">
        <f t="shared" si="45"/>
        <v>0</v>
      </c>
      <c r="AQ26" s="161">
        <v>-10741281.872396899</v>
      </c>
      <c r="AR26" s="110">
        <f t="shared" si="10"/>
        <v>-10741281.872396892</v>
      </c>
      <c r="AS26" s="110">
        <f>($AQ26-$AR26)/$AQ26</f>
        <v>6.9363979880934295E-16</v>
      </c>
      <c r="AT26" s="162">
        <v>9278639.1832603496</v>
      </c>
      <c r="AU26" s="22">
        <f t="shared" si="46"/>
        <v>9278639.1832603514</v>
      </c>
      <c r="AV26" s="22">
        <f t="shared" si="47"/>
        <v>-2.0074550938367846E-16</v>
      </c>
      <c r="AW26" s="163">
        <v>-1462642.6891365601</v>
      </c>
      <c r="AX26" s="22">
        <f t="shared" si="12"/>
        <v>-1462642.6891365498</v>
      </c>
      <c r="AY26" s="22">
        <f t="shared" si="13"/>
        <v>7.0041360045479829E-15</v>
      </c>
      <c r="AZ26" s="164">
        <v>-10741281.872396899</v>
      </c>
      <c r="BA26" s="110">
        <f t="shared" si="14"/>
        <v>-10741281.872396892</v>
      </c>
      <c r="BB26" s="22">
        <f t="shared" si="15"/>
        <v>6.9363979880934295E-16</v>
      </c>
      <c r="BC26" s="165">
        <v>0</v>
      </c>
      <c r="BD26" s="110">
        <v>0</v>
      </c>
      <c r="BE26" s="110">
        <f t="shared" si="40"/>
        <v>0</v>
      </c>
      <c r="BF26" s="166">
        <v>-10741281.872396899</v>
      </c>
      <c r="BG26" s="22">
        <f t="shared" si="17"/>
        <v>-10741281.872396899</v>
      </c>
      <c r="BH26" s="22">
        <f t="shared" si="18"/>
        <v>0</v>
      </c>
      <c r="BI26" s="138"/>
      <c r="BJ26" s="135"/>
      <c r="BK26" s="135"/>
      <c r="BL26" s="135"/>
      <c r="BM26" s="135"/>
      <c r="BN26" s="135"/>
      <c r="BO26" s="135"/>
      <c r="BP26" s="135"/>
      <c r="BQ26" s="135"/>
      <c r="BR26" s="136" t="s">
        <v>408</v>
      </c>
      <c r="BS26" s="136" t="s">
        <v>308</v>
      </c>
      <c r="BT26" s="136" t="s">
        <v>185</v>
      </c>
      <c r="BU26" s="136" t="s">
        <v>125</v>
      </c>
      <c r="BV26" s="136" t="s">
        <v>315</v>
      </c>
      <c r="BW26" s="167">
        <v>39</v>
      </c>
      <c r="BX26" s="22">
        <f t="shared" si="1"/>
        <v>39</v>
      </c>
      <c r="BY26" s="22">
        <f t="shared" si="24"/>
        <v>0</v>
      </c>
      <c r="BZ26" s="168">
        <v>341640</v>
      </c>
      <c r="CA26" s="22">
        <f t="shared" si="19"/>
        <v>341640</v>
      </c>
      <c r="CB26" s="22">
        <f t="shared" si="20"/>
        <v>0</v>
      </c>
      <c r="CC26" s="135">
        <v>0</v>
      </c>
      <c r="CD26" s="136" t="s">
        <v>125</v>
      </c>
      <c r="CE26" s="136" t="s">
        <v>510</v>
      </c>
      <c r="CF26" s="136" t="s">
        <v>510</v>
      </c>
      <c r="CG26" s="135">
        <v>39</v>
      </c>
      <c r="CH26" s="136" t="s">
        <v>125</v>
      </c>
    </row>
    <row r="27" spans="3:86" x14ac:dyDescent="0.25">
      <c r="C27" s="53" t="s">
        <v>125</v>
      </c>
      <c r="D27" s="136" t="s">
        <v>508</v>
      </c>
      <c r="E27" s="136" t="s">
        <v>127</v>
      </c>
      <c r="F27" s="135">
        <v>915</v>
      </c>
      <c r="G27" s="136" t="s">
        <v>302</v>
      </c>
      <c r="H27" s="136" t="s">
        <v>304</v>
      </c>
      <c r="I27" s="138">
        <v>40179</v>
      </c>
      <c r="J27" s="138">
        <v>40543</v>
      </c>
      <c r="K27" s="135" t="s">
        <v>128</v>
      </c>
      <c r="L27" s="135">
        <v>-42</v>
      </c>
      <c r="M27" s="136" t="s">
        <v>306</v>
      </c>
      <c r="N27" s="136" t="s">
        <v>305</v>
      </c>
      <c r="O27" s="135"/>
      <c r="P27" s="135"/>
      <c r="Q27" s="135">
        <v>0</v>
      </c>
      <c r="R27" s="135">
        <v>8760</v>
      </c>
      <c r="S27" s="154">
        <v>35.039302345080898</v>
      </c>
      <c r="T27" s="22">
        <f>30*'Exchange Rates FWD'!$J$11</f>
        <v>35.039302345129499</v>
      </c>
      <c r="U27" s="22">
        <f t="shared" si="25"/>
        <v>-1.387045970474748E-12</v>
      </c>
      <c r="V27" s="136" t="s">
        <v>485</v>
      </c>
      <c r="W27" s="155">
        <v>12891660.118802199</v>
      </c>
      <c r="X27" s="110">
        <f t="shared" si="2"/>
        <v>12891660.118802164</v>
      </c>
      <c r="Y27" s="110">
        <f t="shared" si="21"/>
        <v>2.7452056220263114E-15</v>
      </c>
      <c r="Z27" s="156">
        <v>27.202915044305101</v>
      </c>
      <c r="AA27" s="22">
        <f>'Price Book'!$B$9*'Exchange Rates FWD'!$R$11</f>
        <v>27.202915044231872</v>
      </c>
      <c r="AB27" s="22">
        <f t="shared" si="42"/>
        <v>2.6919370305781343E-12</v>
      </c>
      <c r="AC27" s="136" t="s">
        <v>134</v>
      </c>
      <c r="AD27" s="157">
        <v>-10008496.503100701</v>
      </c>
      <c r="AE27" s="22">
        <f t="shared" si="4"/>
        <v>-10008496.503100732</v>
      </c>
      <c r="AF27" s="22">
        <f t="shared" si="5"/>
        <v>-3.1638086227153345E-15</v>
      </c>
      <c r="AG27" s="158">
        <v>2883163.6157014398</v>
      </c>
      <c r="AH27" s="22">
        <f>$L27*$R27*($Z27-S27)</f>
        <v>2883163.6157014314</v>
      </c>
      <c r="AI27" s="22">
        <f t="shared" si="6"/>
        <v>2.9071895628441775E-15</v>
      </c>
      <c r="AJ27" s="135">
        <v>0</v>
      </c>
      <c r="AK27" s="159">
        <v>0</v>
      </c>
      <c r="AL27" s="22">
        <v>0</v>
      </c>
      <c r="AM27" s="22">
        <f>AK27-AL27</f>
        <v>0</v>
      </c>
      <c r="AN27" s="160">
        <v>0</v>
      </c>
      <c r="AO27" s="22">
        <f t="shared" si="8"/>
        <v>0</v>
      </c>
      <c r="AP27" s="22">
        <f>AN27-AO27</f>
        <v>0</v>
      </c>
      <c r="AQ27" s="161">
        <v>0</v>
      </c>
      <c r="AR27" s="110">
        <v>0</v>
      </c>
      <c r="AS27" s="22">
        <f t="shared" ref="AS27" si="48">AQ27-AR27</f>
        <v>0</v>
      </c>
      <c r="AT27" s="162">
        <v>2883163.6157014398</v>
      </c>
      <c r="AU27" s="22">
        <f>$L27*$R27*($Z27-$S27)</f>
        <v>2883163.6157014314</v>
      </c>
      <c r="AV27" s="22">
        <f t="shared" si="47"/>
        <v>2.9071895628441775E-15</v>
      </c>
      <c r="AW27" s="163">
        <v>2883163.6157014398</v>
      </c>
      <c r="AX27" s="22">
        <f t="shared" si="12"/>
        <v>2883163.6157014398</v>
      </c>
      <c r="AY27" s="22">
        <f t="shared" si="13"/>
        <v>0</v>
      </c>
      <c r="AZ27" s="164">
        <v>0</v>
      </c>
      <c r="BA27" s="110">
        <v>0</v>
      </c>
      <c r="BB27" s="22">
        <f>AZ27-BA27</f>
        <v>0</v>
      </c>
      <c r="BC27" s="165">
        <v>12891660.118802199</v>
      </c>
      <c r="BD27" s="110">
        <f t="shared" si="30"/>
        <v>12891660.118802164</v>
      </c>
      <c r="BE27" s="110">
        <f t="shared" si="31"/>
        <v>2.7452056220263114E-15</v>
      </c>
      <c r="BF27" s="166">
        <v>12891660.118802199</v>
      </c>
      <c r="BG27" s="22">
        <f t="shared" si="17"/>
        <v>12891660.118802199</v>
      </c>
      <c r="BH27" s="22">
        <f t="shared" si="18"/>
        <v>0</v>
      </c>
      <c r="BI27" s="138"/>
      <c r="BJ27" s="135"/>
      <c r="BK27" s="135"/>
      <c r="BL27" s="135"/>
      <c r="BM27" s="135"/>
      <c r="BN27" s="135"/>
      <c r="BO27" s="135"/>
      <c r="BP27" s="135"/>
      <c r="BQ27" s="135"/>
      <c r="BR27" s="136" t="s">
        <v>408</v>
      </c>
      <c r="BS27" s="136" t="s">
        <v>308</v>
      </c>
      <c r="BT27" s="136" t="s">
        <v>185</v>
      </c>
      <c r="BU27" s="136" t="s">
        <v>125</v>
      </c>
      <c r="BV27" s="136" t="s">
        <v>315</v>
      </c>
      <c r="BW27" s="167">
        <v>-42</v>
      </c>
      <c r="BX27" s="22">
        <f t="shared" si="1"/>
        <v>-42</v>
      </c>
      <c r="BY27" s="22">
        <f t="shared" si="24"/>
        <v>0</v>
      </c>
      <c r="BZ27" s="168">
        <v>-367920</v>
      </c>
      <c r="CA27" s="22">
        <f t="shared" si="19"/>
        <v>-367920</v>
      </c>
      <c r="CB27" s="22">
        <f t="shared" si="20"/>
        <v>0</v>
      </c>
      <c r="CC27" s="135">
        <v>0</v>
      </c>
      <c r="CD27" s="136" t="s">
        <v>125</v>
      </c>
      <c r="CE27" s="136" t="s">
        <v>510</v>
      </c>
      <c r="CF27" s="136" t="s">
        <v>510</v>
      </c>
      <c r="CG27" s="135">
        <v>-42</v>
      </c>
      <c r="CH27" s="136" t="s">
        <v>125</v>
      </c>
    </row>
    <row r="28" spans="3:86" x14ac:dyDescent="0.25">
      <c r="C28" s="53" t="s">
        <v>125</v>
      </c>
      <c r="D28" s="136" t="s">
        <v>508</v>
      </c>
      <c r="E28" s="136" t="s">
        <v>127</v>
      </c>
      <c r="F28" s="135">
        <v>915</v>
      </c>
      <c r="G28" s="136" t="s">
        <v>302</v>
      </c>
      <c r="H28" s="136" t="s">
        <v>304</v>
      </c>
      <c r="I28" s="138">
        <v>40179</v>
      </c>
      <c r="J28" s="138">
        <v>40543</v>
      </c>
      <c r="K28" s="135" t="s">
        <v>128</v>
      </c>
      <c r="L28" s="135">
        <v>39</v>
      </c>
      <c r="M28" s="136" t="s">
        <v>306</v>
      </c>
      <c r="N28" s="136" t="s">
        <v>305</v>
      </c>
      <c r="O28" s="135"/>
      <c r="P28" s="135"/>
      <c r="Q28" s="135">
        <v>0</v>
      </c>
      <c r="R28" s="135">
        <v>8760</v>
      </c>
      <c r="S28" s="154">
        <v>256.06626629878701</v>
      </c>
      <c r="T28" s="22">
        <f>((28*350400+29*359160)/(350400+359160))*'Exchange Rates Hist'!$N$3</f>
        <v>256.0662662987869</v>
      </c>
      <c r="U28" s="22">
        <f t="shared" si="25"/>
        <v>4.4397428589427034E-16</v>
      </c>
      <c r="V28" s="136" t="s">
        <v>485</v>
      </c>
      <c r="W28" s="155">
        <v>-87482479.218317598</v>
      </c>
      <c r="X28" s="110">
        <f t="shared" si="2"/>
        <v>-87482479.218317598</v>
      </c>
      <c r="Y28" s="110">
        <f t="shared" si="21"/>
        <v>0</v>
      </c>
      <c r="Z28" s="156">
        <v>27.159112467100901</v>
      </c>
      <c r="AA28" s="22">
        <f>'Price Book'!$B$9*'Exchange Rates FWD'!$R$9</f>
        <v>27.159112467100918</v>
      </c>
      <c r="AB28" s="22">
        <f t="shared" si="42"/>
        <v>-6.5405555559005635E-16</v>
      </c>
      <c r="AC28" s="136" t="s">
        <v>134</v>
      </c>
      <c r="AD28" s="157">
        <v>9278639.1832603496</v>
      </c>
      <c r="AE28" s="22">
        <f t="shared" si="4"/>
        <v>9278639.1832603514</v>
      </c>
      <c r="AF28" s="22">
        <f t="shared" si="5"/>
        <v>-2.0074550938367846E-16</v>
      </c>
      <c r="AG28" s="158">
        <v>9278639.1832603496</v>
      </c>
      <c r="AH28" s="22">
        <f t="shared" ref="AH28:AH29" si="49">$L28*$R28*$Z28</f>
        <v>9278639.1832603514</v>
      </c>
      <c r="AI28" s="22">
        <f t="shared" si="6"/>
        <v>-2.0074550938367846E-16</v>
      </c>
      <c r="AJ28" s="135">
        <v>0</v>
      </c>
      <c r="AK28" s="159">
        <v>4937046.3336052801</v>
      </c>
      <c r="AL28" s="22">
        <f>42*(30*'Exchange Rates Hist'!$N$3-$S28)*$R28</f>
        <v>4937046.3336052299</v>
      </c>
      <c r="AM28" s="22">
        <f t="shared" ref="AM28:AM29" si="50">(AK28-AL28)/AK28</f>
        <v>1.018653981165101E-14</v>
      </c>
      <c r="AN28" s="160">
        <v>4937046.3336052801</v>
      </c>
      <c r="AO28" s="22">
        <f t="shared" si="8"/>
        <v>4937046.3336052801</v>
      </c>
      <c r="AP28" s="22">
        <f t="shared" si="45"/>
        <v>0</v>
      </c>
      <c r="AQ28" s="161">
        <v>-82545432.884712294</v>
      </c>
      <c r="AR28" s="110">
        <f t="shared" si="10"/>
        <v>-82545432.884712324</v>
      </c>
      <c r="AS28" s="110">
        <f>($AQ28-$AR28)/$AQ28</f>
        <v>-3.6104144525256716E-16</v>
      </c>
      <c r="AT28" s="162">
        <v>9278639.1832603496</v>
      </c>
      <c r="AU28" s="22">
        <f t="shared" ref="AU28:AU29" si="51">$L28*$R28*$Z28</f>
        <v>9278639.1832603514</v>
      </c>
      <c r="AV28" s="22">
        <f t="shared" si="47"/>
        <v>-2.0074550938367846E-16</v>
      </c>
      <c r="AW28" s="163">
        <v>-73266793.701452002</v>
      </c>
      <c r="AX28" s="22">
        <f t="shared" si="12"/>
        <v>-73266793.701451942</v>
      </c>
      <c r="AY28" s="22">
        <f t="shared" si="13"/>
        <v>8.135287729154358E-16</v>
      </c>
      <c r="AZ28" s="164">
        <v>-82545432.884712294</v>
      </c>
      <c r="BA28" s="110">
        <f t="shared" si="14"/>
        <v>-82545432.884712324</v>
      </c>
      <c r="BB28" s="22">
        <f t="shared" si="15"/>
        <v>-3.6104144525256716E-16</v>
      </c>
      <c r="BC28" s="165">
        <v>0</v>
      </c>
      <c r="BD28" s="110">
        <v>0</v>
      </c>
      <c r="BE28" s="110">
        <f t="shared" ref="BE28:BE29" si="52">BC28-BD28</f>
        <v>0</v>
      </c>
      <c r="BF28" s="166">
        <v>-82545432.884712294</v>
      </c>
      <c r="BG28" s="22">
        <f t="shared" si="17"/>
        <v>-82545432.884712294</v>
      </c>
      <c r="BH28" s="22">
        <f t="shared" si="18"/>
        <v>0</v>
      </c>
      <c r="BI28" s="138"/>
      <c r="BJ28" s="135"/>
      <c r="BK28" s="135"/>
      <c r="BL28" s="135"/>
      <c r="BM28" s="135"/>
      <c r="BN28" s="135"/>
      <c r="BO28" s="135"/>
      <c r="BP28" s="135"/>
      <c r="BQ28" s="135"/>
      <c r="BR28" s="136" t="s">
        <v>124</v>
      </c>
      <c r="BS28" s="136" t="s">
        <v>308</v>
      </c>
      <c r="BT28" s="136" t="s">
        <v>185</v>
      </c>
      <c r="BU28" s="136" t="s">
        <v>125</v>
      </c>
      <c r="BV28" s="136" t="s">
        <v>315</v>
      </c>
      <c r="BW28" s="167">
        <v>39</v>
      </c>
      <c r="BX28" s="22">
        <f t="shared" si="1"/>
        <v>39</v>
      </c>
      <c r="BY28" s="22">
        <f t="shared" si="24"/>
        <v>0</v>
      </c>
      <c r="BZ28" s="168">
        <v>341640</v>
      </c>
      <c r="CA28" s="22">
        <f t="shared" si="19"/>
        <v>341640</v>
      </c>
      <c r="CB28" s="22">
        <f t="shared" si="20"/>
        <v>0</v>
      </c>
      <c r="CC28" s="135">
        <v>0</v>
      </c>
      <c r="CD28" s="136" t="s">
        <v>125</v>
      </c>
      <c r="CE28" s="136" t="s">
        <v>510</v>
      </c>
      <c r="CF28" s="136" t="s">
        <v>510</v>
      </c>
      <c r="CG28" s="135">
        <v>39</v>
      </c>
      <c r="CH28" s="136" t="s">
        <v>125</v>
      </c>
    </row>
    <row r="29" spans="3:86" x14ac:dyDescent="0.25">
      <c r="C29" s="53" t="s">
        <v>125</v>
      </c>
      <c r="D29" s="136" t="s">
        <v>508</v>
      </c>
      <c r="E29" s="136" t="s">
        <v>127</v>
      </c>
      <c r="F29" s="135">
        <v>915</v>
      </c>
      <c r="G29" s="136" t="s">
        <v>302</v>
      </c>
      <c r="H29" s="136" t="s">
        <v>304</v>
      </c>
      <c r="I29" s="138">
        <v>40179</v>
      </c>
      <c r="J29" s="138">
        <v>40543</v>
      </c>
      <c r="K29" s="135" t="s">
        <v>128</v>
      </c>
      <c r="L29" s="135">
        <v>39</v>
      </c>
      <c r="M29" s="136" t="s">
        <v>306</v>
      </c>
      <c r="N29" s="136" t="s">
        <v>305</v>
      </c>
      <c r="O29" s="135"/>
      <c r="P29" s="135"/>
      <c r="Q29" s="135">
        <v>0</v>
      </c>
      <c r="R29" s="135">
        <v>8760</v>
      </c>
      <c r="S29" s="154">
        <v>262.55457405264201</v>
      </c>
      <c r="T29" s="22">
        <f>(29)*'Exchange Rates Hist'!$N$4</f>
        <v>262.55457405264139</v>
      </c>
      <c r="U29" s="22">
        <f t="shared" si="25"/>
        <v>2.3815148135393765E-15</v>
      </c>
      <c r="V29" s="136" t="s">
        <v>485</v>
      </c>
      <c r="W29" s="155">
        <v>-89699144.679344401</v>
      </c>
      <c r="X29" s="110">
        <f t="shared" si="2"/>
        <v>-89699144.679344609</v>
      </c>
      <c r="Y29" s="110">
        <f t="shared" si="21"/>
        <v>-2.3257329538606694E-15</v>
      </c>
      <c r="Z29" s="156">
        <v>27.159112467100901</v>
      </c>
      <c r="AA29" s="22">
        <f>'Price Book'!$B$9*'Exchange Rates FWD'!$R$9</f>
        <v>27.159112467100918</v>
      </c>
      <c r="AB29" s="22">
        <f t="shared" si="42"/>
        <v>-6.5405555559005635E-16</v>
      </c>
      <c r="AC29" s="136" t="s">
        <v>134</v>
      </c>
      <c r="AD29" s="157">
        <v>9278639.1832603496</v>
      </c>
      <c r="AE29" s="22">
        <f t="shared" si="4"/>
        <v>9278639.1832603514</v>
      </c>
      <c r="AF29" s="22">
        <f t="shared" si="5"/>
        <v>-2.0074550938367846E-16</v>
      </c>
      <c r="AG29" s="158">
        <v>9278639.1832603496</v>
      </c>
      <c r="AH29" s="22">
        <f t="shared" si="49"/>
        <v>9278639.1832603514</v>
      </c>
      <c r="AI29" s="22">
        <f t="shared" si="6"/>
        <v>-2.0074550938367846E-16</v>
      </c>
      <c r="AJ29" s="135">
        <v>0</v>
      </c>
      <c r="AK29" s="159">
        <v>6503386.2632239098</v>
      </c>
      <c r="AL29" s="22">
        <f>((40)*(30-28)*'Exchange Rates Hist'!$N$4+(42-40)*(30-29)*'Exchange Rates Hist'!$N$4)*$R25</f>
        <v>6503386.2632239088</v>
      </c>
      <c r="AM29" s="22">
        <f t="shared" si="50"/>
        <v>1.4320579109409932E-16</v>
      </c>
      <c r="AN29" s="160">
        <v>6503386.2632239098</v>
      </c>
      <c r="AO29" s="22">
        <f t="shared" si="8"/>
        <v>6503386.2632239098</v>
      </c>
      <c r="AP29" s="22">
        <f t="shared" si="45"/>
        <v>0</v>
      </c>
      <c r="AQ29" s="161">
        <v>-83195758.416120499</v>
      </c>
      <c r="AR29" s="110">
        <f t="shared" si="10"/>
        <v>-83195758.416120693</v>
      </c>
      <c r="AS29" s="110">
        <f>($AQ29-$AR29)/$AQ29</f>
        <v>-2.3284251409923341E-15</v>
      </c>
      <c r="AT29" s="162">
        <v>9278639.1832603496</v>
      </c>
      <c r="AU29" s="22">
        <f t="shared" si="51"/>
        <v>9278639.1832603514</v>
      </c>
      <c r="AV29" s="22">
        <f t="shared" si="47"/>
        <v>-2.0074550938367846E-16</v>
      </c>
      <c r="AW29" s="163">
        <v>-73917119.232860193</v>
      </c>
      <c r="AX29" s="22">
        <f t="shared" si="12"/>
        <v>-73917119.232860148</v>
      </c>
      <c r="AY29" s="22">
        <f t="shared" si="13"/>
        <v>6.0477848765607506E-16</v>
      </c>
      <c r="AZ29" s="164">
        <v>-83195758.416120499</v>
      </c>
      <c r="BA29" s="110">
        <f t="shared" si="14"/>
        <v>-83195758.416120693</v>
      </c>
      <c r="BB29" s="22">
        <f t="shared" si="15"/>
        <v>-2.3284251409923341E-15</v>
      </c>
      <c r="BC29" s="165">
        <v>0</v>
      </c>
      <c r="BD29" s="110">
        <v>0</v>
      </c>
      <c r="BE29" s="110">
        <f t="shared" si="52"/>
        <v>0</v>
      </c>
      <c r="BF29" s="166">
        <v>-83195758.416120499</v>
      </c>
      <c r="BG29" s="22">
        <f t="shared" si="17"/>
        <v>-83195758.416120499</v>
      </c>
      <c r="BH29" s="22">
        <f t="shared" si="18"/>
        <v>0</v>
      </c>
      <c r="BI29" s="138"/>
      <c r="BJ29" s="135"/>
      <c r="BK29" s="135"/>
      <c r="BL29" s="135"/>
      <c r="BM29" s="135"/>
      <c r="BN29" s="135"/>
      <c r="BO29" s="135"/>
      <c r="BP29" s="135"/>
      <c r="BQ29" s="135"/>
      <c r="BR29" s="136" t="s">
        <v>124</v>
      </c>
      <c r="BS29" s="136" t="s">
        <v>308</v>
      </c>
      <c r="BT29" s="136" t="s">
        <v>185</v>
      </c>
      <c r="BU29" s="136" t="s">
        <v>125</v>
      </c>
      <c r="BV29" s="136" t="s">
        <v>315</v>
      </c>
      <c r="BW29" s="167">
        <v>39</v>
      </c>
      <c r="BX29" s="22">
        <f t="shared" si="1"/>
        <v>39</v>
      </c>
      <c r="BY29" s="22">
        <f t="shared" si="24"/>
        <v>0</v>
      </c>
      <c r="BZ29" s="168">
        <v>341640</v>
      </c>
      <c r="CA29" s="22">
        <f t="shared" si="19"/>
        <v>341640</v>
      </c>
      <c r="CB29" s="22">
        <f t="shared" si="20"/>
        <v>0</v>
      </c>
      <c r="CC29" s="135">
        <v>0</v>
      </c>
      <c r="CD29" s="136" t="s">
        <v>125</v>
      </c>
      <c r="CE29" s="136" t="s">
        <v>510</v>
      </c>
      <c r="CF29" s="136" t="s">
        <v>510</v>
      </c>
      <c r="CG29" s="135">
        <v>39</v>
      </c>
      <c r="CH29" s="136" t="s">
        <v>125</v>
      </c>
    </row>
    <row r="30" spans="3:86" x14ac:dyDescent="0.25">
      <c r="C30" s="53" t="s">
        <v>125</v>
      </c>
      <c r="D30" s="136" t="s">
        <v>508</v>
      </c>
      <c r="E30" s="136" t="s">
        <v>127</v>
      </c>
      <c r="F30" s="135">
        <v>915</v>
      </c>
      <c r="G30" s="136" t="s">
        <v>302</v>
      </c>
      <c r="H30" s="136" t="s">
        <v>304</v>
      </c>
      <c r="I30" s="138">
        <v>40179</v>
      </c>
      <c r="J30" s="138">
        <v>40543</v>
      </c>
      <c r="K30" s="135" t="s">
        <v>128</v>
      </c>
      <c r="L30" s="135">
        <v>-42</v>
      </c>
      <c r="M30" s="136" t="s">
        <v>306</v>
      </c>
      <c r="N30" s="136" t="s">
        <v>305</v>
      </c>
      <c r="O30" s="135"/>
      <c r="P30" s="135"/>
      <c r="Q30" s="135">
        <v>0</v>
      </c>
      <c r="R30" s="135">
        <v>8760</v>
      </c>
      <c r="S30" s="154">
        <v>272.02915044305098</v>
      </c>
      <c r="T30" s="22">
        <f>30*'Exchange Rates FWD'!$R$11</f>
        <v>272.02915044231872</v>
      </c>
      <c r="U30" s="22">
        <f t="shared" si="25"/>
        <v>2.6918325501965868E-12</v>
      </c>
      <c r="V30" s="136" t="s">
        <v>485</v>
      </c>
      <c r="W30" s="155">
        <v>100084965.03100701</v>
      </c>
      <c r="X30" s="110">
        <f t="shared" si="2"/>
        <v>100084965.03100732</v>
      </c>
      <c r="Y30" s="110">
        <f t="shared" si="21"/>
        <v>-3.1265873448010365E-15</v>
      </c>
      <c r="Z30" s="156">
        <v>27.202915044305101</v>
      </c>
      <c r="AA30" s="22">
        <f>'Price Book'!$B$9*'Exchange Rates FWD'!$R$11</f>
        <v>27.202915044231872</v>
      </c>
      <c r="AB30" s="22">
        <f t="shared" si="42"/>
        <v>2.6919370305781343E-12</v>
      </c>
      <c r="AC30" s="136" t="s">
        <v>134</v>
      </c>
      <c r="AD30" s="157">
        <v>-10008496.503100701</v>
      </c>
      <c r="AE30" s="22">
        <f t="shared" si="4"/>
        <v>-10008496.503100732</v>
      </c>
      <c r="AF30" s="22">
        <f t="shared" si="5"/>
        <v>-3.1638086227153345E-15</v>
      </c>
      <c r="AG30" s="158">
        <v>90076468.527906597</v>
      </c>
      <c r="AH30" s="22">
        <f>$L30*$R30*($Z30-S30)</f>
        <v>90076468.527906597</v>
      </c>
      <c r="AI30" s="22">
        <f t="shared" si="6"/>
        <v>0</v>
      </c>
      <c r="AJ30" s="135">
        <v>0</v>
      </c>
      <c r="AK30" s="159">
        <v>0</v>
      </c>
      <c r="AL30" s="22">
        <v>0</v>
      </c>
      <c r="AM30" s="22">
        <f>AK30-AL30</f>
        <v>0</v>
      </c>
      <c r="AN30" s="160">
        <v>0</v>
      </c>
      <c r="AO30" s="22">
        <f t="shared" si="8"/>
        <v>0</v>
      </c>
      <c r="AP30" s="22">
        <f>AN30-AO30</f>
        <v>0</v>
      </c>
      <c r="AQ30" s="161">
        <v>0</v>
      </c>
      <c r="AR30" s="110">
        <v>0</v>
      </c>
      <c r="AS30" s="22">
        <f t="shared" ref="AS30" si="53">AQ30-AR30</f>
        <v>0</v>
      </c>
      <c r="AT30" s="162">
        <v>90076468.527906597</v>
      </c>
      <c r="AU30" s="22">
        <f>$L30*$R30*($Z30-$S30)</f>
        <v>90076468.527906597</v>
      </c>
      <c r="AV30" s="22">
        <f t="shared" si="47"/>
        <v>0</v>
      </c>
      <c r="AW30" s="163">
        <v>90076468.527906597</v>
      </c>
      <c r="AX30" s="22">
        <f t="shared" si="12"/>
        <v>90076468.527906597</v>
      </c>
      <c r="AY30" s="22">
        <f t="shared" si="13"/>
        <v>0</v>
      </c>
      <c r="AZ30" s="164">
        <v>0</v>
      </c>
      <c r="BA30" s="110">
        <v>0</v>
      </c>
      <c r="BB30" s="22">
        <f>AZ30-BA30</f>
        <v>0</v>
      </c>
      <c r="BC30" s="165">
        <v>100084965.03100701</v>
      </c>
      <c r="BD30" s="110">
        <f t="shared" si="30"/>
        <v>100084965.03100732</v>
      </c>
      <c r="BE30" s="110">
        <f t="shared" si="31"/>
        <v>-3.1265873448010365E-15</v>
      </c>
      <c r="BF30" s="166">
        <v>100084965.03100701</v>
      </c>
      <c r="BG30" s="22">
        <f t="shared" si="17"/>
        <v>100084965.03100701</v>
      </c>
      <c r="BH30" s="22">
        <f t="shared" si="18"/>
        <v>0</v>
      </c>
      <c r="BI30" s="138"/>
      <c r="BJ30" s="135"/>
      <c r="BK30" s="135"/>
      <c r="BL30" s="135"/>
      <c r="BM30" s="135"/>
      <c r="BN30" s="135"/>
      <c r="BO30" s="135"/>
      <c r="BP30" s="135"/>
      <c r="BQ30" s="135"/>
      <c r="BR30" s="136" t="s">
        <v>124</v>
      </c>
      <c r="BS30" s="136" t="s">
        <v>308</v>
      </c>
      <c r="BT30" s="136" t="s">
        <v>185</v>
      </c>
      <c r="BU30" s="136" t="s">
        <v>125</v>
      </c>
      <c r="BV30" s="136" t="s">
        <v>315</v>
      </c>
      <c r="BW30" s="167">
        <v>-42</v>
      </c>
      <c r="BX30" s="22">
        <f t="shared" si="1"/>
        <v>-42</v>
      </c>
      <c r="BY30" s="22">
        <f t="shared" si="24"/>
        <v>0</v>
      </c>
      <c r="BZ30" s="168">
        <v>-367920</v>
      </c>
      <c r="CA30" s="22">
        <f t="shared" si="19"/>
        <v>-367920</v>
      </c>
      <c r="CB30" s="22">
        <f t="shared" si="20"/>
        <v>0</v>
      </c>
      <c r="CC30" s="135">
        <v>0</v>
      </c>
      <c r="CD30" s="136" t="s">
        <v>125</v>
      </c>
      <c r="CE30" s="136" t="s">
        <v>510</v>
      </c>
      <c r="CF30" s="136" t="s">
        <v>510</v>
      </c>
      <c r="CG30" s="135">
        <v>-42</v>
      </c>
      <c r="CH30" s="136" t="s">
        <v>125</v>
      </c>
    </row>
    <row r="31" spans="3:86" x14ac:dyDescent="0.25">
      <c r="C31" s="53" t="s">
        <v>125</v>
      </c>
      <c r="D31" s="136" t="s">
        <v>508</v>
      </c>
      <c r="E31" s="136" t="s">
        <v>127</v>
      </c>
      <c r="F31" s="135">
        <v>915</v>
      </c>
      <c r="G31" s="136" t="s">
        <v>302</v>
      </c>
      <c r="H31" s="136" t="s">
        <v>351</v>
      </c>
      <c r="I31" s="138">
        <v>40179</v>
      </c>
      <c r="J31" s="138">
        <v>40543</v>
      </c>
      <c r="K31" s="135" t="s">
        <v>128</v>
      </c>
      <c r="L31" s="135">
        <v>39</v>
      </c>
      <c r="M31" s="136" t="s">
        <v>306</v>
      </c>
      <c r="N31" s="136" t="s">
        <v>305</v>
      </c>
      <c r="O31" s="135"/>
      <c r="P31" s="135"/>
      <c r="Q31" s="135">
        <v>0</v>
      </c>
      <c r="R31" s="135">
        <v>8760</v>
      </c>
      <c r="S31" s="154">
        <v>32.750622422770597</v>
      </c>
      <c r="T31" s="22">
        <f>((28*350400+29*359160)/(350400+359160))*'Exchange Rates Hist'!$I$3</f>
        <v>32.750622422770661</v>
      </c>
      <c r="U31" s="22">
        <f t="shared" si="25"/>
        <v>-1.9525994160632247E-15</v>
      </c>
      <c r="V31" s="136" t="s">
        <v>485</v>
      </c>
      <c r="W31" s="155">
        <v>-11188922.6445153</v>
      </c>
      <c r="X31" s="110">
        <f t="shared" si="2"/>
        <v>-11188922.644515347</v>
      </c>
      <c r="Y31" s="110">
        <f t="shared" si="21"/>
        <v>-4.1618062980889572E-15</v>
      </c>
      <c r="Z31" s="156">
        <v>26.394571488853199</v>
      </c>
      <c r="AA31" s="84">
        <f>(AVERAGE('Price Book'!$G$6:$G$9))*'Exchange Rates FWD'!$Z$9</f>
        <v>26.394571488853252</v>
      </c>
      <c r="AB31" s="22">
        <f t="shared" si="42"/>
        <v>-2.0190024757368361E-15</v>
      </c>
      <c r="AC31" s="136" t="s">
        <v>134</v>
      </c>
      <c r="AD31" s="157">
        <v>9017441.4034518208</v>
      </c>
      <c r="AE31" s="22">
        <f t="shared" si="4"/>
        <v>9017441.4034518059</v>
      </c>
      <c r="AF31" s="22">
        <f t="shared" si="5"/>
        <v>1.6524821761684621E-15</v>
      </c>
      <c r="AG31" s="158">
        <v>9017441.4034518208</v>
      </c>
      <c r="AH31" s="22">
        <f t="shared" ref="AH31:AH32" si="54">$L31*$R31*$Z31</f>
        <v>9017441.4034518059</v>
      </c>
      <c r="AI31" s="22">
        <f t="shared" si="6"/>
        <v>1.6524821761684621E-15</v>
      </c>
      <c r="AJ31" s="135">
        <v>0</v>
      </c>
      <c r="AK31" s="159">
        <v>631443.34743008798</v>
      </c>
      <c r="AL31" s="22">
        <f>42*(30*'Exchange Rates Hist'!$I$3-$S31)*$R31</f>
        <v>631443.347430113</v>
      </c>
      <c r="AM31" s="22">
        <f t="shared" ref="AM31:AM32" si="55">(AK31-AL31)/AK31</f>
        <v>-3.963822612853194E-14</v>
      </c>
      <c r="AN31" s="160">
        <v>631443.34743008798</v>
      </c>
      <c r="AO31" s="22">
        <f t="shared" si="8"/>
        <v>631443.34743008798</v>
      </c>
      <c r="AP31" s="22">
        <f t="shared" si="45"/>
        <v>0</v>
      </c>
      <c r="AQ31" s="161">
        <v>-10557479.2970853</v>
      </c>
      <c r="AR31" s="110">
        <f t="shared" si="10"/>
        <v>-10557479.297085259</v>
      </c>
      <c r="AS31" s="110">
        <f>($AQ31-$AR31)/$AQ31</f>
        <v>3.8814372379962214E-15</v>
      </c>
      <c r="AT31" s="162">
        <v>9017441.4034518208</v>
      </c>
      <c r="AU31" s="22">
        <f t="shared" ref="AU31:AU32" si="56">$L31*$R31*$Z31</f>
        <v>9017441.4034518059</v>
      </c>
      <c r="AV31" s="22">
        <f t="shared" si="47"/>
        <v>1.6524821761684621E-15</v>
      </c>
      <c r="AW31" s="163">
        <v>-1540037.8936334299</v>
      </c>
      <c r="AX31" s="22">
        <f t="shared" si="12"/>
        <v>-1540037.8936334793</v>
      </c>
      <c r="AY31" s="22">
        <f t="shared" si="13"/>
        <v>-3.2051222024261033E-14</v>
      </c>
      <c r="AZ31" s="164">
        <v>-10557479.2970853</v>
      </c>
      <c r="BA31" s="110">
        <f t="shared" si="14"/>
        <v>-10557479.297085259</v>
      </c>
      <c r="BB31" s="22">
        <f t="shared" si="15"/>
        <v>3.8814372379962214E-15</v>
      </c>
      <c r="BC31" s="165">
        <v>0</v>
      </c>
      <c r="BD31" s="110">
        <v>0</v>
      </c>
      <c r="BE31" s="110">
        <f t="shared" ref="BE31:BE32" si="57">BC31-BD31</f>
        <v>0</v>
      </c>
      <c r="BF31" s="166">
        <v>-10557479.2970853</v>
      </c>
      <c r="BG31" s="22">
        <f t="shared" si="17"/>
        <v>-10557479.2970853</v>
      </c>
      <c r="BH31" s="22">
        <f t="shared" si="18"/>
        <v>0</v>
      </c>
      <c r="BI31" s="138"/>
      <c r="BJ31" s="135"/>
      <c r="BK31" s="135"/>
      <c r="BL31" s="135"/>
      <c r="BM31" s="135"/>
      <c r="BN31" s="135"/>
      <c r="BO31" s="135"/>
      <c r="BP31" s="135"/>
      <c r="BQ31" s="135"/>
      <c r="BR31" s="136" t="s">
        <v>408</v>
      </c>
      <c r="BS31" s="136" t="s">
        <v>308</v>
      </c>
      <c r="BT31" s="136" t="s">
        <v>352</v>
      </c>
      <c r="BU31" s="136" t="s">
        <v>125</v>
      </c>
      <c r="BV31" s="136" t="s">
        <v>315</v>
      </c>
      <c r="BW31" s="167">
        <v>39</v>
      </c>
      <c r="BX31" s="22">
        <f t="shared" si="1"/>
        <v>39</v>
      </c>
      <c r="BY31" s="22">
        <f t="shared" si="24"/>
        <v>0</v>
      </c>
      <c r="BZ31" s="168">
        <v>341640</v>
      </c>
      <c r="CA31" s="22">
        <f t="shared" si="19"/>
        <v>341640</v>
      </c>
      <c r="CB31" s="22">
        <f t="shared" si="20"/>
        <v>0</v>
      </c>
      <c r="CC31" s="135">
        <v>0</v>
      </c>
      <c r="CD31" s="136" t="s">
        <v>125</v>
      </c>
      <c r="CE31" s="136" t="s">
        <v>510</v>
      </c>
      <c r="CF31" s="136" t="s">
        <v>510</v>
      </c>
      <c r="CG31" s="135">
        <v>39</v>
      </c>
      <c r="CH31" s="136" t="s">
        <v>125</v>
      </c>
    </row>
    <row r="32" spans="3:86" x14ac:dyDescent="0.25">
      <c r="C32" s="53" t="s">
        <v>125</v>
      </c>
      <c r="D32" s="136" t="s">
        <v>508</v>
      </c>
      <c r="E32" s="136" t="s">
        <v>127</v>
      </c>
      <c r="F32" s="135">
        <v>915</v>
      </c>
      <c r="G32" s="136" t="s">
        <v>302</v>
      </c>
      <c r="H32" s="136" t="s">
        <v>351</v>
      </c>
      <c r="I32" s="138">
        <v>40179</v>
      </c>
      <c r="J32" s="138">
        <v>40543</v>
      </c>
      <c r="K32" s="135" t="s">
        <v>128</v>
      </c>
      <c r="L32" s="135">
        <v>39</v>
      </c>
      <c r="M32" s="136" t="s">
        <v>306</v>
      </c>
      <c r="N32" s="136" t="s">
        <v>305</v>
      </c>
      <c r="O32" s="135"/>
      <c r="P32" s="135"/>
      <c r="Q32" s="135">
        <v>0</v>
      </c>
      <c r="R32" s="135">
        <v>8760</v>
      </c>
      <c r="S32" s="154">
        <v>33.898034472873697</v>
      </c>
      <c r="T32" s="22">
        <f>(29)*'Exchange Rates Hist'!$I$4</f>
        <v>33.898034472873682</v>
      </c>
      <c r="U32" s="22">
        <f t="shared" si="25"/>
        <v>4.1922356078120071E-16</v>
      </c>
      <c r="V32" s="136" t="s">
        <v>485</v>
      </c>
      <c r="W32" s="155">
        <v>-11580924.4973126</v>
      </c>
      <c r="X32" s="110">
        <f t="shared" si="2"/>
        <v>-11580924.49731257</v>
      </c>
      <c r="Y32" s="110">
        <f t="shared" si="21"/>
        <v>2.5733975206047723E-15</v>
      </c>
      <c r="Z32" s="156">
        <v>26.394571488853199</v>
      </c>
      <c r="AA32" s="84">
        <f>(AVERAGE('Price Book'!$G$6:$G$9))*'Exchange Rates FWD'!$Z$9</f>
        <v>26.394571488853252</v>
      </c>
      <c r="AB32" s="22">
        <f t="shared" si="42"/>
        <v>-2.0190024757368361E-15</v>
      </c>
      <c r="AC32" s="136" t="s">
        <v>134</v>
      </c>
      <c r="AD32" s="157">
        <v>9017441.4034518208</v>
      </c>
      <c r="AE32" s="22">
        <f t="shared" si="4"/>
        <v>9017441.4034518059</v>
      </c>
      <c r="AF32" s="22">
        <f t="shared" si="5"/>
        <v>1.6524821761684621E-15</v>
      </c>
      <c r="AG32" s="158">
        <v>9017441.4034518208</v>
      </c>
      <c r="AH32" s="22">
        <f t="shared" si="54"/>
        <v>9017441.4034518059</v>
      </c>
      <c r="AI32" s="22">
        <f t="shared" si="6"/>
        <v>1.6524821761684621E-15</v>
      </c>
      <c r="AJ32" s="135">
        <v>0</v>
      </c>
      <c r="AK32" s="159">
        <v>839642.62491567805</v>
      </c>
      <c r="AL32" s="22">
        <f>((40)*(30-28)*'Exchange Rates Hist'!$I$4+(42-40)*(30-29)*'Exchange Rates Hist'!$I$4)*$R28</f>
        <v>839642.62491567654</v>
      </c>
      <c r="AM32" s="22">
        <f t="shared" si="55"/>
        <v>1.8024325336057553E-15</v>
      </c>
      <c r="AN32" s="160">
        <v>839642.62491567805</v>
      </c>
      <c r="AO32" s="22">
        <f t="shared" si="8"/>
        <v>839642.62491567805</v>
      </c>
      <c r="AP32" s="22">
        <f t="shared" si="45"/>
        <v>0</v>
      </c>
      <c r="AQ32" s="161">
        <v>-10741281.872396899</v>
      </c>
      <c r="AR32" s="110">
        <f t="shared" si="10"/>
        <v>-10741281.872396892</v>
      </c>
      <c r="AS32" s="110">
        <f>($AQ32-$AR32)/$AQ32</f>
        <v>6.9363979880934295E-16</v>
      </c>
      <c r="AT32" s="162">
        <v>9017441.4034518208</v>
      </c>
      <c r="AU32" s="22">
        <f t="shared" si="56"/>
        <v>9017441.4034518059</v>
      </c>
      <c r="AV32" s="22">
        <f t="shared" si="47"/>
        <v>1.6524821761684621E-15</v>
      </c>
      <c r="AW32" s="163">
        <v>-1723840.46894509</v>
      </c>
      <c r="AX32" s="22">
        <f t="shared" si="12"/>
        <v>-1723840.4689450786</v>
      </c>
      <c r="AY32" s="22">
        <f t="shared" si="13"/>
        <v>6.6181887155841079E-15</v>
      </c>
      <c r="AZ32" s="164">
        <v>-10741281.872396899</v>
      </c>
      <c r="BA32" s="110">
        <f t="shared" si="14"/>
        <v>-10741281.872396892</v>
      </c>
      <c r="BB32" s="22">
        <f t="shared" si="15"/>
        <v>6.9363979880934295E-16</v>
      </c>
      <c r="BC32" s="165">
        <v>0</v>
      </c>
      <c r="BD32" s="110">
        <v>0</v>
      </c>
      <c r="BE32" s="110">
        <f t="shared" si="57"/>
        <v>0</v>
      </c>
      <c r="BF32" s="166">
        <v>-10741281.872396899</v>
      </c>
      <c r="BG32" s="22">
        <f t="shared" si="17"/>
        <v>-10741281.872396899</v>
      </c>
      <c r="BH32" s="22">
        <f t="shared" si="18"/>
        <v>0</v>
      </c>
      <c r="BI32" s="138"/>
      <c r="BJ32" s="135"/>
      <c r="BK32" s="135"/>
      <c r="BL32" s="135"/>
      <c r="BM32" s="135"/>
      <c r="BN32" s="135"/>
      <c r="BO32" s="135"/>
      <c r="BP32" s="135"/>
      <c r="BQ32" s="135"/>
      <c r="BR32" s="136" t="s">
        <v>408</v>
      </c>
      <c r="BS32" s="136" t="s">
        <v>308</v>
      </c>
      <c r="BT32" s="136" t="s">
        <v>352</v>
      </c>
      <c r="BU32" s="136" t="s">
        <v>125</v>
      </c>
      <c r="BV32" s="136" t="s">
        <v>315</v>
      </c>
      <c r="BW32" s="167">
        <v>39</v>
      </c>
      <c r="BX32" s="22">
        <f t="shared" si="1"/>
        <v>39</v>
      </c>
      <c r="BY32" s="22">
        <f t="shared" si="24"/>
        <v>0</v>
      </c>
      <c r="BZ32" s="168">
        <v>341640</v>
      </c>
      <c r="CA32" s="22">
        <f t="shared" si="19"/>
        <v>341640</v>
      </c>
      <c r="CB32" s="22">
        <f t="shared" si="20"/>
        <v>0</v>
      </c>
      <c r="CC32" s="135">
        <v>0</v>
      </c>
      <c r="CD32" s="136" t="s">
        <v>125</v>
      </c>
      <c r="CE32" s="136" t="s">
        <v>510</v>
      </c>
      <c r="CF32" s="136" t="s">
        <v>510</v>
      </c>
      <c r="CG32" s="135">
        <v>39</v>
      </c>
      <c r="CH32" s="136" t="s">
        <v>125</v>
      </c>
    </row>
    <row r="33" spans="3:86" x14ac:dyDescent="0.25">
      <c r="C33" s="53" t="s">
        <v>125</v>
      </c>
      <c r="D33" s="136" t="s">
        <v>508</v>
      </c>
      <c r="E33" s="136" t="s">
        <v>127</v>
      </c>
      <c r="F33" s="135">
        <v>915</v>
      </c>
      <c r="G33" s="136" t="s">
        <v>302</v>
      </c>
      <c r="H33" s="136" t="s">
        <v>351</v>
      </c>
      <c r="I33" s="138">
        <v>40179</v>
      </c>
      <c r="J33" s="138">
        <v>40543</v>
      </c>
      <c r="K33" s="135" t="s">
        <v>128</v>
      </c>
      <c r="L33" s="135">
        <v>-42</v>
      </c>
      <c r="M33" s="136" t="s">
        <v>306</v>
      </c>
      <c r="N33" s="136" t="s">
        <v>305</v>
      </c>
      <c r="O33" s="135"/>
      <c r="P33" s="135"/>
      <c r="Q33" s="135">
        <v>0</v>
      </c>
      <c r="R33" s="135">
        <v>8760</v>
      </c>
      <c r="S33" s="154">
        <v>35.039302345080898</v>
      </c>
      <c r="T33" s="22">
        <f>30*'Exchange Rates FWD'!$J$11</f>
        <v>35.039302345129499</v>
      </c>
      <c r="U33" s="22">
        <f t="shared" si="25"/>
        <v>-1.387045970474748E-12</v>
      </c>
      <c r="V33" s="136" t="s">
        <v>485</v>
      </c>
      <c r="W33" s="155">
        <v>12891660.118802199</v>
      </c>
      <c r="X33" s="110">
        <f t="shared" si="2"/>
        <v>12891660.118802164</v>
      </c>
      <c r="Y33" s="110">
        <f t="shared" si="21"/>
        <v>2.7452056220263114E-15</v>
      </c>
      <c r="Z33" s="156">
        <v>26.4657566848702</v>
      </c>
      <c r="AA33" s="84">
        <f>(AVERAGE('Price Book'!$G$6:$G$9))*'Exchange Rates FWD'!$Z$11</f>
        <v>26.465756684869749</v>
      </c>
      <c r="AB33" s="22">
        <f t="shared" si="42"/>
        <v>1.7048242473475172E-14</v>
      </c>
      <c r="AC33" s="136" t="s">
        <v>134</v>
      </c>
      <c r="AD33" s="157">
        <v>-9737281.1994974408</v>
      </c>
      <c r="AE33" s="22">
        <f t="shared" si="4"/>
        <v>-9737281.1994974446</v>
      </c>
      <c r="AF33" s="22">
        <f t="shared" si="5"/>
        <v>-3.8258012910772088E-16</v>
      </c>
      <c r="AG33" s="158">
        <v>3154378.9193047299</v>
      </c>
      <c r="AH33" s="22">
        <f>$L33*$R33*($Z33-S33)</f>
        <v>3154378.9193047201</v>
      </c>
      <c r="AI33" s="22">
        <f t="shared" si="6"/>
        <v>3.1000990317352015E-15</v>
      </c>
      <c r="AJ33" s="135">
        <v>0</v>
      </c>
      <c r="AK33" s="159">
        <v>0</v>
      </c>
      <c r="AL33" s="22">
        <v>0</v>
      </c>
      <c r="AM33" s="22">
        <f>AK33-AL33</f>
        <v>0</v>
      </c>
      <c r="AN33" s="160">
        <v>0</v>
      </c>
      <c r="AO33" s="22">
        <f t="shared" si="8"/>
        <v>0</v>
      </c>
      <c r="AP33" s="22">
        <f>AN33-AO33</f>
        <v>0</v>
      </c>
      <c r="AQ33" s="161">
        <v>0</v>
      </c>
      <c r="AR33" s="110">
        <v>0</v>
      </c>
      <c r="AS33" s="22">
        <f t="shared" ref="AS33" si="58">AQ33-AR33</f>
        <v>0</v>
      </c>
      <c r="AT33" s="162">
        <v>3154378.9193047299</v>
      </c>
      <c r="AU33" s="22">
        <f>$L33*$R33*($Z33-$S33)</f>
        <v>3154378.9193047201</v>
      </c>
      <c r="AV33" s="22">
        <f t="shared" si="47"/>
        <v>3.1000990317352015E-15</v>
      </c>
      <c r="AW33" s="163">
        <v>3154378.9193047299</v>
      </c>
      <c r="AX33" s="22">
        <f t="shared" si="12"/>
        <v>3154378.9193047299</v>
      </c>
      <c r="AY33" s="22">
        <f t="shared" si="13"/>
        <v>0</v>
      </c>
      <c r="AZ33" s="164">
        <v>0</v>
      </c>
      <c r="BA33" s="110">
        <v>0</v>
      </c>
      <c r="BB33" s="22">
        <f>AZ33-BA33</f>
        <v>0</v>
      </c>
      <c r="BC33" s="165">
        <v>12891660.118802199</v>
      </c>
      <c r="BD33" s="110">
        <f t="shared" si="30"/>
        <v>12891660.118802164</v>
      </c>
      <c r="BE33" s="110">
        <f t="shared" si="31"/>
        <v>2.7452056220263114E-15</v>
      </c>
      <c r="BF33" s="166">
        <v>12891660.118802199</v>
      </c>
      <c r="BG33" s="22">
        <f t="shared" si="17"/>
        <v>12891660.118802199</v>
      </c>
      <c r="BH33" s="22">
        <f t="shared" si="18"/>
        <v>0</v>
      </c>
      <c r="BI33" s="138"/>
      <c r="BJ33" s="135"/>
      <c r="BK33" s="135"/>
      <c r="BL33" s="135"/>
      <c r="BM33" s="135"/>
      <c r="BN33" s="135"/>
      <c r="BO33" s="135"/>
      <c r="BP33" s="135"/>
      <c r="BQ33" s="135"/>
      <c r="BR33" s="136" t="s">
        <v>408</v>
      </c>
      <c r="BS33" s="136" t="s">
        <v>308</v>
      </c>
      <c r="BT33" s="136" t="s">
        <v>352</v>
      </c>
      <c r="BU33" s="136" t="s">
        <v>125</v>
      </c>
      <c r="BV33" s="136" t="s">
        <v>315</v>
      </c>
      <c r="BW33" s="167">
        <v>-42</v>
      </c>
      <c r="BX33" s="22">
        <f t="shared" si="1"/>
        <v>-42</v>
      </c>
      <c r="BY33" s="22">
        <f t="shared" si="24"/>
        <v>0</v>
      </c>
      <c r="BZ33" s="168">
        <v>-367920</v>
      </c>
      <c r="CA33" s="22">
        <f t="shared" si="19"/>
        <v>-367920</v>
      </c>
      <c r="CB33" s="22">
        <f t="shared" si="20"/>
        <v>0</v>
      </c>
      <c r="CC33" s="135">
        <v>0</v>
      </c>
      <c r="CD33" s="136" t="s">
        <v>125</v>
      </c>
      <c r="CE33" s="136" t="s">
        <v>510</v>
      </c>
      <c r="CF33" s="136" t="s">
        <v>510</v>
      </c>
      <c r="CG33" s="135">
        <v>-42</v>
      </c>
      <c r="CH33" s="136" t="s">
        <v>125</v>
      </c>
    </row>
    <row r="34" spans="3:86" x14ac:dyDescent="0.25">
      <c r="C34" s="53" t="s">
        <v>125</v>
      </c>
      <c r="D34" s="136" t="s">
        <v>508</v>
      </c>
      <c r="E34" s="136" t="s">
        <v>127</v>
      </c>
      <c r="F34" s="135">
        <v>915</v>
      </c>
      <c r="G34" s="136" t="s">
        <v>302</v>
      </c>
      <c r="H34" s="136" t="s">
        <v>351</v>
      </c>
      <c r="I34" s="138">
        <v>40179</v>
      </c>
      <c r="J34" s="138">
        <v>40543</v>
      </c>
      <c r="K34" s="135" t="s">
        <v>128</v>
      </c>
      <c r="L34" s="135">
        <v>39</v>
      </c>
      <c r="M34" s="136" t="s">
        <v>306</v>
      </c>
      <c r="N34" s="136" t="s">
        <v>305</v>
      </c>
      <c r="O34" s="135"/>
      <c r="P34" s="135"/>
      <c r="Q34" s="135">
        <v>0</v>
      </c>
      <c r="R34" s="135">
        <v>8760</v>
      </c>
      <c r="S34" s="154">
        <v>256.06626629878701</v>
      </c>
      <c r="T34" s="22">
        <f>((28*350400+29*359160)/(350400+359160))*'Exchange Rates Hist'!$N$3</f>
        <v>256.0662662987869</v>
      </c>
      <c r="U34" s="22">
        <f t="shared" si="25"/>
        <v>4.4397428589427034E-16</v>
      </c>
      <c r="V34" s="136" t="s">
        <v>485</v>
      </c>
      <c r="W34" s="155">
        <v>-87482479.218317598</v>
      </c>
      <c r="X34" s="110">
        <f t="shared" si="2"/>
        <v>-87482479.218317598</v>
      </c>
      <c r="Y34" s="110">
        <f t="shared" si="21"/>
        <v>0</v>
      </c>
      <c r="Z34" s="156">
        <v>26.394571488853199</v>
      </c>
      <c r="AA34" s="84">
        <f>(AVERAGE('Price Book'!$G$6:$G$9))*'Exchange Rates FWD'!$Z$9</f>
        <v>26.394571488853252</v>
      </c>
      <c r="AB34" s="22">
        <f t="shared" si="42"/>
        <v>-2.0190024757368361E-15</v>
      </c>
      <c r="AC34" s="136" t="s">
        <v>134</v>
      </c>
      <c r="AD34" s="157">
        <v>9017441.4034518208</v>
      </c>
      <c r="AE34" s="22">
        <f t="shared" si="4"/>
        <v>9017441.4034518059</v>
      </c>
      <c r="AF34" s="22">
        <f t="shared" si="5"/>
        <v>1.6524821761684621E-15</v>
      </c>
      <c r="AG34" s="158">
        <v>9017441.4034518208</v>
      </c>
      <c r="AH34" s="22">
        <f t="shared" ref="AH34:AH35" si="59">$L34*$R34*$Z34</f>
        <v>9017441.4034518059</v>
      </c>
      <c r="AI34" s="22">
        <f t="shared" si="6"/>
        <v>1.6524821761684621E-15</v>
      </c>
      <c r="AJ34" s="135">
        <v>0</v>
      </c>
      <c r="AK34" s="159">
        <v>4937046.3336052801</v>
      </c>
      <c r="AL34" s="22">
        <f>42*(30*'Exchange Rates Hist'!$N$3-$S34)*$R34</f>
        <v>4937046.3336052299</v>
      </c>
      <c r="AM34" s="22">
        <f t="shared" ref="AM34:AM35" si="60">(AK34-AL34)/AK34</f>
        <v>1.018653981165101E-14</v>
      </c>
      <c r="AN34" s="160">
        <v>4937046.3336052801</v>
      </c>
      <c r="AO34" s="22">
        <f t="shared" si="8"/>
        <v>4937046.3336052801</v>
      </c>
      <c r="AP34" s="22">
        <f t="shared" si="45"/>
        <v>0</v>
      </c>
      <c r="AQ34" s="161">
        <v>-82545432.884712294</v>
      </c>
      <c r="AR34" s="110">
        <f t="shared" si="10"/>
        <v>-82545432.884712324</v>
      </c>
      <c r="AS34" s="110">
        <f>($AQ34-$AR34)/$AQ34</f>
        <v>-3.6104144525256716E-16</v>
      </c>
      <c r="AT34" s="162">
        <v>9017441.4034518208</v>
      </c>
      <c r="AU34" s="22">
        <f t="shared" ref="AU34:AU35" si="61">$L34*$R34*$Z34</f>
        <v>9017441.4034518059</v>
      </c>
      <c r="AV34" s="22">
        <f t="shared" si="47"/>
        <v>1.6524821761684621E-15</v>
      </c>
      <c r="AW34" s="163">
        <v>-73527991.481260493</v>
      </c>
      <c r="AX34" s="22">
        <f t="shared" si="12"/>
        <v>-73527991.481260478</v>
      </c>
      <c r="AY34" s="22">
        <f t="shared" si="13"/>
        <v>2.0265970678180974E-16</v>
      </c>
      <c r="AZ34" s="164">
        <v>-82545432.884712294</v>
      </c>
      <c r="BA34" s="110">
        <f t="shared" si="14"/>
        <v>-82545432.884712324</v>
      </c>
      <c r="BB34" s="22">
        <f t="shared" si="15"/>
        <v>-3.6104144525256716E-16</v>
      </c>
      <c r="BC34" s="165">
        <v>0</v>
      </c>
      <c r="BD34" s="110">
        <v>0</v>
      </c>
      <c r="BE34" s="110">
        <f t="shared" ref="BE34:BE35" si="62">BC34-BD34</f>
        <v>0</v>
      </c>
      <c r="BF34" s="166">
        <v>-82545432.884712294</v>
      </c>
      <c r="BG34" s="22">
        <f t="shared" si="17"/>
        <v>-82545432.884712294</v>
      </c>
      <c r="BH34" s="22">
        <f t="shared" si="18"/>
        <v>0</v>
      </c>
      <c r="BI34" s="138"/>
      <c r="BJ34" s="135"/>
      <c r="BK34" s="135"/>
      <c r="BL34" s="135"/>
      <c r="BM34" s="135"/>
      <c r="BN34" s="135"/>
      <c r="BO34" s="135"/>
      <c r="BP34" s="135"/>
      <c r="BQ34" s="135"/>
      <c r="BR34" s="136" t="s">
        <v>124</v>
      </c>
      <c r="BS34" s="136" t="s">
        <v>308</v>
      </c>
      <c r="BT34" s="136" t="s">
        <v>352</v>
      </c>
      <c r="BU34" s="136" t="s">
        <v>125</v>
      </c>
      <c r="BV34" s="136" t="s">
        <v>315</v>
      </c>
      <c r="BW34" s="167">
        <v>39</v>
      </c>
      <c r="BX34" s="22">
        <f t="shared" si="1"/>
        <v>39</v>
      </c>
      <c r="BY34" s="22">
        <f t="shared" si="24"/>
        <v>0</v>
      </c>
      <c r="BZ34" s="168">
        <v>341640</v>
      </c>
      <c r="CA34" s="22">
        <f t="shared" si="19"/>
        <v>341640</v>
      </c>
      <c r="CB34" s="22">
        <f t="shared" si="20"/>
        <v>0</v>
      </c>
      <c r="CC34" s="135">
        <v>0</v>
      </c>
      <c r="CD34" s="136" t="s">
        <v>125</v>
      </c>
      <c r="CE34" s="136" t="s">
        <v>510</v>
      </c>
      <c r="CF34" s="136" t="s">
        <v>510</v>
      </c>
      <c r="CG34" s="135">
        <v>39</v>
      </c>
      <c r="CH34" s="136" t="s">
        <v>125</v>
      </c>
    </row>
    <row r="35" spans="3:86" x14ac:dyDescent="0.25">
      <c r="C35" s="53" t="s">
        <v>125</v>
      </c>
      <c r="D35" s="136" t="s">
        <v>508</v>
      </c>
      <c r="E35" s="136" t="s">
        <v>127</v>
      </c>
      <c r="F35" s="135">
        <v>915</v>
      </c>
      <c r="G35" s="136" t="s">
        <v>302</v>
      </c>
      <c r="H35" s="136" t="s">
        <v>351</v>
      </c>
      <c r="I35" s="138">
        <v>40179</v>
      </c>
      <c r="J35" s="138">
        <v>40543</v>
      </c>
      <c r="K35" s="135" t="s">
        <v>128</v>
      </c>
      <c r="L35" s="135">
        <v>39</v>
      </c>
      <c r="M35" s="136" t="s">
        <v>306</v>
      </c>
      <c r="N35" s="136" t="s">
        <v>305</v>
      </c>
      <c r="O35" s="135"/>
      <c r="P35" s="135"/>
      <c r="Q35" s="135">
        <v>0</v>
      </c>
      <c r="R35" s="135">
        <v>8760</v>
      </c>
      <c r="S35" s="154">
        <v>262.55457405264201</v>
      </c>
      <c r="T35" s="22">
        <f>(29)*'Exchange Rates Hist'!$N$4</f>
        <v>262.55457405264139</v>
      </c>
      <c r="U35" s="22">
        <f t="shared" si="25"/>
        <v>2.3815148135393765E-15</v>
      </c>
      <c r="V35" s="136" t="s">
        <v>485</v>
      </c>
      <c r="W35" s="155">
        <v>-89699144.679344401</v>
      </c>
      <c r="X35" s="110">
        <f t="shared" si="2"/>
        <v>-89699144.679344609</v>
      </c>
      <c r="Y35" s="110">
        <f t="shared" si="21"/>
        <v>-2.3257329538606694E-15</v>
      </c>
      <c r="Z35" s="156">
        <v>26.394571488853199</v>
      </c>
      <c r="AA35" s="84">
        <f>(AVERAGE('Price Book'!$G$6:$G$9))*'Exchange Rates FWD'!$Z$9</f>
        <v>26.394571488853252</v>
      </c>
      <c r="AB35" s="22">
        <f t="shared" si="42"/>
        <v>-2.0190024757368361E-15</v>
      </c>
      <c r="AC35" s="136" t="s">
        <v>134</v>
      </c>
      <c r="AD35" s="157">
        <v>9017441.4034518208</v>
      </c>
      <c r="AE35" s="22">
        <f t="shared" si="4"/>
        <v>9017441.4034518059</v>
      </c>
      <c r="AF35" s="22">
        <f t="shared" si="5"/>
        <v>1.6524821761684621E-15</v>
      </c>
      <c r="AG35" s="158">
        <v>9017441.4034518208</v>
      </c>
      <c r="AH35" s="22">
        <f t="shared" si="59"/>
        <v>9017441.4034518059</v>
      </c>
      <c r="AI35" s="22">
        <f t="shared" si="6"/>
        <v>1.6524821761684621E-15</v>
      </c>
      <c r="AJ35" s="135">
        <v>0</v>
      </c>
      <c r="AK35" s="159">
        <v>6503386.2632239098</v>
      </c>
      <c r="AL35" s="22">
        <f>((40)*(30-28)*'Exchange Rates Hist'!$N$4+(42-40)*(30-29)*'Exchange Rates Hist'!$N$4)*$R31</f>
        <v>6503386.2632239088</v>
      </c>
      <c r="AM35" s="22">
        <f t="shared" si="60"/>
        <v>1.4320579109409932E-16</v>
      </c>
      <c r="AN35" s="160">
        <v>6503386.2632239098</v>
      </c>
      <c r="AO35" s="22">
        <f t="shared" si="8"/>
        <v>6503386.2632239098</v>
      </c>
      <c r="AP35" s="22">
        <f t="shared" si="45"/>
        <v>0</v>
      </c>
      <c r="AQ35" s="161">
        <v>-83195758.416120499</v>
      </c>
      <c r="AR35" s="110">
        <f t="shared" si="10"/>
        <v>-83195758.416120693</v>
      </c>
      <c r="AS35" s="110">
        <f>($AQ35-$AR35)/$AQ35</f>
        <v>-2.3284251409923341E-15</v>
      </c>
      <c r="AT35" s="162">
        <v>9017441.4034518208</v>
      </c>
      <c r="AU35" s="22">
        <f t="shared" si="61"/>
        <v>9017441.4034518059</v>
      </c>
      <c r="AV35" s="22">
        <f t="shared" si="47"/>
        <v>1.6524821761684621E-15</v>
      </c>
      <c r="AW35" s="163">
        <v>-74178317.012668699</v>
      </c>
      <c r="AX35" s="22">
        <f t="shared" si="12"/>
        <v>-74178317.012668684</v>
      </c>
      <c r="AY35" s="22">
        <f t="shared" si="13"/>
        <v>2.0088297758633065E-16</v>
      </c>
      <c r="AZ35" s="164">
        <v>-83195758.416120499</v>
      </c>
      <c r="BA35" s="110">
        <f t="shared" si="14"/>
        <v>-83195758.416120693</v>
      </c>
      <c r="BB35" s="22">
        <f t="shared" si="15"/>
        <v>-2.3284251409923341E-15</v>
      </c>
      <c r="BC35" s="165">
        <v>0</v>
      </c>
      <c r="BD35" s="110">
        <v>0</v>
      </c>
      <c r="BE35" s="110">
        <f t="shared" si="62"/>
        <v>0</v>
      </c>
      <c r="BF35" s="166">
        <v>-83195758.416120499</v>
      </c>
      <c r="BG35" s="22">
        <f t="shared" si="17"/>
        <v>-83195758.416120499</v>
      </c>
      <c r="BH35" s="22">
        <f t="shared" si="18"/>
        <v>0</v>
      </c>
      <c r="BI35" s="138"/>
      <c r="BJ35" s="135"/>
      <c r="BK35" s="135"/>
      <c r="BL35" s="135"/>
      <c r="BM35" s="135"/>
      <c r="BN35" s="135"/>
      <c r="BO35" s="135"/>
      <c r="BP35" s="135"/>
      <c r="BQ35" s="135"/>
      <c r="BR35" s="136" t="s">
        <v>124</v>
      </c>
      <c r="BS35" s="136" t="s">
        <v>308</v>
      </c>
      <c r="BT35" s="136" t="s">
        <v>352</v>
      </c>
      <c r="BU35" s="136" t="s">
        <v>125</v>
      </c>
      <c r="BV35" s="136" t="s">
        <v>315</v>
      </c>
      <c r="BW35" s="167">
        <v>39</v>
      </c>
      <c r="BX35" s="22">
        <f t="shared" si="1"/>
        <v>39</v>
      </c>
      <c r="BY35" s="22">
        <f t="shared" si="24"/>
        <v>0</v>
      </c>
      <c r="BZ35" s="168">
        <v>341640</v>
      </c>
      <c r="CA35" s="22">
        <f t="shared" si="19"/>
        <v>341640</v>
      </c>
      <c r="CB35" s="22">
        <f t="shared" si="20"/>
        <v>0</v>
      </c>
      <c r="CC35" s="135">
        <v>0</v>
      </c>
      <c r="CD35" s="136" t="s">
        <v>125</v>
      </c>
      <c r="CE35" s="136" t="s">
        <v>510</v>
      </c>
      <c r="CF35" s="136" t="s">
        <v>510</v>
      </c>
      <c r="CG35" s="135">
        <v>39</v>
      </c>
      <c r="CH35" s="136" t="s">
        <v>125</v>
      </c>
    </row>
    <row r="36" spans="3:86" x14ac:dyDescent="0.25">
      <c r="C36" s="53" t="s">
        <v>125</v>
      </c>
      <c r="D36" s="136" t="s">
        <v>508</v>
      </c>
      <c r="E36" s="136" t="s">
        <v>127</v>
      </c>
      <c r="F36" s="135">
        <v>915</v>
      </c>
      <c r="G36" s="136" t="s">
        <v>302</v>
      </c>
      <c r="H36" s="136" t="s">
        <v>351</v>
      </c>
      <c r="I36" s="138">
        <v>40179</v>
      </c>
      <c r="J36" s="138">
        <v>40543</v>
      </c>
      <c r="K36" s="135" t="s">
        <v>128</v>
      </c>
      <c r="L36" s="135">
        <v>-42</v>
      </c>
      <c r="M36" s="136" t="s">
        <v>306</v>
      </c>
      <c r="N36" s="136" t="s">
        <v>305</v>
      </c>
      <c r="O36" s="135"/>
      <c r="P36" s="135"/>
      <c r="Q36" s="135">
        <v>0</v>
      </c>
      <c r="R36" s="135">
        <v>8760</v>
      </c>
      <c r="S36" s="154">
        <v>272.02915044305098</v>
      </c>
      <c r="T36" s="22">
        <f>30*'Exchange Rates FWD'!$R$11</f>
        <v>272.02915044231872</v>
      </c>
      <c r="U36" s="22">
        <f t="shared" si="25"/>
        <v>2.6918325501965868E-12</v>
      </c>
      <c r="V36" s="136" t="s">
        <v>485</v>
      </c>
      <c r="W36" s="155">
        <v>100084965.03100701</v>
      </c>
      <c r="X36" s="110">
        <f t="shared" si="2"/>
        <v>100084965.03100732</v>
      </c>
      <c r="Y36" s="110">
        <f t="shared" si="21"/>
        <v>-3.1265873448010365E-15</v>
      </c>
      <c r="Z36" s="156">
        <v>26.4657566848702</v>
      </c>
      <c r="AA36" s="84">
        <f>(AVERAGE('Price Book'!$G$6:$G$9))*'Exchange Rates FWD'!$Z$11</f>
        <v>26.465756684869749</v>
      </c>
      <c r="AB36" s="22">
        <f t="shared" si="42"/>
        <v>1.7048242473475172E-14</v>
      </c>
      <c r="AC36" s="136" t="s">
        <v>134</v>
      </c>
      <c r="AD36" s="157">
        <v>-9737281.1994974408</v>
      </c>
      <c r="AE36" s="22">
        <f t="shared" si="4"/>
        <v>-9737281.1994974446</v>
      </c>
      <c r="AF36" s="22">
        <f t="shared" si="5"/>
        <v>-3.8258012910772088E-16</v>
      </c>
      <c r="AG36" s="158">
        <v>90347683.831509903</v>
      </c>
      <c r="AH36" s="22">
        <f>$L36*$R36*($Z36-S36)</f>
        <v>90347683.831509873</v>
      </c>
      <c r="AI36" s="22">
        <f t="shared" si="6"/>
        <v>3.2986260547944863E-16</v>
      </c>
      <c r="AJ36" s="135">
        <v>0</v>
      </c>
      <c r="AK36" s="159">
        <v>0</v>
      </c>
      <c r="AL36" s="22">
        <v>0</v>
      </c>
      <c r="AM36" s="22">
        <f t="shared" ref="AM36:AM54" si="63">AK36-AL36</f>
        <v>0</v>
      </c>
      <c r="AN36" s="160">
        <v>0</v>
      </c>
      <c r="AO36" s="22">
        <f t="shared" si="8"/>
        <v>0</v>
      </c>
      <c r="AP36" s="22">
        <f>AN36-AO36</f>
        <v>0</v>
      </c>
      <c r="AQ36" s="161">
        <v>0</v>
      </c>
      <c r="AR36" s="110">
        <v>0</v>
      </c>
      <c r="AS36" s="22">
        <f t="shared" ref="AS36" si="64">AQ36-AR36</f>
        <v>0</v>
      </c>
      <c r="AT36" s="162">
        <v>90347683.831509903</v>
      </c>
      <c r="AU36" s="22">
        <f>$L36*$R36*($Z36-$S36)</f>
        <v>90347683.831509873</v>
      </c>
      <c r="AV36" s="22">
        <f t="shared" si="47"/>
        <v>3.2986260547944863E-16</v>
      </c>
      <c r="AW36" s="163">
        <v>90347683.831509903</v>
      </c>
      <c r="AX36" s="22">
        <f t="shared" si="12"/>
        <v>90347683.831509903</v>
      </c>
      <c r="AY36" s="22">
        <f t="shared" si="13"/>
        <v>0</v>
      </c>
      <c r="AZ36" s="164">
        <v>0</v>
      </c>
      <c r="BA36" s="110">
        <v>0</v>
      </c>
      <c r="BB36" s="22">
        <f>AZ36-BA36</f>
        <v>0</v>
      </c>
      <c r="BC36" s="165">
        <v>100084965.03100701</v>
      </c>
      <c r="BD36" s="110">
        <f t="shared" si="30"/>
        <v>100084965.03100732</v>
      </c>
      <c r="BE36" s="110">
        <f t="shared" si="31"/>
        <v>-3.1265873448010365E-15</v>
      </c>
      <c r="BF36" s="166">
        <v>100084965.03100701</v>
      </c>
      <c r="BG36" s="22">
        <f t="shared" si="17"/>
        <v>100084965.03100701</v>
      </c>
      <c r="BH36" s="22">
        <f t="shared" si="18"/>
        <v>0</v>
      </c>
      <c r="BI36" s="138"/>
      <c r="BJ36" s="135"/>
      <c r="BK36" s="135"/>
      <c r="BL36" s="135"/>
      <c r="BM36" s="135"/>
      <c r="BN36" s="135"/>
      <c r="BO36" s="135"/>
      <c r="BP36" s="135"/>
      <c r="BQ36" s="135"/>
      <c r="BR36" s="136" t="s">
        <v>124</v>
      </c>
      <c r="BS36" s="136" t="s">
        <v>308</v>
      </c>
      <c r="BT36" s="136" t="s">
        <v>352</v>
      </c>
      <c r="BU36" s="136" t="s">
        <v>125</v>
      </c>
      <c r="BV36" s="136" t="s">
        <v>315</v>
      </c>
      <c r="BW36" s="167">
        <v>-42</v>
      </c>
      <c r="BX36" s="22">
        <f t="shared" si="1"/>
        <v>-42</v>
      </c>
      <c r="BY36" s="22">
        <f t="shared" si="24"/>
        <v>0</v>
      </c>
      <c r="BZ36" s="168">
        <v>-367920</v>
      </c>
      <c r="CA36" s="22">
        <f t="shared" si="19"/>
        <v>-367920</v>
      </c>
      <c r="CB36" s="22">
        <f t="shared" si="20"/>
        <v>0</v>
      </c>
      <c r="CC36" s="135">
        <v>0</v>
      </c>
      <c r="CD36" s="136" t="s">
        <v>125</v>
      </c>
      <c r="CE36" s="136" t="s">
        <v>510</v>
      </c>
      <c r="CF36" s="136" t="s">
        <v>510</v>
      </c>
      <c r="CG36" s="135">
        <v>-42</v>
      </c>
      <c r="CH36" s="136" t="s">
        <v>125</v>
      </c>
    </row>
    <row r="37" spans="3:86" x14ac:dyDescent="0.25">
      <c r="C37" s="53" t="s">
        <v>125</v>
      </c>
      <c r="D37" s="136" t="s">
        <v>508</v>
      </c>
      <c r="E37" s="136" t="s">
        <v>127</v>
      </c>
      <c r="F37" s="135">
        <v>913</v>
      </c>
      <c r="G37" s="136" t="s">
        <v>302</v>
      </c>
      <c r="H37" s="136" t="s">
        <v>340</v>
      </c>
      <c r="I37" s="138">
        <v>40909</v>
      </c>
      <c r="J37" s="138">
        <v>40939</v>
      </c>
      <c r="K37" s="135" t="s">
        <v>128</v>
      </c>
      <c r="L37" s="135">
        <v>-42</v>
      </c>
      <c r="M37" s="136" t="s">
        <v>306</v>
      </c>
      <c r="N37" s="136" t="s">
        <v>305</v>
      </c>
      <c r="O37" s="135"/>
      <c r="P37" s="135"/>
      <c r="Q37" s="135">
        <v>0</v>
      </c>
      <c r="R37" s="135">
        <v>744</v>
      </c>
      <c r="S37" s="154">
        <v>34.466874182474001</v>
      </c>
      <c r="T37" s="22">
        <f>30*'Exchange Rates Hist'!$I$3</f>
        <v>34.466874182474101</v>
      </c>
      <c r="U37" s="22">
        <f t="shared" si="25"/>
        <v>-2.8861330006245937E-15</v>
      </c>
      <c r="V37" s="136" t="s">
        <v>485</v>
      </c>
      <c r="W37" s="155">
        <v>1077020.88445395</v>
      </c>
      <c r="X37" s="110">
        <f t="shared" si="2"/>
        <v>1077020.8844539477</v>
      </c>
      <c r="Y37" s="110">
        <f t="shared" si="21"/>
        <v>2.1618024962618517E-15</v>
      </c>
      <c r="Z37" s="156">
        <v>72.424299912269007</v>
      </c>
      <c r="AA37" s="22">
        <f>'Price Book'!$B$17*'Exchange Rates FWD'!$R$9</f>
        <v>72.42429991226912</v>
      </c>
      <c r="AB37" s="22">
        <f t="shared" si="42"/>
        <v>-1.5697333334161365E-15</v>
      </c>
      <c r="AC37" s="136" t="s">
        <v>134</v>
      </c>
      <c r="AD37" s="157">
        <v>-2263114.5236585801</v>
      </c>
      <c r="AE37" s="22">
        <f t="shared" si="4"/>
        <v>-2263114.523658582</v>
      </c>
      <c r="AF37" s="22">
        <f t="shared" si="5"/>
        <v>-8.2304502479166671E-16</v>
      </c>
      <c r="AG37" s="158">
        <v>-2263114.5236585801</v>
      </c>
      <c r="AH37" s="22">
        <f t="shared" ref="AH37:AH38" si="65">$L37*$R37*$Z37</f>
        <v>-2263114.523658582</v>
      </c>
      <c r="AI37" s="22">
        <f t="shared" si="6"/>
        <v>-8.2304502479166671E-16</v>
      </c>
      <c r="AJ37" s="135">
        <v>0</v>
      </c>
      <c r="AK37" s="159">
        <v>0</v>
      </c>
      <c r="AL37" s="22">
        <v>0</v>
      </c>
      <c r="AM37" s="22">
        <f t="shared" si="63"/>
        <v>0</v>
      </c>
      <c r="AN37" s="160">
        <v>0</v>
      </c>
      <c r="AO37" s="22">
        <f t="shared" si="8"/>
        <v>0</v>
      </c>
      <c r="AP37" s="22">
        <f t="shared" ref="AP37:AP54" si="66">AN37-AO37</f>
        <v>0</v>
      </c>
      <c r="AQ37" s="161">
        <v>1077020.88445395</v>
      </c>
      <c r="AR37" s="110">
        <f t="shared" si="10"/>
        <v>1077020.8844539477</v>
      </c>
      <c r="AS37" s="110">
        <f>($AQ37-$AR37)/$AQ37</f>
        <v>2.1618024962618517E-15</v>
      </c>
      <c r="AT37" s="162">
        <v>-2263114.5236585801</v>
      </c>
      <c r="AU37" s="22">
        <f t="shared" ref="AU37:AU38" si="67">$L37*$R37*$Z37</f>
        <v>-2263114.523658582</v>
      </c>
      <c r="AV37" s="22">
        <f t="shared" si="47"/>
        <v>-8.2304502479166671E-16</v>
      </c>
      <c r="AW37" s="163">
        <v>-1186093.6392046399</v>
      </c>
      <c r="AX37" s="22">
        <f t="shared" si="12"/>
        <v>-1186093.6392046302</v>
      </c>
      <c r="AY37" s="22">
        <f t="shared" si="13"/>
        <v>8.2446163694292829E-15</v>
      </c>
      <c r="AZ37" s="164">
        <v>1077020.88445395</v>
      </c>
      <c r="BA37" s="110">
        <f t="shared" si="14"/>
        <v>1077020.8844539477</v>
      </c>
      <c r="BB37" s="22">
        <f t="shared" si="15"/>
        <v>2.1618024962618517E-15</v>
      </c>
      <c r="BC37" s="165">
        <v>0</v>
      </c>
      <c r="BD37" s="110">
        <v>0</v>
      </c>
      <c r="BE37" s="110">
        <f t="shared" ref="BE37:BE38" si="68">BC37-BD37</f>
        <v>0</v>
      </c>
      <c r="BF37" s="166">
        <v>1077020.88445395</v>
      </c>
      <c r="BG37" s="22">
        <f t="shared" si="17"/>
        <v>1077020.88445395</v>
      </c>
      <c r="BH37" s="22">
        <f t="shared" si="18"/>
        <v>0</v>
      </c>
      <c r="BI37" s="138"/>
      <c r="BJ37" s="135"/>
      <c r="BK37" s="135"/>
      <c r="BL37" s="135"/>
      <c r="BM37" s="135"/>
      <c r="BN37" s="135"/>
      <c r="BO37" s="135"/>
      <c r="BP37" s="135"/>
      <c r="BQ37" s="135"/>
      <c r="BR37" s="136" t="s">
        <v>408</v>
      </c>
      <c r="BS37" s="136" t="s">
        <v>308</v>
      </c>
      <c r="BT37" s="136" t="s">
        <v>185</v>
      </c>
      <c r="BU37" s="136" t="s">
        <v>125</v>
      </c>
      <c r="BV37" s="136" t="s">
        <v>315</v>
      </c>
      <c r="BW37" s="167">
        <v>-3.56712328767123</v>
      </c>
      <c r="BX37" s="22">
        <f t="shared" si="1"/>
        <v>-3.5671232876712327</v>
      </c>
      <c r="BY37" s="22">
        <f t="shared" si="24"/>
        <v>0</v>
      </c>
      <c r="BZ37" s="168">
        <v>-31248</v>
      </c>
      <c r="CA37" s="22">
        <f t="shared" si="19"/>
        <v>-31248</v>
      </c>
      <c r="CB37" s="22">
        <f t="shared" si="20"/>
        <v>0</v>
      </c>
      <c r="CC37" s="135">
        <v>0</v>
      </c>
      <c r="CD37" s="136" t="s">
        <v>125</v>
      </c>
      <c r="CE37" s="136" t="s">
        <v>511</v>
      </c>
      <c r="CF37" s="136" t="s">
        <v>511</v>
      </c>
      <c r="CG37" s="135">
        <v>-42</v>
      </c>
      <c r="CH37" s="136" t="s">
        <v>125</v>
      </c>
    </row>
    <row r="38" spans="3:86" x14ac:dyDescent="0.25">
      <c r="C38" s="53" t="s">
        <v>125</v>
      </c>
      <c r="D38" s="136" t="s">
        <v>508</v>
      </c>
      <c r="E38" s="136" t="s">
        <v>127</v>
      </c>
      <c r="F38" s="135">
        <v>913</v>
      </c>
      <c r="G38" s="136" t="s">
        <v>302</v>
      </c>
      <c r="H38" s="136" t="s">
        <v>340</v>
      </c>
      <c r="I38" s="138">
        <v>40909</v>
      </c>
      <c r="J38" s="138">
        <v>40939</v>
      </c>
      <c r="K38" s="135" t="s">
        <v>128</v>
      </c>
      <c r="L38" s="135">
        <v>-42</v>
      </c>
      <c r="M38" s="136" t="s">
        <v>306</v>
      </c>
      <c r="N38" s="136" t="s">
        <v>305</v>
      </c>
      <c r="O38" s="135"/>
      <c r="P38" s="135"/>
      <c r="Q38" s="135">
        <v>0</v>
      </c>
      <c r="R38" s="135">
        <v>744</v>
      </c>
      <c r="S38" s="154">
        <v>35.066932213317699</v>
      </c>
      <c r="T38" s="22">
        <f>30*'Exchange Rates Hist'!$I$4</f>
        <v>35.0669322133176</v>
      </c>
      <c r="U38" s="22">
        <f t="shared" si="25"/>
        <v>2.8367460946194516E-15</v>
      </c>
      <c r="V38" s="136" t="s">
        <v>485</v>
      </c>
      <c r="W38" s="155">
        <v>1095771.49780175</v>
      </c>
      <c r="X38" s="110">
        <f t="shared" si="2"/>
        <v>1095771.4978017514</v>
      </c>
      <c r="Y38" s="110">
        <f t="shared" si="21"/>
        <v>-1.274886109673172E-15</v>
      </c>
      <c r="Z38" s="156">
        <v>72.424299912269007</v>
      </c>
      <c r="AA38" s="22">
        <f>'Price Book'!$B$17*'Exchange Rates FWD'!$R$9</f>
        <v>72.42429991226912</v>
      </c>
      <c r="AB38" s="22">
        <f t="shared" si="42"/>
        <v>-1.5697333334161365E-15</v>
      </c>
      <c r="AC38" s="136" t="s">
        <v>134</v>
      </c>
      <c r="AD38" s="157">
        <v>-2263114.5236585801</v>
      </c>
      <c r="AE38" s="22">
        <f t="shared" si="4"/>
        <v>-2263114.523658582</v>
      </c>
      <c r="AF38" s="22">
        <f t="shared" si="5"/>
        <v>-8.2304502479166671E-16</v>
      </c>
      <c r="AG38" s="158">
        <v>-2263114.5236585801</v>
      </c>
      <c r="AH38" s="22">
        <f t="shared" si="65"/>
        <v>-2263114.523658582</v>
      </c>
      <c r="AI38" s="22">
        <f t="shared" si="6"/>
        <v>-8.2304502479166671E-16</v>
      </c>
      <c r="AJ38" s="135">
        <v>0</v>
      </c>
      <c r="AK38" s="159">
        <v>0</v>
      </c>
      <c r="AL38" s="22">
        <v>0</v>
      </c>
      <c r="AM38" s="22">
        <f t="shared" si="63"/>
        <v>0</v>
      </c>
      <c r="AN38" s="160">
        <v>0</v>
      </c>
      <c r="AO38" s="22">
        <f t="shared" si="8"/>
        <v>0</v>
      </c>
      <c r="AP38" s="22">
        <f t="shared" si="66"/>
        <v>0</v>
      </c>
      <c r="AQ38" s="161">
        <v>1095771.49780175</v>
      </c>
      <c r="AR38" s="110">
        <f t="shared" si="10"/>
        <v>1095771.4978017514</v>
      </c>
      <c r="AS38" s="110">
        <f>($AQ38-$AR38)/$AQ38</f>
        <v>-1.274886109673172E-15</v>
      </c>
      <c r="AT38" s="162">
        <v>-2263114.5236585801</v>
      </c>
      <c r="AU38" s="22">
        <f t="shared" si="67"/>
        <v>-2263114.523658582</v>
      </c>
      <c r="AV38" s="22">
        <f t="shared" si="47"/>
        <v>-8.2304502479166671E-16</v>
      </c>
      <c r="AW38" s="163">
        <v>-1167343.0258568299</v>
      </c>
      <c r="AX38" s="22">
        <f t="shared" si="12"/>
        <v>-1167343.0258568302</v>
      </c>
      <c r="AY38" s="22">
        <f t="shared" si="13"/>
        <v>-1.994534926723633E-16</v>
      </c>
      <c r="AZ38" s="164">
        <v>1095771.49780175</v>
      </c>
      <c r="BA38" s="110">
        <f t="shared" si="14"/>
        <v>1095771.4978017514</v>
      </c>
      <c r="BB38" s="22">
        <f t="shared" si="15"/>
        <v>-1.274886109673172E-15</v>
      </c>
      <c r="BC38" s="165">
        <v>0</v>
      </c>
      <c r="BD38" s="110">
        <v>0</v>
      </c>
      <c r="BE38" s="110">
        <f t="shared" si="68"/>
        <v>0</v>
      </c>
      <c r="BF38" s="166">
        <v>1095771.49780175</v>
      </c>
      <c r="BG38" s="22">
        <f t="shared" si="17"/>
        <v>1095771.49780175</v>
      </c>
      <c r="BH38" s="22">
        <f t="shared" si="18"/>
        <v>0</v>
      </c>
      <c r="BI38" s="138"/>
      <c r="BJ38" s="135"/>
      <c r="BK38" s="135"/>
      <c r="BL38" s="135"/>
      <c r="BM38" s="135"/>
      <c r="BN38" s="135"/>
      <c r="BO38" s="135"/>
      <c r="BP38" s="135"/>
      <c r="BQ38" s="135"/>
      <c r="BR38" s="136" t="s">
        <v>408</v>
      </c>
      <c r="BS38" s="136" t="s">
        <v>308</v>
      </c>
      <c r="BT38" s="136" t="s">
        <v>185</v>
      </c>
      <c r="BU38" s="136" t="s">
        <v>125</v>
      </c>
      <c r="BV38" s="136" t="s">
        <v>315</v>
      </c>
      <c r="BW38" s="167">
        <v>-3.56712328767123</v>
      </c>
      <c r="BX38" s="22">
        <f t="shared" si="1"/>
        <v>-3.5671232876712327</v>
      </c>
      <c r="BY38" s="22">
        <f t="shared" si="24"/>
        <v>0</v>
      </c>
      <c r="BZ38" s="168">
        <v>-31248</v>
      </c>
      <c r="CA38" s="22">
        <f t="shared" si="19"/>
        <v>-31248</v>
      </c>
      <c r="CB38" s="22">
        <f t="shared" si="20"/>
        <v>0</v>
      </c>
      <c r="CC38" s="135">
        <v>0</v>
      </c>
      <c r="CD38" s="136" t="s">
        <v>125</v>
      </c>
      <c r="CE38" s="136" t="s">
        <v>511</v>
      </c>
      <c r="CF38" s="136" t="s">
        <v>511</v>
      </c>
      <c r="CG38" s="135">
        <v>-42</v>
      </c>
      <c r="CH38" s="136" t="s">
        <v>125</v>
      </c>
    </row>
    <row r="39" spans="3:86" x14ac:dyDescent="0.25">
      <c r="C39" s="53" t="s">
        <v>125</v>
      </c>
      <c r="D39" s="136" t="s">
        <v>508</v>
      </c>
      <c r="E39" s="136" t="s">
        <v>127</v>
      </c>
      <c r="F39" s="135">
        <v>913</v>
      </c>
      <c r="G39" s="136" t="s">
        <v>302</v>
      </c>
      <c r="H39" s="136" t="s">
        <v>340</v>
      </c>
      <c r="I39" s="138">
        <v>40909</v>
      </c>
      <c r="J39" s="138">
        <v>40939</v>
      </c>
      <c r="K39" s="135" t="s">
        <v>128</v>
      </c>
      <c r="L39" s="135">
        <v>-42</v>
      </c>
      <c r="M39" s="136" t="s">
        <v>306</v>
      </c>
      <c r="N39" s="136" t="s">
        <v>305</v>
      </c>
      <c r="O39" s="135"/>
      <c r="P39" s="135"/>
      <c r="Q39" s="135">
        <v>0</v>
      </c>
      <c r="R39" s="135">
        <v>744</v>
      </c>
      <c r="S39" s="154">
        <v>35.039302345080898</v>
      </c>
      <c r="T39" s="22">
        <f>30*'Exchange Rates FWD'!$J$11</f>
        <v>35.039302345129499</v>
      </c>
      <c r="U39" s="22">
        <f t="shared" si="25"/>
        <v>-1.387045970474748E-12</v>
      </c>
      <c r="V39" s="136" t="s">
        <v>485</v>
      </c>
      <c r="W39" s="155">
        <v>1094908.1196790901</v>
      </c>
      <c r="X39" s="110">
        <f t="shared" si="2"/>
        <v>1094908.119679088</v>
      </c>
      <c r="Y39" s="110">
        <f t="shared" si="21"/>
        <v>1.9138371112810778E-15</v>
      </c>
      <c r="Z39" s="156">
        <v>72.541106784813607</v>
      </c>
      <c r="AA39" s="22">
        <f>'Price Book'!$B$17*'Exchange Rates FWD'!$R$11</f>
        <v>72.541106784618322</v>
      </c>
      <c r="AB39" s="22">
        <f t="shared" si="42"/>
        <v>2.6920676310550688E-12</v>
      </c>
      <c r="AC39" s="136" t="s">
        <v>134</v>
      </c>
      <c r="AD39" s="157">
        <v>-2266764.5048118602</v>
      </c>
      <c r="AE39" s="22">
        <f t="shared" si="4"/>
        <v>-2266764.5048118555</v>
      </c>
      <c r="AF39" s="22">
        <f t="shared" si="5"/>
        <v>2.0542993606933543E-15</v>
      </c>
      <c r="AG39" s="158">
        <v>-1171856.3851327701</v>
      </c>
      <c r="AH39" s="22">
        <f>$L39*$R39*($Z39-S39)</f>
        <v>-1171856.3851327677</v>
      </c>
      <c r="AI39" s="22">
        <f t="shared" si="6"/>
        <v>1.9868530530512932E-15</v>
      </c>
      <c r="AJ39" s="135">
        <v>0</v>
      </c>
      <c r="AK39" s="159">
        <v>0</v>
      </c>
      <c r="AL39" s="22">
        <v>0</v>
      </c>
      <c r="AM39" s="22">
        <f t="shared" si="63"/>
        <v>0</v>
      </c>
      <c r="AN39" s="160">
        <v>0</v>
      </c>
      <c r="AO39" s="22">
        <f t="shared" si="8"/>
        <v>0</v>
      </c>
      <c r="AP39" s="22">
        <f t="shared" si="66"/>
        <v>0</v>
      </c>
      <c r="AQ39" s="161">
        <v>0</v>
      </c>
      <c r="AR39" s="110">
        <v>0</v>
      </c>
      <c r="AS39" s="22">
        <f t="shared" ref="AS39" si="69">AQ39-AR39</f>
        <v>0</v>
      </c>
      <c r="AT39" s="162">
        <v>-1171856.3851327701</v>
      </c>
      <c r="AU39" s="22">
        <f>$L39*$R39*($Z39-$S39)</f>
        <v>-1171856.3851327677</v>
      </c>
      <c r="AV39" s="22">
        <f t="shared" si="47"/>
        <v>1.9868530530512932E-15</v>
      </c>
      <c r="AW39" s="163">
        <v>-1171856.3851327701</v>
      </c>
      <c r="AX39" s="22">
        <f t="shared" si="12"/>
        <v>-1171856.3851327701</v>
      </c>
      <c r="AY39" s="22">
        <f t="shared" si="13"/>
        <v>0</v>
      </c>
      <c r="AZ39" s="164">
        <v>0</v>
      </c>
      <c r="BA39" s="110">
        <v>0</v>
      </c>
      <c r="BB39" s="22">
        <f>AZ39-BA39</f>
        <v>0</v>
      </c>
      <c r="BC39" s="165">
        <v>1094908.1196790901</v>
      </c>
      <c r="BD39" s="110">
        <f t="shared" si="30"/>
        <v>1094908.119679088</v>
      </c>
      <c r="BE39" s="110">
        <f t="shared" si="31"/>
        <v>1.9138371112810778E-15</v>
      </c>
      <c r="BF39" s="166">
        <v>1094908.1196790901</v>
      </c>
      <c r="BG39" s="22">
        <f t="shared" si="17"/>
        <v>1094908.1196790901</v>
      </c>
      <c r="BH39" s="22">
        <f t="shared" si="18"/>
        <v>0</v>
      </c>
      <c r="BI39" s="138"/>
      <c r="BJ39" s="135"/>
      <c r="BK39" s="135"/>
      <c r="BL39" s="135"/>
      <c r="BM39" s="135"/>
      <c r="BN39" s="135"/>
      <c r="BO39" s="135"/>
      <c r="BP39" s="135"/>
      <c r="BQ39" s="135"/>
      <c r="BR39" s="136" t="s">
        <v>408</v>
      </c>
      <c r="BS39" s="136" t="s">
        <v>308</v>
      </c>
      <c r="BT39" s="136" t="s">
        <v>185</v>
      </c>
      <c r="BU39" s="136" t="s">
        <v>125</v>
      </c>
      <c r="BV39" s="136" t="s">
        <v>315</v>
      </c>
      <c r="BW39" s="167">
        <v>-3.56712328767123</v>
      </c>
      <c r="BX39" s="22">
        <f t="shared" si="1"/>
        <v>-3.5671232876712327</v>
      </c>
      <c r="BY39" s="22">
        <f t="shared" si="24"/>
        <v>0</v>
      </c>
      <c r="BZ39" s="168">
        <v>-31248</v>
      </c>
      <c r="CA39" s="22">
        <f t="shared" si="19"/>
        <v>-31248</v>
      </c>
      <c r="CB39" s="22">
        <f t="shared" si="20"/>
        <v>0</v>
      </c>
      <c r="CC39" s="135">
        <v>0</v>
      </c>
      <c r="CD39" s="136" t="s">
        <v>125</v>
      </c>
      <c r="CE39" s="136" t="s">
        <v>511</v>
      </c>
      <c r="CF39" s="136" t="s">
        <v>511</v>
      </c>
      <c r="CG39" s="135">
        <v>-42</v>
      </c>
      <c r="CH39" s="136" t="s">
        <v>125</v>
      </c>
    </row>
    <row r="40" spans="3:86" x14ac:dyDescent="0.25">
      <c r="C40" s="53" t="s">
        <v>125</v>
      </c>
      <c r="D40" s="136" t="s">
        <v>508</v>
      </c>
      <c r="E40" s="136" t="s">
        <v>127</v>
      </c>
      <c r="F40" s="135">
        <v>913</v>
      </c>
      <c r="G40" s="136" t="s">
        <v>302</v>
      </c>
      <c r="H40" s="136" t="s">
        <v>340</v>
      </c>
      <c r="I40" s="138">
        <v>40909</v>
      </c>
      <c r="J40" s="138">
        <v>40939</v>
      </c>
      <c r="K40" s="135" t="s">
        <v>128</v>
      </c>
      <c r="L40" s="135">
        <v>-42</v>
      </c>
      <c r="M40" s="136" t="s">
        <v>306</v>
      </c>
      <c r="N40" s="136" t="s">
        <v>305</v>
      </c>
      <c r="O40" s="135"/>
      <c r="P40" s="135"/>
      <c r="Q40" s="135">
        <v>0</v>
      </c>
      <c r="R40" s="135">
        <v>744</v>
      </c>
      <c r="S40" s="154">
        <v>269.485070206172</v>
      </c>
      <c r="T40" s="22">
        <f>30*'Exchange Rates Hist'!$N$3</f>
        <v>269.4850702061724</v>
      </c>
      <c r="U40" s="22">
        <f t="shared" si="25"/>
        <v>-1.4765342351664828E-15</v>
      </c>
      <c r="V40" s="136" t="s">
        <v>485</v>
      </c>
      <c r="W40" s="155">
        <v>8420869.4738024808</v>
      </c>
      <c r="X40" s="110">
        <f t="shared" si="2"/>
        <v>8420869.4738024622</v>
      </c>
      <c r="Y40" s="110">
        <f t="shared" si="21"/>
        <v>2.2119392243588256E-15</v>
      </c>
      <c r="Z40" s="156">
        <v>72.424299912269007</v>
      </c>
      <c r="AA40" s="22">
        <f>'Price Book'!$B$17*'Exchange Rates FWD'!$R$9</f>
        <v>72.42429991226912</v>
      </c>
      <c r="AB40" s="22">
        <f t="shared" si="42"/>
        <v>-1.5697333334161365E-15</v>
      </c>
      <c r="AC40" s="136" t="s">
        <v>134</v>
      </c>
      <c r="AD40" s="157">
        <v>-2263114.5236585801</v>
      </c>
      <c r="AE40" s="22">
        <f t="shared" si="4"/>
        <v>-2263114.523658582</v>
      </c>
      <c r="AF40" s="22">
        <f t="shared" si="5"/>
        <v>-8.2304502479166671E-16</v>
      </c>
      <c r="AG40" s="158">
        <v>-2263114.5236585801</v>
      </c>
      <c r="AH40" s="22">
        <f t="shared" ref="AH40:AH41" si="70">$L40*$R40*$Z40</f>
        <v>-2263114.523658582</v>
      </c>
      <c r="AI40" s="22">
        <f t="shared" si="6"/>
        <v>-8.2304502479166671E-16</v>
      </c>
      <c r="AJ40" s="135">
        <v>0</v>
      </c>
      <c r="AK40" s="159">
        <v>0</v>
      </c>
      <c r="AL40" s="22">
        <v>0</v>
      </c>
      <c r="AM40" s="22">
        <f t="shared" si="63"/>
        <v>0</v>
      </c>
      <c r="AN40" s="160">
        <v>0</v>
      </c>
      <c r="AO40" s="22">
        <f t="shared" si="8"/>
        <v>0</v>
      </c>
      <c r="AP40" s="22">
        <f t="shared" si="66"/>
        <v>0</v>
      </c>
      <c r="AQ40" s="161">
        <v>8420869.4738024808</v>
      </c>
      <c r="AR40" s="110">
        <f t="shared" si="10"/>
        <v>8420869.4738024622</v>
      </c>
      <c r="AS40" s="110">
        <f>($AQ40-$AR40)/$AQ40</f>
        <v>2.2119392243588256E-15</v>
      </c>
      <c r="AT40" s="162">
        <v>-2263114.5236585801</v>
      </c>
      <c r="AU40" s="22">
        <f t="shared" ref="AU40:AU41" si="71">$L40*$R40*$Z40</f>
        <v>-2263114.523658582</v>
      </c>
      <c r="AV40" s="22">
        <f t="shared" si="47"/>
        <v>-8.2304502479166671E-16</v>
      </c>
      <c r="AW40" s="163">
        <v>6157754.9501438905</v>
      </c>
      <c r="AX40" s="22">
        <f t="shared" si="12"/>
        <v>6157754.9501439007</v>
      </c>
      <c r="AY40" s="22">
        <f t="shared" si="13"/>
        <v>-1.6636823653612386E-15</v>
      </c>
      <c r="AZ40" s="164">
        <v>8420869.4738024808</v>
      </c>
      <c r="BA40" s="110">
        <f t="shared" si="14"/>
        <v>8420869.4738024622</v>
      </c>
      <c r="BB40" s="22">
        <f t="shared" si="15"/>
        <v>2.2119392243588256E-15</v>
      </c>
      <c r="BC40" s="165">
        <v>0</v>
      </c>
      <c r="BD40" s="110">
        <v>0</v>
      </c>
      <c r="BE40" s="110">
        <f t="shared" ref="BE40:BE41" si="72">BC40-BD40</f>
        <v>0</v>
      </c>
      <c r="BF40" s="166">
        <v>8420869.4738024808</v>
      </c>
      <c r="BG40" s="22">
        <f t="shared" si="17"/>
        <v>8420869.4738024808</v>
      </c>
      <c r="BH40" s="22">
        <f t="shared" si="18"/>
        <v>0</v>
      </c>
      <c r="BI40" s="138"/>
      <c r="BJ40" s="135"/>
      <c r="BK40" s="135"/>
      <c r="BL40" s="135"/>
      <c r="BM40" s="135"/>
      <c r="BN40" s="135"/>
      <c r="BO40" s="135"/>
      <c r="BP40" s="135"/>
      <c r="BQ40" s="135"/>
      <c r="BR40" s="136" t="s">
        <v>124</v>
      </c>
      <c r="BS40" s="136" t="s">
        <v>308</v>
      </c>
      <c r="BT40" s="136" t="s">
        <v>185</v>
      </c>
      <c r="BU40" s="136" t="s">
        <v>125</v>
      </c>
      <c r="BV40" s="136" t="s">
        <v>315</v>
      </c>
      <c r="BW40" s="167">
        <v>-3.56712328767123</v>
      </c>
      <c r="BX40" s="22">
        <f t="shared" si="1"/>
        <v>-3.5671232876712327</v>
      </c>
      <c r="BY40" s="22">
        <f t="shared" si="24"/>
        <v>0</v>
      </c>
      <c r="BZ40" s="168">
        <v>-31248</v>
      </c>
      <c r="CA40" s="22">
        <f t="shared" si="19"/>
        <v>-31248</v>
      </c>
      <c r="CB40" s="22">
        <f t="shared" si="20"/>
        <v>0</v>
      </c>
      <c r="CC40" s="135">
        <v>0</v>
      </c>
      <c r="CD40" s="136" t="s">
        <v>125</v>
      </c>
      <c r="CE40" s="136" t="s">
        <v>511</v>
      </c>
      <c r="CF40" s="136" t="s">
        <v>511</v>
      </c>
      <c r="CG40" s="135">
        <v>-42</v>
      </c>
      <c r="CH40" s="136" t="s">
        <v>125</v>
      </c>
    </row>
    <row r="41" spans="3:86" x14ac:dyDescent="0.25">
      <c r="C41" s="53" t="s">
        <v>125</v>
      </c>
      <c r="D41" s="136" t="s">
        <v>508</v>
      </c>
      <c r="E41" s="136" t="s">
        <v>127</v>
      </c>
      <c r="F41" s="135">
        <v>913</v>
      </c>
      <c r="G41" s="136" t="s">
        <v>302</v>
      </c>
      <c r="H41" s="136" t="s">
        <v>340</v>
      </c>
      <c r="I41" s="138">
        <v>40909</v>
      </c>
      <c r="J41" s="138">
        <v>40939</v>
      </c>
      <c r="K41" s="135" t="s">
        <v>128</v>
      </c>
      <c r="L41" s="135">
        <v>-42</v>
      </c>
      <c r="M41" s="136" t="s">
        <v>306</v>
      </c>
      <c r="N41" s="136" t="s">
        <v>305</v>
      </c>
      <c r="O41" s="135"/>
      <c r="P41" s="135"/>
      <c r="Q41" s="135">
        <v>0</v>
      </c>
      <c r="R41" s="135">
        <v>744</v>
      </c>
      <c r="S41" s="154">
        <v>271.60818005445702</v>
      </c>
      <c r="T41" s="22">
        <f>30*'Exchange Rates Hist'!$N$4</f>
        <v>271.60818005445662</v>
      </c>
      <c r="U41" s="22">
        <f t="shared" si="25"/>
        <v>1.4649924459045268E-15</v>
      </c>
      <c r="V41" s="136" t="s">
        <v>485</v>
      </c>
      <c r="W41" s="155">
        <v>8487212.4103416596</v>
      </c>
      <c r="X41" s="110">
        <f t="shared" si="2"/>
        <v>8487212.4103416726</v>
      </c>
      <c r="Y41" s="110">
        <f t="shared" si="21"/>
        <v>-1.5362542392280981E-15</v>
      </c>
      <c r="Z41" s="156">
        <v>72.424299912269007</v>
      </c>
      <c r="AA41" s="22">
        <f>'Price Book'!$B$17*'Exchange Rates FWD'!$R$9</f>
        <v>72.42429991226912</v>
      </c>
      <c r="AB41" s="22">
        <f t="shared" si="42"/>
        <v>-1.5697333334161365E-15</v>
      </c>
      <c r="AC41" s="136" t="s">
        <v>134</v>
      </c>
      <c r="AD41" s="157">
        <v>-2263114.5236585801</v>
      </c>
      <c r="AE41" s="22">
        <f t="shared" si="4"/>
        <v>-2263114.523658582</v>
      </c>
      <c r="AF41" s="22">
        <f t="shared" si="5"/>
        <v>-8.2304502479166671E-16</v>
      </c>
      <c r="AG41" s="158">
        <v>-2263114.5236585801</v>
      </c>
      <c r="AH41" s="22">
        <f t="shared" si="70"/>
        <v>-2263114.523658582</v>
      </c>
      <c r="AI41" s="22">
        <f t="shared" si="6"/>
        <v>-8.2304502479166671E-16</v>
      </c>
      <c r="AJ41" s="135">
        <v>0</v>
      </c>
      <c r="AK41" s="159">
        <v>0</v>
      </c>
      <c r="AL41" s="22">
        <v>0</v>
      </c>
      <c r="AM41" s="22">
        <f t="shared" si="63"/>
        <v>0</v>
      </c>
      <c r="AN41" s="160">
        <v>0</v>
      </c>
      <c r="AO41" s="22">
        <f t="shared" si="8"/>
        <v>0</v>
      </c>
      <c r="AP41" s="22">
        <f t="shared" si="66"/>
        <v>0</v>
      </c>
      <c r="AQ41" s="161">
        <v>8487212.4103416596</v>
      </c>
      <c r="AR41" s="110">
        <f t="shared" si="10"/>
        <v>8487212.4103416726</v>
      </c>
      <c r="AS41" s="110">
        <f>($AQ41-$AR41)/$AQ41</f>
        <v>-1.5362542392280981E-15</v>
      </c>
      <c r="AT41" s="162">
        <v>-2263114.5236585801</v>
      </c>
      <c r="AU41" s="22">
        <f t="shared" si="71"/>
        <v>-2263114.523658582</v>
      </c>
      <c r="AV41" s="22">
        <f t="shared" si="47"/>
        <v>-8.2304502479166671E-16</v>
      </c>
      <c r="AW41" s="163">
        <v>6224097.8866830803</v>
      </c>
      <c r="AX41" s="22">
        <f t="shared" si="12"/>
        <v>6224097.8866830794</v>
      </c>
      <c r="AY41" s="22">
        <f t="shared" si="13"/>
        <v>1.4963173644940778E-16</v>
      </c>
      <c r="AZ41" s="164">
        <v>8487212.4103416596</v>
      </c>
      <c r="BA41" s="110">
        <f t="shared" si="14"/>
        <v>8487212.4103416726</v>
      </c>
      <c r="BB41" s="22">
        <f t="shared" si="15"/>
        <v>-1.5362542392280981E-15</v>
      </c>
      <c r="BC41" s="165">
        <v>0</v>
      </c>
      <c r="BD41" s="110">
        <v>0</v>
      </c>
      <c r="BE41" s="110">
        <f t="shared" si="72"/>
        <v>0</v>
      </c>
      <c r="BF41" s="166">
        <v>8487212.4103416596</v>
      </c>
      <c r="BG41" s="22">
        <f t="shared" si="17"/>
        <v>8487212.4103416596</v>
      </c>
      <c r="BH41" s="22">
        <f t="shared" si="18"/>
        <v>0</v>
      </c>
      <c r="BI41" s="138"/>
      <c r="BJ41" s="135"/>
      <c r="BK41" s="135"/>
      <c r="BL41" s="135"/>
      <c r="BM41" s="135"/>
      <c r="BN41" s="135"/>
      <c r="BO41" s="135"/>
      <c r="BP41" s="135"/>
      <c r="BQ41" s="135"/>
      <c r="BR41" s="136" t="s">
        <v>124</v>
      </c>
      <c r="BS41" s="136" t="s">
        <v>308</v>
      </c>
      <c r="BT41" s="136" t="s">
        <v>185</v>
      </c>
      <c r="BU41" s="136" t="s">
        <v>125</v>
      </c>
      <c r="BV41" s="136" t="s">
        <v>315</v>
      </c>
      <c r="BW41" s="167">
        <v>-3.56712328767123</v>
      </c>
      <c r="BX41" s="22">
        <f t="shared" si="1"/>
        <v>-3.5671232876712327</v>
      </c>
      <c r="BY41" s="22">
        <f t="shared" si="24"/>
        <v>0</v>
      </c>
      <c r="BZ41" s="168">
        <v>-31248</v>
      </c>
      <c r="CA41" s="22">
        <f t="shared" si="19"/>
        <v>-31248</v>
      </c>
      <c r="CB41" s="22">
        <f t="shared" si="20"/>
        <v>0</v>
      </c>
      <c r="CC41" s="135">
        <v>0</v>
      </c>
      <c r="CD41" s="136" t="s">
        <v>125</v>
      </c>
      <c r="CE41" s="136" t="s">
        <v>511</v>
      </c>
      <c r="CF41" s="136" t="s">
        <v>511</v>
      </c>
      <c r="CG41" s="135">
        <v>-42</v>
      </c>
      <c r="CH41" s="136" t="s">
        <v>125</v>
      </c>
    </row>
    <row r="42" spans="3:86" x14ac:dyDescent="0.25">
      <c r="C42" s="53" t="s">
        <v>125</v>
      </c>
      <c r="D42" s="136" t="s">
        <v>508</v>
      </c>
      <c r="E42" s="136" t="s">
        <v>127</v>
      </c>
      <c r="F42" s="135">
        <v>913</v>
      </c>
      <c r="G42" s="136" t="s">
        <v>302</v>
      </c>
      <c r="H42" s="136" t="s">
        <v>340</v>
      </c>
      <c r="I42" s="138">
        <v>40909</v>
      </c>
      <c r="J42" s="138">
        <v>40939</v>
      </c>
      <c r="K42" s="135" t="s">
        <v>128</v>
      </c>
      <c r="L42" s="135">
        <v>-42</v>
      </c>
      <c r="M42" s="136" t="s">
        <v>306</v>
      </c>
      <c r="N42" s="136" t="s">
        <v>305</v>
      </c>
      <c r="O42" s="135"/>
      <c r="P42" s="135"/>
      <c r="Q42" s="135">
        <v>0</v>
      </c>
      <c r="R42" s="135">
        <v>744</v>
      </c>
      <c r="S42" s="154">
        <v>272.02915044305098</v>
      </c>
      <c r="T42" s="22">
        <f>30*'Exchange Rates FWD'!$R$11</f>
        <v>272.02915044231872</v>
      </c>
      <c r="U42" s="22">
        <f t="shared" si="25"/>
        <v>2.6918325501965868E-12</v>
      </c>
      <c r="V42" s="136" t="s">
        <v>485</v>
      </c>
      <c r="W42" s="155">
        <v>8500366.8930444606</v>
      </c>
      <c r="X42" s="110">
        <f t="shared" si="2"/>
        <v>8500366.8930444568</v>
      </c>
      <c r="Y42" s="110">
        <f t="shared" si="21"/>
        <v>4.3825053028124974E-16</v>
      </c>
      <c r="Z42" s="156">
        <v>72.541106784813607</v>
      </c>
      <c r="AA42" s="22">
        <f>'Price Book'!$B$17*'Exchange Rates FWD'!$R$11</f>
        <v>72.541106784618322</v>
      </c>
      <c r="AB42" s="22">
        <f t="shared" si="42"/>
        <v>2.6920676310550688E-12</v>
      </c>
      <c r="AC42" s="136" t="s">
        <v>134</v>
      </c>
      <c r="AD42" s="157">
        <v>-2266764.5048118602</v>
      </c>
      <c r="AE42" s="22">
        <f t="shared" si="4"/>
        <v>-2266764.5048118555</v>
      </c>
      <c r="AF42" s="22">
        <f t="shared" si="5"/>
        <v>2.0542993606933543E-15</v>
      </c>
      <c r="AG42" s="158">
        <v>6233602.3882325999</v>
      </c>
      <c r="AH42" s="22">
        <f>$L42*$R42*($Z42-S42)</f>
        <v>6233602.3882326009</v>
      </c>
      <c r="AI42" s="22">
        <f t="shared" si="6"/>
        <v>-1.4940358986860796E-16</v>
      </c>
      <c r="AJ42" s="135">
        <v>0</v>
      </c>
      <c r="AK42" s="159">
        <v>0</v>
      </c>
      <c r="AL42" s="22">
        <v>0</v>
      </c>
      <c r="AM42" s="22">
        <f t="shared" si="63"/>
        <v>0</v>
      </c>
      <c r="AN42" s="160">
        <v>0</v>
      </c>
      <c r="AO42" s="22">
        <f t="shared" si="8"/>
        <v>0</v>
      </c>
      <c r="AP42" s="22">
        <f t="shared" si="66"/>
        <v>0</v>
      </c>
      <c r="AQ42" s="161">
        <v>0</v>
      </c>
      <c r="AR42" s="110">
        <v>0</v>
      </c>
      <c r="AS42" s="22">
        <f t="shared" ref="AS42" si="73">AQ42-AR42</f>
        <v>0</v>
      </c>
      <c r="AT42" s="162">
        <v>6233602.3882325999</v>
      </c>
      <c r="AU42" s="22">
        <f>$L42*$R42*($Z42-$S42)</f>
        <v>6233602.3882326009</v>
      </c>
      <c r="AV42" s="22">
        <f t="shared" si="47"/>
        <v>-1.4940358986860796E-16</v>
      </c>
      <c r="AW42" s="163">
        <v>6233602.3882325999</v>
      </c>
      <c r="AX42" s="22">
        <f t="shared" si="12"/>
        <v>6233602.3882325999</v>
      </c>
      <c r="AY42" s="22">
        <f t="shared" si="13"/>
        <v>0</v>
      </c>
      <c r="AZ42" s="164">
        <v>0</v>
      </c>
      <c r="BA42" s="110">
        <v>0</v>
      </c>
      <c r="BB42" s="22">
        <f>AZ42-BA42</f>
        <v>0</v>
      </c>
      <c r="BC42" s="165">
        <v>8500366.8930444606</v>
      </c>
      <c r="BD42" s="110">
        <f t="shared" si="30"/>
        <v>8500366.8930444568</v>
      </c>
      <c r="BE42" s="110">
        <f t="shared" si="31"/>
        <v>4.3825053028124974E-16</v>
      </c>
      <c r="BF42" s="166">
        <v>8500366.8930444606</v>
      </c>
      <c r="BG42" s="22">
        <f t="shared" si="17"/>
        <v>8500366.8930444606</v>
      </c>
      <c r="BH42" s="22">
        <f t="shared" si="18"/>
        <v>0</v>
      </c>
      <c r="BI42" s="138"/>
      <c r="BJ42" s="135"/>
      <c r="BK42" s="135"/>
      <c r="BL42" s="135"/>
      <c r="BM42" s="135"/>
      <c r="BN42" s="135"/>
      <c r="BO42" s="135"/>
      <c r="BP42" s="135"/>
      <c r="BQ42" s="135"/>
      <c r="BR42" s="136" t="s">
        <v>124</v>
      </c>
      <c r="BS42" s="136" t="s">
        <v>308</v>
      </c>
      <c r="BT42" s="136" t="s">
        <v>185</v>
      </c>
      <c r="BU42" s="136" t="s">
        <v>125</v>
      </c>
      <c r="BV42" s="136" t="s">
        <v>315</v>
      </c>
      <c r="BW42" s="167">
        <v>-3.56712328767123</v>
      </c>
      <c r="BX42" s="22">
        <f t="shared" si="1"/>
        <v>-3.5671232876712327</v>
      </c>
      <c r="BY42" s="22">
        <f t="shared" si="24"/>
        <v>0</v>
      </c>
      <c r="BZ42" s="168">
        <v>-31248</v>
      </c>
      <c r="CA42" s="22">
        <f t="shared" si="19"/>
        <v>-31248</v>
      </c>
      <c r="CB42" s="22">
        <f t="shared" si="20"/>
        <v>0</v>
      </c>
      <c r="CC42" s="135">
        <v>0</v>
      </c>
      <c r="CD42" s="136" t="s">
        <v>125</v>
      </c>
      <c r="CE42" s="136" t="s">
        <v>511</v>
      </c>
      <c r="CF42" s="136" t="s">
        <v>511</v>
      </c>
      <c r="CG42" s="135">
        <v>-42</v>
      </c>
      <c r="CH42" s="136" t="s">
        <v>125</v>
      </c>
    </row>
    <row r="43" spans="3:86" x14ac:dyDescent="0.25">
      <c r="C43" s="53" t="s">
        <v>125</v>
      </c>
      <c r="D43" s="136" t="s">
        <v>508</v>
      </c>
      <c r="E43" s="136" t="s">
        <v>127</v>
      </c>
      <c r="F43" s="135">
        <v>913</v>
      </c>
      <c r="G43" s="136" t="s">
        <v>302</v>
      </c>
      <c r="H43" s="136" t="s">
        <v>377</v>
      </c>
      <c r="I43" s="138">
        <v>40909</v>
      </c>
      <c r="J43" s="138">
        <v>40939</v>
      </c>
      <c r="K43" s="135" t="s">
        <v>128</v>
      </c>
      <c r="L43" s="135">
        <v>-42</v>
      </c>
      <c r="M43" s="136" t="s">
        <v>306</v>
      </c>
      <c r="N43" s="136" t="s">
        <v>305</v>
      </c>
      <c r="O43" s="135"/>
      <c r="P43" s="135"/>
      <c r="Q43" s="135">
        <v>0</v>
      </c>
      <c r="R43" s="135">
        <v>744</v>
      </c>
      <c r="S43" s="154">
        <v>34.466874182474001</v>
      </c>
      <c r="T43" s="22">
        <f>30*'Exchange Rates Hist'!$I$3</f>
        <v>34.466874182474101</v>
      </c>
      <c r="U43" s="22">
        <f t="shared" si="25"/>
        <v>-2.8861330006245937E-15</v>
      </c>
      <c r="V43" s="136" t="s">
        <v>485</v>
      </c>
      <c r="W43" s="155">
        <v>1077020.88445395</v>
      </c>
      <c r="X43" s="110">
        <f t="shared" si="2"/>
        <v>1077020.8844539477</v>
      </c>
      <c r="Y43" s="110">
        <f t="shared" si="21"/>
        <v>2.1618024962618517E-15</v>
      </c>
      <c r="Z43" s="156">
        <v>73.904800168788995</v>
      </c>
      <c r="AA43" s="84">
        <f>'Price Book'!$G$12*'Exchange Rates FWD'!$Z$9</f>
        <v>73.904800168789109</v>
      </c>
      <c r="AB43" s="22">
        <f t="shared" si="42"/>
        <v>-1.538287600561398E-15</v>
      </c>
      <c r="AC43" s="136" t="s">
        <v>134</v>
      </c>
      <c r="AD43" s="157">
        <v>-2309377.1956743202</v>
      </c>
      <c r="AE43" s="22">
        <f t="shared" si="4"/>
        <v>-2309377.1956743184</v>
      </c>
      <c r="AF43" s="22">
        <f t="shared" si="5"/>
        <v>8.0655734919348204E-16</v>
      </c>
      <c r="AG43" s="158">
        <v>-2309377.1956743202</v>
      </c>
      <c r="AH43" s="22">
        <f t="shared" ref="AH43:AH44" si="74">$L43*$R43*$Z43</f>
        <v>-2309377.1956743184</v>
      </c>
      <c r="AI43" s="22">
        <f t="shared" si="6"/>
        <v>8.0655734919348204E-16</v>
      </c>
      <c r="AJ43" s="135">
        <v>0</v>
      </c>
      <c r="AK43" s="159">
        <v>0</v>
      </c>
      <c r="AL43" s="22">
        <v>0</v>
      </c>
      <c r="AM43" s="22">
        <f t="shared" si="63"/>
        <v>0</v>
      </c>
      <c r="AN43" s="160">
        <v>0</v>
      </c>
      <c r="AO43" s="22">
        <f t="shared" si="8"/>
        <v>0</v>
      </c>
      <c r="AP43" s="22">
        <f t="shared" si="66"/>
        <v>0</v>
      </c>
      <c r="AQ43" s="161">
        <v>1077020.88445395</v>
      </c>
      <c r="AR43" s="110">
        <f t="shared" si="10"/>
        <v>1077020.8844539477</v>
      </c>
      <c r="AS43" s="110">
        <f>($AQ43-$AR43)/$AQ43</f>
        <v>2.1618024962618517E-15</v>
      </c>
      <c r="AT43" s="162">
        <v>-2309377.1956743202</v>
      </c>
      <c r="AU43" s="22">
        <f t="shared" ref="AU43:AU44" si="75">$L43*$R43*$Z43</f>
        <v>-2309377.1956743184</v>
      </c>
      <c r="AV43" s="22">
        <f t="shared" si="47"/>
        <v>8.0655734919348204E-16</v>
      </c>
      <c r="AW43" s="163">
        <v>-1232356.31122037</v>
      </c>
      <c r="AX43" s="22">
        <f t="shared" si="12"/>
        <v>-1232356.3112203702</v>
      </c>
      <c r="AY43" s="22">
        <f t="shared" si="13"/>
        <v>-1.8893127055380889E-16</v>
      </c>
      <c r="AZ43" s="164">
        <v>1077020.88445395</v>
      </c>
      <c r="BA43" s="110">
        <f t="shared" si="14"/>
        <v>1077020.8844539477</v>
      </c>
      <c r="BB43" s="22">
        <f t="shared" si="15"/>
        <v>2.1618024962618517E-15</v>
      </c>
      <c r="BC43" s="165">
        <v>0</v>
      </c>
      <c r="BD43" s="110">
        <v>0</v>
      </c>
      <c r="BE43" s="110">
        <f t="shared" ref="BE43:BE44" si="76">BC43-BD43</f>
        <v>0</v>
      </c>
      <c r="BF43" s="166">
        <v>1077020.88445395</v>
      </c>
      <c r="BG43" s="22">
        <f t="shared" si="17"/>
        <v>1077020.88445395</v>
      </c>
      <c r="BH43" s="22">
        <f t="shared" si="18"/>
        <v>0</v>
      </c>
      <c r="BI43" s="138"/>
      <c r="BJ43" s="135"/>
      <c r="BK43" s="135"/>
      <c r="BL43" s="135"/>
      <c r="BM43" s="135"/>
      <c r="BN43" s="135"/>
      <c r="BO43" s="135"/>
      <c r="BP43" s="135"/>
      <c r="BQ43" s="135"/>
      <c r="BR43" s="136" t="s">
        <v>408</v>
      </c>
      <c r="BS43" s="136" t="s">
        <v>308</v>
      </c>
      <c r="BT43" s="136" t="s">
        <v>352</v>
      </c>
      <c r="BU43" s="136" t="s">
        <v>125</v>
      </c>
      <c r="BV43" s="136" t="s">
        <v>315</v>
      </c>
      <c r="BW43" s="167">
        <v>-3.56712328767123</v>
      </c>
      <c r="BX43" s="22">
        <f t="shared" si="1"/>
        <v>-3.5671232876712327</v>
      </c>
      <c r="BY43" s="22">
        <f t="shared" si="24"/>
        <v>0</v>
      </c>
      <c r="BZ43" s="168">
        <v>-31248</v>
      </c>
      <c r="CA43" s="22">
        <f t="shared" si="19"/>
        <v>-31248</v>
      </c>
      <c r="CB43" s="22">
        <f t="shared" si="20"/>
        <v>0</v>
      </c>
      <c r="CC43" s="135">
        <v>0</v>
      </c>
      <c r="CD43" s="136" t="s">
        <v>125</v>
      </c>
      <c r="CE43" s="136" t="s">
        <v>511</v>
      </c>
      <c r="CF43" s="136" t="s">
        <v>511</v>
      </c>
      <c r="CG43" s="135">
        <v>-42</v>
      </c>
      <c r="CH43" s="136" t="s">
        <v>125</v>
      </c>
    </row>
    <row r="44" spans="3:86" x14ac:dyDescent="0.25">
      <c r="C44" s="53" t="s">
        <v>125</v>
      </c>
      <c r="D44" s="136" t="s">
        <v>508</v>
      </c>
      <c r="E44" s="136" t="s">
        <v>127</v>
      </c>
      <c r="F44" s="135">
        <v>913</v>
      </c>
      <c r="G44" s="136" t="s">
        <v>302</v>
      </c>
      <c r="H44" s="136" t="s">
        <v>377</v>
      </c>
      <c r="I44" s="138">
        <v>40909</v>
      </c>
      <c r="J44" s="138">
        <v>40939</v>
      </c>
      <c r="K44" s="135" t="s">
        <v>128</v>
      </c>
      <c r="L44" s="135">
        <v>-42</v>
      </c>
      <c r="M44" s="136" t="s">
        <v>306</v>
      </c>
      <c r="N44" s="136" t="s">
        <v>305</v>
      </c>
      <c r="O44" s="135"/>
      <c r="P44" s="135"/>
      <c r="Q44" s="135">
        <v>0</v>
      </c>
      <c r="R44" s="135">
        <v>744</v>
      </c>
      <c r="S44" s="154">
        <v>35.066932213317699</v>
      </c>
      <c r="T44" s="22">
        <f>30*'Exchange Rates Hist'!$I$4</f>
        <v>35.0669322133176</v>
      </c>
      <c r="U44" s="22">
        <f t="shared" si="25"/>
        <v>2.8367460946194516E-15</v>
      </c>
      <c r="V44" s="136" t="s">
        <v>485</v>
      </c>
      <c r="W44" s="155">
        <v>1095771.49780175</v>
      </c>
      <c r="X44" s="110">
        <f t="shared" si="2"/>
        <v>1095771.4978017514</v>
      </c>
      <c r="Y44" s="110">
        <f t="shared" si="21"/>
        <v>-1.274886109673172E-15</v>
      </c>
      <c r="Z44" s="156">
        <v>73.904800168788995</v>
      </c>
      <c r="AA44" s="84">
        <f>'Price Book'!$G$12*'Exchange Rates FWD'!$Z$9</f>
        <v>73.904800168789109</v>
      </c>
      <c r="AB44" s="22">
        <f t="shared" si="42"/>
        <v>-1.538287600561398E-15</v>
      </c>
      <c r="AC44" s="136" t="s">
        <v>134</v>
      </c>
      <c r="AD44" s="157">
        <v>-2309377.1956743202</v>
      </c>
      <c r="AE44" s="22">
        <f t="shared" si="4"/>
        <v>-2309377.1956743184</v>
      </c>
      <c r="AF44" s="22">
        <f t="shared" si="5"/>
        <v>8.0655734919348204E-16</v>
      </c>
      <c r="AG44" s="158">
        <v>-2309377.1956743202</v>
      </c>
      <c r="AH44" s="22">
        <f t="shared" si="74"/>
        <v>-2309377.1956743184</v>
      </c>
      <c r="AI44" s="22">
        <f t="shared" si="6"/>
        <v>8.0655734919348204E-16</v>
      </c>
      <c r="AJ44" s="135">
        <v>0</v>
      </c>
      <c r="AK44" s="159">
        <v>0</v>
      </c>
      <c r="AL44" s="22">
        <v>0</v>
      </c>
      <c r="AM44" s="22">
        <f t="shared" si="63"/>
        <v>0</v>
      </c>
      <c r="AN44" s="160">
        <v>0</v>
      </c>
      <c r="AO44" s="22">
        <f t="shared" si="8"/>
        <v>0</v>
      </c>
      <c r="AP44" s="22">
        <f t="shared" si="66"/>
        <v>0</v>
      </c>
      <c r="AQ44" s="161">
        <v>1095771.49780175</v>
      </c>
      <c r="AR44" s="110">
        <f t="shared" si="10"/>
        <v>1095771.4978017514</v>
      </c>
      <c r="AS44" s="110">
        <f>($AQ44-$AR44)/$AQ44</f>
        <v>-1.274886109673172E-15</v>
      </c>
      <c r="AT44" s="162">
        <v>-2309377.1956743202</v>
      </c>
      <c r="AU44" s="22">
        <f t="shared" si="75"/>
        <v>-2309377.1956743184</v>
      </c>
      <c r="AV44" s="22">
        <f t="shared" si="47"/>
        <v>8.0655734919348204E-16</v>
      </c>
      <c r="AW44" s="163">
        <v>-1213605.69787257</v>
      </c>
      <c r="AX44" s="22">
        <f t="shared" si="12"/>
        <v>-1213605.6978725703</v>
      </c>
      <c r="AY44" s="22">
        <f t="shared" si="13"/>
        <v>-1.9185032178245187E-16</v>
      </c>
      <c r="AZ44" s="164">
        <v>1095771.49780175</v>
      </c>
      <c r="BA44" s="110">
        <f t="shared" si="14"/>
        <v>1095771.4978017514</v>
      </c>
      <c r="BB44" s="22">
        <f t="shared" si="15"/>
        <v>-1.274886109673172E-15</v>
      </c>
      <c r="BC44" s="165">
        <v>0</v>
      </c>
      <c r="BD44" s="110">
        <v>0</v>
      </c>
      <c r="BE44" s="110">
        <f t="shared" si="76"/>
        <v>0</v>
      </c>
      <c r="BF44" s="166">
        <v>1095771.49780175</v>
      </c>
      <c r="BG44" s="22">
        <f t="shared" si="17"/>
        <v>1095771.49780175</v>
      </c>
      <c r="BH44" s="22">
        <f t="shared" si="18"/>
        <v>0</v>
      </c>
      <c r="BI44" s="138"/>
      <c r="BJ44" s="135"/>
      <c r="BK44" s="135"/>
      <c r="BL44" s="135"/>
      <c r="BM44" s="135"/>
      <c r="BN44" s="135"/>
      <c r="BO44" s="135"/>
      <c r="BP44" s="135"/>
      <c r="BQ44" s="135"/>
      <c r="BR44" s="136" t="s">
        <v>408</v>
      </c>
      <c r="BS44" s="136" t="s">
        <v>308</v>
      </c>
      <c r="BT44" s="136" t="s">
        <v>352</v>
      </c>
      <c r="BU44" s="136" t="s">
        <v>125</v>
      </c>
      <c r="BV44" s="136" t="s">
        <v>315</v>
      </c>
      <c r="BW44" s="167">
        <v>-3.56712328767123</v>
      </c>
      <c r="BX44" s="22">
        <f t="shared" si="1"/>
        <v>-3.5671232876712327</v>
      </c>
      <c r="BY44" s="22">
        <f t="shared" si="24"/>
        <v>0</v>
      </c>
      <c r="BZ44" s="168">
        <v>-31248</v>
      </c>
      <c r="CA44" s="22">
        <f t="shared" si="19"/>
        <v>-31248</v>
      </c>
      <c r="CB44" s="22">
        <f t="shared" si="20"/>
        <v>0</v>
      </c>
      <c r="CC44" s="135">
        <v>0</v>
      </c>
      <c r="CD44" s="136" t="s">
        <v>125</v>
      </c>
      <c r="CE44" s="136" t="s">
        <v>511</v>
      </c>
      <c r="CF44" s="136" t="s">
        <v>511</v>
      </c>
      <c r="CG44" s="135">
        <v>-42</v>
      </c>
      <c r="CH44" s="136" t="s">
        <v>125</v>
      </c>
    </row>
    <row r="45" spans="3:86" x14ac:dyDescent="0.25">
      <c r="C45" s="53" t="s">
        <v>125</v>
      </c>
      <c r="D45" s="136" t="s">
        <v>508</v>
      </c>
      <c r="E45" s="136" t="s">
        <v>127</v>
      </c>
      <c r="F45" s="135">
        <v>913</v>
      </c>
      <c r="G45" s="136" t="s">
        <v>302</v>
      </c>
      <c r="H45" s="136" t="s">
        <v>377</v>
      </c>
      <c r="I45" s="138">
        <v>40909</v>
      </c>
      <c r="J45" s="138">
        <v>40939</v>
      </c>
      <c r="K45" s="135" t="s">
        <v>128</v>
      </c>
      <c r="L45" s="135">
        <v>-42</v>
      </c>
      <c r="M45" s="136" t="s">
        <v>306</v>
      </c>
      <c r="N45" s="136" t="s">
        <v>305</v>
      </c>
      <c r="O45" s="135"/>
      <c r="P45" s="135"/>
      <c r="Q45" s="135">
        <v>0</v>
      </c>
      <c r="R45" s="135">
        <v>744</v>
      </c>
      <c r="S45" s="154">
        <v>35.039302345080898</v>
      </c>
      <c r="T45" s="22">
        <f>30*'Exchange Rates FWD'!$J$11</f>
        <v>35.039302345129499</v>
      </c>
      <c r="U45" s="22">
        <f t="shared" si="25"/>
        <v>-1.387045970474748E-12</v>
      </c>
      <c r="V45" s="136" t="s">
        <v>485</v>
      </c>
      <c r="W45" s="155">
        <v>1094908.1196790901</v>
      </c>
      <c r="X45" s="110">
        <f t="shared" si="2"/>
        <v>1094908.119679088</v>
      </c>
      <c r="Y45" s="110">
        <f t="shared" si="21"/>
        <v>1.9138371112810778E-15</v>
      </c>
      <c r="Z45" s="156">
        <v>74.104118717636496</v>
      </c>
      <c r="AA45" s="84">
        <f>'Price Book'!$G$12*'Exchange Rates FWD'!$Z$11</f>
        <v>74.104118717635302</v>
      </c>
      <c r="AB45" s="22">
        <f t="shared" si="42"/>
        <v>1.6108575565488365E-14</v>
      </c>
      <c r="AC45" s="136" t="s">
        <v>134</v>
      </c>
      <c r="AD45" s="157">
        <v>-2315605.5016887099</v>
      </c>
      <c r="AE45" s="22">
        <f t="shared" si="4"/>
        <v>-2315605.5016887053</v>
      </c>
      <c r="AF45" s="22">
        <f t="shared" si="5"/>
        <v>2.0109698606612603E-15</v>
      </c>
      <c r="AG45" s="158">
        <v>-1220697.3820096201</v>
      </c>
      <c r="AH45" s="22">
        <f>$L45*$R45*($Z45-S45)</f>
        <v>-1220697.3820096173</v>
      </c>
      <c r="AI45" s="22">
        <f t="shared" si="6"/>
        <v>2.2888291275326229E-15</v>
      </c>
      <c r="AJ45" s="135">
        <v>0</v>
      </c>
      <c r="AK45" s="159">
        <v>0</v>
      </c>
      <c r="AL45" s="22">
        <v>0</v>
      </c>
      <c r="AM45" s="22">
        <f t="shared" si="63"/>
        <v>0</v>
      </c>
      <c r="AN45" s="160">
        <v>0</v>
      </c>
      <c r="AO45" s="22">
        <f t="shared" si="8"/>
        <v>0</v>
      </c>
      <c r="AP45" s="22">
        <f t="shared" si="66"/>
        <v>0</v>
      </c>
      <c r="AQ45" s="161">
        <v>0</v>
      </c>
      <c r="AR45" s="110">
        <v>0</v>
      </c>
      <c r="AS45" s="22">
        <f t="shared" ref="AS45" si="77">AQ45-AR45</f>
        <v>0</v>
      </c>
      <c r="AT45" s="162">
        <v>-1220697.3820096201</v>
      </c>
      <c r="AU45" s="22">
        <f>$L45*$R45*($Z45-$S45)</f>
        <v>-1220697.3820096173</v>
      </c>
      <c r="AV45" s="22">
        <f t="shared" si="47"/>
        <v>2.2888291275326229E-15</v>
      </c>
      <c r="AW45" s="163">
        <v>-1220697.3820096201</v>
      </c>
      <c r="AX45" s="22">
        <f t="shared" si="12"/>
        <v>-1220697.3820096201</v>
      </c>
      <c r="AY45" s="22">
        <f t="shared" si="13"/>
        <v>0</v>
      </c>
      <c r="AZ45" s="164">
        <v>0</v>
      </c>
      <c r="BA45" s="110">
        <v>0</v>
      </c>
      <c r="BB45" s="22">
        <f>AZ45-BA45</f>
        <v>0</v>
      </c>
      <c r="BC45" s="165">
        <v>1094908.1196790901</v>
      </c>
      <c r="BD45" s="110">
        <f t="shared" si="30"/>
        <v>1094908.119679088</v>
      </c>
      <c r="BE45" s="110">
        <f t="shared" si="31"/>
        <v>1.9138371112810778E-15</v>
      </c>
      <c r="BF45" s="166">
        <v>1094908.1196790901</v>
      </c>
      <c r="BG45" s="22">
        <f t="shared" si="17"/>
        <v>1094908.1196790901</v>
      </c>
      <c r="BH45" s="22">
        <f t="shared" si="18"/>
        <v>0</v>
      </c>
      <c r="BI45" s="138"/>
      <c r="BJ45" s="135"/>
      <c r="BK45" s="135"/>
      <c r="BL45" s="135"/>
      <c r="BM45" s="135"/>
      <c r="BN45" s="135"/>
      <c r="BO45" s="135"/>
      <c r="BP45" s="135"/>
      <c r="BQ45" s="135"/>
      <c r="BR45" s="136" t="s">
        <v>408</v>
      </c>
      <c r="BS45" s="136" t="s">
        <v>308</v>
      </c>
      <c r="BT45" s="136" t="s">
        <v>352</v>
      </c>
      <c r="BU45" s="136" t="s">
        <v>125</v>
      </c>
      <c r="BV45" s="136" t="s">
        <v>315</v>
      </c>
      <c r="BW45" s="167">
        <v>-3.56712328767123</v>
      </c>
      <c r="BX45" s="22">
        <f t="shared" si="1"/>
        <v>-3.5671232876712327</v>
      </c>
      <c r="BY45" s="22">
        <f t="shared" si="24"/>
        <v>0</v>
      </c>
      <c r="BZ45" s="168">
        <v>-31248</v>
      </c>
      <c r="CA45" s="22">
        <f t="shared" si="19"/>
        <v>-31248</v>
      </c>
      <c r="CB45" s="22">
        <f t="shared" si="20"/>
        <v>0</v>
      </c>
      <c r="CC45" s="135">
        <v>0</v>
      </c>
      <c r="CD45" s="136" t="s">
        <v>125</v>
      </c>
      <c r="CE45" s="136" t="s">
        <v>511</v>
      </c>
      <c r="CF45" s="136" t="s">
        <v>511</v>
      </c>
      <c r="CG45" s="135">
        <v>-42</v>
      </c>
      <c r="CH45" s="136" t="s">
        <v>125</v>
      </c>
    </row>
    <row r="46" spans="3:86" x14ac:dyDescent="0.25">
      <c r="C46" s="53" t="s">
        <v>125</v>
      </c>
      <c r="D46" s="136" t="s">
        <v>508</v>
      </c>
      <c r="E46" s="136" t="s">
        <v>127</v>
      </c>
      <c r="F46" s="135">
        <v>913</v>
      </c>
      <c r="G46" s="136" t="s">
        <v>302</v>
      </c>
      <c r="H46" s="136" t="s">
        <v>377</v>
      </c>
      <c r="I46" s="138">
        <v>40909</v>
      </c>
      <c r="J46" s="138">
        <v>40939</v>
      </c>
      <c r="K46" s="135" t="s">
        <v>128</v>
      </c>
      <c r="L46" s="135">
        <v>-42</v>
      </c>
      <c r="M46" s="136" t="s">
        <v>306</v>
      </c>
      <c r="N46" s="136" t="s">
        <v>305</v>
      </c>
      <c r="O46" s="135"/>
      <c r="P46" s="135"/>
      <c r="Q46" s="135">
        <v>0</v>
      </c>
      <c r="R46" s="135">
        <v>744</v>
      </c>
      <c r="S46" s="154">
        <v>269.485070206172</v>
      </c>
      <c r="T46" s="22">
        <f>30*'Exchange Rates Hist'!$N$3</f>
        <v>269.4850702061724</v>
      </c>
      <c r="U46" s="22">
        <f t="shared" si="25"/>
        <v>-1.4765342351664828E-15</v>
      </c>
      <c r="V46" s="136" t="s">
        <v>485</v>
      </c>
      <c r="W46" s="155">
        <v>8420869.4738024808</v>
      </c>
      <c r="X46" s="110">
        <f t="shared" si="2"/>
        <v>8420869.4738024622</v>
      </c>
      <c r="Y46" s="110">
        <f t="shared" si="21"/>
        <v>2.2119392243588256E-15</v>
      </c>
      <c r="Z46" s="156">
        <v>73.904800168788995</v>
      </c>
      <c r="AA46" s="84">
        <f>'Price Book'!$G$12*'Exchange Rates FWD'!$Z$9</f>
        <v>73.904800168789109</v>
      </c>
      <c r="AB46" s="22">
        <f t="shared" si="42"/>
        <v>-1.538287600561398E-15</v>
      </c>
      <c r="AC46" s="136" t="s">
        <v>134</v>
      </c>
      <c r="AD46" s="157">
        <v>-2309377.1956743202</v>
      </c>
      <c r="AE46" s="22">
        <f t="shared" si="4"/>
        <v>-2309377.1956743184</v>
      </c>
      <c r="AF46" s="22">
        <f t="shared" si="5"/>
        <v>8.0655734919348204E-16</v>
      </c>
      <c r="AG46" s="158">
        <v>-2309377.1956743202</v>
      </c>
      <c r="AH46" s="22">
        <f t="shared" ref="AH46:AH47" si="78">$L46*$R46*$Z46</f>
        <v>-2309377.1956743184</v>
      </c>
      <c r="AI46" s="22">
        <f t="shared" si="6"/>
        <v>8.0655734919348204E-16</v>
      </c>
      <c r="AJ46" s="135">
        <v>0</v>
      </c>
      <c r="AK46" s="159">
        <v>0</v>
      </c>
      <c r="AL46" s="22">
        <v>0</v>
      </c>
      <c r="AM46" s="22">
        <f t="shared" si="63"/>
        <v>0</v>
      </c>
      <c r="AN46" s="160">
        <v>0</v>
      </c>
      <c r="AO46" s="22">
        <f t="shared" si="8"/>
        <v>0</v>
      </c>
      <c r="AP46" s="22">
        <f t="shared" si="66"/>
        <v>0</v>
      </c>
      <c r="AQ46" s="161">
        <v>8420869.4738024808</v>
      </c>
      <c r="AR46" s="110">
        <f t="shared" si="10"/>
        <v>8420869.4738024622</v>
      </c>
      <c r="AS46" s="110">
        <f>($AQ46-$AR46)/$AQ46</f>
        <v>2.2119392243588256E-15</v>
      </c>
      <c r="AT46" s="162">
        <v>-2309377.1956743202</v>
      </c>
      <c r="AU46" s="22">
        <f t="shared" ref="AU46:AU47" si="79">$L46*$R46*$Z46</f>
        <v>-2309377.1956743184</v>
      </c>
      <c r="AV46" s="22">
        <f t="shared" si="47"/>
        <v>8.0655734919348204E-16</v>
      </c>
      <c r="AW46" s="163">
        <v>6111492.2781281602</v>
      </c>
      <c r="AX46" s="22">
        <f t="shared" si="12"/>
        <v>6111492.2781281602</v>
      </c>
      <c r="AY46" s="22">
        <f t="shared" si="13"/>
        <v>0</v>
      </c>
      <c r="AZ46" s="164">
        <v>8420869.4738024808</v>
      </c>
      <c r="BA46" s="110">
        <f t="shared" si="14"/>
        <v>8420869.4738024622</v>
      </c>
      <c r="BB46" s="22">
        <f t="shared" si="15"/>
        <v>2.2119392243588256E-15</v>
      </c>
      <c r="BC46" s="165">
        <v>0</v>
      </c>
      <c r="BD46" s="110">
        <v>0</v>
      </c>
      <c r="BE46" s="110">
        <f t="shared" ref="BE46:BE47" si="80">BC46-BD46</f>
        <v>0</v>
      </c>
      <c r="BF46" s="166">
        <v>8420869.4738024808</v>
      </c>
      <c r="BG46" s="22">
        <f t="shared" si="17"/>
        <v>8420869.4738024808</v>
      </c>
      <c r="BH46" s="22">
        <f t="shared" si="18"/>
        <v>0</v>
      </c>
      <c r="BI46" s="138"/>
      <c r="BJ46" s="135"/>
      <c r="BK46" s="135"/>
      <c r="BL46" s="135"/>
      <c r="BM46" s="135"/>
      <c r="BN46" s="135"/>
      <c r="BO46" s="135"/>
      <c r="BP46" s="135"/>
      <c r="BQ46" s="135"/>
      <c r="BR46" s="136" t="s">
        <v>124</v>
      </c>
      <c r="BS46" s="136" t="s">
        <v>308</v>
      </c>
      <c r="BT46" s="136" t="s">
        <v>352</v>
      </c>
      <c r="BU46" s="136" t="s">
        <v>125</v>
      </c>
      <c r="BV46" s="136" t="s">
        <v>315</v>
      </c>
      <c r="BW46" s="167">
        <v>-3.56712328767123</v>
      </c>
      <c r="BX46" s="22">
        <f t="shared" si="1"/>
        <v>-3.5671232876712327</v>
      </c>
      <c r="BY46" s="22">
        <f t="shared" si="24"/>
        <v>0</v>
      </c>
      <c r="BZ46" s="168">
        <v>-31248</v>
      </c>
      <c r="CA46" s="22">
        <f t="shared" si="19"/>
        <v>-31248</v>
      </c>
      <c r="CB46" s="22">
        <f t="shared" si="20"/>
        <v>0</v>
      </c>
      <c r="CC46" s="135">
        <v>0</v>
      </c>
      <c r="CD46" s="136" t="s">
        <v>125</v>
      </c>
      <c r="CE46" s="136" t="s">
        <v>511</v>
      </c>
      <c r="CF46" s="136" t="s">
        <v>511</v>
      </c>
      <c r="CG46" s="135">
        <v>-42</v>
      </c>
      <c r="CH46" s="136" t="s">
        <v>125</v>
      </c>
    </row>
    <row r="47" spans="3:86" x14ac:dyDescent="0.25">
      <c r="C47" s="53" t="s">
        <v>125</v>
      </c>
      <c r="D47" s="136" t="s">
        <v>508</v>
      </c>
      <c r="E47" s="136" t="s">
        <v>127</v>
      </c>
      <c r="F47" s="135">
        <v>913</v>
      </c>
      <c r="G47" s="136" t="s">
        <v>302</v>
      </c>
      <c r="H47" s="136" t="s">
        <v>377</v>
      </c>
      <c r="I47" s="138">
        <v>40909</v>
      </c>
      <c r="J47" s="138">
        <v>40939</v>
      </c>
      <c r="K47" s="135" t="s">
        <v>128</v>
      </c>
      <c r="L47" s="135">
        <v>-42</v>
      </c>
      <c r="M47" s="136" t="s">
        <v>306</v>
      </c>
      <c r="N47" s="136" t="s">
        <v>305</v>
      </c>
      <c r="O47" s="135"/>
      <c r="P47" s="135"/>
      <c r="Q47" s="135">
        <v>0</v>
      </c>
      <c r="R47" s="135">
        <v>744</v>
      </c>
      <c r="S47" s="154">
        <v>271.60818005445702</v>
      </c>
      <c r="T47" s="22">
        <f>30*'Exchange Rates Hist'!$N$4</f>
        <v>271.60818005445662</v>
      </c>
      <c r="U47" s="22">
        <f t="shared" si="25"/>
        <v>1.4649924459045268E-15</v>
      </c>
      <c r="V47" s="136" t="s">
        <v>485</v>
      </c>
      <c r="W47" s="155">
        <v>8487212.4103416596</v>
      </c>
      <c r="X47" s="110">
        <f t="shared" si="2"/>
        <v>8487212.4103416726</v>
      </c>
      <c r="Y47" s="110">
        <f t="shared" si="21"/>
        <v>-1.5362542392280981E-15</v>
      </c>
      <c r="Z47" s="156">
        <v>73.904800168788995</v>
      </c>
      <c r="AA47" s="84">
        <f>'Price Book'!$G$12*'Exchange Rates FWD'!$Z$9</f>
        <v>73.904800168789109</v>
      </c>
      <c r="AB47" s="22">
        <f t="shared" si="42"/>
        <v>-1.538287600561398E-15</v>
      </c>
      <c r="AC47" s="136" t="s">
        <v>134</v>
      </c>
      <c r="AD47" s="157">
        <v>-2309377.1956743202</v>
      </c>
      <c r="AE47" s="22">
        <f t="shared" si="4"/>
        <v>-2309377.1956743184</v>
      </c>
      <c r="AF47" s="22">
        <f t="shared" si="5"/>
        <v>8.0655734919348204E-16</v>
      </c>
      <c r="AG47" s="158">
        <v>-2309377.1956743202</v>
      </c>
      <c r="AH47" s="22">
        <f t="shared" si="78"/>
        <v>-2309377.1956743184</v>
      </c>
      <c r="AI47" s="22">
        <f t="shared" si="6"/>
        <v>8.0655734919348204E-16</v>
      </c>
      <c r="AJ47" s="135">
        <v>0</v>
      </c>
      <c r="AK47" s="159">
        <v>0</v>
      </c>
      <c r="AL47" s="22">
        <v>0</v>
      </c>
      <c r="AM47" s="22">
        <f t="shared" si="63"/>
        <v>0</v>
      </c>
      <c r="AN47" s="160">
        <v>0</v>
      </c>
      <c r="AO47" s="22">
        <f t="shared" si="8"/>
        <v>0</v>
      </c>
      <c r="AP47" s="22">
        <f t="shared" si="66"/>
        <v>0</v>
      </c>
      <c r="AQ47" s="161">
        <v>8487212.4103416596</v>
      </c>
      <c r="AR47" s="110">
        <f t="shared" si="10"/>
        <v>8487212.4103416726</v>
      </c>
      <c r="AS47" s="110">
        <f>($AQ47-$AR47)/$AQ47</f>
        <v>-1.5362542392280981E-15</v>
      </c>
      <c r="AT47" s="162">
        <v>-2309377.1956743202</v>
      </c>
      <c r="AU47" s="22">
        <f t="shared" si="79"/>
        <v>-2309377.1956743184</v>
      </c>
      <c r="AV47" s="22">
        <f t="shared" si="47"/>
        <v>8.0655734919348204E-16</v>
      </c>
      <c r="AW47" s="163">
        <v>6177835.2146673398</v>
      </c>
      <c r="AX47" s="22">
        <f t="shared" si="12"/>
        <v>6177835.2146673389</v>
      </c>
      <c r="AY47" s="22">
        <f t="shared" si="13"/>
        <v>1.5075225256969366E-16</v>
      </c>
      <c r="AZ47" s="164">
        <v>8487212.4103416596</v>
      </c>
      <c r="BA47" s="110">
        <f t="shared" si="14"/>
        <v>8487212.4103416726</v>
      </c>
      <c r="BB47" s="22">
        <f t="shared" si="15"/>
        <v>-1.5362542392280981E-15</v>
      </c>
      <c r="BC47" s="165">
        <v>0</v>
      </c>
      <c r="BD47" s="110">
        <v>0</v>
      </c>
      <c r="BE47" s="110">
        <f t="shared" si="80"/>
        <v>0</v>
      </c>
      <c r="BF47" s="166">
        <v>8487212.4103416596</v>
      </c>
      <c r="BG47" s="22">
        <f t="shared" si="17"/>
        <v>8487212.4103416596</v>
      </c>
      <c r="BH47" s="22">
        <f t="shared" si="18"/>
        <v>0</v>
      </c>
      <c r="BI47" s="138"/>
      <c r="BJ47" s="135"/>
      <c r="BK47" s="135"/>
      <c r="BL47" s="135"/>
      <c r="BM47" s="135"/>
      <c r="BN47" s="135"/>
      <c r="BO47" s="135"/>
      <c r="BP47" s="135"/>
      <c r="BQ47" s="135"/>
      <c r="BR47" s="136" t="s">
        <v>124</v>
      </c>
      <c r="BS47" s="136" t="s">
        <v>308</v>
      </c>
      <c r="BT47" s="136" t="s">
        <v>352</v>
      </c>
      <c r="BU47" s="136" t="s">
        <v>125</v>
      </c>
      <c r="BV47" s="136" t="s">
        <v>315</v>
      </c>
      <c r="BW47" s="167">
        <v>-3.56712328767123</v>
      </c>
      <c r="BX47" s="22">
        <f t="shared" si="1"/>
        <v>-3.5671232876712327</v>
      </c>
      <c r="BY47" s="22">
        <f t="shared" si="24"/>
        <v>0</v>
      </c>
      <c r="BZ47" s="168">
        <v>-31248</v>
      </c>
      <c r="CA47" s="22">
        <f t="shared" si="19"/>
        <v>-31248</v>
      </c>
      <c r="CB47" s="22">
        <f t="shared" si="20"/>
        <v>0</v>
      </c>
      <c r="CC47" s="135">
        <v>0</v>
      </c>
      <c r="CD47" s="136" t="s">
        <v>125</v>
      </c>
      <c r="CE47" s="136" t="s">
        <v>511</v>
      </c>
      <c r="CF47" s="136" t="s">
        <v>511</v>
      </c>
      <c r="CG47" s="135">
        <v>-42</v>
      </c>
      <c r="CH47" s="136" t="s">
        <v>125</v>
      </c>
    </row>
    <row r="48" spans="3:86" x14ac:dyDescent="0.25">
      <c r="C48" s="53" t="s">
        <v>125</v>
      </c>
      <c r="D48" s="136" t="s">
        <v>508</v>
      </c>
      <c r="E48" s="136" t="s">
        <v>127</v>
      </c>
      <c r="F48" s="135">
        <v>913</v>
      </c>
      <c r="G48" s="136" t="s">
        <v>302</v>
      </c>
      <c r="H48" s="136" t="s">
        <v>377</v>
      </c>
      <c r="I48" s="138">
        <v>40909</v>
      </c>
      <c r="J48" s="138">
        <v>40939</v>
      </c>
      <c r="K48" s="135" t="s">
        <v>128</v>
      </c>
      <c r="L48" s="135">
        <v>-42</v>
      </c>
      <c r="M48" s="136" t="s">
        <v>306</v>
      </c>
      <c r="N48" s="136" t="s">
        <v>305</v>
      </c>
      <c r="O48" s="135"/>
      <c r="P48" s="135"/>
      <c r="Q48" s="135">
        <v>0</v>
      </c>
      <c r="R48" s="135">
        <v>744</v>
      </c>
      <c r="S48" s="154">
        <v>272.02915044305098</v>
      </c>
      <c r="T48" s="22">
        <f>30*'Exchange Rates FWD'!$R$11</f>
        <v>272.02915044231872</v>
      </c>
      <c r="U48" s="22">
        <f t="shared" si="25"/>
        <v>2.6918325501965868E-12</v>
      </c>
      <c r="V48" s="136" t="s">
        <v>485</v>
      </c>
      <c r="W48" s="155">
        <v>8500366.8930444606</v>
      </c>
      <c r="X48" s="110">
        <f t="shared" si="2"/>
        <v>8500366.8930444568</v>
      </c>
      <c r="Y48" s="110">
        <f t="shared" si="21"/>
        <v>4.3825053028124974E-16</v>
      </c>
      <c r="Z48" s="156">
        <v>74.104118717636496</v>
      </c>
      <c r="AA48" s="84">
        <f>'Price Book'!$G$12*'Exchange Rates FWD'!$Z$11</f>
        <v>74.104118717635302</v>
      </c>
      <c r="AB48" s="22">
        <f t="shared" si="42"/>
        <v>1.6108575565488365E-14</v>
      </c>
      <c r="AC48" s="136" t="s">
        <v>134</v>
      </c>
      <c r="AD48" s="157">
        <v>-2315605.5016887099</v>
      </c>
      <c r="AE48" s="22">
        <f t="shared" si="4"/>
        <v>-2315605.5016887053</v>
      </c>
      <c r="AF48" s="22">
        <f t="shared" si="5"/>
        <v>2.0109698606612603E-15</v>
      </c>
      <c r="AG48" s="158">
        <v>6184761.3913557502</v>
      </c>
      <c r="AH48" s="22">
        <f>$L48*$R48*($Z48-S48)</f>
        <v>6184761.391355752</v>
      </c>
      <c r="AI48" s="22">
        <f t="shared" si="6"/>
        <v>-3.0116685695171987E-16</v>
      </c>
      <c r="AJ48" s="135">
        <v>0</v>
      </c>
      <c r="AK48" s="159">
        <v>0</v>
      </c>
      <c r="AL48" s="22">
        <v>0</v>
      </c>
      <c r="AM48" s="22">
        <f t="shared" si="63"/>
        <v>0</v>
      </c>
      <c r="AN48" s="160">
        <v>0</v>
      </c>
      <c r="AO48" s="22">
        <f t="shared" si="8"/>
        <v>0</v>
      </c>
      <c r="AP48" s="22">
        <f t="shared" si="66"/>
        <v>0</v>
      </c>
      <c r="AQ48" s="161">
        <v>0</v>
      </c>
      <c r="AR48" s="110">
        <v>0</v>
      </c>
      <c r="AS48" s="22">
        <f t="shared" ref="AS48:AS54" si="81">AQ48-AR48</f>
        <v>0</v>
      </c>
      <c r="AT48" s="162">
        <v>6184761.3913557502</v>
      </c>
      <c r="AU48" s="22">
        <f>$L48*$R48*($Z48-$S48)</f>
        <v>6184761.391355752</v>
      </c>
      <c r="AV48" s="22">
        <f t="shared" si="47"/>
        <v>-3.0116685695171987E-16</v>
      </c>
      <c r="AW48" s="163">
        <v>6184761.3913557502</v>
      </c>
      <c r="AX48" s="22">
        <f t="shared" si="12"/>
        <v>6184761.3913557502</v>
      </c>
      <c r="AY48" s="22">
        <f t="shared" si="13"/>
        <v>0</v>
      </c>
      <c r="AZ48" s="164">
        <v>0</v>
      </c>
      <c r="BA48" s="110">
        <v>0</v>
      </c>
      <c r="BB48" s="22">
        <f>AZ48-BA48</f>
        <v>0</v>
      </c>
      <c r="BC48" s="165">
        <v>8500366.8930444606</v>
      </c>
      <c r="BD48" s="110">
        <f t="shared" si="30"/>
        <v>8500366.8930444568</v>
      </c>
      <c r="BE48" s="110">
        <f t="shared" si="31"/>
        <v>4.3825053028124974E-16</v>
      </c>
      <c r="BF48" s="166">
        <v>8500366.8930444606</v>
      </c>
      <c r="BG48" s="22">
        <f t="shared" si="17"/>
        <v>8500366.8930444606</v>
      </c>
      <c r="BH48" s="22">
        <f t="shared" si="18"/>
        <v>0</v>
      </c>
      <c r="BI48" s="138"/>
      <c r="BJ48" s="135"/>
      <c r="BK48" s="135"/>
      <c r="BL48" s="135"/>
      <c r="BM48" s="135"/>
      <c r="BN48" s="135"/>
      <c r="BO48" s="135"/>
      <c r="BP48" s="135"/>
      <c r="BQ48" s="135"/>
      <c r="BR48" s="136" t="s">
        <v>124</v>
      </c>
      <c r="BS48" s="136" t="s">
        <v>308</v>
      </c>
      <c r="BT48" s="136" t="s">
        <v>352</v>
      </c>
      <c r="BU48" s="136" t="s">
        <v>125</v>
      </c>
      <c r="BV48" s="136" t="s">
        <v>315</v>
      </c>
      <c r="BW48" s="167">
        <v>-3.56712328767123</v>
      </c>
      <c r="BX48" s="22">
        <f t="shared" si="1"/>
        <v>-3.5671232876712327</v>
      </c>
      <c r="BY48" s="22">
        <f t="shared" si="24"/>
        <v>0</v>
      </c>
      <c r="BZ48" s="168">
        <v>-31248</v>
      </c>
      <c r="CA48" s="22">
        <f t="shared" si="19"/>
        <v>-31248</v>
      </c>
      <c r="CB48" s="22">
        <f t="shared" si="20"/>
        <v>0</v>
      </c>
      <c r="CC48" s="135">
        <v>0</v>
      </c>
      <c r="CD48" s="136" t="s">
        <v>125</v>
      </c>
      <c r="CE48" s="136" t="s">
        <v>511</v>
      </c>
      <c r="CF48" s="136" t="s">
        <v>511</v>
      </c>
      <c r="CG48" s="135">
        <v>-42</v>
      </c>
      <c r="CH48" s="136" t="s">
        <v>125</v>
      </c>
    </row>
    <row r="49" spans="3:86" x14ac:dyDescent="0.25">
      <c r="C49" s="53" t="s">
        <v>125</v>
      </c>
      <c r="D49" s="136" t="s">
        <v>508</v>
      </c>
      <c r="E49" s="136" t="s">
        <v>127</v>
      </c>
      <c r="F49" s="135">
        <v>915</v>
      </c>
      <c r="G49" s="136" t="s">
        <v>302</v>
      </c>
      <c r="H49" s="136" t="s">
        <v>324</v>
      </c>
      <c r="I49" s="138">
        <v>40909</v>
      </c>
      <c r="J49" s="138">
        <v>41274</v>
      </c>
      <c r="K49" s="135" t="s">
        <v>128</v>
      </c>
      <c r="L49" s="135">
        <v>40</v>
      </c>
      <c r="M49" s="136" t="s">
        <v>306</v>
      </c>
      <c r="N49" s="136" t="s">
        <v>305</v>
      </c>
      <c r="O49" s="135"/>
      <c r="P49" s="135"/>
      <c r="Q49" s="135">
        <v>0</v>
      </c>
      <c r="R49" s="135">
        <v>8784</v>
      </c>
      <c r="S49" s="154">
        <v>32.169082570309101</v>
      </c>
      <c r="T49" s="22">
        <f>28*'Exchange Rates Hist'!$I$3</f>
        <v>32.169082570309165</v>
      </c>
      <c r="U49" s="22">
        <f t="shared" si="25"/>
        <v>-1.9878977300220394E-15</v>
      </c>
      <c r="V49" s="136" t="s">
        <v>485</v>
      </c>
      <c r="W49" s="155">
        <v>-11302928.8519038</v>
      </c>
      <c r="X49" s="110">
        <f t="shared" si="2"/>
        <v>-11302928.851903806</v>
      </c>
      <c r="Y49" s="110">
        <f t="shared" si="21"/>
        <v>-4.9437942332545701E-16</v>
      </c>
      <c r="Z49" s="156">
        <v>0</v>
      </c>
      <c r="AA49" s="22" t="s">
        <v>576</v>
      </c>
      <c r="AC49" s="136" t="s">
        <v>125</v>
      </c>
      <c r="AD49" s="157">
        <v>0</v>
      </c>
      <c r="AE49" s="22">
        <f t="shared" si="4"/>
        <v>0</v>
      </c>
      <c r="AF49" s="22">
        <v>0</v>
      </c>
      <c r="AG49" s="158">
        <v>0</v>
      </c>
      <c r="AI49" s="22">
        <v>0</v>
      </c>
      <c r="AJ49" s="135">
        <v>0</v>
      </c>
      <c r="AK49" s="159">
        <v>0</v>
      </c>
      <c r="AL49" s="22">
        <v>0</v>
      </c>
      <c r="AM49" s="22">
        <f t="shared" si="63"/>
        <v>0</v>
      </c>
      <c r="AN49" s="160">
        <v>0</v>
      </c>
      <c r="AO49" s="22">
        <f t="shared" si="8"/>
        <v>0</v>
      </c>
      <c r="AP49" s="22">
        <f t="shared" si="66"/>
        <v>0</v>
      </c>
      <c r="AQ49" s="161">
        <v>0</v>
      </c>
      <c r="AR49" s="110">
        <v>0</v>
      </c>
      <c r="AS49" s="22">
        <f t="shared" si="81"/>
        <v>0</v>
      </c>
      <c r="AT49" s="162">
        <v>0</v>
      </c>
      <c r="AV49" s="22">
        <v>0</v>
      </c>
      <c r="AW49" s="163">
        <v>0</v>
      </c>
      <c r="AX49" s="22">
        <f t="shared" si="12"/>
        <v>0</v>
      </c>
      <c r="AY49" s="22">
        <f t="shared" ref="AY49:AY54" si="82">AW49-AX49</f>
        <v>0</v>
      </c>
      <c r="AZ49" s="164">
        <v>-11302928.8519038</v>
      </c>
      <c r="BA49" s="110">
        <f t="shared" si="14"/>
        <v>-11302928.851903806</v>
      </c>
      <c r="BB49" s="22">
        <f t="shared" si="15"/>
        <v>-4.9437942332545701E-16</v>
      </c>
      <c r="BC49" s="165">
        <v>0</v>
      </c>
      <c r="BD49" s="110">
        <v>0</v>
      </c>
      <c r="BE49" s="150">
        <f t="shared" ref="BE49:BE67" si="83">BC49-BD49</f>
        <v>0</v>
      </c>
      <c r="BF49" s="166">
        <v>-11302928.8519038</v>
      </c>
      <c r="BG49" s="22">
        <f t="shared" si="17"/>
        <v>-11302928.8519038</v>
      </c>
      <c r="BH49" s="22">
        <f t="shared" si="18"/>
        <v>0</v>
      </c>
      <c r="BI49" s="138"/>
      <c r="BJ49" s="135"/>
      <c r="BK49" s="135"/>
      <c r="BL49" s="135"/>
      <c r="BM49" s="135"/>
      <c r="BN49" s="135"/>
      <c r="BO49" s="135"/>
      <c r="BP49" s="135"/>
      <c r="BQ49" s="135"/>
      <c r="BR49" s="136" t="s">
        <v>408</v>
      </c>
      <c r="BS49" s="136" t="s">
        <v>308</v>
      </c>
      <c r="BT49" s="136" t="s">
        <v>125</v>
      </c>
      <c r="BU49" s="136" t="s">
        <v>125</v>
      </c>
      <c r="BV49" s="136" t="s">
        <v>315</v>
      </c>
      <c r="BW49" s="167">
        <v>0</v>
      </c>
      <c r="BX49" s="22">
        <v>0</v>
      </c>
      <c r="BY49" s="22">
        <f t="shared" si="24"/>
        <v>0</v>
      </c>
      <c r="BZ49" s="168">
        <v>0</v>
      </c>
      <c r="CA49" s="22">
        <v>0</v>
      </c>
      <c r="CB49" s="22">
        <f t="shared" si="20"/>
        <v>0</v>
      </c>
      <c r="CC49" s="135">
        <v>0</v>
      </c>
      <c r="CD49" s="136" t="s">
        <v>125</v>
      </c>
      <c r="CE49" s="136" t="s">
        <v>512</v>
      </c>
      <c r="CF49" s="136" t="s">
        <v>512</v>
      </c>
      <c r="CG49" s="135">
        <v>40</v>
      </c>
      <c r="CH49" s="136" t="s">
        <v>125</v>
      </c>
    </row>
    <row r="50" spans="3:86" x14ac:dyDescent="0.25">
      <c r="C50" s="53" t="s">
        <v>125</v>
      </c>
      <c r="D50" s="136" t="s">
        <v>508</v>
      </c>
      <c r="E50" s="136" t="s">
        <v>127</v>
      </c>
      <c r="F50" s="135">
        <v>915</v>
      </c>
      <c r="G50" s="136" t="s">
        <v>302</v>
      </c>
      <c r="H50" s="136" t="s">
        <v>324</v>
      </c>
      <c r="I50" s="138">
        <v>40909</v>
      </c>
      <c r="J50" s="138">
        <v>41274</v>
      </c>
      <c r="K50" s="135" t="s">
        <v>128</v>
      </c>
      <c r="L50" s="135">
        <v>40</v>
      </c>
      <c r="M50" s="136" t="s">
        <v>306</v>
      </c>
      <c r="N50" s="136" t="s">
        <v>305</v>
      </c>
      <c r="O50" s="135"/>
      <c r="P50" s="135"/>
      <c r="Q50" s="135">
        <v>0</v>
      </c>
      <c r="R50" s="135">
        <v>8784</v>
      </c>
      <c r="S50" s="154">
        <v>32.729136732429801</v>
      </c>
      <c r="T50" s="22">
        <f>28*'Exchange Rates Hist'!$I$4</f>
        <v>32.729136732429758</v>
      </c>
      <c r="U50" s="22">
        <f t="shared" si="25"/>
        <v>1.3025874924273013E-15</v>
      </c>
      <c r="V50" s="136" t="s">
        <v>485</v>
      </c>
      <c r="W50" s="155">
        <v>-11499709.482306501</v>
      </c>
      <c r="X50" s="110">
        <f t="shared" si="2"/>
        <v>-11499709.482306534</v>
      </c>
      <c r="Y50" s="110">
        <f t="shared" si="21"/>
        <v>-2.9155182344165254E-15</v>
      </c>
      <c r="Z50" s="156">
        <v>0</v>
      </c>
      <c r="AA50" s="22" t="s">
        <v>576</v>
      </c>
      <c r="AC50" s="136" t="s">
        <v>125</v>
      </c>
      <c r="AD50" s="157">
        <v>0</v>
      </c>
      <c r="AE50" s="22">
        <f t="shared" si="4"/>
        <v>0</v>
      </c>
      <c r="AF50" s="22">
        <v>0</v>
      </c>
      <c r="AG50" s="158">
        <v>0</v>
      </c>
      <c r="AI50" s="22">
        <v>0</v>
      </c>
      <c r="AJ50" s="135">
        <v>0</v>
      </c>
      <c r="AK50" s="159">
        <v>0</v>
      </c>
      <c r="AL50" s="22">
        <v>0</v>
      </c>
      <c r="AM50" s="22">
        <f t="shared" si="63"/>
        <v>0</v>
      </c>
      <c r="AN50" s="160">
        <v>0</v>
      </c>
      <c r="AO50" s="22">
        <f t="shared" si="8"/>
        <v>0</v>
      </c>
      <c r="AP50" s="22">
        <f t="shared" si="66"/>
        <v>0</v>
      </c>
      <c r="AQ50" s="161">
        <v>0</v>
      </c>
      <c r="AR50" s="110">
        <v>0</v>
      </c>
      <c r="AS50" s="22">
        <f t="shared" si="81"/>
        <v>0</v>
      </c>
      <c r="AT50" s="162">
        <v>0</v>
      </c>
      <c r="AV50" s="22">
        <v>0</v>
      </c>
      <c r="AW50" s="163">
        <v>0</v>
      </c>
      <c r="AX50" s="22">
        <f t="shared" si="12"/>
        <v>0</v>
      </c>
      <c r="AY50" s="22">
        <f t="shared" si="82"/>
        <v>0</v>
      </c>
      <c r="AZ50" s="164">
        <v>-11499709.482306501</v>
      </c>
      <c r="BA50" s="110">
        <f t="shared" si="14"/>
        <v>-11499709.482306534</v>
      </c>
      <c r="BB50" s="22">
        <f t="shared" si="15"/>
        <v>-2.9155182344165254E-15</v>
      </c>
      <c r="BC50" s="165">
        <v>0</v>
      </c>
      <c r="BD50" s="110">
        <v>0</v>
      </c>
      <c r="BE50" s="150">
        <f t="shared" si="83"/>
        <v>0</v>
      </c>
      <c r="BF50" s="166">
        <v>-11499709.482306501</v>
      </c>
      <c r="BG50" s="22">
        <f t="shared" si="17"/>
        <v>-11499709.482306501</v>
      </c>
      <c r="BH50" s="22">
        <f t="shared" si="18"/>
        <v>0</v>
      </c>
      <c r="BI50" s="138"/>
      <c r="BJ50" s="135"/>
      <c r="BK50" s="135"/>
      <c r="BL50" s="135"/>
      <c r="BM50" s="135"/>
      <c r="BN50" s="135"/>
      <c r="BO50" s="135"/>
      <c r="BP50" s="135"/>
      <c r="BQ50" s="135"/>
      <c r="BR50" s="136" t="s">
        <v>408</v>
      </c>
      <c r="BS50" s="136" t="s">
        <v>308</v>
      </c>
      <c r="BT50" s="136" t="s">
        <v>125</v>
      </c>
      <c r="BU50" s="136" t="s">
        <v>125</v>
      </c>
      <c r="BV50" s="136" t="s">
        <v>315</v>
      </c>
      <c r="BW50" s="167">
        <v>0</v>
      </c>
      <c r="BX50" s="22">
        <v>0</v>
      </c>
      <c r="BY50" s="22">
        <f t="shared" si="24"/>
        <v>0</v>
      </c>
      <c r="BZ50" s="168">
        <v>0</v>
      </c>
      <c r="CA50" s="22">
        <v>0</v>
      </c>
      <c r="CB50" s="22">
        <f t="shared" si="20"/>
        <v>0</v>
      </c>
      <c r="CC50" s="135">
        <v>0</v>
      </c>
      <c r="CD50" s="136" t="s">
        <v>125</v>
      </c>
      <c r="CE50" s="136" t="s">
        <v>512</v>
      </c>
      <c r="CF50" s="136" t="s">
        <v>512</v>
      </c>
      <c r="CG50" s="135">
        <v>40</v>
      </c>
      <c r="CH50" s="136" t="s">
        <v>125</v>
      </c>
    </row>
    <row r="51" spans="3:86" x14ac:dyDescent="0.25">
      <c r="C51" s="53" t="s">
        <v>125</v>
      </c>
      <c r="D51" s="136" t="s">
        <v>508</v>
      </c>
      <c r="E51" s="136" t="s">
        <v>127</v>
      </c>
      <c r="F51" s="135">
        <v>915</v>
      </c>
      <c r="G51" s="136" t="s">
        <v>302</v>
      </c>
      <c r="H51" s="136" t="s">
        <v>324</v>
      </c>
      <c r="I51" s="138">
        <v>40909</v>
      </c>
      <c r="J51" s="138">
        <v>41274</v>
      </c>
      <c r="K51" s="135" t="s">
        <v>128</v>
      </c>
      <c r="L51" s="135">
        <v>40</v>
      </c>
      <c r="M51" s="136" t="s">
        <v>306</v>
      </c>
      <c r="N51" s="136" t="s">
        <v>305</v>
      </c>
      <c r="O51" s="135"/>
      <c r="P51" s="135"/>
      <c r="Q51" s="135">
        <v>0</v>
      </c>
      <c r="R51" s="135">
        <v>8784</v>
      </c>
      <c r="S51" s="154">
        <v>32.703423979517403</v>
      </c>
      <c r="T51" s="22">
        <f>28*'Exchange Rates FWD'!$J$11</f>
        <v>32.703348855454195</v>
      </c>
      <c r="U51" s="99">
        <f t="shared" si="25"/>
        <v>2.2971314335609531E-6</v>
      </c>
      <c r="V51" s="136" t="s">
        <v>485</v>
      </c>
      <c r="W51" s="155">
        <v>-11490675.0494432</v>
      </c>
      <c r="X51" s="110">
        <f t="shared" si="2"/>
        <v>-11490675.049443236</v>
      </c>
      <c r="Y51" s="110">
        <f t="shared" si="21"/>
        <v>-3.0799111177635361E-15</v>
      </c>
      <c r="Z51" s="156">
        <v>0</v>
      </c>
      <c r="AA51" s="22" t="s">
        <v>576</v>
      </c>
      <c r="AC51" s="136" t="s">
        <v>125</v>
      </c>
      <c r="AD51" s="157">
        <v>0</v>
      </c>
      <c r="AE51" s="22">
        <f t="shared" si="4"/>
        <v>0</v>
      </c>
      <c r="AF51" s="22">
        <v>0</v>
      </c>
      <c r="AG51" s="158">
        <v>0</v>
      </c>
      <c r="AI51" s="22">
        <v>0</v>
      </c>
      <c r="AJ51" s="135">
        <v>0</v>
      </c>
      <c r="AK51" s="159">
        <v>0</v>
      </c>
      <c r="AL51" s="22">
        <v>0</v>
      </c>
      <c r="AM51" s="22">
        <f t="shared" si="63"/>
        <v>0</v>
      </c>
      <c r="AN51" s="160">
        <v>0</v>
      </c>
      <c r="AO51" s="22">
        <f t="shared" si="8"/>
        <v>0</v>
      </c>
      <c r="AP51" s="22">
        <f t="shared" si="66"/>
        <v>0</v>
      </c>
      <c r="AQ51" s="161">
        <v>0</v>
      </c>
      <c r="AR51" s="110">
        <v>0</v>
      </c>
      <c r="AS51" s="22">
        <f t="shared" si="81"/>
        <v>0</v>
      </c>
      <c r="AT51" s="162">
        <v>0</v>
      </c>
      <c r="AV51" s="22">
        <v>0</v>
      </c>
      <c r="AW51" s="163">
        <v>0</v>
      </c>
      <c r="AX51" s="22">
        <f t="shared" si="12"/>
        <v>0</v>
      </c>
      <c r="AY51" s="22">
        <f t="shared" si="82"/>
        <v>0</v>
      </c>
      <c r="AZ51" s="164">
        <v>-11490675.0494432</v>
      </c>
      <c r="BA51" s="110">
        <f t="shared" si="14"/>
        <v>-11490675.049443236</v>
      </c>
      <c r="BB51" s="22">
        <f t="shared" si="15"/>
        <v>-3.0799111177635361E-15</v>
      </c>
      <c r="BC51" s="165">
        <v>0</v>
      </c>
      <c r="BD51" s="110">
        <v>0</v>
      </c>
      <c r="BE51" s="150">
        <f t="shared" si="83"/>
        <v>0</v>
      </c>
      <c r="BF51" s="166">
        <v>-11490675.0494432</v>
      </c>
      <c r="BG51" s="22">
        <f t="shared" si="17"/>
        <v>-11490675.0494432</v>
      </c>
      <c r="BH51" s="22">
        <f t="shared" si="18"/>
        <v>0</v>
      </c>
      <c r="BI51" s="138"/>
      <c r="BJ51" s="135"/>
      <c r="BK51" s="135"/>
      <c r="BL51" s="135"/>
      <c r="BM51" s="135"/>
      <c r="BN51" s="135"/>
      <c r="BO51" s="135"/>
      <c r="BP51" s="135"/>
      <c r="BQ51" s="135"/>
      <c r="BR51" s="136" t="s">
        <v>408</v>
      </c>
      <c r="BS51" s="136" t="s">
        <v>308</v>
      </c>
      <c r="BT51" s="136" t="s">
        <v>125</v>
      </c>
      <c r="BU51" s="136" t="s">
        <v>125</v>
      </c>
      <c r="BV51" s="136" t="s">
        <v>315</v>
      </c>
      <c r="BW51" s="167">
        <v>0</v>
      </c>
      <c r="BX51" s="22">
        <v>0</v>
      </c>
      <c r="BY51" s="22">
        <f t="shared" si="24"/>
        <v>0</v>
      </c>
      <c r="BZ51" s="168">
        <v>0</v>
      </c>
      <c r="CA51" s="22">
        <v>0</v>
      </c>
      <c r="CB51" s="22">
        <f t="shared" si="20"/>
        <v>0</v>
      </c>
      <c r="CC51" s="135">
        <v>0</v>
      </c>
      <c r="CD51" s="136" t="s">
        <v>125</v>
      </c>
      <c r="CE51" s="136" t="s">
        <v>512</v>
      </c>
      <c r="CF51" s="136" t="s">
        <v>512</v>
      </c>
      <c r="CG51" s="135">
        <v>40</v>
      </c>
      <c r="CH51" s="136" t="s">
        <v>125</v>
      </c>
    </row>
    <row r="52" spans="3:86" x14ac:dyDescent="0.25">
      <c r="C52" s="53" t="s">
        <v>125</v>
      </c>
      <c r="D52" s="136" t="s">
        <v>508</v>
      </c>
      <c r="E52" s="136" t="s">
        <v>127</v>
      </c>
      <c r="F52" s="135">
        <v>915</v>
      </c>
      <c r="G52" s="136" t="s">
        <v>302</v>
      </c>
      <c r="H52" s="136" t="s">
        <v>324</v>
      </c>
      <c r="I52" s="138">
        <v>40909</v>
      </c>
      <c r="J52" s="138">
        <v>41274</v>
      </c>
      <c r="K52" s="135" t="s">
        <v>128</v>
      </c>
      <c r="L52" s="135">
        <v>40</v>
      </c>
      <c r="M52" s="136" t="s">
        <v>306</v>
      </c>
      <c r="N52" s="136" t="s">
        <v>305</v>
      </c>
      <c r="O52" s="135"/>
      <c r="P52" s="135"/>
      <c r="Q52" s="135">
        <v>0</v>
      </c>
      <c r="R52" s="135">
        <v>8784</v>
      </c>
      <c r="S52" s="154">
        <v>251.519398859094</v>
      </c>
      <c r="T52" s="22">
        <f>28*'Exchange Rates Hist'!$N$3</f>
        <v>251.51939885909425</v>
      </c>
      <c r="U52" s="22">
        <f t="shared" si="25"/>
        <v>-1.0170006211605872E-15</v>
      </c>
      <c r="V52" s="136" t="s">
        <v>485</v>
      </c>
      <c r="W52" s="155">
        <v>-88373855.983131394</v>
      </c>
      <c r="X52" s="110">
        <f t="shared" si="2"/>
        <v>-88373855.98313126</v>
      </c>
      <c r="Y52" s="110">
        <f t="shared" si="21"/>
        <v>1.5175353531051944E-15</v>
      </c>
      <c r="Z52" s="156">
        <v>0</v>
      </c>
      <c r="AA52" s="22" t="s">
        <v>576</v>
      </c>
      <c r="AC52" s="136" t="s">
        <v>125</v>
      </c>
      <c r="AD52" s="157">
        <v>0</v>
      </c>
      <c r="AE52" s="22">
        <f t="shared" si="4"/>
        <v>0</v>
      </c>
      <c r="AF52" s="22">
        <v>0</v>
      </c>
      <c r="AG52" s="158">
        <v>0</v>
      </c>
      <c r="AI52" s="22">
        <v>0</v>
      </c>
      <c r="AJ52" s="135">
        <v>0</v>
      </c>
      <c r="AK52" s="159">
        <v>0</v>
      </c>
      <c r="AL52" s="22">
        <v>0</v>
      </c>
      <c r="AM52" s="22">
        <f t="shared" si="63"/>
        <v>0</v>
      </c>
      <c r="AN52" s="160">
        <v>0</v>
      </c>
      <c r="AO52" s="22">
        <f t="shared" si="8"/>
        <v>0</v>
      </c>
      <c r="AP52" s="22">
        <f t="shared" si="66"/>
        <v>0</v>
      </c>
      <c r="AQ52" s="161">
        <v>0</v>
      </c>
      <c r="AR52" s="110">
        <v>0</v>
      </c>
      <c r="AS52" s="22">
        <f t="shared" si="81"/>
        <v>0</v>
      </c>
      <c r="AT52" s="162">
        <v>0</v>
      </c>
      <c r="AV52" s="22">
        <v>0</v>
      </c>
      <c r="AW52" s="163">
        <v>0</v>
      </c>
      <c r="AX52" s="22">
        <f t="shared" si="12"/>
        <v>0</v>
      </c>
      <c r="AY52" s="22">
        <f t="shared" si="82"/>
        <v>0</v>
      </c>
      <c r="AZ52" s="164">
        <v>-88373855.983131394</v>
      </c>
      <c r="BA52" s="110">
        <f t="shared" si="14"/>
        <v>-88373855.98313126</v>
      </c>
      <c r="BB52" s="22">
        <f t="shared" si="15"/>
        <v>1.5175353531051944E-15</v>
      </c>
      <c r="BC52" s="165">
        <v>0</v>
      </c>
      <c r="BD52" s="110">
        <v>0</v>
      </c>
      <c r="BE52" s="150">
        <f t="shared" si="83"/>
        <v>0</v>
      </c>
      <c r="BF52" s="166">
        <v>-88373855.983131394</v>
      </c>
      <c r="BG52" s="22">
        <f t="shared" si="17"/>
        <v>-88373855.983131394</v>
      </c>
      <c r="BH52" s="22">
        <f t="shared" si="18"/>
        <v>0</v>
      </c>
      <c r="BI52" s="138"/>
      <c r="BJ52" s="135"/>
      <c r="BK52" s="135"/>
      <c r="BL52" s="135"/>
      <c r="BM52" s="135"/>
      <c r="BN52" s="135"/>
      <c r="BO52" s="135"/>
      <c r="BP52" s="135"/>
      <c r="BQ52" s="135"/>
      <c r="BR52" s="136" t="s">
        <v>124</v>
      </c>
      <c r="BS52" s="136" t="s">
        <v>308</v>
      </c>
      <c r="BT52" s="136" t="s">
        <v>125</v>
      </c>
      <c r="BU52" s="136" t="s">
        <v>125</v>
      </c>
      <c r="BV52" s="136" t="s">
        <v>315</v>
      </c>
      <c r="BW52" s="167">
        <v>0</v>
      </c>
      <c r="BX52" s="22">
        <v>0</v>
      </c>
      <c r="BY52" s="22">
        <f t="shared" si="24"/>
        <v>0</v>
      </c>
      <c r="BZ52" s="168">
        <v>0</v>
      </c>
      <c r="CA52" s="22">
        <v>0</v>
      </c>
      <c r="CB52" s="22">
        <f t="shared" si="20"/>
        <v>0</v>
      </c>
      <c r="CC52" s="135">
        <v>0</v>
      </c>
      <c r="CD52" s="136" t="s">
        <v>125</v>
      </c>
      <c r="CE52" s="136" t="s">
        <v>512</v>
      </c>
      <c r="CF52" s="136" t="s">
        <v>512</v>
      </c>
      <c r="CG52" s="135">
        <v>40</v>
      </c>
      <c r="CH52" s="136" t="s">
        <v>125</v>
      </c>
    </row>
    <row r="53" spans="3:86" x14ac:dyDescent="0.25">
      <c r="C53" s="53" t="s">
        <v>125</v>
      </c>
      <c r="D53" s="136" t="s">
        <v>508</v>
      </c>
      <c r="E53" s="136" t="s">
        <v>127</v>
      </c>
      <c r="F53" s="135">
        <v>915</v>
      </c>
      <c r="G53" s="136" t="s">
        <v>302</v>
      </c>
      <c r="H53" s="136" t="s">
        <v>324</v>
      </c>
      <c r="I53" s="138">
        <v>40909</v>
      </c>
      <c r="J53" s="138">
        <v>41274</v>
      </c>
      <c r="K53" s="135" t="s">
        <v>128</v>
      </c>
      <c r="L53" s="135">
        <v>40</v>
      </c>
      <c r="M53" s="136" t="s">
        <v>306</v>
      </c>
      <c r="N53" s="136" t="s">
        <v>305</v>
      </c>
      <c r="O53" s="135"/>
      <c r="P53" s="135"/>
      <c r="Q53" s="135">
        <v>0</v>
      </c>
      <c r="R53" s="135">
        <v>8784</v>
      </c>
      <c r="S53" s="154">
        <v>253.500968050826</v>
      </c>
      <c r="T53" s="22">
        <f>28*'Exchange Rates Hist'!$N$4</f>
        <v>253.50096805082617</v>
      </c>
      <c r="U53" s="22">
        <f t="shared" si="25"/>
        <v>-6.7270061291534538E-16</v>
      </c>
      <c r="V53" s="136" t="s">
        <v>485</v>
      </c>
      <c r="W53" s="155">
        <v>-89070100.134338304</v>
      </c>
      <c r="X53" s="110">
        <f t="shared" si="2"/>
        <v>-89070100.13433823</v>
      </c>
      <c r="Y53" s="110">
        <f t="shared" si="21"/>
        <v>8.364850365820438E-16</v>
      </c>
      <c r="Z53" s="156">
        <v>0</v>
      </c>
      <c r="AA53" s="22" t="s">
        <v>576</v>
      </c>
      <c r="AC53" s="136" t="s">
        <v>125</v>
      </c>
      <c r="AD53" s="157">
        <v>0</v>
      </c>
      <c r="AE53" s="22">
        <f t="shared" si="4"/>
        <v>0</v>
      </c>
      <c r="AF53" s="22">
        <v>0</v>
      </c>
      <c r="AG53" s="158">
        <v>0</v>
      </c>
      <c r="AI53" s="22">
        <v>0</v>
      </c>
      <c r="AJ53" s="135">
        <v>0</v>
      </c>
      <c r="AK53" s="159">
        <v>0</v>
      </c>
      <c r="AL53" s="22">
        <v>0</v>
      </c>
      <c r="AM53" s="22">
        <f t="shared" si="63"/>
        <v>0</v>
      </c>
      <c r="AN53" s="160">
        <v>0</v>
      </c>
      <c r="AO53" s="22">
        <f t="shared" si="8"/>
        <v>0</v>
      </c>
      <c r="AP53" s="22">
        <f t="shared" si="66"/>
        <v>0</v>
      </c>
      <c r="AQ53" s="161">
        <v>0</v>
      </c>
      <c r="AR53" s="110">
        <v>0</v>
      </c>
      <c r="AS53" s="22">
        <f t="shared" si="81"/>
        <v>0</v>
      </c>
      <c r="AT53" s="162">
        <v>0</v>
      </c>
      <c r="AV53" s="22">
        <v>0</v>
      </c>
      <c r="AW53" s="163">
        <v>0</v>
      </c>
      <c r="AX53" s="22">
        <f t="shared" si="12"/>
        <v>0</v>
      </c>
      <c r="AY53" s="22">
        <f t="shared" si="82"/>
        <v>0</v>
      </c>
      <c r="AZ53" s="164">
        <v>-89070100.134338304</v>
      </c>
      <c r="BA53" s="110">
        <f t="shared" si="14"/>
        <v>-89070100.13433823</v>
      </c>
      <c r="BB53" s="22">
        <f t="shared" si="15"/>
        <v>8.364850365820438E-16</v>
      </c>
      <c r="BC53" s="165">
        <v>0</v>
      </c>
      <c r="BD53" s="110">
        <v>0</v>
      </c>
      <c r="BE53" s="150">
        <f t="shared" si="83"/>
        <v>0</v>
      </c>
      <c r="BF53" s="166">
        <v>-89070100.134338304</v>
      </c>
      <c r="BG53" s="22">
        <f t="shared" si="17"/>
        <v>-89070100.134338304</v>
      </c>
      <c r="BH53" s="22">
        <f t="shared" si="18"/>
        <v>0</v>
      </c>
      <c r="BI53" s="138"/>
      <c r="BJ53" s="135"/>
      <c r="BK53" s="135"/>
      <c r="BL53" s="135"/>
      <c r="BM53" s="135"/>
      <c r="BN53" s="135"/>
      <c r="BO53" s="135"/>
      <c r="BP53" s="135"/>
      <c r="BQ53" s="135"/>
      <c r="BR53" s="136" t="s">
        <v>124</v>
      </c>
      <c r="BS53" s="136" t="s">
        <v>308</v>
      </c>
      <c r="BT53" s="136" t="s">
        <v>125</v>
      </c>
      <c r="BU53" s="136" t="s">
        <v>125</v>
      </c>
      <c r="BV53" s="136" t="s">
        <v>315</v>
      </c>
      <c r="BW53" s="167">
        <v>0</v>
      </c>
      <c r="BX53" s="22">
        <v>0</v>
      </c>
      <c r="BY53" s="22">
        <f t="shared" si="24"/>
        <v>0</v>
      </c>
      <c r="BZ53" s="168">
        <v>0</v>
      </c>
      <c r="CA53" s="22">
        <v>0</v>
      </c>
      <c r="CB53" s="22">
        <f t="shared" si="20"/>
        <v>0</v>
      </c>
      <c r="CC53" s="135">
        <v>0</v>
      </c>
      <c r="CD53" s="136" t="s">
        <v>125</v>
      </c>
      <c r="CE53" s="136" t="s">
        <v>512</v>
      </c>
      <c r="CF53" s="136" t="s">
        <v>512</v>
      </c>
      <c r="CG53" s="135">
        <v>40</v>
      </c>
      <c r="CH53" s="136" t="s">
        <v>125</v>
      </c>
    </row>
    <row r="54" spans="3:86" x14ac:dyDescent="0.25">
      <c r="C54" s="53" t="s">
        <v>125</v>
      </c>
      <c r="D54" s="136" t="s">
        <v>508</v>
      </c>
      <c r="E54" s="136" t="s">
        <v>127</v>
      </c>
      <c r="F54" s="135">
        <v>915</v>
      </c>
      <c r="G54" s="136" t="s">
        <v>302</v>
      </c>
      <c r="H54" s="136" t="s">
        <v>324</v>
      </c>
      <c r="I54" s="138">
        <v>40909</v>
      </c>
      <c r="J54" s="138">
        <v>41274</v>
      </c>
      <c r="K54" s="135" t="s">
        <v>128</v>
      </c>
      <c r="L54" s="135">
        <v>40</v>
      </c>
      <c r="M54" s="136" t="s">
        <v>306</v>
      </c>
      <c r="N54" s="136" t="s">
        <v>305</v>
      </c>
      <c r="O54" s="135"/>
      <c r="P54" s="135"/>
      <c r="Q54" s="135">
        <v>0</v>
      </c>
      <c r="R54" s="135">
        <v>8784</v>
      </c>
      <c r="S54" s="154">
        <v>253.894460364135</v>
      </c>
      <c r="T54" s="22">
        <f>28*'Exchange Rates FWD'!$R$11</f>
        <v>253.89387374616413</v>
      </c>
      <c r="U54" s="99">
        <f t="shared" si="25"/>
        <v>2.3104795985947785E-6</v>
      </c>
      <c r="V54" s="136" t="s">
        <v>485</v>
      </c>
      <c r="W54" s="155">
        <v>-89208357.593542293</v>
      </c>
      <c r="X54" s="110">
        <f t="shared" si="2"/>
        <v>-89208357.593542472</v>
      </c>
      <c r="Y54" s="110">
        <f t="shared" si="21"/>
        <v>-2.0044527121651218E-15</v>
      </c>
      <c r="Z54" s="156">
        <v>0</v>
      </c>
      <c r="AA54" s="22" t="s">
        <v>576</v>
      </c>
      <c r="AC54" s="136" t="s">
        <v>125</v>
      </c>
      <c r="AD54" s="157">
        <v>0</v>
      </c>
      <c r="AE54" s="22">
        <f t="shared" si="4"/>
        <v>0</v>
      </c>
      <c r="AF54" s="22">
        <v>0</v>
      </c>
      <c r="AG54" s="158">
        <v>0</v>
      </c>
      <c r="AI54" s="22">
        <v>0</v>
      </c>
      <c r="AJ54" s="135">
        <v>0</v>
      </c>
      <c r="AK54" s="159">
        <v>0</v>
      </c>
      <c r="AL54" s="22">
        <v>0</v>
      </c>
      <c r="AM54" s="22">
        <f t="shared" si="63"/>
        <v>0</v>
      </c>
      <c r="AN54" s="160">
        <v>0</v>
      </c>
      <c r="AO54" s="22">
        <f t="shared" si="8"/>
        <v>0</v>
      </c>
      <c r="AP54" s="22">
        <f t="shared" si="66"/>
        <v>0</v>
      </c>
      <c r="AQ54" s="161">
        <v>0</v>
      </c>
      <c r="AR54" s="110">
        <v>0</v>
      </c>
      <c r="AS54" s="22">
        <f t="shared" si="81"/>
        <v>0</v>
      </c>
      <c r="AT54" s="162">
        <v>0</v>
      </c>
      <c r="AV54" s="22">
        <v>0</v>
      </c>
      <c r="AW54" s="163">
        <v>0</v>
      </c>
      <c r="AX54" s="22">
        <f t="shared" si="12"/>
        <v>0</v>
      </c>
      <c r="AY54" s="22">
        <f t="shared" si="82"/>
        <v>0</v>
      </c>
      <c r="AZ54" s="164">
        <v>-89208357.593542293</v>
      </c>
      <c r="BA54" s="110">
        <f t="shared" si="14"/>
        <v>-89208357.593542472</v>
      </c>
      <c r="BB54" s="22">
        <f t="shared" si="15"/>
        <v>-2.0044527121651218E-15</v>
      </c>
      <c r="BC54" s="165">
        <v>0</v>
      </c>
      <c r="BD54" s="110">
        <v>0</v>
      </c>
      <c r="BE54" s="150">
        <f t="shared" si="83"/>
        <v>0</v>
      </c>
      <c r="BF54" s="166">
        <v>-89208357.593542293</v>
      </c>
      <c r="BG54" s="22">
        <f t="shared" si="17"/>
        <v>-89208357.593542293</v>
      </c>
      <c r="BH54" s="22">
        <f t="shared" si="18"/>
        <v>0</v>
      </c>
      <c r="BI54" s="138"/>
      <c r="BJ54" s="135"/>
      <c r="BK54" s="135"/>
      <c r="BL54" s="135"/>
      <c r="BM54" s="135"/>
      <c r="BN54" s="135"/>
      <c r="BO54" s="135"/>
      <c r="BP54" s="135"/>
      <c r="BQ54" s="135"/>
      <c r="BR54" s="136" t="s">
        <v>124</v>
      </c>
      <c r="BS54" s="136" t="s">
        <v>308</v>
      </c>
      <c r="BT54" s="136" t="s">
        <v>125</v>
      </c>
      <c r="BU54" s="136" t="s">
        <v>125</v>
      </c>
      <c r="BV54" s="136" t="s">
        <v>315</v>
      </c>
      <c r="BW54" s="167">
        <v>0</v>
      </c>
      <c r="BX54" s="22">
        <v>0</v>
      </c>
      <c r="BY54" s="22">
        <f t="shared" si="24"/>
        <v>0</v>
      </c>
      <c r="BZ54" s="168">
        <v>0</v>
      </c>
      <c r="CA54" s="22">
        <v>0</v>
      </c>
      <c r="CB54" s="22">
        <f t="shared" si="20"/>
        <v>0</v>
      </c>
      <c r="CC54" s="135">
        <v>0</v>
      </c>
      <c r="CD54" s="136" t="s">
        <v>125</v>
      </c>
      <c r="CE54" s="136" t="s">
        <v>512</v>
      </c>
      <c r="CF54" s="136" t="s">
        <v>512</v>
      </c>
      <c r="CG54" s="135">
        <v>40</v>
      </c>
      <c r="CH54" s="136" t="s">
        <v>125</v>
      </c>
    </row>
    <row r="55" spans="3:86" x14ac:dyDescent="0.25">
      <c r="C55" s="53" t="s">
        <v>125</v>
      </c>
      <c r="D55" s="136" t="s">
        <v>508</v>
      </c>
      <c r="E55" s="136" t="s">
        <v>127</v>
      </c>
      <c r="F55" s="135">
        <v>915</v>
      </c>
      <c r="G55" s="136" t="s">
        <v>302</v>
      </c>
      <c r="H55" s="136" t="s">
        <v>324</v>
      </c>
      <c r="I55" s="138">
        <v>40909</v>
      </c>
      <c r="J55" s="138">
        <v>41274</v>
      </c>
      <c r="K55" s="135" t="s">
        <v>128</v>
      </c>
      <c r="L55" s="135">
        <v>39</v>
      </c>
      <c r="M55" s="136" t="s">
        <v>306</v>
      </c>
      <c r="N55" s="136" t="s">
        <v>305</v>
      </c>
      <c r="O55" s="135"/>
      <c r="P55" s="135"/>
      <c r="Q55" s="135">
        <v>0</v>
      </c>
      <c r="R55" s="135">
        <v>8784</v>
      </c>
      <c r="S55" s="154">
        <v>32.750622422770597</v>
      </c>
      <c r="T55" s="22">
        <f>((28*350400+29*359160)/(350400+359160))*'Exchange Rates Hist'!$I$3</f>
        <v>32.750622422770661</v>
      </c>
      <c r="U55" s="22">
        <f t="shared" si="25"/>
        <v>-1.9525994160632247E-15</v>
      </c>
      <c r="V55" s="136" t="s">
        <v>485</v>
      </c>
      <c r="W55" s="155">
        <v>-11219577.227103099</v>
      </c>
      <c r="X55" s="110">
        <f t="shared" si="2"/>
        <v>-11219577.22710306</v>
      </c>
      <c r="Y55" s="110">
        <f t="shared" si="21"/>
        <v>3.4863656038089193E-15</v>
      </c>
      <c r="Z55" s="156">
        <v>72.424299912269007</v>
      </c>
      <c r="AA55" s="22">
        <f>'Price Book'!$B$17*'Exchange Rates FWD'!$R$9</f>
        <v>72.42429991226912</v>
      </c>
      <c r="AB55" s="22">
        <f t="shared" ref="AB55:AB68" si="84">(Z55-AA55)/Z55</f>
        <v>-1.5697333334161365E-15</v>
      </c>
      <c r="AC55" s="136" t="s">
        <v>134</v>
      </c>
      <c r="AD55" s="157">
        <v>24810826.9667455</v>
      </c>
      <c r="AE55" s="22">
        <f t="shared" si="4"/>
        <v>24810826.966745466</v>
      </c>
      <c r="AF55" s="22">
        <f t="shared" si="5"/>
        <v>1.3513299146011951E-15</v>
      </c>
      <c r="AG55" s="158">
        <v>24810826.9667455</v>
      </c>
      <c r="AH55" s="22">
        <f t="shared" ref="AH55:AH56" si="85">$L55*$R55*$Z55</f>
        <v>24810826.966745466</v>
      </c>
      <c r="AI55" s="22">
        <f t="shared" si="6"/>
        <v>1.3513299146011951E-15</v>
      </c>
      <c r="AJ55" s="135">
        <v>0</v>
      </c>
      <c r="AK55" s="159">
        <v>633173.32920386898</v>
      </c>
      <c r="AL55" s="22">
        <f>42*(30*'Exchange Rates Hist'!$I$3-$S55)*$R55</f>
        <v>633173.32920389413</v>
      </c>
      <c r="AM55" s="22">
        <f t="shared" ref="AM55:AM56" si="86">(AK55-AL55)/AK55</f>
        <v>-3.971378508035911E-14</v>
      </c>
      <c r="AN55" s="160">
        <v>633173.32920386898</v>
      </c>
      <c r="AO55" s="22">
        <f t="shared" si="8"/>
        <v>633173.32920386898</v>
      </c>
      <c r="AP55" s="22">
        <f t="shared" si="45"/>
        <v>0</v>
      </c>
      <c r="AQ55" s="161">
        <v>-10586403.897899199</v>
      </c>
      <c r="AR55" s="110">
        <f t="shared" si="10"/>
        <v>-10586403.897899192</v>
      </c>
      <c r="AS55" s="110">
        <f>($AQ55-$AR55)/$AQ55</f>
        <v>7.0378767604005223E-16</v>
      </c>
      <c r="AT55" s="162">
        <v>24810826.9667455</v>
      </c>
      <c r="AU55" s="22">
        <f t="shared" ref="AU55:AU56" si="87">$L55*$R55*$Z55</f>
        <v>24810826.966745466</v>
      </c>
      <c r="AV55" s="22">
        <f t="shared" ref="AV55:AV68" si="88">(ABS(AT55)-ABS(AU55))/ABS(AT55)</f>
        <v>1.3513299146011951E-15</v>
      </c>
      <c r="AW55" s="163">
        <v>14224423.0688463</v>
      </c>
      <c r="AX55" s="22">
        <f t="shared" si="12"/>
        <v>14224423.0688463</v>
      </c>
      <c r="AY55" s="22">
        <f t="shared" si="13"/>
        <v>0</v>
      </c>
      <c r="AZ55" s="164">
        <v>-10586403.897899199</v>
      </c>
      <c r="BA55" s="110">
        <f t="shared" si="14"/>
        <v>-10586403.897899192</v>
      </c>
      <c r="BB55" s="22">
        <f t="shared" si="15"/>
        <v>7.0378767604005223E-16</v>
      </c>
      <c r="BC55" s="165">
        <v>0</v>
      </c>
      <c r="BD55" s="110">
        <v>0</v>
      </c>
      <c r="BE55" s="150">
        <f t="shared" si="83"/>
        <v>0</v>
      </c>
      <c r="BF55" s="166">
        <v>-10586403.897899199</v>
      </c>
      <c r="BG55" s="22">
        <f t="shared" si="17"/>
        <v>-10586403.897899199</v>
      </c>
      <c r="BH55" s="22">
        <f t="shared" si="18"/>
        <v>0</v>
      </c>
      <c r="BI55" s="138"/>
      <c r="BJ55" s="135"/>
      <c r="BK55" s="135"/>
      <c r="BL55" s="135"/>
      <c r="BM55" s="135"/>
      <c r="BN55" s="135"/>
      <c r="BO55" s="135"/>
      <c r="BP55" s="135"/>
      <c r="BQ55" s="135"/>
      <c r="BR55" s="136" t="s">
        <v>408</v>
      </c>
      <c r="BS55" s="136" t="s">
        <v>308</v>
      </c>
      <c r="BT55" s="136" t="s">
        <v>185</v>
      </c>
      <c r="BU55" s="136" t="s">
        <v>125</v>
      </c>
      <c r="BV55" s="136" t="s">
        <v>315</v>
      </c>
      <c r="BW55" s="167">
        <v>39.106849315068501</v>
      </c>
      <c r="BX55" s="22">
        <f t="shared" si="1"/>
        <v>39.106849315068494</v>
      </c>
      <c r="BY55" s="22">
        <f t="shared" si="24"/>
        <v>0</v>
      </c>
      <c r="BZ55" s="168">
        <v>342576</v>
      </c>
      <c r="CA55" s="22">
        <f t="shared" si="19"/>
        <v>342576</v>
      </c>
      <c r="CB55" s="22">
        <f t="shared" si="20"/>
        <v>0</v>
      </c>
      <c r="CC55" s="135">
        <v>0</v>
      </c>
      <c r="CD55" s="136" t="s">
        <v>125</v>
      </c>
      <c r="CE55" s="136" t="s">
        <v>512</v>
      </c>
      <c r="CF55" s="136" t="s">
        <v>512</v>
      </c>
      <c r="CG55" s="135">
        <v>39</v>
      </c>
      <c r="CH55" s="136" t="s">
        <v>125</v>
      </c>
    </row>
    <row r="56" spans="3:86" x14ac:dyDescent="0.25">
      <c r="C56" s="53" t="s">
        <v>125</v>
      </c>
      <c r="D56" s="136" t="s">
        <v>508</v>
      </c>
      <c r="E56" s="136" t="s">
        <v>127</v>
      </c>
      <c r="F56" s="135">
        <v>915</v>
      </c>
      <c r="G56" s="136" t="s">
        <v>302</v>
      </c>
      <c r="H56" s="136" t="s">
        <v>324</v>
      </c>
      <c r="I56" s="138">
        <v>40909</v>
      </c>
      <c r="J56" s="138">
        <v>41274</v>
      </c>
      <c r="K56" s="135" t="s">
        <v>128</v>
      </c>
      <c r="L56" s="135">
        <v>39</v>
      </c>
      <c r="M56" s="136" t="s">
        <v>306</v>
      </c>
      <c r="N56" s="136" t="s">
        <v>305</v>
      </c>
      <c r="O56" s="135"/>
      <c r="P56" s="135"/>
      <c r="Q56" s="135">
        <v>0</v>
      </c>
      <c r="R56" s="135">
        <v>8784</v>
      </c>
      <c r="S56" s="154">
        <v>33.898034472873697</v>
      </c>
      <c r="T56" s="22">
        <f>(29)*'Exchange Rates Hist'!$I$4</f>
        <v>33.898034472873682</v>
      </c>
      <c r="U56" s="22">
        <f t="shared" si="25"/>
        <v>4.1922356078120071E-16</v>
      </c>
      <c r="V56" s="136" t="s">
        <v>485</v>
      </c>
      <c r="W56" s="155">
        <v>-11612653.057579201</v>
      </c>
      <c r="X56" s="110">
        <f t="shared" si="2"/>
        <v>-11612653.05757918</v>
      </c>
      <c r="Y56" s="110">
        <f t="shared" si="21"/>
        <v>1.76437688613869E-15</v>
      </c>
      <c r="Z56" s="156">
        <v>72.424299912269007</v>
      </c>
      <c r="AA56" s="22">
        <f>'Price Book'!$B$17*'Exchange Rates FWD'!$R$9</f>
        <v>72.42429991226912</v>
      </c>
      <c r="AB56" s="22">
        <f t="shared" si="84"/>
        <v>-1.5697333334161365E-15</v>
      </c>
      <c r="AC56" s="136" t="s">
        <v>134</v>
      </c>
      <c r="AD56" s="157">
        <v>24810826.9667455</v>
      </c>
      <c r="AE56" s="22">
        <f t="shared" si="4"/>
        <v>24810826.966745466</v>
      </c>
      <c r="AF56" s="22">
        <f t="shared" si="5"/>
        <v>1.3513299146011951E-15</v>
      </c>
      <c r="AG56" s="158">
        <v>24810826.9667455</v>
      </c>
      <c r="AH56" s="22">
        <f t="shared" si="85"/>
        <v>24810826.966745466</v>
      </c>
      <c r="AI56" s="22">
        <f t="shared" si="6"/>
        <v>1.3513299146011951E-15</v>
      </c>
      <c r="AJ56" s="135">
        <v>0</v>
      </c>
      <c r="AK56" s="159">
        <v>841943.01566887205</v>
      </c>
      <c r="AL56" s="22">
        <f>((40)*(30-28)*'Exchange Rates Hist'!$I$4+(42-40)*(30-29)*'Exchange Rates Hist'!$I$4)*$R52</f>
        <v>841943.01566887018</v>
      </c>
      <c r="AM56" s="22">
        <f t="shared" si="86"/>
        <v>2.2123173594488455E-15</v>
      </c>
      <c r="AN56" s="160">
        <v>841943.01566887205</v>
      </c>
      <c r="AO56" s="22">
        <f t="shared" si="8"/>
        <v>841943.01566887205</v>
      </c>
      <c r="AP56" s="22">
        <f t="shared" si="45"/>
        <v>0</v>
      </c>
      <c r="AQ56" s="161">
        <v>-10770710.0419103</v>
      </c>
      <c r="AR56" s="110">
        <f t="shared" si="10"/>
        <v>-10770710.041910307</v>
      </c>
      <c r="AS56" s="110">
        <f>($AQ56-$AR56)/$AQ56</f>
        <v>-6.9174460810221457E-16</v>
      </c>
      <c r="AT56" s="162">
        <v>24810826.9667455</v>
      </c>
      <c r="AU56" s="22">
        <f t="shared" si="87"/>
        <v>24810826.966745466</v>
      </c>
      <c r="AV56" s="22">
        <f t="shared" si="88"/>
        <v>1.3513299146011951E-15</v>
      </c>
      <c r="AW56" s="163">
        <v>14040116.924835199</v>
      </c>
      <c r="AX56" s="22">
        <f t="shared" si="12"/>
        <v>14040116.924835199</v>
      </c>
      <c r="AY56" s="22">
        <f t="shared" si="13"/>
        <v>0</v>
      </c>
      <c r="AZ56" s="164">
        <v>-10770710.0419103</v>
      </c>
      <c r="BA56" s="110">
        <f t="shared" si="14"/>
        <v>-10770710.041910307</v>
      </c>
      <c r="BB56" s="22">
        <f t="shared" si="15"/>
        <v>-6.9174460810221457E-16</v>
      </c>
      <c r="BC56" s="165">
        <v>0</v>
      </c>
      <c r="BD56" s="110">
        <v>0</v>
      </c>
      <c r="BE56" s="150">
        <f t="shared" si="83"/>
        <v>0</v>
      </c>
      <c r="BF56" s="166">
        <v>-10770710.0419103</v>
      </c>
      <c r="BG56" s="22">
        <f t="shared" si="17"/>
        <v>-10770710.0419103</v>
      </c>
      <c r="BH56" s="22">
        <f t="shared" si="18"/>
        <v>0</v>
      </c>
      <c r="BI56" s="138"/>
      <c r="BJ56" s="135"/>
      <c r="BK56" s="135"/>
      <c r="BL56" s="135"/>
      <c r="BM56" s="135"/>
      <c r="BN56" s="135"/>
      <c r="BO56" s="135"/>
      <c r="BP56" s="135"/>
      <c r="BQ56" s="135"/>
      <c r="BR56" s="136" t="s">
        <v>408</v>
      </c>
      <c r="BS56" s="136" t="s">
        <v>308</v>
      </c>
      <c r="BT56" s="136" t="s">
        <v>185</v>
      </c>
      <c r="BU56" s="136" t="s">
        <v>125</v>
      </c>
      <c r="BV56" s="136" t="s">
        <v>315</v>
      </c>
      <c r="BW56" s="167">
        <v>39.106849315068501</v>
      </c>
      <c r="BX56" s="22">
        <f t="shared" si="1"/>
        <v>39.106849315068494</v>
      </c>
      <c r="BY56" s="22">
        <f t="shared" si="24"/>
        <v>0</v>
      </c>
      <c r="BZ56" s="168">
        <v>342576</v>
      </c>
      <c r="CA56" s="22">
        <f t="shared" si="19"/>
        <v>342576</v>
      </c>
      <c r="CB56" s="22">
        <f t="shared" si="20"/>
        <v>0</v>
      </c>
      <c r="CC56" s="135">
        <v>0</v>
      </c>
      <c r="CD56" s="136" t="s">
        <v>125</v>
      </c>
      <c r="CE56" s="136" t="s">
        <v>512</v>
      </c>
      <c r="CF56" s="136" t="s">
        <v>512</v>
      </c>
      <c r="CG56" s="135">
        <v>39</v>
      </c>
      <c r="CH56" s="136" t="s">
        <v>125</v>
      </c>
    </row>
    <row r="57" spans="3:86" x14ac:dyDescent="0.25">
      <c r="C57" s="53" t="s">
        <v>125</v>
      </c>
      <c r="D57" s="136" t="s">
        <v>508</v>
      </c>
      <c r="E57" s="136" t="s">
        <v>127</v>
      </c>
      <c r="F57" s="135">
        <v>915</v>
      </c>
      <c r="G57" s="136" t="s">
        <v>302</v>
      </c>
      <c r="H57" s="136" t="s">
        <v>324</v>
      </c>
      <c r="I57" s="138">
        <v>40909</v>
      </c>
      <c r="J57" s="138">
        <v>41274</v>
      </c>
      <c r="K57" s="135" t="s">
        <v>128</v>
      </c>
      <c r="L57" s="135">
        <v>-42</v>
      </c>
      <c r="M57" s="136" t="s">
        <v>306</v>
      </c>
      <c r="N57" s="136" t="s">
        <v>305</v>
      </c>
      <c r="O57" s="135"/>
      <c r="P57" s="135"/>
      <c r="Q57" s="135">
        <v>0</v>
      </c>
      <c r="R57" s="135">
        <v>8784</v>
      </c>
      <c r="S57" s="154">
        <v>35.039302345080898</v>
      </c>
      <c r="T57" s="22">
        <f>30*'Exchange Rates FWD'!$J$11</f>
        <v>35.039302345129499</v>
      </c>
      <c r="U57" s="22">
        <f t="shared" si="25"/>
        <v>-1.387045970474748E-12</v>
      </c>
      <c r="V57" s="136" t="s">
        <v>485</v>
      </c>
      <c r="W57" s="155">
        <v>12926979.735566</v>
      </c>
      <c r="X57" s="110">
        <f t="shared" si="2"/>
        <v>12926979.735566005</v>
      </c>
      <c r="Y57" s="110">
        <f t="shared" si="21"/>
        <v>-4.3226922003434293E-16</v>
      </c>
      <c r="Z57" s="156">
        <v>72.541106784813607</v>
      </c>
      <c r="AA57" s="22">
        <f>'Price Book'!$B$17*'Exchange Rates FWD'!$R$11</f>
        <v>72.541106784618322</v>
      </c>
      <c r="AB57" s="22">
        <f t="shared" si="84"/>
        <v>2.6920676310550688E-12</v>
      </c>
      <c r="AC57" s="136" t="s">
        <v>134</v>
      </c>
      <c r="AD57" s="157">
        <v>-26762445.4439077</v>
      </c>
      <c r="AE57" s="22">
        <f t="shared" si="4"/>
        <v>-26762445.443907715</v>
      </c>
      <c r="AF57" s="22">
        <f t="shared" si="5"/>
        <v>-5.567937065048669E-16</v>
      </c>
      <c r="AG57" s="158">
        <v>-13835465.708341699</v>
      </c>
      <c r="AH57" s="22">
        <f>$L57*$R57*($Z57-S57)</f>
        <v>-13835465.708341708</v>
      </c>
      <c r="AI57" s="22">
        <f t="shared" si="6"/>
        <v>-6.7314147152557659E-16</v>
      </c>
      <c r="AJ57" s="135">
        <v>0</v>
      </c>
      <c r="AK57" s="159">
        <v>0</v>
      </c>
      <c r="AL57" s="22">
        <v>0</v>
      </c>
      <c r="AM57" s="22">
        <f>AK57-AL57</f>
        <v>0</v>
      </c>
      <c r="AN57" s="160">
        <v>0</v>
      </c>
      <c r="AO57" s="22">
        <f t="shared" si="8"/>
        <v>0</v>
      </c>
      <c r="AP57" s="22">
        <f>AN57-AO57</f>
        <v>0</v>
      </c>
      <c r="AQ57" s="161">
        <v>0</v>
      </c>
      <c r="AR57" s="110">
        <v>0</v>
      </c>
      <c r="AS57" s="22">
        <f t="shared" ref="AS57" si="89">AQ57-AR57</f>
        <v>0</v>
      </c>
      <c r="AT57" s="162">
        <v>-13835465.708341699</v>
      </c>
      <c r="AU57" s="22">
        <f>$L57*$R57*($Z57-$S57)</f>
        <v>-13835465.708341708</v>
      </c>
      <c r="AV57" s="22">
        <f t="shared" si="88"/>
        <v>-6.7314147152557659E-16</v>
      </c>
      <c r="AW57" s="163">
        <v>-13835465.708341699</v>
      </c>
      <c r="AX57" s="22">
        <f t="shared" si="12"/>
        <v>-13835465.708341699</v>
      </c>
      <c r="AY57" s="22">
        <f t="shared" si="13"/>
        <v>0</v>
      </c>
      <c r="AZ57" s="164">
        <v>0</v>
      </c>
      <c r="BA57" s="110">
        <v>0</v>
      </c>
      <c r="BB57" s="22">
        <f>AZ57-BA57</f>
        <v>0</v>
      </c>
      <c r="BC57" s="165">
        <v>12926979.735566</v>
      </c>
      <c r="BD57" s="110">
        <f t="shared" si="30"/>
        <v>12926979.735566005</v>
      </c>
      <c r="BE57" s="110">
        <f t="shared" si="31"/>
        <v>-4.3226922003434293E-16</v>
      </c>
      <c r="BF57" s="166">
        <v>12926979.735566</v>
      </c>
      <c r="BG57" s="22">
        <f t="shared" si="17"/>
        <v>12926979.735566</v>
      </c>
      <c r="BH57" s="22">
        <f t="shared" si="18"/>
        <v>0</v>
      </c>
      <c r="BI57" s="138"/>
      <c r="BJ57" s="135"/>
      <c r="BK57" s="135"/>
      <c r="BL57" s="135"/>
      <c r="BM57" s="135"/>
      <c r="BN57" s="135"/>
      <c r="BO57" s="135"/>
      <c r="BP57" s="135"/>
      <c r="BQ57" s="135"/>
      <c r="BR57" s="136" t="s">
        <v>408</v>
      </c>
      <c r="BS57" s="136" t="s">
        <v>308</v>
      </c>
      <c r="BT57" s="136" t="s">
        <v>185</v>
      </c>
      <c r="BU57" s="136" t="s">
        <v>125</v>
      </c>
      <c r="BV57" s="136" t="s">
        <v>315</v>
      </c>
      <c r="BW57" s="167">
        <v>-42.115068493150702</v>
      </c>
      <c r="BX57" s="22">
        <f t="shared" si="1"/>
        <v>-42.115068493150687</v>
      </c>
      <c r="BY57" s="22">
        <f t="shared" si="24"/>
        <v>0</v>
      </c>
      <c r="BZ57" s="168">
        <v>-368928</v>
      </c>
      <c r="CA57" s="22">
        <f t="shared" si="19"/>
        <v>-368928</v>
      </c>
      <c r="CB57" s="22">
        <f t="shared" si="20"/>
        <v>0</v>
      </c>
      <c r="CC57" s="135">
        <v>0</v>
      </c>
      <c r="CD57" s="136" t="s">
        <v>125</v>
      </c>
      <c r="CE57" s="136" t="s">
        <v>512</v>
      </c>
      <c r="CF57" s="136" t="s">
        <v>512</v>
      </c>
      <c r="CG57" s="135">
        <v>-42</v>
      </c>
      <c r="CH57" s="136" t="s">
        <v>125</v>
      </c>
    </row>
    <row r="58" spans="3:86" x14ac:dyDescent="0.25">
      <c r="C58" s="53" t="s">
        <v>125</v>
      </c>
      <c r="D58" s="136" t="s">
        <v>508</v>
      </c>
      <c r="E58" s="136" t="s">
        <v>127</v>
      </c>
      <c r="F58" s="135">
        <v>915</v>
      </c>
      <c r="G58" s="136" t="s">
        <v>302</v>
      </c>
      <c r="H58" s="136" t="s">
        <v>324</v>
      </c>
      <c r="I58" s="138">
        <v>40909</v>
      </c>
      <c r="J58" s="138">
        <v>41274</v>
      </c>
      <c r="K58" s="135" t="s">
        <v>128</v>
      </c>
      <c r="L58" s="135">
        <v>39</v>
      </c>
      <c r="M58" s="136" t="s">
        <v>306</v>
      </c>
      <c r="N58" s="136" t="s">
        <v>305</v>
      </c>
      <c r="O58" s="135"/>
      <c r="P58" s="135"/>
      <c r="Q58" s="135">
        <v>0</v>
      </c>
      <c r="R58" s="135">
        <v>8784</v>
      </c>
      <c r="S58" s="154">
        <v>256.06626629878701</v>
      </c>
      <c r="T58" s="22">
        <f>((28*350400+29*359160)/(350400+359160))*'Exchange Rates Hist'!$N$3</f>
        <v>256.0662662987869</v>
      </c>
      <c r="U58" s="22">
        <f t="shared" si="25"/>
        <v>4.4397428589427034E-16</v>
      </c>
      <c r="V58" s="136" t="s">
        <v>485</v>
      </c>
      <c r="W58" s="155">
        <v>-87722157.243573293</v>
      </c>
      <c r="X58" s="110">
        <f t="shared" si="2"/>
        <v>-87722157.243573263</v>
      </c>
      <c r="Y58" s="110">
        <f t="shared" si="21"/>
        <v>3.397354023675551E-16</v>
      </c>
      <c r="Z58" s="156">
        <v>72.424299912269007</v>
      </c>
      <c r="AA58" s="22">
        <f>'Price Book'!$B$17*'Exchange Rates FWD'!$R$9</f>
        <v>72.42429991226912</v>
      </c>
      <c r="AB58" s="22">
        <f t="shared" si="84"/>
        <v>-1.5697333334161365E-15</v>
      </c>
      <c r="AC58" s="136" t="s">
        <v>134</v>
      </c>
      <c r="AD58" s="157">
        <v>24810826.9667455</v>
      </c>
      <c r="AE58" s="22">
        <f t="shared" si="4"/>
        <v>24810826.966745466</v>
      </c>
      <c r="AF58" s="22">
        <f t="shared" si="5"/>
        <v>1.3513299146011951E-15</v>
      </c>
      <c r="AG58" s="158">
        <v>24810826.9667455</v>
      </c>
      <c r="AH58" s="22">
        <f>$L58*$R58*$Z58</f>
        <v>24810826.966745466</v>
      </c>
      <c r="AI58" s="22">
        <f t="shared" si="6"/>
        <v>1.3513299146011951E-15</v>
      </c>
      <c r="AJ58" s="135">
        <v>0</v>
      </c>
      <c r="AK58" s="159">
        <v>4950572.4879439296</v>
      </c>
      <c r="AL58" s="22">
        <f>42*(30*'Exchange Rates Hist'!$N$3-$S58)*$R58</f>
        <v>4950572.4879438737</v>
      </c>
      <c r="AM58" s="22">
        <f t="shared" ref="AM58" si="90">(AK58-AL58)/AK58</f>
        <v>1.1287453039625425E-14</v>
      </c>
      <c r="AN58" s="160">
        <v>4950572.4879439296</v>
      </c>
      <c r="AO58" s="22">
        <f t="shared" si="8"/>
        <v>4950572.4879439296</v>
      </c>
      <c r="AP58" s="22">
        <f t="shared" si="45"/>
        <v>0</v>
      </c>
      <c r="AQ58" s="161">
        <v>-82771584.755629405</v>
      </c>
      <c r="AR58" s="110">
        <f t="shared" si="10"/>
        <v>-82771584.755629331</v>
      </c>
      <c r="AS58" s="110">
        <f>($AQ58-$AR58)/$AQ58</f>
        <v>9.0013748304089405E-16</v>
      </c>
      <c r="AT58" s="162">
        <v>24810826.9667455</v>
      </c>
      <c r="AU58" s="22">
        <f>$L58*$R58*$Z58</f>
        <v>24810826.966745466</v>
      </c>
      <c r="AV58" s="22">
        <f t="shared" si="88"/>
        <v>1.3513299146011951E-15</v>
      </c>
      <c r="AW58" s="163">
        <v>-57960757.788883902</v>
      </c>
      <c r="AX58" s="22">
        <f t="shared" si="12"/>
        <v>-57960757.78888391</v>
      </c>
      <c r="AY58" s="22">
        <f t="shared" si="13"/>
        <v>-1.2854525857066606E-16</v>
      </c>
      <c r="AZ58" s="164">
        <v>-82771584.755629405</v>
      </c>
      <c r="BA58" s="110">
        <f t="shared" si="14"/>
        <v>-82771584.755629331</v>
      </c>
      <c r="BB58" s="22">
        <f t="shared" si="15"/>
        <v>9.0013748304089405E-16</v>
      </c>
      <c r="BC58" s="165">
        <v>0</v>
      </c>
      <c r="BD58" s="110">
        <v>0</v>
      </c>
      <c r="BE58" s="150">
        <f t="shared" si="83"/>
        <v>0</v>
      </c>
      <c r="BF58" s="166">
        <v>-82771584.755629405</v>
      </c>
      <c r="BG58" s="22">
        <f t="shared" si="17"/>
        <v>-82771584.755629405</v>
      </c>
      <c r="BH58" s="22">
        <f t="shared" si="18"/>
        <v>0</v>
      </c>
      <c r="BI58" s="138"/>
      <c r="BJ58" s="135"/>
      <c r="BK58" s="135"/>
      <c r="BL58" s="135"/>
      <c r="BM58" s="135"/>
      <c r="BN58" s="135"/>
      <c r="BO58" s="135"/>
      <c r="BP58" s="135"/>
      <c r="BQ58" s="135"/>
      <c r="BR58" s="136" t="s">
        <v>124</v>
      </c>
      <c r="BS58" s="136" t="s">
        <v>308</v>
      </c>
      <c r="BT58" s="136" t="s">
        <v>185</v>
      </c>
      <c r="BU58" s="136" t="s">
        <v>125</v>
      </c>
      <c r="BV58" s="136" t="s">
        <v>315</v>
      </c>
      <c r="BW58" s="167">
        <v>39.106849315068501</v>
      </c>
      <c r="BX58" s="22">
        <f t="shared" si="1"/>
        <v>39.106849315068494</v>
      </c>
      <c r="BY58" s="22">
        <f t="shared" si="24"/>
        <v>0</v>
      </c>
      <c r="BZ58" s="168">
        <v>342576</v>
      </c>
      <c r="CA58" s="22">
        <f t="shared" si="19"/>
        <v>342576</v>
      </c>
      <c r="CB58" s="22">
        <f t="shared" si="20"/>
        <v>0</v>
      </c>
      <c r="CC58" s="135">
        <v>0</v>
      </c>
      <c r="CD58" s="136" t="s">
        <v>125</v>
      </c>
      <c r="CE58" s="136" t="s">
        <v>512</v>
      </c>
      <c r="CF58" s="136" t="s">
        <v>512</v>
      </c>
      <c r="CG58" s="135">
        <v>39</v>
      </c>
      <c r="CH58" s="136" t="s">
        <v>125</v>
      </c>
    </row>
    <row r="59" spans="3:86" x14ac:dyDescent="0.25">
      <c r="C59" s="53" t="s">
        <v>125</v>
      </c>
      <c r="D59" s="136" t="s">
        <v>508</v>
      </c>
      <c r="E59" s="136" t="s">
        <v>127</v>
      </c>
      <c r="F59" s="135">
        <v>915</v>
      </c>
      <c r="G59" s="136" t="s">
        <v>302</v>
      </c>
      <c r="H59" s="136" t="s">
        <v>324</v>
      </c>
      <c r="I59" s="138">
        <v>40909</v>
      </c>
      <c r="J59" s="138">
        <v>41274</v>
      </c>
      <c r="K59" s="135" t="s">
        <v>128</v>
      </c>
      <c r="L59" s="135">
        <v>41</v>
      </c>
      <c r="M59" s="136" t="s">
        <v>306</v>
      </c>
      <c r="N59" s="136" t="s">
        <v>305</v>
      </c>
      <c r="O59" s="135"/>
      <c r="P59" s="135"/>
      <c r="Q59" s="135">
        <v>0</v>
      </c>
      <c r="R59" s="135">
        <v>8784</v>
      </c>
      <c r="S59" s="154">
        <v>262.55457405264201</v>
      </c>
      <c r="T59" s="22">
        <f>(29)*'Exchange Rates Hist'!$N$4</f>
        <v>262.55457405264139</v>
      </c>
      <c r="U59" s="22">
        <f t="shared" si="25"/>
        <v>2.3815148135393765E-15</v>
      </c>
      <c r="V59" s="136" t="s">
        <v>485</v>
      </c>
      <c r="W59" s="155">
        <v>-94557454.517614499</v>
      </c>
      <c r="X59" s="110">
        <f t="shared" si="2"/>
        <v>-94557454.517614707</v>
      </c>
      <c r="Y59" s="110">
        <f t="shared" si="21"/>
        <v>-2.2062380779825814E-15</v>
      </c>
      <c r="Z59" s="156">
        <v>63.3712624232354</v>
      </c>
      <c r="AA59" s="22">
        <f>'Price Book'!$B$16*'Exchange Rates FWD'!$R$9</f>
        <v>63.371262423235478</v>
      </c>
      <c r="AB59" s="22">
        <f t="shared" si="84"/>
        <v>-1.233361904826964E-15</v>
      </c>
      <c r="AC59" s="136" t="s">
        <v>134</v>
      </c>
      <c r="AD59" s="157">
        <v>22822779.934153698</v>
      </c>
      <c r="AE59" s="22">
        <f t="shared" si="4"/>
        <v>22822779.934153691</v>
      </c>
      <c r="AF59" s="22">
        <f t="shared" si="5"/>
        <v>3.2645368436358744E-16</v>
      </c>
      <c r="AG59" s="158">
        <v>22822779.934153698</v>
      </c>
      <c r="AH59" s="22">
        <f>$L59*$R59*$Z59</f>
        <v>22822779.934153691</v>
      </c>
      <c r="AI59" s="22">
        <f t="shared" si="6"/>
        <v>3.2645368436358744E-16</v>
      </c>
      <c r="AJ59" s="135">
        <v>0</v>
      </c>
      <c r="AK59" s="159">
        <v>0</v>
      </c>
      <c r="AL59" s="22">
        <v>0</v>
      </c>
      <c r="AM59" s="22">
        <f>AK59-AL59</f>
        <v>0</v>
      </c>
      <c r="AN59" s="160">
        <v>0</v>
      </c>
      <c r="AO59" s="22">
        <f t="shared" si="8"/>
        <v>0</v>
      </c>
      <c r="AP59" s="22">
        <f>AN59-AO59</f>
        <v>0</v>
      </c>
      <c r="AQ59" s="161">
        <v>-94557454.517614499</v>
      </c>
      <c r="AR59" s="110">
        <f t="shared" si="10"/>
        <v>-94557454.517614707</v>
      </c>
      <c r="AS59" s="110">
        <f>($AQ59-$AR59)/$AQ59</f>
        <v>-2.2062380779825814E-15</v>
      </c>
      <c r="AT59" s="162">
        <v>22822779.934153698</v>
      </c>
      <c r="AU59" s="22">
        <f>$L59*$R59*$Z59</f>
        <v>22822779.934153691</v>
      </c>
      <c r="AV59" s="22">
        <f t="shared" si="88"/>
        <v>3.2645368436358744E-16</v>
      </c>
      <c r="AW59" s="163">
        <v>-71734674.583460793</v>
      </c>
      <c r="AX59" s="22">
        <f t="shared" si="12"/>
        <v>-71734674.583460808</v>
      </c>
      <c r="AY59" s="22">
        <f t="shared" si="13"/>
        <v>-2.0772605828873838E-16</v>
      </c>
      <c r="AZ59" s="164">
        <v>-94557454.517614499</v>
      </c>
      <c r="BA59" s="110">
        <f t="shared" si="14"/>
        <v>-94557454.517614707</v>
      </c>
      <c r="BB59" s="22">
        <f t="shared" si="15"/>
        <v>-2.2062380779825814E-15</v>
      </c>
      <c r="BC59" s="165">
        <v>0</v>
      </c>
      <c r="BD59" s="110">
        <v>0</v>
      </c>
      <c r="BE59" s="150">
        <f t="shared" si="83"/>
        <v>0</v>
      </c>
      <c r="BF59" s="166">
        <v>-94557454.517614499</v>
      </c>
      <c r="BG59" s="22">
        <f t="shared" si="17"/>
        <v>-94557454.517614499</v>
      </c>
      <c r="BH59" s="22">
        <f t="shared" si="18"/>
        <v>0</v>
      </c>
      <c r="BI59" s="138"/>
      <c r="BJ59" s="135"/>
      <c r="BK59" s="135"/>
      <c r="BL59" s="135"/>
      <c r="BM59" s="135"/>
      <c r="BN59" s="135"/>
      <c r="BO59" s="135"/>
      <c r="BP59" s="135"/>
      <c r="BQ59" s="135"/>
      <c r="BR59" s="136" t="s">
        <v>124</v>
      </c>
      <c r="BS59" s="136" t="s">
        <v>308</v>
      </c>
      <c r="BT59" s="136" t="s">
        <v>185</v>
      </c>
      <c r="BU59" s="136" t="s">
        <v>125</v>
      </c>
      <c r="BV59" s="136" t="s">
        <v>315</v>
      </c>
      <c r="BW59" s="167">
        <v>41.112328767123302</v>
      </c>
      <c r="BX59" s="22">
        <f t="shared" si="1"/>
        <v>41.112328767123287</v>
      </c>
      <c r="BY59" s="22">
        <f t="shared" si="24"/>
        <v>0</v>
      </c>
      <c r="BZ59" s="168">
        <v>360144</v>
      </c>
      <c r="CA59" s="22">
        <f t="shared" si="19"/>
        <v>360144</v>
      </c>
      <c r="CB59" s="22">
        <f t="shared" si="20"/>
        <v>0</v>
      </c>
      <c r="CC59" s="135">
        <v>0</v>
      </c>
      <c r="CD59" s="136" t="s">
        <v>125</v>
      </c>
      <c r="CE59" s="136" t="s">
        <v>512</v>
      </c>
      <c r="CF59" s="136" t="s">
        <v>512</v>
      </c>
      <c r="CG59" s="135">
        <v>41</v>
      </c>
      <c r="CH59" s="136" t="s">
        <v>125</v>
      </c>
    </row>
    <row r="60" spans="3:86" x14ac:dyDescent="0.25">
      <c r="C60" s="53" t="s">
        <v>125</v>
      </c>
      <c r="D60" s="136" t="s">
        <v>508</v>
      </c>
      <c r="E60" s="136" t="s">
        <v>127</v>
      </c>
      <c r="F60" s="135">
        <v>915</v>
      </c>
      <c r="G60" s="136" t="s">
        <v>302</v>
      </c>
      <c r="H60" s="136" t="s">
        <v>324</v>
      </c>
      <c r="I60" s="138">
        <v>40909</v>
      </c>
      <c r="J60" s="138">
        <v>41274</v>
      </c>
      <c r="K60" s="135" t="s">
        <v>128</v>
      </c>
      <c r="L60" s="135">
        <v>39</v>
      </c>
      <c r="M60" s="136" t="s">
        <v>306</v>
      </c>
      <c r="N60" s="136" t="s">
        <v>305</v>
      </c>
      <c r="O60" s="135"/>
      <c r="P60" s="135"/>
      <c r="Q60" s="135">
        <v>0</v>
      </c>
      <c r="R60" s="135">
        <v>8784</v>
      </c>
      <c r="S60" s="154">
        <v>262.55457405264201</v>
      </c>
      <c r="T60" s="22">
        <f>(29)*'Exchange Rates Hist'!$N$4</f>
        <v>262.55457405264139</v>
      </c>
      <c r="U60" s="22">
        <f t="shared" si="25"/>
        <v>2.3815148135393765E-15</v>
      </c>
      <c r="V60" s="136" t="s">
        <v>485</v>
      </c>
      <c r="W60" s="155">
        <v>-89944895.760657698</v>
      </c>
      <c r="X60" s="110">
        <f t="shared" si="2"/>
        <v>-89944895.760657892</v>
      </c>
      <c r="Y60" s="110">
        <f t="shared" si="21"/>
        <v>-2.1537085999353772E-15</v>
      </c>
      <c r="Z60" s="156">
        <v>72.424299912269007</v>
      </c>
      <c r="AA60" s="22">
        <f>'Price Book'!$B$17*'Exchange Rates FWD'!$R$9</f>
        <v>72.42429991226912</v>
      </c>
      <c r="AB60" s="22">
        <f t="shared" si="84"/>
        <v>-1.5697333334161365E-15</v>
      </c>
      <c r="AC60" s="136" t="s">
        <v>134</v>
      </c>
      <c r="AD60" s="157">
        <v>24810826.9667455</v>
      </c>
      <c r="AE60" s="22">
        <f t="shared" si="4"/>
        <v>24810826.966745466</v>
      </c>
      <c r="AF60" s="22">
        <f t="shared" si="5"/>
        <v>1.3513299146011951E-15</v>
      </c>
      <c r="AG60" s="158">
        <v>24810826.9667455</v>
      </c>
      <c r="AH60" s="22">
        <f>$L60*$R60*$Z60</f>
        <v>24810826.966745466</v>
      </c>
      <c r="AI60" s="22">
        <f t="shared" si="6"/>
        <v>1.3513299146011951E-15</v>
      </c>
      <c r="AJ60" s="135">
        <v>0</v>
      </c>
      <c r="AK60" s="159">
        <v>6521203.7598354798</v>
      </c>
      <c r="AL60" s="22">
        <f>((40)*(30-28)*'Exchange Rates Hist'!$N$4+(42-40)*(30-29)*'Exchange Rates Hist'!$N$4)*$R56</f>
        <v>6521203.7598354816</v>
      </c>
      <c r="AM60" s="22">
        <f t="shared" ref="AM60" si="91">(AK60-AL60)/AK60</f>
        <v>-2.8562903688167366E-16</v>
      </c>
      <c r="AN60" s="160">
        <v>6521203.7598354798</v>
      </c>
      <c r="AO60" s="22">
        <f t="shared" si="8"/>
        <v>6521203.7598354798</v>
      </c>
      <c r="AP60" s="22">
        <f t="shared" si="45"/>
        <v>0</v>
      </c>
      <c r="AQ60" s="161">
        <v>-83423692.000822201</v>
      </c>
      <c r="AR60" s="110">
        <f t="shared" si="10"/>
        <v>-83423692.00082241</v>
      </c>
      <c r="AS60" s="110">
        <f>($AQ60-$AR60)/$AQ60</f>
        <v>-2.5006835793339273E-15</v>
      </c>
      <c r="AT60" s="162">
        <v>24810826.9667455</v>
      </c>
      <c r="AU60" s="22">
        <f>$L60*$R60*$Z60</f>
        <v>24810826.966745466</v>
      </c>
      <c r="AV60" s="22">
        <f t="shared" si="88"/>
        <v>1.3513299146011951E-15</v>
      </c>
      <c r="AW60" s="163">
        <v>-58612865.034076802</v>
      </c>
      <c r="AX60" s="22">
        <f t="shared" si="12"/>
        <v>-58612865.034076706</v>
      </c>
      <c r="AY60" s="22">
        <f t="shared" si="13"/>
        <v>1.6524963880147808E-15</v>
      </c>
      <c r="AZ60" s="164">
        <v>-83423692.000822201</v>
      </c>
      <c r="BA60" s="110">
        <f t="shared" si="14"/>
        <v>-83423692.00082241</v>
      </c>
      <c r="BB60" s="22">
        <f t="shared" si="15"/>
        <v>-2.5006835793339273E-15</v>
      </c>
      <c r="BC60" s="165">
        <v>0</v>
      </c>
      <c r="BD60" s="110">
        <v>0</v>
      </c>
      <c r="BE60" s="150">
        <f t="shared" si="83"/>
        <v>0</v>
      </c>
      <c r="BF60" s="166">
        <v>-83423692.000822201</v>
      </c>
      <c r="BG60" s="22">
        <f t="shared" si="17"/>
        <v>-83423692.000822201</v>
      </c>
      <c r="BH60" s="22">
        <f t="shared" si="18"/>
        <v>0</v>
      </c>
      <c r="BI60" s="138"/>
      <c r="BJ60" s="135"/>
      <c r="BK60" s="135"/>
      <c r="BL60" s="135"/>
      <c r="BM60" s="135"/>
      <c r="BN60" s="135"/>
      <c r="BO60" s="135"/>
      <c r="BP60" s="135"/>
      <c r="BQ60" s="135"/>
      <c r="BR60" s="136" t="s">
        <v>124</v>
      </c>
      <c r="BS60" s="136" t="s">
        <v>308</v>
      </c>
      <c r="BT60" s="136" t="s">
        <v>185</v>
      </c>
      <c r="BU60" s="136" t="s">
        <v>125</v>
      </c>
      <c r="BV60" s="136" t="s">
        <v>315</v>
      </c>
      <c r="BW60" s="167">
        <v>39.106849315068501</v>
      </c>
      <c r="BX60" s="22">
        <f t="shared" si="1"/>
        <v>39.106849315068494</v>
      </c>
      <c r="BY60" s="22">
        <f t="shared" si="24"/>
        <v>0</v>
      </c>
      <c r="BZ60" s="168">
        <v>342576</v>
      </c>
      <c r="CA60" s="22">
        <f t="shared" si="19"/>
        <v>342576</v>
      </c>
      <c r="CB60" s="22">
        <f t="shared" si="20"/>
        <v>0</v>
      </c>
      <c r="CC60" s="135">
        <v>0</v>
      </c>
      <c r="CD60" s="136" t="s">
        <v>125</v>
      </c>
      <c r="CE60" s="136" t="s">
        <v>512</v>
      </c>
      <c r="CF60" s="136" t="s">
        <v>512</v>
      </c>
      <c r="CG60" s="135">
        <v>39</v>
      </c>
      <c r="CH60" s="136" t="s">
        <v>125</v>
      </c>
    </row>
    <row r="61" spans="3:86" x14ac:dyDescent="0.25">
      <c r="C61" s="53" t="s">
        <v>125</v>
      </c>
      <c r="D61" s="136" t="s">
        <v>508</v>
      </c>
      <c r="E61" s="136" t="s">
        <v>127</v>
      </c>
      <c r="F61" s="135">
        <v>915</v>
      </c>
      <c r="G61" s="136" t="s">
        <v>302</v>
      </c>
      <c r="H61" s="136" t="s">
        <v>324</v>
      </c>
      <c r="I61" s="138">
        <v>40909</v>
      </c>
      <c r="J61" s="138">
        <v>41274</v>
      </c>
      <c r="K61" s="135" t="s">
        <v>128</v>
      </c>
      <c r="L61" s="135">
        <v>-42</v>
      </c>
      <c r="M61" s="136" t="s">
        <v>306</v>
      </c>
      <c r="N61" s="136" t="s">
        <v>305</v>
      </c>
      <c r="O61" s="135"/>
      <c r="P61" s="135"/>
      <c r="Q61" s="135">
        <v>0</v>
      </c>
      <c r="R61" s="135">
        <v>8784</v>
      </c>
      <c r="S61" s="154">
        <v>272.02915044305098</v>
      </c>
      <c r="T61" s="22">
        <f>30*'Exchange Rates FWD'!$R$11</f>
        <v>272.02915044231872</v>
      </c>
      <c r="U61" s="22">
        <f t="shared" si="25"/>
        <v>2.6918325501965868E-12</v>
      </c>
      <c r="V61" s="136" t="s">
        <v>485</v>
      </c>
      <c r="W61" s="155">
        <v>100359170.414654</v>
      </c>
      <c r="X61" s="110">
        <f t="shared" si="2"/>
        <v>100359170.41465391</v>
      </c>
      <c r="Y61" s="110">
        <f t="shared" si="21"/>
        <v>8.908699304077859E-16</v>
      </c>
      <c r="Z61" s="156">
        <v>72.541106784813607</v>
      </c>
      <c r="AA61" s="22">
        <f>'Price Book'!$B$17*'Exchange Rates FWD'!$R$11</f>
        <v>72.541106784618322</v>
      </c>
      <c r="AB61" s="22">
        <f t="shared" si="84"/>
        <v>2.6920676310550688E-12</v>
      </c>
      <c r="AC61" s="136" t="s">
        <v>134</v>
      </c>
      <c r="AD61" s="157">
        <v>-26762445.4439077</v>
      </c>
      <c r="AE61" s="22">
        <f t="shared" si="4"/>
        <v>-26762445.443907715</v>
      </c>
      <c r="AF61" s="22">
        <f t="shared" si="5"/>
        <v>-5.567937065048669E-16</v>
      </c>
      <c r="AG61" s="158">
        <v>73596724.970746204</v>
      </c>
      <c r="AH61" s="22">
        <f>$L61*$R61*($Z61-S61)</f>
        <v>73596724.970746189</v>
      </c>
      <c r="AI61" s="22">
        <f t="shared" si="6"/>
        <v>2.0247043872904244E-16</v>
      </c>
      <c r="AJ61" s="135">
        <v>0</v>
      </c>
      <c r="AK61" s="159">
        <v>0</v>
      </c>
      <c r="AL61" s="22">
        <v>0</v>
      </c>
      <c r="AM61" s="22">
        <f>AK61-AL61</f>
        <v>0</v>
      </c>
      <c r="AN61" s="160">
        <v>0</v>
      </c>
      <c r="AO61" s="22">
        <f t="shared" si="8"/>
        <v>0</v>
      </c>
      <c r="AP61" s="22">
        <f t="shared" ref="AP61:AP62" si="92">AN61-AO61</f>
        <v>0</v>
      </c>
      <c r="AQ61" s="161">
        <v>0</v>
      </c>
      <c r="AR61" s="110">
        <v>0</v>
      </c>
      <c r="AS61" s="22">
        <f t="shared" ref="AS61" si="93">AQ61-AR61</f>
        <v>0</v>
      </c>
      <c r="AT61" s="162">
        <v>73596724.970746204</v>
      </c>
      <c r="AU61" s="22">
        <f>$L61*$R61*($Z61-$S61)</f>
        <v>73596724.970746189</v>
      </c>
      <c r="AV61" s="22">
        <f t="shared" si="88"/>
        <v>2.0247043872904244E-16</v>
      </c>
      <c r="AW61" s="163">
        <v>73596724.970746204</v>
      </c>
      <c r="AX61" s="22">
        <f t="shared" si="12"/>
        <v>73596724.970746204</v>
      </c>
      <c r="AY61" s="22">
        <f t="shared" si="13"/>
        <v>0</v>
      </c>
      <c r="AZ61" s="164">
        <v>0</v>
      </c>
      <c r="BA61" s="110">
        <v>0</v>
      </c>
      <c r="BB61" s="22">
        <f>AZ61-BA61</f>
        <v>0</v>
      </c>
      <c r="BC61" s="165">
        <v>100359170.414654</v>
      </c>
      <c r="BD61" s="110">
        <f t="shared" si="30"/>
        <v>100359170.41465391</v>
      </c>
      <c r="BE61" s="110">
        <f t="shared" si="31"/>
        <v>8.908699304077859E-16</v>
      </c>
      <c r="BF61" s="166">
        <v>100359170.414654</v>
      </c>
      <c r="BG61" s="22">
        <f t="shared" si="17"/>
        <v>100359170.414654</v>
      </c>
      <c r="BH61" s="22">
        <f t="shared" si="18"/>
        <v>0</v>
      </c>
      <c r="BI61" s="138"/>
      <c r="BJ61" s="135"/>
      <c r="BK61" s="135"/>
      <c r="BL61" s="135"/>
      <c r="BM61" s="135"/>
      <c r="BN61" s="135"/>
      <c r="BO61" s="135"/>
      <c r="BP61" s="135"/>
      <c r="BQ61" s="135"/>
      <c r="BR61" s="136" t="s">
        <v>124</v>
      </c>
      <c r="BS61" s="136" t="s">
        <v>308</v>
      </c>
      <c r="BT61" s="136" t="s">
        <v>185</v>
      </c>
      <c r="BU61" s="136" t="s">
        <v>125</v>
      </c>
      <c r="BV61" s="136" t="s">
        <v>315</v>
      </c>
      <c r="BW61" s="167">
        <v>-42.115068493150702</v>
      </c>
      <c r="BX61" s="22">
        <f t="shared" si="1"/>
        <v>-42.115068493150687</v>
      </c>
      <c r="BY61" s="22">
        <f t="shared" si="24"/>
        <v>0</v>
      </c>
      <c r="BZ61" s="168">
        <v>-368928</v>
      </c>
      <c r="CA61" s="22">
        <f t="shared" si="19"/>
        <v>-368928</v>
      </c>
      <c r="CB61" s="22">
        <f t="shared" si="20"/>
        <v>0</v>
      </c>
      <c r="CC61" s="135">
        <v>0</v>
      </c>
      <c r="CD61" s="136" t="s">
        <v>125</v>
      </c>
      <c r="CE61" s="136" t="s">
        <v>512</v>
      </c>
      <c r="CF61" s="136" t="s">
        <v>512</v>
      </c>
      <c r="CG61" s="135">
        <v>-42</v>
      </c>
      <c r="CH61" s="136" t="s">
        <v>125</v>
      </c>
    </row>
    <row r="62" spans="3:86" x14ac:dyDescent="0.25">
      <c r="C62" s="53" t="s">
        <v>125</v>
      </c>
      <c r="D62" s="136" t="s">
        <v>508</v>
      </c>
      <c r="E62" s="136" t="s">
        <v>127</v>
      </c>
      <c r="F62" s="135">
        <v>915</v>
      </c>
      <c r="G62" s="136" t="s">
        <v>302</v>
      </c>
      <c r="H62" s="136" t="s">
        <v>324</v>
      </c>
      <c r="I62" s="138">
        <v>40909</v>
      </c>
      <c r="J62" s="138">
        <v>41274</v>
      </c>
      <c r="K62" s="135" t="s">
        <v>128</v>
      </c>
      <c r="L62" s="135">
        <v>41</v>
      </c>
      <c r="M62" s="136" t="s">
        <v>306</v>
      </c>
      <c r="N62" s="136" t="s">
        <v>305</v>
      </c>
      <c r="O62" s="135"/>
      <c r="P62" s="135"/>
      <c r="Q62" s="135">
        <v>0</v>
      </c>
      <c r="R62" s="135">
        <v>8784</v>
      </c>
      <c r="S62" s="154">
        <v>262.55457405264201</v>
      </c>
      <c r="T62" s="22">
        <f>(29)*'Exchange Rates Hist'!$N$4</f>
        <v>262.55457405264139</v>
      </c>
      <c r="U62" s="22">
        <f t="shared" si="25"/>
        <v>2.3815148135393765E-15</v>
      </c>
      <c r="V62" s="136" t="s">
        <v>485</v>
      </c>
      <c r="W62" s="155">
        <v>-94557454.517614499</v>
      </c>
      <c r="X62" s="110">
        <f t="shared" si="2"/>
        <v>-94557454.517614707</v>
      </c>
      <c r="Y62" s="110">
        <f t="shared" si="21"/>
        <v>-2.2062380779825814E-15</v>
      </c>
      <c r="Z62" s="156">
        <v>162.95467480260501</v>
      </c>
      <c r="AA62" s="22">
        <f>'Price Book'!$B$15*'Exchange Rates FWD'!$R$9</f>
        <v>162.95467480260552</v>
      </c>
      <c r="AB62" s="22">
        <f t="shared" si="84"/>
        <v>-3.1394666668322777E-15</v>
      </c>
      <c r="AC62" s="136" t="s">
        <v>134</v>
      </c>
      <c r="AD62" s="157">
        <v>58687148.402109496</v>
      </c>
      <c r="AE62" s="22">
        <f t="shared" si="4"/>
        <v>58687148.402109377</v>
      </c>
      <c r="AF62" s="22">
        <f t="shared" si="5"/>
        <v>2.0312673693734335E-15</v>
      </c>
      <c r="AG62" s="158">
        <v>58687148.402109496</v>
      </c>
      <c r="AH62" s="22">
        <f>$L62*$R62*$Z62</f>
        <v>58687148.402109377</v>
      </c>
      <c r="AI62" s="22">
        <f t="shared" si="6"/>
        <v>2.0312673693734335E-15</v>
      </c>
      <c r="AJ62" s="135">
        <v>0</v>
      </c>
      <c r="AK62" s="159">
        <v>0</v>
      </c>
      <c r="AL62" s="22">
        <v>0</v>
      </c>
      <c r="AM62" s="22">
        <f>AK62-AL62</f>
        <v>0</v>
      </c>
      <c r="AN62" s="160">
        <v>0</v>
      </c>
      <c r="AO62" s="22">
        <f t="shared" si="8"/>
        <v>0</v>
      </c>
      <c r="AP62" s="22">
        <f t="shared" si="92"/>
        <v>0</v>
      </c>
      <c r="AQ62" s="161">
        <v>-94557454.517614499</v>
      </c>
      <c r="AR62" s="110">
        <f t="shared" si="10"/>
        <v>-94557454.517614707</v>
      </c>
      <c r="AS62" s="110">
        <f>($AQ62-$AR62)/$AQ62</f>
        <v>-2.2062380779825814E-15</v>
      </c>
      <c r="AT62" s="162">
        <v>58687148.402109496</v>
      </c>
      <c r="AU62" s="22">
        <f>$L62*$R62*$Z62</f>
        <v>58687148.402109377</v>
      </c>
      <c r="AV62" s="22">
        <f t="shared" si="88"/>
        <v>2.0312673693734335E-15</v>
      </c>
      <c r="AW62" s="163">
        <v>-35870306.115505002</v>
      </c>
      <c r="AX62" s="22">
        <f t="shared" si="12"/>
        <v>-35870306.115505002</v>
      </c>
      <c r="AY62" s="22">
        <f t="shared" si="13"/>
        <v>0</v>
      </c>
      <c r="AZ62" s="164">
        <v>-94557454.517614499</v>
      </c>
      <c r="BA62" s="110">
        <f t="shared" si="14"/>
        <v>-94557454.517614707</v>
      </c>
      <c r="BB62" s="22">
        <f t="shared" si="15"/>
        <v>-2.2062380779825814E-15</v>
      </c>
      <c r="BC62" s="165">
        <v>0</v>
      </c>
      <c r="BD62" s="110">
        <v>0</v>
      </c>
      <c r="BE62" s="150">
        <f t="shared" si="83"/>
        <v>0</v>
      </c>
      <c r="BF62" s="166">
        <v>-94557454.517614499</v>
      </c>
      <c r="BG62" s="22">
        <f t="shared" si="17"/>
        <v>-94557454.517614499</v>
      </c>
      <c r="BH62" s="22">
        <f t="shared" si="18"/>
        <v>0</v>
      </c>
      <c r="BI62" s="138"/>
      <c r="BJ62" s="135"/>
      <c r="BK62" s="135"/>
      <c r="BL62" s="135"/>
      <c r="BM62" s="135"/>
      <c r="BN62" s="135"/>
      <c r="BO62" s="135"/>
      <c r="BP62" s="135"/>
      <c r="BQ62" s="135"/>
      <c r="BR62" s="136" t="s">
        <v>124</v>
      </c>
      <c r="BS62" s="136" t="s">
        <v>308</v>
      </c>
      <c r="BT62" s="136" t="s">
        <v>185</v>
      </c>
      <c r="BU62" s="136" t="s">
        <v>125</v>
      </c>
      <c r="BV62" s="136" t="s">
        <v>315</v>
      </c>
      <c r="BW62" s="167">
        <v>41.112328767123302</v>
      </c>
      <c r="BX62" s="22">
        <f t="shared" si="1"/>
        <v>41.112328767123287</v>
      </c>
      <c r="BY62" s="22">
        <f t="shared" si="24"/>
        <v>0</v>
      </c>
      <c r="BZ62" s="168">
        <v>360144</v>
      </c>
      <c r="CA62" s="22">
        <f t="shared" si="19"/>
        <v>360144</v>
      </c>
      <c r="CB62" s="22">
        <f t="shared" si="20"/>
        <v>0</v>
      </c>
      <c r="CC62" s="135">
        <v>0</v>
      </c>
      <c r="CD62" s="136" t="s">
        <v>125</v>
      </c>
      <c r="CE62" s="136" t="s">
        <v>512</v>
      </c>
      <c r="CF62" s="136" t="s">
        <v>512</v>
      </c>
      <c r="CG62" s="135">
        <v>41</v>
      </c>
      <c r="CH62" s="136" t="s">
        <v>125</v>
      </c>
    </row>
    <row r="63" spans="3:86" x14ac:dyDescent="0.25">
      <c r="C63" s="53" t="s">
        <v>125</v>
      </c>
      <c r="D63" s="136" t="s">
        <v>508</v>
      </c>
      <c r="E63" s="136" t="s">
        <v>127</v>
      </c>
      <c r="F63" s="135">
        <v>915</v>
      </c>
      <c r="G63" s="136" t="s">
        <v>302</v>
      </c>
      <c r="H63" s="136" t="s">
        <v>361</v>
      </c>
      <c r="I63" s="138">
        <v>40909</v>
      </c>
      <c r="J63" s="138">
        <v>41274</v>
      </c>
      <c r="K63" s="135" t="s">
        <v>128</v>
      </c>
      <c r="L63" s="135">
        <v>39</v>
      </c>
      <c r="M63" s="136" t="s">
        <v>306</v>
      </c>
      <c r="N63" s="136" t="s">
        <v>305</v>
      </c>
      <c r="O63" s="135"/>
      <c r="P63" s="135"/>
      <c r="Q63" s="135">
        <v>0</v>
      </c>
      <c r="R63" s="135">
        <v>8784</v>
      </c>
      <c r="S63" s="154">
        <v>32.750622422770597</v>
      </c>
      <c r="T63" s="22">
        <f>((28*350400+29*359160)/(350400+359160))*'Exchange Rates Hist'!$D$3</f>
        <v>3.6459113372456131</v>
      </c>
      <c r="U63" s="22">
        <f t="shared" si="25"/>
        <v>0.88867657871715089</v>
      </c>
      <c r="V63" s="136" t="s">
        <v>485</v>
      </c>
      <c r="W63" s="155">
        <v>-11219577.227103099</v>
      </c>
      <c r="X63" s="110">
        <f t="shared" si="2"/>
        <v>-11219577.22710306</v>
      </c>
      <c r="Y63" s="110">
        <f t="shared" si="21"/>
        <v>3.4863656038089193E-15</v>
      </c>
      <c r="Z63" s="156">
        <v>73.904800168788995</v>
      </c>
      <c r="AA63" s="84">
        <f>'Price Book'!$G$12*'Exchange Rates FWD'!$Z$9</f>
        <v>73.904800168789109</v>
      </c>
      <c r="AB63" s="22">
        <f t="shared" si="84"/>
        <v>-1.538287600561398E-15</v>
      </c>
      <c r="AC63" s="136" t="s">
        <v>134</v>
      </c>
      <c r="AD63" s="157">
        <v>25318010.8226231</v>
      </c>
      <c r="AE63" s="22">
        <f t="shared" si="4"/>
        <v>25318010.822623059</v>
      </c>
      <c r="AF63" s="22">
        <f t="shared" si="5"/>
        <v>1.6185392118746027E-15</v>
      </c>
      <c r="AG63" s="158">
        <v>25318010.8226231</v>
      </c>
      <c r="AH63" s="22">
        <f>$L63*$R63*$Z63</f>
        <v>25318010.822623059</v>
      </c>
      <c r="AI63" s="22">
        <f t="shared" si="6"/>
        <v>1.6185392118746027E-15</v>
      </c>
      <c r="AJ63" s="135">
        <v>0</v>
      </c>
      <c r="AK63" s="159">
        <v>633173.32920386898</v>
      </c>
      <c r="AL63" s="22">
        <f>42*(30*'Exchange Rates Hist'!$I$3-$S63)*$R63</f>
        <v>633173.32920389413</v>
      </c>
      <c r="AM63" s="22">
        <f t="shared" ref="AM63:AM64" si="94">(AK63-AL63)/AK63</f>
        <v>-3.971378508035911E-14</v>
      </c>
      <c r="AN63" s="160">
        <v>633173.32920386898</v>
      </c>
      <c r="AO63" s="22">
        <f t="shared" si="8"/>
        <v>633173.32920386898</v>
      </c>
      <c r="AP63" s="22">
        <f t="shared" si="45"/>
        <v>0</v>
      </c>
      <c r="AQ63" s="161">
        <v>-10586403.897899199</v>
      </c>
      <c r="AR63" s="110">
        <f t="shared" si="10"/>
        <v>-10586403.897899192</v>
      </c>
      <c r="AS63" s="110">
        <f>($AQ63-$AR63)/$AQ63</f>
        <v>7.0378767604005223E-16</v>
      </c>
      <c r="AT63" s="162">
        <v>25318010.8226231</v>
      </c>
      <c r="AU63" s="22">
        <f>$L63*$R63*$Z63</f>
        <v>25318010.822623059</v>
      </c>
      <c r="AV63" s="22">
        <f t="shared" si="88"/>
        <v>1.6185392118746027E-15</v>
      </c>
      <c r="AW63" s="163">
        <v>14731606.924723901</v>
      </c>
      <c r="AX63" s="22">
        <f t="shared" si="12"/>
        <v>14731606.924723901</v>
      </c>
      <c r="AY63" s="22">
        <f t="shared" si="13"/>
        <v>0</v>
      </c>
      <c r="AZ63" s="164">
        <v>-10586403.897899199</v>
      </c>
      <c r="BA63" s="110">
        <f t="shared" si="14"/>
        <v>-10586403.897899192</v>
      </c>
      <c r="BB63" s="22">
        <f t="shared" si="15"/>
        <v>7.0378767604005223E-16</v>
      </c>
      <c r="BC63" s="165">
        <v>0</v>
      </c>
      <c r="BD63" s="110">
        <v>0</v>
      </c>
      <c r="BE63" s="150">
        <f t="shared" si="83"/>
        <v>0</v>
      </c>
      <c r="BF63" s="166">
        <v>-10586403.897899199</v>
      </c>
      <c r="BG63" s="22">
        <f t="shared" si="17"/>
        <v>-10586403.897899199</v>
      </c>
      <c r="BH63" s="22">
        <f t="shared" si="18"/>
        <v>0</v>
      </c>
      <c r="BI63" s="138"/>
      <c r="BJ63" s="135"/>
      <c r="BK63" s="135"/>
      <c r="BL63" s="135"/>
      <c r="BM63" s="135"/>
      <c r="BN63" s="135"/>
      <c r="BO63" s="135"/>
      <c r="BP63" s="135"/>
      <c r="BQ63" s="135"/>
      <c r="BR63" s="136" t="s">
        <v>408</v>
      </c>
      <c r="BS63" s="136" t="s">
        <v>308</v>
      </c>
      <c r="BT63" s="136" t="s">
        <v>352</v>
      </c>
      <c r="BU63" s="136" t="s">
        <v>125</v>
      </c>
      <c r="BV63" s="136" t="s">
        <v>315</v>
      </c>
      <c r="BW63" s="167">
        <v>39.106849315068501</v>
      </c>
      <c r="BX63" s="22">
        <f t="shared" si="1"/>
        <v>39.106849315068494</v>
      </c>
      <c r="BY63" s="22">
        <f t="shared" si="24"/>
        <v>0</v>
      </c>
      <c r="BZ63" s="168">
        <v>342576</v>
      </c>
      <c r="CA63" s="22">
        <f t="shared" si="19"/>
        <v>342576</v>
      </c>
      <c r="CB63" s="22">
        <f t="shared" si="20"/>
        <v>0</v>
      </c>
      <c r="CC63" s="135">
        <v>0</v>
      </c>
      <c r="CD63" s="136" t="s">
        <v>125</v>
      </c>
      <c r="CE63" s="136" t="s">
        <v>512</v>
      </c>
      <c r="CF63" s="136" t="s">
        <v>512</v>
      </c>
      <c r="CG63" s="135">
        <v>39</v>
      </c>
      <c r="CH63" s="136" t="s">
        <v>125</v>
      </c>
    </row>
    <row r="64" spans="3:86" x14ac:dyDescent="0.25">
      <c r="C64" s="53" t="s">
        <v>125</v>
      </c>
      <c r="D64" s="136" t="s">
        <v>508</v>
      </c>
      <c r="E64" s="136" t="s">
        <v>127</v>
      </c>
      <c r="F64" s="135">
        <v>915</v>
      </c>
      <c r="G64" s="136" t="s">
        <v>302</v>
      </c>
      <c r="H64" s="136" t="s">
        <v>361</v>
      </c>
      <c r="I64" s="138">
        <v>40909</v>
      </c>
      <c r="J64" s="138">
        <v>41274</v>
      </c>
      <c r="K64" s="135" t="s">
        <v>128</v>
      </c>
      <c r="L64" s="135">
        <v>39</v>
      </c>
      <c r="M64" s="136" t="s">
        <v>306</v>
      </c>
      <c r="N64" s="136" t="s">
        <v>305</v>
      </c>
      <c r="O64" s="135"/>
      <c r="P64" s="135"/>
      <c r="Q64" s="135">
        <v>0</v>
      </c>
      <c r="R64" s="135">
        <v>8784</v>
      </c>
      <c r="S64" s="154">
        <v>33.898034472873697</v>
      </c>
      <c r="T64" s="22">
        <f>(29)*'Exchange Rates Hist'!$D$4</f>
        <v>3.7441473006531703</v>
      </c>
      <c r="U64" s="22">
        <f t="shared" si="25"/>
        <v>0.88954677287707173</v>
      </c>
      <c r="V64" s="136" t="s">
        <v>485</v>
      </c>
      <c r="W64" s="155">
        <v>-11612653.057579201</v>
      </c>
      <c r="X64" s="110">
        <f t="shared" si="2"/>
        <v>-11612653.05757918</v>
      </c>
      <c r="Y64" s="110">
        <f t="shared" si="21"/>
        <v>1.76437688613869E-15</v>
      </c>
      <c r="Z64" s="156">
        <v>73.904800168788995</v>
      </c>
      <c r="AA64" s="84">
        <f>'Price Book'!$G$12*'Exchange Rates FWD'!$Z$9</f>
        <v>73.904800168789109</v>
      </c>
      <c r="AB64" s="22">
        <f t="shared" si="84"/>
        <v>-1.538287600561398E-15</v>
      </c>
      <c r="AC64" s="136" t="s">
        <v>134</v>
      </c>
      <c r="AD64" s="157">
        <v>25318010.8226231</v>
      </c>
      <c r="AE64" s="22">
        <f t="shared" si="4"/>
        <v>25318010.822623059</v>
      </c>
      <c r="AF64" s="22">
        <f t="shared" si="5"/>
        <v>1.6185392118746027E-15</v>
      </c>
      <c r="AG64" s="158">
        <v>25318010.8226231</v>
      </c>
      <c r="AH64" s="22">
        <f>$L64*$R64*$Z64</f>
        <v>25318010.822623059</v>
      </c>
      <c r="AI64" s="22">
        <f t="shared" si="6"/>
        <v>1.6185392118746027E-15</v>
      </c>
      <c r="AJ64" s="135">
        <v>0</v>
      </c>
      <c r="AK64" s="159">
        <v>841943.01566887205</v>
      </c>
      <c r="AL64" s="22">
        <f>((40)*(30-28)*'Exchange Rates Hist'!$I$4+(42-40)*(30-29)*'Exchange Rates Hist'!$I$4)*$R60</f>
        <v>841943.01566887018</v>
      </c>
      <c r="AM64" s="22">
        <f t="shared" si="94"/>
        <v>2.2123173594488455E-15</v>
      </c>
      <c r="AN64" s="160">
        <v>841943.01566887205</v>
      </c>
      <c r="AO64" s="22">
        <f t="shared" si="8"/>
        <v>841943.01566887205</v>
      </c>
      <c r="AP64" s="22">
        <f t="shared" si="45"/>
        <v>0</v>
      </c>
      <c r="AQ64" s="161">
        <v>-10770710.0419103</v>
      </c>
      <c r="AR64" s="110">
        <f t="shared" si="10"/>
        <v>-10770710.041910307</v>
      </c>
      <c r="AS64" s="110">
        <f>($AQ64-$AR64)/$AQ64</f>
        <v>-6.9174460810221457E-16</v>
      </c>
      <c r="AT64" s="162">
        <v>25318010.8226231</v>
      </c>
      <c r="AU64" s="22">
        <f>$L64*$R64*$Z64</f>
        <v>25318010.822623059</v>
      </c>
      <c r="AV64" s="22">
        <f t="shared" si="88"/>
        <v>1.6185392118746027E-15</v>
      </c>
      <c r="AW64" s="163">
        <v>14547300.7807127</v>
      </c>
      <c r="AX64" s="22">
        <f t="shared" si="12"/>
        <v>14547300.7807128</v>
      </c>
      <c r="AY64" s="22">
        <f t="shared" si="13"/>
        <v>-6.9141925072332171E-15</v>
      </c>
      <c r="AZ64" s="164">
        <v>-10770710.0419103</v>
      </c>
      <c r="BA64" s="110">
        <f t="shared" si="14"/>
        <v>-10770710.041910307</v>
      </c>
      <c r="BB64" s="22">
        <f t="shared" si="15"/>
        <v>-6.9174460810221457E-16</v>
      </c>
      <c r="BC64" s="165">
        <v>0</v>
      </c>
      <c r="BD64" s="110">
        <v>0</v>
      </c>
      <c r="BE64" s="150">
        <f t="shared" si="83"/>
        <v>0</v>
      </c>
      <c r="BF64" s="166">
        <v>-10770710.0419103</v>
      </c>
      <c r="BG64" s="22">
        <f t="shared" si="17"/>
        <v>-10770710.0419103</v>
      </c>
      <c r="BH64" s="22">
        <f t="shared" si="18"/>
        <v>0</v>
      </c>
      <c r="BI64" s="138"/>
      <c r="BJ64" s="135"/>
      <c r="BK64" s="135"/>
      <c r="BL64" s="135"/>
      <c r="BM64" s="135"/>
      <c r="BN64" s="135"/>
      <c r="BO64" s="135"/>
      <c r="BP64" s="135"/>
      <c r="BQ64" s="135"/>
      <c r="BR64" s="136" t="s">
        <v>408</v>
      </c>
      <c r="BS64" s="136" t="s">
        <v>308</v>
      </c>
      <c r="BT64" s="136" t="s">
        <v>352</v>
      </c>
      <c r="BU64" s="136" t="s">
        <v>125</v>
      </c>
      <c r="BV64" s="136" t="s">
        <v>315</v>
      </c>
      <c r="BW64" s="167">
        <v>39.106849315068501</v>
      </c>
      <c r="BX64" s="22">
        <f t="shared" si="1"/>
        <v>39.106849315068494</v>
      </c>
      <c r="BY64" s="22">
        <f t="shared" si="24"/>
        <v>0</v>
      </c>
      <c r="BZ64" s="168">
        <v>342576</v>
      </c>
      <c r="CA64" s="22">
        <f t="shared" si="19"/>
        <v>342576</v>
      </c>
      <c r="CB64" s="22">
        <f t="shared" si="20"/>
        <v>0</v>
      </c>
      <c r="CC64" s="135">
        <v>0</v>
      </c>
      <c r="CD64" s="136" t="s">
        <v>125</v>
      </c>
      <c r="CE64" s="136" t="s">
        <v>512</v>
      </c>
      <c r="CF64" s="136" t="s">
        <v>512</v>
      </c>
      <c r="CG64" s="135">
        <v>39</v>
      </c>
      <c r="CH64" s="136" t="s">
        <v>125</v>
      </c>
    </row>
    <row r="65" spans="3:86" x14ac:dyDescent="0.25">
      <c r="C65" s="53" t="s">
        <v>125</v>
      </c>
      <c r="D65" s="136" t="s">
        <v>508</v>
      </c>
      <c r="E65" s="136" t="s">
        <v>127</v>
      </c>
      <c r="F65" s="135">
        <v>915</v>
      </c>
      <c r="G65" s="136" t="s">
        <v>302</v>
      </c>
      <c r="H65" s="136" t="s">
        <v>361</v>
      </c>
      <c r="I65" s="138">
        <v>40909</v>
      </c>
      <c r="J65" s="138">
        <v>41274</v>
      </c>
      <c r="K65" s="135" t="s">
        <v>128</v>
      </c>
      <c r="L65" s="135">
        <v>-42</v>
      </c>
      <c r="M65" s="136" t="s">
        <v>306</v>
      </c>
      <c r="N65" s="136" t="s">
        <v>305</v>
      </c>
      <c r="O65" s="135"/>
      <c r="P65" s="135"/>
      <c r="Q65" s="135">
        <v>0</v>
      </c>
      <c r="R65" s="135">
        <v>8784</v>
      </c>
      <c r="S65" s="154">
        <v>35.039302345080898</v>
      </c>
      <c r="T65" s="22">
        <f>30*'Exchange Rates FWD'!$F$11</f>
        <v>3.86421480434973</v>
      </c>
      <c r="U65" s="22">
        <f t="shared" si="25"/>
        <v>0.88971770138876016</v>
      </c>
      <c r="V65" s="136" t="s">
        <v>485</v>
      </c>
      <c r="W65" s="155">
        <v>12926979.735566</v>
      </c>
      <c r="X65" s="110">
        <f t="shared" si="2"/>
        <v>12926979.735566005</v>
      </c>
      <c r="Y65" s="110">
        <f t="shared" si="21"/>
        <v>-4.3226922003434293E-16</v>
      </c>
      <c r="Z65" s="156">
        <v>74.104118717636496</v>
      </c>
      <c r="AA65" s="84">
        <f>'Price Book'!$G$12*'Exchange Rates FWD'!$Z$11</f>
        <v>74.104118717635302</v>
      </c>
      <c r="AB65" s="22">
        <f t="shared" si="84"/>
        <v>1.6108575565488365E-14</v>
      </c>
      <c r="AC65" s="136" t="s">
        <v>134</v>
      </c>
      <c r="AD65" s="157">
        <v>-27339084.310260199</v>
      </c>
      <c r="AE65" s="22">
        <f t="shared" si="4"/>
        <v>-27339084.310260195</v>
      </c>
      <c r="AF65" s="22">
        <f t="shared" si="5"/>
        <v>1.3626243864589987E-16</v>
      </c>
      <c r="AG65" s="158">
        <v>-14412104.574694199</v>
      </c>
      <c r="AH65" s="22">
        <f>$L65*$R65*($Z65-S65)</f>
        <v>-14412104.574694192</v>
      </c>
      <c r="AI65" s="22">
        <f t="shared" si="6"/>
        <v>5.1696687033523814E-16</v>
      </c>
      <c r="AJ65" s="135">
        <v>0</v>
      </c>
      <c r="AK65" s="159">
        <v>0</v>
      </c>
      <c r="AL65" s="22">
        <v>0</v>
      </c>
      <c r="AM65" s="22">
        <f>AK65-AL65</f>
        <v>0</v>
      </c>
      <c r="AN65" s="160">
        <v>0</v>
      </c>
      <c r="AO65" s="22">
        <f t="shared" si="8"/>
        <v>0</v>
      </c>
      <c r="AP65" s="22">
        <f>AN65-AO65</f>
        <v>0</v>
      </c>
      <c r="AQ65" s="161">
        <v>0</v>
      </c>
      <c r="AR65" s="110">
        <v>0</v>
      </c>
      <c r="AS65" s="22">
        <f t="shared" ref="AS65" si="95">AQ65-AR65</f>
        <v>0</v>
      </c>
      <c r="AT65" s="162">
        <v>-14412104.574694199</v>
      </c>
      <c r="AU65" s="22">
        <f>$L65*$R65*($Z65-$S65)</f>
        <v>-14412104.574694192</v>
      </c>
      <c r="AV65" s="22">
        <f t="shared" si="88"/>
        <v>5.1696687033523814E-16</v>
      </c>
      <c r="AW65" s="163">
        <v>-14412104.574694199</v>
      </c>
      <c r="AX65" s="22">
        <f t="shared" si="12"/>
        <v>-14412104.574694199</v>
      </c>
      <c r="AY65" s="22">
        <f t="shared" si="13"/>
        <v>0</v>
      </c>
      <c r="AZ65" s="164">
        <v>0</v>
      </c>
      <c r="BA65" s="110">
        <v>0</v>
      </c>
      <c r="BB65" s="22">
        <f>AZ65-BA65</f>
        <v>0</v>
      </c>
      <c r="BC65" s="165">
        <v>12926979.735566</v>
      </c>
      <c r="BD65" s="110">
        <f t="shared" si="30"/>
        <v>12926979.735566005</v>
      </c>
      <c r="BE65" s="110">
        <f t="shared" si="31"/>
        <v>-4.3226922003434293E-16</v>
      </c>
      <c r="BF65" s="166">
        <v>12926979.735566</v>
      </c>
      <c r="BG65" s="22">
        <f t="shared" si="17"/>
        <v>12926979.735566</v>
      </c>
      <c r="BH65" s="22">
        <f t="shared" si="18"/>
        <v>0</v>
      </c>
      <c r="BI65" s="138"/>
      <c r="BJ65" s="135"/>
      <c r="BK65" s="135"/>
      <c r="BL65" s="135"/>
      <c r="BM65" s="135"/>
      <c r="BN65" s="135"/>
      <c r="BO65" s="135"/>
      <c r="BP65" s="135"/>
      <c r="BQ65" s="135"/>
      <c r="BR65" s="136" t="s">
        <v>408</v>
      </c>
      <c r="BS65" s="136" t="s">
        <v>308</v>
      </c>
      <c r="BT65" s="136" t="s">
        <v>352</v>
      </c>
      <c r="BU65" s="136" t="s">
        <v>125</v>
      </c>
      <c r="BV65" s="136" t="s">
        <v>315</v>
      </c>
      <c r="BW65" s="167">
        <v>-42.115068493150702</v>
      </c>
      <c r="BX65" s="22">
        <f t="shared" si="1"/>
        <v>-42.115068493150687</v>
      </c>
      <c r="BY65" s="22">
        <f t="shared" si="24"/>
        <v>0</v>
      </c>
      <c r="BZ65" s="168">
        <v>-368928</v>
      </c>
      <c r="CA65" s="22">
        <f t="shared" si="19"/>
        <v>-368928</v>
      </c>
      <c r="CB65" s="22">
        <f t="shared" si="20"/>
        <v>0</v>
      </c>
      <c r="CC65" s="135">
        <v>0</v>
      </c>
      <c r="CD65" s="136" t="s">
        <v>125</v>
      </c>
      <c r="CE65" s="136" t="s">
        <v>512</v>
      </c>
      <c r="CF65" s="136" t="s">
        <v>512</v>
      </c>
      <c r="CG65" s="135">
        <v>-42</v>
      </c>
      <c r="CH65" s="136" t="s">
        <v>125</v>
      </c>
    </row>
    <row r="66" spans="3:86" x14ac:dyDescent="0.25">
      <c r="C66" s="53" t="s">
        <v>125</v>
      </c>
      <c r="D66" s="136" t="s">
        <v>508</v>
      </c>
      <c r="E66" s="136" t="s">
        <v>127</v>
      </c>
      <c r="F66" s="135">
        <v>915</v>
      </c>
      <c r="G66" s="136" t="s">
        <v>302</v>
      </c>
      <c r="H66" s="136" t="s">
        <v>361</v>
      </c>
      <c r="I66" s="138">
        <v>40909</v>
      </c>
      <c r="J66" s="138">
        <v>41274</v>
      </c>
      <c r="K66" s="135" t="s">
        <v>128</v>
      </c>
      <c r="L66" s="135">
        <v>39</v>
      </c>
      <c r="M66" s="136" t="s">
        <v>306</v>
      </c>
      <c r="N66" s="136" t="s">
        <v>305</v>
      </c>
      <c r="O66" s="135"/>
      <c r="P66" s="135"/>
      <c r="Q66" s="135">
        <v>0</v>
      </c>
      <c r="R66" s="135">
        <v>8784</v>
      </c>
      <c r="S66" s="154">
        <v>256.06626629878701</v>
      </c>
      <c r="T66" s="22">
        <f>((28*350400+29*359160)/(350400+359160))*1</f>
        <v>28.506172839506174</v>
      </c>
      <c r="U66" s="22">
        <f t="shared" si="25"/>
        <v>0.88867657871715056</v>
      </c>
      <c r="V66" s="136" t="s">
        <v>485</v>
      </c>
      <c r="W66" s="155">
        <v>-87722157.243573293</v>
      </c>
      <c r="X66" s="110">
        <f t="shared" si="2"/>
        <v>-87722157.243573263</v>
      </c>
      <c r="Y66" s="110">
        <f t="shared" si="21"/>
        <v>3.397354023675551E-16</v>
      </c>
      <c r="Z66" s="156">
        <v>73.904800168788995</v>
      </c>
      <c r="AA66" s="84">
        <f>'Price Book'!$G$12*'Exchange Rates FWD'!$Z$9</f>
        <v>73.904800168789109</v>
      </c>
      <c r="AB66" s="22">
        <f t="shared" si="84"/>
        <v>-1.538287600561398E-15</v>
      </c>
      <c r="AC66" s="136" t="s">
        <v>134</v>
      </c>
      <c r="AD66" s="157">
        <v>25318010.8226231</v>
      </c>
      <c r="AE66" s="22">
        <f t="shared" si="4"/>
        <v>25318010.822623059</v>
      </c>
      <c r="AF66" s="22">
        <f t="shared" si="5"/>
        <v>1.6185392118746027E-15</v>
      </c>
      <c r="AG66" s="158">
        <v>25318010.8226231</v>
      </c>
      <c r="AH66" s="22">
        <f>$L66*$R66*$Z66</f>
        <v>25318010.822623059</v>
      </c>
      <c r="AI66" s="22">
        <f t="shared" si="6"/>
        <v>1.6185392118746027E-15</v>
      </c>
      <c r="AJ66" s="135">
        <v>0</v>
      </c>
      <c r="AK66" s="159">
        <v>4950572.4879439296</v>
      </c>
      <c r="AL66" s="22">
        <f>42*(30*'Exchange Rates Hist'!$N$3-$S66)*$R66</f>
        <v>4950572.4879438737</v>
      </c>
      <c r="AM66" s="22">
        <f t="shared" ref="AM66:AM67" si="96">(AK66-AL66)/AK66</f>
        <v>1.1287453039625425E-14</v>
      </c>
      <c r="AN66" s="160">
        <v>4950572.4879439296</v>
      </c>
      <c r="AO66" s="22">
        <f t="shared" si="8"/>
        <v>4950572.4879439296</v>
      </c>
      <c r="AP66" s="22">
        <f t="shared" si="45"/>
        <v>0</v>
      </c>
      <c r="AQ66" s="161">
        <v>-82771584.755629405</v>
      </c>
      <c r="AR66" s="110">
        <f t="shared" si="10"/>
        <v>-82771584.755629331</v>
      </c>
      <c r="AS66" s="110">
        <f>($AQ66-$AR66)/$AQ66</f>
        <v>9.0013748304089405E-16</v>
      </c>
      <c r="AT66" s="162">
        <v>25318010.8226231</v>
      </c>
      <c r="AU66" s="22">
        <f>$L66*$R66*$Z66</f>
        <v>25318010.822623059</v>
      </c>
      <c r="AV66" s="22">
        <f t="shared" si="88"/>
        <v>1.6185392118746027E-15</v>
      </c>
      <c r="AW66" s="163">
        <v>-57453573.933006302</v>
      </c>
      <c r="AX66" s="22">
        <f t="shared" si="12"/>
        <v>-57453573.933006302</v>
      </c>
      <c r="AY66" s="22">
        <f t="shared" si="13"/>
        <v>0</v>
      </c>
      <c r="AZ66" s="164">
        <v>-82771584.755629405</v>
      </c>
      <c r="BA66" s="110">
        <f t="shared" si="14"/>
        <v>-82771584.755629331</v>
      </c>
      <c r="BB66" s="22">
        <f t="shared" si="15"/>
        <v>9.0013748304089405E-16</v>
      </c>
      <c r="BC66" s="165">
        <v>0</v>
      </c>
      <c r="BD66" s="110">
        <v>0</v>
      </c>
      <c r="BE66" s="150">
        <f t="shared" si="83"/>
        <v>0</v>
      </c>
      <c r="BF66" s="166">
        <v>-82771584.755629405</v>
      </c>
      <c r="BG66" s="22">
        <f t="shared" si="17"/>
        <v>-82771584.755629405</v>
      </c>
      <c r="BH66" s="22">
        <f t="shared" si="18"/>
        <v>0</v>
      </c>
      <c r="BI66" s="138"/>
      <c r="BJ66" s="135"/>
      <c r="BK66" s="135"/>
      <c r="BL66" s="135"/>
      <c r="BM66" s="135"/>
      <c r="BN66" s="135"/>
      <c r="BO66" s="135"/>
      <c r="BP66" s="135"/>
      <c r="BQ66" s="135"/>
      <c r="BR66" s="136" t="s">
        <v>124</v>
      </c>
      <c r="BS66" s="136" t="s">
        <v>308</v>
      </c>
      <c r="BT66" s="136" t="s">
        <v>352</v>
      </c>
      <c r="BU66" s="136" t="s">
        <v>125</v>
      </c>
      <c r="BV66" s="136" t="s">
        <v>315</v>
      </c>
      <c r="BW66" s="167">
        <v>39.106849315068501</v>
      </c>
      <c r="BX66" s="22">
        <f t="shared" si="1"/>
        <v>39.106849315068494</v>
      </c>
      <c r="BY66" s="22">
        <f t="shared" si="24"/>
        <v>0</v>
      </c>
      <c r="BZ66" s="168">
        <v>342576</v>
      </c>
      <c r="CA66" s="22">
        <f t="shared" si="19"/>
        <v>342576</v>
      </c>
      <c r="CB66" s="22">
        <f t="shared" si="20"/>
        <v>0</v>
      </c>
      <c r="CC66" s="135">
        <v>0</v>
      </c>
      <c r="CD66" s="136" t="s">
        <v>125</v>
      </c>
      <c r="CE66" s="136" t="s">
        <v>512</v>
      </c>
      <c r="CF66" s="136" t="s">
        <v>512</v>
      </c>
      <c r="CG66" s="135">
        <v>39</v>
      </c>
      <c r="CH66" s="136" t="s">
        <v>125</v>
      </c>
    </row>
    <row r="67" spans="3:86" x14ac:dyDescent="0.25">
      <c r="C67" s="53" t="s">
        <v>125</v>
      </c>
      <c r="D67" s="136" t="s">
        <v>508</v>
      </c>
      <c r="E67" s="136" t="s">
        <v>127</v>
      </c>
      <c r="F67" s="135">
        <v>915</v>
      </c>
      <c r="G67" s="136" t="s">
        <v>302</v>
      </c>
      <c r="H67" s="136" t="s">
        <v>361</v>
      </c>
      <c r="I67" s="138">
        <v>40909</v>
      </c>
      <c r="J67" s="138">
        <v>41274</v>
      </c>
      <c r="K67" s="135" t="s">
        <v>128</v>
      </c>
      <c r="L67" s="135">
        <v>39</v>
      </c>
      <c r="M67" s="136" t="s">
        <v>306</v>
      </c>
      <c r="N67" s="136" t="s">
        <v>305</v>
      </c>
      <c r="O67" s="135"/>
      <c r="P67" s="135"/>
      <c r="Q67" s="135">
        <v>0</v>
      </c>
      <c r="R67" s="135">
        <v>8784</v>
      </c>
      <c r="S67" s="154">
        <v>262.55457405264201</v>
      </c>
      <c r="T67" s="22">
        <f>(29)*'Exchange Rates Hist'!$N$4</f>
        <v>262.55457405264139</v>
      </c>
      <c r="U67" s="22">
        <f t="shared" si="25"/>
        <v>2.3815148135393765E-15</v>
      </c>
      <c r="V67" s="136" t="s">
        <v>485</v>
      </c>
      <c r="W67" s="155">
        <v>-89944895.760657698</v>
      </c>
      <c r="X67" s="110">
        <f t="shared" si="2"/>
        <v>-89944895.760657892</v>
      </c>
      <c r="Y67" s="110">
        <f t="shared" si="21"/>
        <v>-2.1537085999353772E-15</v>
      </c>
      <c r="Z67" s="156">
        <v>73.904800168788995</v>
      </c>
      <c r="AA67" s="84">
        <f>'Price Book'!$G$12*'Exchange Rates FWD'!$Z$9</f>
        <v>73.904800168789109</v>
      </c>
      <c r="AB67" s="22">
        <f t="shared" si="84"/>
        <v>-1.538287600561398E-15</v>
      </c>
      <c r="AC67" s="136" t="s">
        <v>134</v>
      </c>
      <c r="AD67" s="157">
        <v>25318010.8226231</v>
      </c>
      <c r="AE67" s="22">
        <f t="shared" si="4"/>
        <v>25318010.822623059</v>
      </c>
      <c r="AF67" s="22">
        <f t="shared" si="5"/>
        <v>1.6185392118746027E-15</v>
      </c>
      <c r="AG67" s="158">
        <v>25318010.8226231</v>
      </c>
      <c r="AH67" s="22">
        <f>$L67*$R67*$Z67</f>
        <v>25318010.822623059</v>
      </c>
      <c r="AI67" s="22">
        <f t="shared" si="6"/>
        <v>1.6185392118746027E-15</v>
      </c>
      <c r="AJ67" s="135">
        <v>0</v>
      </c>
      <c r="AK67" s="159">
        <v>6521203.7598354798</v>
      </c>
      <c r="AL67" s="22">
        <f>((40)*(30-28)*'Exchange Rates Hist'!$N$4+(42-40)*(30-29)*'Exchange Rates Hist'!$N$4)*$R63</f>
        <v>6521203.7598354816</v>
      </c>
      <c r="AM67" s="22">
        <f t="shared" si="96"/>
        <v>-2.8562903688167366E-16</v>
      </c>
      <c r="AN67" s="160">
        <v>6521203.7598354798</v>
      </c>
      <c r="AO67" s="22">
        <f t="shared" si="8"/>
        <v>6521203.7598354798</v>
      </c>
      <c r="AP67" s="22">
        <f t="shared" si="45"/>
        <v>0</v>
      </c>
      <c r="AQ67" s="161">
        <v>-83423692.000822201</v>
      </c>
      <c r="AR67" s="110">
        <f t="shared" si="10"/>
        <v>-83423692.00082241</v>
      </c>
      <c r="AS67" s="110">
        <f>($AQ67-$AR67)/$AQ67</f>
        <v>-2.5006835793339273E-15</v>
      </c>
      <c r="AT67" s="162">
        <v>25318010.8226231</v>
      </c>
      <c r="AU67" s="22">
        <f>$L67*$R67*$Z67</f>
        <v>25318010.822623059</v>
      </c>
      <c r="AV67" s="22">
        <f t="shared" si="88"/>
        <v>1.6185392118746027E-15</v>
      </c>
      <c r="AW67" s="163">
        <v>-58105681.178199202</v>
      </c>
      <c r="AX67" s="22">
        <f t="shared" si="12"/>
        <v>-58105681.178199098</v>
      </c>
      <c r="AY67" s="22">
        <f t="shared" si="13"/>
        <v>1.7951450915279724E-15</v>
      </c>
      <c r="AZ67" s="164">
        <v>-83423692.000822201</v>
      </c>
      <c r="BA67" s="110">
        <f t="shared" si="14"/>
        <v>-83423692.00082241</v>
      </c>
      <c r="BB67" s="22">
        <f t="shared" si="15"/>
        <v>-2.5006835793339273E-15</v>
      </c>
      <c r="BC67" s="165">
        <v>0</v>
      </c>
      <c r="BD67" s="110">
        <v>0</v>
      </c>
      <c r="BE67" s="150">
        <f t="shared" si="83"/>
        <v>0</v>
      </c>
      <c r="BF67" s="166">
        <v>-83423692.000822201</v>
      </c>
      <c r="BG67" s="22">
        <f t="shared" si="17"/>
        <v>-83423692.000822201</v>
      </c>
      <c r="BH67" s="22">
        <f t="shared" si="18"/>
        <v>0</v>
      </c>
      <c r="BI67" s="138"/>
      <c r="BJ67" s="135"/>
      <c r="BK67" s="135"/>
      <c r="BL67" s="135"/>
      <c r="BM67" s="135"/>
      <c r="BN67" s="135"/>
      <c r="BO67" s="135"/>
      <c r="BP67" s="135"/>
      <c r="BQ67" s="135"/>
      <c r="BR67" s="136" t="s">
        <v>124</v>
      </c>
      <c r="BS67" s="136" t="s">
        <v>308</v>
      </c>
      <c r="BT67" s="136" t="s">
        <v>352</v>
      </c>
      <c r="BU67" s="136" t="s">
        <v>125</v>
      </c>
      <c r="BV67" s="136" t="s">
        <v>315</v>
      </c>
      <c r="BW67" s="167">
        <v>39.106849315068501</v>
      </c>
      <c r="BX67" s="22">
        <f t="shared" si="1"/>
        <v>39.106849315068494</v>
      </c>
      <c r="BY67" s="22">
        <f t="shared" si="24"/>
        <v>0</v>
      </c>
      <c r="BZ67" s="168">
        <v>342576</v>
      </c>
      <c r="CA67" s="22">
        <f t="shared" si="19"/>
        <v>342576</v>
      </c>
      <c r="CB67" s="22">
        <f t="shared" si="20"/>
        <v>0</v>
      </c>
      <c r="CC67" s="135">
        <v>0</v>
      </c>
      <c r="CD67" s="136" t="s">
        <v>125</v>
      </c>
      <c r="CE67" s="136" t="s">
        <v>512</v>
      </c>
      <c r="CF67" s="136" t="s">
        <v>512</v>
      </c>
      <c r="CG67" s="135">
        <v>39</v>
      </c>
      <c r="CH67" s="136" t="s">
        <v>125</v>
      </c>
    </row>
    <row r="68" spans="3:86" x14ac:dyDescent="0.25">
      <c r="C68" s="53" t="s">
        <v>125</v>
      </c>
      <c r="D68" s="136" t="s">
        <v>508</v>
      </c>
      <c r="E68" s="136" t="s">
        <v>127</v>
      </c>
      <c r="F68" s="135">
        <v>915</v>
      </c>
      <c r="G68" s="136" t="s">
        <v>302</v>
      </c>
      <c r="H68" s="136" t="s">
        <v>361</v>
      </c>
      <c r="I68" s="138">
        <v>40909</v>
      </c>
      <c r="J68" s="138">
        <v>41274</v>
      </c>
      <c r="K68" s="135" t="s">
        <v>128</v>
      </c>
      <c r="L68" s="135">
        <v>-42</v>
      </c>
      <c r="M68" s="136" t="s">
        <v>306</v>
      </c>
      <c r="N68" s="136" t="s">
        <v>305</v>
      </c>
      <c r="O68" s="135"/>
      <c r="P68" s="135"/>
      <c r="Q68" s="135">
        <v>0</v>
      </c>
      <c r="R68" s="135">
        <v>8784</v>
      </c>
      <c r="S68" s="154">
        <v>272.02915044305098</v>
      </c>
      <c r="T68" s="22">
        <f>30*'Exchange Rates FWD'!$R$11</f>
        <v>272.02915044231872</v>
      </c>
      <c r="U68" s="22">
        <f t="shared" si="25"/>
        <v>2.6918325501965868E-12</v>
      </c>
      <c r="V68" s="136" t="s">
        <v>485</v>
      </c>
      <c r="W68" s="155">
        <v>100359170.414654</v>
      </c>
      <c r="X68" s="110">
        <f t="shared" si="2"/>
        <v>100359170.41465391</v>
      </c>
      <c r="Y68" s="110">
        <f t="shared" si="21"/>
        <v>8.908699304077859E-16</v>
      </c>
      <c r="Z68" s="156">
        <v>74.104118717636496</v>
      </c>
      <c r="AA68" s="84">
        <f>'Price Book'!$G$12*'Exchange Rates FWD'!$Z$11</f>
        <v>74.104118717635302</v>
      </c>
      <c r="AB68" s="22">
        <f t="shared" si="84"/>
        <v>1.6108575565488365E-14</v>
      </c>
      <c r="AC68" s="136" t="s">
        <v>134</v>
      </c>
      <c r="AD68" s="157">
        <v>-27339084.310260199</v>
      </c>
      <c r="AE68" s="22">
        <f t="shared" si="4"/>
        <v>-27339084.310260195</v>
      </c>
      <c r="AF68" s="22">
        <f t="shared" si="5"/>
        <v>1.3626243864589987E-16</v>
      </c>
      <c r="AG68" s="158">
        <v>73020086.104393706</v>
      </c>
      <c r="AH68" s="22">
        <f>$L68*$R68*($Z68-S68)</f>
        <v>73020086.104393721</v>
      </c>
      <c r="AI68" s="22">
        <f t="shared" si="6"/>
        <v>-2.0406934569406152E-16</v>
      </c>
      <c r="AJ68" s="135">
        <v>0</v>
      </c>
      <c r="AK68" s="159">
        <v>0</v>
      </c>
      <c r="AL68" s="22">
        <v>0</v>
      </c>
      <c r="AM68" s="22">
        <f>AK68-AL68</f>
        <v>0</v>
      </c>
      <c r="AN68" s="160">
        <v>0</v>
      </c>
      <c r="AO68" s="22">
        <f t="shared" si="8"/>
        <v>0</v>
      </c>
      <c r="AP68" s="22">
        <f>AN68-AO68</f>
        <v>0</v>
      </c>
      <c r="AQ68" s="161">
        <v>0</v>
      </c>
      <c r="AR68" s="110">
        <v>0</v>
      </c>
      <c r="AS68" s="22">
        <f t="shared" ref="AS68" si="97">AQ68-AR68</f>
        <v>0</v>
      </c>
      <c r="AT68" s="162">
        <v>73020086.104393706</v>
      </c>
      <c r="AU68" s="22">
        <f>$L68*$R68*($Z68-$S68)</f>
        <v>73020086.104393721</v>
      </c>
      <c r="AV68" s="22">
        <f t="shared" si="88"/>
        <v>-2.0406934569406152E-16</v>
      </c>
      <c r="AW68" s="163">
        <v>73020086.104393706</v>
      </c>
      <c r="AX68" s="22">
        <f t="shared" si="12"/>
        <v>73020086.104393706</v>
      </c>
      <c r="AY68" s="22">
        <f t="shared" si="13"/>
        <v>0</v>
      </c>
      <c r="AZ68" s="164">
        <v>0</v>
      </c>
      <c r="BA68" s="110">
        <v>0</v>
      </c>
      <c r="BB68" s="22">
        <f>AZ68-BA68</f>
        <v>0</v>
      </c>
      <c r="BC68" s="165">
        <v>100359170.414654</v>
      </c>
      <c r="BD68" s="110">
        <f t="shared" si="30"/>
        <v>100359170.41465391</v>
      </c>
      <c r="BE68" s="110">
        <f t="shared" si="31"/>
        <v>8.908699304077859E-16</v>
      </c>
      <c r="BF68" s="166">
        <v>100359170.414654</v>
      </c>
      <c r="BG68" s="22">
        <f t="shared" si="17"/>
        <v>100359170.414654</v>
      </c>
      <c r="BH68" s="22">
        <f t="shared" si="18"/>
        <v>0</v>
      </c>
      <c r="BI68" s="138"/>
      <c r="BJ68" s="135"/>
      <c r="BK68" s="135"/>
      <c r="BL68" s="135"/>
      <c r="BM68" s="135"/>
      <c r="BN68" s="135"/>
      <c r="BO68" s="135"/>
      <c r="BP68" s="135"/>
      <c r="BQ68" s="135"/>
      <c r="BR68" s="136" t="s">
        <v>124</v>
      </c>
      <c r="BS68" s="136" t="s">
        <v>308</v>
      </c>
      <c r="BT68" s="136" t="s">
        <v>352</v>
      </c>
      <c r="BU68" s="136" t="s">
        <v>125</v>
      </c>
      <c r="BV68" s="136" t="s">
        <v>315</v>
      </c>
      <c r="BW68" s="167">
        <v>-42.115068493150702</v>
      </c>
      <c r="BX68" s="22">
        <f t="shared" si="1"/>
        <v>-42.115068493150687</v>
      </c>
      <c r="BY68" s="22">
        <f t="shared" si="24"/>
        <v>0</v>
      </c>
      <c r="BZ68" s="168">
        <v>-368928</v>
      </c>
      <c r="CA68" s="22">
        <f t="shared" si="19"/>
        <v>-368928</v>
      </c>
      <c r="CB68" s="22">
        <f t="shared" si="20"/>
        <v>0</v>
      </c>
      <c r="CC68" s="135">
        <v>0</v>
      </c>
      <c r="CD68" s="136" t="s">
        <v>125</v>
      </c>
      <c r="CE68" s="136" t="s">
        <v>512</v>
      </c>
      <c r="CF68" s="136" t="s">
        <v>512</v>
      </c>
      <c r="CG68" s="135">
        <v>-42</v>
      </c>
      <c r="CH68" s="136" t="s">
        <v>125</v>
      </c>
    </row>
    <row r="69" spans="3:86" x14ac:dyDescent="0.25">
      <c r="AK69" s="153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DW98"/>
  <sheetViews>
    <sheetView topLeftCell="S1" workbookViewId="0">
      <selection activeCell="Y18" sqref="Y18"/>
    </sheetView>
  </sheetViews>
  <sheetFormatPr defaultRowHeight="15" x14ac:dyDescent="0.25"/>
  <cols>
    <col min="3" max="3" width="10.140625" bestFit="1" customWidth="1"/>
    <col min="8" max="8" width="14.140625" customWidth="1"/>
    <col min="17" max="17" width="14.140625" customWidth="1"/>
    <col min="18" max="18" width="12.5703125" style="22" bestFit="1" customWidth="1"/>
    <col min="19" max="19" width="12.5703125" style="22" customWidth="1"/>
    <col min="22" max="22" width="9.140625" style="22"/>
    <col min="23" max="23" width="13.42578125" style="22" customWidth="1"/>
  </cols>
  <sheetData>
    <row r="4" spans="2:127" x14ac:dyDescent="0.25">
      <c r="B4" s="57" t="s">
        <v>0</v>
      </c>
      <c r="C4" s="57" t="s">
        <v>1</v>
      </c>
      <c r="D4" s="57" t="s">
        <v>2</v>
      </c>
      <c r="E4" s="57" t="s">
        <v>3</v>
      </c>
      <c r="F4" s="57" t="s">
        <v>4</v>
      </c>
      <c r="G4" s="57" t="s">
        <v>5</v>
      </c>
      <c r="H4" s="57" t="s">
        <v>6</v>
      </c>
      <c r="I4" s="57" t="s">
        <v>7</v>
      </c>
      <c r="J4" s="57" t="s">
        <v>8</v>
      </c>
      <c r="K4" s="57" t="s">
        <v>9</v>
      </c>
      <c r="L4" s="57" t="s">
        <v>10</v>
      </c>
      <c r="M4" s="57" t="s">
        <v>11</v>
      </c>
      <c r="N4" s="57" t="s">
        <v>12</v>
      </c>
      <c r="O4" s="57" t="s">
        <v>13</v>
      </c>
      <c r="P4" s="57" t="s">
        <v>14</v>
      </c>
      <c r="Q4" s="57" t="s">
        <v>15</v>
      </c>
      <c r="R4" s="23"/>
      <c r="S4" s="23"/>
      <c r="T4" s="57" t="s">
        <v>16</v>
      </c>
      <c r="U4" s="57" t="s">
        <v>17</v>
      </c>
      <c r="V4" s="23"/>
      <c r="W4" s="23"/>
      <c r="X4" s="57" t="s">
        <v>18</v>
      </c>
      <c r="Y4" s="57" t="s">
        <v>19</v>
      </c>
      <c r="Z4" s="57" t="s">
        <v>20</v>
      </c>
      <c r="AA4" s="57" t="s">
        <v>21</v>
      </c>
      <c r="AB4" s="57" t="s">
        <v>22</v>
      </c>
      <c r="AC4" s="57" t="s">
        <v>23</v>
      </c>
      <c r="AD4" s="57" t="s">
        <v>24</v>
      </c>
      <c r="AE4" s="57" t="s">
        <v>25</v>
      </c>
      <c r="AF4" s="57" t="s">
        <v>26</v>
      </c>
      <c r="AG4" s="57" t="s">
        <v>27</v>
      </c>
      <c r="AH4" s="57" t="s">
        <v>28</v>
      </c>
      <c r="AI4" s="57" t="s">
        <v>29</v>
      </c>
      <c r="AJ4" s="57" t="s">
        <v>30</v>
      </c>
      <c r="AK4" s="57" t="s">
        <v>31</v>
      </c>
      <c r="AL4" s="57" t="s">
        <v>32</v>
      </c>
      <c r="AM4" s="57" t="s">
        <v>33</v>
      </c>
      <c r="AN4" s="57" t="s">
        <v>34</v>
      </c>
      <c r="AO4" s="57" t="s">
        <v>35</v>
      </c>
      <c r="AP4" s="57" t="s">
        <v>36</v>
      </c>
      <c r="AQ4" s="57" t="s">
        <v>37</v>
      </c>
      <c r="AR4" s="57" t="s">
        <v>38</v>
      </c>
      <c r="AS4" s="57" t="s">
        <v>39</v>
      </c>
      <c r="AT4" s="57" t="s">
        <v>40</v>
      </c>
      <c r="AU4" s="57" t="s">
        <v>41</v>
      </c>
      <c r="AV4" s="57" t="s">
        <v>42</v>
      </c>
      <c r="AW4" s="57" t="s">
        <v>43</v>
      </c>
      <c r="AX4" s="57" t="s">
        <v>44</v>
      </c>
      <c r="AY4" s="57" t="s">
        <v>45</v>
      </c>
      <c r="AZ4" s="57" t="s">
        <v>46</v>
      </c>
      <c r="BA4" s="57" t="s">
        <v>47</v>
      </c>
      <c r="BB4" s="57" t="s">
        <v>48</v>
      </c>
      <c r="BC4" s="57" t="s">
        <v>49</v>
      </c>
      <c r="BD4" s="57" t="s">
        <v>50</v>
      </c>
      <c r="BE4" s="57" t="s">
        <v>51</v>
      </c>
      <c r="BF4" s="57" t="s">
        <v>52</v>
      </c>
      <c r="BG4" s="57" t="s">
        <v>53</v>
      </c>
      <c r="BH4" s="57" t="s">
        <v>54</v>
      </c>
      <c r="BI4" s="57" t="s">
        <v>55</v>
      </c>
      <c r="BJ4" s="57" t="s">
        <v>56</v>
      </c>
      <c r="BK4" s="57" t="s">
        <v>57</v>
      </c>
      <c r="BL4" s="57" t="s">
        <v>58</v>
      </c>
      <c r="BM4" s="57" t="s">
        <v>59</v>
      </c>
      <c r="BN4" s="57" t="s">
        <v>60</v>
      </c>
      <c r="BO4" s="57" t="s">
        <v>61</v>
      </c>
      <c r="BP4" s="57" t="s">
        <v>62</v>
      </c>
      <c r="BQ4" s="57" t="s">
        <v>63</v>
      </c>
      <c r="BR4" s="57" t="s">
        <v>64</v>
      </c>
      <c r="BS4" s="57" t="s">
        <v>65</v>
      </c>
      <c r="BT4" s="57" t="s">
        <v>66</v>
      </c>
      <c r="BU4" s="57" t="s">
        <v>67</v>
      </c>
      <c r="BV4" s="57" t="s">
        <v>68</v>
      </c>
      <c r="BW4" s="57" t="s">
        <v>69</v>
      </c>
      <c r="BX4" s="57" t="s">
        <v>70</v>
      </c>
      <c r="BY4" s="57" t="s">
        <v>71</v>
      </c>
      <c r="BZ4" s="57" t="s">
        <v>72</v>
      </c>
      <c r="CA4" s="57" t="s">
        <v>73</v>
      </c>
      <c r="CB4" s="57" t="s">
        <v>74</v>
      </c>
      <c r="CC4" s="57" t="s">
        <v>75</v>
      </c>
      <c r="CD4" s="57" t="s">
        <v>76</v>
      </c>
      <c r="CE4" s="57" t="s">
        <v>77</v>
      </c>
      <c r="CF4" s="57" t="s">
        <v>78</v>
      </c>
      <c r="CG4" s="57" t="s">
        <v>79</v>
      </c>
      <c r="CH4" s="57" t="s">
        <v>80</v>
      </c>
      <c r="CI4" s="57" t="s">
        <v>81</v>
      </c>
      <c r="CJ4" s="57" t="s">
        <v>82</v>
      </c>
      <c r="CK4" s="57" t="s">
        <v>83</v>
      </c>
      <c r="CL4" s="57" t="s">
        <v>84</v>
      </c>
      <c r="CM4" s="57" t="s">
        <v>85</v>
      </c>
      <c r="CN4" s="57" t="s">
        <v>86</v>
      </c>
      <c r="CO4" s="57" t="s">
        <v>87</v>
      </c>
      <c r="CP4" s="57" t="s">
        <v>88</v>
      </c>
      <c r="CQ4" s="57" t="s">
        <v>89</v>
      </c>
      <c r="CR4" s="57" t="s">
        <v>90</v>
      </c>
      <c r="CS4" s="57" t="s">
        <v>91</v>
      </c>
      <c r="CT4" s="57" t="s">
        <v>92</v>
      </c>
      <c r="CU4" s="57" t="s">
        <v>93</v>
      </c>
      <c r="CV4" s="57" t="s">
        <v>94</v>
      </c>
      <c r="CW4" s="57" t="s">
        <v>95</v>
      </c>
      <c r="CX4" s="57" t="s">
        <v>96</v>
      </c>
      <c r="CY4" s="57" t="s">
        <v>97</v>
      </c>
      <c r="CZ4" s="57" t="s">
        <v>98</v>
      </c>
      <c r="DA4" s="57" t="s">
        <v>99</v>
      </c>
      <c r="DB4" s="57" t="s">
        <v>100</v>
      </c>
      <c r="DC4" s="57" t="s">
        <v>101</v>
      </c>
      <c r="DD4" s="57" t="s">
        <v>102</v>
      </c>
      <c r="DE4" s="57" t="s">
        <v>103</v>
      </c>
      <c r="DF4" s="57" t="s">
        <v>104</v>
      </c>
      <c r="DG4" s="57" t="s">
        <v>105</v>
      </c>
      <c r="DH4" s="57" t="s">
        <v>106</v>
      </c>
      <c r="DI4" s="57" t="s">
        <v>107</v>
      </c>
      <c r="DJ4" s="57" t="s">
        <v>108</v>
      </c>
      <c r="DK4" s="57" t="s">
        <v>109</v>
      </c>
      <c r="DL4" s="57" t="s">
        <v>110</v>
      </c>
      <c r="DM4" s="57" t="s">
        <v>111</v>
      </c>
      <c r="DN4" s="57" t="s">
        <v>112</v>
      </c>
      <c r="DO4" s="57" t="s">
        <v>113</v>
      </c>
      <c r="DP4" s="57" t="s">
        <v>114</v>
      </c>
      <c r="DQ4" s="57" t="s">
        <v>115</v>
      </c>
      <c r="DR4" s="57" t="s">
        <v>116</v>
      </c>
      <c r="DS4" s="57" t="s">
        <v>117</v>
      </c>
      <c r="DT4" s="57" t="s">
        <v>118</v>
      </c>
      <c r="DU4" s="57" t="s">
        <v>119</v>
      </c>
      <c r="DV4" s="57" t="s">
        <v>120</v>
      </c>
      <c r="DW4" s="57" t="s">
        <v>121</v>
      </c>
    </row>
    <row r="5" spans="2:127" x14ac:dyDescent="0.25">
      <c r="B5" s="55">
        <v>12539</v>
      </c>
      <c r="C5" s="58">
        <v>40179</v>
      </c>
      <c r="D5" s="59">
        <v>0</v>
      </c>
      <c r="E5" s="56" t="s">
        <v>302</v>
      </c>
      <c r="F5" s="56" t="s">
        <v>303</v>
      </c>
      <c r="G5" s="56" t="s">
        <v>122</v>
      </c>
      <c r="H5" s="56" t="s">
        <v>304</v>
      </c>
      <c r="I5" s="56" t="s">
        <v>305</v>
      </c>
      <c r="J5" s="56" t="s">
        <v>315</v>
      </c>
      <c r="K5" s="56" t="s">
        <v>123</v>
      </c>
      <c r="L5" s="55">
        <v>40</v>
      </c>
      <c r="M5" s="56" t="s">
        <v>306</v>
      </c>
      <c r="N5" s="55">
        <v>350400</v>
      </c>
      <c r="O5" s="56" t="s">
        <v>485</v>
      </c>
      <c r="P5" s="55">
        <v>28</v>
      </c>
      <c r="Q5" s="55">
        <v>0</v>
      </c>
      <c r="R5" s="22" t="s">
        <v>532</v>
      </c>
      <c r="T5" s="55">
        <v>0</v>
      </c>
      <c r="U5" s="55">
        <v>0</v>
      </c>
      <c r="V5" s="22" t="s">
        <v>532</v>
      </c>
      <c r="X5" s="55">
        <v>0</v>
      </c>
      <c r="Y5" s="56" t="s">
        <v>125</v>
      </c>
      <c r="Z5" s="55"/>
      <c r="AA5" s="55"/>
      <c r="AB5" s="56" t="s">
        <v>126</v>
      </c>
      <c r="AC5" s="56" t="s">
        <v>126</v>
      </c>
      <c r="AD5" s="56" t="s">
        <v>127</v>
      </c>
      <c r="AE5" s="56" t="s">
        <v>408</v>
      </c>
      <c r="AF5" s="56" t="s">
        <v>308</v>
      </c>
      <c r="AG5" s="56" t="s">
        <v>125</v>
      </c>
      <c r="AH5" s="56" t="s">
        <v>125</v>
      </c>
      <c r="AI5" s="56" t="s">
        <v>125</v>
      </c>
      <c r="AJ5" s="56" t="s">
        <v>125</v>
      </c>
      <c r="AK5" s="56" t="s">
        <v>125</v>
      </c>
      <c r="AL5" s="56" t="s">
        <v>125</v>
      </c>
      <c r="AM5" s="58">
        <v>40179</v>
      </c>
      <c r="AN5" s="58">
        <v>40543</v>
      </c>
      <c r="AO5" s="56" t="s">
        <v>128</v>
      </c>
      <c r="AP5" s="55">
        <v>8760</v>
      </c>
      <c r="AQ5" s="56" t="s">
        <v>125</v>
      </c>
      <c r="AR5" s="55"/>
      <c r="AS5" s="58"/>
      <c r="AT5" s="56" t="s">
        <v>125</v>
      </c>
      <c r="AU5" s="56" t="s">
        <v>125</v>
      </c>
      <c r="AV5" s="56" t="s">
        <v>310</v>
      </c>
      <c r="AW5" s="56" t="s">
        <v>129</v>
      </c>
      <c r="AX5" s="55">
        <v>0</v>
      </c>
      <c r="AY5" s="55">
        <v>0</v>
      </c>
      <c r="AZ5" s="56" t="s">
        <v>408</v>
      </c>
      <c r="BA5" s="55">
        <v>0</v>
      </c>
      <c r="BB5" s="55">
        <v>0</v>
      </c>
      <c r="BC5" s="56" t="s">
        <v>408</v>
      </c>
      <c r="BD5" s="55">
        <v>0</v>
      </c>
      <c r="BE5" s="55">
        <v>0</v>
      </c>
      <c r="BF5" s="56" t="s">
        <v>408</v>
      </c>
      <c r="BG5" s="55">
        <v>0</v>
      </c>
      <c r="BH5" s="55">
        <v>0</v>
      </c>
      <c r="BI5" s="56" t="s">
        <v>408</v>
      </c>
      <c r="BJ5" s="55"/>
      <c r="BK5" s="55"/>
      <c r="BL5" s="56" t="s">
        <v>130</v>
      </c>
      <c r="BM5" s="56" t="s">
        <v>125</v>
      </c>
      <c r="BN5" s="56" t="s">
        <v>125</v>
      </c>
      <c r="BO5" s="55"/>
      <c r="BP5" s="55"/>
      <c r="BQ5" s="56" t="s">
        <v>125</v>
      </c>
      <c r="BR5" s="56" t="s">
        <v>125</v>
      </c>
      <c r="BS5" s="56" t="s">
        <v>125</v>
      </c>
      <c r="BT5" s="56" t="s">
        <v>125</v>
      </c>
      <c r="BU5" s="56" t="s">
        <v>473</v>
      </c>
      <c r="BV5" s="56" t="s">
        <v>131</v>
      </c>
      <c r="BW5" s="56" t="s">
        <v>125</v>
      </c>
      <c r="BX5" s="56" t="s">
        <v>125</v>
      </c>
      <c r="BY5" s="56" t="s">
        <v>125</v>
      </c>
      <c r="BZ5" s="56" t="s">
        <v>125</v>
      </c>
      <c r="CA5" s="56" t="s">
        <v>125</v>
      </c>
      <c r="CB5" s="56" t="s">
        <v>125</v>
      </c>
      <c r="CC5" s="55">
        <v>0</v>
      </c>
      <c r="CD5" s="55">
        <v>0</v>
      </c>
      <c r="CE5" s="55">
        <v>0</v>
      </c>
      <c r="CF5" s="58"/>
      <c r="CG5" s="58"/>
      <c r="CH5" s="56" t="s">
        <v>125</v>
      </c>
      <c r="CI5" s="59"/>
      <c r="CJ5" s="55"/>
      <c r="CK5" s="56" t="s">
        <v>125</v>
      </c>
      <c r="CL5" s="55"/>
      <c r="CM5" s="55"/>
      <c r="CN5" s="56" t="s">
        <v>125</v>
      </c>
      <c r="CO5" s="55"/>
      <c r="CP5" s="55"/>
      <c r="CQ5" s="56" t="s">
        <v>125</v>
      </c>
      <c r="CR5" s="55"/>
      <c r="CS5" s="55"/>
      <c r="CT5" s="56" t="s">
        <v>125</v>
      </c>
      <c r="CU5" s="56" t="s">
        <v>125</v>
      </c>
      <c r="CV5" s="56" t="s">
        <v>125</v>
      </c>
      <c r="CW5" s="56" t="s">
        <v>125</v>
      </c>
      <c r="CX5" s="56" t="s">
        <v>125</v>
      </c>
      <c r="CY5" s="56" t="s">
        <v>125</v>
      </c>
      <c r="CZ5" s="58">
        <v>40544</v>
      </c>
      <c r="DA5" s="56" t="s">
        <v>317</v>
      </c>
      <c r="DB5" s="56" t="s">
        <v>125</v>
      </c>
      <c r="DC5" s="56" t="s">
        <v>313</v>
      </c>
      <c r="DD5" s="56" t="s">
        <v>314</v>
      </c>
      <c r="DE5" s="56" t="s">
        <v>125</v>
      </c>
      <c r="DF5" s="56" t="s">
        <v>125</v>
      </c>
      <c r="DG5" s="56" t="s">
        <v>125</v>
      </c>
      <c r="DH5" s="55">
        <v>0</v>
      </c>
      <c r="DI5" s="56" t="s">
        <v>125</v>
      </c>
      <c r="DJ5" s="56" t="s">
        <v>132</v>
      </c>
      <c r="DK5" s="56" t="s">
        <v>125</v>
      </c>
      <c r="DL5" s="56" t="s">
        <v>125</v>
      </c>
      <c r="DM5" s="56" t="s">
        <v>125</v>
      </c>
      <c r="DN5" s="56" t="s">
        <v>486</v>
      </c>
      <c r="DO5" s="56" t="s">
        <v>485</v>
      </c>
      <c r="DP5" s="56" t="s">
        <v>125</v>
      </c>
      <c r="DQ5" s="56" t="s">
        <v>125</v>
      </c>
      <c r="DR5" s="56" t="s">
        <v>125</v>
      </c>
      <c r="DS5" s="56" t="s">
        <v>125</v>
      </c>
      <c r="DT5" s="56" t="s">
        <v>125</v>
      </c>
      <c r="DU5" s="56" t="s">
        <v>474</v>
      </c>
      <c r="DV5" s="56" t="s">
        <v>125</v>
      </c>
      <c r="DW5" s="56" t="s">
        <v>125</v>
      </c>
    </row>
    <row r="6" spans="2:127" x14ac:dyDescent="0.25">
      <c r="B6" s="55">
        <v>12443</v>
      </c>
      <c r="C6" s="58">
        <v>40179</v>
      </c>
      <c r="D6" s="59">
        <v>0</v>
      </c>
      <c r="E6" s="56" t="s">
        <v>302</v>
      </c>
      <c r="F6" s="56" t="s">
        <v>303</v>
      </c>
      <c r="G6" s="56" t="s">
        <v>122</v>
      </c>
      <c r="H6" s="56" t="s">
        <v>304</v>
      </c>
      <c r="I6" s="56" t="s">
        <v>305</v>
      </c>
      <c r="J6" s="56" t="s">
        <v>315</v>
      </c>
      <c r="K6" s="56" t="s">
        <v>123</v>
      </c>
      <c r="L6" s="55">
        <v>40</v>
      </c>
      <c r="M6" s="56" t="s">
        <v>306</v>
      </c>
      <c r="N6" s="55">
        <v>350400</v>
      </c>
      <c r="O6" s="56" t="s">
        <v>485</v>
      </c>
      <c r="P6" s="55">
        <v>28</v>
      </c>
      <c r="Q6" s="55">
        <v>0</v>
      </c>
      <c r="R6" s="22" t="s">
        <v>532</v>
      </c>
      <c r="T6" s="55">
        <v>0</v>
      </c>
      <c r="U6" s="55">
        <v>0</v>
      </c>
      <c r="V6" s="22" t="s">
        <v>532</v>
      </c>
      <c r="X6" s="55">
        <v>0</v>
      </c>
      <c r="Y6" s="56" t="s">
        <v>125</v>
      </c>
      <c r="Z6" s="55"/>
      <c r="AA6" s="55"/>
      <c r="AB6" s="56" t="s">
        <v>126</v>
      </c>
      <c r="AC6" s="56" t="s">
        <v>126</v>
      </c>
      <c r="AD6" s="56" t="s">
        <v>127</v>
      </c>
      <c r="AE6" s="56" t="s">
        <v>124</v>
      </c>
      <c r="AF6" s="56" t="s">
        <v>308</v>
      </c>
      <c r="AG6" s="56" t="s">
        <v>125</v>
      </c>
      <c r="AH6" s="56" t="s">
        <v>125</v>
      </c>
      <c r="AI6" s="56" t="s">
        <v>125</v>
      </c>
      <c r="AJ6" s="56" t="s">
        <v>125</v>
      </c>
      <c r="AK6" s="56" t="s">
        <v>125</v>
      </c>
      <c r="AL6" s="56" t="s">
        <v>125</v>
      </c>
      <c r="AM6" s="58">
        <v>40179</v>
      </c>
      <c r="AN6" s="58">
        <v>40543</v>
      </c>
      <c r="AO6" s="56" t="s">
        <v>128</v>
      </c>
      <c r="AP6" s="55">
        <v>8760</v>
      </c>
      <c r="AQ6" s="56" t="s">
        <v>125</v>
      </c>
      <c r="AR6" s="55"/>
      <c r="AS6" s="58"/>
      <c r="AT6" s="56" t="s">
        <v>125</v>
      </c>
      <c r="AU6" s="56" t="s">
        <v>125</v>
      </c>
      <c r="AV6" s="56" t="s">
        <v>310</v>
      </c>
      <c r="AW6" s="56" t="s">
        <v>129</v>
      </c>
      <c r="AX6" s="55">
        <v>0</v>
      </c>
      <c r="AY6" s="55">
        <v>0</v>
      </c>
      <c r="AZ6" s="56" t="s">
        <v>124</v>
      </c>
      <c r="BA6" s="55">
        <v>0</v>
      </c>
      <c r="BB6" s="55">
        <v>0</v>
      </c>
      <c r="BC6" s="56" t="s">
        <v>124</v>
      </c>
      <c r="BD6" s="55">
        <v>0</v>
      </c>
      <c r="BE6" s="55">
        <v>0</v>
      </c>
      <c r="BF6" s="56" t="s">
        <v>124</v>
      </c>
      <c r="BG6" s="55">
        <v>0</v>
      </c>
      <c r="BH6" s="55">
        <v>0</v>
      </c>
      <c r="BI6" s="56" t="s">
        <v>124</v>
      </c>
      <c r="BJ6" s="55"/>
      <c r="BK6" s="55"/>
      <c r="BL6" s="56" t="s">
        <v>130</v>
      </c>
      <c r="BM6" s="56" t="s">
        <v>125</v>
      </c>
      <c r="BN6" s="56" t="s">
        <v>125</v>
      </c>
      <c r="BO6" s="55"/>
      <c r="BP6" s="55"/>
      <c r="BQ6" s="56" t="s">
        <v>125</v>
      </c>
      <c r="BR6" s="56" t="s">
        <v>125</v>
      </c>
      <c r="BS6" s="56" t="s">
        <v>125</v>
      </c>
      <c r="BT6" s="56" t="s">
        <v>125</v>
      </c>
      <c r="BU6" s="56" t="s">
        <v>388</v>
      </c>
      <c r="BV6" s="56" t="s">
        <v>131</v>
      </c>
      <c r="BW6" s="56" t="s">
        <v>125</v>
      </c>
      <c r="BX6" s="56" t="s">
        <v>125</v>
      </c>
      <c r="BY6" s="56" t="s">
        <v>125</v>
      </c>
      <c r="BZ6" s="56" t="s">
        <v>125</v>
      </c>
      <c r="CA6" s="56" t="s">
        <v>125</v>
      </c>
      <c r="CB6" s="56" t="s">
        <v>125</v>
      </c>
      <c r="CC6" s="55">
        <v>0</v>
      </c>
      <c r="CD6" s="55">
        <v>0</v>
      </c>
      <c r="CE6" s="55">
        <v>0</v>
      </c>
      <c r="CF6" s="58"/>
      <c r="CG6" s="58"/>
      <c r="CH6" s="56" t="s">
        <v>125</v>
      </c>
      <c r="CI6" s="59"/>
      <c r="CJ6" s="55"/>
      <c r="CK6" s="56" t="s">
        <v>125</v>
      </c>
      <c r="CL6" s="55"/>
      <c r="CM6" s="55"/>
      <c r="CN6" s="56" t="s">
        <v>125</v>
      </c>
      <c r="CO6" s="55"/>
      <c r="CP6" s="55"/>
      <c r="CQ6" s="56" t="s">
        <v>125</v>
      </c>
      <c r="CR6" s="55"/>
      <c r="CS6" s="55"/>
      <c r="CT6" s="56" t="s">
        <v>125</v>
      </c>
      <c r="CU6" s="56" t="s">
        <v>125</v>
      </c>
      <c r="CV6" s="56" t="s">
        <v>125</v>
      </c>
      <c r="CW6" s="56" t="s">
        <v>125</v>
      </c>
      <c r="CX6" s="56" t="s">
        <v>125</v>
      </c>
      <c r="CY6" s="56" t="s">
        <v>125</v>
      </c>
      <c r="CZ6" s="58">
        <v>40544</v>
      </c>
      <c r="DA6" s="56" t="s">
        <v>317</v>
      </c>
      <c r="DB6" s="56" t="s">
        <v>125</v>
      </c>
      <c r="DC6" s="56" t="s">
        <v>313</v>
      </c>
      <c r="DD6" s="56" t="s">
        <v>314</v>
      </c>
      <c r="DE6" s="56" t="s">
        <v>125</v>
      </c>
      <c r="DF6" s="56" t="s">
        <v>125</v>
      </c>
      <c r="DG6" s="56" t="s">
        <v>125</v>
      </c>
      <c r="DH6" s="55">
        <v>0</v>
      </c>
      <c r="DI6" s="56" t="s">
        <v>125</v>
      </c>
      <c r="DJ6" s="56" t="s">
        <v>132</v>
      </c>
      <c r="DK6" s="56" t="s">
        <v>125</v>
      </c>
      <c r="DL6" s="56" t="s">
        <v>125</v>
      </c>
      <c r="DM6" s="56" t="s">
        <v>125</v>
      </c>
      <c r="DN6" s="56" t="s">
        <v>486</v>
      </c>
      <c r="DO6" s="56" t="s">
        <v>485</v>
      </c>
      <c r="DP6" s="56" t="s">
        <v>125</v>
      </c>
      <c r="DQ6" s="56" t="s">
        <v>125</v>
      </c>
      <c r="DR6" s="56" t="s">
        <v>125</v>
      </c>
      <c r="DS6" s="56" t="s">
        <v>125</v>
      </c>
      <c r="DT6" s="56" t="s">
        <v>125</v>
      </c>
      <c r="DU6" s="56" t="s">
        <v>389</v>
      </c>
      <c r="DV6" s="56" t="s">
        <v>125</v>
      </c>
      <c r="DW6" s="56" t="s">
        <v>125</v>
      </c>
    </row>
    <row r="7" spans="2:127" x14ac:dyDescent="0.25">
      <c r="B7" s="55">
        <v>12543</v>
      </c>
      <c r="C7" s="58">
        <v>40179</v>
      </c>
      <c r="D7" s="59">
        <v>0</v>
      </c>
      <c r="E7" s="56" t="s">
        <v>302</v>
      </c>
      <c r="F7" s="56" t="s">
        <v>303</v>
      </c>
      <c r="G7" s="56" t="s">
        <v>122</v>
      </c>
      <c r="H7" s="56" t="s">
        <v>304</v>
      </c>
      <c r="I7" s="56" t="s">
        <v>305</v>
      </c>
      <c r="J7" s="56" t="s">
        <v>315</v>
      </c>
      <c r="K7" s="56" t="s">
        <v>123</v>
      </c>
      <c r="L7" s="55">
        <v>40</v>
      </c>
      <c r="M7" s="56" t="s">
        <v>306</v>
      </c>
      <c r="N7" s="55">
        <v>350400</v>
      </c>
      <c r="O7" s="56" t="s">
        <v>485</v>
      </c>
      <c r="P7" s="55">
        <v>28</v>
      </c>
      <c r="Q7" s="55">
        <v>0</v>
      </c>
      <c r="R7" s="22" t="s">
        <v>532</v>
      </c>
      <c r="T7" s="55">
        <v>0</v>
      </c>
      <c r="U7" s="55">
        <v>0</v>
      </c>
      <c r="V7" s="22" t="s">
        <v>532</v>
      </c>
      <c r="X7" s="55">
        <v>0</v>
      </c>
      <c r="Y7" s="56" t="s">
        <v>125</v>
      </c>
      <c r="Z7" s="55"/>
      <c r="AA7" s="55"/>
      <c r="AB7" s="56" t="s">
        <v>126</v>
      </c>
      <c r="AC7" s="56" t="s">
        <v>126</v>
      </c>
      <c r="AD7" s="56" t="s">
        <v>127</v>
      </c>
      <c r="AE7" s="56" t="s">
        <v>408</v>
      </c>
      <c r="AF7" s="56" t="s">
        <v>308</v>
      </c>
      <c r="AG7" s="56" t="s">
        <v>125</v>
      </c>
      <c r="AH7" s="56" t="s">
        <v>125</v>
      </c>
      <c r="AI7" s="56" t="s">
        <v>125</v>
      </c>
      <c r="AJ7" s="56" t="s">
        <v>125</v>
      </c>
      <c r="AK7" s="56" t="s">
        <v>125</v>
      </c>
      <c r="AL7" s="56" t="s">
        <v>125</v>
      </c>
      <c r="AM7" s="58">
        <v>40179</v>
      </c>
      <c r="AN7" s="58">
        <v>40543</v>
      </c>
      <c r="AO7" s="56" t="s">
        <v>128</v>
      </c>
      <c r="AP7" s="55">
        <v>8760</v>
      </c>
      <c r="AQ7" s="56" t="s">
        <v>125</v>
      </c>
      <c r="AR7" s="55"/>
      <c r="AS7" s="58"/>
      <c r="AT7" s="56" t="s">
        <v>125</v>
      </c>
      <c r="AU7" s="56" t="s">
        <v>125</v>
      </c>
      <c r="AV7" s="56" t="s">
        <v>310</v>
      </c>
      <c r="AW7" s="56" t="s">
        <v>129</v>
      </c>
      <c r="AX7" s="55">
        <v>0</v>
      </c>
      <c r="AY7" s="55">
        <v>0</v>
      </c>
      <c r="AZ7" s="56" t="s">
        <v>408</v>
      </c>
      <c r="BA7" s="55">
        <v>0</v>
      </c>
      <c r="BB7" s="55">
        <v>0</v>
      </c>
      <c r="BC7" s="56" t="s">
        <v>408</v>
      </c>
      <c r="BD7" s="55">
        <v>0</v>
      </c>
      <c r="BE7" s="55">
        <v>0</v>
      </c>
      <c r="BF7" s="56" t="s">
        <v>408</v>
      </c>
      <c r="BG7" s="55">
        <v>0</v>
      </c>
      <c r="BH7" s="55">
        <v>0</v>
      </c>
      <c r="BI7" s="56" t="s">
        <v>408</v>
      </c>
      <c r="BJ7" s="55"/>
      <c r="BK7" s="55"/>
      <c r="BL7" s="56" t="s">
        <v>130</v>
      </c>
      <c r="BM7" s="56" t="s">
        <v>125</v>
      </c>
      <c r="BN7" s="56" t="s">
        <v>125</v>
      </c>
      <c r="BO7" s="55"/>
      <c r="BP7" s="55"/>
      <c r="BQ7" s="56" t="s">
        <v>125</v>
      </c>
      <c r="BR7" s="56" t="s">
        <v>125</v>
      </c>
      <c r="BS7" s="56" t="s">
        <v>125</v>
      </c>
      <c r="BT7" s="56" t="s">
        <v>125</v>
      </c>
      <c r="BU7" s="56" t="s">
        <v>477</v>
      </c>
      <c r="BV7" s="56" t="s">
        <v>131</v>
      </c>
      <c r="BW7" s="56" t="s">
        <v>125</v>
      </c>
      <c r="BX7" s="56" t="s">
        <v>125</v>
      </c>
      <c r="BY7" s="56" t="s">
        <v>125</v>
      </c>
      <c r="BZ7" s="56" t="s">
        <v>125</v>
      </c>
      <c r="CA7" s="56" t="s">
        <v>125</v>
      </c>
      <c r="CB7" s="56" t="s">
        <v>125</v>
      </c>
      <c r="CC7" s="55">
        <v>0</v>
      </c>
      <c r="CD7" s="55">
        <v>0</v>
      </c>
      <c r="CE7" s="55">
        <v>0</v>
      </c>
      <c r="CF7" s="58"/>
      <c r="CG7" s="58"/>
      <c r="CH7" s="56" t="s">
        <v>125</v>
      </c>
      <c r="CI7" s="59"/>
      <c r="CJ7" s="55"/>
      <c r="CK7" s="56" t="s">
        <v>125</v>
      </c>
      <c r="CL7" s="55"/>
      <c r="CM7" s="55"/>
      <c r="CN7" s="56" t="s">
        <v>125</v>
      </c>
      <c r="CO7" s="55"/>
      <c r="CP7" s="55"/>
      <c r="CQ7" s="56" t="s">
        <v>125</v>
      </c>
      <c r="CR7" s="55"/>
      <c r="CS7" s="55"/>
      <c r="CT7" s="56" t="s">
        <v>125</v>
      </c>
      <c r="CU7" s="56" t="s">
        <v>125</v>
      </c>
      <c r="CV7" s="56" t="s">
        <v>125</v>
      </c>
      <c r="CW7" s="56" t="s">
        <v>125</v>
      </c>
      <c r="CX7" s="56" t="s">
        <v>125</v>
      </c>
      <c r="CY7" s="56" t="s">
        <v>125</v>
      </c>
      <c r="CZ7" s="58">
        <v>40848</v>
      </c>
      <c r="DA7" s="56" t="s">
        <v>317</v>
      </c>
      <c r="DB7" s="56" t="s">
        <v>125</v>
      </c>
      <c r="DC7" s="56" t="s">
        <v>313</v>
      </c>
      <c r="DD7" s="56" t="s">
        <v>314</v>
      </c>
      <c r="DE7" s="56" t="s">
        <v>125</v>
      </c>
      <c r="DF7" s="56" t="s">
        <v>125</v>
      </c>
      <c r="DG7" s="56" t="s">
        <v>125</v>
      </c>
      <c r="DH7" s="55">
        <v>0</v>
      </c>
      <c r="DI7" s="56" t="s">
        <v>125</v>
      </c>
      <c r="DJ7" s="56" t="s">
        <v>132</v>
      </c>
      <c r="DK7" s="56" t="s">
        <v>125</v>
      </c>
      <c r="DL7" s="56" t="s">
        <v>125</v>
      </c>
      <c r="DM7" s="56" t="s">
        <v>125</v>
      </c>
      <c r="DN7" s="56" t="s">
        <v>486</v>
      </c>
      <c r="DO7" s="56" t="s">
        <v>485</v>
      </c>
      <c r="DP7" s="56" t="s">
        <v>125</v>
      </c>
      <c r="DQ7" s="56" t="s">
        <v>125</v>
      </c>
      <c r="DR7" s="56" t="s">
        <v>125</v>
      </c>
      <c r="DS7" s="56" t="s">
        <v>125</v>
      </c>
      <c r="DT7" s="56" t="s">
        <v>125</v>
      </c>
      <c r="DU7" s="56" t="s">
        <v>478</v>
      </c>
      <c r="DV7" s="56" t="s">
        <v>125</v>
      </c>
      <c r="DW7" s="56" t="s">
        <v>125</v>
      </c>
    </row>
    <row r="8" spans="2:127" x14ac:dyDescent="0.25">
      <c r="B8" s="55">
        <v>12447</v>
      </c>
      <c r="C8" s="58">
        <v>40179</v>
      </c>
      <c r="D8" s="59">
        <v>0</v>
      </c>
      <c r="E8" s="56" t="s">
        <v>302</v>
      </c>
      <c r="F8" s="56" t="s">
        <v>303</v>
      </c>
      <c r="G8" s="56" t="s">
        <v>122</v>
      </c>
      <c r="H8" s="56" t="s">
        <v>304</v>
      </c>
      <c r="I8" s="56" t="s">
        <v>305</v>
      </c>
      <c r="J8" s="56" t="s">
        <v>315</v>
      </c>
      <c r="K8" s="56" t="s">
        <v>123</v>
      </c>
      <c r="L8" s="55">
        <v>40</v>
      </c>
      <c r="M8" s="56" t="s">
        <v>306</v>
      </c>
      <c r="N8" s="55">
        <v>350400</v>
      </c>
      <c r="O8" s="56" t="s">
        <v>485</v>
      </c>
      <c r="P8" s="55">
        <v>28</v>
      </c>
      <c r="Q8" s="55">
        <v>0</v>
      </c>
      <c r="R8" s="22" t="s">
        <v>532</v>
      </c>
      <c r="T8" s="55">
        <v>0</v>
      </c>
      <c r="U8" s="55">
        <v>0</v>
      </c>
      <c r="V8" s="22" t="s">
        <v>532</v>
      </c>
      <c r="X8" s="55">
        <v>0</v>
      </c>
      <c r="Y8" s="56" t="s">
        <v>125</v>
      </c>
      <c r="Z8" s="55"/>
      <c r="AA8" s="55"/>
      <c r="AB8" s="56" t="s">
        <v>126</v>
      </c>
      <c r="AC8" s="56" t="s">
        <v>126</v>
      </c>
      <c r="AD8" s="56" t="s">
        <v>127</v>
      </c>
      <c r="AE8" s="56" t="s">
        <v>124</v>
      </c>
      <c r="AF8" s="56" t="s">
        <v>308</v>
      </c>
      <c r="AG8" s="56" t="s">
        <v>125</v>
      </c>
      <c r="AH8" s="56" t="s">
        <v>125</v>
      </c>
      <c r="AI8" s="56" t="s">
        <v>125</v>
      </c>
      <c r="AJ8" s="56" t="s">
        <v>125</v>
      </c>
      <c r="AK8" s="56" t="s">
        <v>125</v>
      </c>
      <c r="AL8" s="56" t="s">
        <v>125</v>
      </c>
      <c r="AM8" s="58">
        <v>40179</v>
      </c>
      <c r="AN8" s="58">
        <v>40543</v>
      </c>
      <c r="AO8" s="56" t="s">
        <v>128</v>
      </c>
      <c r="AP8" s="55">
        <v>8760</v>
      </c>
      <c r="AQ8" s="56" t="s">
        <v>125</v>
      </c>
      <c r="AR8" s="55"/>
      <c r="AS8" s="58"/>
      <c r="AT8" s="56" t="s">
        <v>125</v>
      </c>
      <c r="AU8" s="56" t="s">
        <v>125</v>
      </c>
      <c r="AV8" s="56" t="s">
        <v>310</v>
      </c>
      <c r="AW8" s="56" t="s">
        <v>129</v>
      </c>
      <c r="AX8" s="55">
        <v>0</v>
      </c>
      <c r="AY8" s="55">
        <v>0</v>
      </c>
      <c r="AZ8" s="56" t="s">
        <v>124</v>
      </c>
      <c r="BA8" s="55">
        <v>0</v>
      </c>
      <c r="BB8" s="55">
        <v>0</v>
      </c>
      <c r="BC8" s="56" t="s">
        <v>124</v>
      </c>
      <c r="BD8" s="55">
        <v>0</v>
      </c>
      <c r="BE8" s="55">
        <v>0</v>
      </c>
      <c r="BF8" s="56" t="s">
        <v>124</v>
      </c>
      <c r="BG8" s="55">
        <v>0</v>
      </c>
      <c r="BH8" s="55">
        <v>0</v>
      </c>
      <c r="BI8" s="56" t="s">
        <v>124</v>
      </c>
      <c r="BJ8" s="55"/>
      <c r="BK8" s="55"/>
      <c r="BL8" s="56" t="s">
        <v>130</v>
      </c>
      <c r="BM8" s="56" t="s">
        <v>125</v>
      </c>
      <c r="BN8" s="56" t="s">
        <v>125</v>
      </c>
      <c r="BO8" s="55"/>
      <c r="BP8" s="55"/>
      <c r="BQ8" s="56" t="s">
        <v>125</v>
      </c>
      <c r="BR8" s="56" t="s">
        <v>125</v>
      </c>
      <c r="BS8" s="56" t="s">
        <v>125</v>
      </c>
      <c r="BT8" s="56" t="s">
        <v>125</v>
      </c>
      <c r="BU8" s="56" t="s">
        <v>392</v>
      </c>
      <c r="BV8" s="56" t="s">
        <v>131</v>
      </c>
      <c r="BW8" s="56" t="s">
        <v>125</v>
      </c>
      <c r="BX8" s="56" t="s">
        <v>125</v>
      </c>
      <c r="BY8" s="56" t="s">
        <v>125</v>
      </c>
      <c r="BZ8" s="56" t="s">
        <v>125</v>
      </c>
      <c r="CA8" s="56" t="s">
        <v>125</v>
      </c>
      <c r="CB8" s="56" t="s">
        <v>125</v>
      </c>
      <c r="CC8" s="55">
        <v>0</v>
      </c>
      <c r="CD8" s="55">
        <v>0</v>
      </c>
      <c r="CE8" s="55">
        <v>0</v>
      </c>
      <c r="CF8" s="58"/>
      <c r="CG8" s="58"/>
      <c r="CH8" s="56" t="s">
        <v>125</v>
      </c>
      <c r="CI8" s="59"/>
      <c r="CJ8" s="55"/>
      <c r="CK8" s="56" t="s">
        <v>125</v>
      </c>
      <c r="CL8" s="55"/>
      <c r="CM8" s="55"/>
      <c r="CN8" s="56" t="s">
        <v>125</v>
      </c>
      <c r="CO8" s="55"/>
      <c r="CP8" s="55"/>
      <c r="CQ8" s="56" t="s">
        <v>125</v>
      </c>
      <c r="CR8" s="55"/>
      <c r="CS8" s="55"/>
      <c r="CT8" s="56" t="s">
        <v>125</v>
      </c>
      <c r="CU8" s="56" t="s">
        <v>125</v>
      </c>
      <c r="CV8" s="56" t="s">
        <v>125</v>
      </c>
      <c r="CW8" s="56" t="s">
        <v>125</v>
      </c>
      <c r="CX8" s="56" t="s">
        <v>125</v>
      </c>
      <c r="CY8" s="56" t="s">
        <v>125</v>
      </c>
      <c r="CZ8" s="58">
        <v>40848</v>
      </c>
      <c r="DA8" s="56" t="s">
        <v>317</v>
      </c>
      <c r="DB8" s="56" t="s">
        <v>125</v>
      </c>
      <c r="DC8" s="56" t="s">
        <v>313</v>
      </c>
      <c r="DD8" s="56" t="s">
        <v>314</v>
      </c>
      <c r="DE8" s="56" t="s">
        <v>125</v>
      </c>
      <c r="DF8" s="56" t="s">
        <v>125</v>
      </c>
      <c r="DG8" s="56" t="s">
        <v>125</v>
      </c>
      <c r="DH8" s="55">
        <v>0</v>
      </c>
      <c r="DI8" s="56" t="s">
        <v>125</v>
      </c>
      <c r="DJ8" s="56" t="s">
        <v>132</v>
      </c>
      <c r="DK8" s="56" t="s">
        <v>125</v>
      </c>
      <c r="DL8" s="56" t="s">
        <v>125</v>
      </c>
      <c r="DM8" s="56" t="s">
        <v>125</v>
      </c>
      <c r="DN8" s="56" t="s">
        <v>486</v>
      </c>
      <c r="DO8" s="56" t="s">
        <v>485</v>
      </c>
      <c r="DP8" s="56" t="s">
        <v>125</v>
      </c>
      <c r="DQ8" s="56" t="s">
        <v>125</v>
      </c>
      <c r="DR8" s="56" t="s">
        <v>125</v>
      </c>
      <c r="DS8" s="56" t="s">
        <v>125</v>
      </c>
      <c r="DT8" s="56" t="s">
        <v>125</v>
      </c>
      <c r="DU8" s="56" t="s">
        <v>393</v>
      </c>
      <c r="DV8" s="56" t="s">
        <v>125</v>
      </c>
      <c r="DW8" s="56" t="s">
        <v>125</v>
      </c>
    </row>
    <row r="9" spans="2:127" x14ac:dyDescent="0.25">
      <c r="B9" s="55">
        <v>12541</v>
      </c>
      <c r="C9" s="58">
        <v>40179</v>
      </c>
      <c r="D9" s="59">
        <v>0</v>
      </c>
      <c r="E9" s="56" t="s">
        <v>302</v>
      </c>
      <c r="F9" s="56" t="s">
        <v>303</v>
      </c>
      <c r="G9" s="56" t="s">
        <v>122</v>
      </c>
      <c r="H9" s="56" t="s">
        <v>324</v>
      </c>
      <c r="I9" s="56" t="s">
        <v>305</v>
      </c>
      <c r="J9" s="56" t="s">
        <v>315</v>
      </c>
      <c r="K9" s="56" t="s">
        <v>123</v>
      </c>
      <c r="L9" s="55">
        <v>40</v>
      </c>
      <c r="M9" s="56" t="s">
        <v>306</v>
      </c>
      <c r="N9" s="55">
        <v>351360</v>
      </c>
      <c r="O9" s="56" t="s">
        <v>485</v>
      </c>
      <c r="P9" s="55">
        <v>28</v>
      </c>
      <c r="Q9" s="55">
        <v>0</v>
      </c>
      <c r="R9" s="22" t="s">
        <v>532</v>
      </c>
      <c r="T9" s="55">
        <v>8784</v>
      </c>
      <c r="U9" s="55">
        <v>0</v>
      </c>
      <c r="V9" s="22" t="s">
        <v>532</v>
      </c>
      <c r="X9" s="55">
        <v>0</v>
      </c>
      <c r="Y9" s="56" t="s">
        <v>125</v>
      </c>
      <c r="Z9" s="55"/>
      <c r="AA9" s="55"/>
      <c r="AB9" s="56" t="s">
        <v>126</v>
      </c>
      <c r="AC9" s="56" t="s">
        <v>126</v>
      </c>
      <c r="AD9" s="56" t="s">
        <v>127</v>
      </c>
      <c r="AE9" s="56" t="s">
        <v>408</v>
      </c>
      <c r="AF9" s="56" t="s">
        <v>308</v>
      </c>
      <c r="AG9" s="56" t="s">
        <v>125</v>
      </c>
      <c r="AH9" s="56" t="s">
        <v>125</v>
      </c>
      <c r="AI9" s="56" t="s">
        <v>125</v>
      </c>
      <c r="AJ9" s="56" t="s">
        <v>125</v>
      </c>
      <c r="AK9" s="56" t="s">
        <v>125</v>
      </c>
      <c r="AL9" s="56" t="s">
        <v>125</v>
      </c>
      <c r="AM9" s="58">
        <v>40909</v>
      </c>
      <c r="AN9" s="58">
        <v>41274</v>
      </c>
      <c r="AO9" s="56" t="s">
        <v>128</v>
      </c>
      <c r="AP9" s="55">
        <v>8784</v>
      </c>
      <c r="AQ9" s="56" t="s">
        <v>125</v>
      </c>
      <c r="AR9" s="55"/>
      <c r="AS9" s="58"/>
      <c r="AT9" s="56" t="s">
        <v>125</v>
      </c>
      <c r="AU9" s="56" t="s">
        <v>125</v>
      </c>
      <c r="AV9" s="56" t="s">
        <v>310</v>
      </c>
      <c r="AW9" s="56" t="s">
        <v>129</v>
      </c>
      <c r="AX9" s="55">
        <v>0</v>
      </c>
      <c r="AY9" s="55">
        <v>0</v>
      </c>
      <c r="AZ9" s="56" t="s">
        <v>408</v>
      </c>
      <c r="BA9" s="55">
        <v>0</v>
      </c>
      <c r="BB9" s="55">
        <v>0</v>
      </c>
      <c r="BC9" s="56" t="s">
        <v>408</v>
      </c>
      <c r="BD9" s="55">
        <v>0</v>
      </c>
      <c r="BE9" s="55">
        <v>0</v>
      </c>
      <c r="BF9" s="56" t="s">
        <v>408</v>
      </c>
      <c r="BG9" s="55">
        <v>0</v>
      </c>
      <c r="BH9" s="55">
        <v>0</v>
      </c>
      <c r="BI9" s="56" t="s">
        <v>408</v>
      </c>
      <c r="BJ9" s="55"/>
      <c r="BK9" s="55"/>
      <c r="BL9" s="56" t="s">
        <v>130</v>
      </c>
      <c r="BM9" s="56" t="s">
        <v>125</v>
      </c>
      <c r="BN9" s="56" t="s">
        <v>125</v>
      </c>
      <c r="BO9" s="55"/>
      <c r="BP9" s="55"/>
      <c r="BQ9" s="56" t="s">
        <v>125</v>
      </c>
      <c r="BR9" s="56" t="s">
        <v>125</v>
      </c>
      <c r="BS9" s="56" t="s">
        <v>125</v>
      </c>
      <c r="BT9" s="56" t="s">
        <v>125</v>
      </c>
      <c r="BU9" s="56" t="s">
        <v>475</v>
      </c>
      <c r="BV9" s="56" t="s">
        <v>131</v>
      </c>
      <c r="BW9" s="56" t="s">
        <v>125</v>
      </c>
      <c r="BX9" s="56" t="s">
        <v>125</v>
      </c>
      <c r="BY9" s="56" t="s">
        <v>125</v>
      </c>
      <c r="BZ9" s="56" t="s">
        <v>125</v>
      </c>
      <c r="CA9" s="56" t="s">
        <v>125</v>
      </c>
      <c r="CB9" s="56" t="s">
        <v>125</v>
      </c>
      <c r="CC9" s="55">
        <v>0</v>
      </c>
      <c r="CD9" s="55">
        <v>0</v>
      </c>
      <c r="CE9" s="55">
        <v>0</v>
      </c>
      <c r="CF9" s="58"/>
      <c r="CG9" s="58"/>
      <c r="CH9" s="56" t="s">
        <v>125</v>
      </c>
      <c r="CI9" s="59"/>
      <c r="CJ9" s="55"/>
      <c r="CK9" s="56" t="s">
        <v>125</v>
      </c>
      <c r="CL9" s="55"/>
      <c r="CM9" s="55"/>
      <c r="CN9" s="56" t="s">
        <v>125</v>
      </c>
      <c r="CO9" s="55"/>
      <c r="CP9" s="55"/>
      <c r="CQ9" s="56" t="s">
        <v>125</v>
      </c>
      <c r="CR9" s="55"/>
      <c r="CS9" s="55"/>
      <c r="CT9" s="56" t="s">
        <v>125</v>
      </c>
      <c r="CU9" s="56" t="s">
        <v>125</v>
      </c>
      <c r="CV9" s="56" t="s">
        <v>125</v>
      </c>
      <c r="CW9" s="56" t="s">
        <v>125</v>
      </c>
      <c r="CX9" s="56" t="s">
        <v>125</v>
      </c>
      <c r="CY9" s="56" t="s">
        <v>125</v>
      </c>
      <c r="CZ9" s="58">
        <v>40544</v>
      </c>
      <c r="DA9" s="56" t="s">
        <v>317</v>
      </c>
      <c r="DB9" s="56" t="s">
        <v>125</v>
      </c>
      <c r="DC9" s="56" t="s">
        <v>313</v>
      </c>
      <c r="DD9" s="56" t="s">
        <v>314</v>
      </c>
      <c r="DE9" s="56" t="s">
        <v>125</v>
      </c>
      <c r="DF9" s="56" t="s">
        <v>125</v>
      </c>
      <c r="DG9" s="56" t="s">
        <v>125</v>
      </c>
      <c r="DH9" s="55">
        <v>0</v>
      </c>
      <c r="DI9" s="56" t="s">
        <v>125</v>
      </c>
      <c r="DJ9" s="56" t="s">
        <v>132</v>
      </c>
      <c r="DK9" s="56" t="s">
        <v>125</v>
      </c>
      <c r="DL9" s="56" t="s">
        <v>125</v>
      </c>
      <c r="DM9" s="56" t="s">
        <v>125</v>
      </c>
      <c r="DN9" s="56" t="s">
        <v>486</v>
      </c>
      <c r="DO9" s="56" t="s">
        <v>485</v>
      </c>
      <c r="DP9" s="56" t="s">
        <v>125</v>
      </c>
      <c r="DQ9" s="56" t="s">
        <v>125</v>
      </c>
      <c r="DR9" s="56" t="s">
        <v>125</v>
      </c>
      <c r="DS9" s="56" t="s">
        <v>125</v>
      </c>
      <c r="DT9" s="56" t="s">
        <v>125</v>
      </c>
      <c r="DU9" s="56" t="s">
        <v>476</v>
      </c>
      <c r="DV9" s="56" t="s">
        <v>125</v>
      </c>
      <c r="DW9" s="56" t="s">
        <v>125</v>
      </c>
    </row>
    <row r="10" spans="2:127" x14ac:dyDescent="0.25">
      <c r="B10" s="55">
        <v>12445</v>
      </c>
      <c r="C10" s="58">
        <v>40179</v>
      </c>
      <c r="D10" s="59">
        <v>0</v>
      </c>
      <c r="E10" s="56" t="s">
        <v>302</v>
      </c>
      <c r="F10" s="56" t="s">
        <v>303</v>
      </c>
      <c r="G10" s="56" t="s">
        <v>122</v>
      </c>
      <c r="H10" s="56" t="s">
        <v>324</v>
      </c>
      <c r="I10" s="56" t="s">
        <v>305</v>
      </c>
      <c r="J10" s="56" t="s">
        <v>315</v>
      </c>
      <c r="K10" s="56" t="s">
        <v>123</v>
      </c>
      <c r="L10" s="55">
        <v>40</v>
      </c>
      <c r="M10" s="56" t="s">
        <v>306</v>
      </c>
      <c r="N10" s="55">
        <v>351360</v>
      </c>
      <c r="O10" s="56" t="s">
        <v>485</v>
      </c>
      <c r="P10" s="55">
        <v>28</v>
      </c>
      <c r="Q10" s="55">
        <v>0</v>
      </c>
      <c r="R10" s="22" t="s">
        <v>532</v>
      </c>
      <c r="T10" s="55">
        <v>8784</v>
      </c>
      <c r="U10" s="55">
        <v>0</v>
      </c>
      <c r="V10" s="22" t="s">
        <v>532</v>
      </c>
      <c r="X10" s="55">
        <v>0</v>
      </c>
      <c r="Y10" s="56" t="s">
        <v>125</v>
      </c>
      <c r="Z10" s="55"/>
      <c r="AA10" s="55"/>
      <c r="AB10" s="56" t="s">
        <v>126</v>
      </c>
      <c r="AC10" s="56" t="s">
        <v>126</v>
      </c>
      <c r="AD10" s="56" t="s">
        <v>127</v>
      </c>
      <c r="AE10" s="56" t="s">
        <v>124</v>
      </c>
      <c r="AF10" s="56" t="s">
        <v>308</v>
      </c>
      <c r="AG10" s="56" t="s">
        <v>125</v>
      </c>
      <c r="AH10" s="56" t="s">
        <v>125</v>
      </c>
      <c r="AI10" s="56" t="s">
        <v>125</v>
      </c>
      <c r="AJ10" s="56" t="s">
        <v>125</v>
      </c>
      <c r="AK10" s="56" t="s">
        <v>125</v>
      </c>
      <c r="AL10" s="56" t="s">
        <v>125</v>
      </c>
      <c r="AM10" s="58">
        <v>40909</v>
      </c>
      <c r="AN10" s="58">
        <v>41274</v>
      </c>
      <c r="AO10" s="56" t="s">
        <v>128</v>
      </c>
      <c r="AP10" s="55">
        <v>8784</v>
      </c>
      <c r="AQ10" s="56" t="s">
        <v>125</v>
      </c>
      <c r="AR10" s="55"/>
      <c r="AS10" s="58"/>
      <c r="AT10" s="56" t="s">
        <v>125</v>
      </c>
      <c r="AU10" s="56" t="s">
        <v>125</v>
      </c>
      <c r="AV10" s="56" t="s">
        <v>310</v>
      </c>
      <c r="AW10" s="56" t="s">
        <v>129</v>
      </c>
      <c r="AX10" s="55">
        <v>0</v>
      </c>
      <c r="AY10" s="55">
        <v>0</v>
      </c>
      <c r="AZ10" s="56" t="s">
        <v>124</v>
      </c>
      <c r="BA10" s="55">
        <v>0</v>
      </c>
      <c r="BB10" s="55">
        <v>0</v>
      </c>
      <c r="BC10" s="56" t="s">
        <v>124</v>
      </c>
      <c r="BD10" s="55">
        <v>0</v>
      </c>
      <c r="BE10" s="55">
        <v>0</v>
      </c>
      <c r="BF10" s="56" t="s">
        <v>124</v>
      </c>
      <c r="BG10" s="55">
        <v>0</v>
      </c>
      <c r="BH10" s="55">
        <v>0</v>
      </c>
      <c r="BI10" s="56" t="s">
        <v>124</v>
      </c>
      <c r="BJ10" s="55"/>
      <c r="BK10" s="55"/>
      <c r="BL10" s="56" t="s">
        <v>130</v>
      </c>
      <c r="BM10" s="56" t="s">
        <v>125</v>
      </c>
      <c r="BN10" s="56" t="s">
        <v>125</v>
      </c>
      <c r="BO10" s="55"/>
      <c r="BP10" s="55"/>
      <c r="BQ10" s="56" t="s">
        <v>125</v>
      </c>
      <c r="BR10" s="56" t="s">
        <v>125</v>
      </c>
      <c r="BS10" s="56" t="s">
        <v>125</v>
      </c>
      <c r="BT10" s="56" t="s">
        <v>125</v>
      </c>
      <c r="BU10" s="56" t="s">
        <v>390</v>
      </c>
      <c r="BV10" s="56" t="s">
        <v>131</v>
      </c>
      <c r="BW10" s="56" t="s">
        <v>125</v>
      </c>
      <c r="BX10" s="56" t="s">
        <v>125</v>
      </c>
      <c r="BY10" s="56" t="s">
        <v>125</v>
      </c>
      <c r="BZ10" s="56" t="s">
        <v>125</v>
      </c>
      <c r="CA10" s="56" t="s">
        <v>125</v>
      </c>
      <c r="CB10" s="56" t="s">
        <v>125</v>
      </c>
      <c r="CC10" s="55">
        <v>0</v>
      </c>
      <c r="CD10" s="55">
        <v>0</v>
      </c>
      <c r="CE10" s="55">
        <v>0</v>
      </c>
      <c r="CF10" s="58"/>
      <c r="CG10" s="58"/>
      <c r="CH10" s="56" t="s">
        <v>125</v>
      </c>
      <c r="CI10" s="59"/>
      <c r="CJ10" s="55"/>
      <c r="CK10" s="56" t="s">
        <v>125</v>
      </c>
      <c r="CL10" s="55"/>
      <c r="CM10" s="55"/>
      <c r="CN10" s="56" t="s">
        <v>125</v>
      </c>
      <c r="CO10" s="55"/>
      <c r="CP10" s="55"/>
      <c r="CQ10" s="56" t="s">
        <v>125</v>
      </c>
      <c r="CR10" s="55"/>
      <c r="CS10" s="55"/>
      <c r="CT10" s="56" t="s">
        <v>125</v>
      </c>
      <c r="CU10" s="56" t="s">
        <v>125</v>
      </c>
      <c r="CV10" s="56" t="s">
        <v>125</v>
      </c>
      <c r="CW10" s="56" t="s">
        <v>125</v>
      </c>
      <c r="CX10" s="56" t="s">
        <v>125</v>
      </c>
      <c r="CY10" s="56" t="s">
        <v>125</v>
      </c>
      <c r="CZ10" s="58">
        <v>40544</v>
      </c>
      <c r="DA10" s="56" t="s">
        <v>317</v>
      </c>
      <c r="DB10" s="56" t="s">
        <v>125</v>
      </c>
      <c r="DC10" s="56" t="s">
        <v>313</v>
      </c>
      <c r="DD10" s="56" t="s">
        <v>314</v>
      </c>
      <c r="DE10" s="56" t="s">
        <v>125</v>
      </c>
      <c r="DF10" s="56" t="s">
        <v>125</v>
      </c>
      <c r="DG10" s="56" t="s">
        <v>125</v>
      </c>
      <c r="DH10" s="55">
        <v>0</v>
      </c>
      <c r="DI10" s="56" t="s">
        <v>125</v>
      </c>
      <c r="DJ10" s="56" t="s">
        <v>132</v>
      </c>
      <c r="DK10" s="56" t="s">
        <v>125</v>
      </c>
      <c r="DL10" s="56" t="s">
        <v>125</v>
      </c>
      <c r="DM10" s="56" t="s">
        <v>125</v>
      </c>
      <c r="DN10" s="56" t="s">
        <v>486</v>
      </c>
      <c r="DO10" s="56" t="s">
        <v>485</v>
      </c>
      <c r="DP10" s="56" t="s">
        <v>125</v>
      </c>
      <c r="DQ10" s="56" t="s">
        <v>125</v>
      </c>
      <c r="DR10" s="56" t="s">
        <v>125</v>
      </c>
      <c r="DS10" s="56" t="s">
        <v>125</v>
      </c>
      <c r="DT10" s="56" t="s">
        <v>125</v>
      </c>
      <c r="DU10" s="56" t="s">
        <v>391</v>
      </c>
      <c r="DV10" s="56" t="s">
        <v>125</v>
      </c>
      <c r="DW10" s="56" t="s">
        <v>125</v>
      </c>
    </row>
    <row r="11" spans="2:127" x14ac:dyDescent="0.25">
      <c r="B11" s="55">
        <v>12545</v>
      </c>
      <c r="C11" s="58">
        <v>40179</v>
      </c>
      <c r="D11" s="59">
        <v>0</v>
      </c>
      <c r="E11" s="56" t="s">
        <v>302</v>
      </c>
      <c r="F11" s="56" t="s">
        <v>303</v>
      </c>
      <c r="G11" s="56" t="s">
        <v>122</v>
      </c>
      <c r="H11" s="56" t="s">
        <v>324</v>
      </c>
      <c r="I11" s="56" t="s">
        <v>305</v>
      </c>
      <c r="J11" s="56" t="s">
        <v>315</v>
      </c>
      <c r="K11" s="56" t="s">
        <v>123</v>
      </c>
      <c r="L11" s="55">
        <v>40</v>
      </c>
      <c r="M11" s="56" t="s">
        <v>306</v>
      </c>
      <c r="N11" s="55">
        <v>351360</v>
      </c>
      <c r="O11" s="56" t="s">
        <v>485</v>
      </c>
      <c r="P11" s="55">
        <v>28</v>
      </c>
      <c r="Q11" s="55">
        <v>0</v>
      </c>
      <c r="R11" s="22" t="s">
        <v>532</v>
      </c>
      <c r="T11" s="55">
        <v>8784</v>
      </c>
      <c r="U11" s="55">
        <v>0</v>
      </c>
      <c r="V11" s="22" t="s">
        <v>532</v>
      </c>
      <c r="X11" s="55">
        <v>0</v>
      </c>
      <c r="Y11" s="56" t="s">
        <v>125</v>
      </c>
      <c r="Z11" s="55"/>
      <c r="AA11" s="55"/>
      <c r="AB11" s="56" t="s">
        <v>126</v>
      </c>
      <c r="AC11" s="56" t="s">
        <v>126</v>
      </c>
      <c r="AD11" s="56" t="s">
        <v>127</v>
      </c>
      <c r="AE11" s="56" t="s">
        <v>408</v>
      </c>
      <c r="AF11" s="56" t="s">
        <v>308</v>
      </c>
      <c r="AG11" s="56" t="s">
        <v>125</v>
      </c>
      <c r="AH11" s="56" t="s">
        <v>125</v>
      </c>
      <c r="AI11" s="56" t="s">
        <v>125</v>
      </c>
      <c r="AJ11" s="56" t="s">
        <v>125</v>
      </c>
      <c r="AK11" s="56" t="s">
        <v>125</v>
      </c>
      <c r="AL11" s="56" t="s">
        <v>125</v>
      </c>
      <c r="AM11" s="58">
        <v>40909</v>
      </c>
      <c r="AN11" s="58">
        <v>41274</v>
      </c>
      <c r="AO11" s="56" t="s">
        <v>128</v>
      </c>
      <c r="AP11" s="55">
        <v>8784</v>
      </c>
      <c r="AQ11" s="56" t="s">
        <v>125</v>
      </c>
      <c r="AR11" s="55"/>
      <c r="AS11" s="58"/>
      <c r="AT11" s="56" t="s">
        <v>125</v>
      </c>
      <c r="AU11" s="56" t="s">
        <v>125</v>
      </c>
      <c r="AV11" s="56" t="s">
        <v>310</v>
      </c>
      <c r="AW11" s="56" t="s">
        <v>129</v>
      </c>
      <c r="AX11" s="55">
        <v>0</v>
      </c>
      <c r="AY11" s="55">
        <v>0</v>
      </c>
      <c r="AZ11" s="56" t="s">
        <v>408</v>
      </c>
      <c r="BA11" s="55">
        <v>0</v>
      </c>
      <c r="BB11" s="55">
        <v>0</v>
      </c>
      <c r="BC11" s="56" t="s">
        <v>408</v>
      </c>
      <c r="BD11" s="55">
        <v>0</v>
      </c>
      <c r="BE11" s="55">
        <v>0</v>
      </c>
      <c r="BF11" s="56" t="s">
        <v>408</v>
      </c>
      <c r="BG11" s="55">
        <v>0</v>
      </c>
      <c r="BH11" s="55">
        <v>0</v>
      </c>
      <c r="BI11" s="56" t="s">
        <v>408</v>
      </c>
      <c r="BJ11" s="55"/>
      <c r="BK11" s="55"/>
      <c r="BL11" s="56" t="s">
        <v>130</v>
      </c>
      <c r="BM11" s="56" t="s">
        <v>125</v>
      </c>
      <c r="BN11" s="56" t="s">
        <v>125</v>
      </c>
      <c r="BO11" s="55"/>
      <c r="BP11" s="55"/>
      <c r="BQ11" s="56" t="s">
        <v>125</v>
      </c>
      <c r="BR11" s="56" t="s">
        <v>125</v>
      </c>
      <c r="BS11" s="56" t="s">
        <v>125</v>
      </c>
      <c r="BT11" s="56" t="s">
        <v>125</v>
      </c>
      <c r="BU11" s="56" t="s">
        <v>479</v>
      </c>
      <c r="BV11" s="56" t="s">
        <v>131</v>
      </c>
      <c r="BW11" s="56" t="s">
        <v>125</v>
      </c>
      <c r="BX11" s="56" t="s">
        <v>125</v>
      </c>
      <c r="BY11" s="56" t="s">
        <v>125</v>
      </c>
      <c r="BZ11" s="56" t="s">
        <v>125</v>
      </c>
      <c r="CA11" s="56" t="s">
        <v>125</v>
      </c>
      <c r="CB11" s="56" t="s">
        <v>125</v>
      </c>
      <c r="CC11" s="55">
        <v>0</v>
      </c>
      <c r="CD11" s="55">
        <v>0</v>
      </c>
      <c r="CE11" s="55">
        <v>0</v>
      </c>
      <c r="CF11" s="58"/>
      <c r="CG11" s="58"/>
      <c r="CH11" s="56" t="s">
        <v>125</v>
      </c>
      <c r="CI11" s="59"/>
      <c r="CJ11" s="55"/>
      <c r="CK11" s="56" t="s">
        <v>125</v>
      </c>
      <c r="CL11" s="55"/>
      <c r="CM11" s="55"/>
      <c r="CN11" s="56" t="s">
        <v>125</v>
      </c>
      <c r="CO11" s="55"/>
      <c r="CP11" s="55"/>
      <c r="CQ11" s="56" t="s">
        <v>125</v>
      </c>
      <c r="CR11" s="55"/>
      <c r="CS11" s="55"/>
      <c r="CT11" s="56" t="s">
        <v>125</v>
      </c>
      <c r="CU11" s="56" t="s">
        <v>125</v>
      </c>
      <c r="CV11" s="56" t="s">
        <v>125</v>
      </c>
      <c r="CW11" s="56" t="s">
        <v>125</v>
      </c>
      <c r="CX11" s="56" t="s">
        <v>125</v>
      </c>
      <c r="CY11" s="56" t="s">
        <v>125</v>
      </c>
      <c r="CZ11" s="58">
        <v>40848</v>
      </c>
      <c r="DA11" s="56" t="s">
        <v>317</v>
      </c>
      <c r="DB11" s="56" t="s">
        <v>125</v>
      </c>
      <c r="DC11" s="56" t="s">
        <v>313</v>
      </c>
      <c r="DD11" s="56" t="s">
        <v>314</v>
      </c>
      <c r="DE11" s="56" t="s">
        <v>125</v>
      </c>
      <c r="DF11" s="56" t="s">
        <v>125</v>
      </c>
      <c r="DG11" s="56" t="s">
        <v>125</v>
      </c>
      <c r="DH11" s="55">
        <v>0</v>
      </c>
      <c r="DI11" s="56" t="s">
        <v>125</v>
      </c>
      <c r="DJ11" s="56" t="s">
        <v>132</v>
      </c>
      <c r="DK11" s="56" t="s">
        <v>125</v>
      </c>
      <c r="DL11" s="56" t="s">
        <v>125</v>
      </c>
      <c r="DM11" s="56" t="s">
        <v>125</v>
      </c>
      <c r="DN11" s="56" t="s">
        <v>486</v>
      </c>
      <c r="DO11" s="56" t="s">
        <v>485</v>
      </c>
      <c r="DP11" s="56" t="s">
        <v>125</v>
      </c>
      <c r="DQ11" s="56" t="s">
        <v>125</v>
      </c>
      <c r="DR11" s="56" t="s">
        <v>125</v>
      </c>
      <c r="DS11" s="56" t="s">
        <v>125</v>
      </c>
      <c r="DT11" s="56" t="s">
        <v>125</v>
      </c>
      <c r="DU11" s="56" t="s">
        <v>480</v>
      </c>
      <c r="DV11" s="56" t="s">
        <v>125</v>
      </c>
      <c r="DW11" s="56" t="s">
        <v>125</v>
      </c>
    </row>
    <row r="12" spans="2:127" x14ac:dyDescent="0.25">
      <c r="B12" s="55">
        <v>12449</v>
      </c>
      <c r="C12" s="58">
        <v>40179</v>
      </c>
      <c r="D12" s="59">
        <v>0</v>
      </c>
      <c r="E12" s="56" t="s">
        <v>302</v>
      </c>
      <c r="F12" s="56" t="s">
        <v>303</v>
      </c>
      <c r="G12" s="56" t="s">
        <v>122</v>
      </c>
      <c r="H12" s="56" t="s">
        <v>324</v>
      </c>
      <c r="I12" s="56" t="s">
        <v>305</v>
      </c>
      <c r="J12" s="56" t="s">
        <v>315</v>
      </c>
      <c r="K12" s="56" t="s">
        <v>123</v>
      </c>
      <c r="L12" s="55">
        <v>40</v>
      </c>
      <c r="M12" s="56" t="s">
        <v>306</v>
      </c>
      <c r="N12" s="55">
        <v>351360</v>
      </c>
      <c r="O12" s="56" t="s">
        <v>485</v>
      </c>
      <c r="P12" s="55">
        <v>28</v>
      </c>
      <c r="Q12" s="55">
        <v>0</v>
      </c>
      <c r="R12" s="22" t="s">
        <v>532</v>
      </c>
      <c r="T12" s="55">
        <v>8784</v>
      </c>
      <c r="U12" s="55">
        <v>0</v>
      </c>
      <c r="V12" s="22" t="s">
        <v>532</v>
      </c>
      <c r="X12" s="55">
        <v>0</v>
      </c>
      <c r="Y12" s="56" t="s">
        <v>125</v>
      </c>
      <c r="Z12" s="55"/>
      <c r="AA12" s="55"/>
      <c r="AB12" s="56" t="s">
        <v>126</v>
      </c>
      <c r="AC12" s="56" t="s">
        <v>126</v>
      </c>
      <c r="AD12" s="56" t="s">
        <v>127</v>
      </c>
      <c r="AE12" s="56" t="s">
        <v>124</v>
      </c>
      <c r="AF12" s="56" t="s">
        <v>308</v>
      </c>
      <c r="AG12" s="56" t="s">
        <v>125</v>
      </c>
      <c r="AH12" s="56" t="s">
        <v>125</v>
      </c>
      <c r="AI12" s="56" t="s">
        <v>125</v>
      </c>
      <c r="AJ12" s="56" t="s">
        <v>125</v>
      </c>
      <c r="AK12" s="56" t="s">
        <v>125</v>
      </c>
      <c r="AL12" s="56" t="s">
        <v>125</v>
      </c>
      <c r="AM12" s="58">
        <v>40909</v>
      </c>
      <c r="AN12" s="58">
        <v>41274</v>
      </c>
      <c r="AO12" s="56" t="s">
        <v>128</v>
      </c>
      <c r="AP12" s="55">
        <v>8784</v>
      </c>
      <c r="AQ12" s="56" t="s">
        <v>125</v>
      </c>
      <c r="AR12" s="55"/>
      <c r="AS12" s="58"/>
      <c r="AT12" s="56" t="s">
        <v>125</v>
      </c>
      <c r="AU12" s="56" t="s">
        <v>125</v>
      </c>
      <c r="AV12" s="56" t="s">
        <v>310</v>
      </c>
      <c r="AW12" s="56" t="s">
        <v>129</v>
      </c>
      <c r="AX12" s="55">
        <v>0</v>
      </c>
      <c r="AY12" s="55">
        <v>0</v>
      </c>
      <c r="AZ12" s="56" t="s">
        <v>124</v>
      </c>
      <c r="BA12" s="55">
        <v>0</v>
      </c>
      <c r="BB12" s="55">
        <v>0</v>
      </c>
      <c r="BC12" s="56" t="s">
        <v>124</v>
      </c>
      <c r="BD12" s="55">
        <v>0</v>
      </c>
      <c r="BE12" s="55">
        <v>0</v>
      </c>
      <c r="BF12" s="56" t="s">
        <v>124</v>
      </c>
      <c r="BG12" s="55">
        <v>0</v>
      </c>
      <c r="BH12" s="55">
        <v>0</v>
      </c>
      <c r="BI12" s="56" t="s">
        <v>124</v>
      </c>
      <c r="BJ12" s="55"/>
      <c r="BK12" s="55"/>
      <c r="BL12" s="56" t="s">
        <v>130</v>
      </c>
      <c r="BM12" s="56" t="s">
        <v>125</v>
      </c>
      <c r="BN12" s="56" t="s">
        <v>125</v>
      </c>
      <c r="BO12" s="55"/>
      <c r="BP12" s="55"/>
      <c r="BQ12" s="56" t="s">
        <v>125</v>
      </c>
      <c r="BR12" s="56" t="s">
        <v>125</v>
      </c>
      <c r="BS12" s="56" t="s">
        <v>125</v>
      </c>
      <c r="BT12" s="56" t="s">
        <v>125</v>
      </c>
      <c r="BU12" s="56" t="s">
        <v>394</v>
      </c>
      <c r="BV12" s="56" t="s">
        <v>131</v>
      </c>
      <c r="BW12" s="56" t="s">
        <v>125</v>
      </c>
      <c r="BX12" s="56" t="s">
        <v>125</v>
      </c>
      <c r="BY12" s="56" t="s">
        <v>125</v>
      </c>
      <c r="BZ12" s="56" t="s">
        <v>125</v>
      </c>
      <c r="CA12" s="56" t="s">
        <v>125</v>
      </c>
      <c r="CB12" s="56" t="s">
        <v>125</v>
      </c>
      <c r="CC12" s="55">
        <v>0</v>
      </c>
      <c r="CD12" s="55">
        <v>0</v>
      </c>
      <c r="CE12" s="55">
        <v>0</v>
      </c>
      <c r="CF12" s="58"/>
      <c r="CG12" s="58"/>
      <c r="CH12" s="56" t="s">
        <v>125</v>
      </c>
      <c r="CI12" s="59"/>
      <c r="CJ12" s="55"/>
      <c r="CK12" s="56" t="s">
        <v>125</v>
      </c>
      <c r="CL12" s="55"/>
      <c r="CM12" s="55"/>
      <c r="CN12" s="56" t="s">
        <v>125</v>
      </c>
      <c r="CO12" s="55"/>
      <c r="CP12" s="55"/>
      <c r="CQ12" s="56" t="s">
        <v>125</v>
      </c>
      <c r="CR12" s="55"/>
      <c r="CS12" s="55"/>
      <c r="CT12" s="56" t="s">
        <v>125</v>
      </c>
      <c r="CU12" s="56" t="s">
        <v>125</v>
      </c>
      <c r="CV12" s="56" t="s">
        <v>125</v>
      </c>
      <c r="CW12" s="56" t="s">
        <v>125</v>
      </c>
      <c r="CX12" s="56" t="s">
        <v>125</v>
      </c>
      <c r="CY12" s="56" t="s">
        <v>125</v>
      </c>
      <c r="CZ12" s="58">
        <v>40848</v>
      </c>
      <c r="DA12" s="56" t="s">
        <v>317</v>
      </c>
      <c r="DB12" s="56" t="s">
        <v>125</v>
      </c>
      <c r="DC12" s="56" t="s">
        <v>313</v>
      </c>
      <c r="DD12" s="56" t="s">
        <v>314</v>
      </c>
      <c r="DE12" s="56" t="s">
        <v>125</v>
      </c>
      <c r="DF12" s="56" t="s">
        <v>125</v>
      </c>
      <c r="DG12" s="56" t="s">
        <v>125</v>
      </c>
      <c r="DH12" s="55">
        <v>0</v>
      </c>
      <c r="DI12" s="56" t="s">
        <v>125</v>
      </c>
      <c r="DJ12" s="56" t="s">
        <v>132</v>
      </c>
      <c r="DK12" s="56" t="s">
        <v>125</v>
      </c>
      <c r="DL12" s="56" t="s">
        <v>125</v>
      </c>
      <c r="DM12" s="56" t="s">
        <v>125</v>
      </c>
      <c r="DN12" s="56" t="s">
        <v>486</v>
      </c>
      <c r="DO12" s="56" t="s">
        <v>485</v>
      </c>
      <c r="DP12" s="56" t="s">
        <v>125</v>
      </c>
      <c r="DQ12" s="56" t="s">
        <v>125</v>
      </c>
      <c r="DR12" s="56" t="s">
        <v>125</v>
      </c>
      <c r="DS12" s="56" t="s">
        <v>125</v>
      </c>
      <c r="DT12" s="56" t="s">
        <v>125</v>
      </c>
      <c r="DU12" s="56" t="s">
        <v>395</v>
      </c>
      <c r="DV12" s="56" t="s">
        <v>125</v>
      </c>
      <c r="DW12" s="56" t="s">
        <v>125</v>
      </c>
    </row>
    <row r="13" spans="2:127" x14ac:dyDescent="0.25">
      <c r="B13" s="55">
        <v>12547</v>
      </c>
      <c r="C13" s="58">
        <v>40179</v>
      </c>
      <c r="D13" s="59">
        <v>0</v>
      </c>
      <c r="E13" s="56" t="s">
        <v>302</v>
      </c>
      <c r="F13" s="56" t="s">
        <v>303</v>
      </c>
      <c r="G13" s="56" t="s">
        <v>122</v>
      </c>
      <c r="H13" s="56" t="s">
        <v>304</v>
      </c>
      <c r="I13" s="56" t="s">
        <v>305</v>
      </c>
      <c r="J13" s="56" t="s">
        <v>315</v>
      </c>
      <c r="K13" s="56" t="s">
        <v>123</v>
      </c>
      <c r="L13" s="55">
        <v>40</v>
      </c>
      <c r="M13" s="56" t="s">
        <v>306</v>
      </c>
      <c r="N13" s="55">
        <v>350400</v>
      </c>
      <c r="O13" s="56" t="s">
        <v>485</v>
      </c>
      <c r="P13" s="55">
        <v>28</v>
      </c>
      <c r="Q13" s="55">
        <v>0</v>
      </c>
      <c r="R13" s="22" t="s">
        <v>532</v>
      </c>
      <c r="T13" s="55">
        <v>0</v>
      </c>
      <c r="U13" s="55">
        <v>0</v>
      </c>
      <c r="V13" s="22" t="s">
        <v>532</v>
      </c>
      <c r="X13" s="55">
        <v>0</v>
      </c>
      <c r="Y13" s="56" t="s">
        <v>125</v>
      </c>
      <c r="Z13" s="55"/>
      <c r="AA13" s="55"/>
      <c r="AB13" s="56" t="s">
        <v>126</v>
      </c>
      <c r="AC13" s="56" t="s">
        <v>126</v>
      </c>
      <c r="AD13" s="56" t="s">
        <v>127</v>
      </c>
      <c r="AE13" s="56" t="s">
        <v>408</v>
      </c>
      <c r="AF13" s="56" t="s">
        <v>308</v>
      </c>
      <c r="AG13" s="56" t="s">
        <v>125</v>
      </c>
      <c r="AH13" s="56" t="s">
        <v>125</v>
      </c>
      <c r="AI13" s="56" t="s">
        <v>125</v>
      </c>
      <c r="AJ13" s="56" t="s">
        <v>125</v>
      </c>
      <c r="AK13" s="56" t="s">
        <v>125</v>
      </c>
      <c r="AL13" s="56" t="s">
        <v>125</v>
      </c>
      <c r="AM13" s="58">
        <v>40179</v>
      </c>
      <c r="AN13" s="58">
        <v>40543</v>
      </c>
      <c r="AO13" s="56" t="s">
        <v>128</v>
      </c>
      <c r="AP13" s="55">
        <v>8760</v>
      </c>
      <c r="AQ13" s="56" t="s">
        <v>125</v>
      </c>
      <c r="AR13" s="55"/>
      <c r="AS13" s="58"/>
      <c r="AT13" s="56" t="s">
        <v>125</v>
      </c>
      <c r="AU13" s="56" t="s">
        <v>125</v>
      </c>
      <c r="AV13" s="56" t="s">
        <v>310</v>
      </c>
      <c r="AW13" s="56" t="s">
        <v>129</v>
      </c>
      <c r="AX13" s="55">
        <v>0</v>
      </c>
      <c r="AY13" s="55">
        <v>0</v>
      </c>
      <c r="AZ13" s="56" t="s">
        <v>408</v>
      </c>
      <c r="BA13" s="55">
        <v>0</v>
      </c>
      <c r="BB13" s="55">
        <v>0</v>
      </c>
      <c r="BC13" s="56" t="s">
        <v>408</v>
      </c>
      <c r="BD13" s="55">
        <v>0</v>
      </c>
      <c r="BE13" s="55">
        <v>0</v>
      </c>
      <c r="BF13" s="56" t="s">
        <v>408</v>
      </c>
      <c r="BG13" s="55">
        <v>0</v>
      </c>
      <c r="BH13" s="55">
        <v>0</v>
      </c>
      <c r="BI13" s="56" t="s">
        <v>408</v>
      </c>
      <c r="BJ13" s="55"/>
      <c r="BK13" s="55"/>
      <c r="BL13" s="56" t="s">
        <v>130</v>
      </c>
      <c r="BM13" s="56" t="s">
        <v>125</v>
      </c>
      <c r="BN13" s="56" t="s">
        <v>125</v>
      </c>
      <c r="BO13" s="55"/>
      <c r="BP13" s="55"/>
      <c r="BQ13" s="56" t="s">
        <v>125</v>
      </c>
      <c r="BR13" s="56" t="s">
        <v>125</v>
      </c>
      <c r="BS13" s="56" t="s">
        <v>125</v>
      </c>
      <c r="BT13" s="56" t="s">
        <v>125</v>
      </c>
      <c r="BU13" s="56" t="s">
        <v>481</v>
      </c>
      <c r="BV13" s="56" t="s">
        <v>131</v>
      </c>
      <c r="BW13" s="56" t="s">
        <v>125</v>
      </c>
      <c r="BX13" s="56" t="s">
        <v>125</v>
      </c>
      <c r="BY13" s="56" t="s">
        <v>125</v>
      </c>
      <c r="BZ13" s="56" t="s">
        <v>125</v>
      </c>
      <c r="CA13" s="56" t="s">
        <v>125</v>
      </c>
      <c r="CB13" s="56" t="s">
        <v>125</v>
      </c>
      <c r="CC13" s="55">
        <v>0</v>
      </c>
      <c r="CD13" s="55">
        <v>0</v>
      </c>
      <c r="CE13" s="55">
        <v>0</v>
      </c>
      <c r="CF13" s="58"/>
      <c r="CG13" s="58"/>
      <c r="CH13" s="56" t="s">
        <v>125</v>
      </c>
      <c r="CI13" s="59"/>
      <c r="CJ13" s="55"/>
      <c r="CK13" s="56" t="s">
        <v>125</v>
      </c>
      <c r="CL13" s="55"/>
      <c r="CM13" s="55"/>
      <c r="CN13" s="56" t="s">
        <v>125</v>
      </c>
      <c r="CO13" s="55"/>
      <c r="CP13" s="55"/>
      <c r="CQ13" s="56" t="s">
        <v>125</v>
      </c>
      <c r="CR13" s="55"/>
      <c r="CS13" s="55"/>
      <c r="CT13" s="56" t="s">
        <v>125</v>
      </c>
      <c r="CU13" s="56" t="s">
        <v>125</v>
      </c>
      <c r="CV13" s="56" t="s">
        <v>125</v>
      </c>
      <c r="CW13" s="56" t="s">
        <v>125</v>
      </c>
      <c r="CX13" s="56" t="s">
        <v>125</v>
      </c>
      <c r="CY13" s="56" t="s">
        <v>125</v>
      </c>
      <c r="CZ13" s="58">
        <v>40909</v>
      </c>
      <c r="DA13" s="56" t="s">
        <v>317</v>
      </c>
      <c r="DB13" s="56" t="s">
        <v>125</v>
      </c>
      <c r="DC13" s="56" t="s">
        <v>313</v>
      </c>
      <c r="DD13" s="56" t="s">
        <v>314</v>
      </c>
      <c r="DE13" s="56" t="s">
        <v>125</v>
      </c>
      <c r="DF13" s="56" t="s">
        <v>125</v>
      </c>
      <c r="DG13" s="56" t="s">
        <v>125</v>
      </c>
      <c r="DH13" s="55">
        <v>0</v>
      </c>
      <c r="DI13" s="56" t="s">
        <v>125</v>
      </c>
      <c r="DJ13" s="56" t="s">
        <v>132</v>
      </c>
      <c r="DK13" s="56" t="s">
        <v>125</v>
      </c>
      <c r="DL13" s="56" t="s">
        <v>125</v>
      </c>
      <c r="DM13" s="56" t="s">
        <v>125</v>
      </c>
      <c r="DN13" s="56" t="s">
        <v>486</v>
      </c>
      <c r="DO13" s="56" t="s">
        <v>485</v>
      </c>
      <c r="DP13" s="56" t="s">
        <v>125</v>
      </c>
      <c r="DQ13" s="56" t="s">
        <v>125</v>
      </c>
      <c r="DR13" s="56" t="s">
        <v>125</v>
      </c>
      <c r="DS13" s="56" t="s">
        <v>125</v>
      </c>
      <c r="DT13" s="56" t="s">
        <v>125</v>
      </c>
      <c r="DU13" s="56" t="s">
        <v>482</v>
      </c>
      <c r="DV13" s="56" t="s">
        <v>125</v>
      </c>
      <c r="DW13" s="56" t="s">
        <v>125</v>
      </c>
    </row>
    <row r="14" spans="2:127" x14ac:dyDescent="0.25">
      <c r="B14" s="55">
        <v>12451</v>
      </c>
      <c r="C14" s="58">
        <v>40179</v>
      </c>
      <c r="D14" s="59">
        <v>0</v>
      </c>
      <c r="E14" s="56" t="s">
        <v>302</v>
      </c>
      <c r="F14" s="56" t="s">
        <v>303</v>
      </c>
      <c r="G14" s="56" t="s">
        <v>122</v>
      </c>
      <c r="H14" s="56" t="s">
        <v>304</v>
      </c>
      <c r="I14" s="56" t="s">
        <v>305</v>
      </c>
      <c r="J14" s="56" t="s">
        <v>315</v>
      </c>
      <c r="K14" s="56" t="s">
        <v>123</v>
      </c>
      <c r="L14" s="55">
        <v>40</v>
      </c>
      <c r="M14" s="56" t="s">
        <v>306</v>
      </c>
      <c r="N14" s="55">
        <v>350400</v>
      </c>
      <c r="O14" s="56" t="s">
        <v>485</v>
      </c>
      <c r="P14" s="55">
        <v>28</v>
      </c>
      <c r="Q14" s="55">
        <v>0</v>
      </c>
      <c r="R14" s="22" t="s">
        <v>532</v>
      </c>
      <c r="T14" s="55">
        <v>0</v>
      </c>
      <c r="U14" s="55">
        <v>0</v>
      </c>
      <c r="V14" s="22" t="s">
        <v>532</v>
      </c>
      <c r="X14" s="55">
        <v>0</v>
      </c>
      <c r="Y14" s="56" t="s">
        <v>125</v>
      </c>
      <c r="Z14" s="55"/>
      <c r="AA14" s="55"/>
      <c r="AB14" s="56" t="s">
        <v>126</v>
      </c>
      <c r="AC14" s="56" t="s">
        <v>126</v>
      </c>
      <c r="AD14" s="56" t="s">
        <v>127</v>
      </c>
      <c r="AE14" s="56" t="s">
        <v>124</v>
      </c>
      <c r="AF14" s="56" t="s">
        <v>308</v>
      </c>
      <c r="AG14" s="56" t="s">
        <v>125</v>
      </c>
      <c r="AH14" s="56" t="s">
        <v>125</v>
      </c>
      <c r="AI14" s="56" t="s">
        <v>125</v>
      </c>
      <c r="AJ14" s="56" t="s">
        <v>125</v>
      </c>
      <c r="AK14" s="56" t="s">
        <v>125</v>
      </c>
      <c r="AL14" s="56" t="s">
        <v>125</v>
      </c>
      <c r="AM14" s="58">
        <v>40179</v>
      </c>
      <c r="AN14" s="58">
        <v>40543</v>
      </c>
      <c r="AO14" s="56" t="s">
        <v>128</v>
      </c>
      <c r="AP14" s="55">
        <v>8760</v>
      </c>
      <c r="AQ14" s="56" t="s">
        <v>125</v>
      </c>
      <c r="AR14" s="55"/>
      <c r="AS14" s="58"/>
      <c r="AT14" s="56" t="s">
        <v>125</v>
      </c>
      <c r="AU14" s="56" t="s">
        <v>125</v>
      </c>
      <c r="AV14" s="56" t="s">
        <v>310</v>
      </c>
      <c r="AW14" s="56" t="s">
        <v>129</v>
      </c>
      <c r="AX14" s="55">
        <v>0</v>
      </c>
      <c r="AY14" s="55">
        <v>0</v>
      </c>
      <c r="AZ14" s="56" t="s">
        <v>124</v>
      </c>
      <c r="BA14" s="55">
        <v>0</v>
      </c>
      <c r="BB14" s="55">
        <v>0</v>
      </c>
      <c r="BC14" s="56" t="s">
        <v>124</v>
      </c>
      <c r="BD14" s="55">
        <v>0</v>
      </c>
      <c r="BE14" s="55">
        <v>0</v>
      </c>
      <c r="BF14" s="56" t="s">
        <v>124</v>
      </c>
      <c r="BG14" s="55">
        <v>0</v>
      </c>
      <c r="BH14" s="55">
        <v>0</v>
      </c>
      <c r="BI14" s="56" t="s">
        <v>124</v>
      </c>
      <c r="BJ14" s="55"/>
      <c r="BK14" s="55"/>
      <c r="BL14" s="56" t="s">
        <v>130</v>
      </c>
      <c r="BM14" s="56" t="s">
        <v>125</v>
      </c>
      <c r="BN14" s="56" t="s">
        <v>125</v>
      </c>
      <c r="BO14" s="55"/>
      <c r="BP14" s="55"/>
      <c r="BQ14" s="56" t="s">
        <v>125</v>
      </c>
      <c r="BR14" s="56" t="s">
        <v>125</v>
      </c>
      <c r="BS14" s="56" t="s">
        <v>125</v>
      </c>
      <c r="BT14" s="56" t="s">
        <v>125</v>
      </c>
      <c r="BU14" s="56" t="s">
        <v>396</v>
      </c>
      <c r="BV14" s="56" t="s">
        <v>131</v>
      </c>
      <c r="BW14" s="56" t="s">
        <v>125</v>
      </c>
      <c r="BX14" s="56" t="s">
        <v>125</v>
      </c>
      <c r="BY14" s="56" t="s">
        <v>125</v>
      </c>
      <c r="BZ14" s="56" t="s">
        <v>125</v>
      </c>
      <c r="CA14" s="56" t="s">
        <v>125</v>
      </c>
      <c r="CB14" s="56" t="s">
        <v>125</v>
      </c>
      <c r="CC14" s="55">
        <v>0</v>
      </c>
      <c r="CD14" s="55">
        <v>0</v>
      </c>
      <c r="CE14" s="55">
        <v>0</v>
      </c>
      <c r="CF14" s="58"/>
      <c r="CG14" s="58"/>
      <c r="CH14" s="56" t="s">
        <v>125</v>
      </c>
      <c r="CI14" s="59"/>
      <c r="CJ14" s="55"/>
      <c r="CK14" s="56" t="s">
        <v>125</v>
      </c>
      <c r="CL14" s="55"/>
      <c r="CM14" s="55"/>
      <c r="CN14" s="56" t="s">
        <v>125</v>
      </c>
      <c r="CO14" s="55"/>
      <c r="CP14" s="55"/>
      <c r="CQ14" s="56" t="s">
        <v>125</v>
      </c>
      <c r="CR14" s="55"/>
      <c r="CS14" s="55"/>
      <c r="CT14" s="56" t="s">
        <v>125</v>
      </c>
      <c r="CU14" s="56" t="s">
        <v>125</v>
      </c>
      <c r="CV14" s="56" t="s">
        <v>125</v>
      </c>
      <c r="CW14" s="56" t="s">
        <v>125</v>
      </c>
      <c r="CX14" s="56" t="s">
        <v>125</v>
      </c>
      <c r="CY14" s="56" t="s">
        <v>125</v>
      </c>
      <c r="CZ14" s="58">
        <v>40909</v>
      </c>
      <c r="DA14" s="56" t="s">
        <v>317</v>
      </c>
      <c r="DB14" s="56" t="s">
        <v>125</v>
      </c>
      <c r="DC14" s="56" t="s">
        <v>313</v>
      </c>
      <c r="DD14" s="56" t="s">
        <v>314</v>
      </c>
      <c r="DE14" s="56" t="s">
        <v>125</v>
      </c>
      <c r="DF14" s="56" t="s">
        <v>125</v>
      </c>
      <c r="DG14" s="56" t="s">
        <v>125</v>
      </c>
      <c r="DH14" s="55">
        <v>0</v>
      </c>
      <c r="DI14" s="56" t="s">
        <v>125</v>
      </c>
      <c r="DJ14" s="56" t="s">
        <v>132</v>
      </c>
      <c r="DK14" s="56" t="s">
        <v>125</v>
      </c>
      <c r="DL14" s="56" t="s">
        <v>125</v>
      </c>
      <c r="DM14" s="56" t="s">
        <v>125</v>
      </c>
      <c r="DN14" s="56" t="s">
        <v>486</v>
      </c>
      <c r="DO14" s="56" t="s">
        <v>485</v>
      </c>
      <c r="DP14" s="56" t="s">
        <v>125</v>
      </c>
      <c r="DQ14" s="56" t="s">
        <v>125</v>
      </c>
      <c r="DR14" s="56" t="s">
        <v>125</v>
      </c>
      <c r="DS14" s="56" t="s">
        <v>125</v>
      </c>
      <c r="DT14" s="56" t="s">
        <v>125</v>
      </c>
      <c r="DU14" s="56" t="s">
        <v>397</v>
      </c>
      <c r="DV14" s="56" t="s">
        <v>125</v>
      </c>
      <c r="DW14" s="56" t="s">
        <v>125</v>
      </c>
    </row>
    <row r="15" spans="2:127" x14ac:dyDescent="0.25">
      <c r="B15" s="55">
        <v>12549</v>
      </c>
      <c r="C15" s="58">
        <v>40179</v>
      </c>
      <c r="D15" s="59">
        <v>0</v>
      </c>
      <c r="E15" s="56" t="s">
        <v>302</v>
      </c>
      <c r="F15" s="56" t="s">
        <v>303</v>
      </c>
      <c r="G15" s="56" t="s">
        <v>122</v>
      </c>
      <c r="H15" s="56" t="s">
        <v>324</v>
      </c>
      <c r="I15" s="56" t="s">
        <v>305</v>
      </c>
      <c r="J15" s="56" t="s">
        <v>315</v>
      </c>
      <c r="K15" s="56" t="s">
        <v>123</v>
      </c>
      <c r="L15" s="55">
        <v>40</v>
      </c>
      <c r="M15" s="56" t="s">
        <v>306</v>
      </c>
      <c r="N15" s="55">
        <v>351360</v>
      </c>
      <c r="O15" s="56" t="s">
        <v>485</v>
      </c>
      <c r="P15" s="55">
        <v>28</v>
      </c>
      <c r="Q15" s="55">
        <v>0</v>
      </c>
      <c r="R15" s="22" t="s">
        <v>532</v>
      </c>
      <c r="T15" s="55">
        <v>8784</v>
      </c>
      <c r="U15" s="55">
        <v>0</v>
      </c>
      <c r="V15" s="22" t="s">
        <v>532</v>
      </c>
      <c r="X15" s="55">
        <v>0</v>
      </c>
      <c r="Y15" s="56" t="s">
        <v>125</v>
      </c>
      <c r="Z15" s="55"/>
      <c r="AA15" s="55"/>
      <c r="AB15" s="56" t="s">
        <v>126</v>
      </c>
      <c r="AC15" s="56" t="s">
        <v>126</v>
      </c>
      <c r="AD15" s="56" t="s">
        <v>127</v>
      </c>
      <c r="AE15" s="56" t="s">
        <v>408</v>
      </c>
      <c r="AF15" s="56" t="s">
        <v>308</v>
      </c>
      <c r="AG15" s="56" t="s">
        <v>125</v>
      </c>
      <c r="AH15" s="56" t="s">
        <v>125</v>
      </c>
      <c r="AI15" s="56" t="s">
        <v>125</v>
      </c>
      <c r="AJ15" s="56" t="s">
        <v>125</v>
      </c>
      <c r="AK15" s="56" t="s">
        <v>125</v>
      </c>
      <c r="AL15" s="56" t="s">
        <v>125</v>
      </c>
      <c r="AM15" s="58">
        <v>40909</v>
      </c>
      <c r="AN15" s="58">
        <v>41274</v>
      </c>
      <c r="AO15" s="56" t="s">
        <v>128</v>
      </c>
      <c r="AP15" s="55">
        <v>8784</v>
      </c>
      <c r="AQ15" s="56" t="s">
        <v>125</v>
      </c>
      <c r="AR15" s="55"/>
      <c r="AS15" s="58"/>
      <c r="AT15" s="56" t="s">
        <v>125</v>
      </c>
      <c r="AU15" s="56" t="s">
        <v>125</v>
      </c>
      <c r="AV15" s="56" t="s">
        <v>310</v>
      </c>
      <c r="AW15" s="56" t="s">
        <v>129</v>
      </c>
      <c r="AX15" s="55">
        <v>0</v>
      </c>
      <c r="AY15" s="55">
        <v>0</v>
      </c>
      <c r="AZ15" s="56" t="s">
        <v>408</v>
      </c>
      <c r="BA15" s="55">
        <v>0</v>
      </c>
      <c r="BB15" s="55">
        <v>0</v>
      </c>
      <c r="BC15" s="56" t="s">
        <v>408</v>
      </c>
      <c r="BD15" s="55">
        <v>0</v>
      </c>
      <c r="BE15" s="55">
        <v>0</v>
      </c>
      <c r="BF15" s="56" t="s">
        <v>408</v>
      </c>
      <c r="BG15" s="55">
        <v>0</v>
      </c>
      <c r="BH15" s="55">
        <v>0</v>
      </c>
      <c r="BI15" s="56" t="s">
        <v>408</v>
      </c>
      <c r="BJ15" s="55"/>
      <c r="BK15" s="55"/>
      <c r="BL15" s="56" t="s">
        <v>130</v>
      </c>
      <c r="BM15" s="56" t="s">
        <v>125</v>
      </c>
      <c r="BN15" s="56" t="s">
        <v>125</v>
      </c>
      <c r="BO15" s="55"/>
      <c r="BP15" s="55"/>
      <c r="BQ15" s="56" t="s">
        <v>125</v>
      </c>
      <c r="BR15" s="56" t="s">
        <v>125</v>
      </c>
      <c r="BS15" s="56" t="s">
        <v>125</v>
      </c>
      <c r="BT15" s="56" t="s">
        <v>125</v>
      </c>
      <c r="BU15" s="56" t="s">
        <v>483</v>
      </c>
      <c r="BV15" s="56" t="s">
        <v>131</v>
      </c>
      <c r="BW15" s="56" t="s">
        <v>125</v>
      </c>
      <c r="BX15" s="56" t="s">
        <v>125</v>
      </c>
      <c r="BY15" s="56" t="s">
        <v>125</v>
      </c>
      <c r="BZ15" s="56" t="s">
        <v>125</v>
      </c>
      <c r="CA15" s="56" t="s">
        <v>125</v>
      </c>
      <c r="CB15" s="56" t="s">
        <v>125</v>
      </c>
      <c r="CC15" s="55">
        <v>0</v>
      </c>
      <c r="CD15" s="55">
        <v>0</v>
      </c>
      <c r="CE15" s="55">
        <v>0</v>
      </c>
      <c r="CF15" s="58"/>
      <c r="CG15" s="58"/>
      <c r="CH15" s="56" t="s">
        <v>125</v>
      </c>
      <c r="CI15" s="59"/>
      <c r="CJ15" s="55"/>
      <c r="CK15" s="56" t="s">
        <v>125</v>
      </c>
      <c r="CL15" s="55"/>
      <c r="CM15" s="55"/>
      <c r="CN15" s="56" t="s">
        <v>125</v>
      </c>
      <c r="CO15" s="55"/>
      <c r="CP15" s="55"/>
      <c r="CQ15" s="56" t="s">
        <v>125</v>
      </c>
      <c r="CR15" s="55"/>
      <c r="CS15" s="55"/>
      <c r="CT15" s="56" t="s">
        <v>125</v>
      </c>
      <c r="CU15" s="56" t="s">
        <v>125</v>
      </c>
      <c r="CV15" s="56" t="s">
        <v>125</v>
      </c>
      <c r="CW15" s="56" t="s">
        <v>125</v>
      </c>
      <c r="CX15" s="56" t="s">
        <v>125</v>
      </c>
      <c r="CY15" s="56" t="s">
        <v>125</v>
      </c>
      <c r="CZ15" s="58">
        <v>40909</v>
      </c>
      <c r="DA15" s="56" t="s">
        <v>317</v>
      </c>
      <c r="DB15" s="56" t="s">
        <v>125</v>
      </c>
      <c r="DC15" s="56" t="s">
        <v>313</v>
      </c>
      <c r="DD15" s="56" t="s">
        <v>314</v>
      </c>
      <c r="DE15" s="56" t="s">
        <v>125</v>
      </c>
      <c r="DF15" s="56" t="s">
        <v>125</v>
      </c>
      <c r="DG15" s="56" t="s">
        <v>125</v>
      </c>
      <c r="DH15" s="55">
        <v>0</v>
      </c>
      <c r="DI15" s="56" t="s">
        <v>125</v>
      </c>
      <c r="DJ15" s="56" t="s">
        <v>132</v>
      </c>
      <c r="DK15" s="56" t="s">
        <v>125</v>
      </c>
      <c r="DL15" s="56" t="s">
        <v>125</v>
      </c>
      <c r="DM15" s="56" t="s">
        <v>125</v>
      </c>
      <c r="DN15" s="56" t="s">
        <v>486</v>
      </c>
      <c r="DO15" s="56" t="s">
        <v>485</v>
      </c>
      <c r="DP15" s="56" t="s">
        <v>125</v>
      </c>
      <c r="DQ15" s="56" t="s">
        <v>125</v>
      </c>
      <c r="DR15" s="56" t="s">
        <v>125</v>
      </c>
      <c r="DS15" s="56" t="s">
        <v>125</v>
      </c>
      <c r="DT15" s="56" t="s">
        <v>125</v>
      </c>
      <c r="DU15" s="56" t="s">
        <v>484</v>
      </c>
      <c r="DV15" s="56" t="s">
        <v>125</v>
      </c>
      <c r="DW15" s="56" t="s">
        <v>125</v>
      </c>
    </row>
    <row r="16" spans="2:127" x14ac:dyDescent="0.25">
      <c r="B16" s="55">
        <v>12453</v>
      </c>
      <c r="C16" s="58">
        <v>40179</v>
      </c>
      <c r="D16" s="59">
        <v>0</v>
      </c>
      <c r="E16" s="56" t="s">
        <v>302</v>
      </c>
      <c r="F16" s="56" t="s">
        <v>303</v>
      </c>
      <c r="G16" s="56" t="s">
        <v>122</v>
      </c>
      <c r="H16" s="56" t="s">
        <v>324</v>
      </c>
      <c r="I16" s="56" t="s">
        <v>305</v>
      </c>
      <c r="J16" s="56" t="s">
        <v>315</v>
      </c>
      <c r="K16" s="56" t="s">
        <v>123</v>
      </c>
      <c r="L16" s="55">
        <v>40</v>
      </c>
      <c r="M16" s="56" t="s">
        <v>306</v>
      </c>
      <c r="N16" s="55">
        <v>351360</v>
      </c>
      <c r="O16" s="56" t="s">
        <v>485</v>
      </c>
      <c r="P16" s="55">
        <v>28</v>
      </c>
      <c r="Q16" s="55">
        <v>0</v>
      </c>
      <c r="R16" s="22" t="s">
        <v>532</v>
      </c>
      <c r="T16" s="55">
        <v>8784</v>
      </c>
      <c r="U16" s="55">
        <v>0</v>
      </c>
      <c r="V16" s="22" t="s">
        <v>532</v>
      </c>
      <c r="X16" s="55">
        <v>0</v>
      </c>
      <c r="Y16" s="56" t="s">
        <v>125</v>
      </c>
      <c r="Z16" s="55"/>
      <c r="AA16" s="55"/>
      <c r="AB16" s="56" t="s">
        <v>126</v>
      </c>
      <c r="AC16" s="56" t="s">
        <v>126</v>
      </c>
      <c r="AD16" s="56" t="s">
        <v>127</v>
      </c>
      <c r="AE16" s="56" t="s">
        <v>124</v>
      </c>
      <c r="AF16" s="56" t="s">
        <v>308</v>
      </c>
      <c r="AG16" s="56" t="s">
        <v>125</v>
      </c>
      <c r="AH16" s="56" t="s">
        <v>125</v>
      </c>
      <c r="AI16" s="56" t="s">
        <v>125</v>
      </c>
      <c r="AJ16" s="56" t="s">
        <v>125</v>
      </c>
      <c r="AK16" s="56" t="s">
        <v>125</v>
      </c>
      <c r="AL16" s="56" t="s">
        <v>125</v>
      </c>
      <c r="AM16" s="58">
        <v>40909</v>
      </c>
      <c r="AN16" s="58">
        <v>41274</v>
      </c>
      <c r="AO16" s="56" t="s">
        <v>128</v>
      </c>
      <c r="AP16" s="55">
        <v>8784</v>
      </c>
      <c r="AQ16" s="56" t="s">
        <v>125</v>
      </c>
      <c r="AR16" s="55"/>
      <c r="AS16" s="58"/>
      <c r="AT16" s="56" t="s">
        <v>125</v>
      </c>
      <c r="AU16" s="56" t="s">
        <v>125</v>
      </c>
      <c r="AV16" s="56" t="s">
        <v>310</v>
      </c>
      <c r="AW16" s="56" t="s">
        <v>129</v>
      </c>
      <c r="AX16" s="55">
        <v>0</v>
      </c>
      <c r="AY16" s="55">
        <v>0</v>
      </c>
      <c r="AZ16" s="56" t="s">
        <v>124</v>
      </c>
      <c r="BA16" s="55">
        <v>0</v>
      </c>
      <c r="BB16" s="55">
        <v>0</v>
      </c>
      <c r="BC16" s="56" t="s">
        <v>124</v>
      </c>
      <c r="BD16" s="55">
        <v>0</v>
      </c>
      <c r="BE16" s="55">
        <v>0</v>
      </c>
      <c r="BF16" s="56" t="s">
        <v>124</v>
      </c>
      <c r="BG16" s="55">
        <v>0</v>
      </c>
      <c r="BH16" s="55">
        <v>0</v>
      </c>
      <c r="BI16" s="56" t="s">
        <v>124</v>
      </c>
      <c r="BJ16" s="55"/>
      <c r="BK16" s="55"/>
      <c r="BL16" s="56" t="s">
        <v>130</v>
      </c>
      <c r="BM16" s="56" t="s">
        <v>125</v>
      </c>
      <c r="BN16" s="56" t="s">
        <v>125</v>
      </c>
      <c r="BO16" s="55"/>
      <c r="BP16" s="55"/>
      <c r="BQ16" s="56" t="s">
        <v>125</v>
      </c>
      <c r="BR16" s="56" t="s">
        <v>125</v>
      </c>
      <c r="BS16" s="56" t="s">
        <v>125</v>
      </c>
      <c r="BT16" s="56" t="s">
        <v>125</v>
      </c>
      <c r="BU16" s="56" t="s">
        <v>398</v>
      </c>
      <c r="BV16" s="56" t="s">
        <v>131</v>
      </c>
      <c r="BW16" s="56" t="s">
        <v>125</v>
      </c>
      <c r="BX16" s="56" t="s">
        <v>125</v>
      </c>
      <c r="BY16" s="56" t="s">
        <v>125</v>
      </c>
      <c r="BZ16" s="56" t="s">
        <v>125</v>
      </c>
      <c r="CA16" s="56" t="s">
        <v>125</v>
      </c>
      <c r="CB16" s="56" t="s">
        <v>125</v>
      </c>
      <c r="CC16" s="55">
        <v>0</v>
      </c>
      <c r="CD16" s="55">
        <v>0</v>
      </c>
      <c r="CE16" s="55">
        <v>0</v>
      </c>
      <c r="CF16" s="58"/>
      <c r="CG16" s="58"/>
      <c r="CH16" s="56" t="s">
        <v>125</v>
      </c>
      <c r="CI16" s="59"/>
      <c r="CJ16" s="55"/>
      <c r="CK16" s="56" t="s">
        <v>125</v>
      </c>
      <c r="CL16" s="55"/>
      <c r="CM16" s="55"/>
      <c r="CN16" s="56" t="s">
        <v>125</v>
      </c>
      <c r="CO16" s="55"/>
      <c r="CP16" s="55"/>
      <c r="CQ16" s="56" t="s">
        <v>125</v>
      </c>
      <c r="CR16" s="55"/>
      <c r="CS16" s="55"/>
      <c r="CT16" s="56" t="s">
        <v>125</v>
      </c>
      <c r="CU16" s="56" t="s">
        <v>125</v>
      </c>
      <c r="CV16" s="56" t="s">
        <v>125</v>
      </c>
      <c r="CW16" s="56" t="s">
        <v>125</v>
      </c>
      <c r="CX16" s="56" t="s">
        <v>125</v>
      </c>
      <c r="CY16" s="56" t="s">
        <v>125</v>
      </c>
      <c r="CZ16" s="58">
        <v>40909</v>
      </c>
      <c r="DA16" s="56" t="s">
        <v>317</v>
      </c>
      <c r="DB16" s="56" t="s">
        <v>125</v>
      </c>
      <c r="DC16" s="56" t="s">
        <v>313</v>
      </c>
      <c r="DD16" s="56" t="s">
        <v>314</v>
      </c>
      <c r="DE16" s="56" t="s">
        <v>125</v>
      </c>
      <c r="DF16" s="56" t="s">
        <v>125</v>
      </c>
      <c r="DG16" s="56" t="s">
        <v>125</v>
      </c>
      <c r="DH16" s="55">
        <v>0</v>
      </c>
      <c r="DI16" s="56" t="s">
        <v>125</v>
      </c>
      <c r="DJ16" s="56" t="s">
        <v>132</v>
      </c>
      <c r="DK16" s="56" t="s">
        <v>125</v>
      </c>
      <c r="DL16" s="56" t="s">
        <v>125</v>
      </c>
      <c r="DM16" s="56" t="s">
        <v>125</v>
      </c>
      <c r="DN16" s="56" t="s">
        <v>486</v>
      </c>
      <c r="DO16" s="56" t="s">
        <v>485</v>
      </c>
      <c r="DP16" s="56" t="s">
        <v>125</v>
      </c>
      <c r="DQ16" s="56" t="s">
        <v>125</v>
      </c>
      <c r="DR16" s="56" t="s">
        <v>125</v>
      </c>
      <c r="DS16" s="56" t="s">
        <v>125</v>
      </c>
      <c r="DT16" s="56" t="s">
        <v>125</v>
      </c>
      <c r="DU16" s="56" t="s">
        <v>399</v>
      </c>
      <c r="DV16" s="56" t="s">
        <v>125</v>
      </c>
      <c r="DW16" s="56" t="s">
        <v>125</v>
      </c>
    </row>
    <row r="17" spans="2:127" x14ac:dyDescent="0.25">
      <c r="B17" s="55">
        <v>12459</v>
      </c>
      <c r="C17" s="58">
        <v>40179</v>
      </c>
      <c r="D17" s="59">
        <v>0</v>
      </c>
      <c r="E17" s="56" t="s">
        <v>302</v>
      </c>
      <c r="F17" s="56" t="s">
        <v>303</v>
      </c>
      <c r="G17" s="56" t="s">
        <v>122</v>
      </c>
      <c r="H17" s="56" t="s">
        <v>304</v>
      </c>
      <c r="I17" s="56" t="s">
        <v>305</v>
      </c>
      <c r="J17" s="56" t="s">
        <v>315</v>
      </c>
      <c r="K17" s="56" t="s">
        <v>123</v>
      </c>
      <c r="L17" s="55">
        <v>40</v>
      </c>
      <c r="M17" s="56" t="s">
        <v>306</v>
      </c>
      <c r="N17" s="55">
        <v>350400</v>
      </c>
      <c r="O17" s="56" t="s">
        <v>485</v>
      </c>
      <c r="P17" s="55">
        <v>28</v>
      </c>
      <c r="Q17" s="55">
        <v>3</v>
      </c>
      <c r="R17" s="22">
        <f>'Price Book'!$B$9*1</f>
        <v>3</v>
      </c>
      <c r="S17" s="22">
        <f>Q17-R17</f>
        <v>0</v>
      </c>
      <c r="T17" s="55">
        <v>8760</v>
      </c>
      <c r="U17" s="55">
        <v>1051200</v>
      </c>
      <c r="V17" s="22">
        <f>L17*Q17*T17</f>
        <v>1051200</v>
      </c>
      <c r="W17" s="22">
        <f>(U17-V17)/U17</f>
        <v>0</v>
      </c>
      <c r="X17" s="55">
        <v>1051200</v>
      </c>
      <c r="Y17" s="56" t="s">
        <v>134</v>
      </c>
      <c r="Z17" s="55"/>
      <c r="AA17" s="55"/>
      <c r="AB17" s="56" t="s">
        <v>126</v>
      </c>
      <c r="AC17" s="56" t="s">
        <v>126</v>
      </c>
      <c r="AD17" s="56" t="s">
        <v>127</v>
      </c>
      <c r="AE17" s="56" t="s">
        <v>408</v>
      </c>
      <c r="AF17" s="56" t="s">
        <v>308</v>
      </c>
      <c r="AG17" s="56" t="s">
        <v>185</v>
      </c>
      <c r="AH17" s="56" t="s">
        <v>125</v>
      </c>
      <c r="AI17" s="56" t="s">
        <v>125</v>
      </c>
      <c r="AJ17" s="56" t="s">
        <v>125</v>
      </c>
      <c r="AK17" s="56" t="s">
        <v>125</v>
      </c>
      <c r="AL17" s="56" t="s">
        <v>125</v>
      </c>
      <c r="AM17" s="58">
        <v>40179</v>
      </c>
      <c r="AN17" s="58">
        <v>40543</v>
      </c>
      <c r="AO17" s="56" t="s">
        <v>128</v>
      </c>
      <c r="AP17" s="55">
        <v>8760</v>
      </c>
      <c r="AQ17" s="56" t="s">
        <v>125</v>
      </c>
      <c r="AR17" s="55"/>
      <c r="AS17" s="58"/>
      <c r="AT17" s="56" t="s">
        <v>125</v>
      </c>
      <c r="AU17" s="56" t="s">
        <v>125</v>
      </c>
      <c r="AV17" s="56" t="s">
        <v>310</v>
      </c>
      <c r="AW17" s="56" t="s">
        <v>129</v>
      </c>
      <c r="AX17" s="55">
        <v>0</v>
      </c>
      <c r="AY17" s="55">
        <v>0</v>
      </c>
      <c r="AZ17" s="56" t="s">
        <v>408</v>
      </c>
      <c r="BA17" s="55">
        <v>0</v>
      </c>
      <c r="BB17" s="55">
        <v>0</v>
      </c>
      <c r="BC17" s="56" t="s">
        <v>408</v>
      </c>
      <c r="BD17" s="55">
        <v>0</v>
      </c>
      <c r="BE17" s="55">
        <v>0</v>
      </c>
      <c r="BF17" s="56" t="s">
        <v>408</v>
      </c>
      <c r="BG17" s="55">
        <v>0</v>
      </c>
      <c r="BH17" s="55">
        <v>0</v>
      </c>
      <c r="BI17" s="56" t="s">
        <v>408</v>
      </c>
      <c r="BJ17" s="55"/>
      <c r="BK17" s="55"/>
      <c r="BL17" s="56" t="s">
        <v>130</v>
      </c>
      <c r="BM17" s="56" t="s">
        <v>125</v>
      </c>
      <c r="BN17" s="56" t="s">
        <v>125</v>
      </c>
      <c r="BO17" s="55"/>
      <c r="BP17" s="55"/>
      <c r="BQ17" s="56" t="s">
        <v>125</v>
      </c>
      <c r="BR17" s="56" t="s">
        <v>125</v>
      </c>
      <c r="BS17" s="56" t="s">
        <v>125</v>
      </c>
      <c r="BT17" s="56" t="s">
        <v>125</v>
      </c>
      <c r="BU17" s="56" t="s">
        <v>409</v>
      </c>
      <c r="BV17" s="56" t="s">
        <v>131</v>
      </c>
      <c r="BW17" s="56" t="s">
        <v>125</v>
      </c>
      <c r="BX17" s="56" t="s">
        <v>125</v>
      </c>
      <c r="BY17" s="56" t="s">
        <v>125</v>
      </c>
      <c r="BZ17" s="56" t="s">
        <v>125</v>
      </c>
      <c r="CA17" s="56" t="s">
        <v>125</v>
      </c>
      <c r="CB17" s="56" t="s">
        <v>125</v>
      </c>
      <c r="CC17" s="55">
        <v>0</v>
      </c>
      <c r="CD17" s="55">
        <v>0</v>
      </c>
      <c r="CE17" s="55">
        <v>0</v>
      </c>
      <c r="CF17" s="58"/>
      <c r="CG17" s="58"/>
      <c r="CH17" s="56" t="s">
        <v>125</v>
      </c>
      <c r="CI17" s="59"/>
      <c r="CJ17" s="55"/>
      <c r="CK17" s="56" t="s">
        <v>125</v>
      </c>
      <c r="CL17" s="55"/>
      <c r="CM17" s="55"/>
      <c r="CN17" s="56" t="s">
        <v>125</v>
      </c>
      <c r="CO17" s="55"/>
      <c r="CP17" s="55"/>
      <c r="CQ17" s="56" t="s">
        <v>125</v>
      </c>
      <c r="CR17" s="55"/>
      <c r="CS17" s="55"/>
      <c r="CT17" s="56" t="s">
        <v>125</v>
      </c>
      <c r="CU17" s="56" t="s">
        <v>125</v>
      </c>
      <c r="CV17" s="56" t="s">
        <v>125</v>
      </c>
      <c r="CW17" s="56" t="s">
        <v>125</v>
      </c>
      <c r="CX17" s="56" t="s">
        <v>125</v>
      </c>
      <c r="CY17" s="56" t="s">
        <v>125</v>
      </c>
      <c r="CZ17" s="58">
        <v>40544</v>
      </c>
      <c r="DA17" s="56" t="s">
        <v>317</v>
      </c>
      <c r="DB17" s="56" t="s">
        <v>125</v>
      </c>
      <c r="DC17" s="56" t="s">
        <v>313</v>
      </c>
      <c r="DD17" s="56" t="s">
        <v>314</v>
      </c>
      <c r="DE17" s="56" t="s">
        <v>125</v>
      </c>
      <c r="DF17" s="56" t="s">
        <v>125</v>
      </c>
      <c r="DG17" s="56" t="s">
        <v>125</v>
      </c>
      <c r="DH17" s="55">
        <v>0</v>
      </c>
      <c r="DI17" s="56" t="s">
        <v>125</v>
      </c>
      <c r="DJ17" s="56" t="s">
        <v>132</v>
      </c>
      <c r="DK17" s="56" t="s">
        <v>125</v>
      </c>
      <c r="DL17" s="56" t="s">
        <v>125</v>
      </c>
      <c r="DM17" s="56" t="s">
        <v>125</v>
      </c>
      <c r="DN17" s="56" t="s">
        <v>486</v>
      </c>
      <c r="DO17" s="56" t="s">
        <v>485</v>
      </c>
      <c r="DP17" s="56" t="s">
        <v>125</v>
      </c>
      <c r="DQ17" s="56" t="s">
        <v>125</v>
      </c>
      <c r="DR17" s="56" t="s">
        <v>125</v>
      </c>
      <c r="DS17" s="56" t="s">
        <v>125</v>
      </c>
      <c r="DT17" s="56" t="s">
        <v>125</v>
      </c>
      <c r="DU17" s="56" t="s">
        <v>410</v>
      </c>
      <c r="DV17" s="56" t="s">
        <v>125</v>
      </c>
      <c r="DW17" s="56" t="s">
        <v>125</v>
      </c>
    </row>
    <row r="18" spans="2:127" x14ac:dyDescent="0.25">
      <c r="B18" s="55">
        <v>12461</v>
      </c>
      <c r="C18" s="58">
        <v>40179</v>
      </c>
      <c r="D18" s="59">
        <v>0</v>
      </c>
      <c r="E18" s="56" t="s">
        <v>302</v>
      </c>
      <c r="F18" s="56" t="s">
        <v>303</v>
      </c>
      <c r="G18" s="56" t="s">
        <v>122</v>
      </c>
      <c r="H18" s="56" t="s">
        <v>304</v>
      </c>
      <c r="I18" s="56" t="s">
        <v>305</v>
      </c>
      <c r="J18" s="56" t="s">
        <v>315</v>
      </c>
      <c r="K18" s="56" t="s">
        <v>123</v>
      </c>
      <c r="L18" s="55">
        <v>41</v>
      </c>
      <c r="M18" s="56" t="s">
        <v>306</v>
      </c>
      <c r="N18" s="55">
        <v>359160</v>
      </c>
      <c r="O18" s="56" t="s">
        <v>485</v>
      </c>
      <c r="P18" s="55">
        <v>29</v>
      </c>
      <c r="Q18" s="55">
        <v>3</v>
      </c>
      <c r="R18" s="22">
        <f>'Price Book'!$B$9*1</f>
        <v>3</v>
      </c>
      <c r="S18" s="22">
        <f t="shared" ref="S18:S59" si="0">Q18-R18</f>
        <v>0</v>
      </c>
      <c r="T18" s="55">
        <v>8760</v>
      </c>
      <c r="U18" s="55">
        <v>1077480</v>
      </c>
      <c r="V18" s="22">
        <f t="shared" ref="V18:V81" si="1">L18*Q18*T18</f>
        <v>1077480</v>
      </c>
      <c r="W18" s="22">
        <f t="shared" ref="W18:W81" si="2">(U18-V18)/U18</f>
        <v>0</v>
      </c>
      <c r="X18" s="55">
        <v>1077480</v>
      </c>
      <c r="Y18" s="56" t="s">
        <v>134</v>
      </c>
      <c r="Z18" s="55"/>
      <c r="AA18" s="55"/>
      <c r="AB18" s="56" t="s">
        <v>126</v>
      </c>
      <c r="AC18" s="56" t="s">
        <v>126</v>
      </c>
      <c r="AD18" s="56" t="s">
        <v>127</v>
      </c>
      <c r="AE18" s="56" t="s">
        <v>408</v>
      </c>
      <c r="AF18" s="56" t="s">
        <v>308</v>
      </c>
      <c r="AG18" s="56" t="s">
        <v>185</v>
      </c>
      <c r="AH18" s="56" t="s">
        <v>125</v>
      </c>
      <c r="AI18" s="56" t="s">
        <v>125</v>
      </c>
      <c r="AJ18" s="56" t="s">
        <v>125</v>
      </c>
      <c r="AK18" s="56" t="s">
        <v>125</v>
      </c>
      <c r="AL18" s="56" t="s">
        <v>125</v>
      </c>
      <c r="AM18" s="58">
        <v>40179</v>
      </c>
      <c r="AN18" s="58">
        <v>40543</v>
      </c>
      <c r="AO18" s="56" t="s">
        <v>128</v>
      </c>
      <c r="AP18" s="55">
        <v>8760</v>
      </c>
      <c r="AQ18" s="56" t="s">
        <v>125</v>
      </c>
      <c r="AR18" s="55"/>
      <c r="AS18" s="58"/>
      <c r="AT18" s="56" t="s">
        <v>125</v>
      </c>
      <c r="AU18" s="56" t="s">
        <v>125</v>
      </c>
      <c r="AV18" s="56" t="s">
        <v>310</v>
      </c>
      <c r="AW18" s="56" t="s">
        <v>129</v>
      </c>
      <c r="AX18" s="55">
        <v>0</v>
      </c>
      <c r="AY18" s="55">
        <v>0</v>
      </c>
      <c r="AZ18" s="56" t="s">
        <v>408</v>
      </c>
      <c r="BA18" s="55">
        <v>0</v>
      </c>
      <c r="BB18" s="55">
        <v>0</v>
      </c>
      <c r="BC18" s="56" t="s">
        <v>408</v>
      </c>
      <c r="BD18" s="55">
        <v>0</v>
      </c>
      <c r="BE18" s="55">
        <v>0</v>
      </c>
      <c r="BF18" s="56" t="s">
        <v>408</v>
      </c>
      <c r="BG18" s="55">
        <v>0</v>
      </c>
      <c r="BH18" s="55">
        <v>0</v>
      </c>
      <c r="BI18" s="56" t="s">
        <v>408</v>
      </c>
      <c r="BJ18" s="55"/>
      <c r="BK18" s="55"/>
      <c r="BL18" s="56" t="s">
        <v>130</v>
      </c>
      <c r="BM18" s="56" t="s">
        <v>125</v>
      </c>
      <c r="BN18" s="56" t="s">
        <v>125</v>
      </c>
      <c r="BO18" s="55"/>
      <c r="BP18" s="55"/>
      <c r="BQ18" s="56" t="s">
        <v>125</v>
      </c>
      <c r="BR18" s="56" t="s">
        <v>125</v>
      </c>
      <c r="BS18" s="56" t="s">
        <v>125</v>
      </c>
      <c r="BT18" s="56" t="s">
        <v>125</v>
      </c>
      <c r="BU18" s="56" t="s">
        <v>411</v>
      </c>
      <c r="BV18" s="56" t="s">
        <v>131</v>
      </c>
      <c r="BW18" s="56" t="s">
        <v>125</v>
      </c>
      <c r="BX18" s="56" t="s">
        <v>125</v>
      </c>
      <c r="BY18" s="56" t="s">
        <v>125</v>
      </c>
      <c r="BZ18" s="56" t="s">
        <v>125</v>
      </c>
      <c r="CA18" s="56" t="s">
        <v>125</v>
      </c>
      <c r="CB18" s="56" t="s">
        <v>125</v>
      </c>
      <c r="CC18" s="55">
        <v>0</v>
      </c>
      <c r="CD18" s="55">
        <v>0</v>
      </c>
      <c r="CE18" s="55">
        <v>0</v>
      </c>
      <c r="CF18" s="58"/>
      <c r="CG18" s="58"/>
      <c r="CH18" s="56" t="s">
        <v>125</v>
      </c>
      <c r="CI18" s="59"/>
      <c r="CJ18" s="55"/>
      <c r="CK18" s="56" t="s">
        <v>125</v>
      </c>
      <c r="CL18" s="55"/>
      <c r="CM18" s="55"/>
      <c r="CN18" s="56" t="s">
        <v>125</v>
      </c>
      <c r="CO18" s="55"/>
      <c r="CP18" s="55"/>
      <c r="CQ18" s="56" t="s">
        <v>125</v>
      </c>
      <c r="CR18" s="55"/>
      <c r="CS18" s="55"/>
      <c r="CT18" s="56" t="s">
        <v>125</v>
      </c>
      <c r="CU18" s="56" t="s">
        <v>125</v>
      </c>
      <c r="CV18" s="56" t="s">
        <v>125</v>
      </c>
      <c r="CW18" s="56" t="s">
        <v>125</v>
      </c>
      <c r="CX18" s="56" t="s">
        <v>125</v>
      </c>
      <c r="CY18" s="56" t="s">
        <v>125</v>
      </c>
      <c r="CZ18" s="58">
        <v>40544</v>
      </c>
      <c r="DA18" s="56" t="s">
        <v>317</v>
      </c>
      <c r="DB18" s="56" t="s">
        <v>125</v>
      </c>
      <c r="DC18" s="56" t="s">
        <v>313</v>
      </c>
      <c r="DD18" s="56" t="s">
        <v>314</v>
      </c>
      <c r="DE18" s="56" t="s">
        <v>125</v>
      </c>
      <c r="DF18" s="56" t="s">
        <v>125</v>
      </c>
      <c r="DG18" s="56" t="s">
        <v>125</v>
      </c>
      <c r="DH18" s="55">
        <v>0</v>
      </c>
      <c r="DI18" s="56" t="s">
        <v>125</v>
      </c>
      <c r="DJ18" s="56" t="s">
        <v>132</v>
      </c>
      <c r="DK18" s="56" t="s">
        <v>125</v>
      </c>
      <c r="DL18" s="56" t="s">
        <v>125</v>
      </c>
      <c r="DM18" s="56" t="s">
        <v>125</v>
      </c>
      <c r="DN18" s="56" t="s">
        <v>486</v>
      </c>
      <c r="DO18" s="56" t="s">
        <v>485</v>
      </c>
      <c r="DP18" s="56" t="s">
        <v>125</v>
      </c>
      <c r="DQ18" s="56" t="s">
        <v>125</v>
      </c>
      <c r="DR18" s="56" t="s">
        <v>125</v>
      </c>
      <c r="DS18" s="56" t="s">
        <v>125</v>
      </c>
      <c r="DT18" s="56" t="s">
        <v>125</v>
      </c>
      <c r="DU18" s="56" t="s">
        <v>410</v>
      </c>
      <c r="DV18" s="56" t="s">
        <v>125</v>
      </c>
      <c r="DW18" s="56" t="s">
        <v>125</v>
      </c>
    </row>
    <row r="19" spans="2:127" x14ac:dyDescent="0.25">
      <c r="B19" s="55">
        <v>12463</v>
      </c>
      <c r="C19" s="58">
        <v>40179</v>
      </c>
      <c r="D19" s="59">
        <v>0</v>
      </c>
      <c r="E19" s="56" t="s">
        <v>302</v>
      </c>
      <c r="F19" s="56" t="s">
        <v>303</v>
      </c>
      <c r="G19" s="56" t="s">
        <v>122</v>
      </c>
      <c r="H19" s="56" t="s">
        <v>304</v>
      </c>
      <c r="I19" s="56" t="s">
        <v>305</v>
      </c>
      <c r="J19" s="56" t="s">
        <v>315</v>
      </c>
      <c r="K19" s="56" t="s">
        <v>133</v>
      </c>
      <c r="L19" s="55">
        <v>-42</v>
      </c>
      <c r="M19" s="56" t="s">
        <v>306</v>
      </c>
      <c r="N19" s="55">
        <v>-367920</v>
      </c>
      <c r="O19" s="56" t="s">
        <v>485</v>
      </c>
      <c r="P19" s="55">
        <v>30</v>
      </c>
      <c r="Q19" s="55">
        <v>3</v>
      </c>
      <c r="R19" s="22">
        <f>'Price Book'!$B$9*1</f>
        <v>3</v>
      </c>
      <c r="S19" s="22">
        <f t="shared" si="0"/>
        <v>0</v>
      </c>
      <c r="T19" s="55">
        <v>8760</v>
      </c>
      <c r="U19" s="55">
        <v>-1103760</v>
      </c>
      <c r="V19" s="22">
        <f t="shared" si="1"/>
        <v>-1103760</v>
      </c>
      <c r="W19" s="22">
        <f t="shared" si="2"/>
        <v>0</v>
      </c>
      <c r="X19" s="55">
        <v>-1103760</v>
      </c>
      <c r="Y19" s="56" t="s">
        <v>134</v>
      </c>
      <c r="Z19" s="55"/>
      <c r="AA19" s="55"/>
      <c r="AB19" s="56" t="s">
        <v>126</v>
      </c>
      <c r="AC19" s="56" t="s">
        <v>126</v>
      </c>
      <c r="AD19" s="56" t="s">
        <v>127</v>
      </c>
      <c r="AE19" s="56" t="s">
        <v>408</v>
      </c>
      <c r="AF19" s="56" t="s">
        <v>308</v>
      </c>
      <c r="AG19" s="56" t="s">
        <v>185</v>
      </c>
      <c r="AH19" s="56" t="s">
        <v>125</v>
      </c>
      <c r="AI19" s="56" t="s">
        <v>125</v>
      </c>
      <c r="AJ19" s="56" t="s">
        <v>125</v>
      </c>
      <c r="AK19" s="56" t="s">
        <v>125</v>
      </c>
      <c r="AL19" s="56" t="s">
        <v>125</v>
      </c>
      <c r="AM19" s="58">
        <v>40179</v>
      </c>
      <c r="AN19" s="58">
        <v>40543</v>
      </c>
      <c r="AO19" s="56" t="s">
        <v>128</v>
      </c>
      <c r="AP19" s="55">
        <v>8760</v>
      </c>
      <c r="AQ19" s="56" t="s">
        <v>125</v>
      </c>
      <c r="AR19" s="55"/>
      <c r="AS19" s="58"/>
      <c r="AT19" s="56" t="s">
        <v>125</v>
      </c>
      <c r="AU19" s="56" t="s">
        <v>125</v>
      </c>
      <c r="AV19" s="56" t="s">
        <v>310</v>
      </c>
      <c r="AW19" s="56" t="s">
        <v>129</v>
      </c>
      <c r="AX19" s="55">
        <v>0</v>
      </c>
      <c r="AY19" s="55">
        <v>0</v>
      </c>
      <c r="AZ19" s="56" t="s">
        <v>408</v>
      </c>
      <c r="BA19" s="55">
        <v>0</v>
      </c>
      <c r="BB19" s="55">
        <v>0</v>
      </c>
      <c r="BC19" s="56" t="s">
        <v>408</v>
      </c>
      <c r="BD19" s="55">
        <v>0</v>
      </c>
      <c r="BE19" s="55">
        <v>0</v>
      </c>
      <c r="BF19" s="56" t="s">
        <v>408</v>
      </c>
      <c r="BG19" s="55">
        <v>0</v>
      </c>
      <c r="BH19" s="55">
        <v>0</v>
      </c>
      <c r="BI19" s="56" t="s">
        <v>408</v>
      </c>
      <c r="BJ19" s="55"/>
      <c r="BK19" s="55"/>
      <c r="BL19" s="56" t="s">
        <v>130</v>
      </c>
      <c r="BM19" s="56" t="s">
        <v>125</v>
      </c>
      <c r="BN19" s="56" t="s">
        <v>125</v>
      </c>
      <c r="BO19" s="55"/>
      <c r="BP19" s="55"/>
      <c r="BQ19" s="56" t="s">
        <v>125</v>
      </c>
      <c r="BR19" s="56" t="s">
        <v>125</v>
      </c>
      <c r="BS19" s="56" t="s">
        <v>125</v>
      </c>
      <c r="BT19" s="56" t="s">
        <v>125</v>
      </c>
      <c r="BU19" s="56" t="s">
        <v>412</v>
      </c>
      <c r="BV19" s="56" t="s">
        <v>131</v>
      </c>
      <c r="BW19" s="56" t="s">
        <v>125</v>
      </c>
      <c r="BX19" s="56" t="s">
        <v>125</v>
      </c>
      <c r="BY19" s="56" t="s">
        <v>125</v>
      </c>
      <c r="BZ19" s="56" t="s">
        <v>125</v>
      </c>
      <c r="CA19" s="56" t="s">
        <v>125</v>
      </c>
      <c r="CB19" s="56" t="s">
        <v>125</v>
      </c>
      <c r="CC19" s="55">
        <v>0</v>
      </c>
      <c r="CD19" s="55">
        <v>0</v>
      </c>
      <c r="CE19" s="55">
        <v>0</v>
      </c>
      <c r="CF19" s="58"/>
      <c r="CG19" s="58"/>
      <c r="CH19" s="56" t="s">
        <v>125</v>
      </c>
      <c r="CI19" s="59"/>
      <c r="CJ19" s="55"/>
      <c r="CK19" s="56" t="s">
        <v>125</v>
      </c>
      <c r="CL19" s="55"/>
      <c r="CM19" s="55"/>
      <c r="CN19" s="56" t="s">
        <v>125</v>
      </c>
      <c r="CO19" s="55"/>
      <c r="CP19" s="55"/>
      <c r="CQ19" s="56" t="s">
        <v>125</v>
      </c>
      <c r="CR19" s="55"/>
      <c r="CS19" s="55"/>
      <c r="CT19" s="56" t="s">
        <v>125</v>
      </c>
      <c r="CU19" s="56" t="s">
        <v>125</v>
      </c>
      <c r="CV19" s="56" t="s">
        <v>125</v>
      </c>
      <c r="CW19" s="56" t="s">
        <v>125</v>
      </c>
      <c r="CX19" s="56" t="s">
        <v>125</v>
      </c>
      <c r="CY19" s="56" t="s">
        <v>125</v>
      </c>
      <c r="CZ19" s="58">
        <v>40544</v>
      </c>
      <c r="DA19" s="56" t="s">
        <v>317</v>
      </c>
      <c r="DB19" s="56" t="s">
        <v>125</v>
      </c>
      <c r="DC19" s="56" t="s">
        <v>313</v>
      </c>
      <c r="DD19" s="56" t="s">
        <v>314</v>
      </c>
      <c r="DE19" s="56" t="s">
        <v>125</v>
      </c>
      <c r="DF19" s="56" t="s">
        <v>125</v>
      </c>
      <c r="DG19" s="56" t="s">
        <v>125</v>
      </c>
      <c r="DH19" s="55">
        <v>0</v>
      </c>
      <c r="DI19" s="56" t="s">
        <v>125</v>
      </c>
      <c r="DJ19" s="56" t="s">
        <v>132</v>
      </c>
      <c r="DK19" s="56" t="s">
        <v>125</v>
      </c>
      <c r="DL19" s="56" t="s">
        <v>125</v>
      </c>
      <c r="DM19" s="56" t="s">
        <v>125</v>
      </c>
      <c r="DN19" s="56" t="s">
        <v>486</v>
      </c>
      <c r="DO19" s="56" t="s">
        <v>485</v>
      </c>
      <c r="DP19" s="56" t="s">
        <v>125</v>
      </c>
      <c r="DQ19" s="56" t="s">
        <v>125</v>
      </c>
      <c r="DR19" s="56" t="s">
        <v>125</v>
      </c>
      <c r="DS19" s="56" t="s">
        <v>125</v>
      </c>
      <c r="DT19" s="56" t="s">
        <v>125</v>
      </c>
      <c r="DU19" s="56" t="s">
        <v>410</v>
      </c>
      <c r="DV19" s="56" t="s">
        <v>125</v>
      </c>
      <c r="DW19" s="56" t="s">
        <v>125</v>
      </c>
    </row>
    <row r="20" spans="2:127" x14ac:dyDescent="0.25">
      <c r="B20" s="55">
        <v>12363</v>
      </c>
      <c r="C20" s="58">
        <v>40179</v>
      </c>
      <c r="D20" s="59">
        <v>0</v>
      </c>
      <c r="E20" s="56" t="s">
        <v>302</v>
      </c>
      <c r="F20" s="56" t="s">
        <v>303</v>
      </c>
      <c r="G20" s="56" t="s">
        <v>122</v>
      </c>
      <c r="H20" s="56" t="s">
        <v>304</v>
      </c>
      <c r="I20" s="56" t="s">
        <v>305</v>
      </c>
      <c r="J20" s="56" t="s">
        <v>315</v>
      </c>
      <c r="K20" s="56" t="s">
        <v>123</v>
      </c>
      <c r="L20" s="55">
        <v>40</v>
      </c>
      <c r="M20" s="56" t="s">
        <v>306</v>
      </c>
      <c r="N20" s="55">
        <v>350400</v>
      </c>
      <c r="O20" s="56" t="s">
        <v>485</v>
      </c>
      <c r="P20" s="55">
        <v>28</v>
      </c>
      <c r="Q20" s="55">
        <v>3</v>
      </c>
      <c r="R20" s="22">
        <f>'Price Book'!$B$9*1</f>
        <v>3</v>
      </c>
      <c r="S20" s="22">
        <f t="shared" si="0"/>
        <v>0</v>
      </c>
      <c r="T20" s="55">
        <v>8760</v>
      </c>
      <c r="U20" s="55">
        <v>1051200</v>
      </c>
      <c r="V20" s="22">
        <f t="shared" si="1"/>
        <v>1051200</v>
      </c>
      <c r="W20" s="22">
        <f t="shared" si="2"/>
        <v>0</v>
      </c>
      <c r="X20" s="55">
        <v>1051200</v>
      </c>
      <c r="Y20" s="56" t="s">
        <v>134</v>
      </c>
      <c r="Z20" s="55"/>
      <c r="AA20" s="55"/>
      <c r="AB20" s="56" t="s">
        <v>126</v>
      </c>
      <c r="AC20" s="56" t="s">
        <v>126</v>
      </c>
      <c r="AD20" s="56" t="s">
        <v>127</v>
      </c>
      <c r="AE20" s="56" t="s">
        <v>124</v>
      </c>
      <c r="AF20" s="56" t="s">
        <v>308</v>
      </c>
      <c r="AG20" s="56" t="s">
        <v>185</v>
      </c>
      <c r="AH20" s="56" t="s">
        <v>125</v>
      </c>
      <c r="AI20" s="56" t="s">
        <v>125</v>
      </c>
      <c r="AJ20" s="56" t="s">
        <v>125</v>
      </c>
      <c r="AK20" s="56" t="s">
        <v>125</v>
      </c>
      <c r="AL20" s="56" t="s">
        <v>125</v>
      </c>
      <c r="AM20" s="58">
        <v>40179</v>
      </c>
      <c r="AN20" s="58">
        <v>40543</v>
      </c>
      <c r="AO20" s="56" t="s">
        <v>128</v>
      </c>
      <c r="AP20" s="55">
        <v>8760</v>
      </c>
      <c r="AQ20" s="56" t="s">
        <v>125</v>
      </c>
      <c r="AR20" s="55"/>
      <c r="AS20" s="58"/>
      <c r="AT20" s="56" t="s">
        <v>125</v>
      </c>
      <c r="AU20" s="56" t="s">
        <v>125</v>
      </c>
      <c r="AV20" s="56" t="s">
        <v>310</v>
      </c>
      <c r="AW20" s="56" t="s">
        <v>129</v>
      </c>
      <c r="AX20" s="55">
        <v>0</v>
      </c>
      <c r="AY20" s="55">
        <v>0</v>
      </c>
      <c r="AZ20" s="56" t="s">
        <v>124</v>
      </c>
      <c r="BA20" s="55">
        <v>0</v>
      </c>
      <c r="BB20" s="55">
        <v>0</v>
      </c>
      <c r="BC20" s="56" t="s">
        <v>124</v>
      </c>
      <c r="BD20" s="55">
        <v>0</v>
      </c>
      <c r="BE20" s="55">
        <v>0</v>
      </c>
      <c r="BF20" s="56" t="s">
        <v>124</v>
      </c>
      <c r="BG20" s="55">
        <v>0</v>
      </c>
      <c r="BH20" s="55">
        <v>0</v>
      </c>
      <c r="BI20" s="56" t="s">
        <v>124</v>
      </c>
      <c r="BJ20" s="55"/>
      <c r="BK20" s="55"/>
      <c r="BL20" s="56" t="s">
        <v>130</v>
      </c>
      <c r="BM20" s="56" t="s">
        <v>125</v>
      </c>
      <c r="BN20" s="56" t="s">
        <v>125</v>
      </c>
      <c r="BO20" s="55"/>
      <c r="BP20" s="55"/>
      <c r="BQ20" s="56" t="s">
        <v>125</v>
      </c>
      <c r="BR20" s="56" t="s">
        <v>125</v>
      </c>
      <c r="BS20" s="56" t="s">
        <v>125</v>
      </c>
      <c r="BT20" s="56" t="s">
        <v>125</v>
      </c>
      <c r="BU20" s="56" t="s">
        <v>311</v>
      </c>
      <c r="BV20" s="56" t="s">
        <v>131</v>
      </c>
      <c r="BW20" s="56" t="s">
        <v>125</v>
      </c>
      <c r="BX20" s="56" t="s">
        <v>125</v>
      </c>
      <c r="BY20" s="56" t="s">
        <v>125</v>
      </c>
      <c r="BZ20" s="56" t="s">
        <v>125</v>
      </c>
      <c r="CA20" s="56" t="s">
        <v>125</v>
      </c>
      <c r="CB20" s="56" t="s">
        <v>125</v>
      </c>
      <c r="CC20" s="55">
        <v>0</v>
      </c>
      <c r="CD20" s="55">
        <v>0</v>
      </c>
      <c r="CE20" s="55">
        <v>0</v>
      </c>
      <c r="CF20" s="58"/>
      <c r="CG20" s="58"/>
      <c r="CH20" s="56" t="s">
        <v>125</v>
      </c>
      <c r="CI20" s="59"/>
      <c r="CJ20" s="55"/>
      <c r="CK20" s="56" t="s">
        <v>125</v>
      </c>
      <c r="CL20" s="55"/>
      <c r="CM20" s="55"/>
      <c r="CN20" s="56" t="s">
        <v>125</v>
      </c>
      <c r="CO20" s="55"/>
      <c r="CP20" s="55"/>
      <c r="CQ20" s="56" t="s">
        <v>125</v>
      </c>
      <c r="CR20" s="55"/>
      <c r="CS20" s="55"/>
      <c r="CT20" s="56" t="s">
        <v>125</v>
      </c>
      <c r="CU20" s="56" t="s">
        <v>125</v>
      </c>
      <c r="CV20" s="56" t="s">
        <v>125</v>
      </c>
      <c r="CW20" s="56" t="s">
        <v>125</v>
      </c>
      <c r="CX20" s="56" t="s">
        <v>125</v>
      </c>
      <c r="CY20" s="56" t="s">
        <v>125</v>
      </c>
      <c r="CZ20" s="58">
        <v>40544</v>
      </c>
      <c r="DA20" s="56" t="s">
        <v>317</v>
      </c>
      <c r="DB20" s="56" t="s">
        <v>125</v>
      </c>
      <c r="DC20" s="56" t="s">
        <v>313</v>
      </c>
      <c r="DD20" s="56" t="s">
        <v>314</v>
      </c>
      <c r="DE20" s="56" t="s">
        <v>125</v>
      </c>
      <c r="DF20" s="56" t="s">
        <v>125</v>
      </c>
      <c r="DG20" s="56" t="s">
        <v>125</v>
      </c>
      <c r="DH20" s="55">
        <v>0</v>
      </c>
      <c r="DI20" s="56" t="s">
        <v>125</v>
      </c>
      <c r="DJ20" s="56" t="s">
        <v>132</v>
      </c>
      <c r="DK20" s="56" t="s">
        <v>125</v>
      </c>
      <c r="DL20" s="56" t="s">
        <v>125</v>
      </c>
      <c r="DM20" s="56" t="s">
        <v>125</v>
      </c>
      <c r="DN20" s="56" t="s">
        <v>486</v>
      </c>
      <c r="DO20" s="56" t="s">
        <v>485</v>
      </c>
      <c r="DP20" s="56" t="s">
        <v>125</v>
      </c>
      <c r="DQ20" s="56" t="s">
        <v>125</v>
      </c>
      <c r="DR20" s="56" t="s">
        <v>125</v>
      </c>
      <c r="DS20" s="56" t="s">
        <v>125</v>
      </c>
      <c r="DT20" s="56" t="s">
        <v>125</v>
      </c>
      <c r="DU20" s="56" t="s">
        <v>316</v>
      </c>
      <c r="DV20" s="56" t="s">
        <v>125</v>
      </c>
      <c r="DW20" s="56" t="s">
        <v>125</v>
      </c>
    </row>
    <row r="21" spans="2:127" x14ac:dyDescent="0.25">
      <c r="B21" s="55">
        <v>12365</v>
      </c>
      <c r="C21" s="58">
        <v>40179</v>
      </c>
      <c r="D21" s="59">
        <v>0</v>
      </c>
      <c r="E21" s="56" t="s">
        <v>302</v>
      </c>
      <c r="F21" s="56" t="s">
        <v>303</v>
      </c>
      <c r="G21" s="56" t="s">
        <v>122</v>
      </c>
      <c r="H21" s="56" t="s">
        <v>304</v>
      </c>
      <c r="I21" s="56" t="s">
        <v>305</v>
      </c>
      <c r="J21" s="56" t="s">
        <v>315</v>
      </c>
      <c r="K21" s="56" t="s">
        <v>123</v>
      </c>
      <c r="L21" s="55">
        <v>41</v>
      </c>
      <c r="M21" s="56" t="s">
        <v>306</v>
      </c>
      <c r="N21" s="55">
        <v>359160</v>
      </c>
      <c r="O21" s="56" t="s">
        <v>485</v>
      </c>
      <c r="P21" s="55">
        <v>29</v>
      </c>
      <c r="Q21" s="55">
        <v>3</v>
      </c>
      <c r="R21" s="22">
        <f>'Price Book'!$B$9*1</f>
        <v>3</v>
      </c>
      <c r="S21" s="22">
        <f t="shared" si="0"/>
        <v>0</v>
      </c>
      <c r="T21" s="55">
        <v>8760</v>
      </c>
      <c r="U21" s="55">
        <v>1077480</v>
      </c>
      <c r="V21" s="22">
        <f t="shared" si="1"/>
        <v>1077480</v>
      </c>
      <c r="W21" s="22">
        <f t="shared" si="2"/>
        <v>0</v>
      </c>
      <c r="X21" s="55">
        <v>1077480</v>
      </c>
      <c r="Y21" s="56" t="s">
        <v>134</v>
      </c>
      <c r="Z21" s="55"/>
      <c r="AA21" s="55"/>
      <c r="AB21" s="56" t="s">
        <v>126</v>
      </c>
      <c r="AC21" s="56" t="s">
        <v>126</v>
      </c>
      <c r="AD21" s="56" t="s">
        <v>127</v>
      </c>
      <c r="AE21" s="56" t="s">
        <v>124</v>
      </c>
      <c r="AF21" s="56" t="s">
        <v>308</v>
      </c>
      <c r="AG21" s="56" t="s">
        <v>185</v>
      </c>
      <c r="AH21" s="56" t="s">
        <v>125</v>
      </c>
      <c r="AI21" s="56" t="s">
        <v>125</v>
      </c>
      <c r="AJ21" s="56" t="s">
        <v>125</v>
      </c>
      <c r="AK21" s="56" t="s">
        <v>125</v>
      </c>
      <c r="AL21" s="56" t="s">
        <v>125</v>
      </c>
      <c r="AM21" s="58">
        <v>40179</v>
      </c>
      <c r="AN21" s="58">
        <v>40543</v>
      </c>
      <c r="AO21" s="56" t="s">
        <v>128</v>
      </c>
      <c r="AP21" s="55">
        <v>8760</v>
      </c>
      <c r="AQ21" s="56" t="s">
        <v>125</v>
      </c>
      <c r="AR21" s="55"/>
      <c r="AS21" s="58"/>
      <c r="AT21" s="56" t="s">
        <v>125</v>
      </c>
      <c r="AU21" s="56" t="s">
        <v>125</v>
      </c>
      <c r="AV21" s="56" t="s">
        <v>310</v>
      </c>
      <c r="AW21" s="56" t="s">
        <v>129</v>
      </c>
      <c r="AX21" s="55">
        <v>0</v>
      </c>
      <c r="AY21" s="55">
        <v>0</v>
      </c>
      <c r="AZ21" s="56" t="s">
        <v>124</v>
      </c>
      <c r="BA21" s="55">
        <v>0</v>
      </c>
      <c r="BB21" s="55">
        <v>0</v>
      </c>
      <c r="BC21" s="56" t="s">
        <v>124</v>
      </c>
      <c r="BD21" s="55">
        <v>0</v>
      </c>
      <c r="BE21" s="55">
        <v>0</v>
      </c>
      <c r="BF21" s="56" t="s">
        <v>124</v>
      </c>
      <c r="BG21" s="55">
        <v>0</v>
      </c>
      <c r="BH21" s="55">
        <v>0</v>
      </c>
      <c r="BI21" s="56" t="s">
        <v>124</v>
      </c>
      <c r="BJ21" s="55"/>
      <c r="BK21" s="55"/>
      <c r="BL21" s="56" t="s">
        <v>130</v>
      </c>
      <c r="BM21" s="56" t="s">
        <v>125</v>
      </c>
      <c r="BN21" s="56" t="s">
        <v>125</v>
      </c>
      <c r="BO21" s="55"/>
      <c r="BP21" s="55"/>
      <c r="BQ21" s="56" t="s">
        <v>125</v>
      </c>
      <c r="BR21" s="56" t="s">
        <v>125</v>
      </c>
      <c r="BS21" s="56" t="s">
        <v>125</v>
      </c>
      <c r="BT21" s="56" t="s">
        <v>125</v>
      </c>
      <c r="BU21" s="56" t="s">
        <v>318</v>
      </c>
      <c r="BV21" s="56" t="s">
        <v>131</v>
      </c>
      <c r="BW21" s="56" t="s">
        <v>125</v>
      </c>
      <c r="BX21" s="56" t="s">
        <v>125</v>
      </c>
      <c r="BY21" s="56" t="s">
        <v>125</v>
      </c>
      <c r="BZ21" s="56" t="s">
        <v>125</v>
      </c>
      <c r="CA21" s="56" t="s">
        <v>125</v>
      </c>
      <c r="CB21" s="56" t="s">
        <v>125</v>
      </c>
      <c r="CC21" s="55">
        <v>0</v>
      </c>
      <c r="CD21" s="55">
        <v>0</v>
      </c>
      <c r="CE21" s="55">
        <v>0</v>
      </c>
      <c r="CF21" s="58"/>
      <c r="CG21" s="58"/>
      <c r="CH21" s="56" t="s">
        <v>125</v>
      </c>
      <c r="CI21" s="59"/>
      <c r="CJ21" s="55"/>
      <c r="CK21" s="56" t="s">
        <v>125</v>
      </c>
      <c r="CL21" s="55"/>
      <c r="CM21" s="55"/>
      <c r="CN21" s="56" t="s">
        <v>125</v>
      </c>
      <c r="CO21" s="55"/>
      <c r="CP21" s="55"/>
      <c r="CQ21" s="56" t="s">
        <v>125</v>
      </c>
      <c r="CR21" s="55"/>
      <c r="CS21" s="55"/>
      <c r="CT21" s="56" t="s">
        <v>125</v>
      </c>
      <c r="CU21" s="56" t="s">
        <v>125</v>
      </c>
      <c r="CV21" s="56" t="s">
        <v>125</v>
      </c>
      <c r="CW21" s="56" t="s">
        <v>125</v>
      </c>
      <c r="CX21" s="56" t="s">
        <v>125</v>
      </c>
      <c r="CY21" s="56" t="s">
        <v>125</v>
      </c>
      <c r="CZ21" s="58">
        <v>40544</v>
      </c>
      <c r="DA21" s="56" t="s">
        <v>317</v>
      </c>
      <c r="DB21" s="56" t="s">
        <v>125</v>
      </c>
      <c r="DC21" s="56" t="s">
        <v>313</v>
      </c>
      <c r="DD21" s="56" t="s">
        <v>314</v>
      </c>
      <c r="DE21" s="56" t="s">
        <v>125</v>
      </c>
      <c r="DF21" s="56" t="s">
        <v>125</v>
      </c>
      <c r="DG21" s="56" t="s">
        <v>125</v>
      </c>
      <c r="DH21" s="55">
        <v>0</v>
      </c>
      <c r="DI21" s="56" t="s">
        <v>125</v>
      </c>
      <c r="DJ21" s="56" t="s">
        <v>132</v>
      </c>
      <c r="DK21" s="56" t="s">
        <v>125</v>
      </c>
      <c r="DL21" s="56" t="s">
        <v>125</v>
      </c>
      <c r="DM21" s="56" t="s">
        <v>125</v>
      </c>
      <c r="DN21" s="56" t="s">
        <v>486</v>
      </c>
      <c r="DO21" s="56" t="s">
        <v>485</v>
      </c>
      <c r="DP21" s="56" t="s">
        <v>125</v>
      </c>
      <c r="DQ21" s="56" t="s">
        <v>125</v>
      </c>
      <c r="DR21" s="56" t="s">
        <v>125</v>
      </c>
      <c r="DS21" s="56" t="s">
        <v>125</v>
      </c>
      <c r="DT21" s="56" t="s">
        <v>125</v>
      </c>
      <c r="DU21" s="56" t="s">
        <v>316</v>
      </c>
      <c r="DV21" s="56" t="s">
        <v>125</v>
      </c>
      <c r="DW21" s="56" t="s">
        <v>125</v>
      </c>
    </row>
    <row r="22" spans="2:127" x14ac:dyDescent="0.25">
      <c r="B22" s="55">
        <v>12367</v>
      </c>
      <c r="C22" s="58">
        <v>40179</v>
      </c>
      <c r="D22" s="59">
        <v>0</v>
      </c>
      <c r="E22" s="56" t="s">
        <v>302</v>
      </c>
      <c r="F22" s="56" t="s">
        <v>303</v>
      </c>
      <c r="G22" s="56" t="s">
        <v>122</v>
      </c>
      <c r="H22" s="56" t="s">
        <v>304</v>
      </c>
      <c r="I22" s="56" t="s">
        <v>305</v>
      </c>
      <c r="J22" s="56" t="s">
        <v>315</v>
      </c>
      <c r="K22" s="56" t="s">
        <v>133</v>
      </c>
      <c r="L22" s="55">
        <v>-42</v>
      </c>
      <c r="M22" s="56" t="s">
        <v>306</v>
      </c>
      <c r="N22" s="55">
        <v>-367920</v>
      </c>
      <c r="O22" s="56" t="s">
        <v>485</v>
      </c>
      <c r="P22" s="55">
        <v>30</v>
      </c>
      <c r="Q22" s="55">
        <v>3</v>
      </c>
      <c r="R22" s="22">
        <f>'Price Book'!$B$9*1</f>
        <v>3</v>
      </c>
      <c r="S22" s="22">
        <f t="shared" si="0"/>
        <v>0</v>
      </c>
      <c r="T22" s="55">
        <v>8760</v>
      </c>
      <c r="U22" s="55">
        <v>-1103760</v>
      </c>
      <c r="V22" s="22">
        <f t="shared" si="1"/>
        <v>-1103760</v>
      </c>
      <c r="W22" s="22">
        <f t="shared" si="2"/>
        <v>0</v>
      </c>
      <c r="X22" s="55">
        <v>-1103760</v>
      </c>
      <c r="Y22" s="56" t="s">
        <v>134</v>
      </c>
      <c r="Z22" s="55"/>
      <c r="AA22" s="55"/>
      <c r="AB22" s="56" t="s">
        <v>126</v>
      </c>
      <c r="AC22" s="56" t="s">
        <v>126</v>
      </c>
      <c r="AD22" s="56" t="s">
        <v>127</v>
      </c>
      <c r="AE22" s="56" t="s">
        <v>124</v>
      </c>
      <c r="AF22" s="56" t="s">
        <v>308</v>
      </c>
      <c r="AG22" s="56" t="s">
        <v>185</v>
      </c>
      <c r="AH22" s="56" t="s">
        <v>125</v>
      </c>
      <c r="AI22" s="56" t="s">
        <v>125</v>
      </c>
      <c r="AJ22" s="56" t="s">
        <v>125</v>
      </c>
      <c r="AK22" s="56" t="s">
        <v>125</v>
      </c>
      <c r="AL22" s="56" t="s">
        <v>125</v>
      </c>
      <c r="AM22" s="58">
        <v>40179</v>
      </c>
      <c r="AN22" s="58">
        <v>40543</v>
      </c>
      <c r="AO22" s="56" t="s">
        <v>128</v>
      </c>
      <c r="AP22" s="55">
        <v>8760</v>
      </c>
      <c r="AQ22" s="56" t="s">
        <v>125</v>
      </c>
      <c r="AR22" s="55"/>
      <c r="AS22" s="58"/>
      <c r="AT22" s="56" t="s">
        <v>125</v>
      </c>
      <c r="AU22" s="56" t="s">
        <v>125</v>
      </c>
      <c r="AV22" s="56" t="s">
        <v>310</v>
      </c>
      <c r="AW22" s="56" t="s">
        <v>129</v>
      </c>
      <c r="AX22" s="55">
        <v>0</v>
      </c>
      <c r="AY22" s="55">
        <v>0</v>
      </c>
      <c r="AZ22" s="56" t="s">
        <v>124</v>
      </c>
      <c r="BA22" s="55">
        <v>0</v>
      </c>
      <c r="BB22" s="55">
        <v>0</v>
      </c>
      <c r="BC22" s="56" t="s">
        <v>124</v>
      </c>
      <c r="BD22" s="55">
        <v>0</v>
      </c>
      <c r="BE22" s="55">
        <v>0</v>
      </c>
      <c r="BF22" s="56" t="s">
        <v>124</v>
      </c>
      <c r="BG22" s="55">
        <v>0</v>
      </c>
      <c r="BH22" s="55">
        <v>0</v>
      </c>
      <c r="BI22" s="56" t="s">
        <v>124</v>
      </c>
      <c r="BJ22" s="55"/>
      <c r="BK22" s="55"/>
      <c r="BL22" s="56" t="s">
        <v>130</v>
      </c>
      <c r="BM22" s="56" t="s">
        <v>125</v>
      </c>
      <c r="BN22" s="56" t="s">
        <v>125</v>
      </c>
      <c r="BO22" s="55"/>
      <c r="BP22" s="55"/>
      <c r="BQ22" s="56" t="s">
        <v>125</v>
      </c>
      <c r="BR22" s="56" t="s">
        <v>125</v>
      </c>
      <c r="BS22" s="56" t="s">
        <v>125</v>
      </c>
      <c r="BT22" s="56" t="s">
        <v>125</v>
      </c>
      <c r="BU22" s="56" t="s">
        <v>319</v>
      </c>
      <c r="BV22" s="56" t="s">
        <v>131</v>
      </c>
      <c r="BW22" s="56" t="s">
        <v>125</v>
      </c>
      <c r="BX22" s="56" t="s">
        <v>125</v>
      </c>
      <c r="BY22" s="56" t="s">
        <v>125</v>
      </c>
      <c r="BZ22" s="56" t="s">
        <v>125</v>
      </c>
      <c r="CA22" s="56" t="s">
        <v>125</v>
      </c>
      <c r="CB22" s="56" t="s">
        <v>125</v>
      </c>
      <c r="CC22" s="55">
        <v>0</v>
      </c>
      <c r="CD22" s="55">
        <v>0</v>
      </c>
      <c r="CE22" s="55">
        <v>0</v>
      </c>
      <c r="CF22" s="58"/>
      <c r="CG22" s="58"/>
      <c r="CH22" s="56" t="s">
        <v>125</v>
      </c>
      <c r="CI22" s="59"/>
      <c r="CJ22" s="55"/>
      <c r="CK22" s="56" t="s">
        <v>125</v>
      </c>
      <c r="CL22" s="55"/>
      <c r="CM22" s="55"/>
      <c r="CN22" s="56" t="s">
        <v>125</v>
      </c>
      <c r="CO22" s="55"/>
      <c r="CP22" s="55"/>
      <c r="CQ22" s="56" t="s">
        <v>125</v>
      </c>
      <c r="CR22" s="55"/>
      <c r="CS22" s="55"/>
      <c r="CT22" s="56" t="s">
        <v>125</v>
      </c>
      <c r="CU22" s="56" t="s">
        <v>125</v>
      </c>
      <c r="CV22" s="56" t="s">
        <v>125</v>
      </c>
      <c r="CW22" s="56" t="s">
        <v>125</v>
      </c>
      <c r="CX22" s="56" t="s">
        <v>125</v>
      </c>
      <c r="CY22" s="56" t="s">
        <v>125</v>
      </c>
      <c r="CZ22" s="58">
        <v>40544</v>
      </c>
      <c r="DA22" s="56" t="s">
        <v>317</v>
      </c>
      <c r="DB22" s="56" t="s">
        <v>125</v>
      </c>
      <c r="DC22" s="56" t="s">
        <v>313</v>
      </c>
      <c r="DD22" s="56" t="s">
        <v>314</v>
      </c>
      <c r="DE22" s="56" t="s">
        <v>125</v>
      </c>
      <c r="DF22" s="56" t="s">
        <v>125</v>
      </c>
      <c r="DG22" s="56" t="s">
        <v>125</v>
      </c>
      <c r="DH22" s="55">
        <v>0</v>
      </c>
      <c r="DI22" s="56" t="s">
        <v>125</v>
      </c>
      <c r="DJ22" s="56" t="s">
        <v>132</v>
      </c>
      <c r="DK22" s="56" t="s">
        <v>125</v>
      </c>
      <c r="DL22" s="56" t="s">
        <v>125</v>
      </c>
      <c r="DM22" s="56" t="s">
        <v>125</v>
      </c>
      <c r="DN22" s="56" t="s">
        <v>486</v>
      </c>
      <c r="DO22" s="56" t="s">
        <v>485</v>
      </c>
      <c r="DP22" s="56" t="s">
        <v>125</v>
      </c>
      <c r="DQ22" s="56" t="s">
        <v>125</v>
      </c>
      <c r="DR22" s="56" t="s">
        <v>125</v>
      </c>
      <c r="DS22" s="56" t="s">
        <v>125</v>
      </c>
      <c r="DT22" s="56" t="s">
        <v>125</v>
      </c>
      <c r="DU22" s="56" t="s">
        <v>316</v>
      </c>
      <c r="DV22" s="56" t="s">
        <v>125</v>
      </c>
      <c r="DW22" s="56" t="s">
        <v>125</v>
      </c>
    </row>
    <row r="23" spans="2:127" x14ac:dyDescent="0.25">
      <c r="B23" s="55">
        <v>12465</v>
      </c>
      <c r="C23" s="58">
        <v>40179</v>
      </c>
      <c r="D23" s="59">
        <v>0</v>
      </c>
      <c r="E23" s="56" t="s">
        <v>302</v>
      </c>
      <c r="F23" s="56" t="s">
        <v>303</v>
      </c>
      <c r="G23" s="56" t="s">
        <v>122</v>
      </c>
      <c r="H23" s="56" t="s">
        <v>304</v>
      </c>
      <c r="I23" s="56" t="s">
        <v>305</v>
      </c>
      <c r="J23" s="56" t="s">
        <v>315</v>
      </c>
      <c r="K23" s="56" t="s">
        <v>123</v>
      </c>
      <c r="L23" s="55">
        <v>40</v>
      </c>
      <c r="M23" s="56" t="s">
        <v>306</v>
      </c>
      <c r="N23" s="55">
        <v>350400</v>
      </c>
      <c r="O23" s="56" t="s">
        <v>485</v>
      </c>
      <c r="P23" s="55">
        <v>28</v>
      </c>
      <c r="Q23" s="55">
        <v>3</v>
      </c>
      <c r="R23" s="22">
        <f>'Price Book'!$B$9*1</f>
        <v>3</v>
      </c>
      <c r="S23" s="22">
        <f t="shared" si="0"/>
        <v>0</v>
      </c>
      <c r="T23" s="55">
        <v>8760</v>
      </c>
      <c r="U23" s="55">
        <v>1051200</v>
      </c>
      <c r="V23" s="22">
        <f t="shared" si="1"/>
        <v>1051200</v>
      </c>
      <c r="W23" s="22">
        <f t="shared" si="2"/>
        <v>0</v>
      </c>
      <c r="X23" s="55">
        <v>1051200</v>
      </c>
      <c r="Y23" s="56" t="s">
        <v>134</v>
      </c>
      <c r="Z23" s="55"/>
      <c r="AA23" s="55"/>
      <c r="AB23" s="56" t="s">
        <v>126</v>
      </c>
      <c r="AC23" s="56" t="s">
        <v>126</v>
      </c>
      <c r="AD23" s="56" t="s">
        <v>127</v>
      </c>
      <c r="AE23" s="56" t="s">
        <v>408</v>
      </c>
      <c r="AF23" s="56" t="s">
        <v>308</v>
      </c>
      <c r="AG23" s="56" t="s">
        <v>185</v>
      </c>
      <c r="AH23" s="56" t="s">
        <v>125</v>
      </c>
      <c r="AI23" s="56" t="s">
        <v>125</v>
      </c>
      <c r="AJ23" s="56" t="s">
        <v>125</v>
      </c>
      <c r="AK23" s="56" t="s">
        <v>125</v>
      </c>
      <c r="AL23" s="56" t="s">
        <v>125</v>
      </c>
      <c r="AM23" s="58">
        <v>40179</v>
      </c>
      <c r="AN23" s="58">
        <v>40543</v>
      </c>
      <c r="AO23" s="56" t="s">
        <v>128</v>
      </c>
      <c r="AP23" s="55">
        <v>8760</v>
      </c>
      <c r="AQ23" s="56" t="s">
        <v>125</v>
      </c>
      <c r="AR23" s="55"/>
      <c r="AS23" s="58"/>
      <c r="AT23" s="56" t="s">
        <v>125</v>
      </c>
      <c r="AU23" s="56" t="s">
        <v>125</v>
      </c>
      <c r="AV23" s="56" t="s">
        <v>310</v>
      </c>
      <c r="AW23" s="56" t="s">
        <v>129</v>
      </c>
      <c r="AX23" s="55">
        <v>0</v>
      </c>
      <c r="AY23" s="55">
        <v>0</v>
      </c>
      <c r="AZ23" s="56" t="s">
        <v>408</v>
      </c>
      <c r="BA23" s="55">
        <v>0</v>
      </c>
      <c r="BB23" s="55">
        <v>0</v>
      </c>
      <c r="BC23" s="56" t="s">
        <v>408</v>
      </c>
      <c r="BD23" s="55">
        <v>0</v>
      </c>
      <c r="BE23" s="55">
        <v>0</v>
      </c>
      <c r="BF23" s="56" t="s">
        <v>408</v>
      </c>
      <c r="BG23" s="55">
        <v>0</v>
      </c>
      <c r="BH23" s="55">
        <v>0</v>
      </c>
      <c r="BI23" s="56" t="s">
        <v>408</v>
      </c>
      <c r="BJ23" s="55"/>
      <c r="BK23" s="55"/>
      <c r="BL23" s="56" t="s">
        <v>130</v>
      </c>
      <c r="BM23" s="56" t="s">
        <v>125</v>
      </c>
      <c r="BN23" s="56" t="s">
        <v>125</v>
      </c>
      <c r="BO23" s="55"/>
      <c r="BP23" s="55"/>
      <c r="BQ23" s="56" t="s">
        <v>125</v>
      </c>
      <c r="BR23" s="56" t="s">
        <v>125</v>
      </c>
      <c r="BS23" s="56" t="s">
        <v>125</v>
      </c>
      <c r="BT23" s="56" t="s">
        <v>125</v>
      </c>
      <c r="BU23" s="56" t="s">
        <v>413</v>
      </c>
      <c r="BV23" s="56" t="s">
        <v>131</v>
      </c>
      <c r="BW23" s="56" t="s">
        <v>125</v>
      </c>
      <c r="BX23" s="56" t="s">
        <v>125</v>
      </c>
      <c r="BY23" s="56" t="s">
        <v>125</v>
      </c>
      <c r="BZ23" s="56" t="s">
        <v>125</v>
      </c>
      <c r="CA23" s="56" t="s">
        <v>125</v>
      </c>
      <c r="CB23" s="56" t="s">
        <v>125</v>
      </c>
      <c r="CC23" s="55">
        <v>0</v>
      </c>
      <c r="CD23" s="55">
        <v>0</v>
      </c>
      <c r="CE23" s="55">
        <v>0</v>
      </c>
      <c r="CF23" s="58"/>
      <c r="CG23" s="58"/>
      <c r="CH23" s="56" t="s">
        <v>125</v>
      </c>
      <c r="CI23" s="59"/>
      <c r="CJ23" s="55"/>
      <c r="CK23" s="56" t="s">
        <v>125</v>
      </c>
      <c r="CL23" s="55"/>
      <c r="CM23" s="55"/>
      <c r="CN23" s="56" t="s">
        <v>125</v>
      </c>
      <c r="CO23" s="55"/>
      <c r="CP23" s="55"/>
      <c r="CQ23" s="56" t="s">
        <v>125</v>
      </c>
      <c r="CR23" s="55"/>
      <c r="CS23" s="55"/>
      <c r="CT23" s="56" t="s">
        <v>125</v>
      </c>
      <c r="CU23" s="56" t="s">
        <v>125</v>
      </c>
      <c r="CV23" s="56" t="s">
        <v>125</v>
      </c>
      <c r="CW23" s="56" t="s">
        <v>125</v>
      </c>
      <c r="CX23" s="56" t="s">
        <v>125</v>
      </c>
      <c r="CY23" s="56" t="s">
        <v>125</v>
      </c>
      <c r="CZ23" s="58">
        <v>40848</v>
      </c>
      <c r="DA23" s="56" t="s">
        <v>317</v>
      </c>
      <c r="DB23" s="56" t="s">
        <v>125</v>
      </c>
      <c r="DC23" s="56" t="s">
        <v>313</v>
      </c>
      <c r="DD23" s="56" t="s">
        <v>314</v>
      </c>
      <c r="DE23" s="56" t="s">
        <v>125</v>
      </c>
      <c r="DF23" s="56" t="s">
        <v>125</v>
      </c>
      <c r="DG23" s="56" t="s">
        <v>125</v>
      </c>
      <c r="DH23" s="55">
        <v>0</v>
      </c>
      <c r="DI23" s="56" t="s">
        <v>125</v>
      </c>
      <c r="DJ23" s="56" t="s">
        <v>132</v>
      </c>
      <c r="DK23" s="56" t="s">
        <v>125</v>
      </c>
      <c r="DL23" s="56" t="s">
        <v>125</v>
      </c>
      <c r="DM23" s="56" t="s">
        <v>125</v>
      </c>
      <c r="DN23" s="56" t="s">
        <v>486</v>
      </c>
      <c r="DO23" s="56" t="s">
        <v>485</v>
      </c>
      <c r="DP23" s="56" t="s">
        <v>125</v>
      </c>
      <c r="DQ23" s="56" t="s">
        <v>125</v>
      </c>
      <c r="DR23" s="56" t="s">
        <v>125</v>
      </c>
      <c r="DS23" s="56" t="s">
        <v>125</v>
      </c>
      <c r="DT23" s="56" t="s">
        <v>125</v>
      </c>
      <c r="DU23" s="56" t="s">
        <v>414</v>
      </c>
      <c r="DV23" s="56" t="s">
        <v>125</v>
      </c>
      <c r="DW23" s="56" t="s">
        <v>125</v>
      </c>
    </row>
    <row r="24" spans="2:127" x14ac:dyDescent="0.25">
      <c r="B24" s="55">
        <v>12467</v>
      </c>
      <c r="C24" s="58">
        <v>40483</v>
      </c>
      <c r="D24" s="59">
        <v>0</v>
      </c>
      <c r="E24" s="56" t="s">
        <v>302</v>
      </c>
      <c r="F24" s="56" t="s">
        <v>303</v>
      </c>
      <c r="G24" s="56" t="s">
        <v>122</v>
      </c>
      <c r="H24" s="56" t="s">
        <v>304</v>
      </c>
      <c r="I24" s="56" t="s">
        <v>305</v>
      </c>
      <c r="J24" s="56" t="s">
        <v>315</v>
      </c>
      <c r="K24" s="56" t="s">
        <v>123</v>
      </c>
      <c r="L24" s="55">
        <v>41</v>
      </c>
      <c r="M24" s="56" t="s">
        <v>306</v>
      </c>
      <c r="N24" s="55">
        <v>359160</v>
      </c>
      <c r="O24" s="56" t="s">
        <v>485</v>
      </c>
      <c r="P24" s="55">
        <v>29</v>
      </c>
      <c r="Q24" s="55">
        <v>3</v>
      </c>
      <c r="R24" s="22">
        <f>'Price Book'!$B$9*1</f>
        <v>3</v>
      </c>
      <c r="S24" s="22">
        <f t="shared" si="0"/>
        <v>0</v>
      </c>
      <c r="T24" s="55">
        <v>8760</v>
      </c>
      <c r="U24" s="55">
        <v>1077480</v>
      </c>
      <c r="V24" s="22">
        <f t="shared" si="1"/>
        <v>1077480</v>
      </c>
      <c r="W24" s="22">
        <f t="shared" si="2"/>
        <v>0</v>
      </c>
      <c r="X24" s="55">
        <v>1077480</v>
      </c>
      <c r="Y24" s="56" t="s">
        <v>134</v>
      </c>
      <c r="Z24" s="55"/>
      <c r="AA24" s="55"/>
      <c r="AB24" s="56" t="s">
        <v>126</v>
      </c>
      <c r="AC24" s="56" t="s">
        <v>126</v>
      </c>
      <c r="AD24" s="56" t="s">
        <v>127</v>
      </c>
      <c r="AE24" s="56" t="s">
        <v>408</v>
      </c>
      <c r="AF24" s="56" t="s">
        <v>308</v>
      </c>
      <c r="AG24" s="56" t="s">
        <v>185</v>
      </c>
      <c r="AH24" s="56" t="s">
        <v>125</v>
      </c>
      <c r="AI24" s="56" t="s">
        <v>125</v>
      </c>
      <c r="AJ24" s="56" t="s">
        <v>125</v>
      </c>
      <c r="AK24" s="56" t="s">
        <v>125</v>
      </c>
      <c r="AL24" s="56" t="s">
        <v>125</v>
      </c>
      <c r="AM24" s="58">
        <v>40179</v>
      </c>
      <c r="AN24" s="58">
        <v>40543</v>
      </c>
      <c r="AO24" s="56" t="s">
        <v>128</v>
      </c>
      <c r="AP24" s="55">
        <v>8760</v>
      </c>
      <c r="AQ24" s="56" t="s">
        <v>125</v>
      </c>
      <c r="AR24" s="55"/>
      <c r="AS24" s="58"/>
      <c r="AT24" s="56" t="s">
        <v>125</v>
      </c>
      <c r="AU24" s="56" t="s">
        <v>125</v>
      </c>
      <c r="AV24" s="56" t="s">
        <v>310</v>
      </c>
      <c r="AW24" s="56" t="s">
        <v>129</v>
      </c>
      <c r="AX24" s="55">
        <v>0</v>
      </c>
      <c r="AY24" s="55">
        <v>0</v>
      </c>
      <c r="AZ24" s="56" t="s">
        <v>408</v>
      </c>
      <c r="BA24" s="55">
        <v>0</v>
      </c>
      <c r="BB24" s="55">
        <v>0</v>
      </c>
      <c r="BC24" s="56" t="s">
        <v>408</v>
      </c>
      <c r="BD24" s="55">
        <v>0</v>
      </c>
      <c r="BE24" s="55">
        <v>0</v>
      </c>
      <c r="BF24" s="56" t="s">
        <v>408</v>
      </c>
      <c r="BG24" s="55">
        <v>0</v>
      </c>
      <c r="BH24" s="55">
        <v>0</v>
      </c>
      <c r="BI24" s="56" t="s">
        <v>408</v>
      </c>
      <c r="BJ24" s="55"/>
      <c r="BK24" s="55"/>
      <c r="BL24" s="56" t="s">
        <v>130</v>
      </c>
      <c r="BM24" s="56" t="s">
        <v>125</v>
      </c>
      <c r="BN24" s="56" t="s">
        <v>125</v>
      </c>
      <c r="BO24" s="55"/>
      <c r="BP24" s="55"/>
      <c r="BQ24" s="56" t="s">
        <v>125</v>
      </c>
      <c r="BR24" s="56" t="s">
        <v>125</v>
      </c>
      <c r="BS24" s="56" t="s">
        <v>125</v>
      </c>
      <c r="BT24" s="56" t="s">
        <v>125</v>
      </c>
      <c r="BU24" s="56" t="s">
        <v>415</v>
      </c>
      <c r="BV24" s="56" t="s">
        <v>131</v>
      </c>
      <c r="BW24" s="56" t="s">
        <v>125</v>
      </c>
      <c r="BX24" s="56" t="s">
        <v>125</v>
      </c>
      <c r="BY24" s="56" t="s">
        <v>125</v>
      </c>
      <c r="BZ24" s="56" t="s">
        <v>125</v>
      </c>
      <c r="CA24" s="56" t="s">
        <v>125</v>
      </c>
      <c r="CB24" s="56" t="s">
        <v>125</v>
      </c>
      <c r="CC24" s="55">
        <v>0</v>
      </c>
      <c r="CD24" s="55">
        <v>0</v>
      </c>
      <c r="CE24" s="55">
        <v>0</v>
      </c>
      <c r="CF24" s="58"/>
      <c r="CG24" s="58"/>
      <c r="CH24" s="56" t="s">
        <v>125</v>
      </c>
      <c r="CI24" s="59"/>
      <c r="CJ24" s="55"/>
      <c r="CK24" s="56" t="s">
        <v>125</v>
      </c>
      <c r="CL24" s="55"/>
      <c r="CM24" s="55"/>
      <c r="CN24" s="56" t="s">
        <v>125</v>
      </c>
      <c r="CO24" s="55"/>
      <c r="CP24" s="55"/>
      <c r="CQ24" s="56" t="s">
        <v>125</v>
      </c>
      <c r="CR24" s="55"/>
      <c r="CS24" s="55"/>
      <c r="CT24" s="56" t="s">
        <v>125</v>
      </c>
      <c r="CU24" s="56" t="s">
        <v>125</v>
      </c>
      <c r="CV24" s="56" t="s">
        <v>125</v>
      </c>
      <c r="CW24" s="56" t="s">
        <v>125</v>
      </c>
      <c r="CX24" s="56" t="s">
        <v>125</v>
      </c>
      <c r="CY24" s="56" t="s">
        <v>125</v>
      </c>
      <c r="CZ24" s="58">
        <v>40848</v>
      </c>
      <c r="DA24" s="56" t="s">
        <v>317</v>
      </c>
      <c r="DB24" s="56" t="s">
        <v>125</v>
      </c>
      <c r="DC24" s="56" t="s">
        <v>313</v>
      </c>
      <c r="DD24" s="56" t="s">
        <v>314</v>
      </c>
      <c r="DE24" s="56" t="s">
        <v>125</v>
      </c>
      <c r="DF24" s="56" t="s">
        <v>125</v>
      </c>
      <c r="DG24" s="56" t="s">
        <v>125</v>
      </c>
      <c r="DH24" s="55">
        <v>0</v>
      </c>
      <c r="DI24" s="56" t="s">
        <v>125</v>
      </c>
      <c r="DJ24" s="56" t="s">
        <v>132</v>
      </c>
      <c r="DK24" s="56" t="s">
        <v>125</v>
      </c>
      <c r="DL24" s="56" t="s">
        <v>125</v>
      </c>
      <c r="DM24" s="56" t="s">
        <v>125</v>
      </c>
      <c r="DN24" s="56" t="s">
        <v>486</v>
      </c>
      <c r="DO24" s="56" t="s">
        <v>485</v>
      </c>
      <c r="DP24" s="56" t="s">
        <v>125</v>
      </c>
      <c r="DQ24" s="56" t="s">
        <v>125</v>
      </c>
      <c r="DR24" s="56" t="s">
        <v>125</v>
      </c>
      <c r="DS24" s="56" t="s">
        <v>125</v>
      </c>
      <c r="DT24" s="56" t="s">
        <v>125</v>
      </c>
      <c r="DU24" s="56" t="s">
        <v>414</v>
      </c>
      <c r="DV24" s="56" t="s">
        <v>125</v>
      </c>
      <c r="DW24" s="56" t="s">
        <v>125</v>
      </c>
    </row>
    <row r="25" spans="2:127" x14ac:dyDescent="0.25">
      <c r="B25" s="55">
        <v>12469</v>
      </c>
      <c r="C25" s="58">
        <v>40179</v>
      </c>
      <c r="D25" s="59">
        <v>0</v>
      </c>
      <c r="E25" s="56" t="s">
        <v>302</v>
      </c>
      <c r="F25" s="56" t="s">
        <v>303</v>
      </c>
      <c r="G25" s="56" t="s">
        <v>122</v>
      </c>
      <c r="H25" s="56" t="s">
        <v>304</v>
      </c>
      <c r="I25" s="56" t="s">
        <v>305</v>
      </c>
      <c r="J25" s="56" t="s">
        <v>315</v>
      </c>
      <c r="K25" s="56" t="s">
        <v>133</v>
      </c>
      <c r="L25" s="55">
        <v>-42</v>
      </c>
      <c r="M25" s="56" t="s">
        <v>306</v>
      </c>
      <c r="N25" s="55">
        <v>-367920</v>
      </c>
      <c r="O25" s="56" t="s">
        <v>485</v>
      </c>
      <c r="P25" s="55">
        <v>30</v>
      </c>
      <c r="Q25" s="55">
        <v>3</v>
      </c>
      <c r="R25" s="22">
        <f>'Price Book'!$B$9*1</f>
        <v>3</v>
      </c>
      <c r="S25" s="22">
        <f t="shared" si="0"/>
        <v>0</v>
      </c>
      <c r="T25" s="55">
        <v>8760</v>
      </c>
      <c r="U25" s="55">
        <v>-1103760</v>
      </c>
      <c r="V25" s="22">
        <f t="shared" si="1"/>
        <v>-1103760</v>
      </c>
      <c r="W25" s="22">
        <f t="shared" si="2"/>
        <v>0</v>
      </c>
      <c r="X25" s="55">
        <v>-1103760</v>
      </c>
      <c r="Y25" s="56" t="s">
        <v>134</v>
      </c>
      <c r="Z25" s="55"/>
      <c r="AA25" s="55"/>
      <c r="AB25" s="56" t="s">
        <v>126</v>
      </c>
      <c r="AC25" s="56" t="s">
        <v>126</v>
      </c>
      <c r="AD25" s="56" t="s">
        <v>127</v>
      </c>
      <c r="AE25" s="56" t="s">
        <v>408</v>
      </c>
      <c r="AF25" s="56" t="s">
        <v>308</v>
      </c>
      <c r="AG25" s="56" t="s">
        <v>185</v>
      </c>
      <c r="AH25" s="56" t="s">
        <v>125</v>
      </c>
      <c r="AI25" s="56" t="s">
        <v>125</v>
      </c>
      <c r="AJ25" s="56" t="s">
        <v>125</v>
      </c>
      <c r="AK25" s="56" t="s">
        <v>125</v>
      </c>
      <c r="AL25" s="56" t="s">
        <v>125</v>
      </c>
      <c r="AM25" s="58">
        <v>40179</v>
      </c>
      <c r="AN25" s="58">
        <v>40543</v>
      </c>
      <c r="AO25" s="56" t="s">
        <v>128</v>
      </c>
      <c r="AP25" s="55">
        <v>8760</v>
      </c>
      <c r="AQ25" s="56" t="s">
        <v>125</v>
      </c>
      <c r="AR25" s="55"/>
      <c r="AS25" s="58"/>
      <c r="AT25" s="56" t="s">
        <v>125</v>
      </c>
      <c r="AU25" s="56" t="s">
        <v>125</v>
      </c>
      <c r="AV25" s="56" t="s">
        <v>310</v>
      </c>
      <c r="AW25" s="56" t="s">
        <v>129</v>
      </c>
      <c r="AX25" s="55">
        <v>0</v>
      </c>
      <c r="AY25" s="55">
        <v>0</v>
      </c>
      <c r="AZ25" s="56" t="s">
        <v>408</v>
      </c>
      <c r="BA25" s="55">
        <v>0</v>
      </c>
      <c r="BB25" s="55">
        <v>0</v>
      </c>
      <c r="BC25" s="56" t="s">
        <v>408</v>
      </c>
      <c r="BD25" s="55">
        <v>0</v>
      </c>
      <c r="BE25" s="55">
        <v>0</v>
      </c>
      <c r="BF25" s="56" t="s">
        <v>408</v>
      </c>
      <c r="BG25" s="55">
        <v>0</v>
      </c>
      <c r="BH25" s="55">
        <v>0</v>
      </c>
      <c r="BI25" s="56" t="s">
        <v>408</v>
      </c>
      <c r="BJ25" s="55"/>
      <c r="BK25" s="55"/>
      <c r="BL25" s="56" t="s">
        <v>130</v>
      </c>
      <c r="BM25" s="56" t="s">
        <v>125</v>
      </c>
      <c r="BN25" s="56" t="s">
        <v>125</v>
      </c>
      <c r="BO25" s="55"/>
      <c r="BP25" s="55"/>
      <c r="BQ25" s="56" t="s">
        <v>125</v>
      </c>
      <c r="BR25" s="56" t="s">
        <v>125</v>
      </c>
      <c r="BS25" s="56" t="s">
        <v>125</v>
      </c>
      <c r="BT25" s="56" t="s">
        <v>125</v>
      </c>
      <c r="BU25" s="56" t="s">
        <v>416</v>
      </c>
      <c r="BV25" s="56" t="s">
        <v>131</v>
      </c>
      <c r="BW25" s="56" t="s">
        <v>125</v>
      </c>
      <c r="BX25" s="56" t="s">
        <v>125</v>
      </c>
      <c r="BY25" s="56" t="s">
        <v>125</v>
      </c>
      <c r="BZ25" s="56" t="s">
        <v>125</v>
      </c>
      <c r="CA25" s="56" t="s">
        <v>125</v>
      </c>
      <c r="CB25" s="56" t="s">
        <v>125</v>
      </c>
      <c r="CC25" s="55">
        <v>0</v>
      </c>
      <c r="CD25" s="55">
        <v>0</v>
      </c>
      <c r="CE25" s="55">
        <v>0</v>
      </c>
      <c r="CF25" s="58"/>
      <c r="CG25" s="58"/>
      <c r="CH25" s="56" t="s">
        <v>125</v>
      </c>
      <c r="CI25" s="59"/>
      <c r="CJ25" s="55"/>
      <c r="CK25" s="56" t="s">
        <v>125</v>
      </c>
      <c r="CL25" s="55"/>
      <c r="CM25" s="55"/>
      <c r="CN25" s="56" t="s">
        <v>125</v>
      </c>
      <c r="CO25" s="55"/>
      <c r="CP25" s="55"/>
      <c r="CQ25" s="56" t="s">
        <v>125</v>
      </c>
      <c r="CR25" s="55"/>
      <c r="CS25" s="55"/>
      <c r="CT25" s="56" t="s">
        <v>125</v>
      </c>
      <c r="CU25" s="56" t="s">
        <v>125</v>
      </c>
      <c r="CV25" s="56" t="s">
        <v>125</v>
      </c>
      <c r="CW25" s="56" t="s">
        <v>125</v>
      </c>
      <c r="CX25" s="56" t="s">
        <v>125</v>
      </c>
      <c r="CY25" s="56" t="s">
        <v>125</v>
      </c>
      <c r="CZ25" s="58">
        <v>40848</v>
      </c>
      <c r="DA25" s="56" t="s">
        <v>317</v>
      </c>
      <c r="DB25" s="56" t="s">
        <v>125</v>
      </c>
      <c r="DC25" s="56" t="s">
        <v>313</v>
      </c>
      <c r="DD25" s="56" t="s">
        <v>314</v>
      </c>
      <c r="DE25" s="56" t="s">
        <v>125</v>
      </c>
      <c r="DF25" s="56" t="s">
        <v>125</v>
      </c>
      <c r="DG25" s="56" t="s">
        <v>125</v>
      </c>
      <c r="DH25" s="55">
        <v>0</v>
      </c>
      <c r="DI25" s="56" t="s">
        <v>125</v>
      </c>
      <c r="DJ25" s="56" t="s">
        <v>132</v>
      </c>
      <c r="DK25" s="56" t="s">
        <v>125</v>
      </c>
      <c r="DL25" s="56" t="s">
        <v>125</v>
      </c>
      <c r="DM25" s="56" t="s">
        <v>125</v>
      </c>
      <c r="DN25" s="56" t="s">
        <v>486</v>
      </c>
      <c r="DO25" s="56" t="s">
        <v>485</v>
      </c>
      <c r="DP25" s="56" t="s">
        <v>125</v>
      </c>
      <c r="DQ25" s="56" t="s">
        <v>125</v>
      </c>
      <c r="DR25" s="56" t="s">
        <v>125</v>
      </c>
      <c r="DS25" s="56" t="s">
        <v>125</v>
      </c>
      <c r="DT25" s="56" t="s">
        <v>125</v>
      </c>
      <c r="DU25" s="56" t="s">
        <v>414</v>
      </c>
      <c r="DV25" s="56" t="s">
        <v>125</v>
      </c>
      <c r="DW25" s="56" t="s">
        <v>125</v>
      </c>
    </row>
    <row r="26" spans="2:127" x14ac:dyDescent="0.25">
      <c r="B26" s="55">
        <v>12369</v>
      </c>
      <c r="C26" s="58">
        <v>40179</v>
      </c>
      <c r="D26" s="59">
        <v>0</v>
      </c>
      <c r="E26" s="56" t="s">
        <v>302</v>
      </c>
      <c r="F26" s="56" t="s">
        <v>303</v>
      </c>
      <c r="G26" s="56" t="s">
        <v>122</v>
      </c>
      <c r="H26" s="56" t="s">
        <v>304</v>
      </c>
      <c r="I26" s="56" t="s">
        <v>305</v>
      </c>
      <c r="J26" s="56" t="s">
        <v>315</v>
      </c>
      <c r="K26" s="56" t="s">
        <v>123</v>
      </c>
      <c r="L26" s="55">
        <v>40</v>
      </c>
      <c r="M26" s="56" t="s">
        <v>306</v>
      </c>
      <c r="N26" s="55">
        <v>350400</v>
      </c>
      <c r="O26" s="56" t="s">
        <v>485</v>
      </c>
      <c r="P26" s="55">
        <v>28</v>
      </c>
      <c r="Q26" s="55">
        <v>3</v>
      </c>
      <c r="R26" s="22">
        <f>'Price Book'!$B$9*1</f>
        <v>3</v>
      </c>
      <c r="S26" s="22">
        <f t="shared" si="0"/>
        <v>0</v>
      </c>
      <c r="T26" s="55">
        <v>8760</v>
      </c>
      <c r="U26" s="55">
        <v>1051200</v>
      </c>
      <c r="V26" s="22">
        <f t="shared" si="1"/>
        <v>1051200</v>
      </c>
      <c r="W26" s="22">
        <f t="shared" si="2"/>
        <v>0</v>
      </c>
      <c r="X26" s="55">
        <v>1051200</v>
      </c>
      <c r="Y26" s="56" t="s">
        <v>134</v>
      </c>
      <c r="Z26" s="55"/>
      <c r="AA26" s="55"/>
      <c r="AB26" s="56" t="s">
        <v>126</v>
      </c>
      <c r="AC26" s="56" t="s">
        <v>126</v>
      </c>
      <c r="AD26" s="56" t="s">
        <v>127</v>
      </c>
      <c r="AE26" s="56" t="s">
        <v>124</v>
      </c>
      <c r="AF26" s="56" t="s">
        <v>308</v>
      </c>
      <c r="AG26" s="56" t="s">
        <v>185</v>
      </c>
      <c r="AH26" s="56" t="s">
        <v>125</v>
      </c>
      <c r="AI26" s="56" t="s">
        <v>125</v>
      </c>
      <c r="AJ26" s="56" t="s">
        <v>125</v>
      </c>
      <c r="AK26" s="56" t="s">
        <v>125</v>
      </c>
      <c r="AL26" s="56" t="s">
        <v>125</v>
      </c>
      <c r="AM26" s="58">
        <v>40179</v>
      </c>
      <c r="AN26" s="58">
        <v>40543</v>
      </c>
      <c r="AO26" s="56" t="s">
        <v>128</v>
      </c>
      <c r="AP26" s="55">
        <v>8760</v>
      </c>
      <c r="AQ26" s="56" t="s">
        <v>125</v>
      </c>
      <c r="AR26" s="55"/>
      <c r="AS26" s="58"/>
      <c r="AT26" s="56" t="s">
        <v>125</v>
      </c>
      <c r="AU26" s="56" t="s">
        <v>125</v>
      </c>
      <c r="AV26" s="56" t="s">
        <v>310</v>
      </c>
      <c r="AW26" s="56" t="s">
        <v>129</v>
      </c>
      <c r="AX26" s="55">
        <v>0</v>
      </c>
      <c r="AY26" s="55">
        <v>0</v>
      </c>
      <c r="AZ26" s="56" t="s">
        <v>124</v>
      </c>
      <c r="BA26" s="55">
        <v>0</v>
      </c>
      <c r="BB26" s="55">
        <v>0</v>
      </c>
      <c r="BC26" s="56" t="s">
        <v>124</v>
      </c>
      <c r="BD26" s="55">
        <v>0</v>
      </c>
      <c r="BE26" s="55">
        <v>0</v>
      </c>
      <c r="BF26" s="56" t="s">
        <v>124</v>
      </c>
      <c r="BG26" s="55">
        <v>0</v>
      </c>
      <c r="BH26" s="55">
        <v>0</v>
      </c>
      <c r="BI26" s="56" t="s">
        <v>124</v>
      </c>
      <c r="BJ26" s="55"/>
      <c r="BK26" s="55"/>
      <c r="BL26" s="56" t="s">
        <v>130</v>
      </c>
      <c r="BM26" s="56" t="s">
        <v>125</v>
      </c>
      <c r="BN26" s="56" t="s">
        <v>125</v>
      </c>
      <c r="BO26" s="55"/>
      <c r="BP26" s="55"/>
      <c r="BQ26" s="56" t="s">
        <v>125</v>
      </c>
      <c r="BR26" s="56" t="s">
        <v>125</v>
      </c>
      <c r="BS26" s="56" t="s">
        <v>125</v>
      </c>
      <c r="BT26" s="56" t="s">
        <v>125</v>
      </c>
      <c r="BU26" s="56" t="s">
        <v>320</v>
      </c>
      <c r="BV26" s="56" t="s">
        <v>131</v>
      </c>
      <c r="BW26" s="56" t="s">
        <v>125</v>
      </c>
      <c r="BX26" s="56" t="s">
        <v>125</v>
      </c>
      <c r="BY26" s="56" t="s">
        <v>125</v>
      </c>
      <c r="BZ26" s="56" t="s">
        <v>125</v>
      </c>
      <c r="CA26" s="56" t="s">
        <v>125</v>
      </c>
      <c r="CB26" s="56" t="s">
        <v>125</v>
      </c>
      <c r="CC26" s="55">
        <v>0</v>
      </c>
      <c r="CD26" s="55">
        <v>0</v>
      </c>
      <c r="CE26" s="55">
        <v>0</v>
      </c>
      <c r="CF26" s="58"/>
      <c r="CG26" s="58"/>
      <c r="CH26" s="56" t="s">
        <v>125</v>
      </c>
      <c r="CI26" s="59"/>
      <c r="CJ26" s="55"/>
      <c r="CK26" s="56" t="s">
        <v>125</v>
      </c>
      <c r="CL26" s="55"/>
      <c r="CM26" s="55"/>
      <c r="CN26" s="56" t="s">
        <v>125</v>
      </c>
      <c r="CO26" s="55"/>
      <c r="CP26" s="55"/>
      <c r="CQ26" s="56" t="s">
        <v>125</v>
      </c>
      <c r="CR26" s="55"/>
      <c r="CS26" s="55"/>
      <c r="CT26" s="56" t="s">
        <v>125</v>
      </c>
      <c r="CU26" s="56" t="s">
        <v>125</v>
      </c>
      <c r="CV26" s="56" t="s">
        <v>125</v>
      </c>
      <c r="CW26" s="56" t="s">
        <v>125</v>
      </c>
      <c r="CX26" s="56" t="s">
        <v>125</v>
      </c>
      <c r="CY26" s="56" t="s">
        <v>125</v>
      </c>
      <c r="CZ26" s="58">
        <v>40848</v>
      </c>
      <c r="DA26" s="56" t="s">
        <v>317</v>
      </c>
      <c r="DB26" s="56" t="s">
        <v>125</v>
      </c>
      <c r="DC26" s="56" t="s">
        <v>313</v>
      </c>
      <c r="DD26" s="56" t="s">
        <v>314</v>
      </c>
      <c r="DE26" s="56" t="s">
        <v>125</v>
      </c>
      <c r="DF26" s="56" t="s">
        <v>125</v>
      </c>
      <c r="DG26" s="56" t="s">
        <v>125</v>
      </c>
      <c r="DH26" s="55">
        <v>0</v>
      </c>
      <c r="DI26" s="56" t="s">
        <v>125</v>
      </c>
      <c r="DJ26" s="56" t="s">
        <v>132</v>
      </c>
      <c r="DK26" s="56" t="s">
        <v>125</v>
      </c>
      <c r="DL26" s="56" t="s">
        <v>125</v>
      </c>
      <c r="DM26" s="56" t="s">
        <v>125</v>
      </c>
      <c r="DN26" s="56" t="s">
        <v>486</v>
      </c>
      <c r="DO26" s="56" t="s">
        <v>485</v>
      </c>
      <c r="DP26" s="56" t="s">
        <v>125</v>
      </c>
      <c r="DQ26" s="56" t="s">
        <v>125</v>
      </c>
      <c r="DR26" s="56" t="s">
        <v>125</v>
      </c>
      <c r="DS26" s="56" t="s">
        <v>125</v>
      </c>
      <c r="DT26" s="56" t="s">
        <v>125</v>
      </c>
      <c r="DU26" s="56" t="s">
        <v>321</v>
      </c>
      <c r="DV26" s="56" t="s">
        <v>125</v>
      </c>
      <c r="DW26" s="56" t="s">
        <v>125</v>
      </c>
    </row>
    <row r="27" spans="2:127" x14ac:dyDescent="0.25">
      <c r="B27" s="55">
        <v>12371</v>
      </c>
      <c r="C27" s="58">
        <v>40483</v>
      </c>
      <c r="D27" s="59">
        <v>0</v>
      </c>
      <c r="E27" s="56" t="s">
        <v>302</v>
      </c>
      <c r="F27" s="56" t="s">
        <v>303</v>
      </c>
      <c r="G27" s="56" t="s">
        <v>122</v>
      </c>
      <c r="H27" s="56" t="s">
        <v>304</v>
      </c>
      <c r="I27" s="56" t="s">
        <v>305</v>
      </c>
      <c r="J27" s="56" t="s">
        <v>315</v>
      </c>
      <c r="K27" s="56" t="s">
        <v>123</v>
      </c>
      <c r="L27" s="55">
        <v>41</v>
      </c>
      <c r="M27" s="56" t="s">
        <v>306</v>
      </c>
      <c r="N27" s="55">
        <v>359160</v>
      </c>
      <c r="O27" s="56" t="s">
        <v>485</v>
      </c>
      <c r="P27" s="55">
        <v>29</v>
      </c>
      <c r="Q27" s="55">
        <v>3</v>
      </c>
      <c r="R27" s="22">
        <f>'Price Book'!$B$9*1</f>
        <v>3</v>
      </c>
      <c r="S27" s="22">
        <f t="shared" si="0"/>
        <v>0</v>
      </c>
      <c r="T27" s="55">
        <v>8760</v>
      </c>
      <c r="U27" s="55">
        <v>1077480</v>
      </c>
      <c r="V27" s="22">
        <f t="shared" si="1"/>
        <v>1077480</v>
      </c>
      <c r="W27" s="22">
        <f t="shared" si="2"/>
        <v>0</v>
      </c>
      <c r="X27" s="55">
        <v>1077480</v>
      </c>
      <c r="Y27" s="56" t="s">
        <v>134</v>
      </c>
      <c r="Z27" s="55"/>
      <c r="AA27" s="55"/>
      <c r="AB27" s="56" t="s">
        <v>126</v>
      </c>
      <c r="AC27" s="56" t="s">
        <v>126</v>
      </c>
      <c r="AD27" s="56" t="s">
        <v>127</v>
      </c>
      <c r="AE27" s="56" t="s">
        <v>124</v>
      </c>
      <c r="AF27" s="56" t="s">
        <v>308</v>
      </c>
      <c r="AG27" s="56" t="s">
        <v>185</v>
      </c>
      <c r="AH27" s="56" t="s">
        <v>125</v>
      </c>
      <c r="AI27" s="56" t="s">
        <v>125</v>
      </c>
      <c r="AJ27" s="56" t="s">
        <v>125</v>
      </c>
      <c r="AK27" s="56" t="s">
        <v>125</v>
      </c>
      <c r="AL27" s="56" t="s">
        <v>125</v>
      </c>
      <c r="AM27" s="58">
        <v>40179</v>
      </c>
      <c r="AN27" s="58">
        <v>40543</v>
      </c>
      <c r="AO27" s="56" t="s">
        <v>128</v>
      </c>
      <c r="AP27" s="55">
        <v>8760</v>
      </c>
      <c r="AQ27" s="56" t="s">
        <v>125</v>
      </c>
      <c r="AR27" s="55"/>
      <c r="AS27" s="58"/>
      <c r="AT27" s="56" t="s">
        <v>125</v>
      </c>
      <c r="AU27" s="56" t="s">
        <v>125</v>
      </c>
      <c r="AV27" s="56" t="s">
        <v>310</v>
      </c>
      <c r="AW27" s="56" t="s">
        <v>129</v>
      </c>
      <c r="AX27" s="55">
        <v>0</v>
      </c>
      <c r="AY27" s="55">
        <v>0</v>
      </c>
      <c r="AZ27" s="56" t="s">
        <v>124</v>
      </c>
      <c r="BA27" s="55">
        <v>0</v>
      </c>
      <c r="BB27" s="55">
        <v>0</v>
      </c>
      <c r="BC27" s="56" t="s">
        <v>124</v>
      </c>
      <c r="BD27" s="55">
        <v>0</v>
      </c>
      <c r="BE27" s="55">
        <v>0</v>
      </c>
      <c r="BF27" s="56" t="s">
        <v>124</v>
      </c>
      <c r="BG27" s="55">
        <v>0</v>
      </c>
      <c r="BH27" s="55">
        <v>0</v>
      </c>
      <c r="BI27" s="56" t="s">
        <v>124</v>
      </c>
      <c r="BJ27" s="55"/>
      <c r="BK27" s="55"/>
      <c r="BL27" s="56" t="s">
        <v>130</v>
      </c>
      <c r="BM27" s="56" t="s">
        <v>125</v>
      </c>
      <c r="BN27" s="56" t="s">
        <v>125</v>
      </c>
      <c r="BO27" s="55"/>
      <c r="BP27" s="55"/>
      <c r="BQ27" s="56" t="s">
        <v>125</v>
      </c>
      <c r="BR27" s="56" t="s">
        <v>125</v>
      </c>
      <c r="BS27" s="56" t="s">
        <v>125</v>
      </c>
      <c r="BT27" s="56" t="s">
        <v>125</v>
      </c>
      <c r="BU27" s="56" t="s">
        <v>322</v>
      </c>
      <c r="BV27" s="56" t="s">
        <v>131</v>
      </c>
      <c r="BW27" s="56" t="s">
        <v>125</v>
      </c>
      <c r="BX27" s="56" t="s">
        <v>125</v>
      </c>
      <c r="BY27" s="56" t="s">
        <v>125</v>
      </c>
      <c r="BZ27" s="56" t="s">
        <v>125</v>
      </c>
      <c r="CA27" s="56" t="s">
        <v>125</v>
      </c>
      <c r="CB27" s="56" t="s">
        <v>125</v>
      </c>
      <c r="CC27" s="55">
        <v>0</v>
      </c>
      <c r="CD27" s="55">
        <v>0</v>
      </c>
      <c r="CE27" s="55">
        <v>0</v>
      </c>
      <c r="CF27" s="58"/>
      <c r="CG27" s="58"/>
      <c r="CH27" s="56" t="s">
        <v>125</v>
      </c>
      <c r="CI27" s="59"/>
      <c r="CJ27" s="55"/>
      <c r="CK27" s="56" t="s">
        <v>125</v>
      </c>
      <c r="CL27" s="55"/>
      <c r="CM27" s="55"/>
      <c r="CN27" s="56" t="s">
        <v>125</v>
      </c>
      <c r="CO27" s="55"/>
      <c r="CP27" s="55"/>
      <c r="CQ27" s="56" t="s">
        <v>125</v>
      </c>
      <c r="CR27" s="55"/>
      <c r="CS27" s="55"/>
      <c r="CT27" s="56" t="s">
        <v>125</v>
      </c>
      <c r="CU27" s="56" t="s">
        <v>125</v>
      </c>
      <c r="CV27" s="56" t="s">
        <v>125</v>
      </c>
      <c r="CW27" s="56" t="s">
        <v>125</v>
      </c>
      <c r="CX27" s="56" t="s">
        <v>125</v>
      </c>
      <c r="CY27" s="56" t="s">
        <v>125</v>
      </c>
      <c r="CZ27" s="58">
        <v>40848</v>
      </c>
      <c r="DA27" s="56" t="s">
        <v>317</v>
      </c>
      <c r="DB27" s="56" t="s">
        <v>125</v>
      </c>
      <c r="DC27" s="56" t="s">
        <v>313</v>
      </c>
      <c r="DD27" s="56" t="s">
        <v>314</v>
      </c>
      <c r="DE27" s="56" t="s">
        <v>125</v>
      </c>
      <c r="DF27" s="56" t="s">
        <v>125</v>
      </c>
      <c r="DG27" s="56" t="s">
        <v>125</v>
      </c>
      <c r="DH27" s="55">
        <v>0</v>
      </c>
      <c r="DI27" s="56" t="s">
        <v>125</v>
      </c>
      <c r="DJ27" s="56" t="s">
        <v>132</v>
      </c>
      <c r="DK27" s="56" t="s">
        <v>125</v>
      </c>
      <c r="DL27" s="56" t="s">
        <v>125</v>
      </c>
      <c r="DM27" s="56" t="s">
        <v>125</v>
      </c>
      <c r="DN27" s="56" t="s">
        <v>486</v>
      </c>
      <c r="DO27" s="56" t="s">
        <v>485</v>
      </c>
      <c r="DP27" s="56" t="s">
        <v>125</v>
      </c>
      <c r="DQ27" s="56" t="s">
        <v>125</v>
      </c>
      <c r="DR27" s="56" t="s">
        <v>125</v>
      </c>
      <c r="DS27" s="56" t="s">
        <v>125</v>
      </c>
      <c r="DT27" s="56" t="s">
        <v>125</v>
      </c>
      <c r="DU27" s="56" t="s">
        <v>321</v>
      </c>
      <c r="DV27" s="56" t="s">
        <v>125</v>
      </c>
      <c r="DW27" s="56" t="s">
        <v>125</v>
      </c>
    </row>
    <row r="28" spans="2:127" x14ac:dyDescent="0.25">
      <c r="B28" s="55">
        <v>12373</v>
      </c>
      <c r="C28" s="58">
        <v>40179</v>
      </c>
      <c r="D28" s="59">
        <v>0</v>
      </c>
      <c r="E28" s="56" t="s">
        <v>302</v>
      </c>
      <c r="F28" s="56" t="s">
        <v>303</v>
      </c>
      <c r="G28" s="56" t="s">
        <v>122</v>
      </c>
      <c r="H28" s="56" t="s">
        <v>304</v>
      </c>
      <c r="I28" s="56" t="s">
        <v>305</v>
      </c>
      <c r="J28" s="56" t="s">
        <v>315</v>
      </c>
      <c r="K28" s="56" t="s">
        <v>133</v>
      </c>
      <c r="L28" s="55">
        <v>-42</v>
      </c>
      <c r="M28" s="56" t="s">
        <v>306</v>
      </c>
      <c r="N28" s="55">
        <v>-367920</v>
      </c>
      <c r="O28" s="56" t="s">
        <v>485</v>
      </c>
      <c r="P28" s="55">
        <v>30</v>
      </c>
      <c r="Q28" s="55">
        <v>3</v>
      </c>
      <c r="R28" s="22">
        <f>'Price Book'!$B$9*1</f>
        <v>3</v>
      </c>
      <c r="S28" s="22">
        <f t="shared" si="0"/>
        <v>0</v>
      </c>
      <c r="T28" s="55">
        <v>8760</v>
      </c>
      <c r="U28" s="55">
        <v>-1103760</v>
      </c>
      <c r="V28" s="22">
        <f t="shared" si="1"/>
        <v>-1103760</v>
      </c>
      <c r="W28" s="22">
        <f t="shared" si="2"/>
        <v>0</v>
      </c>
      <c r="X28" s="55">
        <v>-1103760</v>
      </c>
      <c r="Y28" s="56" t="s">
        <v>134</v>
      </c>
      <c r="Z28" s="55"/>
      <c r="AA28" s="55"/>
      <c r="AB28" s="56" t="s">
        <v>126</v>
      </c>
      <c r="AC28" s="56" t="s">
        <v>126</v>
      </c>
      <c r="AD28" s="56" t="s">
        <v>127</v>
      </c>
      <c r="AE28" s="56" t="s">
        <v>124</v>
      </c>
      <c r="AF28" s="56" t="s">
        <v>308</v>
      </c>
      <c r="AG28" s="56" t="s">
        <v>185</v>
      </c>
      <c r="AH28" s="56" t="s">
        <v>125</v>
      </c>
      <c r="AI28" s="56" t="s">
        <v>125</v>
      </c>
      <c r="AJ28" s="56" t="s">
        <v>125</v>
      </c>
      <c r="AK28" s="56" t="s">
        <v>125</v>
      </c>
      <c r="AL28" s="56" t="s">
        <v>125</v>
      </c>
      <c r="AM28" s="58">
        <v>40179</v>
      </c>
      <c r="AN28" s="58">
        <v>40543</v>
      </c>
      <c r="AO28" s="56" t="s">
        <v>128</v>
      </c>
      <c r="AP28" s="55">
        <v>8760</v>
      </c>
      <c r="AQ28" s="56" t="s">
        <v>125</v>
      </c>
      <c r="AR28" s="55"/>
      <c r="AS28" s="58"/>
      <c r="AT28" s="56" t="s">
        <v>125</v>
      </c>
      <c r="AU28" s="56" t="s">
        <v>125</v>
      </c>
      <c r="AV28" s="56" t="s">
        <v>310</v>
      </c>
      <c r="AW28" s="56" t="s">
        <v>129</v>
      </c>
      <c r="AX28" s="55">
        <v>0</v>
      </c>
      <c r="AY28" s="55">
        <v>0</v>
      </c>
      <c r="AZ28" s="56" t="s">
        <v>124</v>
      </c>
      <c r="BA28" s="55">
        <v>0</v>
      </c>
      <c r="BB28" s="55">
        <v>0</v>
      </c>
      <c r="BC28" s="56" t="s">
        <v>124</v>
      </c>
      <c r="BD28" s="55">
        <v>0</v>
      </c>
      <c r="BE28" s="55">
        <v>0</v>
      </c>
      <c r="BF28" s="56" t="s">
        <v>124</v>
      </c>
      <c r="BG28" s="55">
        <v>0</v>
      </c>
      <c r="BH28" s="55">
        <v>0</v>
      </c>
      <c r="BI28" s="56" t="s">
        <v>124</v>
      </c>
      <c r="BJ28" s="55"/>
      <c r="BK28" s="55"/>
      <c r="BL28" s="56" t="s">
        <v>130</v>
      </c>
      <c r="BM28" s="56" t="s">
        <v>125</v>
      </c>
      <c r="BN28" s="56" t="s">
        <v>125</v>
      </c>
      <c r="BO28" s="55"/>
      <c r="BP28" s="55"/>
      <c r="BQ28" s="56" t="s">
        <v>125</v>
      </c>
      <c r="BR28" s="56" t="s">
        <v>125</v>
      </c>
      <c r="BS28" s="56" t="s">
        <v>125</v>
      </c>
      <c r="BT28" s="56" t="s">
        <v>125</v>
      </c>
      <c r="BU28" s="56" t="s">
        <v>323</v>
      </c>
      <c r="BV28" s="56" t="s">
        <v>131</v>
      </c>
      <c r="BW28" s="56" t="s">
        <v>125</v>
      </c>
      <c r="BX28" s="56" t="s">
        <v>125</v>
      </c>
      <c r="BY28" s="56" t="s">
        <v>125</v>
      </c>
      <c r="BZ28" s="56" t="s">
        <v>125</v>
      </c>
      <c r="CA28" s="56" t="s">
        <v>125</v>
      </c>
      <c r="CB28" s="56" t="s">
        <v>125</v>
      </c>
      <c r="CC28" s="55">
        <v>0</v>
      </c>
      <c r="CD28" s="55">
        <v>0</v>
      </c>
      <c r="CE28" s="55">
        <v>0</v>
      </c>
      <c r="CF28" s="58"/>
      <c r="CG28" s="58"/>
      <c r="CH28" s="56" t="s">
        <v>125</v>
      </c>
      <c r="CI28" s="59"/>
      <c r="CJ28" s="55"/>
      <c r="CK28" s="56" t="s">
        <v>125</v>
      </c>
      <c r="CL28" s="55"/>
      <c r="CM28" s="55"/>
      <c r="CN28" s="56" t="s">
        <v>125</v>
      </c>
      <c r="CO28" s="55"/>
      <c r="CP28" s="55"/>
      <c r="CQ28" s="56" t="s">
        <v>125</v>
      </c>
      <c r="CR28" s="55"/>
      <c r="CS28" s="55"/>
      <c r="CT28" s="56" t="s">
        <v>125</v>
      </c>
      <c r="CU28" s="56" t="s">
        <v>125</v>
      </c>
      <c r="CV28" s="56" t="s">
        <v>125</v>
      </c>
      <c r="CW28" s="56" t="s">
        <v>125</v>
      </c>
      <c r="CX28" s="56" t="s">
        <v>125</v>
      </c>
      <c r="CY28" s="56" t="s">
        <v>125</v>
      </c>
      <c r="CZ28" s="58">
        <v>40848</v>
      </c>
      <c r="DA28" s="56" t="s">
        <v>317</v>
      </c>
      <c r="DB28" s="56" t="s">
        <v>125</v>
      </c>
      <c r="DC28" s="56" t="s">
        <v>313</v>
      </c>
      <c r="DD28" s="56" t="s">
        <v>314</v>
      </c>
      <c r="DE28" s="56" t="s">
        <v>125</v>
      </c>
      <c r="DF28" s="56" t="s">
        <v>125</v>
      </c>
      <c r="DG28" s="56" t="s">
        <v>125</v>
      </c>
      <c r="DH28" s="55">
        <v>0</v>
      </c>
      <c r="DI28" s="56" t="s">
        <v>125</v>
      </c>
      <c r="DJ28" s="56" t="s">
        <v>132</v>
      </c>
      <c r="DK28" s="56" t="s">
        <v>125</v>
      </c>
      <c r="DL28" s="56" t="s">
        <v>125</v>
      </c>
      <c r="DM28" s="56" t="s">
        <v>125</v>
      </c>
      <c r="DN28" s="56" t="s">
        <v>486</v>
      </c>
      <c r="DO28" s="56" t="s">
        <v>485</v>
      </c>
      <c r="DP28" s="56" t="s">
        <v>125</v>
      </c>
      <c r="DQ28" s="56" t="s">
        <v>125</v>
      </c>
      <c r="DR28" s="56" t="s">
        <v>125</v>
      </c>
      <c r="DS28" s="56" t="s">
        <v>125</v>
      </c>
      <c r="DT28" s="56" t="s">
        <v>125</v>
      </c>
      <c r="DU28" s="56" t="s">
        <v>321</v>
      </c>
      <c r="DV28" s="56" t="s">
        <v>125</v>
      </c>
      <c r="DW28" s="56" t="s">
        <v>125</v>
      </c>
    </row>
    <row r="29" spans="2:127" x14ac:dyDescent="0.25">
      <c r="B29" s="55">
        <v>12471</v>
      </c>
      <c r="C29" s="58">
        <v>40179</v>
      </c>
      <c r="D29" s="59">
        <v>0</v>
      </c>
      <c r="E29" s="56" t="s">
        <v>302</v>
      </c>
      <c r="F29" s="56" t="s">
        <v>303</v>
      </c>
      <c r="G29" s="56" t="s">
        <v>122</v>
      </c>
      <c r="H29" s="56" t="s">
        <v>324</v>
      </c>
      <c r="I29" s="56" t="s">
        <v>305</v>
      </c>
      <c r="J29" s="56" t="s">
        <v>315</v>
      </c>
      <c r="K29" s="56" t="s">
        <v>123</v>
      </c>
      <c r="L29" s="55">
        <v>40</v>
      </c>
      <c r="M29" s="56" t="s">
        <v>306</v>
      </c>
      <c r="N29" s="55">
        <v>351360</v>
      </c>
      <c r="O29" s="56" t="s">
        <v>485</v>
      </c>
      <c r="P29" s="55">
        <v>28</v>
      </c>
      <c r="Q29" s="55">
        <v>8</v>
      </c>
      <c r="R29" s="22">
        <f>'Price Book'!$B$17*1</f>
        <v>8</v>
      </c>
      <c r="S29" s="22">
        <f t="shared" si="0"/>
        <v>0</v>
      </c>
      <c r="T29" s="55">
        <v>8784</v>
      </c>
      <c r="U29" s="55">
        <v>2810880</v>
      </c>
      <c r="V29" s="22">
        <f t="shared" si="1"/>
        <v>2810880</v>
      </c>
      <c r="W29" s="22">
        <f t="shared" si="2"/>
        <v>0</v>
      </c>
      <c r="X29" s="55">
        <v>2810880</v>
      </c>
      <c r="Y29" s="56" t="s">
        <v>134</v>
      </c>
      <c r="Z29" s="55"/>
      <c r="AA29" s="55"/>
      <c r="AB29" s="56" t="s">
        <v>126</v>
      </c>
      <c r="AC29" s="56" t="s">
        <v>126</v>
      </c>
      <c r="AD29" s="56" t="s">
        <v>127</v>
      </c>
      <c r="AE29" s="56" t="s">
        <v>408</v>
      </c>
      <c r="AF29" s="56" t="s">
        <v>308</v>
      </c>
      <c r="AG29" s="56" t="s">
        <v>185</v>
      </c>
      <c r="AH29" s="56" t="s">
        <v>125</v>
      </c>
      <c r="AI29" s="56" t="s">
        <v>125</v>
      </c>
      <c r="AJ29" s="56" t="s">
        <v>125</v>
      </c>
      <c r="AK29" s="56" t="s">
        <v>125</v>
      </c>
      <c r="AL29" s="56" t="s">
        <v>125</v>
      </c>
      <c r="AM29" s="58">
        <v>40909</v>
      </c>
      <c r="AN29" s="58">
        <v>41274</v>
      </c>
      <c r="AO29" s="56" t="s">
        <v>128</v>
      </c>
      <c r="AP29" s="55">
        <v>8784</v>
      </c>
      <c r="AQ29" s="56" t="s">
        <v>125</v>
      </c>
      <c r="AR29" s="55"/>
      <c r="AS29" s="58"/>
      <c r="AT29" s="56" t="s">
        <v>125</v>
      </c>
      <c r="AU29" s="56" t="s">
        <v>125</v>
      </c>
      <c r="AV29" s="56" t="s">
        <v>310</v>
      </c>
      <c r="AW29" s="56" t="s">
        <v>129</v>
      </c>
      <c r="AX29" s="55">
        <v>0</v>
      </c>
      <c r="AY29" s="55">
        <v>0</v>
      </c>
      <c r="AZ29" s="56" t="s">
        <v>408</v>
      </c>
      <c r="BA29" s="55">
        <v>0</v>
      </c>
      <c r="BB29" s="55">
        <v>0</v>
      </c>
      <c r="BC29" s="56" t="s">
        <v>408</v>
      </c>
      <c r="BD29" s="55">
        <v>0</v>
      </c>
      <c r="BE29" s="55">
        <v>0</v>
      </c>
      <c r="BF29" s="56" t="s">
        <v>408</v>
      </c>
      <c r="BG29" s="55">
        <v>0</v>
      </c>
      <c r="BH29" s="55">
        <v>0</v>
      </c>
      <c r="BI29" s="56" t="s">
        <v>408</v>
      </c>
      <c r="BJ29" s="55"/>
      <c r="BK29" s="55"/>
      <c r="BL29" s="56" t="s">
        <v>130</v>
      </c>
      <c r="BM29" s="56" t="s">
        <v>125</v>
      </c>
      <c r="BN29" s="56" t="s">
        <v>125</v>
      </c>
      <c r="BO29" s="55"/>
      <c r="BP29" s="55"/>
      <c r="BQ29" s="56" t="s">
        <v>125</v>
      </c>
      <c r="BR29" s="56" t="s">
        <v>125</v>
      </c>
      <c r="BS29" s="56" t="s">
        <v>125</v>
      </c>
      <c r="BT29" s="56" t="s">
        <v>125</v>
      </c>
      <c r="BU29" s="56" t="s">
        <v>417</v>
      </c>
      <c r="BV29" s="56" t="s">
        <v>131</v>
      </c>
      <c r="BW29" s="56" t="s">
        <v>125</v>
      </c>
      <c r="BX29" s="56" t="s">
        <v>125</v>
      </c>
      <c r="BY29" s="56" t="s">
        <v>125</v>
      </c>
      <c r="BZ29" s="56" t="s">
        <v>125</v>
      </c>
      <c r="CA29" s="56" t="s">
        <v>125</v>
      </c>
      <c r="CB29" s="56" t="s">
        <v>125</v>
      </c>
      <c r="CC29" s="55">
        <v>0</v>
      </c>
      <c r="CD29" s="55">
        <v>0</v>
      </c>
      <c r="CE29" s="55">
        <v>0</v>
      </c>
      <c r="CF29" s="58"/>
      <c r="CG29" s="58"/>
      <c r="CH29" s="56" t="s">
        <v>125</v>
      </c>
      <c r="CI29" s="59"/>
      <c r="CJ29" s="55"/>
      <c r="CK29" s="56" t="s">
        <v>125</v>
      </c>
      <c r="CL29" s="55"/>
      <c r="CM29" s="55"/>
      <c r="CN29" s="56" t="s">
        <v>125</v>
      </c>
      <c r="CO29" s="55"/>
      <c r="CP29" s="55"/>
      <c r="CQ29" s="56" t="s">
        <v>125</v>
      </c>
      <c r="CR29" s="55"/>
      <c r="CS29" s="55"/>
      <c r="CT29" s="56" t="s">
        <v>125</v>
      </c>
      <c r="CU29" s="56" t="s">
        <v>125</v>
      </c>
      <c r="CV29" s="56" t="s">
        <v>125</v>
      </c>
      <c r="CW29" s="56" t="s">
        <v>125</v>
      </c>
      <c r="CX29" s="56" t="s">
        <v>125</v>
      </c>
      <c r="CY29" s="56" t="s">
        <v>125</v>
      </c>
      <c r="CZ29" s="58">
        <v>40544</v>
      </c>
      <c r="DA29" s="56" t="s">
        <v>317</v>
      </c>
      <c r="DB29" s="56" t="s">
        <v>125</v>
      </c>
      <c r="DC29" s="56" t="s">
        <v>313</v>
      </c>
      <c r="DD29" s="56" t="s">
        <v>314</v>
      </c>
      <c r="DE29" s="56" t="s">
        <v>125</v>
      </c>
      <c r="DF29" s="56" t="s">
        <v>125</v>
      </c>
      <c r="DG29" s="56" t="s">
        <v>125</v>
      </c>
      <c r="DH29" s="55">
        <v>0</v>
      </c>
      <c r="DI29" s="56" t="s">
        <v>125</v>
      </c>
      <c r="DJ29" s="56" t="s">
        <v>132</v>
      </c>
      <c r="DK29" s="56" t="s">
        <v>125</v>
      </c>
      <c r="DL29" s="56" t="s">
        <v>125</v>
      </c>
      <c r="DM29" s="56" t="s">
        <v>125</v>
      </c>
      <c r="DN29" s="56" t="s">
        <v>486</v>
      </c>
      <c r="DO29" s="56" t="s">
        <v>485</v>
      </c>
      <c r="DP29" s="56" t="s">
        <v>125</v>
      </c>
      <c r="DQ29" s="56" t="s">
        <v>125</v>
      </c>
      <c r="DR29" s="56" t="s">
        <v>125</v>
      </c>
      <c r="DS29" s="56" t="s">
        <v>125</v>
      </c>
      <c r="DT29" s="56" t="s">
        <v>125</v>
      </c>
      <c r="DU29" s="56" t="s">
        <v>418</v>
      </c>
      <c r="DV29" s="56" t="s">
        <v>125</v>
      </c>
      <c r="DW29" s="56" t="s">
        <v>125</v>
      </c>
    </row>
    <row r="30" spans="2:127" x14ac:dyDescent="0.25">
      <c r="B30" s="55">
        <v>12473</v>
      </c>
      <c r="C30" s="58">
        <v>40179</v>
      </c>
      <c r="D30" s="59">
        <v>0</v>
      </c>
      <c r="E30" s="56" t="s">
        <v>302</v>
      </c>
      <c r="F30" s="56" t="s">
        <v>303</v>
      </c>
      <c r="G30" s="56" t="s">
        <v>122</v>
      </c>
      <c r="H30" s="56" t="s">
        <v>324</v>
      </c>
      <c r="I30" s="56" t="s">
        <v>305</v>
      </c>
      <c r="J30" s="56" t="s">
        <v>315</v>
      </c>
      <c r="K30" s="56" t="s">
        <v>123</v>
      </c>
      <c r="L30" s="55">
        <v>41</v>
      </c>
      <c r="M30" s="56" t="s">
        <v>306</v>
      </c>
      <c r="N30" s="55">
        <v>360144</v>
      </c>
      <c r="O30" s="56" t="s">
        <v>485</v>
      </c>
      <c r="P30" s="55">
        <v>29</v>
      </c>
      <c r="Q30" s="55">
        <v>8</v>
      </c>
      <c r="R30" s="22">
        <f>'Price Book'!$B$17*1</f>
        <v>8</v>
      </c>
      <c r="S30" s="22">
        <f t="shared" si="0"/>
        <v>0</v>
      </c>
      <c r="T30" s="55">
        <v>8784</v>
      </c>
      <c r="U30" s="55">
        <v>2881152</v>
      </c>
      <c r="V30" s="22">
        <f t="shared" si="1"/>
        <v>2881152</v>
      </c>
      <c r="W30" s="22">
        <f t="shared" si="2"/>
        <v>0</v>
      </c>
      <c r="X30" s="55">
        <v>2881152</v>
      </c>
      <c r="Y30" s="56" t="s">
        <v>134</v>
      </c>
      <c r="Z30" s="55"/>
      <c r="AA30" s="55"/>
      <c r="AB30" s="56" t="s">
        <v>126</v>
      </c>
      <c r="AC30" s="56" t="s">
        <v>126</v>
      </c>
      <c r="AD30" s="56" t="s">
        <v>127</v>
      </c>
      <c r="AE30" s="56" t="s">
        <v>408</v>
      </c>
      <c r="AF30" s="56" t="s">
        <v>308</v>
      </c>
      <c r="AG30" s="56" t="s">
        <v>185</v>
      </c>
      <c r="AH30" s="56" t="s">
        <v>125</v>
      </c>
      <c r="AI30" s="56" t="s">
        <v>125</v>
      </c>
      <c r="AJ30" s="56" t="s">
        <v>125</v>
      </c>
      <c r="AK30" s="56" t="s">
        <v>125</v>
      </c>
      <c r="AL30" s="56" t="s">
        <v>125</v>
      </c>
      <c r="AM30" s="58">
        <v>40909</v>
      </c>
      <c r="AN30" s="58">
        <v>41274</v>
      </c>
      <c r="AO30" s="56" t="s">
        <v>128</v>
      </c>
      <c r="AP30" s="55">
        <v>8784</v>
      </c>
      <c r="AQ30" s="56" t="s">
        <v>125</v>
      </c>
      <c r="AR30" s="55"/>
      <c r="AS30" s="58"/>
      <c r="AT30" s="56" t="s">
        <v>125</v>
      </c>
      <c r="AU30" s="56" t="s">
        <v>125</v>
      </c>
      <c r="AV30" s="56" t="s">
        <v>310</v>
      </c>
      <c r="AW30" s="56" t="s">
        <v>129</v>
      </c>
      <c r="AX30" s="55">
        <v>0</v>
      </c>
      <c r="AY30" s="55">
        <v>0</v>
      </c>
      <c r="AZ30" s="56" t="s">
        <v>408</v>
      </c>
      <c r="BA30" s="55">
        <v>0</v>
      </c>
      <c r="BB30" s="55">
        <v>0</v>
      </c>
      <c r="BC30" s="56" t="s">
        <v>408</v>
      </c>
      <c r="BD30" s="55">
        <v>0</v>
      </c>
      <c r="BE30" s="55">
        <v>0</v>
      </c>
      <c r="BF30" s="56" t="s">
        <v>408</v>
      </c>
      <c r="BG30" s="55">
        <v>0</v>
      </c>
      <c r="BH30" s="55">
        <v>0</v>
      </c>
      <c r="BI30" s="56" t="s">
        <v>408</v>
      </c>
      <c r="BJ30" s="55"/>
      <c r="BK30" s="55"/>
      <c r="BL30" s="56" t="s">
        <v>130</v>
      </c>
      <c r="BM30" s="56" t="s">
        <v>125</v>
      </c>
      <c r="BN30" s="56" t="s">
        <v>125</v>
      </c>
      <c r="BO30" s="55"/>
      <c r="BP30" s="55"/>
      <c r="BQ30" s="56" t="s">
        <v>125</v>
      </c>
      <c r="BR30" s="56" t="s">
        <v>125</v>
      </c>
      <c r="BS30" s="56" t="s">
        <v>125</v>
      </c>
      <c r="BT30" s="56" t="s">
        <v>125</v>
      </c>
      <c r="BU30" s="56" t="s">
        <v>419</v>
      </c>
      <c r="BV30" s="56" t="s">
        <v>131</v>
      </c>
      <c r="BW30" s="56" t="s">
        <v>125</v>
      </c>
      <c r="BX30" s="56" t="s">
        <v>125</v>
      </c>
      <c r="BY30" s="56" t="s">
        <v>125</v>
      </c>
      <c r="BZ30" s="56" t="s">
        <v>125</v>
      </c>
      <c r="CA30" s="56" t="s">
        <v>125</v>
      </c>
      <c r="CB30" s="56" t="s">
        <v>125</v>
      </c>
      <c r="CC30" s="55">
        <v>0</v>
      </c>
      <c r="CD30" s="55">
        <v>0</v>
      </c>
      <c r="CE30" s="55">
        <v>0</v>
      </c>
      <c r="CF30" s="58"/>
      <c r="CG30" s="58"/>
      <c r="CH30" s="56" t="s">
        <v>125</v>
      </c>
      <c r="CI30" s="59"/>
      <c r="CJ30" s="55"/>
      <c r="CK30" s="56" t="s">
        <v>125</v>
      </c>
      <c r="CL30" s="55"/>
      <c r="CM30" s="55"/>
      <c r="CN30" s="56" t="s">
        <v>125</v>
      </c>
      <c r="CO30" s="55"/>
      <c r="CP30" s="55"/>
      <c r="CQ30" s="56" t="s">
        <v>125</v>
      </c>
      <c r="CR30" s="55"/>
      <c r="CS30" s="55"/>
      <c r="CT30" s="56" t="s">
        <v>125</v>
      </c>
      <c r="CU30" s="56" t="s">
        <v>125</v>
      </c>
      <c r="CV30" s="56" t="s">
        <v>125</v>
      </c>
      <c r="CW30" s="56" t="s">
        <v>125</v>
      </c>
      <c r="CX30" s="56" t="s">
        <v>125</v>
      </c>
      <c r="CY30" s="56" t="s">
        <v>125</v>
      </c>
      <c r="CZ30" s="58">
        <v>40544</v>
      </c>
      <c r="DA30" s="56" t="s">
        <v>317</v>
      </c>
      <c r="DB30" s="56" t="s">
        <v>125</v>
      </c>
      <c r="DC30" s="56" t="s">
        <v>313</v>
      </c>
      <c r="DD30" s="56" t="s">
        <v>314</v>
      </c>
      <c r="DE30" s="56" t="s">
        <v>125</v>
      </c>
      <c r="DF30" s="56" t="s">
        <v>125</v>
      </c>
      <c r="DG30" s="56" t="s">
        <v>125</v>
      </c>
      <c r="DH30" s="55">
        <v>0</v>
      </c>
      <c r="DI30" s="56" t="s">
        <v>125</v>
      </c>
      <c r="DJ30" s="56" t="s">
        <v>132</v>
      </c>
      <c r="DK30" s="56" t="s">
        <v>125</v>
      </c>
      <c r="DL30" s="56" t="s">
        <v>125</v>
      </c>
      <c r="DM30" s="56" t="s">
        <v>125</v>
      </c>
      <c r="DN30" s="56" t="s">
        <v>486</v>
      </c>
      <c r="DO30" s="56" t="s">
        <v>485</v>
      </c>
      <c r="DP30" s="56" t="s">
        <v>125</v>
      </c>
      <c r="DQ30" s="56" t="s">
        <v>125</v>
      </c>
      <c r="DR30" s="56" t="s">
        <v>125</v>
      </c>
      <c r="DS30" s="56" t="s">
        <v>125</v>
      </c>
      <c r="DT30" s="56" t="s">
        <v>125</v>
      </c>
      <c r="DU30" s="56" t="s">
        <v>418</v>
      </c>
      <c r="DV30" s="56" t="s">
        <v>125</v>
      </c>
      <c r="DW30" s="56" t="s">
        <v>125</v>
      </c>
    </row>
    <row r="31" spans="2:127" x14ac:dyDescent="0.25">
      <c r="B31" s="55">
        <v>12475</v>
      </c>
      <c r="C31" s="58">
        <v>40179</v>
      </c>
      <c r="D31" s="59">
        <v>0</v>
      </c>
      <c r="E31" s="56" t="s">
        <v>302</v>
      </c>
      <c r="F31" s="56" t="s">
        <v>303</v>
      </c>
      <c r="G31" s="56" t="s">
        <v>122</v>
      </c>
      <c r="H31" s="56" t="s">
        <v>324</v>
      </c>
      <c r="I31" s="56" t="s">
        <v>305</v>
      </c>
      <c r="J31" s="56" t="s">
        <v>315</v>
      </c>
      <c r="K31" s="56" t="s">
        <v>133</v>
      </c>
      <c r="L31" s="55">
        <v>-42</v>
      </c>
      <c r="M31" s="56" t="s">
        <v>306</v>
      </c>
      <c r="N31" s="55">
        <v>-368928</v>
      </c>
      <c r="O31" s="56" t="s">
        <v>485</v>
      </c>
      <c r="P31" s="55">
        <v>30</v>
      </c>
      <c r="Q31" s="55">
        <v>8</v>
      </c>
      <c r="R31" s="22">
        <f>'Price Book'!$B$17*1</f>
        <v>8</v>
      </c>
      <c r="S31" s="22">
        <f t="shared" si="0"/>
        <v>0</v>
      </c>
      <c r="T31" s="55">
        <v>8784</v>
      </c>
      <c r="U31" s="55">
        <v>-2951424</v>
      </c>
      <c r="V31" s="22">
        <f t="shared" si="1"/>
        <v>-2951424</v>
      </c>
      <c r="W31" s="22">
        <f t="shared" si="2"/>
        <v>0</v>
      </c>
      <c r="X31" s="55">
        <v>-2951424</v>
      </c>
      <c r="Y31" s="56" t="s">
        <v>134</v>
      </c>
      <c r="Z31" s="55"/>
      <c r="AA31" s="55"/>
      <c r="AB31" s="56" t="s">
        <v>126</v>
      </c>
      <c r="AC31" s="56" t="s">
        <v>126</v>
      </c>
      <c r="AD31" s="56" t="s">
        <v>127</v>
      </c>
      <c r="AE31" s="56" t="s">
        <v>408</v>
      </c>
      <c r="AF31" s="56" t="s">
        <v>308</v>
      </c>
      <c r="AG31" s="56" t="s">
        <v>185</v>
      </c>
      <c r="AH31" s="56" t="s">
        <v>125</v>
      </c>
      <c r="AI31" s="56" t="s">
        <v>125</v>
      </c>
      <c r="AJ31" s="56" t="s">
        <v>125</v>
      </c>
      <c r="AK31" s="56" t="s">
        <v>125</v>
      </c>
      <c r="AL31" s="56" t="s">
        <v>125</v>
      </c>
      <c r="AM31" s="58">
        <v>40909</v>
      </c>
      <c r="AN31" s="58">
        <v>41274</v>
      </c>
      <c r="AO31" s="56" t="s">
        <v>128</v>
      </c>
      <c r="AP31" s="55">
        <v>8784</v>
      </c>
      <c r="AQ31" s="56" t="s">
        <v>125</v>
      </c>
      <c r="AR31" s="55"/>
      <c r="AS31" s="58"/>
      <c r="AT31" s="56" t="s">
        <v>125</v>
      </c>
      <c r="AU31" s="56" t="s">
        <v>125</v>
      </c>
      <c r="AV31" s="56" t="s">
        <v>310</v>
      </c>
      <c r="AW31" s="56" t="s">
        <v>129</v>
      </c>
      <c r="AX31" s="55">
        <v>0</v>
      </c>
      <c r="AY31" s="55">
        <v>0</v>
      </c>
      <c r="AZ31" s="56" t="s">
        <v>408</v>
      </c>
      <c r="BA31" s="55">
        <v>0</v>
      </c>
      <c r="BB31" s="55">
        <v>0</v>
      </c>
      <c r="BC31" s="56" t="s">
        <v>408</v>
      </c>
      <c r="BD31" s="55">
        <v>0</v>
      </c>
      <c r="BE31" s="55">
        <v>0</v>
      </c>
      <c r="BF31" s="56" t="s">
        <v>408</v>
      </c>
      <c r="BG31" s="55">
        <v>0</v>
      </c>
      <c r="BH31" s="55">
        <v>0</v>
      </c>
      <c r="BI31" s="56" t="s">
        <v>408</v>
      </c>
      <c r="BJ31" s="55"/>
      <c r="BK31" s="55"/>
      <c r="BL31" s="56" t="s">
        <v>130</v>
      </c>
      <c r="BM31" s="56" t="s">
        <v>125</v>
      </c>
      <c r="BN31" s="56" t="s">
        <v>125</v>
      </c>
      <c r="BO31" s="55"/>
      <c r="BP31" s="55"/>
      <c r="BQ31" s="56" t="s">
        <v>125</v>
      </c>
      <c r="BR31" s="56" t="s">
        <v>125</v>
      </c>
      <c r="BS31" s="56" t="s">
        <v>125</v>
      </c>
      <c r="BT31" s="56" t="s">
        <v>125</v>
      </c>
      <c r="BU31" s="56" t="s">
        <v>420</v>
      </c>
      <c r="BV31" s="56" t="s">
        <v>131</v>
      </c>
      <c r="BW31" s="56" t="s">
        <v>125</v>
      </c>
      <c r="BX31" s="56" t="s">
        <v>125</v>
      </c>
      <c r="BY31" s="56" t="s">
        <v>125</v>
      </c>
      <c r="BZ31" s="56" t="s">
        <v>125</v>
      </c>
      <c r="CA31" s="56" t="s">
        <v>125</v>
      </c>
      <c r="CB31" s="56" t="s">
        <v>125</v>
      </c>
      <c r="CC31" s="55">
        <v>0</v>
      </c>
      <c r="CD31" s="55">
        <v>0</v>
      </c>
      <c r="CE31" s="55">
        <v>0</v>
      </c>
      <c r="CF31" s="58"/>
      <c r="CG31" s="58"/>
      <c r="CH31" s="56" t="s">
        <v>125</v>
      </c>
      <c r="CI31" s="59"/>
      <c r="CJ31" s="55"/>
      <c r="CK31" s="56" t="s">
        <v>125</v>
      </c>
      <c r="CL31" s="55"/>
      <c r="CM31" s="55"/>
      <c r="CN31" s="56" t="s">
        <v>125</v>
      </c>
      <c r="CO31" s="55"/>
      <c r="CP31" s="55"/>
      <c r="CQ31" s="56" t="s">
        <v>125</v>
      </c>
      <c r="CR31" s="55"/>
      <c r="CS31" s="55"/>
      <c r="CT31" s="56" t="s">
        <v>125</v>
      </c>
      <c r="CU31" s="56" t="s">
        <v>125</v>
      </c>
      <c r="CV31" s="56" t="s">
        <v>125</v>
      </c>
      <c r="CW31" s="56" t="s">
        <v>125</v>
      </c>
      <c r="CX31" s="56" t="s">
        <v>125</v>
      </c>
      <c r="CY31" s="56" t="s">
        <v>125</v>
      </c>
      <c r="CZ31" s="58">
        <v>40544</v>
      </c>
      <c r="DA31" s="56" t="s">
        <v>317</v>
      </c>
      <c r="DB31" s="56" t="s">
        <v>125</v>
      </c>
      <c r="DC31" s="56" t="s">
        <v>313</v>
      </c>
      <c r="DD31" s="56" t="s">
        <v>314</v>
      </c>
      <c r="DE31" s="56" t="s">
        <v>125</v>
      </c>
      <c r="DF31" s="56" t="s">
        <v>125</v>
      </c>
      <c r="DG31" s="56" t="s">
        <v>125</v>
      </c>
      <c r="DH31" s="55">
        <v>0</v>
      </c>
      <c r="DI31" s="56" t="s">
        <v>125</v>
      </c>
      <c r="DJ31" s="56" t="s">
        <v>132</v>
      </c>
      <c r="DK31" s="56" t="s">
        <v>125</v>
      </c>
      <c r="DL31" s="56" t="s">
        <v>125</v>
      </c>
      <c r="DM31" s="56" t="s">
        <v>125</v>
      </c>
      <c r="DN31" s="56" t="s">
        <v>486</v>
      </c>
      <c r="DO31" s="56" t="s">
        <v>485</v>
      </c>
      <c r="DP31" s="56" t="s">
        <v>125</v>
      </c>
      <c r="DQ31" s="56" t="s">
        <v>125</v>
      </c>
      <c r="DR31" s="56" t="s">
        <v>125</v>
      </c>
      <c r="DS31" s="56" t="s">
        <v>125</v>
      </c>
      <c r="DT31" s="56" t="s">
        <v>125</v>
      </c>
      <c r="DU31" s="56" t="s">
        <v>418</v>
      </c>
      <c r="DV31" s="56" t="s">
        <v>125</v>
      </c>
      <c r="DW31" s="56" t="s">
        <v>125</v>
      </c>
    </row>
    <row r="32" spans="2:127" x14ac:dyDescent="0.25">
      <c r="B32" s="55">
        <v>12375</v>
      </c>
      <c r="C32" s="58">
        <v>40179</v>
      </c>
      <c r="D32" s="59">
        <v>0</v>
      </c>
      <c r="E32" s="56" t="s">
        <v>302</v>
      </c>
      <c r="F32" s="56" t="s">
        <v>303</v>
      </c>
      <c r="G32" s="56" t="s">
        <v>122</v>
      </c>
      <c r="H32" s="56" t="s">
        <v>324</v>
      </c>
      <c r="I32" s="56" t="s">
        <v>305</v>
      </c>
      <c r="J32" s="56" t="s">
        <v>315</v>
      </c>
      <c r="K32" s="56" t="s">
        <v>123</v>
      </c>
      <c r="L32" s="55">
        <v>40</v>
      </c>
      <c r="M32" s="56" t="s">
        <v>306</v>
      </c>
      <c r="N32" s="55">
        <v>351360</v>
      </c>
      <c r="O32" s="56" t="s">
        <v>485</v>
      </c>
      <c r="P32" s="55">
        <v>28</v>
      </c>
      <c r="Q32" s="55">
        <v>8</v>
      </c>
      <c r="R32" s="22">
        <f>'Price Book'!$B$17*1</f>
        <v>8</v>
      </c>
      <c r="S32" s="22">
        <f t="shared" si="0"/>
        <v>0</v>
      </c>
      <c r="T32" s="55">
        <v>8784</v>
      </c>
      <c r="U32" s="55">
        <v>2810880</v>
      </c>
      <c r="V32" s="22">
        <f t="shared" si="1"/>
        <v>2810880</v>
      </c>
      <c r="W32" s="22">
        <f t="shared" si="2"/>
        <v>0</v>
      </c>
      <c r="X32" s="55">
        <v>2810880</v>
      </c>
      <c r="Y32" s="56" t="s">
        <v>134</v>
      </c>
      <c r="Z32" s="55"/>
      <c r="AA32" s="55"/>
      <c r="AB32" s="56" t="s">
        <v>126</v>
      </c>
      <c r="AC32" s="56" t="s">
        <v>126</v>
      </c>
      <c r="AD32" s="56" t="s">
        <v>127</v>
      </c>
      <c r="AE32" s="56" t="s">
        <v>124</v>
      </c>
      <c r="AF32" s="56" t="s">
        <v>308</v>
      </c>
      <c r="AG32" s="56" t="s">
        <v>185</v>
      </c>
      <c r="AH32" s="56" t="s">
        <v>125</v>
      </c>
      <c r="AI32" s="56" t="s">
        <v>125</v>
      </c>
      <c r="AJ32" s="56" t="s">
        <v>125</v>
      </c>
      <c r="AK32" s="56" t="s">
        <v>125</v>
      </c>
      <c r="AL32" s="56" t="s">
        <v>125</v>
      </c>
      <c r="AM32" s="58">
        <v>40909</v>
      </c>
      <c r="AN32" s="58">
        <v>41274</v>
      </c>
      <c r="AO32" s="56" t="s">
        <v>128</v>
      </c>
      <c r="AP32" s="55">
        <v>8784</v>
      </c>
      <c r="AQ32" s="56" t="s">
        <v>125</v>
      </c>
      <c r="AR32" s="55"/>
      <c r="AS32" s="58"/>
      <c r="AT32" s="56" t="s">
        <v>125</v>
      </c>
      <c r="AU32" s="56" t="s">
        <v>125</v>
      </c>
      <c r="AV32" s="56" t="s">
        <v>310</v>
      </c>
      <c r="AW32" s="56" t="s">
        <v>129</v>
      </c>
      <c r="AX32" s="55">
        <v>0</v>
      </c>
      <c r="AY32" s="55">
        <v>0</v>
      </c>
      <c r="AZ32" s="56" t="s">
        <v>124</v>
      </c>
      <c r="BA32" s="55">
        <v>0</v>
      </c>
      <c r="BB32" s="55">
        <v>0</v>
      </c>
      <c r="BC32" s="56" t="s">
        <v>124</v>
      </c>
      <c r="BD32" s="55">
        <v>0</v>
      </c>
      <c r="BE32" s="55">
        <v>0</v>
      </c>
      <c r="BF32" s="56" t="s">
        <v>124</v>
      </c>
      <c r="BG32" s="55">
        <v>0</v>
      </c>
      <c r="BH32" s="55">
        <v>0</v>
      </c>
      <c r="BI32" s="56" t="s">
        <v>124</v>
      </c>
      <c r="BJ32" s="55"/>
      <c r="BK32" s="55"/>
      <c r="BL32" s="56" t="s">
        <v>130</v>
      </c>
      <c r="BM32" s="56" t="s">
        <v>125</v>
      </c>
      <c r="BN32" s="56" t="s">
        <v>125</v>
      </c>
      <c r="BO32" s="55"/>
      <c r="BP32" s="55"/>
      <c r="BQ32" s="56" t="s">
        <v>125</v>
      </c>
      <c r="BR32" s="56" t="s">
        <v>125</v>
      </c>
      <c r="BS32" s="56" t="s">
        <v>125</v>
      </c>
      <c r="BT32" s="56" t="s">
        <v>125</v>
      </c>
      <c r="BU32" s="56" t="s">
        <v>325</v>
      </c>
      <c r="BV32" s="56" t="s">
        <v>131</v>
      </c>
      <c r="BW32" s="56" t="s">
        <v>125</v>
      </c>
      <c r="BX32" s="56" t="s">
        <v>125</v>
      </c>
      <c r="BY32" s="56" t="s">
        <v>125</v>
      </c>
      <c r="BZ32" s="56" t="s">
        <v>125</v>
      </c>
      <c r="CA32" s="56" t="s">
        <v>125</v>
      </c>
      <c r="CB32" s="56" t="s">
        <v>125</v>
      </c>
      <c r="CC32" s="55">
        <v>0</v>
      </c>
      <c r="CD32" s="55">
        <v>0</v>
      </c>
      <c r="CE32" s="55">
        <v>0</v>
      </c>
      <c r="CF32" s="58"/>
      <c r="CG32" s="58"/>
      <c r="CH32" s="56" t="s">
        <v>125</v>
      </c>
      <c r="CI32" s="59"/>
      <c r="CJ32" s="55"/>
      <c r="CK32" s="56" t="s">
        <v>125</v>
      </c>
      <c r="CL32" s="55"/>
      <c r="CM32" s="55"/>
      <c r="CN32" s="56" t="s">
        <v>125</v>
      </c>
      <c r="CO32" s="55"/>
      <c r="CP32" s="55"/>
      <c r="CQ32" s="56" t="s">
        <v>125</v>
      </c>
      <c r="CR32" s="55"/>
      <c r="CS32" s="55"/>
      <c r="CT32" s="56" t="s">
        <v>125</v>
      </c>
      <c r="CU32" s="56" t="s">
        <v>125</v>
      </c>
      <c r="CV32" s="56" t="s">
        <v>125</v>
      </c>
      <c r="CW32" s="56" t="s">
        <v>125</v>
      </c>
      <c r="CX32" s="56" t="s">
        <v>125</v>
      </c>
      <c r="CY32" s="56" t="s">
        <v>125</v>
      </c>
      <c r="CZ32" s="58">
        <v>40544</v>
      </c>
      <c r="DA32" s="56" t="s">
        <v>317</v>
      </c>
      <c r="DB32" s="56" t="s">
        <v>125</v>
      </c>
      <c r="DC32" s="56" t="s">
        <v>313</v>
      </c>
      <c r="DD32" s="56" t="s">
        <v>314</v>
      </c>
      <c r="DE32" s="56" t="s">
        <v>125</v>
      </c>
      <c r="DF32" s="56" t="s">
        <v>125</v>
      </c>
      <c r="DG32" s="56" t="s">
        <v>125</v>
      </c>
      <c r="DH32" s="55">
        <v>0</v>
      </c>
      <c r="DI32" s="56" t="s">
        <v>125</v>
      </c>
      <c r="DJ32" s="56" t="s">
        <v>132</v>
      </c>
      <c r="DK32" s="56" t="s">
        <v>125</v>
      </c>
      <c r="DL32" s="56" t="s">
        <v>125</v>
      </c>
      <c r="DM32" s="56" t="s">
        <v>125</v>
      </c>
      <c r="DN32" s="56" t="s">
        <v>486</v>
      </c>
      <c r="DO32" s="56" t="s">
        <v>485</v>
      </c>
      <c r="DP32" s="56" t="s">
        <v>125</v>
      </c>
      <c r="DQ32" s="56" t="s">
        <v>125</v>
      </c>
      <c r="DR32" s="56" t="s">
        <v>125</v>
      </c>
      <c r="DS32" s="56" t="s">
        <v>125</v>
      </c>
      <c r="DT32" s="56" t="s">
        <v>125</v>
      </c>
      <c r="DU32" s="56" t="s">
        <v>326</v>
      </c>
      <c r="DV32" s="56" t="s">
        <v>125</v>
      </c>
      <c r="DW32" s="56" t="s">
        <v>125</v>
      </c>
    </row>
    <row r="33" spans="2:127" x14ac:dyDescent="0.25">
      <c r="B33" s="55">
        <v>12377</v>
      </c>
      <c r="C33" s="58">
        <v>40179</v>
      </c>
      <c r="D33" s="59">
        <v>0</v>
      </c>
      <c r="E33" s="56" t="s">
        <v>302</v>
      </c>
      <c r="F33" s="56" t="s">
        <v>303</v>
      </c>
      <c r="G33" s="56" t="s">
        <v>122</v>
      </c>
      <c r="H33" s="56" t="s">
        <v>324</v>
      </c>
      <c r="I33" s="56" t="s">
        <v>305</v>
      </c>
      <c r="J33" s="56" t="s">
        <v>315</v>
      </c>
      <c r="K33" s="56" t="s">
        <v>123</v>
      </c>
      <c r="L33" s="55">
        <v>41</v>
      </c>
      <c r="M33" s="56" t="s">
        <v>306</v>
      </c>
      <c r="N33" s="55">
        <v>360144</v>
      </c>
      <c r="O33" s="56" t="s">
        <v>485</v>
      </c>
      <c r="P33" s="55">
        <v>29</v>
      </c>
      <c r="Q33" s="55">
        <v>8</v>
      </c>
      <c r="R33" s="22">
        <f>'Price Book'!$B$17*1</f>
        <v>8</v>
      </c>
      <c r="S33" s="22">
        <f t="shared" si="0"/>
        <v>0</v>
      </c>
      <c r="T33" s="55">
        <v>8784</v>
      </c>
      <c r="U33" s="55">
        <v>2881152</v>
      </c>
      <c r="V33" s="22">
        <f t="shared" si="1"/>
        <v>2881152</v>
      </c>
      <c r="W33" s="22">
        <f t="shared" si="2"/>
        <v>0</v>
      </c>
      <c r="X33" s="55">
        <v>2881152</v>
      </c>
      <c r="Y33" s="56" t="s">
        <v>134</v>
      </c>
      <c r="Z33" s="55"/>
      <c r="AA33" s="55"/>
      <c r="AB33" s="56" t="s">
        <v>126</v>
      </c>
      <c r="AC33" s="56" t="s">
        <v>126</v>
      </c>
      <c r="AD33" s="56" t="s">
        <v>127</v>
      </c>
      <c r="AE33" s="56" t="s">
        <v>124</v>
      </c>
      <c r="AF33" s="56" t="s">
        <v>308</v>
      </c>
      <c r="AG33" s="56" t="s">
        <v>185</v>
      </c>
      <c r="AH33" s="56" t="s">
        <v>125</v>
      </c>
      <c r="AI33" s="56" t="s">
        <v>125</v>
      </c>
      <c r="AJ33" s="56" t="s">
        <v>125</v>
      </c>
      <c r="AK33" s="56" t="s">
        <v>125</v>
      </c>
      <c r="AL33" s="56" t="s">
        <v>125</v>
      </c>
      <c r="AM33" s="58">
        <v>40909</v>
      </c>
      <c r="AN33" s="58">
        <v>41274</v>
      </c>
      <c r="AO33" s="56" t="s">
        <v>128</v>
      </c>
      <c r="AP33" s="55">
        <v>8784</v>
      </c>
      <c r="AQ33" s="56" t="s">
        <v>125</v>
      </c>
      <c r="AR33" s="55"/>
      <c r="AS33" s="58"/>
      <c r="AT33" s="56" t="s">
        <v>125</v>
      </c>
      <c r="AU33" s="56" t="s">
        <v>125</v>
      </c>
      <c r="AV33" s="56" t="s">
        <v>310</v>
      </c>
      <c r="AW33" s="56" t="s">
        <v>129</v>
      </c>
      <c r="AX33" s="55">
        <v>0</v>
      </c>
      <c r="AY33" s="55">
        <v>0</v>
      </c>
      <c r="AZ33" s="56" t="s">
        <v>124</v>
      </c>
      <c r="BA33" s="55">
        <v>0</v>
      </c>
      <c r="BB33" s="55">
        <v>0</v>
      </c>
      <c r="BC33" s="56" t="s">
        <v>124</v>
      </c>
      <c r="BD33" s="55">
        <v>0</v>
      </c>
      <c r="BE33" s="55">
        <v>0</v>
      </c>
      <c r="BF33" s="56" t="s">
        <v>124</v>
      </c>
      <c r="BG33" s="55">
        <v>0</v>
      </c>
      <c r="BH33" s="55">
        <v>0</v>
      </c>
      <c r="BI33" s="56" t="s">
        <v>124</v>
      </c>
      <c r="BJ33" s="55"/>
      <c r="BK33" s="55"/>
      <c r="BL33" s="56" t="s">
        <v>130</v>
      </c>
      <c r="BM33" s="56" t="s">
        <v>125</v>
      </c>
      <c r="BN33" s="56" t="s">
        <v>125</v>
      </c>
      <c r="BO33" s="55"/>
      <c r="BP33" s="55"/>
      <c r="BQ33" s="56" t="s">
        <v>125</v>
      </c>
      <c r="BR33" s="56" t="s">
        <v>125</v>
      </c>
      <c r="BS33" s="56" t="s">
        <v>125</v>
      </c>
      <c r="BT33" s="56" t="s">
        <v>125</v>
      </c>
      <c r="BU33" s="56" t="s">
        <v>327</v>
      </c>
      <c r="BV33" s="56" t="s">
        <v>131</v>
      </c>
      <c r="BW33" s="56" t="s">
        <v>125</v>
      </c>
      <c r="BX33" s="56" t="s">
        <v>125</v>
      </c>
      <c r="BY33" s="56" t="s">
        <v>125</v>
      </c>
      <c r="BZ33" s="56" t="s">
        <v>125</v>
      </c>
      <c r="CA33" s="56" t="s">
        <v>125</v>
      </c>
      <c r="CB33" s="56" t="s">
        <v>125</v>
      </c>
      <c r="CC33" s="55">
        <v>0</v>
      </c>
      <c r="CD33" s="55">
        <v>0</v>
      </c>
      <c r="CE33" s="55">
        <v>0</v>
      </c>
      <c r="CF33" s="58"/>
      <c r="CG33" s="58"/>
      <c r="CH33" s="56" t="s">
        <v>125</v>
      </c>
      <c r="CI33" s="59"/>
      <c r="CJ33" s="55"/>
      <c r="CK33" s="56" t="s">
        <v>125</v>
      </c>
      <c r="CL33" s="55"/>
      <c r="CM33" s="55"/>
      <c r="CN33" s="56" t="s">
        <v>125</v>
      </c>
      <c r="CO33" s="55"/>
      <c r="CP33" s="55"/>
      <c r="CQ33" s="56" t="s">
        <v>125</v>
      </c>
      <c r="CR33" s="55"/>
      <c r="CS33" s="55"/>
      <c r="CT33" s="56" t="s">
        <v>125</v>
      </c>
      <c r="CU33" s="56" t="s">
        <v>125</v>
      </c>
      <c r="CV33" s="56" t="s">
        <v>125</v>
      </c>
      <c r="CW33" s="56" t="s">
        <v>125</v>
      </c>
      <c r="CX33" s="56" t="s">
        <v>125</v>
      </c>
      <c r="CY33" s="56" t="s">
        <v>125</v>
      </c>
      <c r="CZ33" s="58">
        <v>40544</v>
      </c>
      <c r="DA33" s="56" t="s">
        <v>317</v>
      </c>
      <c r="DB33" s="56" t="s">
        <v>125</v>
      </c>
      <c r="DC33" s="56" t="s">
        <v>313</v>
      </c>
      <c r="DD33" s="56" t="s">
        <v>314</v>
      </c>
      <c r="DE33" s="56" t="s">
        <v>125</v>
      </c>
      <c r="DF33" s="56" t="s">
        <v>125</v>
      </c>
      <c r="DG33" s="56" t="s">
        <v>125</v>
      </c>
      <c r="DH33" s="55">
        <v>0</v>
      </c>
      <c r="DI33" s="56" t="s">
        <v>125</v>
      </c>
      <c r="DJ33" s="56" t="s">
        <v>132</v>
      </c>
      <c r="DK33" s="56" t="s">
        <v>125</v>
      </c>
      <c r="DL33" s="56" t="s">
        <v>125</v>
      </c>
      <c r="DM33" s="56" t="s">
        <v>125</v>
      </c>
      <c r="DN33" s="56" t="s">
        <v>486</v>
      </c>
      <c r="DO33" s="56" t="s">
        <v>485</v>
      </c>
      <c r="DP33" s="56" t="s">
        <v>125</v>
      </c>
      <c r="DQ33" s="56" t="s">
        <v>125</v>
      </c>
      <c r="DR33" s="56" t="s">
        <v>125</v>
      </c>
      <c r="DS33" s="56" t="s">
        <v>125</v>
      </c>
      <c r="DT33" s="56" t="s">
        <v>125</v>
      </c>
      <c r="DU33" s="56" t="s">
        <v>326</v>
      </c>
      <c r="DV33" s="56" t="s">
        <v>125</v>
      </c>
      <c r="DW33" s="56" t="s">
        <v>125</v>
      </c>
    </row>
    <row r="34" spans="2:127" x14ac:dyDescent="0.25">
      <c r="B34" s="55">
        <v>12379</v>
      </c>
      <c r="C34" s="58">
        <v>40179</v>
      </c>
      <c r="D34" s="59">
        <v>0</v>
      </c>
      <c r="E34" s="56" t="s">
        <v>302</v>
      </c>
      <c r="F34" s="56" t="s">
        <v>303</v>
      </c>
      <c r="G34" s="56" t="s">
        <v>122</v>
      </c>
      <c r="H34" s="56" t="s">
        <v>324</v>
      </c>
      <c r="I34" s="56" t="s">
        <v>305</v>
      </c>
      <c r="J34" s="56" t="s">
        <v>315</v>
      </c>
      <c r="K34" s="56" t="s">
        <v>133</v>
      </c>
      <c r="L34" s="55">
        <v>-42</v>
      </c>
      <c r="M34" s="56" t="s">
        <v>306</v>
      </c>
      <c r="N34" s="55">
        <v>-368928</v>
      </c>
      <c r="O34" s="56" t="s">
        <v>485</v>
      </c>
      <c r="P34" s="55">
        <v>30</v>
      </c>
      <c r="Q34" s="55">
        <v>8</v>
      </c>
      <c r="R34" s="22">
        <f>'Price Book'!$B$17*1</f>
        <v>8</v>
      </c>
      <c r="S34" s="22">
        <f t="shared" si="0"/>
        <v>0</v>
      </c>
      <c r="T34" s="55">
        <v>8784</v>
      </c>
      <c r="U34" s="55">
        <v>-2951424</v>
      </c>
      <c r="V34" s="22">
        <f t="shared" si="1"/>
        <v>-2951424</v>
      </c>
      <c r="W34" s="22">
        <f t="shared" si="2"/>
        <v>0</v>
      </c>
      <c r="X34" s="55">
        <v>-2951424</v>
      </c>
      <c r="Y34" s="56" t="s">
        <v>134</v>
      </c>
      <c r="Z34" s="55"/>
      <c r="AA34" s="55"/>
      <c r="AB34" s="56" t="s">
        <v>126</v>
      </c>
      <c r="AC34" s="56" t="s">
        <v>126</v>
      </c>
      <c r="AD34" s="56" t="s">
        <v>127</v>
      </c>
      <c r="AE34" s="56" t="s">
        <v>124</v>
      </c>
      <c r="AF34" s="56" t="s">
        <v>308</v>
      </c>
      <c r="AG34" s="56" t="s">
        <v>185</v>
      </c>
      <c r="AH34" s="56" t="s">
        <v>125</v>
      </c>
      <c r="AI34" s="56" t="s">
        <v>125</v>
      </c>
      <c r="AJ34" s="56" t="s">
        <v>125</v>
      </c>
      <c r="AK34" s="56" t="s">
        <v>125</v>
      </c>
      <c r="AL34" s="56" t="s">
        <v>125</v>
      </c>
      <c r="AM34" s="58">
        <v>40909</v>
      </c>
      <c r="AN34" s="58">
        <v>41274</v>
      </c>
      <c r="AO34" s="56" t="s">
        <v>128</v>
      </c>
      <c r="AP34" s="55">
        <v>8784</v>
      </c>
      <c r="AQ34" s="56" t="s">
        <v>125</v>
      </c>
      <c r="AR34" s="55"/>
      <c r="AS34" s="58"/>
      <c r="AT34" s="56" t="s">
        <v>125</v>
      </c>
      <c r="AU34" s="56" t="s">
        <v>125</v>
      </c>
      <c r="AV34" s="56" t="s">
        <v>310</v>
      </c>
      <c r="AW34" s="56" t="s">
        <v>129</v>
      </c>
      <c r="AX34" s="55">
        <v>0</v>
      </c>
      <c r="AY34" s="55">
        <v>0</v>
      </c>
      <c r="AZ34" s="56" t="s">
        <v>124</v>
      </c>
      <c r="BA34" s="55">
        <v>0</v>
      </c>
      <c r="BB34" s="55">
        <v>0</v>
      </c>
      <c r="BC34" s="56" t="s">
        <v>124</v>
      </c>
      <c r="BD34" s="55">
        <v>0</v>
      </c>
      <c r="BE34" s="55">
        <v>0</v>
      </c>
      <c r="BF34" s="56" t="s">
        <v>124</v>
      </c>
      <c r="BG34" s="55">
        <v>0</v>
      </c>
      <c r="BH34" s="55">
        <v>0</v>
      </c>
      <c r="BI34" s="56" t="s">
        <v>124</v>
      </c>
      <c r="BJ34" s="55"/>
      <c r="BK34" s="55"/>
      <c r="BL34" s="56" t="s">
        <v>130</v>
      </c>
      <c r="BM34" s="56" t="s">
        <v>125</v>
      </c>
      <c r="BN34" s="56" t="s">
        <v>125</v>
      </c>
      <c r="BO34" s="55"/>
      <c r="BP34" s="55"/>
      <c r="BQ34" s="56" t="s">
        <v>125</v>
      </c>
      <c r="BR34" s="56" t="s">
        <v>125</v>
      </c>
      <c r="BS34" s="56" t="s">
        <v>125</v>
      </c>
      <c r="BT34" s="56" t="s">
        <v>125</v>
      </c>
      <c r="BU34" s="56" t="s">
        <v>328</v>
      </c>
      <c r="BV34" s="56" t="s">
        <v>131</v>
      </c>
      <c r="BW34" s="56" t="s">
        <v>125</v>
      </c>
      <c r="BX34" s="56" t="s">
        <v>125</v>
      </c>
      <c r="BY34" s="56" t="s">
        <v>125</v>
      </c>
      <c r="BZ34" s="56" t="s">
        <v>125</v>
      </c>
      <c r="CA34" s="56" t="s">
        <v>125</v>
      </c>
      <c r="CB34" s="56" t="s">
        <v>125</v>
      </c>
      <c r="CC34" s="55">
        <v>0</v>
      </c>
      <c r="CD34" s="55">
        <v>0</v>
      </c>
      <c r="CE34" s="55">
        <v>0</v>
      </c>
      <c r="CF34" s="58"/>
      <c r="CG34" s="58"/>
      <c r="CH34" s="56" t="s">
        <v>125</v>
      </c>
      <c r="CI34" s="59"/>
      <c r="CJ34" s="55"/>
      <c r="CK34" s="56" t="s">
        <v>125</v>
      </c>
      <c r="CL34" s="55"/>
      <c r="CM34" s="55"/>
      <c r="CN34" s="56" t="s">
        <v>125</v>
      </c>
      <c r="CO34" s="55"/>
      <c r="CP34" s="55"/>
      <c r="CQ34" s="56" t="s">
        <v>125</v>
      </c>
      <c r="CR34" s="55"/>
      <c r="CS34" s="55"/>
      <c r="CT34" s="56" t="s">
        <v>125</v>
      </c>
      <c r="CU34" s="56" t="s">
        <v>125</v>
      </c>
      <c r="CV34" s="56" t="s">
        <v>125</v>
      </c>
      <c r="CW34" s="56" t="s">
        <v>125</v>
      </c>
      <c r="CX34" s="56" t="s">
        <v>125</v>
      </c>
      <c r="CY34" s="56" t="s">
        <v>125</v>
      </c>
      <c r="CZ34" s="58">
        <v>40544</v>
      </c>
      <c r="DA34" s="56" t="s">
        <v>317</v>
      </c>
      <c r="DB34" s="56" t="s">
        <v>125</v>
      </c>
      <c r="DC34" s="56" t="s">
        <v>313</v>
      </c>
      <c r="DD34" s="56" t="s">
        <v>314</v>
      </c>
      <c r="DE34" s="56" t="s">
        <v>125</v>
      </c>
      <c r="DF34" s="56" t="s">
        <v>125</v>
      </c>
      <c r="DG34" s="56" t="s">
        <v>125</v>
      </c>
      <c r="DH34" s="55">
        <v>0</v>
      </c>
      <c r="DI34" s="56" t="s">
        <v>125</v>
      </c>
      <c r="DJ34" s="56" t="s">
        <v>132</v>
      </c>
      <c r="DK34" s="56" t="s">
        <v>125</v>
      </c>
      <c r="DL34" s="56" t="s">
        <v>125</v>
      </c>
      <c r="DM34" s="56" t="s">
        <v>125</v>
      </c>
      <c r="DN34" s="56" t="s">
        <v>486</v>
      </c>
      <c r="DO34" s="56" t="s">
        <v>485</v>
      </c>
      <c r="DP34" s="56" t="s">
        <v>125</v>
      </c>
      <c r="DQ34" s="56" t="s">
        <v>125</v>
      </c>
      <c r="DR34" s="56" t="s">
        <v>125</v>
      </c>
      <c r="DS34" s="56" t="s">
        <v>125</v>
      </c>
      <c r="DT34" s="56" t="s">
        <v>125</v>
      </c>
      <c r="DU34" s="56" t="s">
        <v>326</v>
      </c>
      <c r="DV34" s="56" t="s">
        <v>125</v>
      </c>
      <c r="DW34" s="56" t="s">
        <v>125</v>
      </c>
    </row>
    <row r="35" spans="2:127" x14ac:dyDescent="0.25">
      <c r="B35" s="55">
        <v>12477</v>
      </c>
      <c r="C35" s="58">
        <v>40179</v>
      </c>
      <c r="D35" s="59">
        <v>0</v>
      </c>
      <c r="E35" s="56" t="s">
        <v>302</v>
      </c>
      <c r="F35" s="56" t="s">
        <v>303</v>
      </c>
      <c r="G35" s="56" t="s">
        <v>122</v>
      </c>
      <c r="H35" s="56" t="s">
        <v>324</v>
      </c>
      <c r="I35" s="56" t="s">
        <v>305</v>
      </c>
      <c r="J35" s="56" t="s">
        <v>315</v>
      </c>
      <c r="K35" s="56" t="s">
        <v>123</v>
      </c>
      <c r="L35" s="55">
        <v>40</v>
      </c>
      <c r="M35" s="56" t="s">
        <v>306</v>
      </c>
      <c r="N35" s="55">
        <v>351360</v>
      </c>
      <c r="O35" s="56" t="s">
        <v>485</v>
      </c>
      <c r="P35" s="55">
        <v>28</v>
      </c>
      <c r="Q35" s="55">
        <v>8</v>
      </c>
      <c r="R35" s="22">
        <f>'Price Book'!$B$17*1</f>
        <v>8</v>
      </c>
      <c r="S35" s="22">
        <f t="shared" si="0"/>
        <v>0</v>
      </c>
      <c r="T35" s="55">
        <v>8784</v>
      </c>
      <c r="U35" s="55">
        <v>2810880</v>
      </c>
      <c r="V35" s="22">
        <f t="shared" si="1"/>
        <v>2810880</v>
      </c>
      <c r="W35" s="22">
        <f t="shared" si="2"/>
        <v>0</v>
      </c>
      <c r="X35" s="55">
        <v>2810880</v>
      </c>
      <c r="Y35" s="56" t="s">
        <v>134</v>
      </c>
      <c r="Z35" s="55"/>
      <c r="AA35" s="55"/>
      <c r="AB35" s="56" t="s">
        <v>126</v>
      </c>
      <c r="AC35" s="56" t="s">
        <v>126</v>
      </c>
      <c r="AD35" s="56" t="s">
        <v>127</v>
      </c>
      <c r="AE35" s="56" t="s">
        <v>408</v>
      </c>
      <c r="AF35" s="56" t="s">
        <v>308</v>
      </c>
      <c r="AG35" s="56" t="s">
        <v>185</v>
      </c>
      <c r="AH35" s="56" t="s">
        <v>125</v>
      </c>
      <c r="AI35" s="56" t="s">
        <v>125</v>
      </c>
      <c r="AJ35" s="56" t="s">
        <v>125</v>
      </c>
      <c r="AK35" s="56" t="s">
        <v>125</v>
      </c>
      <c r="AL35" s="56" t="s">
        <v>125</v>
      </c>
      <c r="AM35" s="58">
        <v>40909</v>
      </c>
      <c r="AN35" s="58">
        <v>41274</v>
      </c>
      <c r="AO35" s="56" t="s">
        <v>128</v>
      </c>
      <c r="AP35" s="55">
        <v>8784</v>
      </c>
      <c r="AQ35" s="56" t="s">
        <v>125</v>
      </c>
      <c r="AR35" s="55"/>
      <c r="AS35" s="58"/>
      <c r="AT35" s="56" t="s">
        <v>125</v>
      </c>
      <c r="AU35" s="56" t="s">
        <v>125</v>
      </c>
      <c r="AV35" s="56" t="s">
        <v>310</v>
      </c>
      <c r="AW35" s="56" t="s">
        <v>129</v>
      </c>
      <c r="AX35" s="55">
        <v>0</v>
      </c>
      <c r="AY35" s="55">
        <v>0</v>
      </c>
      <c r="AZ35" s="56" t="s">
        <v>408</v>
      </c>
      <c r="BA35" s="55">
        <v>0</v>
      </c>
      <c r="BB35" s="55">
        <v>0</v>
      </c>
      <c r="BC35" s="56" t="s">
        <v>408</v>
      </c>
      <c r="BD35" s="55">
        <v>0</v>
      </c>
      <c r="BE35" s="55">
        <v>0</v>
      </c>
      <c r="BF35" s="56" t="s">
        <v>408</v>
      </c>
      <c r="BG35" s="55">
        <v>0</v>
      </c>
      <c r="BH35" s="55">
        <v>0</v>
      </c>
      <c r="BI35" s="56" t="s">
        <v>408</v>
      </c>
      <c r="BJ35" s="55"/>
      <c r="BK35" s="55"/>
      <c r="BL35" s="56" t="s">
        <v>130</v>
      </c>
      <c r="BM35" s="56" t="s">
        <v>125</v>
      </c>
      <c r="BN35" s="56" t="s">
        <v>125</v>
      </c>
      <c r="BO35" s="55"/>
      <c r="BP35" s="55"/>
      <c r="BQ35" s="56" t="s">
        <v>125</v>
      </c>
      <c r="BR35" s="56" t="s">
        <v>125</v>
      </c>
      <c r="BS35" s="56" t="s">
        <v>125</v>
      </c>
      <c r="BT35" s="56" t="s">
        <v>125</v>
      </c>
      <c r="BU35" s="56" t="s">
        <v>421</v>
      </c>
      <c r="BV35" s="56" t="s">
        <v>131</v>
      </c>
      <c r="BW35" s="56" t="s">
        <v>125</v>
      </c>
      <c r="BX35" s="56" t="s">
        <v>125</v>
      </c>
      <c r="BY35" s="56" t="s">
        <v>125</v>
      </c>
      <c r="BZ35" s="56" t="s">
        <v>125</v>
      </c>
      <c r="CA35" s="56" t="s">
        <v>125</v>
      </c>
      <c r="CB35" s="56" t="s">
        <v>125</v>
      </c>
      <c r="CC35" s="55">
        <v>0</v>
      </c>
      <c r="CD35" s="55">
        <v>0</v>
      </c>
      <c r="CE35" s="55">
        <v>0</v>
      </c>
      <c r="CF35" s="58"/>
      <c r="CG35" s="58"/>
      <c r="CH35" s="56" t="s">
        <v>125</v>
      </c>
      <c r="CI35" s="59"/>
      <c r="CJ35" s="55"/>
      <c r="CK35" s="56" t="s">
        <v>125</v>
      </c>
      <c r="CL35" s="55"/>
      <c r="CM35" s="55"/>
      <c r="CN35" s="56" t="s">
        <v>125</v>
      </c>
      <c r="CO35" s="55"/>
      <c r="CP35" s="55"/>
      <c r="CQ35" s="56" t="s">
        <v>125</v>
      </c>
      <c r="CR35" s="55"/>
      <c r="CS35" s="55"/>
      <c r="CT35" s="56" t="s">
        <v>125</v>
      </c>
      <c r="CU35" s="56" t="s">
        <v>125</v>
      </c>
      <c r="CV35" s="56" t="s">
        <v>125</v>
      </c>
      <c r="CW35" s="56" t="s">
        <v>125</v>
      </c>
      <c r="CX35" s="56" t="s">
        <v>125</v>
      </c>
      <c r="CY35" s="56" t="s">
        <v>125</v>
      </c>
      <c r="CZ35" s="58">
        <v>40848</v>
      </c>
      <c r="DA35" s="56" t="s">
        <v>317</v>
      </c>
      <c r="DB35" s="56" t="s">
        <v>125</v>
      </c>
      <c r="DC35" s="56" t="s">
        <v>313</v>
      </c>
      <c r="DD35" s="56" t="s">
        <v>314</v>
      </c>
      <c r="DE35" s="56" t="s">
        <v>125</v>
      </c>
      <c r="DF35" s="56" t="s">
        <v>125</v>
      </c>
      <c r="DG35" s="56" t="s">
        <v>125</v>
      </c>
      <c r="DH35" s="55">
        <v>0</v>
      </c>
      <c r="DI35" s="56" t="s">
        <v>125</v>
      </c>
      <c r="DJ35" s="56" t="s">
        <v>132</v>
      </c>
      <c r="DK35" s="56" t="s">
        <v>125</v>
      </c>
      <c r="DL35" s="56" t="s">
        <v>125</v>
      </c>
      <c r="DM35" s="56" t="s">
        <v>125</v>
      </c>
      <c r="DN35" s="56" t="s">
        <v>486</v>
      </c>
      <c r="DO35" s="56" t="s">
        <v>485</v>
      </c>
      <c r="DP35" s="56" t="s">
        <v>125</v>
      </c>
      <c r="DQ35" s="56" t="s">
        <v>125</v>
      </c>
      <c r="DR35" s="56" t="s">
        <v>125</v>
      </c>
      <c r="DS35" s="56" t="s">
        <v>125</v>
      </c>
      <c r="DT35" s="56" t="s">
        <v>125</v>
      </c>
      <c r="DU35" s="56" t="s">
        <v>422</v>
      </c>
      <c r="DV35" s="56" t="s">
        <v>125</v>
      </c>
      <c r="DW35" s="56" t="s">
        <v>125</v>
      </c>
    </row>
    <row r="36" spans="2:127" x14ac:dyDescent="0.25">
      <c r="B36" s="55">
        <v>12479</v>
      </c>
      <c r="C36" s="58">
        <v>40483</v>
      </c>
      <c r="D36" s="59">
        <v>0</v>
      </c>
      <c r="E36" s="56" t="s">
        <v>302</v>
      </c>
      <c r="F36" s="56" t="s">
        <v>303</v>
      </c>
      <c r="G36" s="56" t="s">
        <v>122</v>
      </c>
      <c r="H36" s="56" t="s">
        <v>324</v>
      </c>
      <c r="I36" s="56" t="s">
        <v>305</v>
      </c>
      <c r="J36" s="56" t="s">
        <v>315</v>
      </c>
      <c r="K36" s="56" t="s">
        <v>123</v>
      </c>
      <c r="L36" s="55">
        <v>41</v>
      </c>
      <c r="M36" s="56" t="s">
        <v>306</v>
      </c>
      <c r="N36" s="55">
        <v>360144</v>
      </c>
      <c r="O36" s="56" t="s">
        <v>485</v>
      </c>
      <c r="P36" s="55">
        <v>29</v>
      </c>
      <c r="Q36" s="55">
        <v>8</v>
      </c>
      <c r="R36" s="22">
        <f>'Price Book'!$B$17*1</f>
        <v>8</v>
      </c>
      <c r="S36" s="22">
        <f t="shared" si="0"/>
        <v>0</v>
      </c>
      <c r="T36" s="55">
        <v>8784</v>
      </c>
      <c r="U36" s="55">
        <v>2881152</v>
      </c>
      <c r="V36" s="22">
        <f t="shared" si="1"/>
        <v>2881152</v>
      </c>
      <c r="W36" s="22">
        <f t="shared" si="2"/>
        <v>0</v>
      </c>
      <c r="X36" s="55">
        <v>2881152</v>
      </c>
      <c r="Y36" s="56" t="s">
        <v>134</v>
      </c>
      <c r="Z36" s="55"/>
      <c r="AA36" s="55"/>
      <c r="AB36" s="56" t="s">
        <v>126</v>
      </c>
      <c r="AC36" s="56" t="s">
        <v>126</v>
      </c>
      <c r="AD36" s="56" t="s">
        <v>127</v>
      </c>
      <c r="AE36" s="56" t="s">
        <v>408</v>
      </c>
      <c r="AF36" s="56" t="s">
        <v>308</v>
      </c>
      <c r="AG36" s="56" t="s">
        <v>185</v>
      </c>
      <c r="AH36" s="56" t="s">
        <v>125</v>
      </c>
      <c r="AI36" s="56" t="s">
        <v>125</v>
      </c>
      <c r="AJ36" s="56" t="s">
        <v>125</v>
      </c>
      <c r="AK36" s="56" t="s">
        <v>125</v>
      </c>
      <c r="AL36" s="56" t="s">
        <v>125</v>
      </c>
      <c r="AM36" s="58">
        <v>40909</v>
      </c>
      <c r="AN36" s="58">
        <v>41274</v>
      </c>
      <c r="AO36" s="56" t="s">
        <v>128</v>
      </c>
      <c r="AP36" s="55">
        <v>8784</v>
      </c>
      <c r="AQ36" s="56" t="s">
        <v>125</v>
      </c>
      <c r="AR36" s="55"/>
      <c r="AS36" s="58"/>
      <c r="AT36" s="56" t="s">
        <v>125</v>
      </c>
      <c r="AU36" s="56" t="s">
        <v>125</v>
      </c>
      <c r="AV36" s="56" t="s">
        <v>310</v>
      </c>
      <c r="AW36" s="56" t="s">
        <v>129</v>
      </c>
      <c r="AX36" s="55">
        <v>0</v>
      </c>
      <c r="AY36" s="55">
        <v>0</v>
      </c>
      <c r="AZ36" s="56" t="s">
        <v>408</v>
      </c>
      <c r="BA36" s="55">
        <v>0</v>
      </c>
      <c r="BB36" s="55">
        <v>0</v>
      </c>
      <c r="BC36" s="56" t="s">
        <v>408</v>
      </c>
      <c r="BD36" s="55">
        <v>0</v>
      </c>
      <c r="BE36" s="55">
        <v>0</v>
      </c>
      <c r="BF36" s="56" t="s">
        <v>408</v>
      </c>
      <c r="BG36" s="55">
        <v>0</v>
      </c>
      <c r="BH36" s="55">
        <v>0</v>
      </c>
      <c r="BI36" s="56" t="s">
        <v>408</v>
      </c>
      <c r="BJ36" s="55"/>
      <c r="BK36" s="55"/>
      <c r="BL36" s="56" t="s">
        <v>130</v>
      </c>
      <c r="BM36" s="56" t="s">
        <v>125</v>
      </c>
      <c r="BN36" s="56" t="s">
        <v>125</v>
      </c>
      <c r="BO36" s="55"/>
      <c r="BP36" s="55"/>
      <c r="BQ36" s="56" t="s">
        <v>125</v>
      </c>
      <c r="BR36" s="56" t="s">
        <v>125</v>
      </c>
      <c r="BS36" s="56" t="s">
        <v>125</v>
      </c>
      <c r="BT36" s="56" t="s">
        <v>125</v>
      </c>
      <c r="BU36" s="56" t="s">
        <v>423</v>
      </c>
      <c r="BV36" s="56" t="s">
        <v>131</v>
      </c>
      <c r="BW36" s="56" t="s">
        <v>125</v>
      </c>
      <c r="BX36" s="56" t="s">
        <v>125</v>
      </c>
      <c r="BY36" s="56" t="s">
        <v>125</v>
      </c>
      <c r="BZ36" s="56" t="s">
        <v>125</v>
      </c>
      <c r="CA36" s="56" t="s">
        <v>125</v>
      </c>
      <c r="CB36" s="56" t="s">
        <v>125</v>
      </c>
      <c r="CC36" s="55">
        <v>0</v>
      </c>
      <c r="CD36" s="55">
        <v>0</v>
      </c>
      <c r="CE36" s="55">
        <v>0</v>
      </c>
      <c r="CF36" s="58"/>
      <c r="CG36" s="58"/>
      <c r="CH36" s="56" t="s">
        <v>125</v>
      </c>
      <c r="CI36" s="59"/>
      <c r="CJ36" s="55"/>
      <c r="CK36" s="56" t="s">
        <v>125</v>
      </c>
      <c r="CL36" s="55"/>
      <c r="CM36" s="55"/>
      <c r="CN36" s="56" t="s">
        <v>125</v>
      </c>
      <c r="CO36" s="55"/>
      <c r="CP36" s="55"/>
      <c r="CQ36" s="56" t="s">
        <v>125</v>
      </c>
      <c r="CR36" s="55"/>
      <c r="CS36" s="55"/>
      <c r="CT36" s="56" t="s">
        <v>125</v>
      </c>
      <c r="CU36" s="56" t="s">
        <v>125</v>
      </c>
      <c r="CV36" s="56" t="s">
        <v>125</v>
      </c>
      <c r="CW36" s="56" t="s">
        <v>125</v>
      </c>
      <c r="CX36" s="56" t="s">
        <v>125</v>
      </c>
      <c r="CY36" s="56" t="s">
        <v>125</v>
      </c>
      <c r="CZ36" s="58">
        <v>40848</v>
      </c>
      <c r="DA36" s="56" t="s">
        <v>317</v>
      </c>
      <c r="DB36" s="56" t="s">
        <v>125</v>
      </c>
      <c r="DC36" s="56" t="s">
        <v>313</v>
      </c>
      <c r="DD36" s="56" t="s">
        <v>314</v>
      </c>
      <c r="DE36" s="56" t="s">
        <v>125</v>
      </c>
      <c r="DF36" s="56" t="s">
        <v>125</v>
      </c>
      <c r="DG36" s="56" t="s">
        <v>125</v>
      </c>
      <c r="DH36" s="55">
        <v>0</v>
      </c>
      <c r="DI36" s="56" t="s">
        <v>125</v>
      </c>
      <c r="DJ36" s="56" t="s">
        <v>132</v>
      </c>
      <c r="DK36" s="56" t="s">
        <v>125</v>
      </c>
      <c r="DL36" s="56" t="s">
        <v>125</v>
      </c>
      <c r="DM36" s="56" t="s">
        <v>125</v>
      </c>
      <c r="DN36" s="56" t="s">
        <v>486</v>
      </c>
      <c r="DO36" s="56" t="s">
        <v>485</v>
      </c>
      <c r="DP36" s="56" t="s">
        <v>125</v>
      </c>
      <c r="DQ36" s="56" t="s">
        <v>125</v>
      </c>
      <c r="DR36" s="56" t="s">
        <v>125</v>
      </c>
      <c r="DS36" s="56" t="s">
        <v>125</v>
      </c>
      <c r="DT36" s="56" t="s">
        <v>125</v>
      </c>
      <c r="DU36" s="56" t="s">
        <v>422</v>
      </c>
      <c r="DV36" s="56" t="s">
        <v>125</v>
      </c>
      <c r="DW36" s="56" t="s">
        <v>125</v>
      </c>
    </row>
    <row r="37" spans="2:127" x14ac:dyDescent="0.25">
      <c r="B37" s="55">
        <v>12481</v>
      </c>
      <c r="C37" s="58">
        <v>40179</v>
      </c>
      <c r="D37" s="59">
        <v>0</v>
      </c>
      <c r="E37" s="56" t="s">
        <v>302</v>
      </c>
      <c r="F37" s="56" t="s">
        <v>303</v>
      </c>
      <c r="G37" s="56" t="s">
        <v>122</v>
      </c>
      <c r="H37" s="56" t="s">
        <v>324</v>
      </c>
      <c r="I37" s="56" t="s">
        <v>305</v>
      </c>
      <c r="J37" s="56" t="s">
        <v>315</v>
      </c>
      <c r="K37" s="56" t="s">
        <v>133</v>
      </c>
      <c r="L37" s="55">
        <v>-42</v>
      </c>
      <c r="M37" s="56" t="s">
        <v>306</v>
      </c>
      <c r="N37" s="55">
        <v>-368928</v>
      </c>
      <c r="O37" s="56" t="s">
        <v>485</v>
      </c>
      <c r="P37" s="55">
        <v>30</v>
      </c>
      <c r="Q37" s="55">
        <v>8</v>
      </c>
      <c r="R37" s="22">
        <f>'Price Book'!$B$17*1</f>
        <v>8</v>
      </c>
      <c r="S37" s="22">
        <f t="shared" si="0"/>
        <v>0</v>
      </c>
      <c r="T37" s="55">
        <v>8784</v>
      </c>
      <c r="U37" s="55">
        <v>-2951424</v>
      </c>
      <c r="V37" s="22">
        <f t="shared" si="1"/>
        <v>-2951424</v>
      </c>
      <c r="W37" s="22">
        <f t="shared" si="2"/>
        <v>0</v>
      </c>
      <c r="X37" s="55">
        <v>-2951424</v>
      </c>
      <c r="Y37" s="56" t="s">
        <v>134</v>
      </c>
      <c r="Z37" s="55"/>
      <c r="AA37" s="55"/>
      <c r="AB37" s="56" t="s">
        <v>126</v>
      </c>
      <c r="AC37" s="56" t="s">
        <v>126</v>
      </c>
      <c r="AD37" s="56" t="s">
        <v>127</v>
      </c>
      <c r="AE37" s="56" t="s">
        <v>408</v>
      </c>
      <c r="AF37" s="56" t="s">
        <v>308</v>
      </c>
      <c r="AG37" s="56" t="s">
        <v>185</v>
      </c>
      <c r="AH37" s="56" t="s">
        <v>125</v>
      </c>
      <c r="AI37" s="56" t="s">
        <v>125</v>
      </c>
      <c r="AJ37" s="56" t="s">
        <v>125</v>
      </c>
      <c r="AK37" s="56" t="s">
        <v>125</v>
      </c>
      <c r="AL37" s="56" t="s">
        <v>125</v>
      </c>
      <c r="AM37" s="58">
        <v>40909</v>
      </c>
      <c r="AN37" s="58">
        <v>41274</v>
      </c>
      <c r="AO37" s="56" t="s">
        <v>128</v>
      </c>
      <c r="AP37" s="55">
        <v>8784</v>
      </c>
      <c r="AQ37" s="56" t="s">
        <v>125</v>
      </c>
      <c r="AR37" s="55"/>
      <c r="AS37" s="58"/>
      <c r="AT37" s="56" t="s">
        <v>125</v>
      </c>
      <c r="AU37" s="56" t="s">
        <v>125</v>
      </c>
      <c r="AV37" s="56" t="s">
        <v>310</v>
      </c>
      <c r="AW37" s="56" t="s">
        <v>129</v>
      </c>
      <c r="AX37" s="55">
        <v>0</v>
      </c>
      <c r="AY37" s="55">
        <v>0</v>
      </c>
      <c r="AZ37" s="56" t="s">
        <v>408</v>
      </c>
      <c r="BA37" s="55">
        <v>0</v>
      </c>
      <c r="BB37" s="55">
        <v>0</v>
      </c>
      <c r="BC37" s="56" t="s">
        <v>408</v>
      </c>
      <c r="BD37" s="55">
        <v>0</v>
      </c>
      <c r="BE37" s="55">
        <v>0</v>
      </c>
      <c r="BF37" s="56" t="s">
        <v>408</v>
      </c>
      <c r="BG37" s="55">
        <v>0</v>
      </c>
      <c r="BH37" s="55">
        <v>0</v>
      </c>
      <c r="BI37" s="56" t="s">
        <v>408</v>
      </c>
      <c r="BJ37" s="55"/>
      <c r="BK37" s="55"/>
      <c r="BL37" s="56" t="s">
        <v>130</v>
      </c>
      <c r="BM37" s="56" t="s">
        <v>125</v>
      </c>
      <c r="BN37" s="56" t="s">
        <v>125</v>
      </c>
      <c r="BO37" s="55"/>
      <c r="BP37" s="55"/>
      <c r="BQ37" s="56" t="s">
        <v>125</v>
      </c>
      <c r="BR37" s="56" t="s">
        <v>125</v>
      </c>
      <c r="BS37" s="56" t="s">
        <v>125</v>
      </c>
      <c r="BT37" s="56" t="s">
        <v>125</v>
      </c>
      <c r="BU37" s="56" t="s">
        <v>424</v>
      </c>
      <c r="BV37" s="56" t="s">
        <v>131</v>
      </c>
      <c r="BW37" s="56" t="s">
        <v>125</v>
      </c>
      <c r="BX37" s="56" t="s">
        <v>125</v>
      </c>
      <c r="BY37" s="56" t="s">
        <v>125</v>
      </c>
      <c r="BZ37" s="56" t="s">
        <v>125</v>
      </c>
      <c r="CA37" s="56" t="s">
        <v>125</v>
      </c>
      <c r="CB37" s="56" t="s">
        <v>125</v>
      </c>
      <c r="CC37" s="55">
        <v>0</v>
      </c>
      <c r="CD37" s="55">
        <v>0</v>
      </c>
      <c r="CE37" s="55">
        <v>0</v>
      </c>
      <c r="CF37" s="58"/>
      <c r="CG37" s="58"/>
      <c r="CH37" s="56" t="s">
        <v>125</v>
      </c>
      <c r="CI37" s="59"/>
      <c r="CJ37" s="55"/>
      <c r="CK37" s="56" t="s">
        <v>125</v>
      </c>
      <c r="CL37" s="55"/>
      <c r="CM37" s="55"/>
      <c r="CN37" s="56" t="s">
        <v>125</v>
      </c>
      <c r="CO37" s="55"/>
      <c r="CP37" s="55"/>
      <c r="CQ37" s="56" t="s">
        <v>125</v>
      </c>
      <c r="CR37" s="55"/>
      <c r="CS37" s="55"/>
      <c r="CT37" s="56" t="s">
        <v>125</v>
      </c>
      <c r="CU37" s="56" t="s">
        <v>125</v>
      </c>
      <c r="CV37" s="56" t="s">
        <v>125</v>
      </c>
      <c r="CW37" s="56" t="s">
        <v>125</v>
      </c>
      <c r="CX37" s="56" t="s">
        <v>125</v>
      </c>
      <c r="CY37" s="56" t="s">
        <v>125</v>
      </c>
      <c r="CZ37" s="58">
        <v>40848</v>
      </c>
      <c r="DA37" s="56" t="s">
        <v>317</v>
      </c>
      <c r="DB37" s="56" t="s">
        <v>125</v>
      </c>
      <c r="DC37" s="56" t="s">
        <v>313</v>
      </c>
      <c r="DD37" s="56" t="s">
        <v>314</v>
      </c>
      <c r="DE37" s="56" t="s">
        <v>125</v>
      </c>
      <c r="DF37" s="56" t="s">
        <v>125</v>
      </c>
      <c r="DG37" s="56" t="s">
        <v>125</v>
      </c>
      <c r="DH37" s="55">
        <v>0</v>
      </c>
      <c r="DI37" s="56" t="s">
        <v>125</v>
      </c>
      <c r="DJ37" s="56" t="s">
        <v>132</v>
      </c>
      <c r="DK37" s="56" t="s">
        <v>125</v>
      </c>
      <c r="DL37" s="56" t="s">
        <v>125</v>
      </c>
      <c r="DM37" s="56" t="s">
        <v>125</v>
      </c>
      <c r="DN37" s="56" t="s">
        <v>486</v>
      </c>
      <c r="DO37" s="56" t="s">
        <v>485</v>
      </c>
      <c r="DP37" s="56" t="s">
        <v>125</v>
      </c>
      <c r="DQ37" s="56" t="s">
        <v>125</v>
      </c>
      <c r="DR37" s="56" t="s">
        <v>125</v>
      </c>
      <c r="DS37" s="56" t="s">
        <v>125</v>
      </c>
      <c r="DT37" s="56" t="s">
        <v>125</v>
      </c>
      <c r="DU37" s="56" t="s">
        <v>422</v>
      </c>
      <c r="DV37" s="56" t="s">
        <v>125</v>
      </c>
      <c r="DW37" s="56" t="s">
        <v>125</v>
      </c>
    </row>
    <row r="38" spans="2:127" x14ac:dyDescent="0.25">
      <c r="B38" s="55">
        <v>12381</v>
      </c>
      <c r="C38" s="58">
        <v>40179</v>
      </c>
      <c r="D38" s="59">
        <v>0</v>
      </c>
      <c r="E38" s="56" t="s">
        <v>302</v>
      </c>
      <c r="F38" s="56" t="s">
        <v>303</v>
      </c>
      <c r="G38" s="56" t="s">
        <v>122</v>
      </c>
      <c r="H38" s="56" t="s">
        <v>324</v>
      </c>
      <c r="I38" s="56" t="s">
        <v>305</v>
      </c>
      <c r="J38" s="56" t="s">
        <v>315</v>
      </c>
      <c r="K38" s="56" t="s">
        <v>123</v>
      </c>
      <c r="L38" s="55">
        <v>40</v>
      </c>
      <c r="M38" s="56" t="s">
        <v>306</v>
      </c>
      <c r="N38" s="55">
        <v>351360</v>
      </c>
      <c r="O38" s="56" t="s">
        <v>485</v>
      </c>
      <c r="P38" s="55">
        <v>28</v>
      </c>
      <c r="Q38" s="55">
        <v>8</v>
      </c>
      <c r="R38" s="22">
        <f>'Price Book'!$B$17*1</f>
        <v>8</v>
      </c>
      <c r="S38" s="22">
        <f t="shared" si="0"/>
        <v>0</v>
      </c>
      <c r="T38" s="55">
        <v>8784</v>
      </c>
      <c r="U38" s="55">
        <v>2810880</v>
      </c>
      <c r="V38" s="22">
        <f t="shared" si="1"/>
        <v>2810880</v>
      </c>
      <c r="W38" s="22">
        <f t="shared" si="2"/>
        <v>0</v>
      </c>
      <c r="X38" s="55">
        <v>2810880</v>
      </c>
      <c r="Y38" s="56" t="s">
        <v>134</v>
      </c>
      <c r="Z38" s="55"/>
      <c r="AA38" s="55"/>
      <c r="AB38" s="56" t="s">
        <v>126</v>
      </c>
      <c r="AC38" s="56" t="s">
        <v>126</v>
      </c>
      <c r="AD38" s="56" t="s">
        <v>127</v>
      </c>
      <c r="AE38" s="56" t="s">
        <v>124</v>
      </c>
      <c r="AF38" s="56" t="s">
        <v>308</v>
      </c>
      <c r="AG38" s="56" t="s">
        <v>185</v>
      </c>
      <c r="AH38" s="56" t="s">
        <v>125</v>
      </c>
      <c r="AI38" s="56" t="s">
        <v>125</v>
      </c>
      <c r="AJ38" s="56" t="s">
        <v>125</v>
      </c>
      <c r="AK38" s="56" t="s">
        <v>125</v>
      </c>
      <c r="AL38" s="56" t="s">
        <v>125</v>
      </c>
      <c r="AM38" s="58">
        <v>40909</v>
      </c>
      <c r="AN38" s="58">
        <v>41274</v>
      </c>
      <c r="AO38" s="56" t="s">
        <v>128</v>
      </c>
      <c r="AP38" s="55">
        <v>8784</v>
      </c>
      <c r="AQ38" s="56" t="s">
        <v>125</v>
      </c>
      <c r="AR38" s="55"/>
      <c r="AS38" s="58"/>
      <c r="AT38" s="56" t="s">
        <v>125</v>
      </c>
      <c r="AU38" s="56" t="s">
        <v>125</v>
      </c>
      <c r="AV38" s="56" t="s">
        <v>310</v>
      </c>
      <c r="AW38" s="56" t="s">
        <v>129</v>
      </c>
      <c r="AX38" s="55">
        <v>0</v>
      </c>
      <c r="AY38" s="55">
        <v>0</v>
      </c>
      <c r="AZ38" s="56" t="s">
        <v>124</v>
      </c>
      <c r="BA38" s="55">
        <v>0</v>
      </c>
      <c r="BB38" s="55">
        <v>0</v>
      </c>
      <c r="BC38" s="56" t="s">
        <v>124</v>
      </c>
      <c r="BD38" s="55">
        <v>0</v>
      </c>
      <c r="BE38" s="55">
        <v>0</v>
      </c>
      <c r="BF38" s="56" t="s">
        <v>124</v>
      </c>
      <c r="BG38" s="55">
        <v>0</v>
      </c>
      <c r="BH38" s="55">
        <v>0</v>
      </c>
      <c r="BI38" s="56" t="s">
        <v>124</v>
      </c>
      <c r="BJ38" s="55"/>
      <c r="BK38" s="55"/>
      <c r="BL38" s="56" t="s">
        <v>130</v>
      </c>
      <c r="BM38" s="56" t="s">
        <v>125</v>
      </c>
      <c r="BN38" s="56" t="s">
        <v>125</v>
      </c>
      <c r="BO38" s="55"/>
      <c r="BP38" s="55"/>
      <c r="BQ38" s="56" t="s">
        <v>125</v>
      </c>
      <c r="BR38" s="56" t="s">
        <v>125</v>
      </c>
      <c r="BS38" s="56" t="s">
        <v>125</v>
      </c>
      <c r="BT38" s="56" t="s">
        <v>125</v>
      </c>
      <c r="BU38" s="56" t="s">
        <v>329</v>
      </c>
      <c r="BV38" s="56" t="s">
        <v>131</v>
      </c>
      <c r="BW38" s="56" t="s">
        <v>125</v>
      </c>
      <c r="BX38" s="56" t="s">
        <v>125</v>
      </c>
      <c r="BY38" s="56" t="s">
        <v>125</v>
      </c>
      <c r="BZ38" s="56" t="s">
        <v>125</v>
      </c>
      <c r="CA38" s="56" t="s">
        <v>125</v>
      </c>
      <c r="CB38" s="56" t="s">
        <v>125</v>
      </c>
      <c r="CC38" s="55">
        <v>0</v>
      </c>
      <c r="CD38" s="55">
        <v>0</v>
      </c>
      <c r="CE38" s="55">
        <v>0</v>
      </c>
      <c r="CF38" s="58"/>
      <c r="CG38" s="58"/>
      <c r="CH38" s="56" t="s">
        <v>125</v>
      </c>
      <c r="CI38" s="59"/>
      <c r="CJ38" s="55"/>
      <c r="CK38" s="56" t="s">
        <v>125</v>
      </c>
      <c r="CL38" s="55"/>
      <c r="CM38" s="55"/>
      <c r="CN38" s="56" t="s">
        <v>125</v>
      </c>
      <c r="CO38" s="55"/>
      <c r="CP38" s="55"/>
      <c r="CQ38" s="56" t="s">
        <v>125</v>
      </c>
      <c r="CR38" s="55"/>
      <c r="CS38" s="55"/>
      <c r="CT38" s="56" t="s">
        <v>125</v>
      </c>
      <c r="CU38" s="56" t="s">
        <v>125</v>
      </c>
      <c r="CV38" s="56" t="s">
        <v>125</v>
      </c>
      <c r="CW38" s="56" t="s">
        <v>125</v>
      </c>
      <c r="CX38" s="56" t="s">
        <v>125</v>
      </c>
      <c r="CY38" s="56" t="s">
        <v>125</v>
      </c>
      <c r="CZ38" s="58">
        <v>40848</v>
      </c>
      <c r="DA38" s="56" t="s">
        <v>317</v>
      </c>
      <c r="DB38" s="56" t="s">
        <v>125</v>
      </c>
      <c r="DC38" s="56" t="s">
        <v>313</v>
      </c>
      <c r="DD38" s="56" t="s">
        <v>314</v>
      </c>
      <c r="DE38" s="56" t="s">
        <v>125</v>
      </c>
      <c r="DF38" s="56" t="s">
        <v>125</v>
      </c>
      <c r="DG38" s="56" t="s">
        <v>125</v>
      </c>
      <c r="DH38" s="55">
        <v>0</v>
      </c>
      <c r="DI38" s="56" t="s">
        <v>125</v>
      </c>
      <c r="DJ38" s="56" t="s">
        <v>132</v>
      </c>
      <c r="DK38" s="56" t="s">
        <v>125</v>
      </c>
      <c r="DL38" s="56" t="s">
        <v>125</v>
      </c>
      <c r="DM38" s="56" t="s">
        <v>125</v>
      </c>
      <c r="DN38" s="56" t="s">
        <v>486</v>
      </c>
      <c r="DO38" s="56" t="s">
        <v>485</v>
      </c>
      <c r="DP38" s="56" t="s">
        <v>125</v>
      </c>
      <c r="DQ38" s="56" t="s">
        <v>125</v>
      </c>
      <c r="DR38" s="56" t="s">
        <v>125</v>
      </c>
      <c r="DS38" s="56" t="s">
        <v>125</v>
      </c>
      <c r="DT38" s="56" t="s">
        <v>125</v>
      </c>
      <c r="DU38" s="56" t="s">
        <v>330</v>
      </c>
      <c r="DV38" s="56" t="s">
        <v>125</v>
      </c>
      <c r="DW38" s="56" t="s">
        <v>125</v>
      </c>
    </row>
    <row r="39" spans="2:127" x14ac:dyDescent="0.25">
      <c r="B39" s="55">
        <v>12383</v>
      </c>
      <c r="C39" s="58">
        <v>40483</v>
      </c>
      <c r="D39" s="59">
        <v>0</v>
      </c>
      <c r="E39" s="56" t="s">
        <v>302</v>
      </c>
      <c r="F39" s="56" t="s">
        <v>303</v>
      </c>
      <c r="G39" s="56" t="s">
        <v>122</v>
      </c>
      <c r="H39" s="56" t="s">
        <v>324</v>
      </c>
      <c r="I39" s="56" t="s">
        <v>305</v>
      </c>
      <c r="J39" s="56" t="s">
        <v>315</v>
      </c>
      <c r="K39" s="56" t="s">
        <v>123</v>
      </c>
      <c r="L39" s="55">
        <v>41</v>
      </c>
      <c r="M39" s="56" t="s">
        <v>306</v>
      </c>
      <c r="N39" s="55">
        <v>360144</v>
      </c>
      <c r="O39" s="56" t="s">
        <v>485</v>
      </c>
      <c r="P39" s="55">
        <v>29</v>
      </c>
      <c r="Q39" s="55">
        <v>8</v>
      </c>
      <c r="R39" s="22">
        <f>'Price Book'!$B$17*1</f>
        <v>8</v>
      </c>
      <c r="S39" s="22">
        <f t="shared" si="0"/>
        <v>0</v>
      </c>
      <c r="T39" s="55">
        <v>8784</v>
      </c>
      <c r="U39" s="55">
        <v>2881152</v>
      </c>
      <c r="V39" s="22">
        <f t="shared" si="1"/>
        <v>2881152</v>
      </c>
      <c r="W39" s="22">
        <f t="shared" si="2"/>
        <v>0</v>
      </c>
      <c r="X39" s="55">
        <v>2881152</v>
      </c>
      <c r="Y39" s="56" t="s">
        <v>134</v>
      </c>
      <c r="Z39" s="55"/>
      <c r="AA39" s="55"/>
      <c r="AB39" s="56" t="s">
        <v>126</v>
      </c>
      <c r="AC39" s="56" t="s">
        <v>126</v>
      </c>
      <c r="AD39" s="56" t="s">
        <v>127</v>
      </c>
      <c r="AE39" s="56" t="s">
        <v>124</v>
      </c>
      <c r="AF39" s="56" t="s">
        <v>308</v>
      </c>
      <c r="AG39" s="56" t="s">
        <v>185</v>
      </c>
      <c r="AH39" s="56" t="s">
        <v>125</v>
      </c>
      <c r="AI39" s="56" t="s">
        <v>125</v>
      </c>
      <c r="AJ39" s="56" t="s">
        <v>125</v>
      </c>
      <c r="AK39" s="56" t="s">
        <v>125</v>
      </c>
      <c r="AL39" s="56" t="s">
        <v>125</v>
      </c>
      <c r="AM39" s="58">
        <v>40909</v>
      </c>
      <c r="AN39" s="58">
        <v>41274</v>
      </c>
      <c r="AO39" s="56" t="s">
        <v>128</v>
      </c>
      <c r="AP39" s="55">
        <v>8784</v>
      </c>
      <c r="AQ39" s="56" t="s">
        <v>125</v>
      </c>
      <c r="AR39" s="55"/>
      <c r="AS39" s="58"/>
      <c r="AT39" s="56" t="s">
        <v>125</v>
      </c>
      <c r="AU39" s="56" t="s">
        <v>125</v>
      </c>
      <c r="AV39" s="56" t="s">
        <v>310</v>
      </c>
      <c r="AW39" s="56" t="s">
        <v>129</v>
      </c>
      <c r="AX39" s="55">
        <v>0</v>
      </c>
      <c r="AY39" s="55">
        <v>0</v>
      </c>
      <c r="AZ39" s="56" t="s">
        <v>124</v>
      </c>
      <c r="BA39" s="55">
        <v>0</v>
      </c>
      <c r="BB39" s="55">
        <v>0</v>
      </c>
      <c r="BC39" s="56" t="s">
        <v>124</v>
      </c>
      <c r="BD39" s="55">
        <v>0</v>
      </c>
      <c r="BE39" s="55">
        <v>0</v>
      </c>
      <c r="BF39" s="56" t="s">
        <v>124</v>
      </c>
      <c r="BG39" s="55">
        <v>0</v>
      </c>
      <c r="BH39" s="55">
        <v>0</v>
      </c>
      <c r="BI39" s="56" t="s">
        <v>124</v>
      </c>
      <c r="BJ39" s="55"/>
      <c r="BK39" s="55"/>
      <c r="BL39" s="56" t="s">
        <v>130</v>
      </c>
      <c r="BM39" s="56" t="s">
        <v>125</v>
      </c>
      <c r="BN39" s="56" t="s">
        <v>125</v>
      </c>
      <c r="BO39" s="55"/>
      <c r="BP39" s="55"/>
      <c r="BQ39" s="56" t="s">
        <v>125</v>
      </c>
      <c r="BR39" s="56" t="s">
        <v>125</v>
      </c>
      <c r="BS39" s="56" t="s">
        <v>125</v>
      </c>
      <c r="BT39" s="56" t="s">
        <v>125</v>
      </c>
      <c r="BU39" s="56" t="s">
        <v>331</v>
      </c>
      <c r="BV39" s="56" t="s">
        <v>131</v>
      </c>
      <c r="BW39" s="56" t="s">
        <v>125</v>
      </c>
      <c r="BX39" s="56" t="s">
        <v>125</v>
      </c>
      <c r="BY39" s="56" t="s">
        <v>125</v>
      </c>
      <c r="BZ39" s="56" t="s">
        <v>125</v>
      </c>
      <c r="CA39" s="56" t="s">
        <v>125</v>
      </c>
      <c r="CB39" s="56" t="s">
        <v>125</v>
      </c>
      <c r="CC39" s="55">
        <v>0</v>
      </c>
      <c r="CD39" s="55">
        <v>0</v>
      </c>
      <c r="CE39" s="55">
        <v>0</v>
      </c>
      <c r="CF39" s="58"/>
      <c r="CG39" s="58"/>
      <c r="CH39" s="56" t="s">
        <v>125</v>
      </c>
      <c r="CI39" s="59"/>
      <c r="CJ39" s="55"/>
      <c r="CK39" s="56" t="s">
        <v>125</v>
      </c>
      <c r="CL39" s="55"/>
      <c r="CM39" s="55"/>
      <c r="CN39" s="56" t="s">
        <v>125</v>
      </c>
      <c r="CO39" s="55"/>
      <c r="CP39" s="55"/>
      <c r="CQ39" s="56" t="s">
        <v>125</v>
      </c>
      <c r="CR39" s="55"/>
      <c r="CS39" s="55"/>
      <c r="CT39" s="56" t="s">
        <v>125</v>
      </c>
      <c r="CU39" s="56" t="s">
        <v>125</v>
      </c>
      <c r="CV39" s="56" t="s">
        <v>125</v>
      </c>
      <c r="CW39" s="56" t="s">
        <v>125</v>
      </c>
      <c r="CX39" s="56" t="s">
        <v>125</v>
      </c>
      <c r="CY39" s="56" t="s">
        <v>125</v>
      </c>
      <c r="CZ39" s="58">
        <v>40848</v>
      </c>
      <c r="DA39" s="56" t="s">
        <v>317</v>
      </c>
      <c r="DB39" s="56" t="s">
        <v>125</v>
      </c>
      <c r="DC39" s="56" t="s">
        <v>313</v>
      </c>
      <c r="DD39" s="56" t="s">
        <v>314</v>
      </c>
      <c r="DE39" s="56" t="s">
        <v>125</v>
      </c>
      <c r="DF39" s="56" t="s">
        <v>125</v>
      </c>
      <c r="DG39" s="56" t="s">
        <v>125</v>
      </c>
      <c r="DH39" s="55">
        <v>0</v>
      </c>
      <c r="DI39" s="56" t="s">
        <v>125</v>
      </c>
      <c r="DJ39" s="56" t="s">
        <v>132</v>
      </c>
      <c r="DK39" s="56" t="s">
        <v>125</v>
      </c>
      <c r="DL39" s="56" t="s">
        <v>125</v>
      </c>
      <c r="DM39" s="56" t="s">
        <v>125</v>
      </c>
      <c r="DN39" s="56" t="s">
        <v>486</v>
      </c>
      <c r="DO39" s="56" t="s">
        <v>485</v>
      </c>
      <c r="DP39" s="56" t="s">
        <v>125</v>
      </c>
      <c r="DQ39" s="56" t="s">
        <v>125</v>
      </c>
      <c r="DR39" s="56" t="s">
        <v>125</v>
      </c>
      <c r="DS39" s="56" t="s">
        <v>125</v>
      </c>
      <c r="DT39" s="56" t="s">
        <v>125</v>
      </c>
      <c r="DU39" s="56" t="s">
        <v>330</v>
      </c>
      <c r="DV39" s="56" t="s">
        <v>125</v>
      </c>
      <c r="DW39" s="56" t="s">
        <v>125</v>
      </c>
    </row>
    <row r="40" spans="2:127" x14ac:dyDescent="0.25">
      <c r="B40" s="55">
        <v>12385</v>
      </c>
      <c r="C40" s="58">
        <v>40179</v>
      </c>
      <c r="D40" s="59">
        <v>0</v>
      </c>
      <c r="E40" s="56" t="s">
        <v>302</v>
      </c>
      <c r="F40" s="56" t="s">
        <v>303</v>
      </c>
      <c r="G40" s="56" t="s">
        <v>122</v>
      </c>
      <c r="H40" s="56" t="s">
        <v>324</v>
      </c>
      <c r="I40" s="56" t="s">
        <v>305</v>
      </c>
      <c r="J40" s="56" t="s">
        <v>315</v>
      </c>
      <c r="K40" s="56" t="s">
        <v>133</v>
      </c>
      <c r="L40" s="55">
        <v>-42</v>
      </c>
      <c r="M40" s="56" t="s">
        <v>306</v>
      </c>
      <c r="N40" s="55">
        <v>-368928</v>
      </c>
      <c r="O40" s="56" t="s">
        <v>485</v>
      </c>
      <c r="P40" s="55">
        <v>30</v>
      </c>
      <c r="Q40" s="55">
        <v>8</v>
      </c>
      <c r="R40" s="22">
        <f>'Price Book'!$B$17*1</f>
        <v>8</v>
      </c>
      <c r="S40" s="22">
        <f t="shared" si="0"/>
        <v>0</v>
      </c>
      <c r="T40" s="55">
        <v>8784</v>
      </c>
      <c r="U40" s="55">
        <v>-2951424</v>
      </c>
      <c r="V40" s="22">
        <f t="shared" si="1"/>
        <v>-2951424</v>
      </c>
      <c r="W40" s="22">
        <f t="shared" si="2"/>
        <v>0</v>
      </c>
      <c r="X40" s="55">
        <v>-2951424</v>
      </c>
      <c r="Y40" s="56" t="s">
        <v>134</v>
      </c>
      <c r="Z40" s="55"/>
      <c r="AA40" s="55"/>
      <c r="AB40" s="56" t="s">
        <v>126</v>
      </c>
      <c r="AC40" s="56" t="s">
        <v>126</v>
      </c>
      <c r="AD40" s="56" t="s">
        <v>127</v>
      </c>
      <c r="AE40" s="56" t="s">
        <v>124</v>
      </c>
      <c r="AF40" s="56" t="s">
        <v>308</v>
      </c>
      <c r="AG40" s="56" t="s">
        <v>185</v>
      </c>
      <c r="AH40" s="56" t="s">
        <v>125</v>
      </c>
      <c r="AI40" s="56" t="s">
        <v>125</v>
      </c>
      <c r="AJ40" s="56" t="s">
        <v>125</v>
      </c>
      <c r="AK40" s="56" t="s">
        <v>125</v>
      </c>
      <c r="AL40" s="56" t="s">
        <v>125</v>
      </c>
      <c r="AM40" s="58">
        <v>40909</v>
      </c>
      <c r="AN40" s="58">
        <v>41274</v>
      </c>
      <c r="AO40" s="56" t="s">
        <v>128</v>
      </c>
      <c r="AP40" s="55">
        <v>8784</v>
      </c>
      <c r="AQ40" s="56" t="s">
        <v>125</v>
      </c>
      <c r="AR40" s="55"/>
      <c r="AS40" s="58"/>
      <c r="AT40" s="56" t="s">
        <v>125</v>
      </c>
      <c r="AU40" s="56" t="s">
        <v>125</v>
      </c>
      <c r="AV40" s="56" t="s">
        <v>310</v>
      </c>
      <c r="AW40" s="56" t="s">
        <v>129</v>
      </c>
      <c r="AX40" s="55">
        <v>0</v>
      </c>
      <c r="AY40" s="55">
        <v>0</v>
      </c>
      <c r="AZ40" s="56" t="s">
        <v>124</v>
      </c>
      <c r="BA40" s="55">
        <v>0</v>
      </c>
      <c r="BB40" s="55">
        <v>0</v>
      </c>
      <c r="BC40" s="56" t="s">
        <v>124</v>
      </c>
      <c r="BD40" s="55">
        <v>0</v>
      </c>
      <c r="BE40" s="55">
        <v>0</v>
      </c>
      <c r="BF40" s="56" t="s">
        <v>124</v>
      </c>
      <c r="BG40" s="55">
        <v>0</v>
      </c>
      <c r="BH40" s="55">
        <v>0</v>
      </c>
      <c r="BI40" s="56" t="s">
        <v>124</v>
      </c>
      <c r="BJ40" s="55"/>
      <c r="BK40" s="55"/>
      <c r="BL40" s="56" t="s">
        <v>130</v>
      </c>
      <c r="BM40" s="56" t="s">
        <v>125</v>
      </c>
      <c r="BN40" s="56" t="s">
        <v>125</v>
      </c>
      <c r="BO40" s="55"/>
      <c r="BP40" s="55"/>
      <c r="BQ40" s="56" t="s">
        <v>125</v>
      </c>
      <c r="BR40" s="56" t="s">
        <v>125</v>
      </c>
      <c r="BS40" s="56" t="s">
        <v>125</v>
      </c>
      <c r="BT40" s="56" t="s">
        <v>125</v>
      </c>
      <c r="BU40" s="56" t="s">
        <v>332</v>
      </c>
      <c r="BV40" s="56" t="s">
        <v>131</v>
      </c>
      <c r="BW40" s="56" t="s">
        <v>125</v>
      </c>
      <c r="BX40" s="56" t="s">
        <v>125</v>
      </c>
      <c r="BY40" s="56" t="s">
        <v>125</v>
      </c>
      <c r="BZ40" s="56" t="s">
        <v>125</v>
      </c>
      <c r="CA40" s="56" t="s">
        <v>125</v>
      </c>
      <c r="CB40" s="56" t="s">
        <v>125</v>
      </c>
      <c r="CC40" s="55">
        <v>0</v>
      </c>
      <c r="CD40" s="55">
        <v>0</v>
      </c>
      <c r="CE40" s="55">
        <v>0</v>
      </c>
      <c r="CF40" s="58"/>
      <c r="CG40" s="58"/>
      <c r="CH40" s="56" t="s">
        <v>125</v>
      </c>
      <c r="CI40" s="59"/>
      <c r="CJ40" s="55"/>
      <c r="CK40" s="56" t="s">
        <v>125</v>
      </c>
      <c r="CL40" s="55"/>
      <c r="CM40" s="55"/>
      <c r="CN40" s="56" t="s">
        <v>125</v>
      </c>
      <c r="CO40" s="55"/>
      <c r="CP40" s="55"/>
      <c r="CQ40" s="56" t="s">
        <v>125</v>
      </c>
      <c r="CR40" s="55"/>
      <c r="CS40" s="55"/>
      <c r="CT40" s="56" t="s">
        <v>125</v>
      </c>
      <c r="CU40" s="56" t="s">
        <v>125</v>
      </c>
      <c r="CV40" s="56" t="s">
        <v>125</v>
      </c>
      <c r="CW40" s="56" t="s">
        <v>125</v>
      </c>
      <c r="CX40" s="56" t="s">
        <v>125</v>
      </c>
      <c r="CY40" s="56" t="s">
        <v>125</v>
      </c>
      <c r="CZ40" s="58">
        <v>40848</v>
      </c>
      <c r="DA40" s="56" t="s">
        <v>317</v>
      </c>
      <c r="DB40" s="56" t="s">
        <v>125</v>
      </c>
      <c r="DC40" s="56" t="s">
        <v>313</v>
      </c>
      <c r="DD40" s="56" t="s">
        <v>314</v>
      </c>
      <c r="DE40" s="56" t="s">
        <v>125</v>
      </c>
      <c r="DF40" s="56" t="s">
        <v>125</v>
      </c>
      <c r="DG40" s="56" t="s">
        <v>125</v>
      </c>
      <c r="DH40" s="55">
        <v>0</v>
      </c>
      <c r="DI40" s="56" t="s">
        <v>125</v>
      </c>
      <c r="DJ40" s="56" t="s">
        <v>132</v>
      </c>
      <c r="DK40" s="56" t="s">
        <v>125</v>
      </c>
      <c r="DL40" s="56" t="s">
        <v>125</v>
      </c>
      <c r="DM40" s="56" t="s">
        <v>125</v>
      </c>
      <c r="DN40" s="56" t="s">
        <v>486</v>
      </c>
      <c r="DO40" s="56" t="s">
        <v>485</v>
      </c>
      <c r="DP40" s="56" t="s">
        <v>125</v>
      </c>
      <c r="DQ40" s="56" t="s">
        <v>125</v>
      </c>
      <c r="DR40" s="56" t="s">
        <v>125</v>
      </c>
      <c r="DS40" s="56" t="s">
        <v>125</v>
      </c>
      <c r="DT40" s="56" t="s">
        <v>125</v>
      </c>
      <c r="DU40" s="56" t="s">
        <v>330</v>
      </c>
      <c r="DV40" s="56" t="s">
        <v>125</v>
      </c>
      <c r="DW40" s="56" t="s">
        <v>125</v>
      </c>
    </row>
    <row r="41" spans="2:127" x14ac:dyDescent="0.25">
      <c r="B41" s="55">
        <v>12455</v>
      </c>
      <c r="C41" s="58">
        <v>40483</v>
      </c>
      <c r="D41" s="59">
        <v>0</v>
      </c>
      <c r="E41" s="56" t="s">
        <v>302</v>
      </c>
      <c r="F41" s="56" t="s">
        <v>303</v>
      </c>
      <c r="G41" s="56" t="s">
        <v>122</v>
      </c>
      <c r="H41" s="56" t="s">
        <v>324</v>
      </c>
      <c r="I41" s="56" t="s">
        <v>305</v>
      </c>
      <c r="J41" s="56" t="s">
        <v>315</v>
      </c>
      <c r="K41" s="56" t="s">
        <v>123</v>
      </c>
      <c r="L41" s="55">
        <v>41</v>
      </c>
      <c r="M41" s="56" t="s">
        <v>306</v>
      </c>
      <c r="N41" s="55">
        <v>360144</v>
      </c>
      <c r="O41" s="56" t="s">
        <v>485</v>
      </c>
      <c r="P41" s="55">
        <v>29</v>
      </c>
      <c r="Q41" s="55">
        <v>7</v>
      </c>
      <c r="R41" s="22">
        <f>'Price Book'!$B$16*1</f>
        <v>7</v>
      </c>
      <c r="S41" s="22">
        <f t="shared" si="0"/>
        <v>0</v>
      </c>
      <c r="T41" s="55">
        <v>8784</v>
      </c>
      <c r="U41" s="55">
        <v>2521008</v>
      </c>
      <c r="V41" s="22">
        <f t="shared" si="1"/>
        <v>2521008</v>
      </c>
      <c r="W41" s="22">
        <f t="shared" si="2"/>
        <v>0</v>
      </c>
      <c r="X41" s="55">
        <v>2521008</v>
      </c>
      <c r="Y41" s="56" t="s">
        <v>134</v>
      </c>
      <c r="Z41" s="55"/>
      <c r="AA41" s="55"/>
      <c r="AB41" s="56" t="s">
        <v>126</v>
      </c>
      <c r="AC41" s="56" t="s">
        <v>126</v>
      </c>
      <c r="AD41" s="56" t="s">
        <v>127</v>
      </c>
      <c r="AE41" s="56" t="s">
        <v>124</v>
      </c>
      <c r="AF41" s="56" t="s">
        <v>308</v>
      </c>
      <c r="AG41" s="56" t="s">
        <v>185</v>
      </c>
      <c r="AH41" s="56" t="s">
        <v>125</v>
      </c>
      <c r="AI41" s="56" t="s">
        <v>125</v>
      </c>
      <c r="AJ41" s="56" t="s">
        <v>125</v>
      </c>
      <c r="AK41" s="56" t="s">
        <v>125</v>
      </c>
      <c r="AL41" s="56" t="s">
        <v>125</v>
      </c>
      <c r="AM41" s="58">
        <v>40909</v>
      </c>
      <c r="AN41" s="58">
        <v>41274</v>
      </c>
      <c r="AO41" s="56" t="s">
        <v>128</v>
      </c>
      <c r="AP41" s="55">
        <v>8784</v>
      </c>
      <c r="AQ41" s="56" t="s">
        <v>125</v>
      </c>
      <c r="AR41" s="55"/>
      <c r="AS41" s="58"/>
      <c r="AT41" s="56" t="s">
        <v>125</v>
      </c>
      <c r="AU41" s="56" t="s">
        <v>125</v>
      </c>
      <c r="AV41" s="56" t="s">
        <v>310</v>
      </c>
      <c r="AW41" s="56" t="s">
        <v>129</v>
      </c>
      <c r="AX41" s="55">
        <v>0</v>
      </c>
      <c r="AY41" s="55">
        <v>0</v>
      </c>
      <c r="AZ41" s="56" t="s">
        <v>124</v>
      </c>
      <c r="BA41" s="55">
        <v>0</v>
      </c>
      <c r="BB41" s="55">
        <v>0</v>
      </c>
      <c r="BC41" s="56" t="s">
        <v>124</v>
      </c>
      <c r="BD41" s="55">
        <v>0</v>
      </c>
      <c r="BE41" s="55">
        <v>0</v>
      </c>
      <c r="BF41" s="56" t="s">
        <v>124</v>
      </c>
      <c r="BG41" s="55">
        <v>0</v>
      </c>
      <c r="BH41" s="55">
        <v>0</v>
      </c>
      <c r="BI41" s="56" t="s">
        <v>124</v>
      </c>
      <c r="BJ41" s="55"/>
      <c r="BK41" s="55"/>
      <c r="BL41" s="56" t="s">
        <v>130</v>
      </c>
      <c r="BM41" s="56" t="s">
        <v>125</v>
      </c>
      <c r="BN41" s="56" t="s">
        <v>125</v>
      </c>
      <c r="BO41" s="55"/>
      <c r="BP41" s="55"/>
      <c r="BQ41" s="56" t="s">
        <v>125</v>
      </c>
      <c r="BR41" s="56" t="s">
        <v>125</v>
      </c>
      <c r="BS41" s="56" t="s">
        <v>125</v>
      </c>
      <c r="BT41" s="56" t="s">
        <v>125</v>
      </c>
      <c r="BU41" s="56" t="s">
        <v>400</v>
      </c>
      <c r="BV41" s="56" t="s">
        <v>131</v>
      </c>
      <c r="BW41" s="56" t="s">
        <v>125</v>
      </c>
      <c r="BX41" s="56" t="s">
        <v>125</v>
      </c>
      <c r="BY41" s="56" t="s">
        <v>125</v>
      </c>
      <c r="BZ41" s="56" t="s">
        <v>125</v>
      </c>
      <c r="CA41" s="56" t="s">
        <v>125</v>
      </c>
      <c r="CB41" s="56" t="s">
        <v>125</v>
      </c>
      <c r="CC41" s="55">
        <v>0</v>
      </c>
      <c r="CD41" s="55">
        <v>0</v>
      </c>
      <c r="CE41" s="55">
        <v>0</v>
      </c>
      <c r="CF41" s="58"/>
      <c r="CG41" s="58"/>
      <c r="CH41" s="56" t="s">
        <v>125</v>
      </c>
      <c r="CI41" s="59"/>
      <c r="CJ41" s="55"/>
      <c r="CK41" s="56" t="s">
        <v>125</v>
      </c>
      <c r="CL41" s="55"/>
      <c r="CM41" s="55"/>
      <c r="CN41" s="56" t="s">
        <v>125</v>
      </c>
      <c r="CO41" s="55"/>
      <c r="CP41" s="55"/>
      <c r="CQ41" s="56" t="s">
        <v>125</v>
      </c>
      <c r="CR41" s="55"/>
      <c r="CS41" s="55"/>
      <c r="CT41" s="56" t="s">
        <v>125</v>
      </c>
      <c r="CU41" s="56" t="s">
        <v>125</v>
      </c>
      <c r="CV41" s="56" t="s">
        <v>125</v>
      </c>
      <c r="CW41" s="56" t="s">
        <v>125</v>
      </c>
      <c r="CX41" s="56" t="s">
        <v>125</v>
      </c>
      <c r="CY41" s="56" t="s">
        <v>125</v>
      </c>
      <c r="CZ41" s="58">
        <v>40848</v>
      </c>
      <c r="DA41" s="56" t="s">
        <v>317</v>
      </c>
      <c r="DB41" s="56" t="s">
        <v>125</v>
      </c>
      <c r="DC41" s="56" t="s">
        <v>125</v>
      </c>
      <c r="DD41" s="56" t="s">
        <v>314</v>
      </c>
      <c r="DE41" s="56" t="s">
        <v>125</v>
      </c>
      <c r="DF41" s="56" t="s">
        <v>125</v>
      </c>
      <c r="DG41" s="56" t="s">
        <v>125</v>
      </c>
      <c r="DH41" s="55">
        <v>0</v>
      </c>
      <c r="DI41" s="56" t="s">
        <v>125</v>
      </c>
      <c r="DJ41" s="56" t="s">
        <v>132</v>
      </c>
      <c r="DK41" s="56" t="s">
        <v>125</v>
      </c>
      <c r="DL41" s="56" t="s">
        <v>125</v>
      </c>
      <c r="DM41" s="56" t="s">
        <v>125</v>
      </c>
      <c r="DN41" s="56" t="s">
        <v>486</v>
      </c>
      <c r="DO41" s="56" t="s">
        <v>485</v>
      </c>
      <c r="DP41" s="56" t="s">
        <v>125</v>
      </c>
      <c r="DQ41" s="56" t="s">
        <v>125</v>
      </c>
      <c r="DR41" s="56" t="s">
        <v>125</v>
      </c>
      <c r="DS41" s="56" t="s">
        <v>125</v>
      </c>
      <c r="DT41" s="56" t="s">
        <v>125</v>
      </c>
      <c r="DU41" s="56" t="s">
        <v>401</v>
      </c>
      <c r="DV41" s="56" t="s">
        <v>125</v>
      </c>
      <c r="DW41" s="56" t="s">
        <v>125</v>
      </c>
    </row>
    <row r="42" spans="2:127" x14ac:dyDescent="0.25">
      <c r="B42" s="55">
        <v>12483</v>
      </c>
      <c r="C42" s="58">
        <v>40179</v>
      </c>
      <c r="D42" s="59">
        <v>0</v>
      </c>
      <c r="E42" s="56" t="s">
        <v>302</v>
      </c>
      <c r="F42" s="56" t="s">
        <v>303</v>
      </c>
      <c r="G42" s="56" t="s">
        <v>122</v>
      </c>
      <c r="H42" s="56" t="s">
        <v>304</v>
      </c>
      <c r="I42" s="56" t="s">
        <v>305</v>
      </c>
      <c r="J42" s="56" t="s">
        <v>315</v>
      </c>
      <c r="K42" s="56" t="s">
        <v>133</v>
      </c>
      <c r="L42" s="55">
        <v>-42</v>
      </c>
      <c r="M42" s="56" t="s">
        <v>306</v>
      </c>
      <c r="N42" s="55">
        <v>-367920</v>
      </c>
      <c r="O42" s="56" t="s">
        <v>485</v>
      </c>
      <c r="P42" s="55">
        <v>30</v>
      </c>
      <c r="Q42" s="55">
        <v>3</v>
      </c>
      <c r="R42" s="22">
        <f>'Price Book'!$B$9*1</f>
        <v>3</v>
      </c>
      <c r="S42" s="22">
        <f t="shared" si="0"/>
        <v>0</v>
      </c>
      <c r="T42" s="55">
        <v>8760</v>
      </c>
      <c r="U42" s="55">
        <v>317961.91081255302</v>
      </c>
      <c r="V42" s="22">
        <f>L42*(Q42-P42*'Exchange Rates FWD'!$F$11)*T42</f>
        <v>317961.91081635264</v>
      </c>
      <c r="W42" s="22">
        <f t="shared" si="2"/>
        <v>-1.1949926554845714E-11</v>
      </c>
      <c r="X42" s="55">
        <v>317961.91081255302</v>
      </c>
      <c r="Y42" s="56" t="s">
        <v>134</v>
      </c>
      <c r="Z42" s="55"/>
      <c r="AA42" s="55"/>
      <c r="AB42" s="56" t="s">
        <v>126</v>
      </c>
      <c r="AC42" s="56" t="s">
        <v>126</v>
      </c>
      <c r="AD42" s="56" t="s">
        <v>127</v>
      </c>
      <c r="AE42" s="56" t="s">
        <v>408</v>
      </c>
      <c r="AF42" s="56" t="s">
        <v>308</v>
      </c>
      <c r="AG42" s="56" t="s">
        <v>185</v>
      </c>
      <c r="AH42" s="56" t="s">
        <v>125</v>
      </c>
      <c r="AI42" s="56" t="s">
        <v>125</v>
      </c>
      <c r="AJ42" s="56" t="s">
        <v>125</v>
      </c>
      <c r="AK42" s="56" t="s">
        <v>125</v>
      </c>
      <c r="AL42" s="56" t="s">
        <v>125</v>
      </c>
      <c r="AM42" s="58">
        <v>40179</v>
      </c>
      <c r="AN42" s="58">
        <v>40543</v>
      </c>
      <c r="AO42" s="56" t="s">
        <v>128</v>
      </c>
      <c r="AP42" s="55">
        <v>8760</v>
      </c>
      <c r="AQ42" s="56" t="s">
        <v>125</v>
      </c>
      <c r="AR42" s="55"/>
      <c r="AS42" s="58"/>
      <c r="AT42" s="56" t="s">
        <v>125</v>
      </c>
      <c r="AU42" s="56" t="s">
        <v>125</v>
      </c>
      <c r="AV42" s="56" t="s">
        <v>310</v>
      </c>
      <c r="AW42" s="56" t="s">
        <v>129</v>
      </c>
      <c r="AX42" s="55">
        <v>0</v>
      </c>
      <c r="AY42" s="55">
        <v>0</v>
      </c>
      <c r="AZ42" s="56" t="s">
        <v>408</v>
      </c>
      <c r="BA42" s="55">
        <v>0</v>
      </c>
      <c r="BB42" s="55">
        <v>0</v>
      </c>
      <c r="BC42" s="56" t="s">
        <v>408</v>
      </c>
      <c r="BD42" s="55">
        <v>0</v>
      </c>
      <c r="BE42" s="55">
        <v>0</v>
      </c>
      <c r="BF42" s="56" t="s">
        <v>408</v>
      </c>
      <c r="BG42" s="55">
        <v>0</v>
      </c>
      <c r="BH42" s="55">
        <v>0</v>
      </c>
      <c r="BI42" s="56" t="s">
        <v>408</v>
      </c>
      <c r="BJ42" s="55"/>
      <c r="BK42" s="55"/>
      <c r="BL42" s="56" t="s">
        <v>130</v>
      </c>
      <c r="BM42" s="56" t="s">
        <v>125</v>
      </c>
      <c r="BN42" s="56" t="s">
        <v>125</v>
      </c>
      <c r="BO42" s="55"/>
      <c r="BP42" s="55"/>
      <c r="BQ42" s="56" t="s">
        <v>125</v>
      </c>
      <c r="BR42" s="56" t="s">
        <v>125</v>
      </c>
      <c r="BS42" s="56" t="s">
        <v>125</v>
      </c>
      <c r="BT42" s="56" t="s">
        <v>125</v>
      </c>
      <c r="BU42" s="56" t="s">
        <v>425</v>
      </c>
      <c r="BV42" s="56" t="s">
        <v>131</v>
      </c>
      <c r="BW42" s="56" t="s">
        <v>125</v>
      </c>
      <c r="BX42" s="56" t="s">
        <v>125</v>
      </c>
      <c r="BY42" s="56" t="s">
        <v>125</v>
      </c>
      <c r="BZ42" s="56" t="s">
        <v>125</v>
      </c>
      <c r="CA42" s="56" t="s">
        <v>125</v>
      </c>
      <c r="CB42" s="56" t="s">
        <v>125</v>
      </c>
      <c r="CC42" s="55">
        <v>0</v>
      </c>
      <c r="CD42" s="55">
        <v>0</v>
      </c>
      <c r="CE42" s="55">
        <v>0</v>
      </c>
      <c r="CF42" s="58"/>
      <c r="CG42" s="58"/>
      <c r="CH42" s="56" t="s">
        <v>125</v>
      </c>
      <c r="CI42" s="59"/>
      <c r="CJ42" s="55"/>
      <c r="CK42" s="56" t="s">
        <v>125</v>
      </c>
      <c r="CL42" s="55"/>
      <c r="CM42" s="55"/>
      <c r="CN42" s="56" t="s">
        <v>125</v>
      </c>
      <c r="CO42" s="55"/>
      <c r="CP42" s="55"/>
      <c r="CQ42" s="56" t="s">
        <v>125</v>
      </c>
      <c r="CR42" s="55"/>
      <c r="CS42" s="55"/>
      <c r="CT42" s="56" t="s">
        <v>125</v>
      </c>
      <c r="CU42" s="56" t="s">
        <v>125</v>
      </c>
      <c r="CV42" s="56" t="s">
        <v>125</v>
      </c>
      <c r="CW42" s="56" t="s">
        <v>125</v>
      </c>
      <c r="CX42" s="56" t="s">
        <v>125</v>
      </c>
      <c r="CY42" s="56" t="s">
        <v>125</v>
      </c>
      <c r="CZ42" s="58">
        <v>40909</v>
      </c>
      <c r="DA42" s="56" t="s">
        <v>317</v>
      </c>
      <c r="DB42" s="56" t="s">
        <v>125</v>
      </c>
      <c r="DC42" s="56" t="s">
        <v>313</v>
      </c>
      <c r="DD42" s="56" t="s">
        <v>314</v>
      </c>
      <c r="DE42" s="56" t="s">
        <v>125</v>
      </c>
      <c r="DF42" s="56" t="s">
        <v>125</v>
      </c>
      <c r="DG42" s="56" t="s">
        <v>125</v>
      </c>
      <c r="DH42" s="55">
        <v>0</v>
      </c>
      <c r="DI42" s="56" t="s">
        <v>125</v>
      </c>
      <c r="DJ42" s="56" t="s">
        <v>132</v>
      </c>
      <c r="DK42" s="56" t="s">
        <v>125</v>
      </c>
      <c r="DL42" s="56" t="s">
        <v>125</v>
      </c>
      <c r="DM42" s="56" t="s">
        <v>125</v>
      </c>
      <c r="DN42" s="56" t="s">
        <v>486</v>
      </c>
      <c r="DO42" s="56" t="s">
        <v>485</v>
      </c>
      <c r="DP42" s="56" t="s">
        <v>125</v>
      </c>
      <c r="DQ42" s="56" t="s">
        <v>125</v>
      </c>
      <c r="DR42" s="56" t="s">
        <v>125</v>
      </c>
      <c r="DS42" s="56" t="s">
        <v>125</v>
      </c>
      <c r="DT42" s="56" t="s">
        <v>125</v>
      </c>
      <c r="DU42" s="56" t="s">
        <v>426</v>
      </c>
      <c r="DV42" s="56" t="s">
        <v>125</v>
      </c>
      <c r="DW42" s="56" t="s">
        <v>125</v>
      </c>
    </row>
    <row r="43" spans="2:127" x14ac:dyDescent="0.25">
      <c r="B43" s="55">
        <v>12387</v>
      </c>
      <c r="C43" s="58">
        <v>40179</v>
      </c>
      <c r="D43" s="59">
        <v>0</v>
      </c>
      <c r="E43" s="56" t="s">
        <v>302</v>
      </c>
      <c r="F43" s="56" t="s">
        <v>303</v>
      </c>
      <c r="G43" s="56" t="s">
        <v>122</v>
      </c>
      <c r="H43" s="56" t="s">
        <v>304</v>
      </c>
      <c r="I43" s="56" t="s">
        <v>305</v>
      </c>
      <c r="J43" s="56" t="s">
        <v>315</v>
      </c>
      <c r="K43" s="56" t="s">
        <v>133</v>
      </c>
      <c r="L43" s="55">
        <v>-42</v>
      </c>
      <c r="M43" s="56" t="s">
        <v>306</v>
      </c>
      <c r="N43" s="55">
        <v>-367920</v>
      </c>
      <c r="O43" s="56" t="s">
        <v>485</v>
      </c>
      <c r="P43" s="55">
        <v>30</v>
      </c>
      <c r="Q43" s="55">
        <v>3</v>
      </c>
      <c r="R43" s="22">
        <f>'Price Book'!$B$9*1</f>
        <v>3</v>
      </c>
      <c r="S43" s="22">
        <f t="shared" si="0"/>
        <v>0</v>
      </c>
      <c r="T43" s="55">
        <v>8760</v>
      </c>
      <c r="U43" s="55">
        <v>9933840</v>
      </c>
      <c r="V43" s="22">
        <f>L43*(Q43-P43)*T43</f>
        <v>9933840</v>
      </c>
      <c r="W43" s="22">
        <f t="shared" si="2"/>
        <v>0</v>
      </c>
      <c r="X43" s="55">
        <v>9933840</v>
      </c>
      <c r="Y43" s="56" t="s">
        <v>134</v>
      </c>
      <c r="Z43" s="55"/>
      <c r="AA43" s="55"/>
      <c r="AB43" s="56" t="s">
        <v>126</v>
      </c>
      <c r="AC43" s="56" t="s">
        <v>126</v>
      </c>
      <c r="AD43" s="56" t="s">
        <v>127</v>
      </c>
      <c r="AE43" s="56" t="s">
        <v>124</v>
      </c>
      <c r="AF43" s="56" t="s">
        <v>308</v>
      </c>
      <c r="AG43" s="56" t="s">
        <v>185</v>
      </c>
      <c r="AH43" s="56" t="s">
        <v>125</v>
      </c>
      <c r="AI43" s="56" t="s">
        <v>125</v>
      </c>
      <c r="AJ43" s="56" t="s">
        <v>125</v>
      </c>
      <c r="AK43" s="56" t="s">
        <v>125</v>
      </c>
      <c r="AL43" s="56" t="s">
        <v>125</v>
      </c>
      <c r="AM43" s="58">
        <v>40179</v>
      </c>
      <c r="AN43" s="58">
        <v>40543</v>
      </c>
      <c r="AO43" s="56" t="s">
        <v>128</v>
      </c>
      <c r="AP43" s="55">
        <v>8760</v>
      </c>
      <c r="AQ43" s="56" t="s">
        <v>125</v>
      </c>
      <c r="AR43" s="55"/>
      <c r="AS43" s="58"/>
      <c r="AT43" s="56" t="s">
        <v>125</v>
      </c>
      <c r="AU43" s="56" t="s">
        <v>125</v>
      </c>
      <c r="AV43" s="56" t="s">
        <v>310</v>
      </c>
      <c r="AW43" s="56" t="s">
        <v>129</v>
      </c>
      <c r="AX43" s="55">
        <v>0</v>
      </c>
      <c r="AY43" s="55">
        <v>0</v>
      </c>
      <c r="AZ43" s="56" t="s">
        <v>124</v>
      </c>
      <c r="BA43" s="55">
        <v>0</v>
      </c>
      <c r="BB43" s="55">
        <v>0</v>
      </c>
      <c r="BC43" s="56" t="s">
        <v>124</v>
      </c>
      <c r="BD43" s="55">
        <v>0</v>
      </c>
      <c r="BE43" s="55">
        <v>0</v>
      </c>
      <c r="BF43" s="56" t="s">
        <v>124</v>
      </c>
      <c r="BG43" s="55">
        <v>0</v>
      </c>
      <c r="BH43" s="55">
        <v>0</v>
      </c>
      <c r="BI43" s="56" t="s">
        <v>124</v>
      </c>
      <c r="BJ43" s="55"/>
      <c r="BK43" s="55"/>
      <c r="BL43" s="56" t="s">
        <v>130</v>
      </c>
      <c r="BM43" s="56" t="s">
        <v>125</v>
      </c>
      <c r="BN43" s="56" t="s">
        <v>125</v>
      </c>
      <c r="BO43" s="55"/>
      <c r="BP43" s="55"/>
      <c r="BQ43" s="56" t="s">
        <v>125</v>
      </c>
      <c r="BR43" s="56" t="s">
        <v>125</v>
      </c>
      <c r="BS43" s="56" t="s">
        <v>125</v>
      </c>
      <c r="BT43" s="56" t="s">
        <v>125</v>
      </c>
      <c r="BU43" s="56" t="s">
        <v>333</v>
      </c>
      <c r="BV43" s="56" t="s">
        <v>131</v>
      </c>
      <c r="BW43" s="56" t="s">
        <v>125</v>
      </c>
      <c r="BX43" s="56" t="s">
        <v>125</v>
      </c>
      <c r="BY43" s="56" t="s">
        <v>125</v>
      </c>
      <c r="BZ43" s="56" t="s">
        <v>125</v>
      </c>
      <c r="CA43" s="56" t="s">
        <v>125</v>
      </c>
      <c r="CB43" s="56" t="s">
        <v>125</v>
      </c>
      <c r="CC43" s="55">
        <v>0</v>
      </c>
      <c r="CD43" s="55">
        <v>0</v>
      </c>
      <c r="CE43" s="55">
        <v>0</v>
      </c>
      <c r="CF43" s="58"/>
      <c r="CG43" s="58"/>
      <c r="CH43" s="56" t="s">
        <v>125</v>
      </c>
      <c r="CI43" s="59"/>
      <c r="CJ43" s="55"/>
      <c r="CK43" s="56" t="s">
        <v>125</v>
      </c>
      <c r="CL43" s="55"/>
      <c r="CM43" s="55"/>
      <c r="CN43" s="56" t="s">
        <v>125</v>
      </c>
      <c r="CO43" s="55"/>
      <c r="CP43" s="55"/>
      <c r="CQ43" s="56" t="s">
        <v>125</v>
      </c>
      <c r="CR43" s="55"/>
      <c r="CS43" s="55"/>
      <c r="CT43" s="56" t="s">
        <v>125</v>
      </c>
      <c r="CU43" s="56" t="s">
        <v>125</v>
      </c>
      <c r="CV43" s="56" t="s">
        <v>125</v>
      </c>
      <c r="CW43" s="56" t="s">
        <v>125</v>
      </c>
      <c r="CX43" s="56" t="s">
        <v>125</v>
      </c>
      <c r="CY43" s="56" t="s">
        <v>125</v>
      </c>
      <c r="CZ43" s="58">
        <v>40909</v>
      </c>
      <c r="DA43" s="56" t="s">
        <v>317</v>
      </c>
      <c r="DB43" s="56" t="s">
        <v>125</v>
      </c>
      <c r="DC43" s="56" t="s">
        <v>313</v>
      </c>
      <c r="DD43" s="56" t="s">
        <v>314</v>
      </c>
      <c r="DE43" s="56" t="s">
        <v>125</v>
      </c>
      <c r="DF43" s="56" t="s">
        <v>125</v>
      </c>
      <c r="DG43" s="56" t="s">
        <v>125</v>
      </c>
      <c r="DH43" s="55">
        <v>0</v>
      </c>
      <c r="DI43" s="56" t="s">
        <v>125</v>
      </c>
      <c r="DJ43" s="56" t="s">
        <v>132</v>
      </c>
      <c r="DK43" s="56" t="s">
        <v>125</v>
      </c>
      <c r="DL43" s="56" t="s">
        <v>125</v>
      </c>
      <c r="DM43" s="56" t="s">
        <v>125</v>
      </c>
      <c r="DN43" s="56" t="s">
        <v>486</v>
      </c>
      <c r="DO43" s="56" t="s">
        <v>485</v>
      </c>
      <c r="DP43" s="56" t="s">
        <v>125</v>
      </c>
      <c r="DQ43" s="56" t="s">
        <v>125</v>
      </c>
      <c r="DR43" s="56" t="s">
        <v>125</v>
      </c>
      <c r="DS43" s="56" t="s">
        <v>125</v>
      </c>
      <c r="DT43" s="56" t="s">
        <v>125</v>
      </c>
      <c r="DU43" s="56" t="s">
        <v>334</v>
      </c>
      <c r="DV43" s="56" t="s">
        <v>125</v>
      </c>
      <c r="DW43" s="56" t="s">
        <v>125</v>
      </c>
    </row>
    <row r="44" spans="2:127" x14ac:dyDescent="0.25">
      <c r="B44" s="55">
        <v>12485</v>
      </c>
      <c r="C44" s="58">
        <v>40179</v>
      </c>
      <c r="D44" s="59">
        <v>0</v>
      </c>
      <c r="E44" s="56" t="s">
        <v>302</v>
      </c>
      <c r="F44" s="56" t="s">
        <v>303</v>
      </c>
      <c r="G44" s="56" t="s">
        <v>122</v>
      </c>
      <c r="H44" s="56" t="s">
        <v>324</v>
      </c>
      <c r="I44" s="56" t="s">
        <v>305</v>
      </c>
      <c r="J44" s="56" t="s">
        <v>315</v>
      </c>
      <c r="K44" s="56" t="s">
        <v>133</v>
      </c>
      <c r="L44" s="55">
        <v>-42</v>
      </c>
      <c r="M44" s="56" t="s">
        <v>306</v>
      </c>
      <c r="N44" s="55">
        <v>-368928</v>
      </c>
      <c r="O44" s="56" t="s">
        <v>485</v>
      </c>
      <c r="P44" s="55">
        <v>30</v>
      </c>
      <c r="Q44" s="55">
        <v>8</v>
      </c>
      <c r="R44" s="22">
        <f>'Price Book'!$B$17*1</f>
        <v>8</v>
      </c>
      <c r="S44" s="22">
        <f t="shared" si="0"/>
        <v>0</v>
      </c>
      <c r="T44" s="55">
        <v>8784</v>
      </c>
      <c r="U44" s="55">
        <v>-1525806.96066467</v>
      </c>
      <c r="V44" s="22">
        <f>L44*(Q44-P44*'Exchange Rates FWD'!$F$11)*T44</f>
        <v>-1525806.9606608625</v>
      </c>
      <c r="W44" s="22">
        <f t="shared" si="2"/>
        <v>2.4953874335539281E-12</v>
      </c>
      <c r="X44" s="55">
        <v>-1525806.96066467</v>
      </c>
      <c r="Y44" s="56" t="s">
        <v>134</v>
      </c>
      <c r="Z44" s="55"/>
      <c r="AA44" s="55"/>
      <c r="AB44" s="56" t="s">
        <v>126</v>
      </c>
      <c r="AC44" s="56" t="s">
        <v>126</v>
      </c>
      <c r="AD44" s="56" t="s">
        <v>127</v>
      </c>
      <c r="AE44" s="56" t="s">
        <v>408</v>
      </c>
      <c r="AF44" s="56" t="s">
        <v>308</v>
      </c>
      <c r="AG44" s="56" t="s">
        <v>185</v>
      </c>
      <c r="AH44" s="56" t="s">
        <v>125</v>
      </c>
      <c r="AI44" s="56" t="s">
        <v>125</v>
      </c>
      <c r="AJ44" s="56" t="s">
        <v>125</v>
      </c>
      <c r="AK44" s="56" t="s">
        <v>125</v>
      </c>
      <c r="AL44" s="56" t="s">
        <v>125</v>
      </c>
      <c r="AM44" s="58">
        <v>40909</v>
      </c>
      <c r="AN44" s="58">
        <v>41274</v>
      </c>
      <c r="AO44" s="56" t="s">
        <v>128</v>
      </c>
      <c r="AP44" s="55">
        <v>8784</v>
      </c>
      <c r="AQ44" s="56" t="s">
        <v>125</v>
      </c>
      <c r="AR44" s="55"/>
      <c r="AS44" s="58"/>
      <c r="AT44" s="56" t="s">
        <v>125</v>
      </c>
      <c r="AU44" s="56" t="s">
        <v>125</v>
      </c>
      <c r="AV44" s="56" t="s">
        <v>310</v>
      </c>
      <c r="AW44" s="56" t="s">
        <v>129</v>
      </c>
      <c r="AX44" s="55">
        <v>0</v>
      </c>
      <c r="AY44" s="55">
        <v>0</v>
      </c>
      <c r="AZ44" s="56" t="s">
        <v>408</v>
      </c>
      <c r="BA44" s="55">
        <v>0</v>
      </c>
      <c r="BB44" s="55">
        <v>0</v>
      </c>
      <c r="BC44" s="56" t="s">
        <v>408</v>
      </c>
      <c r="BD44" s="55">
        <v>0</v>
      </c>
      <c r="BE44" s="55">
        <v>0</v>
      </c>
      <c r="BF44" s="56" t="s">
        <v>408</v>
      </c>
      <c r="BG44" s="55">
        <v>0</v>
      </c>
      <c r="BH44" s="55">
        <v>0</v>
      </c>
      <c r="BI44" s="56" t="s">
        <v>408</v>
      </c>
      <c r="BJ44" s="55"/>
      <c r="BK44" s="55"/>
      <c r="BL44" s="56" t="s">
        <v>130</v>
      </c>
      <c r="BM44" s="56" t="s">
        <v>125</v>
      </c>
      <c r="BN44" s="56" t="s">
        <v>125</v>
      </c>
      <c r="BO44" s="55"/>
      <c r="BP44" s="55"/>
      <c r="BQ44" s="56" t="s">
        <v>125</v>
      </c>
      <c r="BR44" s="56" t="s">
        <v>125</v>
      </c>
      <c r="BS44" s="56" t="s">
        <v>125</v>
      </c>
      <c r="BT44" s="56" t="s">
        <v>125</v>
      </c>
      <c r="BU44" s="56" t="s">
        <v>427</v>
      </c>
      <c r="BV44" s="56" t="s">
        <v>131</v>
      </c>
      <c r="BW44" s="56" t="s">
        <v>125</v>
      </c>
      <c r="BX44" s="56" t="s">
        <v>125</v>
      </c>
      <c r="BY44" s="56" t="s">
        <v>125</v>
      </c>
      <c r="BZ44" s="56" t="s">
        <v>125</v>
      </c>
      <c r="CA44" s="56" t="s">
        <v>125</v>
      </c>
      <c r="CB44" s="56" t="s">
        <v>125</v>
      </c>
      <c r="CC44" s="55">
        <v>0</v>
      </c>
      <c r="CD44" s="55">
        <v>0</v>
      </c>
      <c r="CE44" s="55">
        <v>0</v>
      </c>
      <c r="CF44" s="58"/>
      <c r="CG44" s="58"/>
      <c r="CH44" s="56" t="s">
        <v>125</v>
      </c>
      <c r="CI44" s="59"/>
      <c r="CJ44" s="55"/>
      <c r="CK44" s="56" t="s">
        <v>125</v>
      </c>
      <c r="CL44" s="55"/>
      <c r="CM44" s="55"/>
      <c r="CN44" s="56" t="s">
        <v>125</v>
      </c>
      <c r="CO44" s="55"/>
      <c r="CP44" s="55"/>
      <c r="CQ44" s="56" t="s">
        <v>125</v>
      </c>
      <c r="CR44" s="55"/>
      <c r="CS44" s="55"/>
      <c r="CT44" s="56" t="s">
        <v>125</v>
      </c>
      <c r="CU44" s="56" t="s">
        <v>125</v>
      </c>
      <c r="CV44" s="56" t="s">
        <v>125</v>
      </c>
      <c r="CW44" s="56" t="s">
        <v>125</v>
      </c>
      <c r="CX44" s="56" t="s">
        <v>125</v>
      </c>
      <c r="CY44" s="56" t="s">
        <v>125</v>
      </c>
      <c r="CZ44" s="58">
        <v>40909</v>
      </c>
      <c r="DA44" s="56" t="s">
        <v>317</v>
      </c>
      <c r="DB44" s="56" t="s">
        <v>125</v>
      </c>
      <c r="DC44" s="56" t="s">
        <v>313</v>
      </c>
      <c r="DD44" s="56" t="s">
        <v>314</v>
      </c>
      <c r="DE44" s="56" t="s">
        <v>125</v>
      </c>
      <c r="DF44" s="56" t="s">
        <v>125</v>
      </c>
      <c r="DG44" s="56" t="s">
        <v>125</v>
      </c>
      <c r="DH44" s="55">
        <v>0</v>
      </c>
      <c r="DI44" s="56" t="s">
        <v>125</v>
      </c>
      <c r="DJ44" s="56" t="s">
        <v>132</v>
      </c>
      <c r="DK44" s="56" t="s">
        <v>125</v>
      </c>
      <c r="DL44" s="56" t="s">
        <v>125</v>
      </c>
      <c r="DM44" s="56" t="s">
        <v>125</v>
      </c>
      <c r="DN44" s="56" t="s">
        <v>486</v>
      </c>
      <c r="DO44" s="56" t="s">
        <v>485</v>
      </c>
      <c r="DP44" s="56" t="s">
        <v>125</v>
      </c>
      <c r="DQ44" s="56" t="s">
        <v>125</v>
      </c>
      <c r="DR44" s="56" t="s">
        <v>125</v>
      </c>
      <c r="DS44" s="56" t="s">
        <v>125</v>
      </c>
      <c r="DT44" s="56" t="s">
        <v>125</v>
      </c>
      <c r="DU44" s="56" t="s">
        <v>428</v>
      </c>
      <c r="DV44" s="56" t="s">
        <v>125</v>
      </c>
      <c r="DW44" s="56" t="s">
        <v>125</v>
      </c>
    </row>
    <row r="45" spans="2:127" x14ac:dyDescent="0.25">
      <c r="B45" s="55">
        <v>12389</v>
      </c>
      <c r="C45" s="58">
        <v>40179</v>
      </c>
      <c r="D45" s="59">
        <v>0</v>
      </c>
      <c r="E45" s="56" t="s">
        <v>302</v>
      </c>
      <c r="F45" s="56" t="s">
        <v>303</v>
      </c>
      <c r="G45" s="56" t="s">
        <v>122</v>
      </c>
      <c r="H45" s="56" t="s">
        <v>324</v>
      </c>
      <c r="I45" s="56" t="s">
        <v>305</v>
      </c>
      <c r="J45" s="56" t="s">
        <v>315</v>
      </c>
      <c r="K45" s="56" t="s">
        <v>133</v>
      </c>
      <c r="L45" s="55">
        <v>-42</v>
      </c>
      <c r="M45" s="56" t="s">
        <v>306</v>
      </c>
      <c r="N45" s="55">
        <v>-368928</v>
      </c>
      <c r="O45" s="56" t="s">
        <v>485</v>
      </c>
      <c r="P45" s="55">
        <v>30</v>
      </c>
      <c r="Q45" s="55">
        <v>8</v>
      </c>
      <c r="R45" s="22">
        <f>'Price Book'!$B$17*1</f>
        <v>8</v>
      </c>
      <c r="S45" s="22">
        <f t="shared" si="0"/>
        <v>0</v>
      </c>
      <c r="T45" s="55">
        <v>8784</v>
      </c>
      <c r="U45" s="55">
        <v>8116416</v>
      </c>
      <c r="V45" s="22">
        <f>L45*(Q45-P45)*T45</f>
        <v>8116416</v>
      </c>
      <c r="W45" s="22">
        <f t="shared" si="2"/>
        <v>0</v>
      </c>
      <c r="X45" s="55">
        <v>8116416</v>
      </c>
      <c r="Y45" s="56" t="s">
        <v>134</v>
      </c>
      <c r="Z45" s="55"/>
      <c r="AA45" s="55"/>
      <c r="AB45" s="56" t="s">
        <v>126</v>
      </c>
      <c r="AC45" s="56" t="s">
        <v>126</v>
      </c>
      <c r="AD45" s="56" t="s">
        <v>127</v>
      </c>
      <c r="AE45" s="56" t="s">
        <v>124</v>
      </c>
      <c r="AF45" s="56" t="s">
        <v>308</v>
      </c>
      <c r="AG45" s="56" t="s">
        <v>185</v>
      </c>
      <c r="AH45" s="56" t="s">
        <v>125</v>
      </c>
      <c r="AI45" s="56" t="s">
        <v>125</v>
      </c>
      <c r="AJ45" s="56" t="s">
        <v>125</v>
      </c>
      <c r="AK45" s="56" t="s">
        <v>125</v>
      </c>
      <c r="AL45" s="56" t="s">
        <v>125</v>
      </c>
      <c r="AM45" s="58">
        <v>40909</v>
      </c>
      <c r="AN45" s="58">
        <v>41274</v>
      </c>
      <c r="AO45" s="56" t="s">
        <v>128</v>
      </c>
      <c r="AP45" s="55">
        <v>8784</v>
      </c>
      <c r="AQ45" s="56" t="s">
        <v>125</v>
      </c>
      <c r="AR45" s="55"/>
      <c r="AS45" s="58"/>
      <c r="AT45" s="56" t="s">
        <v>125</v>
      </c>
      <c r="AU45" s="56" t="s">
        <v>125</v>
      </c>
      <c r="AV45" s="56" t="s">
        <v>310</v>
      </c>
      <c r="AW45" s="56" t="s">
        <v>129</v>
      </c>
      <c r="AX45" s="55">
        <v>0</v>
      </c>
      <c r="AY45" s="55">
        <v>0</v>
      </c>
      <c r="AZ45" s="56" t="s">
        <v>124</v>
      </c>
      <c r="BA45" s="55">
        <v>0</v>
      </c>
      <c r="BB45" s="55">
        <v>0</v>
      </c>
      <c r="BC45" s="56" t="s">
        <v>124</v>
      </c>
      <c r="BD45" s="55">
        <v>0</v>
      </c>
      <c r="BE45" s="55">
        <v>0</v>
      </c>
      <c r="BF45" s="56" t="s">
        <v>124</v>
      </c>
      <c r="BG45" s="55">
        <v>0</v>
      </c>
      <c r="BH45" s="55">
        <v>0</v>
      </c>
      <c r="BI45" s="56" t="s">
        <v>124</v>
      </c>
      <c r="BJ45" s="55"/>
      <c r="BK45" s="55"/>
      <c r="BL45" s="56" t="s">
        <v>130</v>
      </c>
      <c r="BM45" s="56" t="s">
        <v>125</v>
      </c>
      <c r="BN45" s="56" t="s">
        <v>125</v>
      </c>
      <c r="BO45" s="55"/>
      <c r="BP45" s="55"/>
      <c r="BQ45" s="56" t="s">
        <v>125</v>
      </c>
      <c r="BR45" s="56" t="s">
        <v>125</v>
      </c>
      <c r="BS45" s="56" t="s">
        <v>125</v>
      </c>
      <c r="BT45" s="56" t="s">
        <v>125</v>
      </c>
      <c r="BU45" s="56" t="s">
        <v>335</v>
      </c>
      <c r="BV45" s="56" t="s">
        <v>131</v>
      </c>
      <c r="BW45" s="56" t="s">
        <v>125</v>
      </c>
      <c r="BX45" s="56" t="s">
        <v>125</v>
      </c>
      <c r="BY45" s="56" t="s">
        <v>125</v>
      </c>
      <c r="BZ45" s="56" t="s">
        <v>125</v>
      </c>
      <c r="CA45" s="56" t="s">
        <v>125</v>
      </c>
      <c r="CB45" s="56" t="s">
        <v>125</v>
      </c>
      <c r="CC45" s="55">
        <v>0</v>
      </c>
      <c r="CD45" s="55">
        <v>0</v>
      </c>
      <c r="CE45" s="55">
        <v>0</v>
      </c>
      <c r="CF45" s="58"/>
      <c r="CG45" s="58"/>
      <c r="CH45" s="56" t="s">
        <v>125</v>
      </c>
      <c r="CI45" s="59"/>
      <c r="CJ45" s="55"/>
      <c r="CK45" s="56" t="s">
        <v>125</v>
      </c>
      <c r="CL45" s="55"/>
      <c r="CM45" s="55"/>
      <c r="CN45" s="56" t="s">
        <v>125</v>
      </c>
      <c r="CO45" s="55"/>
      <c r="CP45" s="55"/>
      <c r="CQ45" s="56" t="s">
        <v>125</v>
      </c>
      <c r="CR45" s="55"/>
      <c r="CS45" s="55"/>
      <c r="CT45" s="56" t="s">
        <v>125</v>
      </c>
      <c r="CU45" s="56" t="s">
        <v>125</v>
      </c>
      <c r="CV45" s="56" t="s">
        <v>125</v>
      </c>
      <c r="CW45" s="56" t="s">
        <v>125</v>
      </c>
      <c r="CX45" s="56" t="s">
        <v>125</v>
      </c>
      <c r="CY45" s="56" t="s">
        <v>125</v>
      </c>
      <c r="CZ45" s="58">
        <v>40909</v>
      </c>
      <c r="DA45" s="56" t="s">
        <v>317</v>
      </c>
      <c r="DB45" s="56" t="s">
        <v>125</v>
      </c>
      <c r="DC45" s="56" t="s">
        <v>313</v>
      </c>
      <c r="DD45" s="56" t="s">
        <v>314</v>
      </c>
      <c r="DE45" s="56" t="s">
        <v>125</v>
      </c>
      <c r="DF45" s="56" t="s">
        <v>125</v>
      </c>
      <c r="DG45" s="56" t="s">
        <v>125</v>
      </c>
      <c r="DH45" s="55">
        <v>0</v>
      </c>
      <c r="DI45" s="56" t="s">
        <v>125</v>
      </c>
      <c r="DJ45" s="56" t="s">
        <v>132</v>
      </c>
      <c r="DK45" s="56" t="s">
        <v>125</v>
      </c>
      <c r="DL45" s="56" t="s">
        <v>125</v>
      </c>
      <c r="DM45" s="56" t="s">
        <v>125</v>
      </c>
      <c r="DN45" s="56" t="s">
        <v>486</v>
      </c>
      <c r="DO45" s="56" t="s">
        <v>485</v>
      </c>
      <c r="DP45" s="56" t="s">
        <v>125</v>
      </c>
      <c r="DQ45" s="56" t="s">
        <v>125</v>
      </c>
      <c r="DR45" s="56" t="s">
        <v>125</v>
      </c>
      <c r="DS45" s="56" t="s">
        <v>125</v>
      </c>
      <c r="DT45" s="56" t="s">
        <v>125</v>
      </c>
      <c r="DU45" s="56" t="s">
        <v>336</v>
      </c>
      <c r="DV45" s="56" t="s">
        <v>125</v>
      </c>
      <c r="DW45" s="56" t="s">
        <v>125</v>
      </c>
    </row>
    <row r="46" spans="2:127" x14ac:dyDescent="0.25">
      <c r="B46" s="55">
        <v>12487</v>
      </c>
      <c r="C46" s="58">
        <v>40179</v>
      </c>
      <c r="D46" s="59">
        <v>0</v>
      </c>
      <c r="E46" s="56" t="s">
        <v>302</v>
      </c>
      <c r="F46" s="56" t="s">
        <v>303</v>
      </c>
      <c r="G46" s="56" t="s">
        <v>122</v>
      </c>
      <c r="H46" s="56" t="s">
        <v>337</v>
      </c>
      <c r="I46" s="56" t="s">
        <v>305</v>
      </c>
      <c r="J46" s="56" t="s">
        <v>315</v>
      </c>
      <c r="K46" s="56" t="s">
        <v>133</v>
      </c>
      <c r="L46" s="55">
        <v>-42</v>
      </c>
      <c r="M46" s="56" t="s">
        <v>306</v>
      </c>
      <c r="N46" s="55">
        <v>-31248</v>
      </c>
      <c r="O46" s="56" t="s">
        <v>485</v>
      </c>
      <c r="P46" s="55">
        <v>30</v>
      </c>
      <c r="Q46" s="55">
        <v>3</v>
      </c>
      <c r="R46" s="22">
        <f>'Price Book'!$B$9*1</f>
        <v>3</v>
      </c>
      <c r="S46" s="22">
        <f t="shared" si="0"/>
        <v>0</v>
      </c>
      <c r="T46" s="55">
        <v>744</v>
      </c>
      <c r="U46" s="55">
        <v>-93744</v>
      </c>
      <c r="V46" s="22">
        <f t="shared" si="1"/>
        <v>-93744</v>
      </c>
      <c r="W46" s="22">
        <f t="shared" si="2"/>
        <v>0</v>
      </c>
      <c r="X46" s="55">
        <v>-93744</v>
      </c>
      <c r="Y46" s="56" t="s">
        <v>134</v>
      </c>
      <c r="Z46" s="55"/>
      <c r="AA46" s="55"/>
      <c r="AB46" s="56" t="s">
        <v>126</v>
      </c>
      <c r="AC46" s="56" t="s">
        <v>126</v>
      </c>
      <c r="AD46" s="56" t="s">
        <v>127</v>
      </c>
      <c r="AE46" s="56" t="s">
        <v>408</v>
      </c>
      <c r="AF46" s="56" t="s">
        <v>308</v>
      </c>
      <c r="AG46" s="56" t="s">
        <v>185</v>
      </c>
      <c r="AH46" s="56" t="s">
        <v>125</v>
      </c>
      <c r="AI46" s="56" t="s">
        <v>125</v>
      </c>
      <c r="AJ46" s="56" t="s">
        <v>125</v>
      </c>
      <c r="AK46" s="56" t="s">
        <v>125</v>
      </c>
      <c r="AL46" s="56" t="s">
        <v>125</v>
      </c>
      <c r="AM46" s="58">
        <v>40179</v>
      </c>
      <c r="AN46" s="58">
        <v>40209</v>
      </c>
      <c r="AO46" s="56" t="s">
        <v>128</v>
      </c>
      <c r="AP46" s="55">
        <v>744</v>
      </c>
      <c r="AQ46" s="56" t="s">
        <v>125</v>
      </c>
      <c r="AR46" s="55"/>
      <c r="AS46" s="58"/>
      <c r="AT46" s="56" t="s">
        <v>125</v>
      </c>
      <c r="AU46" s="56" t="s">
        <v>125</v>
      </c>
      <c r="AV46" s="56" t="s">
        <v>310</v>
      </c>
      <c r="AW46" s="56" t="s">
        <v>129</v>
      </c>
      <c r="AX46" s="55">
        <v>0</v>
      </c>
      <c r="AY46" s="55">
        <v>0</v>
      </c>
      <c r="AZ46" s="56" t="s">
        <v>408</v>
      </c>
      <c r="BA46" s="55">
        <v>0</v>
      </c>
      <c r="BB46" s="55">
        <v>0</v>
      </c>
      <c r="BC46" s="56" t="s">
        <v>408</v>
      </c>
      <c r="BD46" s="55">
        <v>0</v>
      </c>
      <c r="BE46" s="55">
        <v>0</v>
      </c>
      <c r="BF46" s="56" t="s">
        <v>408</v>
      </c>
      <c r="BG46" s="55">
        <v>0</v>
      </c>
      <c r="BH46" s="55">
        <v>0</v>
      </c>
      <c r="BI46" s="56" t="s">
        <v>408</v>
      </c>
      <c r="BJ46" s="55"/>
      <c r="BK46" s="55"/>
      <c r="BL46" s="56" t="s">
        <v>130</v>
      </c>
      <c r="BM46" s="56" t="s">
        <v>125</v>
      </c>
      <c r="BN46" s="56" t="s">
        <v>125</v>
      </c>
      <c r="BO46" s="55"/>
      <c r="BP46" s="55"/>
      <c r="BQ46" s="56" t="s">
        <v>125</v>
      </c>
      <c r="BR46" s="56" t="s">
        <v>125</v>
      </c>
      <c r="BS46" s="56" t="s">
        <v>125</v>
      </c>
      <c r="BT46" s="56" t="s">
        <v>125</v>
      </c>
      <c r="BU46" s="56" t="s">
        <v>429</v>
      </c>
      <c r="BV46" s="56" t="s">
        <v>131</v>
      </c>
      <c r="BW46" s="56" t="s">
        <v>125</v>
      </c>
      <c r="BX46" s="56" t="s">
        <v>125</v>
      </c>
      <c r="BY46" s="56" t="s">
        <v>125</v>
      </c>
      <c r="BZ46" s="56" t="s">
        <v>125</v>
      </c>
      <c r="CA46" s="56" t="s">
        <v>125</v>
      </c>
      <c r="CB46" s="56" t="s">
        <v>125</v>
      </c>
      <c r="CC46" s="55">
        <v>0</v>
      </c>
      <c r="CD46" s="55">
        <v>0</v>
      </c>
      <c r="CE46" s="55">
        <v>0</v>
      </c>
      <c r="CF46" s="58"/>
      <c r="CG46" s="58"/>
      <c r="CH46" s="56" t="s">
        <v>125</v>
      </c>
      <c r="CI46" s="59"/>
      <c r="CJ46" s="55"/>
      <c r="CK46" s="56" t="s">
        <v>125</v>
      </c>
      <c r="CL46" s="55"/>
      <c r="CM46" s="55"/>
      <c r="CN46" s="56" t="s">
        <v>125</v>
      </c>
      <c r="CO46" s="55"/>
      <c r="CP46" s="55"/>
      <c r="CQ46" s="56" t="s">
        <v>125</v>
      </c>
      <c r="CR46" s="55"/>
      <c r="CS46" s="55"/>
      <c r="CT46" s="56" t="s">
        <v>125</v>
      </c>
      <c r="CU46" s="56" t="s">
        <v>125</v>
      </c>
      <c r="CV46" s="56" t="s">
        <v>125</v>
      </c>
      <c r="CW46" s="56" t="s">
        <v>125</v>
      </c>
      <c r="CX46" s="56" t="s">
        <v>125</v>
      </c>
      <c r="CY46" s="56" t="s">
        <v>125</v>
      </c>
      <c r="CZ46" s="58">
        <v>40544</v>
      </c>
      <c r="DA46" s="56" t="s">
        <v>317</v>
      </c>
      <c r="DB46" s="56" t="s">
        <v>125</v>
      </c>
      <c r="DC46" s="56" t="s">
        <v>313</v>
      </c>
      <c r="DD46" s="56" t="s">
        <v>314</v>
      </c>
      <c r="DE46" s="56" t="s">
        <v>125</v>
      </c>
      <c r="DF46" s="56" t="s">
        <v>125</v>
      </c>
      <c r="DG46" s="56" t="s">
        <v>125</v>
      </c>
      <c r="DH46" s="55">
        <v>0</v>
      </c>
      <c r="DI46" s="56" t="s">
        <v>125</v>
      </c>
      <c r="DJ46" s="56" t="s">
        <v>132</v>
      </c>
      <c r="DK46" s="56" t="s">
        <v>125</v>
      </c>
      <c r="DL46" s="56" t="s">
        <v>125</v>
      </c>
      <c r="DM46" s="56" t="s">
        <v>125</v>
      </c>
      <c r="DN46" s="56" t="s">
        <v>486</v>
      </c>
      <c r="DO46" s="56" t="s">
        <v>485</v>
      </c>
      <c r="DP46" s="56" t="s">
        <v>125</v>
      </c>
      <c r="DQ46" s="56" t="s">
        <v>125</v>
      </c>
      <c r="DR46" s="56" t="s">
        <v>125</v>
      </c>
      <c r="DS46" s="56" t="s">
        <v>125</v>
      </c>
      <c r="DT46" s="56" t="s">
        <v>125</v>
      </c>
      <c r="DU46" s="56" t="s">
        <v>430</v>
      </c>
      <c r="DV46" s="56" t="s">
        <v>125</v>
      </c>
      <c r="DW46" s="56" t="s">
        <v>125</v>
      </c>
    </row>
    <row r="47" spans="2:127" x14ac:dyDescent="0.25">
      <c r="B47" s="55">
        <v>12391</v>
      </c>
      <c r="C47" s="58">
        <v>40179</v>
      </c>
      <c r="D47" s="59">
        <v>0</v>
      </c>
      <c r="E47" s="56" t="s">
        <v>302</v>
      </c>
      <c r="F47" s="56" t="s">
        <v>303</v>
      </c>
      <c r="G47" s="56" t="s">
        <v>122</v>
      </c>
      <c r="H47" s="56" t="s">
        <v>337</v>
      </c>
      <c r="I47" s="56" t="s">
        <v>305</v>
      </c>
      <c r="J47" s="56" t="s">
        <v>315</v>
      </c>
      <c r="K47" s="56" t="s">
        <v>133</v>
      </c>
      <c r="L47" s="55">
        <v>-42</v>
      </c>
      <c r="M47" s="56" t="s">
        <v>306</v>
      </c>
      <c r="N47" s="55">
        <v>-31248</v>
      </c>
      <c r="O47" s="56" t="s">
        <v>485</v>
      </c>
      <c r="P47" s="55">
        <v>30</v>
      </c>
      <c r="Q47" s="55">
        <v>3</v>
      </c>
      <c r="R47" s="22">
        <f>'Price Book'!$B$9*1</f>
        <v>3</v>
      </c>
      <c r="S47" s="22">
        <f t="shared" si="0"/>
        <v>0</v>
      </c>
      <c r="T47" s="55">
        <v>744</v>
      </c>
      <c r="U47" s="55">
        <v>-93744</v>
      </c>
      <c r="V47" s="22">
        <f t="shared" si="1"/>
        <v>-93744</v>
      </c>
      <c r="W47" s="22">
        <f t="shared" si="2"/>
        <v>0</v>
      </c>
      <c r="X47" s="55">
        <v>-93744</v>
      </c>
      <c r="Y47" s="56" t="s">
        <v>134</v>
      </c>
      <c r="Z47" s="55"/>
      <c r="AA47" s="55"/>
      <c r="AB47" s="56" t="s">
        <v>126</v>
      </c>
      <c r="AC47" s="56" t="s">
        <v>126</v>
      </c>
      <c r="AD47" s="56" t="s">
        <v>127</v>
      </c>
      <c r="AE47" s="56" t="s">
        <v>124</v>
      </c>
      <c r="AF47" s="56" t="s">
        <v>308</v>
      </c>
      <c r="AG47" s="56" t="s">
        <v>185</v>
      </c>
      <c r="AH47" s="56" t="s">
        <v>125</v>
      </c>
      <c r="AI47" s="56" t="s">
        <v>125</v>
      </c>
      <c r="AJ47" s="56" t="s">
        <v>125</v>
      </c>
      <c r="AK47" s="56" t="s">
        <v>125</v>
      </c>
      <c r="AL47" s="56" t="s">
        <v>125</v>
      </c>
      <c r="AM47" s="58">
        <v>40179</v>
      </c>
      <c r="AN47" s="58">
        <v>40209</v>
      </c>
      <c r="AO47" s="56" t="s">
        <v>128</v>
      </c>
      <c r="AP47" s="55">
        <v>744</v>
      </c>
      <c r="AQ47" s="56" t="s">
        <v>125</v>
      </c>
      <c r="AR47" s="55"/>
      <c r="AS47" s="58"/>
      <c r="AT47" s="56" t="s">
        <v>125</v>
      </c>
      <c r="AU47" s="56" t="s">
        <v>125</v>
      </c>
      <c r="AV47" s="56" t="s">
        <v>310</v>
      </c>
      <c r="AW47" s="56" t="s">
        <v>129</v>
      </c>
      <c r="AX47" s="55">
        <v>0</v>
      </c>
      <c r="AY47" s="55">
        <v>0</v>
      </c>
      <c r="AZ47" s="56" t="s">
        <v>124</v>
      </c>
      <c r="BA47" s="55">
        <v>0</v>
      </c>
      <c r="BB47" s="55">
        <v>0</v>
      </c>
      <c r="BC47" s="56" t="s">
        <v>124</v>
      </c>
      <c r="BD47" s="55">
        <v>0</v>
      </c>
      <c r="BE47" s="55">
        <v>0</v>
      </c>
      <c r="BF47" s="56" t="s">
        <v>124</v>
      </c>
      <c r="BG47" s="55">
        <v>0</v>
      </c>
      <c r="BH47" s="55">
        <v>0</v>
      </c>
      <c r="BI47" s="56" t="s">
        <v>124</v>
      </c>
      <c r="BJ47" s="55"/>
      <c r="BK47" s="55"/>
      <c r="BL47" s="56" t="s">
        <v>130</v>
      </c>
      <c r="BM47" s="56" t="s">
        <v>125</v>
      </c>
      <c r="BN47" s="56" t="s">
        <v>125</v>
      </c>
      <c r="BO47" s="55"/>
      <c r="BP47" s="55"/>
      <c r="BQ47" s="56" t="s">
        <v>125</v>
      </c>
      <c r="BR47" s="56" t="s">
        <v>125</v>
      </c>
      <c r="BS47" s="56" t="s">
        <v>125</v>
      </c>
      <c r="BT47" s="56" t="s">
        <v>125</v>
      </c>
      <c r="BU47" s="56" t="s">
        <v>338</v>
      </c>
      <c r="BV47" s="56" t="s">
        <v>131</v>
      </c>
      <c r="BW47" s="56" t="s">
        <v>125</v>
      </c>
      <c r="BX47" s="56" t="s">
        <v>125</v>
      </c>
      <c r="BY47" s="56" t="s">
        <v>125</v>
      </c>
      <c r="BZ47" s="56" t="s">
        <v>125</v>
      </c>
      <c r="CA47" s="56" t="s">
        <v>125</v>
      </c>
      <c r="CB47" s="56" t="s">
        <v>125</v>
      </c>
      <c r="CC47" s="55">
        <v>0</v>
      </c>
      <c r="CD47" s="55">
        <v>0</v>
      </c>
      <c r="CE47" s="55">
        <v>0</v>
      </c>
      <c r="CF47" s="58"/>
      <c r="CG47" s="58"/>
      <c r="CH47" s="56" t="s">
        <v>125</v>
      </c>
      <c r="CI47" s="59"/>
      <c r="CJ47" s="55"/>
      <c r="CK47" s="56" t="s">
        <v>125</v>
      </c>
      <c r="CL47" s="55"/>
      <c r="CM47" s="55"/>
      <c r="CN47" s="56" t="s">
        <v>125</v>
      </c>
      <c r="CO47" s="55"/>
      <c r="CP47" s="55"/>
      <c r="CQ47" s="56" t="s">
        <v>125</v>
      </c>
      <c r="CR47" s="55"/>
      <c r="CS47" s="55"/>
      <c r="CT47" s="56" t="s">
        <v>125</v>
      </c>
      <c r="CU47" s="56" t="s">
        <v>125</v>
      </c>
      <c r="CV47" s="56" t="s">
        <v>125</v>
      </c>
      <c r="CW47" s="56" t="s">
        <v>125</v>
      </c>
      <c r="CX47" s="56" t="s">
        <v>125</v>
      </c>
      <c r="CY47" s="56" t="s">
        <v>125</v>
      </c>
      <c r="CZ47" s="58">
        <v>40544</v>
      </c>
      <c r="DA47" s="56" t="s">
        <v>317</v>
      </c>
      <c r="DB47" s="56" t="s">
        <v>125</v>
      </c>
      <c r="DC47" s="56" t="s">
        <v>313</v>
      </c>
      <c r="DD47" s="56" t="s">
        <v>314</v>
      </c>
      <c r="DE47" s="56" t="s">
        <v>125</v>
      </c>
      <c r="DF47" s="56" t="s">
        <v>125</v>
      </c>
      <c r="DG47" s="56" t="s">
        <v>125</v>
      </c>
      <c r="DH47" s="55">
        <v>0</v>
      </c>
      <c r="DI47" s="56" t="s">
        <v>125</v>
      </c>
      <c r="DJ47" s="56" t="s">
        <v>132</v>
      </c>
      <c r="DK47" s="56" t="s">
        <v>125</v>
      </c>
      <c r="DL47" s="56" t="s">
        <v>125</v>
      </c>
      <c r="DM47" s="56" t="s">
        <v>125</v>
      </c>
      <c r="DN47" s="56" t="s">
        <v>486</v>
      </c>
      <c r="DO47" s="56" t="s">
        <v>485</v>
      </c>
      <c r="DP47" s="56" t="s">
        <v>125</v>
      </c>
      <c r="DQ47" s="56" t="s">
        <v>125</v>
      </c>
      <c r="DR47" s="56" t="s">
        <v>125</v>
      </c>
      <c r="DS47" s="56" t="s">
        <v>125</v>
      </c>
      <c r="DT47" s="56" t="s">
        <v>125</v>
      </c>
      <c r="DU47" s="56" t="s">
        <v>339</v>
      </c>
      <c r="DV47" s="56" t="s">
        <v>125</v>
      </c>
      <c r="DW47" s="56" t="s">
        <v>125</v>
      </c>
    </row>
    <row r="48" spans="2:127" x14ac:dyDescent="0.25">
      <c r="B48" s="55">
        <v>12489</v>
      </c>
      <c r="C48" s="58">
        <v>40179</v>
      </c>
      <c r="D48" s="59">
        <v>0</v>
      </c>
      <c r="E48" s="56" t="s">
        <v>302</v>
      </c>
      <c r="F48" s="56" t="s">
        <v>303</v>
      </c>
      <c r="G48" s="56" t="s">
        <v>122</v>
      </c>
      <c r="H48" s="56" t="s">
        <v>340</v>
      </c>
      <c r="I48" s="56" t="s">
        <v>305</v>
      </c>
      <c r="J48" s="56" t="s">
        <v>315</v>
      </c>
      <c r="K48" s="56" t="s">
        <v>133</v>
      </c>
      <c r="L48" s="55">
        <v>-42</v>
      </c>
      <c r="M48" s="56" t="s">
        <v>306</v>
      </c>
      <c r="N48" s="55">
        <v>-31248</v>
      </c>
      <c r="O48" s="56" t="s">
        <v>485</v>
      </c>
      <c r="P48" s="55">
        <v>30</v>
      </c>
      <c r="Q48" s="55">
        <v>8</v>
      </c>
      <c r="R48" s="22">
        <f>'Price Book'!$B$17*1</f>
        <v>8</v>
      </c>
      <c r="S48" s="22">
        <f t="shared" si="0"/>
        <v>0</v>
      </c>
      <c r="T48" s="55">
        <v>744</v>
      </c>
      <c r="U48" s="55">
        <v>-249984</v>
      </c>
      <c r="V48" s="22">
        <f t="shared" si="1"/>
        <v>-249984</v>
      </c>
      <c r="W48" s="22">
        <f t="shared" si="2"/>
        <v>0</v>
      </c>
      <c r="X48" s="55">
        <v>-249984</v>
      </c>
      <c r="Y48" s="56" t="s">
        <v>134</v>
      </c>
      <c r="Z48" s="55"/>
      <c r="AA48" s="55"/>
      <c r="AB48" s="56" t="s">
        <v>126</v>
      </c>
      <c r="AC48" s="56" t="s">
        <v>126</v>
      </c>
      <c r="AD48" s="56" t="s">
        <v>127</v>
      </c>
      <c r="AE48" s="56" t="s">
        <v>408</v>
      </c>
      <c r="AF48" s="56" t="s">
        <v>308</v>
      </c>
      <c r="AG48" s="56" t="s">
        <v>185</v>
      </c>
      <c r="AH48" s="56" t="s">
        <v>125</v>
      </c>
      <c r="AI48" s="56" t="s">
        <v>125</v>
      </c>
      <c r="AJ48" s="56" t="s">
        <v>125</v>
      </c>
      <c r="AK48" s="56" t="s">
        <v>125</v>
      </c>
      <c r="AL48" s="56" t="s">
        <v>125</v>
      </c>
      <c r="AM48" s="58">
        <v>40909</v>
      </c>
      <c r="AN48" s="58">
        <v>40939</v>
      </c>
      <c r="AO48" s="56" t="s">
        <v>128</v>
      </c>
      <c r="AP48" s="55">
        <v>744</v>
      </c>
      <c r="AQ48" s="56" t="s">
        <v>125</v>
      </c>
      <c r="AR48" s="55"/>
      <c r="AS48" s="58"/>
      <c r="AT48" s="56" t="s">
        <v>125</v>
      </c>
      <c r="AU48" s="56" t="s">
        <v>125</v>
      </c>
      <c r="AV48" s="56" t="s">
        <v>310</v>
      </c>
      <c r="AW48" s="56" t="s">
        <v>129</v>
      </c>
      <c r="AX48" s="55">
        <v>0</v>
      </c>
      <c r="AY48" s="55">
        <v>0</v>
      </c>
      <c r="AZ48" s="56" t="s">
        <v>408</v>
      </c>
      <c r="BA48" s="55">
        <v>0</v>
      </c>
      <c r="BB48" s="55">
        <v>0</v>
      </c>
      <c r="BC48" s="56" t="s">
        <v>408</v>
      </c>
      <c r="BD48" s="55">
        <v>0</v>
      </c>
      <c r="BE48" s="55">
        <v>0</v>
      </c>
      <c r="BF48" s="56" t="s">
        <v>408</v>
      </c>
      <c r="BG48" s="55">
        <v>0</v>
      </c>
      <c r="BH48" s="55">
        <v>0</v>
      </c>
      <c r="BI48" s="56" t="s">
        <v>408</v>
      </c>
      <c r="BJ48" s="55"/>
      <c r="BK48" s="55"/>
      <c r="BL48" s="56" t="s">
        <v>130</v>
      </c>
      <c r="BM48" s="56" t="s">
        <v>125</v>
      </c>
      <c r="BN48" s="56" t="s">
        <v>125</v>
      </c>
      <c r="BO48" s="55"/>
      <c r="BP48" s="55"/>
      <c r="BQ48" s="56" t="s">
        <v>125</v>
      </c>
      <c r="BR48" s="56" t="s">
        <v>125</v>
      </c>
      <c r="BS48" s="56" t="s">
        <v>125</v>
      </c>
      <c r="BT48" s="56" t="s">
        <v>125</v>
      </c>
      <c r="BU48" s="56" t="s">
        <v>431</v>
      </c>
      <c r="BV48" s="56" t="s">
        <v>131</v>
      </c>
      <c r="BW48" s="56" t="s">
        <v>125</v>
      </c>
      <c r="BX48" s="56" t="s">
        <v>125</v>
      </c>
      <c r="BY48" s="56" t="s">
        <v>125</v>
      </c>
      <c r="BZ48" s="56" t="s">
        <v>125</v>
      </c>
      <c r="CA48" s="56" t="s">
        <v>125</v>
      </c>
      <c r="CB48" s="56" t="s">
        <v>125</v>
      </c>
      <c r="CC48" s="55">
        <v>0</v>
      </c>
      <c r="CD48" s="55">
        <v>0</v>
      </c>
      <c r="CE48" s="55">
        <v>0</v>
      </c>
      <c r="CF48" s="58"/>
      <c r="CG48" s="58"/>
      <c r="CH48" s="56" t="s">
        <v>125</v>
      </c>
      <c r="CI48" s="59"/>
      <c r="CJ48" s="55"/>
      <c r="CK48" s="56" t="s">
        <v>125</v>
      </c>
      <c r="CL48" s="55"/>
      <c r="CM48" s="55"/>
      <c r="CN48" s="56" t="s">
        <v>125</v>
      </c>
      <c r="CO48" s="55"/>
      <c r="CP48" s="55"/>
      <c r="CQ48" s="56" t="s">
        <v>125</v>
      </c>
      <c r="CR48" s="55"/>
      <c r="CS48" s="55"/>
      <c r="CT48" s="56" t="s">
        <v>125</v>
      </c>
      <c r="CU48" s="56" t="s">
        <v>125</v>
      </c>
      <c r="CV48" s="56" t="s">
        <v>125</v>
      </c>
      <c r="CW48" s="56" t="s">
        <v>125</v>
      </c>
      <c r="CX48" s="56" t="s">
        <v>125</v>
      </c>
      <c r="CY48" s="56" t="s">
        <v>125</v>
      </c>
      <c r="CZ48" s="58">
        <v>40544</v>
      </c>
      <c r="DA48" s="56" t="s">
        <v>317</v>
      </c>
      <c r="DB48" s="56" t="s">
        <v>125</v>
      </c>
      <c r="DC48" s="56" t="s">
        <v>313</v>
      </c>
      <c r="DD48" s="56" t="s">
        <v>314</v>
      </c>
      <c r="DE48" s="56" t="s">
        <v>125</v>
      </c>
      <c r="DF48" s="56" t="s">
        <v>125</v>
      </c>
      <c r="DG48" s="56" t="s">
        <v>125</v>
      </c>
      <c r="DH48" s="55">
        <v>0</v>
      </c>
      <c r="DI48" s="56" t="s">
        <v>125</v>
      </c>
      <c r="DJ48" s="56" t="s">
        <v>132</v>
      </c>
      <c r="DK48" s="56" t="s">
        <v>125</v>
      </c>
      <c r="DL48" s="56" t="s">
        <v>125</v>
      </c>
      <c r="DM48" s="56" t="s">
        <v>125</v>
      </c>
      <c r="DN48" s="56" t="s">
        <v>486</v>
      </c>
      <c r="DO48" s="56" t="s">
        <v>485</v>
      </c>
      <c r="DP48" s="56" t="s">
        <v>125</v>
      </c>
      <c r="DQ48" s="56" t="s">
        <v>125</v>
      </c>
      <c r="DR48" s="56" t="s">
        <v>125</v>
      </c>
      <c r="DS48" s="56" t="s">
        <v>125</v>
      </c>
      <c r="DT48" s="56" t="s">
        <v>125</v>
      </c>
      <c r="DU48" s="56" t="s">
        <v>432</v>
      </c>
      <c r="DV48" s="56" t="s">
        <v>125</v>
      </c>
      <c r="DW48" s="56" t="s">
        <v>125</v>
      </c>
    </row>
    <row r="49" spans="2:127" x14ac:dyDescent="0.25">
      <c r="B49" s="55">
        <v>12393</v>
      </c>
      <c r="C49" s="58">
        <v>40179</v>
      </c>
      <c r="D49" s="59">
        <v>0</v>
      </c>
      <c r="E49" s="56" t="s">
        <v>302</v>
      </c>
      <c r="F49" s="56" t="s">
        <v>303</v>
      </c>
      <c r="G49" s="56" t="s">
        <v>122</v>
      </c>
      <c r="H49" s="56" t="s">
        <v>340</v>
      </c>
      <c r="I49" s="56" t="s">
        <v>305</v>
      </c>
      <c r="J49" s="56" t="s">
        <v>315</v>
      </c>
      <c r="K49" s="56" t="s">
        <v>133</v>
      </c>
      <c r="L49" s="55">
        <v>-42</v>
      </c>
      <c r="M49" s="56" t="s">
        <v>306</v>
      </c>
      <c r="N49" s="55">
        <v>-31248</v>
      </c>
      <c r="O49" s="56" t="s">
        <v>485</v>
      </c>
      <c r="P49" s="55">
        <v>30</v>
      </c>
      <c r="Q49" s="55">
        <v>8</v>
      </c>
      <c r="R49" s="22">
        <f>'Price Book'!$B$17*1</f>
        <v>8</v>
      </c>
      <c r="S49" s="22">
        <f t="shared" si="0"/>
        <v>0</v>
      </c>
      <c r="T49" s="55">
        <v>744</v>
      </c>
      <c r="U49" s="55">
        <v>-249984</v>
      </c>
      <c r="V49" s="22">
        <f t="shared" si="1"/>
        <v>-249984</v>
      </c>
      <c r="W49" s="22">
        <f t="shared" si="2"/>
        <v>0</v>
      </c>
      <c r="X49" s="55">
        <v>-249984</v>
      </c>
      <c r="Y49" s="56" t="s">
        <v>134</v>
      </c>
      <c r="Z49" s="55"/>
      <c r="AA49" s="55"/>
      <c r="AB49" s="56" t="s">
        <v>126</v>
      </c>
      <c r="AC49" s="56" t="s">
        <v>126</v>
      </c>
      <c r="AD49" s="56" t="s">
        <v>127</v>
      </c>
      <c r="AE49" s="56" t="s">
        <v>124</v>
      </c>
      <c r="AF49" s="56" t="s">
        <v>308</v>
      </c>
      <c r="AG49" s="56" t="s">
        <v>185</v>
      </c>
      <c r="AH49" s="56" t="s">
        <v>125</v>
      </c>
      <c r="AI49" s="56" t="s">
        <v>125</v>
      </c>
      <c r="AJ49" s="56" t="s">
        <v>125</v>
      </c>
      <c r="AK49" s="56" t="s">
        <v>125</v>
      </c>
      <c r="AL49" s="56" t="s">
        <v>125</v>
      </c>
      <c r="AM49" s="58">
        <v>40909</v>
      </c>
      <c r="AN49" s="58">
        <v>40939</v>
      </c>
      <c r="AO49" s="56" t="s">
        <v>128</v>
      </c>
      <c r="AP49" s="55">
        <v>744</v>
      </c>
      <c r="AQ49" s="56" t="s">
        <v>125</v>
      </c>
      <c r="AR49" s="55"/>
      <c r="AS49" s="58"/>
      <c r="AT49" s="56" t="s">
        <v>125</v>
      </c>
      <c r="AU49" s="56" t="s">
        <v>125</v>
      </c>
      <c r="AV49" s="56" t="s">
        <v>310</v>
      </c>
      <c r="AW49" s="56" t="s">
        <v>129</v>
      </c>
      <c r="AX49" s="55">
        <v>0</v>
      </c>
      <c r="AY49" s="55">
        <v>0</v>
      </c>
      <c r="AZ49" s="56" t="s">
        <v>124</v>
      </c>
      <c r="BA49" s="55">
        <v>0</v>
      </c>
      <c r="BB49" s="55">
        <v>0</v>
      </c>
      <c r="BC49" s="56" t="s">
        <v>124</v>
      </c>
      <c r="BD49" s="55">
        <v>0</v>
      </c>
      <c r="BE49" s="55">
        <v>0</v>
      </c>
      <c r="BF49" s="56" t="s">
        <v>124</v>
      </c>
      <c r="BG49" s="55">
        <v>0</v>
      </c>
      <c r="BH49" s="55">
        <v>0</v>
      </c>
      <c r="BI49" s="56" t="s">
        <v>124</v>
      </c>
      <c r="BJ49" s="55"/>
      <c r="BK49" s="55"/>
      <c r="BL49" s="56" t="s">
        <v>130</v>
      </c>
      <c r="BM49" s="56" t="s">
        <v>125</v>
      </c>
      <c r="BN49" s="56" t="s">
        <v>125</v>
      </c>
      <c r="BO49" s="55"/>
      <c r="BP49" s="55"/>
      <c r="BQ49" s="56" t="s">
        <v>125</v>
      </c>
      <c r="BR49" s="56" t="s">
        <v>125</v>
      </c>
      <c r="BS49" s="56" t="s">
        <v>125</v>
      </c>
      <c r="BT49" s="56" t="s">
        <v>125</v>
      </c>
      <c r="BU49" s="56" t="s">
        <v>341</v>
      </c>
      <c r="BV49" s="56" t="s">
        <v>131</v>
      </c>
      <c r="BW49" s="56" t="s">
        <v>125</v>
      </c>
      <c r="BX49" s="56" t="s">
        <v>125</v>
      </c>
      <c r="BY49" s="56" t="s">
        <v>125</v>
      </c>
      <c r="BZ49" s="56" t="s">
        <v>125</v>
      </c>
      <c r="CA49" s="56" t="s">
        <v>125</v>
      </c>
      <c r="CB49" s="56" t="s">
        <v>125</v>
      </c>
      <c r="CC49" s="55">
        <v>0</v>
      </c>
      <c r="CD49" s="55">
        <v>0</v>
      </c>
      <c r="CE49" s="55">
        <v>0</v>
      </c>
      <c r="CF49" s="58"/>
      <c r="CG49" s="58"/>
      <c r="CH49" s="56" t="s">
        <v>125</v>
      </c>
      <c r="CI49" s="59"/>
      <c r="CJ49" s="55"/>
      <c r="CK49" s="56" t="s">
        <v>125</v>
      </c>
      <c r="CL49" s="55"/>
      <c r="CM49" s="55"/>
      <c r="CN49" s="56" t="s">
        <v>125</v>
      </c>
      <c r="CO49" s="55"/>
      <c r="CP49" s="55"/>
      <c r="CQ49" s="56" t="s">
        <v>125</v>
      </c>
      <c r="CR49" s="55"/>
      <c r="CS49" s="55"/>
      <c r="CT49" s="56" t="s">
        <v>125</v>
      </c>
      <c r="CU49" s="56" t="s">
        <v>125</v>
      </c>
      <c r="CV49" s="56" t="s">
        <v>125</v>
      </c>
      <c r="CW49" s="56" t="s">
        <v>125</v>
      </c>
      <c r="CX49" s="56" t="s">
        <v>125</v>
      </c>
      <c r="CY49" s="56" t="s">
        <v>125</v>
      </c>
      <c r="CZ49" s="58">
        <v>40544</v>
      </c>
      <c r="DA49" s="56" t="s">
        <v>317</v>
      </c>
      <c r="DB49" s="56" t="s">
        <v>125</v>
      </c>
      <c r="DC49" s="56" t="s">
        <v>313</v>
      </c>
      <c r="DD49" s="56" t="s">
        <v>314</v>
      </c>
      <c r="DE49" s="56" t="s">
        <v>125</v>
      </c>
      <c r="DF49" s="56" t="s">
        <v>125</v>
      </c>
      <c r="DG49" s="56" t="s">
        <v>125</v>
      </c>
      <c r="DH49" s="55">
        <v>0</v>
      </c>
      <c r="DI49" s="56" t="s">
        <v>125</v>
      </c>
      <c r="DJ49" s="56" t="s">
        <v>132</v>
      </c>
      <c r="DK49" s="56" t="s">
        <v>125</v>
      </c>
      <c r="DL49" s="56" t="s">
        <v>125</v>
      </c>
      <c r="DM49" s="56" t="s">
        <v>125</v>
      </c>
      <c r="DN49" s="56" t="s">
        <v>486</v>
      </c>
      <c r="DO49" s="56" t="s">
        <v>485</v>
      </c>
      <c r="DP49" s="56" t="s">
        <v>125</v>
      </c>
      <c r="DQ49" s="56" t="s">
        <v>125</v>
      </c>
      <c r="DR49" s="56" t="s">
        <v>125</v>
      </c>
      <c r="DS49" s="56" t="s">
        <v>125</v>
      </c>
      <c r="DT49" s="56" t="s">
        <v>125</v>
      </c>
      <c r="DU49" s="56" t="s">
        <v>342</v>
      </c>
      <c r="DV49" s="56" t="s">
        <v>125</v>
      </c>
      <c r="DW49" s="56" t="s">
        <v>125</v>
      </c>
    </row>
    <row r="50" spans="2:127" x14ac:dyDescent="0.25">
      <c r="B50" s="55">
        <v>12491</v>
      </c>
      <c r="C50" s="58">
        <v>40179</v>
      </c>
      <c r="D50" s="59">
        <v>0</v>
      </c>
      <c r="E50" s="56" t="s">
        <v>302</v>
      </c>
      <c r="F50" s="56" t="s">
        <v>303</v>
      </c>
      <c r="G50" s="56" t="s">
        <v>122</v>
      </c>
      <c r="H50" s="56" t="s">
        <v>337</v>
      </c>
      <c r="I50" s="56" t="s">
        <v>305</v>
      </c>
      <c r="J50" s="56" t="s">
        <v>315</v>
      </c>
      <c r="K50" s="56" t="s">
        <v>133</v>
      </c>
      <c r="L50" s="55">
        <v>-42</v>
      </c>
      <c r="M50" s="56" t="s">
        <v>306</v>
      </c>
      <c r="N50" s="55">
        <v>-31248</v>
      </c>
      <c r="O50" s="56" t="s">
        <v>485</v>
      </c>
      <c r="P50" s="55">
        <v>30</v>
      </c>
      <c r="Q50" s="55">
        <v>3</v>
      </c>
      <c r="R50" s="22">
        <f>'Price Book'!$B$9*1</f>
        <v>3</v>
      </c>
      <c r="S50" s="22">
        <f t="shared" si="0"/>
        <v>0</v>
      </c>
      <c r="T50" s="55">
        <v>744</v>
      </c>
      <c r="U50" s="55">
        <v>-93744</v>
      </c>
      <c r="V50" s="22">
        <f t="shared" si="1"/>
        <v>-93744</v>
      </c>
      <c r="W50" s="22">
        <f t="shared" si="2"/>
        <v>0</v>
      </c>
      <c r="X50" s="55">
        <v>-93744</v>
      </c>
      <c r="Y50" s="56" t="s">
        <v>134</v>
      </c>
      <c r="Z50" s="55"/>
      <c r="AA50" s="55"/>
      <c r="AB50" s="56" t="s">
        <v>126</v>
      </c>
      <c r="AC50" s="56" t="s">
        <v>126</v>
      </c>
      <c r="AD50" s="56" t="s">
        <v>127</v>
      </c>
      <c r="AE50" s="56" t="s">
        <v>408</v>
      </c>
      <c r="AF50" s="56" t="s">
        <v>308</v>
      </c>
      <c r="AG50" s="56" t="s">
        <v>185</v>
      </c>
      <c r="AH50" s="56" t="s">
        <v>125</v>
      </c>
      <c r="AI50" s="56" t="s">
        <v>125</v>
      </c>
      <c r="AJ50" s="56" t="s">
        <v>125</v>
      </c>
      <c r="AK50" s="56" t="s">
        <v>125</v>
      </c>
      <c r="AL50" s="56" t="s">
        <v>125</v>
      </c>
      <c r="AM50" s="58">
        <v>40179</v>
      </c>
      <c r="AN50" s="58">
        <v>40209</v>
      </c>
      <c r="AO50" s="56" t="s">
        <v>128</v>
      </c>
      <c r="AP50" s="55">
        <v>744</v>
      </c>
      <c r="AQ50" s="56" t="s">
        <v>125</v>
      </c>
      <c r="AR50" s="55"/>
      <c r="AS50" s="58"/>
      <c r="AT50" s="56" t="s">
        <v>125</v>
      </c>
      <c r="AU50" s="56" t="s">
        <v>125</v>
      </c>
      <c r="AV50" s="56" t="s">
        <v>310</v>
      </c>
      <c r="AW50" s="56" t="s">
        <v>129</v>
      </c>
      <c r="AX50" s="55">
        <v>0</v>
      </c>
      <c r="AY50" s="55">
        <v>0</v>
      </c>
      <c r="AZ50" s="56" t="s">
        <v>408</v>
      </c>
      <c r="BA50" s="55">
        <v>0</v>
      </c>
      <c r="BB50" s="55">
        <v>0</v>
      </c>
      <c r="BC50" s="56" t="s">
        <v>408</v>
      </c>
      <c r="BD50" s="55">
        <v>0</v>
      </c>
      <c r="BE50" s="55">
        <v>0</v>
      </c>
      <c r="BF50" s="56" t="s">
        <v>408</v>
      </c>
      <c r="BG50" s="55">
        <v>0</v>
      </c>
      <c r="BH50" s="55">
        <v>0</v>
      </c>
      <c r="BI50" s="56" t="s">
        <v>408</v>
      </c>
      <c r="BJ50" s="55"/>
      <c r="BK50" s="55"/>
      <c r="BL50" s="56" t="s">
        <v>130</v>
      </c>
      <c r="BM50" s="56" t="s">
        <v>125</v>
      </c>
      <c r="BN50" s="56" t="s">
        <v>125</v>
      </c>
      <c r="BO50" s="55"/>
      <c r="BP50" s="55"/>
      <c r="BQ50" s="56" t="s">
        <v>125</v>
      </c>
      <c r="BR50" s="56" t="s">
        <v>125</v>
      </c>
      <c r="BS50" s="56" t="s">
        <v>125</v>
      </c>
      <c r="BT50" s="56" t="s">
        <v>125</v>
      </c>
      <c r="BU50" s="56" t="s">
        <v>433</v>
      </c>
      <c r="BV50" s="56" t="s">
        <v>131</v>
      </c>
      <c r="BW50" s="56" t="s">
        <v>125</v>
      </c>
      <c r="BX50" s="56" t="s">
        <v>125</v>
      </c>
      <c r="BY50" s="56" t="s">
        <v>125</v>
      </c>
      <c r="BZ50" s="56" t="s">
        <v>125</v>
      </c>
      <c r="CA50" s="56" t="s">
        <v>125</v>
      </c>
      <c r="CB50" s="56" t="s">
        <v>125</v>
      </c>
      <c r="CC50" s="55">
        <v>0</v>
      </c>
      <c r="CD50" s="55">
        <v>0</v>
      </c>
      <c r="CE50" s="55">
        <v>0</v>
      </c>
      <c r="CF50" s="58"/>
      <c r="CG50" s="58"/>
      <c r="CH50" s="56" t="s">
        <v>125</v>
      </c>
      <c r="CI50" s="59"/>
      <c r="CJ50" s="55"/>
      <c r="CK50" s="56" t="s">
        <v>125</v>
      </c>
      <c r="CL50" s="55"/>
      <c r="CM50" s="55"/>
      <c r="CN50" s="56" t="s">
        <v>125</v>
      </c>
      <c r="CO50" s="55"/>
      <c r="CP50" s="55"/>
      <c r="CQ50" s="56" t="s">
        <v>125</v>
      </c>
      <c r="CR50" s="55"/>
      <c r="CS50" s="55"/>
      <c r="CT50" s="56" t="s">
        <v>125</v>
      </c>
      <c r="CU50" s="56" t="s">
        <v>125</v>
      </c>
      <c r="CV50" s="56" t="s">
        <v>125</v>
      </c>
      <c r="CW50" s="56" t="s">
        <v>125</v>
      </c>
      <c r="CX50" s="56" t="s">
        <v>125</v>
      </c>
      <c r="CY50" s="56" t="s">
        <v>125</v>
      </c>
      <c r="CZ50" s="58">
        <v>40848</v>
      </c>
      <c r="DA50" s="56" t="s">
        <v>317</v>
      </c>
      <c r="DB50" s="56" t="s">
        <v>125</v>
      </c>
      <c r="DC50" s="56" t="s">
        <v>313</v>
      </c>
      <c r="DD50" s="56" t="s">
        <v>314</v>
      </c>
      <c r="DE50" s="56" t="s">
        <v>125</v>
      </c>
      <c r="DF50" s="56" t="s">
        <v>125</v>
      </c>
      <c r="DG50" s="56" t="s">
        <v>125</v>
      </c>
      <c r="DH50" s="55">
        <v>0</v>
      </c>
      <c r="DI50" s="56" t="s">
        <v>125</v>
      </c>
      <c r="DJ50" s="56" t="s">
        <v>132</v>
      </c>
      <c r="DK50" s="56" t="s">
        <v>125</v>
      </c>
      <c r="DL50" s="56" t="s">
        <v>125</v>
      </c>
      <c r="DM50" s="56" t="s">
        <v>125</v>
      </c>
      <c r="DN50" s="56" t="s">
        <v>486</v>
      </c>
      <c r="DO50" s="56" t="s">
        <v>485</v>
      </c>
      <c r="DP50" s="56" t="s">
        <v>125</v>
      </c>
      <c r="DQ50" s="56" t="s">
        <v>125</v>
      </c>
      <c r="DR50" s="56" t="s">
        <v>125</v>
      </c>
      <c r="DS50" s="56" t="s">
        <v>125</v>
      </c>
      <c r="DT50" s="56" t="s">
        <v>125</v>
      </c>
      <c r="DU50" s="56" t="s">
        <v>434</v>
      </c>
      <c r="DV50" s="56" t="s">
        <v>125</v>
      </c>
      <c r="DW50" s="56" t="s">
        <v>125</v>
      </c>
    </row>
    <row r="51" spans="2:127" x14ac:dyDescent="0.25">
      <c r="B51" s="55">
        <v>12395</v>
      </c>
      <c r="C51" s="58">
        <v>40179</v>
      </c>
      <c r="D51" s="59">
        <v>0</v>
      </c>
      <c r="E51" s="56" t="s">
        <v>302</v>
      </c>
      <c r="F51" s="56" t="s">
        <v>303</v>
      </c>
      <c r="G51" s="56" t="s">
        <v>122</v>
      </c>
      <c r="H51" s="56" t="s">
        <v>337</v>
      </c>
      <c r="I51" s="56" t="s">
        <v>305</v>
      </c>
      <c r="J51" s="56" t="s">
        <v>315</v>
      </c>
      <c r="K51" s="56" t="s">
        <v>133</v>
      </c>
      <c r="L51" s="55">
        <v>-42</v>
      </c>
      <c r="M51" s="56" t="s">
        <v>306</v>
      </c>
      <c r="N51" s="55">
        <v>-31248</v>
      </c>
      <c r="O51" s="56" t="s">
        <v>485</v>
      </c>
      <c r="P51" s="55">
        <v>30</v>
      </c>
      <c r="Q51" s="55">
        <v>3</v>
      </c>
      <c r="R51" s="22">
        <f>'Price Book'!$B$9*1</f>
        <v>3</v>
      </c>
      <c r="S51" s="22">
        <f t="shared" si="0"/>
        <v>0</v>
      </c>
      <c r="T51" s="55">
        <v>744</v>
      </c>
      <c r="U51" s="55">
        <v>-93744</v>
      </c>
      <c r="V51" s="22">
        <f t="shared" si="1"/>
        <v>-93744</v>
      </c>
      <c r="W51" s="22">
        <f t="shared" si="2"/>
        <v>0</v>
      </c>
      <c r="X51" s="55">
        <v>-93744</v>
      </c>
      <c r="Y51" s="56" t="s">
        <v>134</v>
      </c>
      <c r="Z51" s="55"/>
      <c r="AA51" s="55"/>
      <c r="AB51" s="56" t="s">
        <v>126</v>
      </c>
      <c r="AC51" s="56" t="s">
        <v>126</v>
      </c>
      <c r="AD51" s="56" t="s">
        <v>127</v>
      </c>
      <c r="AE51" s="56" t="s">
        <v>124</v>
      </c>
      <c r="AF51" s="56" t="s">
        <v>308</v>
      </c>
      <c r="AG51" s="56" t="s">
        <v>185</v>
      </c>
      <c r="AH51" s="56" t="s">
        <v>125</v>
      </c>
      <c r="AI51" s="56" t="s">
        <v>125</v>
      </c>
      <c r="AJ51" s="56" t="s">
        <v>125</v>
      </c>
      <c r="AK51" s="56" t="s">
        <v>125</v>
      </c>
      <c r="AL51" s="56" t="s">
        <v>125</v>
      </c>
      <c r="AM51" s="58">
        <v>40179</v>
      </c>
      <c r="AN51" s="58">
        <v>40209</v>
      </c>
      <c r="AO51" s="56" t="s">
        <v>128</v>
      </c>
      <c r="AP51" s="55">
        <v>744</v>
      </c>
      <c r="AQ51" s="56" t="s">
        <v>125</v>
      </c>
      <c r="AR51" s="55"/>
      <c r="AS51" s="58"/>
      <c r="AT51" s="56" t="s">
        <v>125</v>
      </c>
      <c r="AU51" s="56" t="s">
        <v>125</v>
      </c>
      <c r="AV51" s="56" t="s">
        <v>310</v>
      </c>
      <c r="AW51" s="56" t="s">
        <v>129</v>
      </c>
      <c r="AX51" s="55">
        <v>0</v>
      </c>
      <c r="AY51" s="55">
        <v>0</v>
      </c>
      <c r="AZ51" s="56" t="s">
        <v>124</v>
      </c>
      <c r="BA51" s="55">
        <v>0</v>
      </c>
      <c r="BB51" s="55">
        <v>0</v>
      </c>
      <c r="BC51" s="56" t="s">
        <v>124</v>
      </c>
      <c r="BD51" s="55">
        <v>0</v>
      </c>
      <c r="BE51" s="55">
        <v>0</v>
      </c>
      <c r="BF51" s="56" t="s">
        <v>124</v>
      </c>
      <c r="BG51" s="55">
        <v>0</v>
      </c>
      <c r="BH51" s="55">
        <v>0</v>
      </c>
      <c r="BI51" s="56" t="s">
        <v>124</v>
      </c>
      <c r="BJ51" s="55"/>
      <c r="BK51" s="55"/>
      <c r="BL51" s="56" t="s">
        <v>130</v>
      </c>
      <c r="BM51" s="56" t="s">
        <v>125</v>
      </c>
      <c r="BN51" s="56" t="s">
        <v>125</v>
      </c>
      <c r="BO51" s="55"/>
      <c r="BP51" s="55"/>
      <c r="BQ51" s="56" t="s">
        <v>125</v>
      </c>
      <c r="BR51" s="56" t="s">
        <v>125</v>
      </c>
      <c r="BS51" s="56" t="s">
        <v>125</v>
      </c>
      <c r="BT51" s="56" t="s">
        <v>125</v>
      </c>
      <c r="BU51" s="56" t="s">
        <v>343</v>
      </c>
      <c r="BV51" s="56" t="s">
        <v>131</v>
      </c>
      <c r="BW51" s="56" t="s">
        <v>125</v>
      </c>
      <c r="BX51" s="56" t="s">
        <v>125</v>
      </c>
      <c r="BY51" s="56" t="s">
        <v>125</v>
      </c>
      <c r="BZ51" s="56" t="s">
        <v>125</v>
      </c>
      <c r="CA51" s="56" t="s">
        <v>125</v>
      </c>
      <c r="CB51" s="56" t="s">
        <v>125</v>
      </c>
      <c r="CC51" s="55">
        <v>0</v>
      </c>
      <c r="CD51" s="55">
        <v>0</v>
      </c>
      <c r="CE51" s="55">
        <v>0</v>
      </c>
      <c r="CF51" s="58"/>
      <c r="CG51" s="58"/>
      <c r="CH51" s="56" t="s">
        <v>125</v>
      </c>
      <c r="CI51" s="59"/>
      <c r="CJ51" s="55"/>
      <c r="CK51" s="56" t="s">
        <v>125</v>
      </c>
      <c r="CL51" s="55"/>
      <c r="CM51" s="55"/>
      <c r="CN51" s="56" t="s">
        <v>125</v>
      </c>
      <c r="CO51" s="55"/>
      <c r="CP51" s="55"/>
      <c r="CQ51" s="56" t="s">
        <v>125</v>
      </c>
      <c r="CR51" s="55"/>
      <c r="CS51" s="55"/>
      <c r="CT51" s="56" t="s">
        <v>125</v>
      </c>
      <c r="CU51" s="56" t="s">
        <v>125</v>
      </c>
      <c r="CV51" s="56" t="s">
        <v>125</v>
      </c>
      <c r="CW51" s="56" t="s">
        <v>125</v>
      </c>
      <c r="CX51" s="56" t="s">
        <v>125</v>
      </c>
      <c r="CY51" s="56" t="s">
        <v>125</v>
      </c>
      <c r="CZ51" s="58">
        <v>40848</v>
      </c>
      <c r="DA51" s="56" t="s">
        <v>317</v>
      </c>
      <c r="DB51" s="56" t="s">
        <v>125</v>
      </c>
      <c r="DC51" s="56" t="s">
        <v>313</v>
      </c>
      <c r="DD51" s="56" t="s">
        <v>314</v>
      </c>
      <c r="DE51" s="56" t="s">
        <v>125</v>
      </c>
      <c r="DF51" s="56" t="s">
        <v>125</v>
      </c>
      <c r="DG51" s="56" t="s">
        <v>125</v>
      </c>
      <c r="DH51" s="55">
        <v>0</v>
      </c>
      <c r="DI51" s="56" t="s">
        <v>125</v>
      </c>
      <c r="DJ51" s="56" t="s">
        <v>132</v>
      </c>
      <c r="DK51" s="56" t="s">
        <v>125</v>
      </c>
      <c r="DL51" s="56" t="s">
        <v>125</v>
      </c>
      <c r="DM51" s="56" t="s">
        <v>125</v>
      </c>
      <c r="DN51" s="56" t="s">
        <v>486</v>
      </c>
      <c r="DO51" s="56" t="s">
        <v>485</v>
      </c>
      <c r="DP51" s="56" t="s">
        <v>125</v>
      </c>
      <c r="DQ51" s="56" t="s">
        <v>125</v>
      </c>
      <c r="DR51" s="56" t="s">
        <v>125</v>
      </c>
      <c r="DS51" s="56" t="s">
        <v>125</v>
      </c>
      <c r="DT51" s="56" t="s">
        <v>125</v>
      </c>
      <c r="DU51" s="56" t="s">
        <v>344</v>
      </c>
      <c r="DV51" s="56" t="s">
        <v>125</v>
      </c>
      <c r="DW51" s="56" t="s">
        <v>125</v>
      </c>
    </row>
    <row r="52" spans="2:127" x14ac:dyDescent="0.25">
      <c r="B52" s="55">
        <v>12493</v>
      </c>
      <c r="C52" s="58">
        <v>40179</v>
      </c>
      <c r="D52" s="59">
        <v>0</v>
      </c>
      <c r="E52" s="56" t="s">
        <v>302</v>
      </c>
      <c r="F52" s="56" t="s">
        <v>303</v>
      </c>
      <c r="G52" s="56" t="s">
        <v>122</v>
      </c>
      <c r="H52" s="56" t="s">
        <v>340</v>
      </c>
      <c r="I52" s="56" t="s">
        <v>305</v>
      </c>
      <c r="J52" s="56" t="s">
        <v>315</v>
      </c>
      <c r="K52" s="56" t="s">
        <v>133</v>
      </c>
      <c r="L52" s="55">
        <v>-42</v>
      </c>
      <c r="M52" s="56" t="s">
        <v>306</v>
      </c>
      <c r="N52" s="55">
        <v>-31248</v>
      </c>
      <c r="O52" s="56" t="s">
        <v>485</v>
      </c>
      <c r="P52" s="55">
        <v>30</v>
      </c>
      <c r="Q52" s="55">
        <v>8</v>
      </c>
      <c r="R52" s="22">
        <f>'Price Book'!$B$17*1</f>
        <v>8</v>
      </c>
      <c r="S52" s="22">
        <f t="shared" si="0"/>
        <v>0</v>
      </c>
      <c r="T52" s="55">
        <v>744</v>
      </c>
      <c r="U52" s="55">
        <v>-249984</v>
      </c>
      <c r="V52" s="22">
        <f t="shared" si="1"/>
        <v>-249984</v>
      </c>
      <c r="W52" s="22">
        <f t="shared" si="2"/>
        <v>0</v>
      </c>
      <c r="X52" s="55">
        <v>-249984</v>
      </c>
      <c r="Y52" s="56" t="s">
        <v>134</v>
      </c>
      <c r="Z52" s="55"/>
      <c r="AA52" s="55"/>
      <c r="AB52" s="56" t="s">
        <v>126</v>
      </c>
      <c r="AC52" s="56" t="s">
        <v>126</v>
      </c>
      <c r="AD52" s="56" t="s">
        <v>127</v>
      </c>
      <c r="AE52" s="56" t="s">
        <v>408</v>
      </c>
      <c r="AF52" s="56" t="s">
        <v>308</v>
      </c>
      <c r="AG52" s="56" t="s">
        <v>185</v>
      </c>
      <c r="AH52" s="56" t="s">
        <v>125</v>
      </c>
      <c r="AI52" s="56" t="s">
        <v>125</v>
      </c>
      <c r="AJ52" s="56" t="s">
        <v>125</v>
      </c>
      <c r="AK52" s="56" t="s">
        <v>125</v>
      </c>
      <c r="AL52" s="56" t="s">
        <v>125</v>
      </c>
      <c r="AM52" s="58">
        <v>40909</v>
      </c>
      <c r="AN52" s="58">
        <v>40939</v>
      </c>
      <c r="AO52" s="56" t="s">
        <v>128</v>
      </c>
      <c r="AP52" s="55">
        <v>744</v>
      </c>
      <c r="AQ52" s="56" t="s">
        <v>125</v>
      </c>
      <c r="AR52" s="55"/>
      <c r="AS52" s="58"/>
      <c r="AT52" s="56" t="s">
        <v>125</v>
      </c>
      <c r="AU52" s="56" t="s">
        <v>125</v>
      </c>
      <c r="AV52" s="56" t="s">
        <v>310</v>
      </c>
      <c r="AW52" s="56" t="s">
        <v>129</v>
      </c>
      <c r="AX52" s="55">
        <v>0</v>
      </c>
      <c r="AY52" s="55">
        <v>0</v>
      </c>
      <c r="AZ52" s="56" t="s">
        <v>408</v>
      </c>
      <c r="BA52" s="55">
        <v>0</v>
      </c>
      <c r="BB52" s="55">
        <v>0</v>
      </c>
      <c r="BC52" s="56" t="s">
        <v>408</v>
      </c>
      <c r="BD52" s="55">
        <v>0</v>
      </c>
      <c r="BE52" s="55">
        <v>0</v>
      </c>
      <c r="BF52" s="56" t="s">
        <v>408</v>
      </c>
      <c r="BG52" s="55">
        <v>0</v>
      </c>
      <c r="BH52" s="55">
        <v>0</v>
      </c>
      <c r="BI52" s="56" t="s">
        <v>408</v>
      </c>
      <c r="BJ52" s="55"/>
      <c r="BK52" s="55"/>
      <c r="BL52" s="56" t="s">
        <v>130</v>
      </c>
      <c r="BM52" s="56" t="s">
        <v>125</v>
      </c>
      <c r="BN52" s="56" t="s">
        <v>125</v>
      </c>
      <c r="BO52" s="55"/>
      <c r="BP52" s="55"/>
      <c r="BQ52" s="56" t="s">
        <v>125</v>
      </c>
      <c r="BR52" s="56" t="s">
        <v>125</v>
      </c>
      <c r="BS52" s="56" t="s">
        <v>125</v>
      </c>
      <c r="BT52" s="56" t="s">
        <v>125</v>
      </c>
      <c r="BU52" s="56" t="s">
        <v>435</v>
      </c>
      <c r="BV52" s="56" t="s">
        <v>131</v>
      </c>
      <c r="BW52" s="56" t="s">
        <v>125</v>
      </c>
      <c r="BX52" s="56" t="s">
        <v>125</v>
      </c>
      <c r="BY52" s="56" t="s">
        <v>125</v>
      </c>
      <c r="BZ52" s="56" t="s">
        <v>125</v>
      </c>
      <c r="CA52" s="56" t="s">
        <v>125</v>
      </c>
      <c r="CB52" s="56" t="s">
        <v>125</v>
      </c>
      <c r="CC52" s="55">
        <v>0</v>
      </c>
      <c r="CD52" s="55">
        <v>0</v>
      </c>
      <c r="CE52" s="55">
        <v>0</v>
      </c>
      <c r="CF52" s="58"/>
      <c r="CG52" s="58"/>
      <c r="CH52" s="56" t="s">
        <v>125</v>
      </c>
      <c r="CI52" s="59"/>
      <c r="CJ52" s="55"/>
      <c r="CK52" s="56" t="s">
        <v>125</v>
      </c>
      <c r="CL52" s="55"/>
      <c r="CM52" s="55"/>
      <c r="CN52" s="56" t="s">
        <v>125</v>
      </c>
      <c r="CO52" s="55"/>
      <c r="CP52" s="55"/>
      <c r="CQ52" s="56" t="s">
        <v>125</v>
      </c>
      <c r="CR52" s="55"/>
      <c r="CS52" s="55"/>
      <c r="CT52" s="56" t="s">
        <v>125</v>
      </c>
      <c r="CU52" s="56" t="s">
        <v>125</v>
      </c>
      <c r="CV52" s="56" t="s">
        <v>125</v>
      </c>
      <c r="CW52" s="56" t="s">
        <v>125</v>
      </c>
      <c r="CX52" s="56" t="s">
        <v>125</v>
      </c>
      <c r="CY52" s="56" t="s">
        <v>125</v>
      </c>
      <c r="CZ52" s="58">
        <v>40848</v>
      </c>
      <c r="DA52" s="56" t="s">
        <v>317</v>
      </c>
      <c r="DB52" s="56" t="s">
        <v>125</v>
      </c>
      <c r="DC52" s="56" t="s">
        <v>313</v>
      </c>
      <c r="DD52" s="56" t="s">
        <v>314</v>
      </c>
      <c r="DE52" s="56" t="s">
        <v>125</v>
      </c>
      <c r="DF52" s="56" t="s">
        <v>125</v>
      </c>
      <c r="DG52" s="56" t="s">
        <v>125</v>
      </c>
      <c r="DH52" s="55">
        <v>0</v>
      </c>
      <c r="DI52" s="56" t="s">
        <v>125</v>
      </c>
      <c r="DJ52" s="56" t="s">
        <v>132</v>
      </c>
      <c r="DK52" s="56" t="s">
        <v>125</v>
      </c>
      <c r="DL52" s="56" t="s">
        <v>125</v>
      </c>
      <c r="DM52" s="56" t="s">
        <v>125</v>
      </c>
      <c r="DN52" s="56" t="s">
        <v>486</v>
      </c>
      <c r="DO52" s="56" t="s">
        <v>485</v>
      </c>
      <c r="DP52" s="56" t="s">
        <v>125</v>
      </c>
      <c r="DQ52" s="56" t="s">
        <v>125</v>
      </c>
      <c r="DR52" s="56" t="s">
        <v>125</v>
      </c>
      <c r="DS52" s="56" t="s">
        <v>125</v>
      </c>
      <c r="DT52" s="56" t="s">
        <v>125</v>
      </c>
      <c r="DU52" s="56" t="s">
        <v>436</v>
      </c>
      <c r="DV52" s="56" t="s">
        <v>125</v>
      </c>
      <c r="DW52" s="56" t="s">
        <v>125</v>
      </c>
    </row>
    <row r="53" spans="2:127" x14ac:dyDescent="0.25">
      <c r="B53" s="55">
        <v>12397</v>
      </c>
      <c r="C53" s="58">
        <v>40179</v>
      </c>
      <c r="D53" s="59">
        <v>0</v>
      </c>
      <c r="E53" s="56" t="s">
        <v>302</v>
      </c>
      <c r="F53" s="56" t="s">
        <v>303</v>
      </c>
      <c r="G53" s="56" t="s">
        <v>122</v>
      </c>
      <c r="H53" s="56" t="s">
        <v>340</v>
      </c>
      <c r="I53" s="56" t="s">
        <v>305</v>
      </c>
      <c r="J53" s="56" t="s">
        <v>315</v>
      </c>
      <c r="K53" s="56" t="s">
        <v>133</v>
      </c>
      <c r="L53" s="55">
        <v>-42</v>
      </c>
      <c r="M53" s="56" t="s">
        <v>306</v>
      </c>
      <c r="N53" s="55">
        <v>-31248</v>
      </c>
      <c r="O53" s="56" t="s">
        <v>485</v>
      </c>
      <c r="P53" s="55">
        <v>30</v>
      </c>
      <c r="Q53" s="55">
        <v>8</v>
      </c>
      <c r="R53" s="22">
        <f>'Price Book'!$B$17*1</f>
        <v>8</v>
      </c>
      <c r="S53" s="22">
        <f t="shared" si="0"/>
        <v>0</v>
      </c>
      <c r="T53" s="55">
        <v>744</v>
      </c>
      <c r="U53" s="55">
        <v>-249984</v>
      </c>
      <c r="V53" s="22">
        <f t="shared" si="1"/>
        <v>-249984</v>
      </c>
      <c r="W53" s="22">
        <f t="shared" si="2"/>
        <v>0</v>
      </c>
      <c r="X53" s="55">
        <v>-249984</v>
      </c>
      <c r="Y53" s="56" t="s">
        <v>134</v>
      </c>
      <c r="Z53" s="55"/>
      <c r="AA53" s="55"/>
      <c r="AB53" s="56" t="s">
        <v>126</v>
      </c>
      <c r="AC53" s="56" t="s">
        <v>126</v>
      </c>
      <c r="AD53" s="56" t="s">
        <v>127</v>
      </c>
      <c r="AE53" s="56" t="s">
        <v>124</v>
      </c>
      <c r="AF53" s="56" t="s">
        <v>308</v>
      </c>
      <c r="AG53" s="56" t="s">
        <v>185</v>
      </c>
      <c r="AH53" s="56" t="s">
        <v>125</v>
      </c>
      <c r="AI53" s="56" t="s">
        <v>125</v>
      </c>
      <c r="AJ53" s="56" t="s">
        <v>125</v>
      </c>
      <c r="AK53" s="56" t="s">
        <v>125</v>
      </c>
      <c r="AL53" s="56" t="s">
        <v>125</v>
      </c>
      <c r="AM53" s="58">
        <v>40909</v>
      </c>
      <c r="AN53" s="58">
        <v>40939</v>
      </c>
      <c r="AO53" s="56" t="s">
        <v>128</v>
      </c>
      <c r="AP53" s="55">
        <v>744</v>
      </c>
      <c r="AQ53" s="56" t="s">
        <v>125</v>
      </c>
      <c r="AR53" s="55"/>
      <c r="AS53" s="58"/>
      <c r="AT53" s="56" t="s">
        <v>125</v>
      </c>
      <c r="AU53" s="56" t="s">
        <v>125</v>
      </c>
      <c r="AV53" s="56" t="s">
        <v>310</v>
      </c>
      <c r="AW53" s="56" t="s">
        <v>129</v>
      </c>
      <c r="AX53" s="55">
        <v>0</v>
      </c>
      <c r="AY53" s="55">
        <v>0</v>
      </c>
      <c r="AZ53" s="56" t="s">
        <v>124</v>
      </c>
      <c r="BA53" s="55">
        <v>0</v>
      </c>
      <c r="BB53" s="55">
        <v>0</v>
      </c>
      <c r="BC53" s="56" t="s">
        <v>124</v>
      </c>
      <c r="BD53" s="55">
        <v>0</v>
      </c>
      <c r="BE53" s="55">
        <v>0</v>
      </c>
      <c r="BF53" s="56" t="s">
        <v>124</v>
      </c>
      <c r="BG53" s="55">
        <v>0</v>
      </c>
      <c r="BH53" s="55">
        <v>0</v>
      </c>
      <c r="BI53" s="56" t="s">
        <v>124</v>
      </c>
      <c r="BJ53" s="55"/>
      <c r="BK53" s="55"/>
      <c r="BL53" s="56" t="s">
        <v>130</v>
      </c>
      <c r="BM53" s="56" t="s">
        <v>125</v>
      </c>
      <c r="BN53" s="56" t="s">
        <v>125</v>
      </c>
      <c r="BO53" s="55"/>
      <c r="BP53" s="55"/>
      <c r="BQ53" s="56" t="s">
        <v>125</v>
      </c>
      <c r="BR53" s="56" t="s">
        <v>125</v>
      </c>
      <c r="BS53" s="56" t="s">
        <v>125</v>
      </c>
      <c r="BT53" s="56" t="s">
        <v>125</v>
      </c>
      <c r="BU53" s="56" t="s">
        <v>345</v>
      </c>
      <c r="BV53" s="56" t="s">
        <v>131</v>
      </c>
      <c r="BW53" s="56" t="s">
        <v>125</v>
      </c>
      <c r="BX53" s="56" t="s">
        <v>125</v>
      </c>
      <c r="BY53" s="56" t="s">
        <v>125</v>
      </c>
      <c r="BZ53" s="56" t="s">
        <v>125</v>
      </c>
      <c r="CA53" s="56" t="s">
        <v>125</v>
      </c>
      <c r="CB53" s="56" t="s">
        <v>125</v>
      </c>
      <c r="CC53" s="55">
        <v>0</v>
      </c>
      <c r="CD53" s="55">
        <v>0</v>
      </c>
      <c r="CE53" s="55">
        <v>0</v>
      </c>
      <c r="CF53" s="58"/>
      <c r="CG53" s="58"/>
      <c r="CH53" s="56" t="s">
        <v>125</v>
      </c>
      <c r="CI53" s="59"/>
      <c r="CJ53" s="55"/>
      <c r="CK53" s="56" t="s">
        <v>125</v>
      </c>
      <c r="CL53" s="55"/>
      <c r="CM53" s="55"/>
      <c r="CN53" s="56" t="s">
        <v>125</v>
      </c>
      <c r="CO53" s="55"/>
      <c r="CP53" s="55"/>
      <c r="CQ53" s="56" t="s">
        <v>125</v>
      </c>
      <c r="CR53" s="55"/>
      <c r="CS53" s="55"/>
      <c r="CT53" s="56" t="s">
        <v>125</v>
      </c>
      <c r="CU53" s="56" t="s">
        <v>125</v>
      </c>
      <c r="CV53" s="56" t="s">
        <v>125</v>
      </c>
      <c r="CW53" s="56" t="s">
        <v>125</v>
      </c>
      <c r="CX53" s="56" t="s">
        <v>125</v>
      </c>
      <c r="CY53" s="56" t="s">
        <v>125</v>
      </c>
      <c r="CZ53" s="58">
        <v>40848</v>
      </c>
      <c r="DA53" s="56" t="s">
        <v>317</v>
      </c>
      <c r="DB53" s="56" t="s">
        <v>125</v>
      </c>
      <c r="DC53" s="56" t="s">
        <v>313</v>
      </c>
      <c r="DD53" s="56" t="s">
        <v>314</v>
      </c>
      <c r="DE53" s="56" t="s">
        <v>125</v>
      </c>
      <c r="DF53" s="56" t="s">
        <v>125</v>
      </c>
      <c r="DG53" s="56" t="s">
        <v>125</v>
      </c>
      <c r="DH53" s="55">
        <v>0</v>
      </c>
      <c r="DI53" s="56" t="s">
        <v>125</v>
      </c>
      <c r="DJ53" s="56" t="s">
        <v>132</v>
      </c>
      <c r="DK53" s="56" t="s">
        <v>125</v>
      </c>
      <c r="DL53" s="56" t="s">
        <v>125</v>
      </c>
      <c r="DM53" s="56" t="s">
        <v>125</v>
      </c>
      <c r="DN53" s="56" t="s">
        <v>486</v>
      </c>
      <c r="DO53" s="56" t="s">
        <v>485</v>
      </c>
      <c r="DP53" s="56" t="s">
        <v>125</v>
      </c>
      <c r="DQ53" s="56" t="s">
        <v>125</v>
      </c>
      <c r="DR53" s="56" t="s">
        <v>125</v>
      </c>
      <c r="DS53" s="56" t="s">
        <v>125</v>
      </c>
      <c r="DT53" s="56" t="s">
        <v>125</v>
      </c>
      <c r="DU53" s="56" t="s">
        <v>346</v>
      </c>
      <c r="DV53" s="56" t="s">
        <v>125</v>
      </c>
      <c r="DW53" s="56" t="s">
        <v>125</v>
      </c>
    </row>
    <row r="54" spans="2:127" x14ac:dyDescent="0.25">
      <c r="B54" s="55">
        <v>12495</v>
      </c>
      <c r="C54" s="58">
        <v>40179</v>
      </c>
      <c r="D54" s="59">
        <v>0</v>
      </c>
      <c r="E54" s="56" t="s">
        <v>302</v>
      </c>
      <c r="F54" s="56" t="s">
        <v>303</v>
      </c>
      <c r="G54" s="56" t="s">
        <v>122</v>
      </c>
      <c r="H54" s="56" t="s">
        <v>337</v>
      </c>
      <c r="I54" s="56" t="s">
        <v>305</v>
      </c>
      <c r="J54" s="56" t="s">
        <v>315</v>
      </c>
      <c r="K54" s="56" t="s">
        <v>133</v>
      </c>
      <c r="L54" s="55">
        <v>-42</v>
      </c>
      <c r="M54" s="56" t="s">
        <v>306</v>
      </c>
      <c r="N54" s="55">
        <v>-31248</v>
      </c>
      <c r="O54" s="56" t="s">
        <v>485</v>
      </c>
      <c r="P54" s="55">
        <v>30</v>
      </c>
      <c r="Q54" s="55">
        <v>3</v>
      </c>
      <c r="R54" s="22">
        <f>'Price Book'!$B$9*1</f>
        <v>3</v>
      </c>
      <c r="S54" s="22">
        <f t="shared" si="0"/>
        <v>0</v>
      </c>
      <c r="T54" s="55">
        <v>744</v>
      </c>
      <c r="U54" s="55">
        <v>27004.984205997702</v>
      </c>
      <c r="V54" s="22">
        <f>L54*(Q54-P54*'Exchange Rates FWD'!$F$11)*T54</f>
        <v>27004.984206320361</v>
      </c>
      <c r="W54" s="22">
        <f t="shared" si="2"/>
        <v>-1.1948150530186822E-11</v>
      </c>
      <c r="X54" s="55">
        <v>27004.984205997702</v>
      </c>
      <c r="Y54" s="56" t="s">
        <v>134</v>
      </c>
      <c r="Z54" s="55"/>
      <c r="AA54" s="55"/>
      <c r="AB54" s="56" t="s">
        <v>126</v>
      </c>
      <c r="AC54" s="56" t="s">
        <v>126</v>
      </c>
      <c r="AD54" s="56" t="s">
        <v>127</v>
      </c>
      <c r="AE54" s="56" t="s">
        <v>408</v>
      </c>
      <c r="AF54" s="56" t="s">
        <v>308</v>
      </c>
      <c r="AG54" s="56" t="s">
        <v>185</v>
      </c>
      <c r="AH54" s="56" t="s">
        <v>125</v>
      </c>
      <c r="AI54" s="56" t="s">
        <v>125</v>
      </c>
      <c r="AJ54" s="56" t="s">
        <v>125</v>
      </c>
      <c r="AK54" s="56" t="s">
        <v>125</v>
      </c>
      <c r="AL54" s="56" t="s">
        <v>125</v>
      </c>
      <c r="AM54" s="58">
        <v>40179</v>
      </c>
      <c r="AN54" s="58">
        <v>40209</v>
      </c>
      <c r="AO54" s="56" t="s">
        <v>128</v>
      </c>
      <c r="AP54" s="55">
        <v>744</v>
      </c>
      <c r="AQ54" s="56" t="s">
        <v>125</v>
      </c>
      <c r="AR54" s="55"/>
      <c r="AS54" s="58"/>
      <c r="AT54" s="56" t="s">
        <v>125</v>
      </c>
      <c r="AU54" s="56" t="s">
        <v>125</v>
      </c>
      <c r="AV54" s="56" t="s">
        <v>310</v>
      </c>
      <c r="AW54" s="56" t="s">
        <v>129</v>
      </c>
      <c r="AX54" s="55">
        <v>0</v>
      </c>
      <c r="AY54" s="55">
        <v>0</v>
      </c>
      <c r="AZ54" s="56" t="s">
        <v>408</v>
      </c>
      <c r="BA54" s="55">
        <v>0</v>
      </c>
      <c r="BB54" s="55">
        <v>0</v>
      </c>
      <c r="BC54" s="56" t="s">
        <v>408</v>
      </c>
      <c r="BD54" s="55">
        <v>0</v>
      </c>
      <c r="BE54" s="55">
        <v>0</v>
      </c>
      <c r="BF54" s="56" t="s">
        <v>408</v>
      </c>
      <c r="BG54" s="55">
        <v>0</v>
      </c>
      <c r="BH54" s="55">
        <v>0</v>
      </c>
      <c r="BI54" s="56" t="s">
        <v>408</v>
      </c>
      <c r="BJ54" s="55"/>
      <c r="BK54" s="55"/>
      <c r="BL54" s="56" t="s">
        <v>130</v>
      </c>
      <c r="BM54" s="56" t="s">
        <v>125</v>
      </c>
      <c r="BN54" s="56" t="s">
        <v>125</v>
      </c>
      <c r="BO54" s="55"/>
      <c r="BP54" s="55"/>
      <c r="BQ54" s="56" t="s">
        <v>125</v>
      </c>
      <c r="BR54" s="56" t="s">
        <v>125</v>
      </c>
      <c r="BS54" s="56" t="s">
        <v>125</v>
      </c>
      <c r="BT54" s="56" t="s">
        <v>125</v>
      </c>
      <c r="BU54" s="56" t="s">
        <v>437</v>
      </c>
      <c r="BV54" s="56" t="s">
        <v>131</v>
      </c>
      <c r="BW54" s="56" t="s">
        <v>125</v>
      </c>
      <c r="BX54" s="56" t="s">
        <v>125</v>
      </c>
      <c r="BY54" s="56" t="s">
        <v>125</v>
      </c>
      <c r="BZ54" s="56" t="s">
        <v>125</v>
      </c>
      <c r="CA54" s="56" t="s">
        <v>125</v>
      </c>
      <c r="CB54" s="56" t="s">
        <v>125</v>
      </c>
      <c r="CC54" s="55">
        <v>0</v>
      </c>
      <c r="CD54" s="55">
        <v>0</v>
      </c>
      <c r="CE54" s="55">
        <v>0</v>
      </c>
      <c r="CF54" s="58"/>
      <c r="CG54" s="58"/>
      <c r="CH54" s="56" t="s">
        <v>125</v>
      </c>
      <c r="CI54" s="59"/>
      <c r="CJ54" s="55"/>
      <c r="CK54" s="56" t="s">
        <v>125</v>
      </c>
      <c r="CL54" s="55"/>
      <c r="CM54" s="55"/>
      <c r="CN54" s="56" t="s">
        <v>125</v>
      </c>
      <c r="CO54" s="55"/>
      <c r="CP54" s="55"/>
      <c r="CQ54" s="56" t="s">
        <v>125</v>
      </c>
      <c r="CR54" s="55"/>
      <c r="CS54" s="55"/>
      <c r="CT54" s="56" t="s">
        <v>125</v>
      </c>
      <c r="CU54" s="56" t="s">
        <v>125</v>
      </c>
      <c r="CV54" s="56" t="s">
        <v>125</v>
      </c>
      <c r="CW54" s="56" t="s">
        <v>125</v>
      </c>
      <c r="CX54" s="56" t="s">
        <v>125</v>
      </c>
      <c r="CY54" s="56" t="s">
        <v>125</v>
      </c>
      <c r="CZ54" s="58">
        <v>40909</v>
      </c>
      <c r="DA54" s="56" t="s">
        <v>317</v>
      </c>
      <c r="DB54" s="56" t="s">
        <v>125</v>
      </c>
      <c r="DC54" s="56" t="s">
        <v>313</v>
      </c>
      <c r="DD54" s="56" t="s">
        <v>314</v>
      </c>
      <c r="DE54" s="56" t="s">
        <v>125</v>
      </c>
      <c r="DF54" s="56" t="s">
        <v>125</v>
      </c>
      <c r="DG54" s="56" t="s">
        <v>125</v>
      </c>
      <c r="DH54" s="55">
        <v>0</v>
      </c>
      <c r="DI54" s="56" t="s">
        <v>125</v>
      </c>
      <c r="DJ54" s="56" t="s">
        <v>132</v>
      </c>
      <c r="DK54" s="56" t="s">
        <v>125</v>
      </c>
      <c r="DL54" s="56" t="s">
        <v>125</v>
      </c>
      <c r="DM54" s="56" t="s">
        <v>125</v>
      </c>
      <c r="DN54" s="56" t="s">
        <v>486</v>
      </c>
      <c r="DO54" s="56" t="s">
        <v>485</v>
      </c>
      <c r="DP54" s="56" t="s">
        <v>125</v>
      </c>
      <c r="DQ54" s="56" t="s">
        <v>125</v>
      </c>
      <c r="DR54" s="56" t="s">
        <v>125</v>
      </c>
      <c r="DS54" s="56" t="s">
        <v>125</v>
      </c>
      <c r="DT54" s="56" t="s">
        <v>125</v>
      </c>
      <c r="DU54" s="56" t="s">
        <v>438</v>
      </c>
      <c r="DV54" s="56" t="s">
        <v>125</v>
      </c>
      <c r="DW54" s="56" t="s">
        <v>125</v>
      </c>
    </row>
    <row r="55" spans="2:127" x14ac:dyDescent="0.25">
      <c r="B55" s="55">
        <v>12399</v>
      </c>
      <c r="C55" s="58">
        <v>40179</v>
      </c>
      <c r="D55" s="59">
        <v>0</v>
      </c>
      <c r="E55" s="56" t="s">
        <v>302</v>
      </c>
      <c r="F55" s="56" t="s">
        <v>303</v>
      </c>
      <c r="G55" s="56" t="s">
        <v>122</v>
      </c>
      <c r="H55" s="56" t="s">
        <v>337</v>
      </c>
      <c r="I55" s="56" t="s">
        <v>305</v>
      </c>
      <c r="J55" s="56" t="s">
        <v>315</v>
      </c>
      <c r="K55" s="56" t="s">
        <v>133</v>
      </c>
      <c r="L55" s="55">
        <v>-42</v>
      </c>
      <c r="M55" s="56" t="s">
        <v>306</v>
      </c>
      <c r="N55" s="55">
        <v>-31248</v>
      </c>
      <c r="O55" s="56" t="s">
        <v>485</v>
      </c>
      <c r="P55" s="55">
        <v>30</v>
      </c>
      <c r="Q55" s="55">
        <v>3</v>
      </c>
      <c r="R55" s="22">
        <f>'Price Book'!$B$9*1</f>
        <v>3</v>
      </c>
      <c r="S55" s="22">
        <f t="shared" si="0"/>
        <v>0</v>
      </c>
      <c r="T55" s="55">
        <v>744</v>
      </c>
      <c r="U55" s="55">
        <v>843696</v>
      </c>
      <c r="V55" s="22">
        <f>L55*(Q55-P55)*T55</f>
        <v>843696</v>
      </c>
      <c r="W55" s="22">
        <f t="shared" si="2"/>
        <v>0</v>
      </c>
      <c r="X55" s="55">
        <v>843696</v>
      </c>
      <c r="Y55" s="56" t="s">
        <v>134</v>
      </c>
      <c r="Z55" s="55"/>
      <c r="AA55" s="55"/>
      <c r="AB55" s="56" t="s">
        <v>126</v>
      </c>
      <c r="AC55" s="56" t="s">
        <v>126</v>
      </c>
      <c r="AD55" s="56" t="s">
        <v>127</v>
      </c>
      <c r="AE55" s="56" t="s">
        <v>124</v>
      </c>
      <c r="AF55" s="56" t="s">
        <v>308</v>
      </c>
      <c r="AG55" s="56" t="s">
        <v>185</v>
      </c>
      <c r="AH55" s="56" t="s">
        <v>125</v>
      </c>
      <c r="AI55" s="56" t="s">
        <v>125</v>
      </c>
      <c r="AJ55" s="56" t="s">
        <v>125</v>
      </c>
      <c r="AK55" s="56" t="s">
        <v>125</v>
      </c>
      <c r="AL55" s="56" t="s">
        <v>125</v>
      </c>
      <c r="AM55" s="58">
        <v>40179</v>
      </c>
      <c r="AN55" s="58">
        <v>40209</v>
      </c>
      <c r="AO55" s="56" t="s">
        <v>128</v>
      </c>
      <c r="AP55" s="55">
        <v>744</v>
      </c>
      <c r="AQ55" s="56" t="s">
        <v>125</v>
      </c>
      <c r="AR55" s="55"/>
      <c r="AS55" s="58"/>
      <c r="AT55" s="56" t="s">
        <v>125</v>
      </c>
      <c r="AU55" s="56" t="s">
        <v>125</v>
      </c>
      <c r="AV55" s="56" t="s">
        <v>310</v>
      </c>
      <c r="AW55" s="56" t="s">
        <v>129</v>
      </c>
      <c r="AX55" s="55">
        <v>0</v>
      </c>
      <c r="AY55" s="55">
        <v>0</v>
      </c>
      <c r="AZ55" s="56" t="s">
        <v>124</v>
      </c>
      <c r="BA55" s="55">
        <v>0</v>
      </c>
      <c r="BB55" s="55">
        <v>0</v>
      </c>
      <c r="BC55" s="56" t="s">
        <v>124</v>
      </c>
      <c r="BD55" s="55">
        <v>0</v>
      </c>
      <c r="BE55" s="55">
        <v>0</v>
      </c>
      <c r="BF55" s="56" t="s">
        <v>124</v>
      </c>
      <c r="BG55" s="55">
        <v>0</v>
      </c>
      <c r="BH55" s="55">
        <v>0</v>
      </c>
      <c r="BI55" s="56" t="s">
        <v>124</v>
      </c>
      <c r="BJ55" s="55"/>
      <c r="BK55" s="55"/>
      <c r="BL55" s="56" t="s">
        <v>130</v>
      </c>
      <c r="BM55" s="56" t="s">
        <v>125</v>
      </c>
      <c r="BN55" s="56" t="s">
        <v>125</v>
      </c>
      <c r="BO55" s="55"/>
      <c r="BP55" s="55"/>
      <c r="BQ55" s="56" t="s">
        <v>125</v>
      </c>
      <c r="BR55" s="56" t="s">
        <v>125</v>
      </c>
      <c r="BS55" s="56" t="s">
        <v>125</v>
      </c>
      <c r="BT55" s="56" t="s">
        <v>125</v>
      </c>
      <c r="BU55" s="56" t="s">
        <v>347</v>
      </c>
      <c r="BV55" s="56" t="s">
        <v>131</v>
      </c>
      <c r="BW55" s="56" t="s">
        <v>125</v>
      </c>
      <c r="BX55" s="56" t="s">
        <v>125</v>
      </c>
      <c r="BY55" s="56" t="s">
        <v>125</v>
      </c>
      <c r="BZ55" s="56" t="s">
        <v>125</v>
      </c>
      <c r="CA55" s="56" t="s">
        <v>125</v>
      </c>
      <c r="CB55" s="56" t="s">
        <v>125</v>
      </c>
      <c r="CC55" s="55">
        <v>0</v>
      </c>
      <c r="CD55" s="55">
        <v>0</v>
      </c>
      <c r="CE55" s="55">
        <v>0</v>
      </c>
      <c r="CF55" s="58"/>
      <c r="CG55" s="58"/>
      <c r="CH55" s="56" t="s">
        <v>125</v>
      </c>
      <c r="CI55" s="59"/>
      <c r="CJ55" s="55"/>
      <c r="CK55" s="56" t="s">
        <v>125</v>
      </c>
      <c r="CL55" s="55"/>
      <c r="CM55" s="55"/>
      <c r="CN55" s="56" t="s">
        <v>125</v>
      </c>
      <c r="CO55" s="55"/>
      <c r="CP55" s="55"/>
      <c r="CQ55" s="56" t="s">
        <v>125</v>
      </c>
      <c r="CR55" s="55"/>
      <c r="CS55" s="55"/>
      <c r="CT55" s="56" t="s">
        <v>125</v>
      </c>
      <c r="CU55" s="56" t="s">
        <v>125</v>
      </c>
      <c r="CV55" s="56" t="s">
        <v>125</v>
      </c>
      <c r="CW55" s="56" t="s">
        <v>125</v>
      </c>
      <c r="CX55" s="56" t="s">
        <v>125</v>
      </c>
      <c r="CY55" s="56" t="s">
        <v>125</v>
      </c>
      <c r="CZ55" s="58">
        <v>40909</v>
      </c>
      <c r="DA55" s="56" t="s">
        <v>317</v>
      </c>
      <c r="DB55" s="56" t="s">
        <v>125</v>
      </c>
      <c r="DC55" s="56" t="s">
        <v>313</v>
      </c>
      <c r="DD55" s="56" t="s">
        <v>314</v>
      </c>
      <c r="DE55" s="56" t="s">
        <v>125</v>
      </c>
      <c r="DF55" s="56" t="s">
        <v>125</v>
      </c>
      <c r="DG55" s="56" t="s">
        <v>125</v>
      </c>
      <c r="DH55" s="55">
        <v>0</v>
      </c>
      <c r="DI55" s="56" t="s">
        <v>125</v>
      </c>
      <c r="DJ55" s="56" t="s">
        <v>132</v>
      </c>
      <c r="DK55" s="56" t="s">
        <v>125</v>
      </c>
      <c r="DL55" s="56" t="s">
        <v>125</v>
      </c>
      <c r="DM55" s="56" t="s">
        <v>125</v>
      </c>
      <c r="DN55" s="56" t="s">
        <v>486</v>
      </c>
      <c r="DO55" s="56" t="s">
        <v>485</v>
      </c>
      <c r="DP55" s="56" t="s">
        <v>125</v>
      </c>
      <c r="DQ55" s="56" t="s">
        <v>125</v>
      </c>
      <c r="DR55" s="56" t="s">
        <v>125</v>
      </c>
      <c r="DS55" s="56" t="s">
        <v>125</v>
      </c>
      <c r="DT55" s="56" t="s">
        <v>125</v>
      </c>
      <c r="DU55" s="56" t="s">
        <v>348</v>
      </c>
      <c r="DV55" s="56" t="s">
        <v>125</v>
      </c>
      <c r="DW55" s="56" t="s">
        <v>125</v>
      </c>
    </row>
    <row r="56" spans="2:127" x14ac:dyDescent="0.25">
      <c r="B56" s="55">
        <v>12497</v>
      </c>
      <c r="C56" s="58">
        <v>40179</v>
      </c>
      <c r="D56" s="59">
        <v>0</v>
      </c>
      <c r="E56" s="56" t="s">
        <v>302</v>
      </c>
      <c r="F56" s="56" t="s">
        <v>303</v>
      </c>
      <c r="G56" s="56" t="s">
        <v>122</v>
      </c>
      <c r="H56" s="56" t="s">
        <v>340</v>
      </c>
      <c r="I56" s="56" t="s">
        <v>305</v>
      </c>
      <c r="J56" s="56" t="s">
        <v>315</v>
      </c>
      <c r="K56" s="56" t="s">
        <v>133</v>
      </c>
      <c r="L56" s="55">
        <v>-42</v>
      </c>
      <c r="M56" s="56" t="s">
        <v>306</v>
      </c>
      <c r="N56" s="55">
        <v>-31248</v>
      </c>
      <c r="O56" s="56" t="s">
        <v>485</v>
      </c>
      <c r="P56" s="55">
        <v>30</v>
      </c>
      <c r="Q56" s="55">
        <v>8</v>
      </c>
      <c r="R56" s="22">
        <f>'Price Book'!$B$17*1</f>
        <v>8</v>
      </c>
      <c r="S56" s="22">
        <f t="shared" si="0"/>
        <v>0</v>
      </c>
      <c r="T56" s="55">
        <v>744</v>
      </c>
      <c r="U56" s="55">
        <v>-129235.015794002</v>
      </c>
      <c r="V56" s="22">
        <f>L56*(Q56-P56*'Exchange Rates FWD'!$F$11)*T56</f>
        <v>-129235.01579367962</v>
      </c>
      <c r="W56" s="22">
        <f t="shared" si="2"/>
        <v>2.4945493911890831E-12</v>
      </c>
      <c r="X56" s="55">
        <v>-129235.015794002</v>
      </c>
      <c r="Y56" s="56" t="s">
        <v>134</v>
      </c>
      <c r="Z56" s="55"/>
      <c r="AA56" s="55"/>
      <c r="AB56" s="56" t="s">
        <v>126</v>
      </c>
      <c r="AC56" s="56" t="s">
        <v>126</v>
      </c>
      <c r="AD56" s="56" t="s">
        <v>127</v>
      </c>
      <c r="AE56" s="56" t="s">
        <v>408</v>
      </c>
      <c r="AF56" s="56" t="s">
        <v>308</v>
      </c>
      <c r="AG56" s="56" t="s">
        <v>185</v>
      </c>
      <c r="AH56" s="56" t="s">
        <v>125</v>
      </c>
      <c r="AI56" s="56" t="s">
        <v>125</v>
      </c>
      <c r="AJ56" s="56" t="s">
        <v>125</v>
      </c>
      <c r="AK56" s="56" t="s">
        <v>125</v>
      </c>
      <c r="AL56" s="56" t="s">
        <v>125</v>
      </c>
      <c r="AM56" s="58">
        <v>40909</v>
      </c>
      <c r="AN56" s="58">
        <v>40939</v>
      </c>
      <c r="AO56" s="56" t="s">
        <v>128</v>
      </c>
      <c r="AP56" s="55">
        <v>744</v>
      </c>
      <c r="AQ56" s="56" t="s">
        <v>125</v>
      </c>
      <c r="AR56" s="55"/>
      <c r="AS56" s="58"/>
      <c r="AT56" s="56" t="s">
        <v>125</v>
      </c>
      <c r="AU56" s="56" t="s">
        <v>125</v>
      </c>
      <c r="AV56" s="56" t="s">
        <v>310</v>
      </c>
      <c r="AW56" s="56" t="s">
        <v>129</v>
      </c>
      <c r="AX56" s="55">
        <v>0</v>
      </c>
      <c r="AY56" s="55">
        <v>0</v>
      </c>
      <c r="AZ56" s="56" t="s">
        <v>408</v>
      </c>
      <c r="BA56" s="55">
        <v>0</v>
      </c>
      <c r="BB56" s="55">
        <v>0</v>
      </c>
      <c r="BC56" s="56" t="s">
        <v>408</v>
      </c>
      <c r="BD56" s="55">
        <v>0</v>
      </c>
      <c r="BE56" s="55">
        <v>0</v>
      </c>
      <c r="BF56" s="56" t="s">
        <v>408</v>
      </c>
      <c r="BG56" s="55">
        <v>0</v>
      </c>
      <c r="BH56" s="55">
        <v>0</v>
      </c>
      <c r="BI56" s="56" t="s">
        <v>408</v>
      </c>
      <c r="BJ56" s="55"/>
      <c r="BK56" s="55"/>
      <c r="BL56" s="56" t="s">
        <v>130</v>
      </c>
      <c r="BM56" s="56" t="s">
        <v>125</v>
      </c>
      <c r="BN56" s="56" t="s">
        <v>125</v>
      </c>
      <c r="BO56" s="55"/>
      <c r="BP56" s="55"/>
      <c r="BQ56" s="56" t="s">
        <v>125</v>
      </c>
      <c r="BR56" s="56" t="s">
        <v>125</v>
      </c>
      <c r="BS56" s="56" t="s">
        <v>125</v>
      </c>
      <c r="BT56" s="56" t="s">
        <v>125</v>
      </c>
      <c r="BU56" s="56" t="s">
        <v>439</v>
      </c>
      <c r="BV56" s="56" t="s">
        <v>131</v>
      </c>
      <c r="BW56" s="56" t="s">
        <v>125</v>
      </c>
      <c r="BX56" s="56" t="s">
        <v>125</v>
      </c>
      <c r="BY56" s="56" t="s">
        <v>125</v>
      </c>
      <c r="BZ56" s="56" t="s">
        <v>125</v>
      </c>
      <c r="CA56" s="56" t="s">
        <v>125</v>
      </c>
      <c r="CB56" s="56" t="s">
        <v>125</v>
      </c>
      <c r="CC56" s="55">
        <v>0</v>
      </c>
      <c r="CD56" s="55">
        <v>0</v>
      </c>
      <c r="CE56" s="55">
        <v>0</v>
      </c>
      <c r="CF56" s="58"/>
      <c r="CG56" s="58"/>
      <c r="CH56" s="56" t="s">
        <v>125</v>
      </c>
      <c r="CI56" s="59"/>
      <c r="CJ56" s="55"/>
      <c r="CK56" s="56" t="s">
        <v>125</v>
      </c>
      <c r="CL56" s="55"/>
      <c r="CM56" s="55"/>
      <c r="CN56" s="56" t="s">
        <v>125</v>
      </c>
      <c r="CO56" s="55"/>
      <c r="CP56" s="55"/>
      <c r="CQ56" s="56" t="s">
        <v>125</v>
      </c>
      <c r="CR56" s="55"/>
      <c r="CS56" s="55"/>
      <c r="CT56" s="56" t="s">
        <v>125</v>
      </c>
      <c r="CU56" s="56" t="s">
        <v>125</v>
      </c>
      <c r="CV56" s="56" t="s">
        <v>125</v>
      </c>
      <c r="CW56" s="56" t="s">
        <v>125</v>
      </c>
      <c r="CX56" s="56" t="s">
        <v>125</v>
      </c>
      <c r="CY56" s="56" t="s">
        <v>125</v>
      </c>
      <c r="CZ56" s="58">
        <v>40909</v>
      </c>
      <c r="DA56" s="56" t="s">
        <v>317</v>
      </c>
      <c r="DB56" s="56" t="s">
        <v>125</v>
      </c>
      <c r="DC56" s="56" t="s">
        <v>313</v>
      </c>
      <c r="DD56" s="56" t="s">
        <v>314</v>
      </c>
      <c r="DE56" s="56" t="s">
        <v>125</v>
      </c>
      <c r="DF56" s="56" t="s">
        <v>125</v>
      </c>
      <c r="DG56" s="56" t="s">
        <v>125</v>
      </c>
      <c r="DH56" s="55">
        <v>0</v>
      </c>
      <c r="DI56" s="56" t="s">
        <v>125</v>
      </c>
      <c r="DJ56" s="56" t="s">
        <v>132</v>
      </c>
      <c r="DK56" s="56" t="s">
        <v>125</v>
      </c>
      <c r="DL56" s="56" t="s">
        <v>125</v>
      </c>
      <c r="DM56" s="56" t="s">
        <v>125</v>
      </c>
      <c r="DN56" s="56" t="s">
        <v>486</v>
      </c>
      <c r="DO56" s="56" t="s">
        <v>485</v>
      </c>
      <c r="DP56" s="56" t="s">
        <v>125</v>
      </c>
      <c r="DQ56" s="56" t="s">
        <v>125</v>
      </c>
      <c r="DR56" s="56" t="s">
        <v>125</v>
      </c>
      <c r="DS56" s="56" t="s">
        <v>125</v>
      </c>
      <c r="DT56" s="56" t="s">
        <v>125</v>
      </c>
      <c r="DU56" s="56" t="s">
        <v>440</v>
      </c>
      <c r="DV56" s="56" t="s">
        <v>125</v>
      </c>
      <c r="DW56" s="56" t="s">
        <v>125</v>
      </c>
    </row>
    <row r="57" spans="2:127" x14ac:dyDescent="0.25">
      <c r="B57" s="55">
        <v>12401</v>
      </c>
      <c r="C57" s="58">
        <v>40179</v>
      </c>
      <c r="D57" s="59">
        <v>0</v>
      </c>
      <c r="E57" s="56" t="s">
        <v>302</v>
      </c>
      <c r="F57" s="56" t="s">
        <v>303</v>
      </c>
      <c r="G57" s="56" t="s">
        <v>122</v>
      </c>
      <c r="H57" s="56" t="s">
        <v>340</v>
      </c>
      <c r="I57" s="56" t="s">
        <v>305</v>
      </c>
      <c r="J57" s="56" t="s">
        <v>315</v>
      </c>
      <c r="K57" s="56" t="s">
        <v>133</v>
      </c>
      <c r="L57" s="55">
        <v>-42</v>
      </c>
      <c r="M57" s="56" t="s">
        <v>306</v>
      </c>
      <c r="N57" s="55">
        <v>-31248</v>
      </c>
      <c r="O57" s="56" t="s">
        <v>485</v>
      </c>
      <c r="P57" s="55">
        <v>30</v>
      </c>
      <c r="Q57" s="55">
        <v>8</v>
      </c>
      <c r="R57" s="22">
        <f>'Price Book'!$B$17*1</f>
        <v>8</v>
      </c>
      <c r="S57" s="22">
        <f t="shared" si="0"/>
        <v>0</v>
      </c>
      <c r="T57" s="55">
        <v>744</v>
      </c>
      <c r="U57" s="55">
        <v>687456</v>
      </c>
      <c r="V57" s="22">
        <f>L57*(Q57-P57)*T57</f>
        <v>687456</v>
      </c>
      <c r="W57" s="22">
        <f t="shared" si="2"/>
        <v>0</v>
      </c>
      <c r="X57" s="55">
        <v>687456</v>
      </c>
      <c r="Y57" s="56" t="s">
        <v>134</v>
      </c>
      <c r="Z57" s="55"/>
      <c r="AA57" s="55"/>
      <c r="AB57" s="56" t="s">
        <v>126</v>
      </c>
      <c r="AC57" s="56" t="s">
        <v>126</v>
      </c>
      <c r="AD57" s="56" t="s">
        <v>127</v>
      </c>
      <c r="AE57" s="56" t="s">
        <v>124</v>
      </c>
      <c r="AF57" s="56" t="s">
        <v>308</v>
      </c>
      <c r="AG57" s="56" t="s">
        <v>185</v>
      </c>
      <c r="AH57" s="56" t="s">
        <v>125</v>
      </c>
      <c r="AI57" s="56" t="s">
        <v>125</v>
      </c>
      <c r="AJ57" s="56" t="s">
        <v>125</v>
      </c>
      <c r="AK57" s="56" t="s">
        <v>125</v>
      </c>
      <c r="AL57" s="56" t="s">
        <v>125</v>
      </c>
      <c r="AM57" s="58">
        <v>40909</v>
      </c>
      <c r="AN57" s="58">
        <v>40939</v>
      </c>
      <c r="AO57" s="56" t="s">
        <v>128</v>
      </c>
      <c r="AP57" s="55">
        <v>744</v>
      </c>
      <c r="AQ57" s="56" t="s">
        <v>125</v>
      </c>
      <c r="AR57" s="55"/>
      <c r="AS57" s="58"/>
      <c r="AT57" s="56" t="s">
        <v>125</v>
      </c>
      <c r="AU57" s="56" t="s">
        <v>125</v>
      </c>
      <c r="AV57" s="56" t="s">
        <v>310</v>
      </c>
      <c r="AW57" s="56" t="s">
        <v>129</v>
      </c>
      <c r="AX57" s="55">
        <v>0</v>
      </c>
      <c r="AY57" s="55">
        <v>0</v>
      </c>
      <c r="AZ57" s="56" t="s">
        <v>124</v>
      </c>
      <c r="BA57" s="55">
        <v>0</v>
      </c>
      <c r="BB57" s="55">
        <v>0</v>
      </c>
      <c r="BC57" s="56" t="s">
        <v>124</v>
      </c>
      <c r="BD57" s="55">
        <v>0</v>
      </c>
      <c r="BE57" s="55">
        <v>0</v>
      </c>
      <c r="BF57" s="56" t="s">
        <v>124</v>
      </c>
      <c r="BG57" s="55">
        <v>0</v>
      </c>
      <c r="BH57" s="55">
        <v>0</v>
      </c>
      <c r="BI57" s="56" t="s">
        <v>124</v>
      </c>
      <c r="BJ57" s="55"/>
      <c r="BK57" s="55"/>
      <c r="BL57" s="56" t="s">
        <v>130</v>
      </c>
      <c r="BM57" s="56" t="s">
        <v>125</v>
      </c>
      <c r="BN57" s="56" t="s">
        <v>125</v>
      </c>
      <c r="BO57" s="55"/>
      <c r="BP57" s="55"/>
      <c r="BQ57" s="56" t="s">
        <v>125</v>
      </c>
      <c r="BR57" s="56" t="s">
        <v>125</v>
      </c>
      <c r="BS57" s="56" t="s">
        <v>125</v>
      </c>
      <c r="BT57" s="56" t="s">
        <v>125</v>
      </c>
      <c r="BU57" s="56" t="s">
        <v>349</v>
      </c>
      <c r="BV57" s="56" t="s">
        <v>131</v>
      </c>
      <c r="BW57" s="56" t="s">
        <v>125</v>
      </c>
      <c r="BX57" s="56" t="s">
        <v>125</v>
      </c>
      <c r="BY57" s="56" t="s">
        <v>125</v>
      </c>
      <c r="BZ57" s="56" t="s">
        <v>125</v>
      </c>
      <c r="CA57" s="56" t="s">
        <v>125</v>
      </c>
      <c r="CB57" s="56" t="s">
        <v>125</v>
      </c>
      <c r="CC57" s="55">
        <v>0</v>
      </c>
      <c r="CD57" s="55">
        <v>0</v>
      </c>
      <c r="CE57" s="55">
        <v>0</v>
      </c>
      <c r="CF57" s="58"/>
      <c r="CG57" s="58"/>
      <c r="CH57" s="56" t="s">
        <v>125</v>
      </c>
      <c r="CI57" s="59"/>
      <c r="CJ57" s="55"/>
      <c r="CK57" s="56" t="s">
        <v>125</v>
      </c>
      <c r="CL57" s="55"/>
      <c r="CM57" s="55"/>
      <c r="CN57" s="56" t="s">
        <v>125</v>
      </c>
      <c r="CO57" s="55"/>
      <c r="CP57" s="55"/>
      <c r="CQ57" s="56" t="s">
        <v>125</v>
      </c>
      <c r="CR57" s="55"/>
      <c r="CS57" s="55"/>
      <c r="CT57" s="56" t="s">
        <v>125</v>
      </c>
      <c r="CU57" s="56" t="s">
        <v>125</v>
      </c>
      <c r="CV57" s="56" t="s">
        <v>125</v>
      </c>
      <c r="CW57" s="56" t="s">
        <v>125</v>
      </c>
      <c r="CX57" s="56" t="s">
        <v>125</v>
      </c>
      <c r="CY57" s="56" t="s">
        <v>125</v>
      </c>
      <c r="CZ57" s="58">
        <v>40909</v>
      </c>
      <c r="DA57" s="56" t="s">
        <v>317</v>
      </c>
      <c r="DB57" s="56" t="s">
        <v>125</v>
      </c>
      <c r="DC57" s="56" t="s">
        <v>313</v>
      </c>
      <c r="DD57" s="56" t="s">
        <v>314</v>
      </c>
      <c r="DE57" s="56" t="s">
        <v>125</v>
      </c>
      <c r="DF57" s="56" t="s">
        <v>125</v>
      </c>
      <c r="DG57" s="56" t="s">
        <v>125</v>
      </c>
      <c r="DH57" s="55">
        <v>0</v>
      </c>
      <c r="DI57" s="56" t="s">
        <v>125</v>
      </c>
      <c r="DJ57" s="56" t="s">
        <v>132</v>
      </c>
      <c r="DK57" s="56" t="s">
        <v>125</v>
      </c>
      <c r="DL57" s="56" t="s">
        <v>125</v>
      </c>
      <c r="DM57" s="56" t="s">
        <v>125</v>
      </c>
      <c r="DN57" s="56" t="s">
        <v>486</v>
      </c>
      <c r="DO57" s="56" t="s">
        <v>485</v>
      </c>
      <c r="DP57" s="56" t="s">
        <v>125</v>
      </c>
      <c r="DQ57" s="56" t="s">
        <v>125</v>
      </c>
      <c r="DR57" s="56" t="s">
        <v>125</v>
      </c>
      <c r="DS57" s="56" t="s">
        <v>125</v>
      </c>
      <c r="DT57" s="56" t="s">
        <v>125</v>
      </c>
      <c r="DU57" s="56" t="s">
        <v>350</v>
      </c>
      <c r="DV57" s="56" t="s">
        <v>125</v>
      </c>
      <c r="DW57" s="56" t="s">
        <v>125</v>
      </c>
    </row>
    <row r="58" spans="2:127" x14ac:dyDescent="0.25">
      <c r="B58" s="55">
        <v>12457</v>
      </c>
      <c r="C58" s="58">
        <v>40483</v>
      </c>
      <c r="D58" s="59">
        <v>0</v>
      </c>
      <c r="E58" s="56" t="s">
        <v>302</v>
      </c>
      <c r="F58" s="56" t="s">
        <v>303</v>
      </c>
      <c r="G58" s="56" t="s">
        <v>122</v>
      </c>
      <c r="H58" s="56" t="s">
        <v>324</v>
      </c>
      <c r="I58" s="56" t="s">
        <v>305</v>
      </c>
      <c r="J58" s="56" t="s">
        <v>315</v>
      </c>
      <c r="K58" s="56" t="s">
        <v>123</v>
      </c>
      <c r="L58" s="55">
        <v>41</v>
      </c>
      <c r="M58" s="56" t="s">
        <v>306</v>
      </c>
      <c r="N58" s="55">
        <v>360144</v>
      </c>
      <c r="O58" s="56" t="s">
        <v>485</v>
      </c>
      <c r="P58" s="55">
        <v>29</v>
      </c>
      <c r="Q58" s="55">
        <v>18</v>
      </c>
      <c r="R58" s="22">
        <f>'Price Book'!$B$15*1</f>
        <v>18</v>
      </c>
      <c r="S58" s="22">
        <f t="shared" si="0"/>
        <v>0</v>
      </c>
      <c r="T58" s="55">
        <v>8784</v>
      </c>
      <c r="U58" s="55">
        <v>6482592</v>
      </c>
      <c r="V58" s="22">
        <f t="shared" si="1"/>
        <v>6482592</v>
      </c>
      <c r="W58" s="22">
        <f t="shared" si="2"/>
        <v>0</v>
      </c>
      <c r="X58" s="55">
        <v>6482592</v>
      </c>
      <c r="Y58" s="56" t="s">
        <v>134</v>
      </c>
      <c r="Z58" s="55"/>
      <c r="AA58" s="55"/>
      <c r="AB58" s="56" t="s">
        <v>126</v>
      </c>
      <c r="AC58" s="56" t="s">
        <v>126</v>
      </c>
      <c r="AD58" s="56" t="s">
        <v>127</v>
      </c>
      <c r="AE58" s="56" t="s">
        <v>124</v>
      </c>
      <c r="AF58" s="56" t="s">
        <v>308</v>
      </c>
      <c r="AG58" s="56" t="s">
        <v>185</v>
      </c>
      <c r="AH58" s="56" t="s">
        <v>125</v>
      </c>
      <c r="AI58" s="56" t="s">
        <v>125</v>
      </c>
      <c r="AJ58" s="56" t="s">
        <v>125</v>
      </c>
      <c r="AK58" s="56" t="s">
        <v>125</v>
      </c>
      <c r="AL58" s="56" t="s">
        <v>125</v>
      </c>
      <c r="AM58" s="58">
        <v>40909</v>
      </c>
      <c r="AN58" s="58">
        <v>41274</v>
      </c>
      <c r="AO58" s="56" t="s">
        <v>128</v>
      </c>
      <c r="AP58" s="55">
        <v>8784</v>
      </c>
      <c r="AQ58" s="56" t="s">
        <v>125</v>
      </c>
      <c r="AR58" s="55"/>
      <c r="AS58" s="58"/>
      <c r="AT58" s="56" t="s">
        <v>125</v>
      </c>
      <c r="AU58" s="56" t="s">
        <v>125</v>
      </c>
      <c r="AV58" s="56" t="s">
        <v>310</v>
      </c>
      <c r="AW58" s="56" t="s">
        <v>129</v>
      </c>
      <c r="AX58" s="55">
        <v>0</v>
      </c>
      <c r="AY58" s="55">
        <v>0</v>
      </c>
      <c r="AZ58" s="56" t="s">
        <v>124</v>
      </c>
      <c r="BA58" s="55">
        <v>0</v>
      </c>
      <c r="BB58" s="55">
        <v>0</v>
      </c>
      <c r="BC58" s="56" t="s">
        <v>124</v>
      </c>
      <c r="BD58" s="55">
        <v>0</v>
      </c>
      <c r="BE58" s="55">
        <v>0</v>
      </c>
      <c r="BF58" s="56" t="s">
        <v>124</v>
      </c>
      <c r="BG58" s="55">
        <v>0</v>
      </c>
      <c r="BH58" s="55">
        <v>0</v>
      </c>
      <c r="BI58" s="56" t="s">
        <v>124</v>
      </c>
      <c r="BJ58" s="55"/>
      <c r="BK58" s="55"/>
      <c r="BL58" s="56" t="s">
        <v>130</v>
      </c>
      <c r="BM58" s="56" t="s">
        <v>125</v>
      </c>
      <c r="BN58" s="56" t="s">
        <v>125</v>
      </c>
      <c r="BO58" s="55"/>
      <c r="BP58" s="55"/>
      <c r="BQ58" s="56" t="s">
        <v>125</v>
      </c>
      <c r="BR58" s="56" t="s">
        <v>125</v>
      </c>
      <c r="BS58" s="56" t="s">
        <v>125</v>
      </c>
      <c r="BT58" s="56" t="s">
        <v>125</v>
      </c>
      <c r="BU58" s="56" t="s">
        <v>402</v>
      </c>
      <c r="BV58" s="56" t="s">
        <v>131</v>
      </c>
      <c r="BW58" s="56" t="s">
        <v>125</v>
      </c>
      <c r="BX58" s="56" t="s">
        <v>125</v>
      </c>
      <c r="BY58" s="56" t="s">
        <v>125</v>
      </c>
      <c r="BZ58" s="56" t="s">
        <v>125</v>
      </c>
      <c r="CA58" s="56" t="s">
        <v>125</v>
      </c>
      <c r="CB58" s="56" t="s">
        <v>125</v>
      </c>
      <c r="CC58" s="55">
        <v>0</v>
      </c>
      <c r="CD58" s="55">
        <v>0</v>
      </c>
      <c r="CE58" s="55">
        <v>0</v>
      </c>
      <c r="CF58" s="58"/>
      <c r="CG58" s="58"/>
      <c r="CH58" s="56" t="s">
        <v>125</v>
      </c>
      <c r="CI58" s="59"/>
      <c r="CJ58" s="55"/>
      <c r="CK58" s="56" t="s">
        <v>125</v>
      </c>
      <c r="CL58" s="55"/>
      <c r="CM58" s="55"/>
      <c r="CN58" s="56" t="s">
        <v>125</v>
      </c>
      <c r="CO58" s="55"/>
      <c r="CP58" s="55"/>
      <c r="CQ58" s="56" t="s">
        <v>125</v>
      </c>
      <c r="CR58" s="55"/>
      <c r="CS58" s="55"/>
      <c r="CT58" s="56" t="s">
        <v>125</v>
      </c>
      <c r="CU58" s="56" t="s">
        <v>125</v>
      </c>
      <c r="CV58" s="56" t="s">
        <v>404</v>
      </c>
      <c r="CW58" s="56" t="s">
        <v>405</v>
      </c>
      <c r="CX58" s="56" t="s">
        <v>406</v>
      </c>
      <c r="CY58" s="56" t="s">
        <v>125</v>
      </c>
      <c r="CZ58" s="58">
        <v>40848</v>
      </c>
      <c r="DA58" s="56" t="s">
        <v>317</v>
      </c>
      <c r="DB58" s="56" t="s">
        <v>125</v>
      </c>
      <c r="DC58" s="56" t="s">
        <v>125</v>
      </c>
      <c r="DD58" s="56" t="s">
        <v>314</v>
      </c>
      <c r="DE58" s="56" t="s">
        <v>125</v>
      </c>
      <c r="DF58" s="56" t="s">
        <v>125</v>
      </c>
      <c r="DG58" s="56" t="s">
        <v>125</v>
      </c>
      <c r="DH58" s="55">
        <v>0</v>
      </c>
      <c r="DI58" s="56" t="s">
        <v>125</v>
      </c>
      <c r="DJ58" s="56" t="s">
        <v>132</v>
      </c>
      <c r="DK58" s="56" t="s">
        <v>125</v>
      </c>
      <c r="DL58" s="56" t="s">
        <v>125</v>
      </c>
      <c r="DM58" s="56" t="s">
        <v>125</v>
      </c>
      <c r="DN58" s="56" t="s">
        <v>486</v>
      </c>
      <c r="DO58" s="56" t="s">
        <v>485</v>
      </c>
      <c r="DP58" s="56" t="s">
        <v>125</v>
      </c>
      <c r="DQ58" s="56" t="s">
        <v>125</v>
      </c>
      <c r="DR58" s="56" t="s">
        <v>125</v>
      </c>
      <c r="DS58" s="56" t="s">
        <v>125</v>
      </c>
      <c r="DT58" s="56" t="s">
        <v>125</v>
      </c>
      <c r="DU58" s="56" t="s">
        <v>403</v>
      </c>
      <c r="DV58" s="56" t="s">
        <v>125</v>
      </c>
      <c r="DW58" s="56" t="s">
        <v>125</v>
      </c>
    </row>
    <row r="59" spans="2:127" x14ac:dyDescent="0.25">
      <c r="B59" s="55">
        <v>12499</v>
      </c>
      <c r="C59" s="58">
        <v>40179</v>
      </c>
      <c r="D59" s="59">
        <v>0</v>
      </c>
      <c r="E59" s="56" t="s">
        <v>302</v>
      </c>
      <c r="F59" s="56" t="s">
        <v>303</v>
      </c>
      <c r="G59" s="56" t="s">
        <v>122</v>
      </c>
      <c r="H59" s="56" t="s">
        <v>351</v>
      </c>
      <c r="I59" s="56" t="s">
        <v>305</v>
      </c>
      <c r="J59" s="56" t="s">
        <v>315</v>
      </c>
      <c r="K59" s="56" t="s">
        <v>123</v>
      </c>
      <c r="L59" s="55">
        <v>40</v>
      </c>
      <c r="M59" s="56" t="s">
        <v>306</v>
      </c>
      <c r="N59" s="55">
        <v>350400</v>
      </c>
      <c r="O59" s="56" t="s">
        <v>485</v>
      </c>
      <c r="P59" s="55">
        <v>28</v>
      </c>
      <c r="Q59" s="55">
        <v>2.91554867864253</v>
      </c>
      <c r="R59" s="110">
        <f>(AVERAGE('Price Book'!$G$6:$G$9))*('Exchange Rates FWD'!$AD$9)</f>
        <v>2.9155486786425251</v>
      </c>
      <c r="S59" s="22">
        <f t="shared" si="0"/>
        <v>4.8849813083506888E-15</v>
      </c>
      <c r="T59" s="55">
        <v>8760</v>
      </c>
      <c r="U59" s="55">
        <v>1021608.25699634</v>
      </c>
      <c r="V59" s="22">
        <f t="shared" si="1"/>
        <v>1021608.2569963424</v>
      </c>
      <c r="W59" s="22">
        <f t="shared" si="2"/>
        <v>-2.3930129201905908E-15</v>
      </c>
      <c r="X59" s="55">
        <v>1021608.25699634</v>
      </c>
      <c r="Y59" s="56" t="s">
        <v>134</v>
      </c>
      <c r="Z59" s="55"/>
      <c r="AA59" s="55"/>
      <c r="AB59" s="56" t="s">
        <v>126</v>
      </c>
      <c r="AC59" s="56" t="s">
        <v>126</v>
      </c>
      <c r="AD59" s="56" t="s">
        <v>127</v>
      </c>
      <c r="AE59" s="56" t="s">
        <v>408</v>
      </c>
      <c r="AF59" s="56" t="s">
        <v>308</v>
      </c>
      <c r="AG59" s="56" t="s">
        <v>352</v>
      </c>
      <c r="AH59" s="56" t="s">
        <v>125</v>
      </c>
      <c r="AI59" s="56" t="s">
        <v>125</v>
      </c>
      <c r="AJ59" s="56" t="s">
        <v>125</v>
      </c>
      <c r="AK59" s="56" t="s">
        <v>125</v>
      </c>
      <c r="AL59" s="56" t="s">
        <v>125</v>
      </c>
      <c r="AM59" s="58">
        <v>40179</v>
      </c>
      <c r="AN59" s="58">
        <v>40543</v>
      </c>
      <c r="AO59" s="56" t="s">
        <v>128</v>
      </c>
      <c r="AP59" s="55">
        <v>8760</v>
      </c>
      <c r="AQ59" s="56" t="s">
        <v>125</v>
      </c>
      <c r="AR59" s="55"/>
      <c r="AS59" s="58"/>
      <c r="AT59" s="56" t="s">
        <v>125</v>
      </c>
      <c r="AU59" s="56" t="s">
        <v>125</v>
      </c>
      <c r="AV59" s="56" t="s">
        <v>310</v>
      </c>
      <c r="AW59" s="56" t="s">
        <v>129</v>
      </c>
      <c r="AX59" s="55">
        <v>0</v>
      </c>
      <c r="AY59" s="55">
        <v>0</v>
      </c>
      <c r="AZ59" s="56" t="s">
        <v>408</v>
      </c>
      <c r="BA59" s="55">
        <v>0</v>
      </c>
      <c r="BB59" s="55">
        <v>0</v>
      </c>
      <c r="BC59" s="56" t="s">
        <v>408</v>
      </c>
      <c r="BD59" s="55">
        <v>0</v>
      </c>
      <c r="BE59" s="55">
        <v>0</v>
      </c>
      <c r="BF59" s="56" t="s">
        <v>408</v>
      </c>
      <c r="BG59" s="55">
        <v>0</v>
      </c>
      <c r="BH59" s="55">
        <v>0</v>
      </c>
      <c r="BI59" s="56" t="s">
        <v>408</v>
      </c>
      <c r="BJ59" s="55"/>
      <c r="BK59" s="55"/>
      <c r="BL59" s="56" t="s">
        <v>130</v>
      </c>
      <c r="BM59" s="56" t="s">
        <v>125</v>
      </c>
      <c r="BN59" s="56" t="s">
        <v>125</v>
      </c>
      <c r="BO59" s="55"/>
      <c r="BP59" s="55"/>
      <c r="BQ59" s="56" t="s">
        <v>125</v>
      </c>
      <c r="BR59" s="56" t="s">
        <v>125</v>
      </c>
      <c r="BS59" s="56" t="s">
        <v>125</v>
      </c>
      <c r="BT59" s="56" t="s">
        <v>125</v>
      </c>
      <c r="BU59" s="56" t="s">
        <v>441</v>
      </c>
      <c r="BV59" s="56" t="s">
        <v>131</v>
      </c>
      <c r="BW59" s="56" t="s">
        <v>125</v>
      </c>
      <c r="BX59" s="56" t="s">
        <v>125</v>
      </c>
      <c r="BY59" s="56" t="s">
        <v>125</v>
      </c>
      <c r="BZ59" s="56" t="s">
        <v>125</v>
      </c>
      <c r="CA59" s="56" t="s">
        <v>125</v>
      </c>
      <c r="CB59" s="56" t="s">
        <v>125</v>
      </c>
      <c r="CC59" s="55">
        <v>0</v>
      </c>
      <c r="CD59" s="55">
        <v>0</v>
      </c>
      <c r="CE59" s="55">
        <v>0</v>
      </c>
      <c r="CF59" s="58"/>
      <c r="CG59" s="58"/>
      <c r="CH59" s="56" t="s">
        <v>125</v>
      </c>
      <c r="CI59" s="59"/>
      <c r="CJ59" s="55"/>
      <c r="CK59" s="56" t="s">
        <v>125</v>
      </c>
      <c r="CL59" s="55"/>
      <c r="CM59" s="55"/>
      <c r="CN59" s="56" t="s">
        <v>125</v>
      </c>
      <c r="CO59" s="55"/>
      <c r="CP59" s="55"/>
      <c r="CQ59" s="56" t="s">
        <v>125</v>
      </c>
      <c r="CR59" s="55"/>
      <c r="CS59" s="55"/>
      <c r="CT59" s="56" t="s">
        <v>125</v>
      </c>
      <c r="CU59" s="56" t="s">
        <v>125</v>
      </c>
      <c r="CV59" s="56" t="s">
        <v>125</v>
      </c>
      <c r="CW59" s="56" t="s">
        <v>125</v>
      </c>
      <c r="CX59" s="56" t="s">
        <v>125</v>
      </c>
      <c r="CY59" s="56" t="s">
        <v>125</v>
      </c>
      <c r="CZ59" s="58">
        <v>40544</v>
      </c>
      <c r="DA59" s="56" t="s">
        <v>352</v>
      </c>
      <c r="DB59" s="56" t="s">
        <v>125</v>
      </c>
      <c r="DC59" s="56" t="s">
        <v>313</v>
      </c>
      <c r="DD59" s="56" t="s">
        <v>314</v>
      </c>
      <c r="DE59" s="56" t="s">
        <v>125</v>
      </c>
      <c r="DF59" s="56" t="s">
        <v>125</v>
      </c>
      <c r="DG59" s="56" t="s">
        <v>125</v>
      </c>
      <c r="DH59" s="55">
        <v>0</v>
      </c>
      <c r="DI59" s="56" t="s">
        <v>125</v>
      </c>
      <c r="DJ59" s="56" t="s">
        <v>132</v>
      </c>
      <c r="DK59" s="56" t="s">
        <v>125</v>
      </c>
      <c r="DL59" s="56" t="s">
        <v>125</v>
      </c>
      <c r="DM59" s="56" t="s">
        <v>125</v>
      </c>
      <c r="DN59" s="56" t="s">
        <v>486</v>
      </c>
      <c r="DO59" s="56" t="s">
        <v>485</v>
      </c>
      <c r="DP59" s="56" t="s">
        <v>125</v>
      </c>
      <c r="DQ59" s="56" t="s">
        <v>125</v>
      </c>
      <c r="DR59" s="56" t="s">
        <v>125</v>
      </c>
      <c r="DS59" s="56" t="s">
        <v>125</v>
      </c>
      <c r="DT59" s="56" t="s">
        <v>125</v>
      </c>
      <c r="DU59" s="56" t="s">
        <v>442</v>
      </c>
      <c r="DV59" s="56" t="s">
        <v>125</v>
      </c>
      <c r="DW59" s="56" t="s">
        <v>125</v>
      </c>
    </row>
    <row r="60" spans="2:127" x14ac:dyDescent="0.25">
      <c r="B60" s="55">
        <v>12501</v>
      </c>
      <c r="C60" s="58">
        <v>40179</v>
      </c>
      <c r="D60" s="59">
        <v>0</v>
      </c>
      <c r="E60" s="56" t="s">
        <v>302</v>
      </c>
      <c r="F60" s="56" t="s">
        <v>303</v>
      </c>
      <c r="G60" s="56" t="s">
        <v>122</v>
      </c>
      <c r="H60" s="56" t="s">
        <v>351</v>
      </c>
      <c r="I60" s="56" t="s">
        <v>305</v>
      </c>
      <c r="J60" s="56" t="s">
        <v>315</v>
      </c>
      <c r="K60" s="56" t="s">
        <v>123</v>
      </c>
      <c r="L60" s="55">
        <v>41</v>
      </c>
      <c r="M60" s="56" t="s">
        <v>306</v>
      </c>
      <c r="N60" s="55">
        <v>359160</v>
      </c>
      <c r="O60" s="56" t="s">
        <v>485</v>
      </c>
      <c r="P60" s="55">
        <v>29</v>
      </c>
      <c r="Q60" s="55">
        <v>2.91554867864253</v>
      </c>
      <c r="R60" s="110">
        <f>(AVERAGE('Price Book'!$G$6:$G$9))*('Exchange Rates FWD'!$AD$9)</f>
        <v>2.9155486786425251</v>
      </c>
      <c r="S60" s="22">
        <f t="shared" ref="S60:S71" si="3">Q60-R60</f>
        <v>4.8849813083506888E-15</v>
      </c>
      <c r="T60" s="55">
        <v>8760</v>
      </c>
      <c r="U60" s="55">
        <v>1047148.46342125</v>
      </c>
      <c r="V60" s="22">
        <f t="shared" si="1"/>
        <v>1047148.463421251</v>
      </c>
      <c r="W60" s="22">
        <f t="shared" si="2"/>
        <v>-1.000562893459479E-15</v>
      </c>
      <c r="X60" s="55">
        <v>1047148.46342125</v>
      </c>
      <c r="Y60" s="56" t="s">
        <v>134</v>
      </c>
      <c r="Z60" s="55"/>
      <c r="AA60" s="55"/>
      <c r="AB60" s="56" t="s">
        <v>126</v>
      </c>
      <c r="AC60" s="56" t="s">
        <v>126</v>
      </c>
      <c r="AD60" s="56" t="s">
        <v>127</v>
      </c>
      <c r="AE60" s="56" t="s">
        <v>408</v>
      </c>
      <c r="AF60" s="56" t="s">
        <v>308</v>
      </c>
      <c r="AG60" s="56" t="s">
        <v>352</v>
      </c>
      <c r="AH60" s="56" t="s">
        <v>125</v>
      </c>
      <c r="AI60" s="56" t="s">
        <v>125</v>
      </c>
      <c r="AJ60" s="56" t="s">
        <v>125</v>
      </c>
      <c r="AK60" s="56" t="s">
        <v>125</v>
      </c>
      <c r="AL60" s="56" t="s">
        <v>125</v>
      </c>
      <c r="AM60" s="58">
        <v>40179</v>
      </c>
      <c r="AN60" s="58">
        <v>40543</v>
      </c>
      <c r="AO60" s="56" t="s">
        <v>128</v>
      </c>
      <c r="AP60" s="55">
        <v>8760</v>
      </c>
      <c r="AQ60" s="56" t="s">
        <v>125</v>
      </c>
      <c r="AR60" s="55"/>
      <c r="AS60" s="58"/>
      <c r="AT60" s="56" t="s">
        <v>125</v>
      </c>
      <c r="AU60" s="56" t="s">
        <v>125</v>
      </c>
      <c r="AV60" s="56" t="s">
        <v>310</v>
      </c>
      <c r="AW60" s="56" t="s">
        <v>129</v>
      </c>
      <c r="AX60" s="55">
        <v>0</v>
      </c>
      <c r="AY60" s="55">
        <v>0</v>
      </c>
      <c r="AZ60" s="56" t="s">
        <v>408</v>
      </c>
      <c r="BA60" s="55">
        <v>0</v>
      </c>
      <c r="BB60" s="55">
        <v>0</v>
      </c>
      <c r="BC60" s="56" t="s">
        <v>408</v>
      </c>
      <c r="BD60" s="55">
        <v>0</v>
      </c>
      <c r="BE60" s="55">
        <v>0</v>
      </c>
      <c r="BF60" s="56" t="s">
        <v>408</v>
      </c>
      <c r="BG60" s="55">
        <v>0</v>
      </c>
      <c r="BH60" s="55">
        <v>0</v>
      </c>
      <c r="BI60" s="56" t="s">
        <v>408</v>
      </c>
      <c r="BJ60" s="55"/>
      <c r="BK60" s="55"/>
      <c r="BL60" s="56" t="s">
        <v>130</v>
      </c>
      <c r="BM60" s="56" t="s">
        <v>125</v>
      </c>
      <c r="BN60" s="56" t="s">
        <v>125</v>
      </c>
      <c r="BO60" s="55"/>
      <c r="BP60" s="55"/>
      <c r="BQ60" s="56" t="s">
        <v>125</v>
      </c>
      <c r="BR60" s="56" t="s">
        <v>125</v>
      </c>
      <c r="BS60" s="56" t="s">
        <v>125</v>
      </c>
      <c r="BT60" s="56" t="s">
        <v>125</v>
      </c>
      <c r="BU60" s="56" t="s">
        <v>443</v>
      </c>
      <c r="BV60" s="56" t="s">
        <v>131</v>
      </c>
      <c r="BW60" s="56" t="s">
        <v>125</v>
      </c>
      <c r="BX60" s="56" t="s">
        <v>125</v>
      </c>
      <c r="BY60" s="56" t="s">
        <v>125</v>
      </c>
      <c r="BZ60" s="56" t="s">
        <v>125</v>
      </c>
      <c r="CA60" s="56" t="s">
        <v>125</v>
      </c>
      <c r="CB60" s="56" t="s">
        <v>125</v>
      </c>
      <c r="CC60" s="55">
        <v>0</v>
      </c>
      <c r="CD60" s="55">
        <v>0</v>
      </c>
      <c r="CE60" s="55">
        <v>0</v>
      </c>
      <c r="CF60" s="58"/>
      <c r="CG60" s="58"/>
      <c r="CH60" s="56" t="s">
        <v>125</v>
      </c>
      <c r="CI60" s="59"/>
      <c r="CJ60" s="55"/>
      <c r="CK60" s="56" t="s">
        <v>125</v>
      </c>
      <c r="CL60" s="55"/>
      <c r="CM60" s="55"/>
      <c r="CN60" s="56" t="s">
        <v>125</v>
      </c>
      <c r="CO60" s="55"/>
      <c r="CP60" s="55"/>
      <c r="CQ60" s="56" t="s">
        <v>125</v>
      </c>
      <c r="CR60" s="55"/>
      <c r="CS60" s="55"/>
      <c r="CT60" s="56" t="s">
        <v>125</v>
      </c>
      <c r="CU60" s="56" t="s">
        <v>125</v>
      </c>
      <c r="CV60" s="56" t="s">
        <v>125</v>
      </c>
      <c r="CW60" s="56" t="s">
        <v>125</v>
      </c>
      <c r="CX60" s="56" t="s">
        <v>125</v>
      </c>
      <c r="CY60" s="56" t="s">
        <v>125</v>
      </c>
      <c r="CZ60" s="58">
        <v>40544</v>
      </c>
      <c r="DA60" s="56" t="s">
        <v>352</v>
      </c>
      <c r="DB60" s="56" t="s">
        <v>125</v>
      </c>
      <c r="DC60" s="56" t="s">
        <v>313</v>
      </c>
      <c r="DD60" s="56" t="s">
        <v>314</v>
      </c>
      <c r="DE60" s="56" t="s">
        <v>125</v>
      </c>
      <c r="DF60" s="56" t="s">
        <v>125</v>
      </c>
      <c r="DG60" s="56" t="s">
        <v>125</v>
      </c>
      <c r="DH60" s="55">
        <v>0</v>
      </c>
      <c r="DI60" s="56" t="s">
        <v>125</v>
      </c>
      <c r="DJ60" s="56" t="s">
        <v>132</v>
      </c>
      <c r="DK60" s="56" t="s">
        <v>125</v>
      </c>
      <c r="DL60" s="56" t="s">
        <v>125</v>
      </c>
      <c r="DM60" s="56" t="s">
        <v>125</v>
      </c>
      <c r="DN60" s="56" t="s">
        <v>486</v>
      </c>
      <c r="DO60" s="56" t="s">
        <v>485</v>
      </c>
      <c r="DP60" s="56" t="s">
        <v>125</v>
      </c>
      <c r="DQ60" s="56" t="s">
        <v>125</v>
      </c>
      <c r="DR60" s="56" t="s">
        <v>125</v>
      </c>
      <c r="DS60" s="56" t="s">
        <v>125</v>
      </c>
      <c r="DT60" s="56" t="s">
        <v>125</v>
      </c>
      <c r="DU60" s="56" t="s">
        <v>442</v>
      </c>
      <c r="DV60" s="56" t="s">
        <v>125</v>
      </c>
      <c r="DW60" s="56" t="s">
        <v>125</v>
      </c>
    </row>
    <row r="61" spans="2:127" x14ac:dyDescent="0.25">
      <c r="B61" s="55">
        <v>12503</v>
      </c>
      <c r="C61" s="58">
        <v>40179</v>
      </c>
      <c r="D61" s="59">
        <v>0</v>
      </c>
      <c r="E61" s="56" t="s">
        <v>302</v>
      </c>
      <c r="F61" s="56" t="s">
        <v>303</v>
      </c>
      <c r="G61" s="56" t="s">
        <v>122</v>
      </c>
      <c r="H61" s="56" t="s">
        <v>351</v>
      </c>
      <c r="I61" s="56" t="s">
        <v>305</v>
      </c>
      <c r="J61" s="56" t="s">
        <v>315</v>
      </c>
      <c r="K61" s="56" t="s">
        <v>133</v>
      </c>
      <c r="L61" s="55">
        <v>-42</v>
      </c>
      <c r="M61" s="56" t="s">
        <v>306</v>
      </c>
      <c r="N61" s="55">
        <v>-367920</v>
      </c>
      <c r="O61" s="56" t="s">
        <v>485</v>
      </c>
      <c r="P61" s="55">
        <v>30</v>
      </c>
      <c r="Q61" s="55">
        <v>2.91554867864253</v>
      </c>
      <c r="R61" s="110">
        <f>(AVERAGE('Price Book'!$G$6:$G$9))*('Exchange Rates FWD'!$AD$9)</f>
        <v>2.9155486786425251</v>
      </c>
      <c r="S61" s="22">
        <f t="shared" si="3"/>
        <v>4.8849813083506888E-15</v>
      </c>
      <c r="T61" s="55">
        <v>8760</v>
      </c>
      <c r="U61" s="55">
        <v>-1072688.6698461601</v>
      </c>
      <c r="V61" s="22">
        <f t="shared" si="1"/>
        <v>-1072688.6698461596</v>
      </c>
      <c r="W61" s="22">
        <f t="shared" si="2"/>
        <v>4.3410665218876802E-16</v>
      </c>
      <c r="X61" s="55">
        <v>-1072688.6698461601</v>
      </c>
      <c r="Y61" s="56" t="s">
        <v>134</v>
      </c>
      <c r="Z61" s="55"/>
      <c r="AA61" s="55"/>
      <c r="AB61" s="56" t="s">
        <v>126</v>
      </c>
      <c r="AC61" s="56" t="s">
        <v>126</v>
      </c>
      <c r="AD61" s="56" t="s">
        <v>127</v>
      </c>
      <c r="AE61" s="56" t="s">
        <v>408</v>
      </c>
      <c r="AF61" s="56" t="s">
        <v>308</v>
      </c>
      <c r="AG61" s="56" t="s">
        <v>352</v>
      </c>
      <c r="AH61" s="56" t="s">
        <v>125</v>
      </c>
      <c r="AI61" s="56" t="s">
        <v>125</v>
      </c>
      <c r="AJ61" s="56" t="s">
        <v>125</v>
      </c>
      <c r="AK61" s="56" t="s">
        <v>125</v>
      </c>
      <c r="AL61" s="56" t="s">
        <v>125</v>
      </c>
      <c r="AM61" s="58">
        <v>40179</v>
      </c>
      <c r="AN61" s="58">
        <v>40543</v>
      </c>
      <c r="AO61" s="56" t="s">
        <v>128</v>
      </c>
      <c r="AP61" s="55">
        <v>8760</v>
      </c>
      <c r="AQ61" s="56" t="s">
        <v>125</v>
      </c>
      <c r="AR61" s="55"/>
      <c r="AS61" s="58"/>
      <c r="AT61" s="56" t="s">
        <v>125</v>
      </c>
      <c r="AU61" s="56" t="s">
        <v>125</v>
      </c>
      <c r="AV61" s="56" t="s">
        <v>310</v>
      </c>
      <c r="AW61" s="56" t="s">
        <v>129</v>
      </c>
      <c r="AX61" s="55">
        <v>0</v>
      </c>
      <c r="AY61" s="55">
        <v>0</v>
      </c>
      <c r="AZ61" s="56" t="s">
        <v>408</v>
      </c>
      <c r="BA61" s="55">
        <v>0</v>
      </c>
      <c r="BB61" s="55">
        <v>0</v>
      </c>
      <c r="BC61" s="56" t="s">
        <v>408</v>
      </c>
      <c r="BD61" s="55">
        <v>0</v>
      </c>
      <c r="BE61" s="55">
        <v>0</v>
      </c>
      <c r="BF61" s="56" t="s">
        <v>408</v>
      </c>
      <c r="BG61" s="55">
        <v>0</v>
      </c>
      <c r="BH61" s="55">
        <v>0</v>
      </c>
      <c r="BI61" s="56" t="s">
        <v>408</v>
      </c>
      <c r="BJ61" s="55"/>
      <c r="BK61" s="55"/>
      <c r="BL61" s="56" t="s">
        <v>130</v>
      </c>
      <c r="BM61" s="56" t="s">
        <v>125</v>
      </c>
      <c r="BN61" s="56" t="s">
        <v>125</v>
      </c>
      <c r="BO61" s="55"/>
      <c r="BP61" s="55"/>
      <c r="BQ61" s="56" t="s">
        <v>125</v>
      </c>
      <c r="BR61" s="56" t="s">
        <v>125</v>
      </c>
      <c r="BS61" s="56" t="s">
        <v>125</v>
      </c>
      <c r="BT61" s="56" t="s">
        <v>125</v>
      </c>
      <c r="BU61" s="56" t="s">
        <v>444</v>
      </c>
      <c r="BV61" s="56" t="s">
        <v>131</v>
      </c>
      <c r="BW61" s="56" t="s">
        <v>125</v>
      </c>
      <c r="BX61" s="56" t="s">
        <v>125</v>
      </c>
      <c r="BY61" s="56" t="s">
        <v>125</v>
      </c>
      <c r="BZ61" s="56" t="s">
        <v>125</v>
      </c>
      <c r="CA61" s="56" t="s">
        <v>125</v>
      </c>
      <c r="CB61" s="56" t="s">
        <v>125</v>
      </c>
      <c r="CC61" s="55">
        <v>0</v>
      </c>
      <c r="CD61" s="55">
        <v>0</v>
      </c>
      <c r="CE61" s="55">
        <v>0</v>
      </c>
      <c r="CF61" s="58"/>
      <c r="CG61" s="58"/>
      <c r="CH61" s="56" t="s">
        <v>125</v>
      </c>
      <c r="CI61" s="59"/>
      <c r="CJ61" s="55"/>
      <c r="CK61" s="56" t="s">
        <v>125</v>
      </c>
      <c r="CL61" s="55"/>
      <c r="CM61" s="55"/>
      <c r="CN61" s="56" t="s">
        <v>125</v>
      </c>
      <c r="CO61" s="55"/>
      <c r="CP61" s="55"/>
      <c r="CQ61" s="56" t="s">
        <v>125</v>
      </c>
      <c r="CR61" s="55"/>
      <c r="CS61" s="55"/>
      <c r="CT61" s="56" t="s">
        <v>125</v>
      </c>
      <c r="CU61" s="56" t="s">
        <v>125</v>
      </c>
      <c r="CV61" s="56" t="s">
        <v>125</v>
      </c>
      <c r="CW61" s="56" t="s">
        <v>125</v>
      </c>
      <c r="CX61" s="56" t="s">
        <v>125</v>
      </c>
      <c r="CY61" s="56" t="s">
        <v>125</v>
      </c>
      <c r="CZ61" s="58">
        <v>40544</v>
      </c>
      <c r="DA61" s="56" t="s">
        <v>352</v>
      </c>
      <c r="DB61" s="56" t="s">
        <v>125</v>
      </c>
      <c r="DC61" s="56" t="s">
        <v>313</v>
      </c>
      <c r="DD61" s="56" t="s">
        <v>314</v>
      </c>
      <c r="DE61" s="56" t="s">
        <v>125</v>
      </c>
      <c r="DF61" s="56" t="s">
        <v>125</v>
      </c>
      <c r="DG61" s="56" t="s">
        <v>125</v>
      </c>
      <c r="DH61" s="55">
        <v>0</v>
      </c>
      <c r="DI61" s="56" t="s">
        <v>125</v>
      </c>
      <c r="DJ61" s="56" t="s">
        <v>132</v>
      </c>
      <c r="DK61" s="56" t="s">
        <v>125</v>
      </c>
      <c r="DL61" s="56" t="s">
        <v>125</v>
      </c>
      <c r="DM61" s="56" t="s">
        <v>125</v>
      </c>
      <c r="DN61" s="56" t="s">
        <v>486</v>
      </c>
      <c r="DO61" s="56" t="s">
        <v>485</v>
      </c>
      <c r="DP61" s="56" t="s">
        <v>125</v>
      </c>
      <c r="DQ61" s="56" t="s">
        <v>125</v>
      </c>
      <c r="DR61" s="56" t="s">
        <v>125</v>
      </c>
      <c r="DS61" s="56" t="s">
        <v>125</v>
      </c>
      <c r="DT61" s="56" t="s">
        <v>125</v>
      </c>
      <c r="DU61" s="56" t="s">
        <v>442</v>
      </c>
      <c r="DV61" s="56" t="s">
        <v>125</v>
      </c>
      <c r="DW61" s="56" t="s">
        <v>125</v>
      </c>
    </row>
    <row r="62" spans="2:127" x14ac:dyDescent="0.25">
      <c r="B62" s="55">
        <v>12403</v>
      </c>
      <c r="C62" s="58">
        <v>40179</v>
      </c>
      <c r="D62" s="59">
        <v>0</v>
      </c>
      <c r="E62" s="56" t="s">
        <v>302</v>
      </c>
      <c r="F62" s="56" t="s">
        <v>303</v>
      </c>
      <c r="G62" s="56" t="s">
        <v>122</v>
      </c>
      <c r="H62" s="56" t="s">
        <v>351</v>
      </c>
      <c r="I62" s="56" t="s">
        <v>305</v>
      </c>
      <c r="J62" s="56" t="s">
        <v>315</v>
      </c>
      <c r="K62" s="56" t="s">
        <v>123</v>
      </c>
      <c r="L62" s="55">
        <v>40</v>
      </c>
      <c r="M62" s="56" t="s">
        <v>306</v>
      </c>
      <c r="N62" s="55">
        <v>350400</v>
      </c>
      <c r="O62" s="56" t="s">
        <v>485</v>
      </c>
      <c r="P62" s="55">
        <v>28</v>
      </c>
      <c r="Q62" s="55">
        <v>2.91554867864253</v>
      </c>
      <c r="R62" s="110">
        <f>(AVERAGE('Price Book'!$G$6:$G$9))*('Exchange Rates FWD'!$AD$9)</f>
        <v>2.9155486786425251</v>
      </c>
      <c r="S62" s="22">
        <f t="shared" si="3"/>
        <v>4.8849813083506888E-15</v>
      </c>
      <c r="T62" s="55">
        <v>8760</v>
      </c>
      <c r="U62" s="55">
        <v>1021608.25699634</v>
      </c>
      <c r="V62" s="22">
        <f t="shared" si="1"/>
        <v>1021608.2569963424</v>
      </c>
      <c r="W62" s="22">
        <f t="shared" si="2"/>
        <v>-2.3930129201905908E-15</v>
      </c>
      <c r="X62" s="55">
        <v>1021608.25699634</v>
      </c>
      <c r="Y62" s="56" t="s">
        <v>134</v>
      </c>
      <c r="Z62" s="55"/>
      <c r="AA62" s="55"/>
      <c r="AB62" s="56" t="s">
        <v>126</v>
      </c>
      <c r="AC62" s="56" t="s">
        <v>126</v>
      </c>
      <c r="AD62" s="56" t="s">
        <v>127</v>
      </c>
      <c r="AE62" s="56" t="s">
        <v>124</v>
      </c>
      <c r="AF62" s="56" t="s">
        <v>308</v>
      </c>
      <c r="AG62" s="56" t="s">
        <v>352</v>
      </c>
      <c r="AH62" s="56" t="s">
        <v>125</v>
      </c>
      <c r="AI62" s="56" t="s">
        <v>125</v>
      </c>
      <c r="AJ62" s="56" t="s">
        <v>125</v>
      </c>
      <c r="AK62" s="56" t="s">
        <v>125</v>
      </c>
      <c r="AL62" s="56" t="s">
        <v>125</v>
      </c>
      <c r="AM62" s="58">
        <v>40179</v>
      </c>
      <c r="AN62" s="58">
        <v>40543</v>
      </c>
      <c r="AO62" s="56" t="s">
        <v>128</v>
      </c>
      <c r="AP62" s="55">
        <v>8760</v>
      </c>
      <c r="AQ62" s="56" t="s">
        <v>125</v>
      </c>
      <c r="AR62" s="55"/>
      <c r="AS62" s="58"/>
      <c r="AT62" s="56" t="s">
        <v>125</v>
      </c>
      <c r="AU62" s="56" t="s">
        <v>125</v>
      </c>
      <c r="AV62" s="56" t="s">
        <v>310</v>
      </c>
      <c r="AW62" s="56" t="s">
        <v>129</v>
      </c>
      <c r="AX62" s="55">
        <v>0</v>
      </c>
      <c r="AY62" s="55">
        <v>0</v>
      </c>
      <c r="AZ62" s="56" t="s">
        <v>124</v>
      </c>
      <c r="BA62" s="55">
        <v>0</v>
      </c>
      <c r="BB62" s="55">
        <v>0</v>
      </c>
      <c r="BC62" s="56" t="s">
        <v>124</v>
      </c>
      <c r="BD62" s="55">
        <v>0</v>
      </c>
      <c r="BE62" s="55">
        <v>0</v>
      </c>
      <c r="BF62" s="56" t="s">
        <v>124</v>
      </c>
      <c r="BG62" s="55">
        <v>0</v>
      </c>
      <c r="BH62" s="55">
        <v>0</v>
      </c>
      <c r="BI62" s="56" t="s">
        <v>124</v>
      </c>
      <c r="BJ62" s="55"/>
      <c r="BK62" s="55"/>
      <c r="BL62" s="56" t="s">
        <v>130</v>
      </c>
      <c r="BM62" s="56" t="s">
        <v>125</v>
      </c>
      <c r="BN62" s="56" t="s">
        <v>125</v>
      </c>
      <c r="BO62" s="55"/>
      <c r="BP62" s="55"/>
      <c r="BQ62" s="56" t="s">
        <v>125</v>
      </c>
      <c r="BR62" s="56" t="s">
        <v>125</v>
      </c>
      <c r="BS62" s="56" t="s">
        <v>125</v>
      </c>
      <c r="BT62" s="56" t="s">
        <v>125</v>
      </c>
      <c r="BU62" s="56" t="s">
        <v>353</v>
      </c>
      <c r="BV62" s="56" t="s">
        <v>131</v>
      </c>
      <c r="BW62" s="56" t="s">
        <v>125</v>
      </c>
      <c r="BX62" s="56" t="s">
        <v>125</v>
      </c>
      <c r="BY62" s="56" t="s">
        <v>125</v>
      </c>
      <c r="BZ62" s="56" t="s">
        <v>125</v>
      </c>
      <c r="CA62" s="56" t="s">
        <v>125</v>
      </c>
      <c r="CB62" s="56" t="s">
        <v>125</v>
      </c>
      <c r="CC62" s="55">
        <v>0</v>
      </c>
      <c r="CD62" s="55">
        <v>0</v>
      </c>
      <c r="CE62" s="55">
        <v>0</v>
      </c>
      <c r="CF62" s="58"/>
      <c r="CG62" s="58"/>
      <c r="CH62" s="56" t="s">
        <v>125</v>
      </c>
      <c r="CI62" s="59"/>
      <c r="CJ62" s="55"/>
      <c r="CK62" s="56" t="s">
        <v>125</v>
      </c>
      <c r="CL62" s="55"/>
      <c r="CM62" s="55"/>
      <c r="CN62" s="56" t="s">
        <v>125</v>
      </c>
      <c r="CO62" s="55"/>
      <c r="CP62" s="55"/>
      <c r="CQ62" s="56" t="s">
        <v>125</v>
      </c>
      <c r="CR62" s="55"/>
      <c r="CS62" s="55"/>
      <c r="CT62" s="56" t="s">
        <v>125</v>
      </c>
      <c r="CU62" s="56" t="s">
        <v>125</v>
      </c>
      <c r="CV62" s="56" t="s">
        <v>125</v>
      </c>
      <c r="CW62" s="56" t="s">
        <v>125</v>
      </c>
      <c r="CX62" s="56" t="s">
        <v>125</v>
      </c>
      <c r="CY62" s="56" t="s">
        <v>125</v>
      </c>
      <c r="CZ62" s="58">
        <v>40544</v>
      </c>
      <c r="DA62" s="56" t="s">
        <v>352</v>
      </c>
      <c r="DB62" s="56" t="s">
        <v>125</v>
      </c>
      <c r="DC62" s="56" t="s">
        <v>313</v>
      </c>
      <c r="DD62" s="56" t="s">
        <v>314</v>
      </c>
      <c r="DE62" s="56" t="s">
        <v>125</v>
      </c>
      <c r="DF62" s="56" t="s">
        <v>125</v>
      </c>
      <c r="DG62" s="56" t="s">
        <v>125</v>
      </c>
      <c r="DH62" s="55">
        <v>0</v>
      </c>
      <c r="DI62" s="56" t="s">
        <v>125</v>
      </c>
      <c r="DJ62" s="56" t="s">
        <v>132</v>
      </c>
      <c r="DK62" s="56" t="s">
        <v>125</v>
      </c>
      <c r="DL62" s="56" t="s">
        <v>125</v>
      </c>
      <c r="DM62" s="56" t="s">
        <v>125</v>
      </c>
      <c r="DN62" s="56" t="s">
        <v>486</v>
      </c>
      <c r="DO62" s="56" t="s">
        <v>485</v>
      </c>
      <c r="DP62" s="56" t="s">
        <v>125</v>
      </c>
      <c r="DQ62" s="56" t="s">
        <v>125</v>
      </c>
      <c r="DR62" s="56" t="s">
        <v>125</v>
      </c>
      <c r="DS62" s="56" t="s">
        <v>125</v>
      </c>
      <c r="DT62" s="56" t="s">
        <v>125</v>
      </c>
      <c r="DU62" s="56" t="s">
        <v>354</v>
      </c>
      <c r="DV62" s="56" t="s">
        <v>125</v>
      </c>
      <c r="DW62" s="56" t="s">
        <v>125</v>
      </c>
    </row>
    <row r="63" spans="2:127" x14ac:dyDescent="0.25">
      <c r="B63" s="55">
        <v>12405</v>
      </c>
      <c r="C63" s="58">
        <v>40179</v>
      </c>
      <c r="D63" s="59">
        <v>0</v>
      </c>
      <c r="E63" s="56" t="s">
        <v>302</v>
      </c>
      <c r="F63" s="56" t="s">
        <v>303</v>
      </c>
      <c r="G63" s="56" t="s">
        <v>122</v>
      </c>
      <c r="H63" s="56" t="s">
        <v>351</v>
      </c>
      <c r="I63" s="56" t="s">
        <v>305</v>
      </c>
      <c r="J63" s="56" t="s">
        <v>315</v>
      </c>
      <c r="K63" s="56" t="s">
        <v>123</v>
      </c>
      <c r="L63" s="55">
        <v>41</v>
      </c>
      <c r="M63" s="56" t="s">
        <v>306</v>
      </c>
      <c r="N63" s="55">
        <v>359160</v>
      </c>
      <c r="O63" s="56" t="s">
        <v>485</v>
      </c>
      <c r="P63" s="55">
        <v>29</v>
      </c>
      <c r="Q63" s="55">
        <v>2.91554867864253</v>
      </c>
      <c r="R63" s="110">
        <f>(AVERAGE('Price Book'!$G$6:$G$9))*('Exchange Rates FWD'!$AD$9)</f>
        <v>2.9155486786425251</v>
      </c>
      <c r="S63" s="22">
        <f t="shared" si="3"/>
        <v>4.8849813083506888E-15</v>
      </c>
      <c r="T63" s="55">
        <v>8760</v>
      </c>
      <c r="U63" s="55">
        <v>1047148.46342125</v>
      </c>
      <c r="V63" s="22">
        <f t="shared" si="1"/>
        <v>1047148.463421251</v>
      </c>
      <c r="W63" s="22">
        <f t="shared" si="2"/>
        <v>-1.000562893459479E-15</v>
      </c>
      <c r="X63" s="55">
        <v>1047148.46342125</v>
      </c>
      <c r="Y63" s="56" t="s">
        <v>134</v>
      </c>
      <c r="Z63" s="55"/>
      <c r="AA63" s="55"/>
      <c r="AB63" s="56" t="s">
        <v>126</v>
      </c>
      <c r="AC63" s="56" t="s">
        <v>126</v>
      </c>
      <c r="AD63" s="56" t="s">
        <v>127</v>
      </c>
      <c r="AE63" s="56" t="s">
        <v>124</v>
      </c>
      <c r="AF63" s="56" t="s">
        <v>308</v>
      </c>
      <c r="AG63" s="56" t="s">
        <v>352</v>
      </c>
      <c r="AH63" s="56" t="s">
        <v>125</v>
      </c>
      <c r="AI63" s="56" t="s">
        <v>125</v>
      </c>
      <c r="AJ63" s="56" t="s">
        <v>125</v>
      </c>
      <c r="AK63" s="56" t="s">
        <v>125</v>
      </c>
      <c r="AL63" s="56" t="s">
        <v>125</v>
      </c>
      <c r="AM63" s="58">
        <v>40179</v>
      </c>
      <c r="AN63" s="58">
        <v>40543</v>
      </c>
      <c r="AO63" s="56" t="s">
        <v>128</v>
      </c>
      <c r="AP63" s="55">
        <v>8760</v>
      </c>
      <c r="AQ63" s="56" t="s">
        <v>125</v>
      </c>
      <c r="AR63" s="55"/>
      <c r="AS63" s="58"/>
      <c r="AT63" s="56" t="s">
        <v>125</v>
      </c>
      <c r="AU63" s="56" t="s">
        <v>125</v>
      </c>
      <c r="AV63" s="56" t="s">
        <v>310</v>
      </c>
      <c r="AW63" s="56" t="s">
        <v>129</v>
      </c>
      <c r="AX63" s="55">
        <v>0</v>
      </c>
      <c r="AY63" s="55">
        <v>0</v>
      </c>
      <c r="AZ63" s="56" t="s">
        <v>124</v>
      </c>
      <c r="BA63" s="55">
        <v>0</v>
      </c>
      <c r="BB63" s="55">
        <v>0</v>
      </c>
      <c r="BC63" s="56" t="s">
        <v>124</v>
      </c>
      <c r="BD63" s="55">
        <v>0</v>
      </c>
      <c r="BE63" s="55">
        <v>0</v>
      </c>
      <c r="BF63" s="56" t="s">
        <v>124</v>
      </c>
      <c r="BG63" s="55">
        <v>0</v>
      </c>
      <c r="BH63" s="55">
        <v>0</v>
      </c>
      <c r="BI63" s="56" t="s">
        <v>124</v>
      </c>
      <c r="BJ63" s="55"/>
      <c r="BK63" s="55"/>
      <c r="BL63" s="56" t="s">
        <v>130</v>
      </c>
      <c r="BM63" s="56" t="s">
        <v>125</v>
      </c>
      <c r="BN63" s="56" t="s">
        <v>125</v>
      </c>
      <c r="BO63" s="55"/>
      <c r="BP63" s="55"/>
      <c r="BQ63" s="56" t="s">
        <v>125</v>
      </c>
      <c r="BR63" s="56" t="s">
        <v>125</v>
      </c>
      <c r="BS63" s="56" t="s">
        <v>125</v>
      </c>
      <c r="BT63" s="56" t="s">
        <v>125</v>
      </c>
      <c r="BU63" s="56" t="s">
        <v>355</v>
      </c>
      <c r="BV63" s="56" t="s">
        <v>131</v>
      </c>
      <c r="BW63" s="56" t="s">
        <v>125</v>
      </c>
      <c r="BX63" s="56" t="s">
        <v>125</v>
      </c>
      <c r="BY63" s="56" t="s">
        <v>125</v>
      </c>
      <c r="BZ63" s="56" t="s">
        <v>125</v>
      </c>
      <c r="CA63" s="56" t="s">
        <v>125</v>
      </c>
      <c r="CB63" s="56" t="s">
        <v>125</v>
      </c>
      <c r="CC63" s="55">
        <v>0</v>
      </c>
      <c r="CD63" s="55">
        <v>0</v>
      </c>
      <c r="CE63" s="55">
        <v>0</v>
      </c>
      <c r="CF63" s="58"/>
      <c r="CG63" s="58"/>
      <c r="CH63" s="56" t="s">
        <v>125</v>
      </c>
      <c r="CI63" s="59"/>
      <c r="CJ63" s="55"/>
      <c r="CK63" s="56" t="s">
        <v>125</v>
      </c>
      <c r="CL63" s="55"/>
      <c r="CM63" s="55"/>
      <c r="CN63" s="56" t="s">
        <v>125</v>
      </c>
      <c r="CO63" s="55"/>
      <c r="CP63" s="55"/>
      <c r="CQ63" s="56" t="s">
        <v>125</v>
      </c>
      <c r="CR63" s="55"/>
      <c r="CS63" s="55"/>
      <c r="CT63" s="56" t="s">
        <v>125</v>
      </c>
      <c r="CU63" s="56" t="s">
        <v>125</v>
      </c>
      <c r="CV63" s="56" t="s">
        <v>125</v>
      </c>
      <c r="CW63" s="56" t="s">
        <v>125</v>
      </c>
      <c r="CX63" s="56" t="s">
        <v>125</v>
      </c>
      <c r="CY63" s="56" t="s">
        <v>125</v>
      </c>
      <c r="CZ63" s="58">
        <v>40544</v>
      </c>
      <c r="DA63" s="56" t="s">
        <v>352</v>
      </c>
      <c r="DB63" s="56" t="s">
        <v>125</v>
      </c>
      <c r="DC63" s="56" t="s">
        <v>313</v>
      </c>
      <c r="DD63" s="56" t="s">
        <v>314</v>
      </c>
      <c r="DE63" s="56" t="s">
        <v>125</v>
      </c>
      <c r="DF63" s="56" t="s">
        <v>125</v>
      </c>
      <c r="DG63" s="56" t="s">
        <v>125</v>
      </c>
      <c r="DH63" s="55">
        <v>0</v>
      </c>
      <c r="DI63" s="56" t="s">
        <v>125</v>
      </c>
      <c r="DJ63" s="56" t="s">
        <v>132</v>
      </c>
      <c r="DK63" s="56" t="s">
        <v>125</v>
      </c>
      <c r="DL63" s="56" t="s">
        <v>125</v>
      </c>
      <c r="DM63" s="56" t="s">
        <v>125</v>
      </c>
      <c r="DN63" s="56" t="s">
        <v>486</v>
      </c>
      <c r="DO63" s="56" t="s">
        <v>485</v>
      </c>
      <c r="DP63" s="56" t="s">
        <v>125</v>
      </c>
      <c r="DQ63" s="56" t="s">
        <v>125</v>
      </c>
      <c r="DR63" s="56" t="s">
        <v>125</v>
      </c>
      <c r="DS63" s="56" t="s">
        <v>125</v>
      </c>
      <c r="DT63" s="56" t="s">
        <v>125</v>
      </c>
      <c r="DU63" s="56" t="s">
        <v>354</v>
      </c>
      <c r="DV63" s="56" t="s">
        <v>125</v>
      </c>
      <c r="DW63" s="56" t="s">
        <v>125</v>
      </c>
    </row>
    <row r="64" spans="2:127" x14ac:dyDescent="0.25">
      <c r="B64" s="55">
        <v>12407</v>
      </c>
      <c r="C64" s="58">
        <v>40179</v>
      </c>
      <c r="D64" s="59">
        <v>0</v>
      </c>
      <c r="E64" s="56" t="s">
        <v>302</v>
      </c>
      <c r="F64" s="56" t="s">
        <v>303</v>
      </c>
      <c r="G64" s="56" t="s">
        <v>122</v>
      </c>
      <c r="H64" s="56" t="s">
        <v>351</v>
      </c>
      <c r="I64" s="56" t="s">
        <v>305</v>
      </c>
      <c r="J64" s="56" t="s">
        <v>315</v>
      </c>
      <c r="K64" s="56" t="s">
        <v>133</v>
      </c>
      <c r="L64" s="55">
        <v>-42</v>
      </c>
      <c r="M64" s="56" t="s">
        <v>306</v>
      </c>
      <c r="N64" s="55">
        <v>-367920</v>
      </c>
      <c r="O64" s="56" t="s">
        <v>485</v>
      </c>
      <c r="P64" s="55">
        <v>30</v>
      </c>
      <c r="Q64" s="55">
        <v>2.91554867864253</v>
      </c>
      <c r="R64" s="110">
        <f>(AVERAGE('Price Book'!$G$6:$G$9))*('Exchange Rates FWD'!$AD$9)</f>
        <v>2.9155486786425251</v>
      </c>
      <c r="S64" s="22">
        <f t="shared" si="3"/>
        <v>4.8849813083506888E-15</v>
      </c>
      <c r="T64" s="55">
        <v>8760</v>
      </c>
      <c r="U64" s="55">
        <v>-1072688.6698461601</v>
      </c>
      <c r="V64" s="22">
        <f t="shared" si="1"/>
        <v>-1072688.6698461596</v>
      </c>
      <c r="W64" s="22">
        <f t="shared" si="2"/>
        <v>4.3410665218876802E-16</v>
      </c>
      <c r="X64" s="55">
        <v>-1072688.6698461601</v>
      </c>
      <c r="Y64" s="56" t="s">
        <v>134</v>
      </c>
      <c r="Z64" s="55"/>
      <c r="AA64" s="55"/>
      <c r="AB64" s="56" t="s">
        <v>126</v>
      </c>
      <c r="AC64" s="56" t="s">
        <v>126</v>
      </c>
      <c r="AD64" s="56" t="s">
        <v>127</v>
      </c>
      <c r="AE64" s="56" t="s">
        <v>124</v>
      </c>
      <c r="AF64" s="56" t="s">
        <v>308</v>
      </c>
      <c r="AG64" s="56" t="s">
        <v>352</v>
      </c>
      <c r="AH64" s="56" t="s">
        <v>125</v>
      </c>
      <c r="AI64" s="56" t="s">
        <v>125</v>
      </c>
      <c r="AJ64" s="56" t="s">
        <v>125</v>
      </c>
      <c r="AK64" s="56" t="s">
        <v>125</v>
      </c>
      <c r="AL64" s="56" t="s">
        <v>125</v>
      </c>
      <c r="AM64" s="58">
        <v>40179</v>
      </c>
      <c r="AN64" s="58">
        <v>40543</v>
      </c>
      <c r="AO64" s="56" t="s">
        <v>128</v>
      </c>
      <c r="AP64" s="55">
        <v>8760</v>
      </c>
      <c r="AQ64" s="56" t="s">
        <v>125</v>
      </c>
      <c r="AR64" s="55"/>
      <c r="AS64" s="58"/>
      <c r="AT64" s="56" t="s">
        <v>125</v>
      </c>
      <c r="AU64" s="56" t="s">
        <v>125</v>
      </c>
      <c r="AV64" s="56" t="s">
        <v>310</v>
      </c>
      <c r="AW64" s="56" t="s">
        <v>129</v>
      </c>
      <c r="AX64" s="55">
        <v>0</v>
      </c>
      <c r="AY64" s="55">
        <v>0</v>
      </c>
      <c r="AZ64" s="56" t="s">
        <v>124</v>
      </c>
      <c r="BA64" s="55">
        <v>0</v>
      </c>
      <c r="BB64" s="55">
        <v>0</v>
      </c>
      <c r="BC64" s="56" t="s">
        <v>124</v>
      </c>
      <c r="BD64" s="55">
        <v>0</v>
      </c>
      <c r="BE64" s="55">
        <v>0</v>
      </c>
      <c r="BF64" s="56" t="s">
        <v>124</v>
      </c>
      <c r="BG64" s="55">
        <v>0</v>
      </c>
      <c r="BH64" s="55">
        <v>0</v>
      </c>
      <c r="BI64" s="56" t="s">
        <v>124</v>
      </c>
      <c r="BJ64" s="55"/>
      <c r="BK64" s="55"/>
      <c r="BL64" s="56" t="s">
        <v>130</v>
      </c>
      <c r="BM64" s="56" t="s">
        <v>125</v>
      </c>
      <c r="BN64" s="56" t="s">
        <v>125</v>
      </c>
      <c r="BO64" s="55"/>
      <c r="BP64" s="55"/>
      <c r="BQ64" s="56" t="s">
        <v>125</v>
      </c>
      <c r="BR64" s="56" t="s">
        <v>125</v>
      </c>
      <c r="BS64" s="56" t="s">
        <v>125</v>
      </c>
      <c r="BT64" s="56" t="s">
        <v>125</v>
      </c>
      <c r="BU64" s="56" t="s">
        <v>356</v>
      </c>
      <c r="BV64" s="56" t="s">
        <v>131</v>
      </c>
      <c r="BW64" s="56" t="s">
        <v>125</v>
      </c>
      <c r="BX64" s="56" t="s">
        <v>125</v>
      </c>
      <c r="BY64" s="56" t="s">
        <v>125</v>
      </c>
      <c r="BZ64" s="56" t="s">
        <v>125</v>
      </c>
      <c r="CA64" s="56" t="s">
        <v>125</v>
      </c>
      <c r="CB64" s="56" t="s">
        <v>125</v>
      </c>
      <c r="CC64" s="55">
        <v>0</v>
      </c>
      <c r="CD64" s="55">
        <v>0</v>
      </c>
      <c r="CE64" s="55">
        <v>0</v>
      </c>
      <c r="CF64" s="58"/>
      <c r="CG64" s="58"/>
      <c r="CH64" s="56" t="s">
        <v>125</v>
      </c>
      <c r="CI64" s="59"/>
      <c r="CJ64" s="55"/>
      <c r="CK64" s="56" t="s">
        <v>125</v>
      </c>
      <c r="CL64" s="55"/>
      <c r="CM64" s="55"/>
      <c r="CN64" s="56" t="s">
        <v>125</v>
      </c>
      <c r="CO64" s="55"/>
      <c r="CP64" s="55"/>
      <c r="CQ64" s="56" t="s">
        <v>125</v>
      </c>
      <c r="CR64" s="55"/>
      <c r="CS64" s="55"/>
      <c r="CT64" s="56" t="s">
        <v>125</v>
      </c>
      <c r="CU64" s="56" t="s">
        <v>125</v>
      </c>
      <c r="CV64" s="56" t="s">
        <v>125</v>
      </c>
      <c r="CW64" s="56" t="s">
        <v>125</v>
      </c>
      <c r="CX64" s="56" t="s">
        <v>125</v>
      </c>
      <c r="CY64" s="56" t="s">
        <v>125</v>
      </c>
      <c r="CZ64" s="58">
        <v>40544</v>
      </c>
      <c r="DA64" s="56" t="s">
        <v>352</v>
      </c>
      <c r="DB64" s="56" t="s">
        <v>125</v>
      </c>
      <c r="DC64" s="56" t="s">
        <v>313</v>
      </c>
      <c r="DD64" s="56" t="s">
        <v>314</v>
      </c>
      <c r="DE64" s="56" t="s">
        <v>125</v>
      </c>
      <c r="DF64" s="56" t="s">
        <v>125</v>
      </c>
      <c r="DG64" s="56" t="s">
        <v>125</v>
      </c>
      <c r="DH64" s="55">
        <v>0</v>
      </c>
      <c r="DI64" s="56" t="s">
        <v>125</v>
      </c>
      <c r="DJ64" s="56" t="s">
        <v>132</v>
      </c>
      <c r="DK64" s="56" t="s">
        <v>125</v>
      </c>
      <c r="DL64" s="56" t="s">
        <v>125</v>
      </c>
      <c r="DM64" s="56" t="s">
        <v>125</v>
      </c>
      <c r="DN64" s="56" t="s">
        <v>486</v>
      </c>
      <c r="DO64" s="56" t="s">
        <v>485</v>
      </c>
      <c r="DP64" s="56" t="s">
        <v>125</v>
      </c>
      <c r="DQ64" s="56" t="s">
        <v>125</v>
      </c>
      <c r="DR64" s="56" t="s">
        <v>125</v>
      </c>
      <c r="DS64" s="56" t="s">
        <v>125</v>
      </c>
      <c r="DT64" s="56" t="s">
        <v>125</v>
      </c>
      <c r="DU64" s="56" t="s">
        <v>354</v>
      </c>
      <c r="DV64" s="56" t="s">
        <v>125</v>
      </c>
      <c r="DW64" s="56" t="s">
        <v>125</v>
      </c>
    </row>
    <row r="65" spans="2:127" x14ac:dyDescent="0.25">
      <c r="B65" s="55">
        <v>12505</v>
      </c>
      <c r="C65" s="58">
        <v>40179</v>
      </c>
      <c r="D65" s="59">
        <v>0</v>
      </c>
      <c r="E65" s="56" t="s">
        <v>302</v>
      </c>
      <c r="F65" s="56" t="s">
        <v>303</v>
      </c>
      <c r="G65" s="56" t="s">
        <v>122</v>
      </c>
      <c r="H65" s="56" t="s">
        <v>351</v>
      </c>
      <c r="I65" s="56" t="s">
        <v>305</v>
      </c>
      <c r="J65" s="56" t="s">
        <v>315</v>
      </c>
      <c r="K65" s="56" t="s">
        <v>123</v>
      </c>
      <c r="L65" s="55">
        <v>40</v>
      </c>
      <c r="M65" s="56" t="s">
        <v>306</v>
      </c>
      <c r="N65" s="55">
        <v>350400</v>
      </c>
      <c r="O65" s="56" t="s">
        <v>485</v>
      </c>
      <c r="P65" s="55">
        <v>28</v>
      </c>
      <c r="Q65" s="55">
        <v>2.91554867864253</v>
      </c>
      <c r="R65" s="110">
        <f>(AVERAGE('Price Book'!$G$6:$G$9))*('Exchange Rates FWD'!$AD$9)</f>
        <v>2.9155486786425251</v>
      </c>
      <c r="S65" s="22">
        <f t="shared" si="3"/>
        <v>4.8849813083506888E-15</v>
      </c>
      <c r="T65" s="55">
        <v>8760</v>
      </c>
      <c r="U65" s="55">
        <v>1021608.25699634</v>
      </c>
      <c r="V65" s="22">
        <f t="shared" si="1"/>
        <v>1021608.2569963424</v>
      </c>
      <c r="W65" s="22">
        <f t="shared" si="2"/>
        <v>-2.3930129201905908E-15</v>
      </c>
      <c r="X65" s="55">
        <v>1021608.25699634</v>
      </c>
      <c r="Y65" s="56" t="s">
        <v>134</v>
      </c>
      <c r="Z65" s="55"/>
      <c r="AA65" s="55"/>
      <c r="AB65" s="56" t="s">
        <v>126</v>
      </c>
      <c r="AC65" s="56" t="s">
        <v>126</v>
      </c>
      <c r="AD65" s="56" t="s">
        <v>127</v>
      </c>
      <c r="AE65" s="56" t="s">
        <v>408</v>
      </c>
      <c r="AF65" s="56" t="s">
        <v>308</v>
      </c>
      <c r="AG65" s="56" t="s">
        <v>352</v>
      </c>
      <c r="AH65" s="56" t="s">
        <v>125</v>
      </c>
      <c r="AI65" s="56" t="s">
        <v>125</v>
      </c>
      <c r="AJ65" s="56" t="s">
        <v>125</v>
      </c>
      <c r="AK65" s="56" t="s">
        <v>125</v>
      </c>
      <c r="AL65" s="56" t="s">
        <v>125</v>
      </c>
      <c r="AM65" s="58">
        <v>40179</v>
      </c>
      <c r="AN65" s="58">
        <v>40543</v>
      </c>
      <c r="AO65" s="56" t="s">
        <v>128</v>
      </c>
      <c r="AP65" s="55">
        <v>8760</v>
      </c>
      <c r="AQ65" s="56" t="s">
        <v>125</v>
      </c>
      <c r="AR65" s="55"/>
      <c r="AS65" s="58"/>
      <c r="AT65" s="56" t="s">
        <v>125</v>
      </c>
      <c r="AU65" s="56" t="s">
        <v>125</v>
      </c>
      <c r="AV65" s="56" t="s">
        <v>310</v>
      </c>
      <c r="AW65" s="56" t="s">
        <v>129</v>
      </c>
      <c r="AX65" s="55">
        <v>0</v>
      </c>
      <c r="AY65" s="55">
        <v>0</v>
      </c>
      <c r="AZ65" s="56" t="s">
        <v>408</v>
      </c>
      <c r="BA65" s="55">
        <v>0</v>
      </c>
      <c r="BB65" s="55">
        <v>0</v>
      </c>
      <c r="BC65" s="56" t="s">
        <v>408</v>
      </c>
      <c r="BD65" s="55">
        <v>0</v>
      </c>
      <c r="BE65" s="55">
        <v>0</v>
      </c>
      <c r="BF65" s="56" t="s">
        <v>408</v>
      </c>
      <c r="BG65" s="55">
        <v>0</v>
      </c>
      <c r="BH65" s="55">
        <v>0</v>
      </c>
      <c r="BI65" s="56" t="s">
        <v>408</v>
      </c>
      <c r="BJ65" s="55"/>
      <c r="BK65" s="55"/>
      <c r="BL65" s="56" t="s">
        <v>130</v>
      </c>
      <c r="BM65" s="56" t="s">
        <v>125</v>
      </c>
      <c r="BN65" s="56" t="s">
        <v>125</v>
      </c>
      <c r="BO65" s="55"/>
      <c r="BP65" s="55"/>
      <c r="BQ65" s="56" t="s">
        <v>125</v>
      </c>
      <c r="BR65" s="56" t="s">
        <v>125</v>
      </c>
      <c r="BS65" s="56" t="s">
        <v>125</v>
      </c>
      <c r="BT65" s="56" t="s">
        <v>125</v>
      </c>
      <c r="BU65" s="56" t="s">
        <v>445</v>
      </c>
      <c r="BV65" s="56" t="s">
        <v>131</v>
      </c>
      <c r="BW65" s="56" t="s">
        <v>125</v>
      </c>
      <c r="BX65" s="56" t="s">
        <v>125</v>
      </c>
      <c r="BY65" s="56" t="s">
        <v>125</v>
      </c>
      <c r="BZ65" s="56" t="s">
        <v>125</v>
      </c>
      <c r="CA65" s="56" t="s">
        <v>125</v>
      </c>
      <c r="CB65" s="56" t="s">
        <v>125</v>
      </c>
      <c r="CC65" s="55">
        <v>0</v>
      </c>
      <c r="CD65" s="55">
        <v>0</v>
      </c>
      <c r="CE65" s="55">
        <v>0</v>
      </c>
      <c r="CF65" s="58"/>
      <c r="CG65" s="58"/>
      <c r="CH65" s="56" t="s">
        <v>125</v>
      </c>
      <c r="CI65" s="59"/>
      <c r="CJ65" s="55"/>
      <c r="CK65" s="56" t="s">
        <v>125</v>
      </c>
      <c r="CL65" s="55"/>
      <c r="CM65" s="55"/>
      <c r="CN65" s="56" t="s">
        <v>125</v>
      </c>
      <c r="CO65" s="55"/>
      <c r="CP65" s="55"/>
      <c r="CQ65" s="56" t="s">
        <v>125</v>
      </c>
      <c r="CR65" s="55"/>
      <c r="CS65" s="55"/>
      <c r="CT65" s="56" t="s">
        <v>125</v>
      </c>
      <c r="CU65" s="56" t="s">
        <v>125</v>
      </c>
      <c r="CV65" s="56" t="s">
        <v>125</v>
      </c>
      <c r="CW65" s="56" t="s">
        <v>125</v>
      </c>
      <c r="CX65" s="56" t="s">
        <v>125</v>
      </c>
      <c r="CY65" s="56" t="s">
        <v>125</v>
      </c>
      <c r="CZ65" s="58">
        <v>40848</v>
      </c>
      <c r="DA65" s="56" t="s">
        <v>352</v>
      </c>
      <c r="DB65" s="56" t="s">
        <v>125</v>
      </c>
      <c r="DC65" s="56" t="s">
        <v>313</v>
      </c>
      <c r="DD65" s="56" t="s">
        <v>314</v>
      </c>
      <c r="DE65" s="56" t="s">
        <v>125</v>
      </c>
      <c r="DF65" s="56" t="s">
        <v>125</v>
      </c>
      <c r="DG65" s="56" t="s">
        <v>125</v>
      </c>
      <c r="DH65" s="55">
        <v>0</v>
      </c>
      <c r="DI65" s="56" t="s">
        <v>125</v>
      </c>
      <c r="DJ65" s="56" t="s">
        <v>132</v>
      </c>
      <c r="DK65" s="56" t="s">
        <v>125</v>
      </c>
      <c r="DL65" s="56" t="s">
        <v>125</v>
      </c>
      <c r="DM65" s="56" t="s">
        <v>125</v>
      </c>
      <c r="DN65" s="56" t="s">
        <v>486</v>
      </c>
      <c r="DO65" s="56" t="s">
        <v>485</v>
      </c>
      <c r="DP65" s="56" t="s">
        <v>125</v>
      </c>
      <c r="DQ65" s="56" t="s">
        <v>125</v>
      </c>
      <c r="DR65" s="56" t="s">
        <v>125</v>
      </c>
      <c r="DS65" s="56" t="s">
        <v>125</v>
      </c>
      <c r="DT65" s="56" t="s">
        <v>125</v>
      </c>
      <c r="DU65" s="56" t="s">
        <v>446</v>
      </c>
      <c r="DV65" s="56" t="s">
        <v>125</v>
      </c>
      <c r="DW65" s="56" t="s">
        <v>125</v>
      </c>
    </row>
    <row r="66" spans="2:127" x14ac:dyDescent="0.25">
      <c r="B66" s="55">
        <v>12507</v>
      </c>
      <c r="C66" s="58">
        <v>40483</v>
      </c>
      <c r="D66" s="59">
        <v>0</v>
      </c>
      <c r="E66" s="56" t="s">
        <v>302</v>
      </c>
      <c r="F66" s="56" t="s">
        <v>303</v>
      </c>
      <c r="G66" s="56" t="s">
        <v>122</v>
      </c>
      <c r="H66" s="56" t="s">
        <v>351</v>
      </c>
      <c r="I66" s="56" t="s">
        <v>305</v>
      </c>
      <c r="J66" s="56" t="s">
        <v>315</v>
      </c>
      <c r="K66" s="56" t="s">
        <v>123</v>
      </c>
      <c r="L66" s="55">
        <v>41</v>
      </c>
      <c r="M66" s="56" t="s">
        <v>306</v>
      </c>
      <c r="N66" s="55">
        <v>359160</v>
      </c>
      <c r="O66" s="56" t="s">
        <v>485</v>
      </c>
      <c r="P66" s="55">
        <v>29</v>
      </c>
      <c r="Q66" s="55">
        <v>2.91554867864253</v>
      </c>
      <c r="R66" s="110">
        <f>(AVERAGE('Price Book'!$G$6:$G$9))*('Exchange Rates FWD'!$AD$9)</f>
        <v>2.9155486786425251</v>
      </c>
      <c r="S66" s="22">
        <f t="shared" si="3"/>
        <v>4.8849813083506888E-15</v>
      </c>
      <c r="T66" s="55">
        <v>8760</v>
      </c>
      <c r="U66" s="55">
        <v>1047148.46342125</v>
      </c>
      <c r="V66" s="22">
        <f t="shared" si="1"/>
        <v>1047148.463421251</v>
      </c>
      <c r="W66" s="22">
        <f t="shared" si="2"/>
        <v>-1.000562893459479E-15</v>
      </c>
      <c r="X66" s="55">
        <v>1047148.46342125</v>
      </c>
      <c r="Y66" s="56" t="s">
        <v>134</v>
      </c>
      <c r="Z66" s="55"/>
      <c r="AA66" s="55"/>
      <c r="AB66" s="56" t="s">
        <v>126</v>
      </c>
      <c r="AC66" s="56" t="s">
        <v>126</v>
      </c>
      <c r="AD66" s="56" t="s">
        <v>127</v>
      </c>
      <c r="AE66" s="56" t="s">
        <v>408</v>
      </c>
      <c r="AF66" s="56" t="s">
        <v>308</v>
      </c>
      <c r="AG66" s="56" t="s">
        <v>352</v>
      </c>
      <c r="AH66" s="56" t="s">
        <v>125</v>
      </c>
      <c r="AI66" s="56" t="s">
        <v>125</v>
      </c>
      <c r="AJ66" s="56" t="s">
        <v>125</v>
      </c>
      <c r="AK66" s="56" t="s">
        <v>125</v>
      </c>
      <c r="AL66" s="56" t="s">
        <v>125</v>
      </c>
      <c r="AM66" s="58">
        <v>40179</v>
      </c>
      <c r="AN66" s="58">
        <v>40543</v>
      </c>
      <c r="AO66" s="56" t="s">
        <v>128</v>
      </c>
      <c r="AP66" s="55">
        <v>8760</v>
      </c>
      <c r="AQ66" s="56" t="s">
        <v>125</v>
      </c>
      <c r="AR66" s="55"/>
      <c r="AS66" s="58"/>
      <c r="AT66" s="56" t="s">
        <v>125</v>
      </c>
      <c r="AU66" s="56" t="s">
        <v>125</v>
      </c>
      <c r="AV66" s="56" t="s">
        <v>310</v>
      </c>
      <c r="AW66" s="56" t="s">
        <v>129</v>
      </c>
      <c r="AX66" s="55">
        <v>0</v>
      </c>
      <c r="AY66" s="55">
        <v>0</v>
      </c>
      <c r="AZ66" s="56" t="s">
        <v>408</v>
      </c>
      <c r="BA66" s="55">
        <v>0</v>
      </c>
      <c r="BB66" s="55">
        <v>0</v>
      </c>
      <c r="BC66" s="56" t="s">
        <v>408</v>
      </c>
      <c r="BD66" s="55">
        <v>0</v>
      </c>
      <c r="BE66" s="55">
        <v>0</v>
      </c>
      <c r="BF66" s="56" t="s">
        <v>408</v>
      </c>
      <c r="BG66" s="55">
        <v>0</v>
      </c>
      <c r="BH66" s="55">
        <v>0</v>
      </c>
      <c r="BI66" s="56" t="s">
        <v>408</v>
      </c>
      <c r="BJ66" s="55"/>
      <c r="BK66" s="55"/>
      <c r="BL66" s="56" t="s">
        <v>130</v>
      </c>
      <c r="BM66" s="56" t="s">
        <v>125</v>
      </c>
      <c r="BN66" s="56" t="s">
        <v>125</v>
      </c>
      <c r="BO66" s="55"/>
      <c r="BP66" s="55"/>
      <c r="BQ66" s="56" t="s">
        <v>125</v>
      </c>
      <c r="BR66" s="56" t="s">
        <v>125</v>
      </c>
      <c r="BS66" s="56" t="s">
        <v>125</v>
      </c>
      <c r="BT66" s="56" t="s">
        <v>125</v>
      </c>
      <c r="BU66" s="56" t="s">
        <v>447</v>
      </c>
      <c r="BV66" s="56" t="s">
        <v>131</v>
      </c>
      <c r="BW66" s="56" t="s">
        <v>125</v>
      </c>
      <c r="BX66" s="56" t="s">
        <v>125</v>
      </c>
      <c r="BY66" s="56" t="s">
        <v>125</v>
      </c>
      <c r="BZ66" s="56" t="s">
        <v>125</v>
      </c>
      <c r="CA66" s="56" t="s">
        <v>125</v>
      </c>
      <c r="CB66" s="56" t="s">
        <v>125</v>
      </c>
      <c r="CC66" s="55">
        <v>0</v>
      </c>
      <c r="CD66" s="55">
        <v>0</v>
      </c>
      <c r="CE66" s="55">
        <v>0</v>
      </c>
      <c r="CF66" s="58"/>
      <c r="CG66" s="58"/>
      <c r="CH66" s="56" t="s">
        <v>125</v>
      </c>
      <c r="CI66" s="59"/>
      <c r="CJ66" s="55"/>
      <c r="CK66" s="56" t="s">
        <v>125</v>
      </c>
      <c r="CL66" s="55"/>
      <c r="CM66" s="55"/>
      <c r="CN66" s="56" t="s">
        <v>125</v>
      </c>
      <c r="CO66" s="55"/>
      <c r="CP66" s="55"/>
      <c r="CQ66" s="56" t="s">
        <v>125</v>
      </c>
      <c r="CR66" s="55"/>
      <c r="CS66" s="55"/>
      <c r="CT66" s="56" t="s">
        <v>125</v>
      </c>
      <c r="CU66" s="56" t="s">
        <v>125</v>
      </c>
      <c r="CV66" s="56" t="s">
        <v>125</v>
      </c>
      <c r="CW66" s="56" t="s">
        <v>125</v>
      </c>
      <c r="CX66" s="56" t="s">
        <v>125</v>
      </c>
      <c r="CY66" s="56" t="s">
        <v>125</v>
      </c>
      <c r="CZ66" s="58">
        <v>40848</v>
      </c>
      <c r="DA66" s="56" t="s">
        <v>352</v>
      </c>
      <c r="DB66" s="56" t="s">
        <v>125</v>
      </c>
      <c r="DC66" s="56" t="s">
        <v>313</v>
      </c>
      <c r="DD66" s="56" t="s">
        <v>314</v>
      </c>
      <c r="DE66" s="56" t="s">
        <v>125</v>
      </c>
      <c r="DF66" s="56" t="s">
        <v>125</v>
      </c>
      <c r="DG66" s="56" t="s">
        <v>125</v>
      </c>
      <c r="DH66" s="55">
        <v>0</v>
      </c>
      <c r="DI66" s="56" t="s">
        <v>125</v>
      </c>
      <c r="DJ66" s="56" t="s">
        <v>132</v>
      </c>
      <c r="DK66" s="56" t="s">
        <v>125</v>
      </c>
      <c r="DL66" s="56" t="s">
        <v>125</v>
      </c>
      <c r="DM66" s="56" t="s">
        <v>125</v>
      </c>
      <c r="DN66" s="56" t="s">
        <v>486</v>
      </c>
      <c r="DO66" s="56" t="s">
        <v>485</v>
      </c>
      <c r="DP66" s="56" t="s">
        <v>125</v>
      </c>
      <c r="DQ66" s="56" t="s">
        <v>125</v>
      </c>
      <c r="DR66" s="56" t="s">
        <v>125</v>
      </c>
      <c r="DS66" s="56" t="s">
        <v>125</v>
      </c>
      <c r="DT66" s="56" t="s">
        <v>125</v>
      </c>
      <c r="DU66" s="56" t="s">
        <v>446</v>
      </c>
      <c r="DV66" s="56" t="s">
        <v>125</v>
      </c>
      <c r="DW66" s="56" t="s">
        <v>125</v>
      </c>
    </row>
    <row r="67" spans="2:127" x14ac:dyDescent="0.25">
      <c r="B67" s="55">
        <v>12509</v>
      </c>
      <c r="C67" s="58">
        <v>40179</v>
      </c>
      <c r="D67" s="59">
        <v>0</v>
      </c>
      <c r="E67" s="56" t="s">
        <v>302</v>
      </c>
      <c r="F67" s="56" t="s">
        <v>303</v>
      </c>
      <c r="G67" s="56" t="s">
        <v>122</v>
      </c>
      <c r="H67" s="56" t="s">
        <v>351</v>
      </c>
      <c r="I67" s="56" t="s">
        <v>305</v>
      </c>
      <c r="J67" s="56" t="s">
        <v>315</v>
      </c>
      <c r="K67" s="56" t="s">
        <v>133</v>
      </c>
      <c r="L67" s="55">
        <v>-42</v>
      </c>
      <c r="M67" s="56" t="s">
        <v>306</v>
      </c>
      <c r="N67" s="55">
        <v>-367920</v>
      </c>
      <c r="O67" s="56" t="s">
        <v>485</v>
      </c>
      <c r="P67" s="55">
        <v>30</v>
      </c>
      <c r="Q67" s="55">
        <v>2.91554867864253</v>
      </c>
      <c r="R67" s="110">
        <f>(AVERAGE('Price Book'!$G$6:$G$9))*('Exchange Rates FWD'!$AD$9)</f>
        <v>2.9155486786425251</v>
      </c>
      <c r="S67" s="22">
        <f t="shared" si="3"/>
        <v>4.8849813083506888E-15</v>
      </c>
      <c r="T67" s="55">
        <v>8760</v>
      </c>
      <c r="U67" s="55">
        <v>-1072688.6698461601</v>
      </c>
      <c r="V67" s="22">
        <f t="shared" si="1"/>
        <v>-1072688.6698461596</v>
      </c>
      <c r="W67" s="22">
        <f t="shared" si="2"/>
        <v>4.3410665218876802E-16</v>
      </c>
      <c r="X67" s="55">
        <v>-1072688.6698461601</v>
      </c>
      <c r="Y67" s="56" t="s">
        <v>134</v>
      </c>
      <c r="Z67" s="55"/>
      <c r="AA67" s="55"/>
      <c r="AB67" s="56" t="s">
        <v>126</v>
      </c>
      <c r="AC67" s="56" t="s">
        <v>126</v>
      </c>
      <c r="AD67" s="56" t="s">
        <v>127</v>
      </c>
      <c r="AE67" s="56" t="s">
        <v>408</v>
      </c>
      <c r="AF67" s="56" t="s">
        <v>308</v>
      </c>
      <c r="AG67" s="56" t="s">
        <v>352</v>
      </c>
      <c r="AH67" s="56" t="s">
        <v>125</v>
      </c>
      <c r="AI67" s="56" t="s">
        <v>125</v>
      </c>
      <c r="AJ67" s="56" t="s">
        <v>125</v>
      </c>
      <c r="AK67" s="56" t="s">
        <v>125</v>
      </c>
      <c r="AL67" s="56" t="s">
        <v>125</v>
      </c>
      <c r="AM67" s="58">
        <v>40179</v>
      </c>
      <c r="AN67" s="58">
        <v>40543</v>
      </c>
      <c r="AO67" s="56" t="s">
        <v>128</v>
      </c>
      <c r="AP67" s="55">
        <v>8760</v>
      </c>
      <c r="AQ67" s="56" t="s">
        <v>125</v>
      </c>
      <c r="AR67" s="55"/>
      <c r="AS67" s="58"/>
      <c r="AT67" s="56" t="s">
        <v>125</v>
      </c>
      <c r="AU67" s="56" t="s">
        <v>125</v>
      </c>
      <c r="AV67" s="56" t="s">
        <v>310</v>
      </c>
      <c r="AW67" s="56" t="s">
        <v>129</v>
      </c>
      <c r="AX67" s="55">
        <v>0</v>
      </c>
      <c r="AY67" s="55">
        <v>0</v>
      </c>
      <c r="AZ67" s="56" t="s">
        <v>408</v>
      </c>
      <c r="BA67" s="55">
        <v>0</v>
      </c>
      <c r="BB67" s="55">
        <v>0</v>
      </c>
      <c r="BC67" s="56" t="s">
        <v>408</v>
      </c>
      <c r="BD67" s="55">
        <v>0</v>
      </c>
      <c r="BE67" s="55">
        <v>0</v>
      </c>
      <c r="BF67" s="56" t="s">
        <v>408</v>
      </c>
      <c r="BG67" s="55">
        <v>0</v>
      </c>
      <c r="BH67" s="55">
        <v>0</v>
      </c>
      <c r="BI67" s="56" t="s">
        <v>408</v>
      </c>
      <c r="BJ67" s="55"/>
      <c r="BK67" s="55"/>
      <c r="BL67" s="56" t="s">
        <v>130</v>
      </c>
      <c r="BM67" s="56" t="s">
        <v>125</v>
      </c>
      <c r="BN67" s="56" t="s">
        <v>125</v>
      </c>
      <c r="BO67" s="55"/>
      <c r="BP67" s="55"/>
      <c r="BQ67" s="56" t="s">
        <v>125</v>
      </c>
      <c r="BR67" s="56" t="s">
        <v>125</v>
      </c>
      <c r="BS67" s="56" t="s">
        <v>125</v>
      </c>
      <c r="BT67" s="56" t="s">
        <v>125</v>
      </c>
      <c r="BU67" s="56" t="s">
        <v>448</v>
      </c>
      <c r="BV67" s="56" t="s">
        <v>131</v>
      </c>
      <c r="BW67" s="56" t="s">
        <v>125</v>
      </c>
      <c r="BX67" s="56" t="s">
        <v>125</v>
      </c>
      <c r="BY67" s="56" t="s">
        <v>125</v>
      </c>
      <c r="BZ67" s="56" t="s">
        <v>125</v>
      </c>
      <c r="CA67" s="56" t="s">
        <v>125</v>
      </c>
      <c r="CB67" s="56" t="s">
        <v>125</v>
      </c>
      <c r="CC67" s="55">
        <v>0</v>
      </c>
      <c r="CD67" s="55">
        <v>0</v>
      </c>
      <c r="CE67" s="55">
        <v>0</v>
      </c>
      <c r="CF67" s="58"/>
      <c r="CG67" s="58"/>
      <c r="CH67" s="56" t="s">
        <v>125</v>
      </c>
      <c r="CI67" s="59"/>
      <c r="CJ67" s="55"/>
      <c r="CK67" s="56" t="s">
        <v>125</v>
      </c>
      <c r="CL67" s="55"/>
      <c r="CM67" s="55"/>
      <c r="CN67" s="56" t="s">
        <v>125</v>
      </c>
      <c r="CO67" s="55"/>
      <c r="CP67" s="55"/>
      <c r="CQ67" s="56" t="s">
        <v>125</v>
      </c>
      <c r="CR67" s="55"/>
      <c r="CS67" s="55"/>
      <c r="CT67" s="56" t="s">
        <v>125</v>
      </c>
      <c r="CU67" s="56" t="s">
        <v>125</v>
      </c>
      <c r="CV67" s="56" t="s">
        <v>125</v>
      </c>
      <c r="CW67" s="56" t="s">
        <v>125</v>
      </c>
      <c r="CX67" s="56" t="s">
        <v>125</v>
      </c>
      <c r="CY67" s="56" t="s">
        <v>125</v>
      </c>
      <c r="CZ67" s="58">
        <v>40848</v>
      </c>
      <c r="DA67" s="56" t="s">
        <v>352</v>
      </c>
      <c r="DB67" s="56" t="s">
        <v>125</v>
      </c>
      <c r="DC67" s="56" t="s">
        <v>313</v>
      </c>
      <c r="DD67" s="56" t="s">
        <v>314</v>
      </c>
      <c r="DE67" s="56" t="s">
        <v>125</v>
      </c>
      <c r="DF67" s="56" t="s">
        <v>125</v>
      </c>
      <c r="DG67" s="56" t="s">
        <v>125</v>
      </c>
      <c r="DH67" s="55">
        <v>0</v>
      </c>
      <c r="DI67" s="56" t="s">
        <v>125</v>
      </c>
      <c r="DJ67" s="56" t="s">
        <v>132</v>
      </c>
      <c r="DK67" s="56" t="s">
        <v>125</v>
      </c>
      <c r="DL67" s="56" t="s">
        <v>125</v>
      </c>
      <c r="DM67" s="56" t="s">
        <v>125</v>
      </c>
      <c r="DN67" s="56" t="s">
        <v>486</v>
      </c>
      <c r="DO67" s="56" t="s">
        <v>485</v>
      </c>
      <c r="DP67" s="56" t="s">
        <v>125</v>
      </c>
      <c r="DQ67" s="56" t="s">
        <v>125</v>
      </c>
      <c r="DR67" s="56" t="s">
        <v>125</v>
      </c>
      <c r="DS67" s="56" t="s">
        <v>125</v>
      </c>
      <c r="DT67" s="56" t="s">
        <v>125</v>
      </c>
      <c r="DU67" s="56" t="s">
        <v>446</v>
      </c>
      <c r="DV67" s="56" t="s">
        <v>125</v>
      </c>
      <c r="DW67" s="56" t="s">
        <v>125</v>
      </c>
    </row>
    <row r="68" spans="2:127" x14ac:dyDescent="0.25">
      <c r="B68" s="55">
        <v>12409</v>
      </c>
      <c r="C68" s="58">
        <v>40179</v>
      </c>
      <c r="D68" s="59">
        <v>0</v>
      </c>
      <c r="E68" s="56" t="s">
        <v>302</v>
      </c>
      <c r="F68" s="56" t="s">
        <v>303</v>
      </c>
      <c r="G68" s="56" t="s">
        <v>122</v>
      </c>
      <c r="H68" s="56" t="s">
        <v>351</v>
      </c>
      <c r="I68" s="56" t="s">
        <v>305</v>
      </c>
      <c r="J68" s="56" t="s">
        <v>315</v>
      </c>
      <c r="K68" s="56" t="s">
        <v>123</v>
      </c>
      <c r="L68" s="55">
        <v>40</v>
      </c>
      <c r="M68" s="56" t="s">
        <v>306</v>
      </c>
      <c r="N68" s="55">
        <v>350400</v>
      </c>
      <c r="O68" s="56" t="s">
        <v>485</v>
      </c>
      <c r="P68" s="55">
        <v>28</v>
      </c>
      <c r="Q68" s="55">
        <v>2.91554867864253</v>
      </c>
      <c r="R68" s="110">
        <f>(AVERAGE('Price Book'!$G$6:$G$9))*('Exchange Rates FWD'!$AD$9)</f>
        <v>2.9155486786425251</v>
      </c>
      <c r="S68" s="22">
        <f t="shared" si="3"/>
        <v>4.8849813083506888E-15</v>
      </c>
      <c r="T68" s="55">
        <v>8760</v>
      </c>
      <c r="U68" s="55">
        <v>1021608.25699634</v>
      </c>
      <c r="V68" s="22">
        <f t="shared" si="1"/>
        <v>1021608.2569963424</v>
      </c>
      <c r="W68" s="22">
        <f t="shared" si="2"/>
        <v>-2.3930129201905908E-15</v>
      </c>
      <c r="X68" s="55">
        <v>1021608.25699634</v>
      </c>
      <c r="Y68" s="56" t="s">
        <v>134</v>
      </c>
      <c r="Z68" s="55"/>
      <c r="AA68" s="55"/>
      <c r="AB68" s="56" t="s">
        <v>126</v>
      </c>
      <c r="AC68" s="56" t="s">
        <v>126</v>
      </c>
      <c r="AD68" s="56" t="s">
        <v>127</v>
      </c>
      <c r="AE68" s="56" t="s">
        <v>124</v>
      </c>
      <c r="AF68" s="56" t="s">
        <v>308</v>
      </c>
      <c r="AG68" s="56" t="s">
        <v>352</v>
      </c>
      <c r="AH68" s="56" t="s">
        <v>125</v>
      </c>
      <c r="AI68" s="56" t="s">
        <v>125</v>
      </c>
      <c r="AJ68" s="56" t="s">
        <v>125</v>
      </c>
      <c r="AK68" s="56" t="s">
        <v>125</v>
      </c>
      <c r="AL68" s="56" t="s">
        <v>125</v>
      </c>
      <c r="AM68" s="58">
        <v>40179</v>
      </c>
      <c r="AN68" s="58">
        <v>40543</v>
      </c>
      <c r="AO68" s="56" t="s">
        <v>128</v>
      </c>
      <c r="AP68" s="55">
        <v>8760</v>
      </c>
      <c r="AQ68" s="56" t="s">
        <v>125</v>
      </c>
      <c r="AR68" s="55"/>
      <c r="AS68" s="58"/>
      <c r="AT68" s="56" t="s">
        <v>125</v>
      </c>
      <c r="AU68" s="56" t="s">
        <v>125</v>
      </c>
      <c r="AV68" s="56" t="s">
        <v>310</v>
      </c>
      <c r="AW68" s="56" t="s">
        <v>129</v>
      </c>
      <c r="AX68" s="55">
        <v>0</v>
      </c>
      <c r="AY68" s="55">
        <v>0</v>
      </c>
      <c r="AZ68" s="56" t="s">
        <v>124</v>
      </c>
      <c r="BA68" s="55">
        <v>0</v>
      </c>
      <c r="BB68" s="55">
        <v>0</v>
      </c>
      <c r="BC68" s="56" t="s">
        <v>124</v>
      </c>
      <c r="BD68" s="55">
        <v>0</v>
      </c>
      <c r="BE68" s="55">
        <v>0</v>
      </c>
      <c r="BF68" s="56" t="s">
        <v>124</v>
      </c>
      <c r="BG68" s="55">
        <v>0</v>
      </c>
      <c r="BH68" s="55">
        <v>0</v>
      </c>
      <c r="BI68" s="56" t="s">
        <v>124</v>
      </c>
      <c r="BJ68" s="55"/>
      <c r="BK68" s="55"/>
      <c r="BL68" s="56" t="s">
        <v>130</v>
      </c>
      <c r="BM68" s="56" t="s">
        <v>125</v>
      </c>
      <c r="BN68" s="56" t="s">
        <v>125</v>
      </c>
      <c r="BO68" s="55"/>
      <c r="BP68" s="55"/>
      <c r="BQ68" s="56" t="s">
        <v>125</v>
      </c>
      <c r="BR68" s="56" t="s">
        <v>125</v>
      </c>
      <c r="BS68" s="56" t="s">
        <v>125</v>
      </c>
      <c r="BT68" s="56" t="s">
        <v>125</v>
      </c>
      <c r="BU68" s="56" t="s">
        <v>357</v>
      </c>
      <c r="BV68" s="56" t="s">
        <v>131</v>
      </c>
      <c r="BW68" s="56" t="s">
        <v>125</v>
      </c>
      <c r="BX68" s="56" t="s">
        <v>125</v>
      </c>
      <c r="BY68" s="56" t="s">
        <v>125</v>
      </c>
      <c r="BZ68" s="56" t="s">
        <v>125</v>
      </c>
      <c r="CA68" s="56" t="s">
        <v>125</v>
      </c>
      <c r="CB68" s="56" t="s">
        <v>125</v>
      </c>
      <c r="CC68" s="55">
        <v>0</v>
      </c>
      <c r="CD68" s="55">
        <v>0</v>
      </c>
      <c r="CE68" s="55">
        <v>0</v>
      </c>
      <c r="CF68" s="58"/>
      <c r="CG68" s="58"/>
      <c r="CH68" s="56" t="s">
        <v>125</v>
      </c>
      <c r="CI68" s="59"/>
      <c r="CJ68" s="55"/>
      <c r="CK68" s="56" t="s">
        <v>125</v>
      </c>
      <c r="CL68" s="55"/>
      <c r="CM68" s="55"/>
      <c r="CN68" s="56" t="s">
        <v>125</v>
      </c>
      <c r="CO68" s="55"/>
      <c r="CP68" s="55"/>
      <c r="CQ68" s="56" t="s">
        <v>125</v>
      </c>
      <c r="CR68" s="55"/>
      <c r="CS68" s="55"/>
      <c r="CT68" s="56" t="s">
        <v>125</v>
      </c>
      <c r="CU68" s="56" t="s">
        <v>125</v>
      </c>
      <c r="CV68" s="56" t="s">
        <v>125</v>
      </c>
      <c r="CW68" s="56" t="s">
        <v>125</v>
      </c>
      <c r="CX68" s="56" t="s">
        <v>125</v>
      </c>
      <c r="CY68" s="56" t="s">
        <v>125</v>
      </c>
      <c r="CZ68" s="58">
        <v>40848</v>
      </c>
      <c r="DA68" s="56" t="s">
        <v>352</v>
      </c>
      <c r="DB68" s="56" t="s">
        <v>125</v>
      </c>
      <c r="DC68" s="56" t="s">
        <v>313</v>
      </c>
      <c r="DD68" s="56" t="s">
        <v>314</v>
      </c>
      <c r="DE68" s="56" t="s">
        <v>125</v>
      </c>
      <c r="DF68" s="56" t="s">
        <v>125</v>
      </c>
      <c r="DG68" s="56" t="s">
        <v>125</v>
      </c>
      <c r="DH68" s="55">
        <v>0</v>
      </c>
      <c r="DI68" s="56" t="s">
        <v>125</v>
      </c>
      <c r="DJ68" s="56" t="s">
        <v>132</v>
      </c>
      <c r="DK68" s="56" t="s">
        <v>125</v>
      </c>
      <c r="DL68" s="56" t="s">
        <v>125</v>
      </c>
      <c r="DM68" s="56" t="s">
        <v>125</v>
      </c>
      <c r="DN68" s="56" t="s">
        <v>486</v>
      </c>
      <c r="DO68" s="56" t="s">
        <v>485</v>
      </c>
      <c r="DP68" s="56" t="s">
        <v>125</v>
      </c>
      <c r="DQ68" s="56" t="s">
        <v>125</v>
      </c>
      <c r="DR68" s="56" t="s">
        <v>125</v>
      </c>
      <c r="DS68" s="56" t="s">
        <v>125</v>
      </c>
      <c r="DT68" s="56" t="s">
        <v>125</v>
      </c>
      <c r="DU68" s="56" t="s">
        <v>358</v>
      </c>
      <c r="DV68" s="56" t="s">
        <v>125</v>
      </c>
      <c r="DW68" s="56" t="s">
        <v>125</v>
      </c>
    </row>
    <row r="69" spans="2:127" x14ac:dyDescent="0.25">
      <c r="B69" s="55">
        <v>12411</v>
      </c>
      <c r="C69" s="58">
        <v>40483</v>
      </c>
      <c r="D69" s="59">
        <v>0</v>
      </c>
      <c r="E69" s="56" t="s">
        <v>302</v>
      </c>
      <c r="F69" s="56" t="s">
        <v>303</v>
      </c>
      <c r="G69" s="56" t="s">
        <v>122</v>
      </c>
      <c r="H69" s="56" t="s">
        <v>351</v>
      </c>
      <c r="I69" s="56" t="s">
        <v>305</v>
      </c>
      <c r="J69" s="56" t="s">
        <v>315</v>
      </c>
      <c r="K69" s="56" t="s">
        <v>123</v>
      </c>
      <c r="L69" s="55">
        <v>41</v>
      </c>
      <c r="M69" s="56" t="s">
        <v>306</v>
      </c>
      <c r="N69" s="55">
        <v>359160</v>
      </c>
      <c r="O69" s="56" t="s">
        <v>485</v>
      </c>
      <c r="P69" s="55">
        <v>29</v>
      </c>
      <c r="Q69" s="55">
        <v>2.91554867864253</v>
      </c>
      <c r="R69" s="110">
        <f>(AVERAGE('Price Book'!$G$6:$G$9))*('Exchange Rates FWD'!$AD$9)</f>
        <v>2.9155486786425251</v>
      </c>
      <c r="S69" s="22">
        <f t="shared" si="3"/>
        <v>4.8849813083506888E-15</v>
      </c>
      <c r="T69" s="55">
        <v>8760</v>
      </c>
      <c r="U69" s="55">
        <v>1047148.46342125</v>
      </c>
      <c r="V69" s="22">
        <f t="shared" si="1"/>
        <v>1047148.463421251</v>
      </c>
      <c r="W69" s="22">
        <f t="shared" si="2"/>
        <v>-1.000562893459479E-15</v>
      </c>
      <c r="X69" s="55">
        <v>1047148.46342125</v>
      </c>
      <c r="Y69" s="56" t="s">
        <v>134</v>
      </c>
      <c r="Z69" s="55"/>
      <c r="AA69" s="55"/>
      <c r="AB69" s="56" t="s">
        <v>126</v>
      </c>
      <c r="AC69" s="56" t="s">
        <v>126</v>
      </c>
      <c r="AD69" s="56" t="s">
        <v>127</v>
      </c>
      <c r="AE69" s="56" t="s">
        <v>124</v>
      </c>
      <c r="AF69" s="56" t="s">
        <v>308</v>
      </c>
      <c r="AG69" s="56" t="s">
        <v>352</v>
      </c>
      <c r="AH69" s="56" t="s">
        <v>125</v>
      </c>
      <c r="AI69" s="56" t="s">
        <v>125</v>
      </c>
      <c r="AJ69" s="56" t="s">
        <v>125</v>
      </c>
      <c r="AK69" s="56" t="s">
        <v>125</v>
      </c>
      <c r="AL69" s="56" t="s">
        <v>125</v>
      </c>
      <c r="AM69" s="58">
        <v>40179</v>
      </c>
      <c r="AN69" s="58">
        <v>40543</v>
      </c>
      <c r="AO69" s="56" t="s">
        <v>128</v>
      </c>
      <c r="AP69" s="55">
        <v>8760</v>
      </c>
      <c r="AQ69" s="56" t="s">
        <v>125</v>
      </c>
      <c r="AR69" s="55"/>
      <c r="AS69" s="58"/>
      <c r="AT69" s="56" t="s">
        <v>125</v>
      </c>
      <c r="AU69" s="56" t="s">
        <v>125</v>
      </c>
      <c r="AV69" s="56" t="s">
        <v>310</v>
      </c>
      <c r="AW69" s="56" t="s">
        <v>129</v>
      </c>
      <c r="AX69" s="55">
        <v>0</v>
      </c>
      <c r="AY69" s="55">
        <v>0</v>
      </c>
      <c r="AZ69" s="56" t="s">
        <v>124</v>
      </c>
      <c r="BA69" s="55">
        <v>0</v>
      </c>
      <c r="BB69" s="55">
        <v>0</v>
      </c>
      <c r="BC69" s="56" t="s">
        <v>124</v>
      </c>
      <c r="BD69" s="55">
        <v>0</v>
      </c>
      <c r="BE69" s="55">
        <v>0</v>
      </c>
      <c r="BF69" s="56" t="s">
        <v>124</v>
      </c>
      <c r="BG69" s="55">
        <v>0</v>
      </c>
      <c r="BH69" s="55">
        <v>0</v>
      </c>
      <c r="BI69" s="56" t="s">
        <v>124</v>
      </c>
      <c r="BJ69" s="55"/>
      <c r="BK69" s="55"/>
      <c r="BL69" s="56" t="s">
        <v>130</v>
      </c>
      <c r="BM69" s="56" t="s">
        <v>125</v>
      </c>
      <c r="BN69" s="56" t="s">
        <v>125</v>
      </c>
      <c r="BO69" s="55"/>
      <c r="BP69" s="55"/>
      <c r="BQ69" s="56" t="s">
        <v>125</v>
      </c>
      <c r="BR69" s="56" t="s">
        <v>125</v>
      </c>
      <c r="BS69" s="56" t="s">
        <v>125</v>
      </c>
      <c r="BT69" s="56" t="s">
        <v>125</v>
      </c>
      <c r="BU69" s="56" t="s">
        <v>359</v>
      </c>
      <c r="BV69" s="56" t="s">
        <v>131</v>
      </c>
      <c r="BW69" s="56" t="s">
        <v>125</v>
      </c>
      <c r="BX69" s="56" t="s">
        <v>125</v>
      </c>
      <c r="BY69" s="56" t="s">
        <v>125</v>
      </c>
      <c r="BZ69" s="56" t="s">
        <v>125</v>
      </c>
      <c r="CA69" s="56" t="s">
        <v>125</v>
      </c>
      <c r="CB69" s="56" t="s">
        <v>125</v>
      </c>
      <c r="CC69" s="55">
        <v>0</v>
      </c>
      <c r="CD69" s="55">
        <v>0</v>
      </c>
      <c r="CE69" s="55">
        <v>0</v>
      </c>
      <c r="CF69" s="58"/>
      <c r="CG69" s="58"/>
      <c r="CH69" s="56" t="s">
        <v>125</v>
      </c>
      <c r="CI69" s="59"/>
      <c r="CJ69" s="55"/>
      <c r="CK69" s="56" t="s">
        <v>125</v>
      </c>
      <c r="CL69" s="55"/>
      <c r="CM69" s="55"/>
      <c r="CN69" s="56" t="s">
        <v>125</v>
      </c>
      <c r="CO69" s="55"/>
      <c r="CP69" s="55"/>
      <c r="CQ69" s="56" t="s">
        <v>125</v>
      </c>
      <c r="CR69" s="55"/>
      <c r="CS69" s="55"/>
      <c r="CT69" s="56" t="s">
        <v>125</v>
      </c>
      <c r="CU69" s="56" t="s">
        <v>125</v>
      </c>
      <c r="CV69" s="56" t="s">
        <v>125</v>
      </c>
      <c r="CW69" s="56" t="s">
        <v>125</v>
      </c>
      <c r="CX69" s="56" t="s">
        <v>125</v>
      </c>
      <c r="CY69" s="56" t="s">
        <v>125</v>
      </c>
      <c r="CZ69" s="58">
        <v>40848</v>
      </c>
      <c r="DA69" s="56" t="s">
        <v>352</v>
      </c>
      <c r="DB69" s="56" t="s">
        <v>125</v>
      </c>
      <c r="DC69" s="56" t="s">
        <v>313</v>
      </c>
      <c r="DD69" s="56" t="s">
        <v>314</v>
      </c>
      <c r="DE69" s="56" t="s">
        <v>125</v>
      </c>
      <c r="DF69" s="56" t="s">
        <v>125</v>
      </c>
      <c r="DG69" s="56" t="s">
        <v>125</v>
      </c>
      <c r="DH69" s="55">
        <v>0</v>
      </c>
      <c r="DI69" s="56" t="s">
        <v>125</v>
      </c>
      <c r="DJ69" s="56" t="s">
        <v>132</v>
      </c>
      <c r="DK69" s="56" t="s">
        <v>125</v>
      </c>
      <c r="DL69" s="56" t="s">
        <v>125</v>
      </c>
      <c r="DM69" s="56" t="s">
        <v>125</v>
      </c>
      <c r="DN69" s="56" t="s">
        <v>486</v>
      </c>
      <c r="DO69" s="56" t="s">
        <v>485</v>
      </c>
      <c r="DP69" s="56" t="s">
        <v>125</v>
      </c>
      <c r="DQ69" s="56" t="s">
        <v>125</v>
      </c>
      <c r="DR69" s="56" t="s">
        <v>125</v>
      </c>
      <c r="DS69" s="56" t="s">
        <v>125</v>
      </c>
      <c r="DT69" s="56" t="s">
        <v>125</v>
      </c>
      <c r="DU69" s="56" t="s">
        <v>358</v>
      </c>
      <c r="DV69" s="56" t="s">
        <v>125</v>
      </c>
      <c r="DW69" s="56" t="s">
        <v>125</v>
      </c>
    </row>
    <row r="70" spans="2:127" x14ac:dyDescent="0.25">
      <c r="B70" s="55">
        <v>12413</v>
      </c>
      <c r="C70" s="58">
        <v>40179</v>
      </c>
      <c r="D70" s="59">
        <v>0</v>
      </c>
      <c r="E70" s="56" t="s">
        <v>302</v>
      </c>
      <c r="F70" s="56" t="s">
        <v>303</v>
      </c>
      <c r="G70" s="56" t="s">
        <v>122</v>
      </c>
      <c r="H70" s="56" t="s">
        <v>351</v>
      </c>
      <c r="I70" s="56" t="s">
        <v>305</v>
      </c>
      <c r="J70" s="56" t="s">
        <v>315</v>
      </c>
      <c r="K70" s="56" t="s">
        <v>133</v>
      </c>
      <c r="L70" s="55">
        <v>-42</v>
      </c>
      <c r="M70" s="56" t="s">
        <v>306</v>
      </c>
      <c r="N70" s="55">
        <v>-367920</v>
      </c>
      <c r="O70" s="56" t="s">
        <v>485</v>
      </c>
      <c r="P70" s="55">
        <v>30</v>
      </c>
      <c r="Q70" s="55">
        <v>2.91554867864253</v>
      </c>
      <c r="R70" s="110">
        <f>(AVERAGE('Price Book'!$G$6:$G$9))*('Exchange Rates FWD'!$AD$9)</f>
        <v>2.9155486786425251</v>
      </c>
      <c r="S70" s="22">
        <f t="shared" si="3"/>
        <v>4.8849813083506888E-15</v>
      </c>
      <c r="T70" s="55">
        <v>8760</v>
      </c>
      <c r="U70" s="55">
        <v>-1072688.6698461601</v>
      </c>
      <c r="V70" s="22">
        <f t="shared" si="1"/>
        <v>-1072688.6698461596</v>
      </c>
      <c r="W70" s="22">
        <f t="shared" si="2"/>
        <v>4.3410665218876802E-16</v>
      </c>
      <c r="X70" s="55">
        <v>-1072688.6698461601</v>
      </c>
      <c r="Y70" s="56" t="s">
        <v>134</v>
      </c>
      <c r="Z70" s="55"/>
      <c r="AA70" s="55"/>
      <c r="AB70" s="56" t="s">
        <v>126</v>
      </c>
      <c r="AC70" s="56" t="s">
        <v>126</v>
      </c>
      <c r="AD70" s="56" t="s">
        <v>127</v>
      </c>
      <c r="AE70" s="56" t="s">
        <v>124</v>
      </c>
      <c r="AF70" s="56" t="s">
        <v>308</v>
      </c>
      <c r="AG70" s="56" t="s">
        <v>352</v>
      </c>
      <c r="AH70" s="56" t="s">
        <v>125</v>
      </c>
      <c r="AI70" s="56" t="s">
        <v>125</v>
      </c>
      <c r="AJ70" s="56" t="s">
        <v>125</v>
      </c>
      <c r="AK70" s="56" t="s">
        <v>125</v>
      </c>
      <c r="AL70" s="56" t="s">
        <v>125</v>
      </c>
      <c r="AM70" s="58">
        <v>40179</v>
      </c>
      <c r="AN70" s="58">
        <v>40543</v>
      </c>
      <c r="AO70" s="56" t="s">
        <v>128</v>
      </c>
      <c r="AP70" s="55">
        <v>8760</v>
      </c>
      <c r="AQ70" s="56" t="s">
        <v>125</v>
      </c>
      <c r="AR70" s="55"/>
      <c r="AS70" s="58"/>
      <c r="AT70" s="56" t="s">
        <v>125</v>
      </c>
      <c r="AU70" s="56" t="s">
        <v>125</v>
      </c>
      <c r="AV70" s="56" t="s">
        <v>310</v>
      </c>
      <c r="AW70" s="56" t="s">
        <v>129</v>
      </c>
      <c r="AX70" s="55">
        <v>0</v>
      </c>
      <c r="AY70" s="55">
        <v>0</v>
      </c>
      <c r="AZ70" s="56" t="s">
        <v>124</v>
      </c>
      <c r="BA70" s="55">
        <v>0</v>
      </c>
      <c r="BB70" s="55">
        <v>0</v>
      </c>
      <c r="BC70" s="56" t="s">
        <v>124</v>
      </c>
      <c r="BD70" s="55">
        <v>0</v>
      </c>
      <c r="BE70" s="55">
        <v>0</v>
      </c>
      <c r="BF70" s="56" t="s">
        <v>124</v>
      </c>
      <c r="BG70" s="55">
        <v>0</v>
      </c>
      <c r="BH70" s="55">
        <v>0</v>
      </c>
      <c r="BI70" s="56" t="s">
        <v>124</v>
      </c>
      <c r="BJ70" s="55"/>
      <c r="BK70" s="55"/>
      <c r="BL70" s="56" t="s">
        <v>130</v>
      </c>
      <c r="BM70" s="56" t="s">
        <v>125</v>
      </c>
      <c r="BN70" s="56" t="s">
        <v>125</v>
      </c>
      <c r="BO70" s="55"/>
      <c r="BP70" s="55"/>
      <c r="BQ70" s="56" t="s">
        <v>125</v>
      </c>
      <c r="BR70" s="56" t="s">
        <v>125</v>
      </c>
      <c r="BS70" s="56" t="s">
        <v>125</v>
      </c>
      <c r="BT70" s="56" t="s">
        <v>125</v>
      </c>
      <c r="BU70" s="56" t="s">
        <v>360</v>
      </c>
      <c r="BV70" s="56" t="s">
        <v>131</v>
      </c>
      <c r="BW70" s="56" t="s">
        <v>125</v>
      </c>
      <c r="BX70" s="56" t="s">
        <v>125</v>
      </c>
      <c r="BY70" s="56" t="s">
        <v>125</v>
      </c>
      <c r="BZ70" s="56" t="s">
        <v>125</v>
      </c>
      <c r="CA70" s="56" t="s">
        <v>125</v>
      </c>
      <c r="CB70" s="56" t="s">
        <v>125</v>
      </c>
      <c r="CC70" s="55">
        <v>0</v>
      </c>
      <c r="CD70" s="55">
        <v>0</v>
      </c>
      <c r="CE70" s="55">
        <v>0</v>
      </c>
      <c r="CF70" s="58"/>
      <c r="CG70" s="58"/>
      <c r="CH70" s="56" t="s">
        <v>125</v>
      </c>
      <c r="CI70" s="59"/>
      <c r="CJ70" s="55"/>
      <c r="CK70" s="56" t="s">
        <v>125</v>
      </c>
      <c r="CL70" s="55"/>
      <c r="CM70" s="55"/>
      <c r="CN70" s="56" t="s">
        <v>125</v>
      </c>
      <c r="CO70" s="55"/>
      <c r="CP70" s="55"/>
      <c r="CQ70" s="56" t="s">
        <v>125</v>
      </c>
      <c r="CR70" s="55"/>
      <c r="CS70" s="55"/>
      <c r="CT70" s="56" t="s">
        <v>125</v>
      </c>
      <c r="CU70" s="56" t="s">
        <v>125</v>
      </c>
      <c r="CV70" s="56" t="s">
        <v>125</v>
      </c>
      <c r="CW70" s="56" t="s">
        <v>125</v>
      </c>
      <c r="CX70" s="56" t="s">
        <v>125</v>
      </c>
      <c r="CY70" s="56" t="s">
        <v>125</v>
      </c>
      <c r="CZ70" s="58">
        <v>40848</v>
      </c>
      <c r="DA70" s="56" t="s">
        <v>352</v>
      </c>
      <c r="DB70" s="56" t="s">
        <v>125</v>
      </c>
      <c r="DC70" s="56" t="s">
        <v>313</v>
      </c>
      <c r="DD70" s="56" t="s">
        <v>314</v>
      </c>
      <c r="DE70" s="56" t="s">
        <v>125</v>
      </c>
      <c r="DF70" s="56" t="s">
        <v>125</v>
      </c>
      <c r="DG70" s="56" t="s">
        <v>125</v>
      </c>
      <c r="DH70" s="55">
        <v>0</v>
      </c>
      <c r="DI70" s="56" t="s">
        <v>125</v>
      </c>
      <c r="DJ70" s="56" t="s">
        <v>132</v>
      </c>
      <c r="DK70" s="56" t="s">
        <v>125</v>
      </c>
      <c r="DL70" s="56" t="s">
        <v>125</v>
      </c>
      <c r="DM70" s="56" t="s">
        <v>125</v>
      </c>
      <c r="DN70" s="56" t="s">
        <v>486</v>
      </c>
      <c r="DO70" s="56" t="s">
        <v>485</v>
      </c>
      <c r="DP70" s="56" t="s">
        <v>125</v>
      </c>
      <c r="DQ70" s="56" t="s">
        <v>125</v>
      </c>
      <c r="DR70" s="56" t="s">
        <v>125</v>
      </c>
      <c r="DS70" s="56" t="s">
        <v>125</v>
      </c>
      <c r="DT70" s="56" t="s">
        <v>125</v>
      </c>
      <c r="DU70" s="56" t="s">
        <v>358</v>
      </c>
      <c r="DV70" s="56" t="s">
        <v>125</v>
      </c>
      <c r="DW70" s="56" t="s">
        <v>125</v>
      </c>
    </row>
    <row r="71" spans="2:127" x14ac:dyDescent="0.25">
      <c r="B71" s="55">
        <v>12511</v>
      </c>
      <c r="C71" s="58">
        <v>40179</v>
      </c>
      <c r="D71" s="59">
        <v>0</v>
      </c>
      <c r="E71" s="56" t="s">
        <v>302</v>
      </c>
      <c r="F71" s="56" t="s">
        <v>303</v>
      </c>
      <c r="G71" s="56" t="s">
        <v>122</v>
      </c>
      <c r="H71" s="56" t="s">
        <v>361</v>
      </c>
      <c r="I71" s="56" t="s">
        <v>305</v>
      </c>
      <c r="J71" s="56" t="s">
        <v>315</v>
      </c>
      <c r="K71" s="56" t="s">
        <v>123</v>
      </c>
      <c r="L71" s="55">
        <v>40</v>
      </c>
      <c r="M71" s="56" t="s">
        <v>306</v>
      </c>
      <c r="N71" s="55">
        <v>351360</v>
      </c>
      <c r="O71" s="56" t="s">
        <v>485</v>
      </c>
      <c r="P71" s="55">
        <v>28</v>
      </c>
      <c r="Q71" s="55">
        <v>8.1635363001990697</v>
      </c>
      <c r="R71" s="22">
        <f>'Price Book'!$G$12*('Exchange Rates FWD'!$AD$9)</f>
        <v>8.1635363001990697</v>
      </c>
      <c r="S71" s="22">
        <f t="shared" si="3"/>
        <v>0</v>
      </c>
      <c r="T71" s="55">
        <v>8784</v>
      </c>
      <c r="U71" s="55">
        <v>2868340.1144379498</v>
      </c>
      <c r="V71" s="22">
        <f t="shared" si="1"/>
        <v>2868340.1144379452</v>
      </c>
      <c r="W71" s="22">
        <f t="shared" si="2"/>
        <v>1.6234521316485698E-15</v>
      </c>
      <c r="X71" s="55">
        <v>2868340.1144379498</v>
      </c>
      <c r="Y71" s="56" t="s">
        <v>134</v>
      </c>
      <c r="Z71" s="55"/>
      <c r="AA71" s="55"/>
      <c r="AB71" s="56" t="s">
        <v>126</v>
      </c>
      <c r="AC71" s="56" t="s">
        <v>126</v>
      </c>
      <c r="AD71" s="56" t="s">
        <v>127</v>
      </c>
      <c r="AE71" s="56" t="s">
        <v>408</v>
      </c>
      <c r="AF71" s="56" t="s">
        <v>308</v>
      </c>
      <c r="AG71" s="56" t="s">
        <v>352</v>
      </c>
      <c r="AH71" s="56" t="s">
        <v>125</v>
      </c>
      <c r="AI71" s="56" t="s">
        <v>125</v>
      </c>
      <c r="AJ71" s="56" t="s">
        <v>125</v>
      </c>
      <c r="AK71" s="56" t="s">
        <v>125</v>
      </c>
      <c r="AL71" s="56" t="s">
        <v>125</v>
      </c>
      <c r="AM71" s="58">
        <v>40909</v>
      </c>
      <c r="AN71" s="58">
        <v>41274</v>
      </c>
      <c r="AO71" s="56" t="s">
        <v>128</v>
      </c>
      <c r="AP71" s="55">
        <v>8784</v>
      </c>
      <c r="AQ71" s="56" t="s">
        <v>125</v>
      </c>
      <c r="AR71" s="55"/>
      <c r="AS71" s="58"/>
      <c r="AT71" s="56" t="s">
        <v>125</v>
      </c>
      <c r="AU71" s="56" t="s">
        <v>125</v>
      </c>
      <c r="AV71" s="56" t="s">
        <v>310</v>
      </c>
      <c r="AW71" s="56" t="s">
        <v>129</v>
      </c>
      <c r="AX71" s="55">
        <v>0</v>
      </c>
      <c r="AY71" s="55">
        <v>0</v>
      </c>
      <c r="AZ71" s="56" t="s">
        <v>408</v>
      </c>
      <c r="BA71" s="55">
        <v>0</v>
      </c>
      <c r="BB71" s="55">
        <v>0</v>
      </c>
      <c r="BC71" s="56" t="s">
        <v>408</v>
      </c>
      <c r="BD71" s="55">
        <v>0</v>
      </c>
      <c r="BE71" s="55">
        <v>0</v>
      </c>
      <c r="BF71" s="56" t="s">
        <v>408</v>
      </c>
      <c r="BG71" s="55">
        <v>0</v>
      </c>
      <c r="BH71" s="55">
        <v>0</v>
      </c>
      <c r="BI71" s="56" t="s">
        <v>408</v>
      </c>
      <c r="BJ71" s="55"/>
      <c r="BK71" s="55"/>
      <c r="BL71" s="56" t="s">
        <v>130</v>
      </c>
      <c r="BM71" s="56" t="s">
        <v>125</v>
      </c>
      <c r="BN71" s="56" t="s">
        <v>125</v>
      </c>
      <c r="BO71" s="55"/>
      <c r="BP71" s="55"/>
      <c r="BQ71" s="56" t="s">
        <v>125</v>
      </c>
      <c r="BR71" s="56" t="s">
        <v>125</v>
      </c>
      <c r="BS71" s="56" t="s">
        <v>125</v>
      </c>
      <c r="BT71" s="56" t="s">
        <v>125</v>
      </c>
      <c r="BU71" s="56" t="s">
        <v>449</v>
      </c>
      <c r="BV71" s="56" t="s">
        <v>131</v>
      </c>
      <c r="BW71" s="56" t="s">
        <v>125</v>
      </c>
      <c r="BX71" s="56" t="s">
        <v>125</v>
      </c>
      <c r="BY71" s="56" t="s">
        <v>125</v>
      </c>
      <c r="BZ71" s="56" t="s">
        <v>125</v>
      </c>
      <c r="CA71" s="56" t="s">
        <v>125</v>
      </c>
      <c r="CB71" s="56" t="s">
        <v>125</v>
      </c>
      <c r="CC71" s="55">
        <v>0</v>
      </c>
      <c r="CD71" s="55">
        <v>0</v>
      </c>
      <c r="CE71" s="55">
        <v>0</v>
      </c>
      <c r="CF71" s="58"/>
      <c r="CG71" s="58"/>
      <c r="CH71" s="56" t="s">
        <v>125</v>
      </c>
      <c r="CI71" s="59"/>
      <c r="CJ71" s="55"/>
      <c r="CK71" s="56" t="s">
        <v>125</v>
      </c>
      <c r="CL71" s="55"/>
      <c r="CM71" s="55"/>
      <c r="CN71" s="56" t="s">
        <v>125</v>
      </c>
      <c r="CO71" s="55"/>
      <c r="CP71" s="55"/>
      <c r="CQ71" s="56" t="s">
        <v>125</v>
      </c>
      <c r="CR71" s="55"/>
      <c r="CS71" s="55"/>
      <c r="CT71" s="56" t="s">
        <v>125</v>
      </c>
      <c r="CU71" s="56" t="s">
        <v>125</v>
      </c>
      <c r="CV71" s="56" t="s">
        <v>125</v>
      </c>
      <c r="CW71" s="56" t="s">
        <v>125</v>
      </c>
      <c r="CX71" s="56" t="s">
        <v>125</v>
      </c>
      <c r="CY71" s="56" t="s">
        <v>125</v>
      </c>
      <c r="CZ71" s="58">
        <v>40544</v>
      </c>
      <c r="DA71" s="56" t="s">
        <v>352</v>
      </c>
      <c r="DB71" s="56" t="s">
        <v>125</v>
      </c>
      <c r="DC71" s="56" t="s">
        <v>313</v>
      </c>
      <c r="DD71" s="56" t="s">
        <v>314</v>
      </c>
      <c r="DE71" s="56" t="s">
        <v>125</v>
      </c>
      <c r="DF71" s="56" t="s">
        <v>125</v>
      </c>
      <c r="DG71" s="56" t="s">
        <v>125</v>
      </c>
      <c r="DH71" s="55">
        <v>0</v>
      </c>
      <c r="DI71" s="56" t="s">
        <v>125</v>
      </c>
      <c r="DJ71" s="56" t="s">
        <v>132</v>
      </c>
      <c r="DK71" s="56" t="s">
        <v>125</v>
      </c>
      <c r="DL71" s="56" t="s">
        <v>125</v>
      </c>
      <c r="DM71" s="56" t="s">
        <v>125</v>
      </c>
      <c r="DN71" s="56" t="s">
        <v>486</v>
      </c>
      <c r="DO71" s="56" t="s">
        <v>485</v>
      </c>
      <c r="DP71" s="56" t="s">
        <v>125</v>
      </c>
      <c r="DQ71" s="56" t="s">
        <v>125</v>
      </c>
      <c r="DR71" s="56" t="s">
        <v>125</v>
      </c>
      <c r="DS71" s="56" t="s">
        <v>125</v>
      </c>
      <c r="DT71" s="56" t="s">
        <v>125</v>
      </c>
      <c r="DU71" s="56" t="s">
        <v>450</v>
      </c>
      <c r="DV71" s="56" t="s">
        <v>125</v>
      </c>
      <c r="DW71" s="56" t="s">
        <v>125</v>
      </c>
    </row>
    <row r="72" spans="2:127" x14ac:dyDescent="0.25">
      <c r="B72" s="55">
        <v>12513</v>
      </c>
      <c r="C72" s="58">
        <v>40179</v>
      </c>
      <c r="D72" s="59">
        <v>0</v>
      </c>
      <c r="E72" s="56" t="s">
        <v>302</v>
      </c>
      <c r="F72" s="56" t="s">
        <v>303</v>
      </c>
      <c r="G72" s="56" t="s">
        <v>122</v>
      </c>
      <c r="H72" s="56" t="s">
        <v>361</v>
      </c>
      <c r="I72" s="56" t="s">
        <v>305</v>
      </c>
      <c r="J72" s="56" t="s">
        <v>315</v>
      </c>
      <c r="K72" s="56" t="s">
        <v>123</v>
      </c>
      <c r="L72" s="55">
        <v>41</v>
      </c>
      <c r="M72" s="56" t="s">
        <v>306</v>
      </c>
      <c r="N72" s="55">
        <v>360144</v>
      </c>
      <c r="O72" s="56" t="s">
        <v>485</v>
      </c>
      <c r="P72" s="55">
        <v>29</v>
      </c>
      <c r="Q72" s="55">
        <v>8.1635363001990697</v>
      </c>
      <c r="R72" s="22">
        <f>'Price Book'!$G$12*('Exchange Rates FWD'!$AD$9)</f>
        <v>8.1635363001990697</v>
      </c>
      <c r="S72" s="22">
        <f t="shared" ref="S72:S84" si="4">Q72-R72</f>
        <v>0</v>
      </c>
      <c r="T72" s="55">
        <v>8784</v>
      </c>
      <c r="U72" s="55">
        <v>2940048.6172988899</v>
      </c>
      <c r="V72" s="22">
        <f t="shared" si="1"/>
        <v>2940048.6172988941</v>
      </c>
      <c r="W72" s="22">
        <f t="shared" si="2"/>
        <v>-1.4254701643743582E-15</v>
      </c>
      <c r="X72" s="55">
        <v>2940048.6172988899</v>
      </c>
      <c r="Y72" s="56" t="s">
        <v>134</v>
      </c>
      <c r="Z72" s="55"/>
      <c r="AA72" s="55"/>
      <c r="AB72" s="56" t="s">
        <v>126</v>
      </c>
      <c r="AC72" s="56" t="s">
        <v>126</v>
      </c>
      <c r="AD72" s="56" t="s">
        <v>127</v>
      </c>
      <c r="AE72" s="56" t="s">
        <v>408</v>
      </c>
      <c r="AF72" s="56" t="s">
        <v>308</v>
      </c>
      <c r="AG72" s="56" t="s">
        <v>352</v>
      </c>
      <c r="AH72" s="56" t="s">
        <v>125</v>
      </c>
      <c r="AI72" s="56" t="s">
        <v>125</v>
      </c>
      <c r="AJ72" s="56" t="s">
        <v>125</v>
      </c>
      <c r="AK72" s="56" t="s">
        <v>125</v>
      </c>
      <c r="AL72" s="56" t="s">
        <v>125</v>
      </c>
      <c r="AM72" s="58">
        <v>40909</v>
      </c>
      <c r="AN72" s="58">
        <v>41274</v>
      </c>
      <c r="AO72" s="56" t="s">
        <v>128</v>
      </c>
      <c r="AP72" s="55">
        <v>8784</v>
      </c>
      <c r="AQ72" s="56" t="s">
        <v>125</v>
      </c>
      <c r="AR72" s="55"/>
      <c r="AS72" s="58"/>
      <c r="AT72" s="56" t="s">
        <v>125</v>
      </c>
      <c r="AU72" s="56" t="s">
        <v>125</v>
      </c>
      <c r="AV72" s="56" t="s">
        <v>310</v>
      </c>
      <c r="AW72" s="56" t="s">
        <v>129</v>
      </c>
      <c r="AX72" s="55">
        <v>0</v>
      </c>
      <c r="AY72" s="55">
        <v>0</v>
      </c>
      <c r="AZ72" s="56" t="s">
        <v>408</v>
      </c>
      <c r="BA72" s="55">
        <v>0</v>
      </c>
      <c r="BB72" s="55">
        <v>0</v>
      </c>
      <c r="BC72" s="56" t="s">
        <v>408</v>
      </c>
      <c r="BD72" s="55">
        <v>0</v>
      </c>
      <c r="BE72" s="55">
        <v>0</v>
      </c>
      <c r="BF72" s="56" t="s">
        <v>408</v>
      </c>
      <c r="BG72" s="55">
        <v>0</v>
      </c>
      <c r="BH72" s="55">
        <v>0</v>
      </c>
      <c r="BI72" s="56" t="s">
        <v>408</v>
      </c>
      <c r="BJ72" s="55"/>
      <c r="BK72" s="55"/>
      <c r="BL72" s="56" t="s">
        <v>130</v>
      </c>
      <c r="BM72" s="56" t="s">
        <v>125</v>
      </c>
      <c r="BN72" s="56" t="s">
        <v>125</v>
      </c>
      <c r="BO72" s="55"/>
      <c r="BP72" s="55"/>
      <c r="BQ72" s="56" t="s">
        <v>125</v>
      </c>
      <c r="BR72" s="56" t="s">
        <v>125</v>
      </c>
      <c r="BS72" s="56" t="s">
        <v>125</v>
      </c>
      <c r="BT72" s="56" t="s">
        <v>125</v>
      </c>
      <c r="BU72" s="56" t="s">
        <v>451</v>
      </c>
      <c r="BV72" s="56" t="s">
        <v>131</v>
      </c>
      <c r="BW72" s="56" t="s">
        <v>125</v>
      </c>
      <c r="BX72" s="56" t="s">
        <v>125</v>
      </c>
      <c r="BY72" s="56" t="s">
        <v>125</v>
      </c>
      <c r="BZ72" s="56" t="s">
        <v>125</v>
      </c>
      <c r="CA72" s="56" t="s">
        <v>125</v>
      </c>
      <c r="CB72" s="56" t="s">
        <v>125</v>
      </c>
      <c r="CC72" s="55">
        <v>0</v>
      </c>
      <c r="CD72" s="55">
        <v>0</v>
      </c>
      <c r="CE72" s="55">
        <v>0</v>
      </c>
      <c r="CF72" s="58"/>
      <c r="CG72" s="58"/>
      <c r="CH72" s="56" t="s">
        <v>125</v>
      </c>
      <c r="CI72" s="59"/>
      <c r="CJ72" s="55"/>
      <c r="CK72" s="56" t="s">
        <v>125</v>
      </c>
      <c r="CL72" s="55"/>
      <c r="CM72" s="55"/>
      <c r="CN72" s="56" t="s">
        <v>125</v>
      </c>
      <c r="CO72" s="55"/>
      <c r="CP72" s="55"/>
      <c r="CQ72" s="56" t="s">
        <v>125</v>
      </c>
      <c r="CR72" s="55"/>
      <c r="CS72" s="55"/>
      <c r="CT72" s="56" t="s">
        <v>125</v>
      </c>
      <c r="CU72" s="56" t="s">
        <v>125</v>
      </c>
      <c r="CV72" s="56" t="s">
        <v>125</v>
      </c>
      <c r="CW72" s="56" t="s">
        <v>125</v>
      </c>
      <c r="CX72" s="56" t="s">
        <v>125</v>
      </c>
      <c r="CY72" s="56" t="s">
        <v>125</v>
      </c>
      <c r="CZ72" s="58">
        <v>40544</v>
      </c>
      <c r="DA72" s="56" t="s">
        <v>352</v>
      </c>
      <c r="DB72" s="56" t="s">
        <v>125</v>
      </c>
      <c r="DC72" s="56" t="s">
        <v>313</v>
      </c>
      <c r="DD72" s="56" t="s">
        <v>314</v>
      </c>
      <c r="DE72" s="56" t="s">
        <v>125</v>
      </c>
      <c r="DF72" s="56" t="s">
        <v>125</v>
      </c>
      <c r="DG72" s="56" t="s">
        <v>125</v>
      </c>
      <c r="DH72" s="55">
        <v>0</v>
      </c>
      <c r="DI72" s="56" t="s">
        <v>125</v>
      </c>
      <c r="DJ72" s="56" t="s">
        <v>132</v>
      </c>
      <c r="DK72" s="56" t="s">
        <v>125</v>
      </c>
      <c r="DL72" s="56" t="s">
        <v>125</v>
      </c>
      <c r="DM72" s="56" t="s">
        <v>125</v>
      </c>
      <c r="DN72" s="56" t="s">
        <v>486</v>
      </c>
      <c r="DO72" s="56" t="s">
        <v>485</v>
      </c>
      <c r="DP72" s="56" t="s">
        <v>125</v>
      </c>
      <c r="DQ72" s="56" t="s">
        <v>125</v>
      </c>
      <c r="DR72" s="56" t="s">
        <v>125</v>
      </c>
      <c r="DS72" s="56" t="s">
        <v>125</v>
      </c>
      <c r="DT72" s="56" t="s">
        <v>125</v>
      </c>
      <c r="DU72" s="56" t="s">
        <v>450</v>
      </c>
      <c r="DV72" s="56" t="s">
        <v>125</v>
      </c>
      <c r="DW72" s="56" t="s">
        <v>125</v>
      </c>
    </row>
    <row r="73" spans="2:127" x14ac:dyDescent="0.25">
      <c r="B73" s="55">
        <v>12515</v>
      </c>
      <c r="C73" s="58">
        <v>40179</v>
      </c>
      <c r="D73" s="59">
        <v>0</v>
      </c>
      <c r="E73" s="56" t="s">
        <v>302</v>
      </c>
      <c r="F73" s="56" t="s">
        <v>303</v>
      </c>
      <c r="G73" s="56" t="s">
        <v>122</v>
      </c>
      <c r="H73" s="56" t="s">
        <v>361</v>
      </c>
      <c r="I73" s="56" t="s">
        <v>305</v>
      </c>
      <c r="J73" s="56" t="s">
        <v>315</v>
      </c>
      <c r="K73" s="56" t="s">
        <v>133</v>
      </c>
      <c r="L73" s="55">
        <v>-42</v>
      </c>
      <c r="M73" s="56" t="s">
        <v>306</v>
      </c>
      <c r="N73" s="55">
        <v>-368928</v>
      </c>
      <c r="O73" s="56" t="s">
        <v>485</v>
      </c>
      <c r="P73" s="55">
        <v>30</v>
      </c>
      <c r="Q73" s="55">
        <v>8.1635363001990697</v>
      </c>
      <c r="R73" s="22">
        <f>'Price Book'!$G$12*('Exchange Rates FWD'!$AD$9)</f>
        <v>8.1635363001990697</v>
      </c>
      <c r="S73" s="22">
        <f t="shared" si="4"/>
        <v>0</v>
      </c>
      <c r="T73" s="55">
        <v>8784</v>
      </c>
      <c r="U73" s="55">
        <v>-3011757.1201598402</v>
      </c>
      <c r="V73" s="22">
        <f t="shared" si="1"/>
        <v>-3011757.1201598425</v>
      </c>
      <c r="W73" s="22">
        <f t="shared" si="2"/>
        <v>-7.7307244364217801E-16</v>
      </c>
      <c r="X73" s="55">
        <v>-3011757.1201598402</v>
      </c>
      <c r="Y73" s="56" t="s">
        <v>134</v>
      </c>
      <c r="Z73" s="55"/>
      <c r="AA73" s="55"/>
      <c r="AB73" s="56" t="s">
        <v>126</v>
      </c>
      <c r="AC73" s="56" t="s">
        <v>126</v>
      </c>
      <c r="AD73" s="56" t="s">
        <v>127</v>
      </c>
      <c r="AE73" s="56" t="s">
        <v>408</v>
      </c>
      <c r="AF73" s="56" t="s">
        <v>308</v>
      </c>
      <c r="AG73" s="56" t="s">
        <v>352</v>
      </c>
      <c r="AH73" s="56" t="s">
        <v>125</v>
      </c>
      <c r="AI73" s="56" t="s">
        <v>125</v>
      </c>
      <c r="AJ73" s="56" t="s">
        <v>125</v>
      </c>
      <c r="AK73" s="56" t="s">
        <v>125</v>
      </c>
      <c r="AL73" s="56" t="s">
        <v>125</v>
      </c>
      <c r="AM73" s="58">
        <v>40909</v>
      </c>
      <c r="AN73" s="58">
        <v>41274</v>
      </c>
      <c r="AO73" s="56" t="s">
        <v>128</v>
      </c>
      <c r="AP73" s="55">
        <v>8784</v>
      </c>
      <c r="AQ73" s="56" t="s">
        <v>125</v>
      </c>
      <c r="AR73" s="55"/>
      <c r="AS73" s="58"/>
      <c r="AT73" s="56" t="s">
        <v>125</v>
      </c>
      <c r="AU73" s="56" t="s">
        <v>125</v>
      </c>
      <c r="AV73" s="56" t="s">
        <v>310</v>
      </c>
      <c r="AW73" s="56" t="s">
        <v>129</v>
      </c>
      <c r="AX73" s="55">
        <v>0</v>
      </c>
      <c r="AY73" s="55">
        <v>0</v>
      </c>
      <c r="AZ73" s="56" t="s">
        <v>408</v>
      </c>
      <c r="BA73" s="55">
        <v>0</v>
      </c>
      <c r="BB73" s="55">
        <v>0</v>
      </c>
      <c r="BC73" s="56" t="s">
        <v>408</v>
      </c>
      <c r="BD73" s="55">
        <v>0</v>
      </c>
      <c r="BE73" s="55">
        <v>0</v>
      </c>
      <c r="BF73" s="56" t="s">
        <v>408</v>
      </c>
      <c r="BG73" s="55">
        <v>0</v>
      </c>
      <c r="BH73" s="55">
        <v>0</v>
      </c>
      <c r="BI73" s="56" t="s">
        <v>408</v>
      </c>
      <c r="BJ73" s="55"/>
      <c r="BK73" s="55"/>
      <c r="BL73" s="56" t="s">
        <v>130</v>
      </c>
      <c r="BM73" s="56" t="s">
        <v>125</v>
      </c>
      <c r="BN73" s="56" t="s">
        <v>125</v>
      </c>
      <c r="BO73" s="55"/>
      <c r="BP73" s="55"/>
      <c r="BQ73" s="56" t="s">
        <v>125</v>
      </c>
      <c r="BR73" s="56" t="s">
        <v>125</v>
      </c>
      <c r="BS73" s="56" t="s">
        <v>125</v>
      </c>
      <c r="BT73" s="56" t="s">
        <v>125</v>
      </c>
      <c r="BU73" s="56" t="s">
        <v>452</v>
      </c>
      <c r="BV73" s="56" t="s">
        <v>131</v>
      </c>
      <c r="BW73" s="56" t="s">
        <v>125</v>
      </c>
      <c r="BX73" s="56" t="s">
        <v>125</v>
      </c>
      <c r="BY73" s="56" t="s">
        <v>125</v>
      </c>
      <c r="BZ73" s="56" t="s">
        <v>125</v>
      </c>
      <c r="CA73" s="56" t="s">
        <v>125</v>
      </c>
      <c r="CB73" s="56" t="s">
        <v>125</v>
      </c>
      <c r="CC73" s="55">
        <v>0</v>
      </c>
      <c r="CD73" s="55">
        <v>0</v>
      </c>
      <c r="CE73" s="55">
        <v>0</v>
      </c>
      <c r="CF73" s="58"/>
      <c r="CG73" s="58"/>
      <c r="CH73" s="56" t="s">
        <v>125</v>
      </c>
      <c r="CI73" s="59"/>
      <c r="CJ73" s="55"/>
      <c r="CK73" s="56" t="s">
        <v>125</v>
      </c>
      <c r="CL73" s="55"/>
      <c r="CM73" s="55"/>
      <c r="CN73" s="56" t="s">
        <v>125</v>
      </c>
      <c r="CO73" s="55"/>
      <c r="CP73" s="55"/>
      <c r="CQ73" s="56" t="s">
        <v>125</v>
      </c>
      <c r="CR73" s="55"/>
      <c r="CS73" s="55"/>
      <c r="CT73" s="56" t="s">
        <v>125</v>
      </c>
      <c r="CU73" s="56" t="s">
        <v>125</v>
      </c>
      <c r="CV73" s="56" t="s">
        <v>125</v>
      </c>
      <c r="CW73" s="56" t="s">
        <v>125</v>
      </c>
      <c r="CX73" s="56" t="s">
        <v>125</v>
      </c>
      <c r="CY73" s="56" t="s">
        <v>125</v>
      </c>
      <c r="CZ73" s="58">
        <v>40544</v>
      </c>
      <c r="DA73" s="56" t="s">
        <v>352</v>
      </c>
      <c r="DB73" s="56" t="s">
        <v>125</v>
      </c>
      <c r="DC73" s="56" t="s">
        <v>313</v>
      </c>
      <c r="DD73" s="56" t="s">
        <v>314</v>
      </c>
      <c r="DE73" s="56" t="s">
        <v>125</v>
      </c>
      <c r="DF73" s="56" t="s">
        <v>125</v>
      </c>
      <c r="DG73" s="56" t="s">
        <v>125</v>
      </c>
      <c r="DH73" s="55">
        <v>0</v>
      </c>
      <c r="DI73" s="56" t="s">
        <v>125</v>
      </c>
      <c r="DJ73" s="56" t="s">
        <v>132</v>
      </c>
      <c r="DK73" s="56" t="s">
        <v>125</v>
      </c>
      <c r="DL73" s="56" t="s">
        <v>125</v>
      </c>
      <c r="DM73" s="56" t="s">
        <v>125</v>
      </c>
      <c r="DN73" s="56" t="s">
        <v>486</v>
      </c>
      <c r="DO73" s="56" t="s">
        <v>485</v>
      </c>
      <c r="DP73" s="56" t="s">
        <v>125</v>
      </c>
      <c r="DQ73" s="56" t="s">
        <v>125</v>
      </c>
      <c r="DR73" s="56" t="s">
        <v>125</v>
      </c>
      <c r="DS73" s="56" t="s">
        <v>125</v>
      </c>
      <c r="DT73" s="56" t="s">
        <v>125</v>
      </c>
      <c r="DU73" s="56" t="s">
        <v>450</v>
      </c>
      <c r="DV73" s="56" t="s">
        <v>125</v>
      </c>
      <c r="DW73" s="56" t="s">
        <v>125</v>
      </c>
    </row>
    <row r="74" spans="2:127" x14ac:dyDescent="0.25">
      <c r="B74" s="55">
        <v>12415</v>
      </c>
      <c r="C74" s="58">
        <v>40179</v>
      </c>
      <c r="D74" s="59">
        <v>0</v>
      </c>
      <c r="E74" s="56" t="s">
        <v>302</v>
      </c>
      <c r="F74" s="56" t="s">
        <v>303</v>
      </c>
      <c r="G74" s="56" t="s">
        <v>122</v>
      </c>
      <c r="H74" s="56" t="s">
        <v>361</v>
      </c>
      <c r="I74" s="56" t="s">
        <v>305</v>
      </c>
      <c r="J74" s="56" t="s">
        <v>315</v>
      </c>
      <c r="K74" s="56" t="s">
        <v>123</v>
      </c>
      <c r="L74" s="55">
        <v>40</v>
      </c>
      <c r="M74" s="56" t="s">
        <v>306</v>
      </c>
      <c r="N74" s="55">
        <v>351360</v>
      </c>
      <c r="O74" s="56" t="s">
        <v>485</v>
      </c>
      <c r="P74" s="55">
        <v>28</v>
      </c>
      <c r="Q74" s="55">
        <v>8.1635363001990697</v>
      </c>
      <c r="R74" s="22">
        <f>'Price Book'!$G$12*('Exchange Rates FWD'!$AD$9)</f>
        <v>8.1635363001990697</v>
      </c>
      <c r="S74" s="22">
        <f t="shared" si="4"/>
        <v>0</v>
      </c>
      <c r="T74" s="55">
        <v>8784</v>
      </c>
      <c r="U74" s="55">
        <v>2868340.1144379498</v>
      </c>
      <c r="V74" s="22">
        <f t="shared" si="1"/>
        <v>2868340.1144379452</v>
      </c>
      <c r="W74" s="22">
        <f t="shared" si="2"/>
        <v>1.6234521316485698E-15</v>
      </c>
      <c r="X74" s="55">
        <v>2868340.1144379498</v>
      </c>
      <c r="Y74" s="56" t="s">
        <v>134</v>
      </c>
      <c r="Z74" s="55"/>
      <c r="AA74" s="55"/>
      <c r="AB74" s="56" t="s">
        <v>126</v>
      </c>
      <c r="AC74" s="56" t="s">
        <v>126</v>
      </c>
      <c r="AD74" s="56" t="s">
        <v>127</v>
      </c>
      <c r="AE74" s="56" t="s">
        <v>124</v>
      </c>
      <c r="AF74" s="56" t="s">
        <v>308</v>
      </c>
      <c r="AG74" s="56" t="s">
        <v>352</v>
      </c>
      <c r="AH74" s="56" t="s">
        <v>125</v>
      </c>
      <c r="AI74" s="56" t="s">
        <v>125</v>
      </c>
      <c r="AJ74" s="56" t="s">
        <v>125</v>
      </c>
      <c r="AK74" s="56" t="s">
        <v>125</v>
      </c>
      <c r="AL74" s="56" t="s">
        <v>125</v>
      </c>
      <c r="AM74" s="58">
        <v>40909</v>
      </c>
      <c r="AN74" s="58">
        <v>41274</v>
      </c>
      <c r="AO74" s="56" t="s">
        <v>128</v>
      </c>
      <c r="AP74" s="55">
        <v>8784</v>
      </c>
      <c r="AQ74" s="56" t="s">
        <v>125</v>
      </c>
      <c r="AR74" s="55"/>
      <c r="AS74" s="58"/>
      <c r="AT74" s="56" t="s">
        <v>125</v>
      </c>
      <c r="AU74" s="56" t="s">
        <v>125</v>
      </c>
      <c r="AV74" s="56" t="s">
        <v>310</v>
      </c>
      <c r="AW74" s="56" t="s">
        <v>129</v>
      </c>
      <c r="AX74" s="55">
        <v>0</v>
      </c>
      <c r="AY74" s="55">
        <v>0</v>
      </c>
      <c r="AZ74" s="56" t="s">
        <v>124</v>
      </c>
      <c r="BA74" s="55">
        <v>0</v>
      </c>
      <c r="BB74" s="55">
        <v>0</v>
      </c>
      <c r="BC74" s="56" t="s">
        <v>124</v>
      </c>
      <c r="BD74" s="55">
        <v>0</v>
      </c>
      <c r="BE74" s="55">
        <v>0</v>
      </c>
      <c r="BF74" s="56" t="s">
        <v>124</v>
      </c>
      <c r="BG74" s="55">
        <v>0</v>
      </c>
      <c r="BH74" s="55">
        <v>0</v>
      </c>
      <c r="BI74" s="56" t="s">
        <v>124</v>
      </c>
      <c r="BJ74" s="55"/>
      <c r="BK74" s="55"/>
      <c r="BL74" s="56" t="s">
        <v>130</v>
      </c>
      <c r="BM74" s="56" t="s">
        <v>125</v>
      </c>
      <c r="BN74" s="56" t="s">
        <v>125</v>
      </c>
      <c r="BO74" s="55"/>
      <c r="BP74" s="55"/>
      <c r="BQ74" s="56" t="s">
        <v>125</v>
      </c>
      <c r="BR74" s="56" t="s">
        <v>125</v>
      </c>
      <c r="BS74" s="56" t="s">
        <v>125</v>
      </c>
      <c r="BT74" s="56" t="s">
        <v>125</v>
      </c>
      <c r="BU74" s="56" t="s">
        <v>362</v>
      </c>
      <c r="BV74" s="56" t="s">
        <v>131</v>
      </c>
      <c r="BW74" s="56" t="s">
        <v>125</v>
      </c>
      <c r="BX74" s="56" t="s">
        <v>125</v>
      </c>
      <c r="BY74" s="56" t="s">
        <v>125</v>
      </c>
      <c r="BZ74" s="56" t="s">
        <v>125</v>
      </c>
      <c r="CA74" s="56" t="s">
        <v>125</v>
      </c>
      <c r="CB74" s="56" t="s">
        <v>125</v>
      </c>
      <c r="CC74" s="55">
        <v>0</v>
      </c>
      <c r="CD74" s="55">
        <v>0</v>
      </c>
      <c r="CE74" s="55">
        <v>0</v>
      </c>
      <c r="CF74" s="58"/>
      <c r="CG74" s="58"/>
      <c r="CH74" s="56" t="s">
        <v>125</v>
      </c>
      <c r="CI74" s="59"/>
      <c r="CJ74" s="55"/>
      <c r="CK74" s="56" t="s">
        <v>125</v>
      </c>
      <c r="CL74" s="55"/>
      <c r="CM74" s="55"/>
      <c r="CN74" s="56" t="s">
        <v>125</v>
      </c>
      <c r="CO74" s="55"/>
      <c r="CP74" s="55"/>
      <c r="CQ74" s="56" t="s">
        <v>125</v>
      </c>
      <c r="CR74" s="55"/>
      <c r="CS74" s="55"/>
      <c r="CT74" s="56" t="s">
        <v>125</v>
      </c>
      <c r="CU74" s="56" t="s">
        <v>125</v>
      </c>
      <c r="CV74" s="56" t="s">
        <v>125</v>
      </c>
      <c r="CW74" s="56" t="s">
        <v>125</v>
      </c>
      <c r="CX74" s="56" t="s">
        <v>125</v>
      </c>
      <c r="CY74" s="56" t="s">
        <v>125</v>
      </c>
      <c r="CZ74" s="58">
        <v>40544</v>
      </c>
      <c r="DA74" s="56" t="s">
        <v>352</v>
      </c>
      <c r="DB74" s="56" t="s">
        <v>125</v>
      </c>
      <c r="DC74" s="56" t="s">
        <v>313</v>
      </c>
      <c r="DD74" s="56" t="s">
        <v>314</v>
      </c>
      <c r="DE74" s="56" t="s">
        <v>125</v>
      </c>
      <c r="DF74" s="56" t="s">
        <v>125</v>
      </c>
      <c r="DG74" s="56" t="s">
        <v>125</v>
      </c>
      <c r="DH74" s="55">
        <v>0</v>
      </c>
      <c r="DI74" s="56" t="s">
        <v>125</v>
      </c>
      <c r="DJ74" s="56" t="s">
        <v>132</v>
      </c>
      <c r="DK74" s="56" t="s">
        <v>125</v>
      </c>
      <c r="DL74" s="56" t="s">
        <v>125</v>
      </c>
      <c r="DM74" s="56" t="s">
        <v>125</v>
      </c>
      <c r="DN74" s="56" t="s">
        <v>486</v>
      </c>
      <c r="DO74" s="56" t="s">
        <v>485</v>
      </c>
      <c r="DP74" s="56" t="s">
        <v>125</v>
      </c>
      <c r="DQ74" s="56" t="s">
        <v>125</v>
      </c>
      <c r="DR74" s="56" t="s">
        <v>125</v>
      </c>
      <c r="DS74" s="56" t="s">
        <v>125</v>
      </c>
      <c r="DT74" s="56" t="s">
        <v>125</v>
      </c>
      <c r="DU74" s="56" t="s">
        <v>363</v>
      </c>
      <c r="DV74" s="56" t="s">
        <v>125</v>
      </c>
      <c r="DW74" s="56" t="s">
        <v>125</v>
      </c>
    </row>
    <row r="75" spans="2:127" x14ac:dyDescent="0.25">
      <c r="B75" s="55">
        <v>12417</v>
      </c>
      <c r="C75" s="58">
        <v>40179</v>
      </c>
      <c r="D75" s="59">
        <v>0</v>
      </c>
      <c r="E75" s="56" t="s">
        <v>302</v>
      </c>
      <c r="F75" s="56" t="s">
        <v>303</v>
      </c>
      <c r="G75" s="56" t="s">
        <v>122</v>
      </c>
      <c r="H75" s="56" t="s">
        <v>361</v>
      </c>
      <c r="I75" s="56" t="s">
        <v>305</v>
      </c>
      <c r="J75" s="56" t="s">
        <v>315</v>
      </c>
      <c r="K75" s="56" t="s">
        <v>123</v>
      </c>
      <c r="L75" s="55">
        <v>41</v>
      </c>
      <c r="M75" s="56" t="s">
        <v>306</v>
      </c>
      <c r="N75" s="55">
        <v>360144</v>
      </c>
      <c r="O75" s="56" t="s">
        <v>485</v>
      </c>
      <c r="P75" s="55">
        <v>29</v>
      </c>
      <c r="Q75" s="55">
        <v>8.1635363001990697</v>
      </c>
      <c r="R75" s="22">
        <f>'Price Book'!$G$12*('Exchange Rates FWD'!$AD$9)</f>
        <v>8.1635363001990697</v>
      </c>
      <c r="S75" s="22">
        <f t="shared" si="4"/>
        <v>0</v>
      </c>
      <c r="T75" s="55">
        <v>8784</v>
      </c>
      <c r="U75" s="55">
        <v>2940048.6172988899</v>
      </c>
      <c r="V75" s="22">
        <f t="shared" si="1"/>
        <v>2940048.6172988941</v>
      </c>
      <c r="W75" s="22">
        <f t="shared" si="2"/>
        <v>-1.4254701643743582E-15</v>
      </c>
      <c r="X75" s="55">
        <v>2940048.6172988899</v>
      </c>
      <c r="Y75" s="56" t="s">
        <v>134</v>
      </c>
      <c r="Z75" s="55"/>
      <c r="AA75" s="55"/>
      <c r="AB75" s="56" t="s">
        <v>126</v>
      </c>
      <c r="AC75" s="56" t="s">
        <v>126</v>
      </c>
      <c r="AD75" s="56" t="s">
        <v>127</v>
      </c>
      <c r="AE75" s="56" t="s">
        <v>124</v>
      </c>
      <c r="AF75" s="56" t="s">
        <v>308</v>
      </c>
      <c r="AG75" s="56" t="s">
        <v>352</v>
      </c>
      <c r="AH75" s="56" t="s">
        <v>125</v>
      </c>
      <c r="AI75" s="56" t="s">
        <v>125</v>
      </c>
      <c r="AJ75" s="56" t="s">
        <v>125</v>
      </c>
      <c r="AK75" s="56" t="s">
        <v>125</v>
      </c>
      <c r="AL75" s="56" t="s">
        <v>125</v>
      </c>
      <c r="AM75" s="58">
        <v>40909</v>
      </c>
      <c r="AN75" s="58">
        <v>41274</v>
      </c>
      <c r="AO75" s="56" t="s">
        <v>128</v>
      </c>
      <c r="AP75" s="55">
        <v>8784</v>
      </c>
      <c r="AQ75" s="56" t="s">
        <v>125</v>
      </c>
      <c r="AR75" s="55"/>
      <c r="AS75" s="58"/>
      <c r="AT75" s="56" t="s">
        <v>125</v>
      </c>
      <c r="AU75" s="56" t="s">
        <v>125</v>
      </c>
      <c r="AV75" s="56" t="s">
        <v>310</v>
      </c>
      <c r="AW75" s="56" t="s">
        <v>129</v>
      </c>
      <c r="AX75" s="55">
        <v>0</v>
      </c>
      <c r="AY75" s="55">
        <v>0</v>
      </c>
      <c r="AZ75" s="56" t="s">
        <v>124</v>
      </c>
      <c r="BA75" s="55">
        <v>0</v>
      </c>
      <c r="BB75" s="55">
        <v>0</v>
      </c>
      <c r="BC75" s="56" t="s">
        <v>124</v>
      </c>
      <c r="BD75" s="55">
        <v>0</v>
      </c>
      <c r="BE75" s="55">
        <v>0</v>
      </c>
      <c r="BF75" s="56" t="s">
        <v>124</v>
      </c>
      <c r="BG75" s="55">
        <v>0</v>
      </c>
      <c r="BH75" s="55">
        <v>0</v>
      </c>
      <c r="BI75" s="56" t="s">
        <v>124</v>
      </c>
      <c r="BJ75" s="55"/>
      <c r="BK75" s="55"/>
      <c r="BL75" s="56" t="s">
        <v>130</v>
      </c>
      <c r="BM75" s="56" t="s">
        <v>125</v>
      </c>
      <c r="BN75" s="56" t="s">
        <v>125</v>
      </c>
      <c r="BO75" s="55"/>
      <c r="BP75" s="55"/>
      <c r="BQ75" s="56" t="s">
        <v>125</v>
      </c>
      <c r="BR75" s="56" t="s">
        <v>125</v>
      </c>
      <c r="BS75" s="56" t="s">
        <v>125</v>
      </c>
      <c r="BT75" s="56" t="s">
        <v>125</v>
      </c>
      <c r="BU75" s="56" t="s">
        <v>364</v>
      </c>
      <c r="BV75" s="56" t="s">
        <v>131</v>
      </c>
      <c r="BW75" s="56" t="s">
        <v>125</v>
      </c>
      <c r="BX75" s="56" t="s">
        <v>125</v>
      </c>
      <c r="BY75" s="56" t="s">
        <v>125</v>
      </c>
      <c r="BZ75" s="56" t="s">
        <v>125</v>
      </c>
      <c r="CA75" s="56" t="s">
        <v>125</v>
      </c>
      <c r="CB75" s="56" t="s">
        <v>125</v>
      </c>
      <c r="CC75" s="55">
        <v>0</v>
      </c>
      <c r="CD75" s="55">
        <v>0</v>
      </c>
      <c r="CE75" s="55">
        <v>0</v>
      </c>
      <c r="CF75" s="58"/>
      <c r="CG75" s="58"/>
      <c r="CH75" s="56" t="s">
        <v>125</v>
      </c>
      <c r="CI75" s="59"/>
      <c r="CJ75" s="55"/>
      <c r="CK75" s="56" t="s">
        <v>125</v>
      </c>
      <c r="CL75" s="55"/>
      <c r="CM75" s="55"/>
      <c r="CN75" s="56" t="s">
        <v>125</v>
      </c>
      <c r="CO75" s="55"/>
      <c r="CP75" s="55"/>
      <c r="CQ75" s="56" t="s">
        <v>125</v>
      </c>
      <c r="CR75" s="55"/>
      <c r="CS75" s="55"/>
      <c r="CT75" s="56" t="s">
        <v>125</v>
      </c>
      <c r="CU75" s="56" t="s">
        <v>125</v>
      </c>
      <c r="CV75" s="56" t="s">
        <v>125</v>
      </c>
      <c r="CW75" s="56" t="s">
        <v>125</v>
      </c>
      <c r="CX75" s="56" t="s">
        <v>125</v>
      </c>
      <c r="CY75" s="56" t="s">
        <v>125</v>
      </c>
      <c r="CZ75" s="58">
        <v>40544</v>
      </c>
      <c r="DA75" s="56" t="s">
        <v>352</v>
      </c>
      <c r="DB75" s="56" t="s">
        <v>125</v>
      </c>
      <c r="DC75" s="56" t="s">
        <v>313</v>
      </c>
      <c r="DD75" s="56" t="s">
        <v>314</v>
      </c>
      <c r="DE75" s="56" t="s">
        <v>125</v>
      </c>
      <c r="DF75" s="56" t="s">
        <v>125</v>
      </c>
      <c r="DG75" s="56" t="s">
        <v>125</v>
      </c>
      <c r="DH75" s="55">
        <v>0</v>
      </c>
      <c r="DI75" s="56" t="s">
        <v>125</v>
      </c>
      <c r="DJ75" s="56" t="s">
        <v>132</v>
      </c>
      <c r="DK75" s="56" t="s">
        <v>125</v>
      </c>
      <c r="DL75" s="56" t="s">
        <v>125</v>
      </c>
      <c r="DM75" s="56" t="s">
        <v>125</v>
      </c>
      <c r="DN75" s="56" t="s">
        <v>486</v>
      </c>
      <c r="DO75" s="56" t="s">
        <v>485</v>
      </c>
      <c r="DP75" s="56" t="s">
        <v>125</v>
      </c>
      <c r="DQ75" s="56" t="s">
        <v>125</v>
      </c>
      <c r="DR75" s="56" t="s">
        <v>125</v>
      </c>
      <c r="DS75" s="56" t="s">
        <v>125</v>
      </c>
      <c r="DT75" s="56" t="s">
        <v>125</v>
      </c>
      <c r="DU75" s="56" t="s">
        <v>363</v>
      </c>
      <c r="DV75" s="56" t="s">
        <v>125</v>
      </c>
      <c r="DW75" s="56" t="s">
        <v>125</v>
      </c>
    </row>
    <row r="76" spans="2:127" x14ac:dyDescent="0.25">
      <c r="B76" s="55">
        <v>12419</v>
      </c>
      <c r="C76" s="58">
        <v>40179</v>
      </c>
      <c r="D76" s="59">
        <v>0</v>
      </c>
      <c r="E76" s="56" t="s">
        <v>302</v>
      </c>
      <c r="F76" s="56" t="s">
        <v>303</v>
      </c>
      <c r="G76" s="56" t="s">
        <v>122</v>
      </c>
      <c r="H76" s="56" t="s">
        <v>361</v>
      </c>
      <c r="I76" s="56" t="s">
        <v>305</v>
      </c>
      <c r="J76" s="56" t="s">
        <v>315</v>
      </c>
      <c r="K76" s="56" t="s">
        <v>133</v>
      </c>
      <c r="L76" s="55">
        <v>-42</v>
      </c>
      <c r="M76" s="56" t="s">
        <v>306</v>
      </c>
      <c r="N76" s="55">
        <v>-368928</v>
      </c>
      <c r="O76" s="56" t="s">
        <v>485</v>
      </c>
      <c r="P76" s="55">
        <v>30</v>
      </c>
      <c r="Q76" s="55">
        <v>8.1635363001990697</v>
      </c>
      <c r="R76" s="22">
        <f>'Price Book'!$G$12*('Exchange Rates FWD'!$AD$9)</f>
        <v>8.1635363001990697</v>
      </c>
      <c r="S76" s="22">
        <f t="shared" si="4"/>
        <v>0</v>
      </c>
      <c r="T76" s="55">
        <v>8784</v>
      </c>
      <c r="U76" s="55">
        <v>-3011757.1201598402</v>
      </c>
      <c r="V76" s="22">
        <f t="shared" si="1"/>
        <v>-3011757.1201598425</v>
      </c>
      <c r="W76" s="22">
        <f t="shared" si="2"/>
        <v>-7.7307244364217801E-16</v>
      </c>
      <c r="X76" s="55">
        <v>-3011757.1201598402</v>
      </c>
      <c r="Y76" s="56" t="s">
        <v>134</v>
      </c>
      <c r="Z76" s="55"/>
      <c r="AA76" s="55"/>
      <c r="AB76" s="56" t="s">
        <v>126</v>
      </c>
      <c r="AC76" s="56" t="s">
        <v>126</v>
      </c>
      <c r="AD76" s="56" t="s">
        <v>127</v>
      </c>
      <c r="AE76" s="56" t="s">
        <v>124</v>
      </c>
      <c r="AF76" s="56" t="s">
        <v>308</v>
      </c>
      <c r="AG76" s="56" t="s">
        <v>352</v>
      </c>
      <c r="AH76" s="56" t="s">
        <v>125</v>
      </c>
      <c r="AI76" s="56" t="s">
        <v>125</v>
      </c>
      <c r="AJ76" s="56" t="s">
        <v>125</v>
      </c>
      <c r="AK76" s="56" t="s">
        <v>125</v>
      </c>
      <c r="AL76" s="56" t="s">
        <v>125</v>
      </c>
      <c r="AM76" s="58">
        <v>40909</v>
      </c>
      <c r="AN76" s="58">
        <v>41274</v>
      </c>
      <c r="AO76" s="56" t="s">
        <v>128</v>
      </c>
      <c r="AP76" s="55">
        <v>8784</v>
      </c>
      <c r="AQ76" s="56" t="s">
        <v>125</v>
      </c>
      <c r="AR76" s="55"/>
      <c r="AS76" s="58"/>
      <c r="AT76" s="56" t="s">
        <v>125</v>
      </c>
      <c r="AU76" s="56" t="s">
        <v>125</v>
      </c>
      <c r="AV76" s="56" t="s">
        <v>310</v>
      </c>
      <c r="AW76" s="56" t="s">
        <v>129</v>
      </c>
      <c r="AX76" s="55">
        <v>0</v>
      </c>
      <c r="AY76" s="55">
        <v>0</v>
      </c>
      <c r="AZ76" s="56" t="s">
        <v>124</v>
      </c>
      <c r="BA76" s="55">
        <v>0</v>
      </c>
      <c r="BB76" s="55">
        <v>0</v>
      </c>
      <c r="BC76" s="56" t="s">
        <v>124</v>
      </c>
      <c r="BD76" s="55">
        <v>0</v>
      </c>
      <c r="BE76" s="55">
        <v>0</v>
      </c>
      <c r="BF76" s="56" t="s">
        <v>124</v>
      </c>
      <c r="BG76" s="55">
        <v>0</v>
      </c>
      <c r="BH76" s="55">
        <v>0</v>
      </c>
      <c r="BI76" s="56" t="s">
        <v>124</v>
      </c>
      <c r="BJ76" s="55"/>
      <c r="BK76" s="55"/>
      <c r="BL76" s="56" t="s">
        <v>130</v>
      </c>
      <c r="BM76" s="56" t="s">
        <v>125</v>
      </c>
      <c r="BN76" s="56" t="s">
        <v>125</v>
      </c>
      <c r="BO76" s="55"/>
      <c r="BP76" s="55"/>
      <c r="BQ76" s="56" t="s">
        <v>125</v>
      </c>
      <c r="BR76" s="56" t="s">
        <v>125</v>
      </c>
      <c r="BS76" s="56" t="s">
        <v>125</v>
      </c>
      <c r="BT76" s="56" t="s">
        <v>125</v>
      </c>
      <c r="BU76" s="56" t="s">
        <v>365</v>
      </c>
      <c r="BV76" s="56" t="s">
        <v>131</v>
      </c>
      <c r="BW76" s="56" t="s">
        <v>125</v>
      </c>
      <c r="BX76" s="56" t="s">
        <v>125</v>
      </c>
      <c r="BY76" s="56" t="s">
        <v>125</v>
      </c>
      <c r="BZ76" s="56" t="s">
        <v>125</v>
      </c>
      <c r="CA76" s="56" t="s">
        <v>125</v>
      </c>
      <c r="CB76" s="56" t="s">
        <v>125</v>
      </c>
      <c r="CC76" s="55">
        <v>0</v>
      </c>
      <c r="CD76" s="55">
        <v>0</v>
      </c>
      <c r="CE76" s="55">
        <v>0</v>
      </c>
      <c r="CF76" s="58"/>
      <c r="CG76" s="58"/>
      <c r="CH76" s="56" t="s">
        <v>125</v>
      </c>
      <c r="CI76" s="59"/>
      <c r="CJ76" s="55"/>
      <c r="CK76" s="56" t="s">
        <v>125</v>
      </c>
      <c r="CL76" s="55"/>
      <c r="CM76" s="55"/>
      <c r="CN76" s="56" t="s">
        <v>125</v>
      </c>
      <c r="CO76" s="55"/>
      <c r="CP76" s="55"/>
      <c r="CQ76" s="56" t="s">
        <v>125</v>
      </c>
      <c r="CR76" s="55"/>
      <c r="CS76" s="55"/>
      <c r="CT76" s="56" t="s">
        <v>125</v>
      </c>
      <c r="CU76" s="56" t="s">
        <v>125</v>
      </c>
      <c r="CV76" s="56" t="s">
        <v>125</v>
      </c>
      <c r="CW76" s="56" t="s">
        <v>125</v>
      </c>
      <c r="CX76" s="56" t="s">
        <v>125</v>
      </c>
      <c r="CY76" s="56" t="s">
        <v>125</v>
      </c>
      <c r="CZ76" s="58">
        <v>40544</v>
      </c>
      <c r="DA76" s="56" t="s">
        <v>352</v>
      </c>
      <c r="DB76" s="56" t="s">
        <v>125</v>
      </c>
      <c r="DC76" s="56" t="s">
        <v>313</v>
      </c>
      <c r="DD76" s="56" t="s">
        <v>314</v>
      </c>
      <c r="DE76" s="56" t="s">
        <v>125</v>
      </c>
      <c r="DF76" s="56" t="s">
        <v>125</v>
      </c>
      <c r="DG76" s="56" t="s">
        <v>125</v>
      </c>
      <c r="DH76" s="55">
        <v>0</v>
      </c>
      <c r="DI76" s="56" t="s">
        <v>125</v>
      </c>
      <c r="DJ76" s="56" t="s">
        <v>132</v>
      </c>
      <c r="DK76" s="56" t="s">
        <v>125</v>
      </c>
      <c r="DL76" s="56" t="s">
        <v>125</v>
      </c>
      <c r="DM76" s="56" t="s">
        <v>125</v>
      </c>
      <c r="DN76" s="56" t="s">
        <v>486</v>
      </c>
      <c r="DO76" s="56" t="s">
        <v>485</v>
      </c>
      <c r="DP76" s="56" t="s">
        <v>125</v>
      </c>
      <c r="DQ76" s="56" t="s">
        <v>125</v>
      </c>
      <c r="DR76" s="56" t="s">
        <v>125</v>
      </c>
      <c r="DS76" s="56" t="s">
        <v>125</v>
      </c>
      <c r="DT76" s="56" t="s">
        <v>125</v>
      </c>
      <c r="DU76" s="56" t="s">
        <v>363</v>
      </c>
      <c r="DV76" s="56" t="s">
        <v>125</v>
      </c>
      <c r="DW76" s="56" t="s">
        <v>125</v>
      </c>
    </row>
    <row r="77" spans="2:127" x14ac:dyDescent="0.25">
      <c r="B77" s="55">
        <v>12517</v>
      </c>
      <c r="C77" s="58">
        <v>40179</v>
      </c>
      <c r="D77" s="59">
        <v>0</v>
      </c>
      <c r="E77" s="56" t="s">
        <v>302</v>
      </c>
      <c r="F77" s="56" t="s">
        <v>303</v>
      </c>
      <c r="G77" s="56" t="s">
        <v>122</v>
      </c>
      <c r="H77" s="56" t="s">
        <v>361</v>
      </c>
      <c r="I77" s="56" t="s">
        <v>305</v>
      </c>
      <c r="J77" s="56" t="s">
        <v>315</v>
      </c>
      <c r="K77" s="56" t="s">
        <v>123</v>
      </c>
      <c r="L77" s="55">
        <v>40</v>
      </c>
      <c r="M77" s="56" t="s">
        <v>306</v>
      </c>
      <c r="N77" s="55">
        <v>351360</v>
      </c>
      <c r="O77" s="56" t="s">
        <v>485</v>
      </c>
      <c r="P77" s="55">
        <v>28</v>
      </c>
      <c r="Q77" s="55">
        <v>8.1635363001990697</v>
      </c>
      <c r="R77" s="22">
        <f>'Price Book'!$G$12*('Exchange Rates FWD'!$AD$9)</f>
        <v>8.1635363001990697</v>
      </c>
      <c r="S77" s="22">
        <f t="shared" si="4"/>
        <v>0</v>
      </c>
      <c r="T77" s="55">
        <v>8784</v>
      </c>
      <c r="U77" s="55">
        <v>2868340.1144379498</v>
      </c>
      <c r="V77" s="22">
        <f t="shared" si="1"/>
        <v>2868340.1144379452</v>
      </c>
      <c r="W77" s="22">
        <f t="shared" si="2"/>
        <v>1.6234521316485698E-15</v>
      </c>
      <c r="X77" s="55">
        <v>2868340.1144379498</v>
      </c>
      <c r="Y77" s="56" t="s">
        <v>134</v>
      </c>
      <c r="Z77" s="55"/>
      <c r="AA77" s="55"/>
      <c r="AB77" s="56" t="s">
        <v>126</v>
      </c>
      <c r="AC77" s="56" t="s">
        <v>126</v>
      </c>
      <c r="AD77" s="56" t="s">
        <v>127</v>
      </c>
      <c r="AE77" s="56" t="s">
        <v>408</v>
      </c>
      <c r="AF77" s="56" t="s">
        <v>308</v>
      </c>
      <c r="AG77" s="56" t="s">
        <v>352</v>
      </c>
      <c r="AH77" s="56" t="s">
        <v>125</v>
      </c>
      <c r="AI77" s="56" t="s">
        <v>125</v>
      </c>
      <c r="AJ77" s="56" t="s">
        <v>125</v>
      </c>
      <c r="AK77" s="56" t="s">
        <v>125</v>
      </c>
      <c r="AL77" s="56" t="s">
        <v>125</v>
      </c>
      <c r="AM77" s="58">
        <v>40909</v>
      </c>
      <c r="AN77" s="58">
        <v>41274</v>
      </c>
      <c r="AO77" s="56" t="s">
        <v>128</v>
      </c>
      <c r="AP77" s="55">
        <v>8784</v>
      </c>
      <c r="AQ77" s="56" t="s">
        <v>125</v>
      </c>
      <c r="AR77" s="55"/>
      <c r="AS77" s="58"/>
      <c r="AT77" s="56" t="s">
        <v>125</v>
      </c>
      <c r="AU77" s="56" t="s">
        <v>125</v>
      </c>
      <c r="AV77" s="56" t="s">
        <v>310</v>
      </c>
      <c r="AW77" s="56" t="s">
        <v>129</v>
      </c>
      <c r="AX77" s="55">
        <v>0</v>
      </c>
      <c r="AY77" s="55">
        <v>0</v>
      </c>
      <c r="AZ77" s="56" t="s">
        <v>408</v>
      </c>
      <c r="BA77" s="55">
        <v>0</v>
      </c>
      <c r="BB77" s="55">
        <v>0</v>
      </c>
      <c r="BC77" s="56" t="s">
        <v>408</v>
      </c>
      <c r="BD77" s="55">
        <v>0</v>
      </c>
      <c r="BE77" s="55">
        <v>0</v>
      </c>
      <c r="BF77" s="56" t="s">
        <v>408</v>
      </c>
      <c r="BG77" s="55">
        <v>0</v>
      </c>
      <c r="BH77" s="55">
        <v>0</v>
      </c>
      <c r="BI77" s="56" t="s">
        <v>408</v>
      </c>
      <c r="BJ77" s="55"/>
      <c r="BK77" s="55"/>
      <c r="BL77" s="56" t="s">
        <v>130</v>
      </c>
      <c r="BM77" s="56" t="s">
        <v>125</v>
      </c>
      <c r="BN77" s="56" t="s">
        <v>125</v>
      </c>
      <c r="BO77" s="55"/>
      <c r="BP77" s="55"/>
      <c r="BQ77" s="56" t="s">
        <v>125</v>
      </c>
      <c r="BR77" s="56" t="s">
        <v>125</v>
      </c>
      <c r="BS77" s="56" t="s">
        <v>125</v>
      </c>
      <c r="BT77" s="56" t="s">
        <v>125</v>
      </c>
      <c r="BU77" s="56" t="s">
        <v>453</v>
      </c>
      <c r="BV77" s="56" t="s">
        <v>131</v>
      </c>
      <c r="BW77" s="56" t="s">
        <v>125</v>
      </c>
      <c r="BX77" s="56" t="s">
        <v>125</v>
      </c>
      <c r="BY77" s="56" t="s">
        <v>125</v>
      </c>
      <c r="BZ77" s="56" t="s">
        <v>125</v>
      </c>
      <c r="CA77" s="56" t="s">
        <v>125</v>
      </c>
      <c r="CB77" s="56" t="s">
        <v>125</v>
      </c>
      <c r="CC77" s="55">
        <v>0</v>
      </c>
      <c r="CD77" s="55">
        <v>0</v>
      </c>
      <c r="CE77" s="55">
        <v>0</v>
      </c>
      <c r="CF77" s="58"/>
      <c r="CG77" s="58"/>
      <c r="CH77" s="56" t="s">
        <v>125</v>
      </c>
      <c r="CI77" s="59"/>
      <c r="CJ77" s="55"/>
      <c r="CK77" s="56" t="s">
        <v>125</v>
      </c>
      <c r="CL77" s="55"/>
      <c r="CM77" s="55"/>
      <c r="CN77" s="56" t="s">
        <v>125</v>
      </c>
      <c r="CO77" s="55"/>
      <c r="CP77" s="55"/>
      <c r="CQ77" s="56" t="s">
        <v>125</v>
      </c>
      <c r="CR77" s="55"/>
      <c r="CS77" s="55"/>
      <c r="CT77" s="56" t="s">
        <v>125</v>
      </c>
      <c r="CU77" s="56" t="s">
        <v>125</v>
      </c>
      <c r="CV77" s="56" t="s">
        <v>125</v>
      </c>
      <c r="CW77" s="56" t="s">
        <v>125</v>
      </c>
      <c r="CX77" s="56" t="s">
        <v>125</v>
      </c>
      <c r="CY77" s="56" t="s">
        <v>125</v>
      </c>
      <c r="CZ77" s="58">
        <v>40848</v>
      </c>
      <c r="DA77" s="56" t="s">
        <v>352</v>
      </c>
      <c r="DB77" s="56" t="s">
        <v>125</v>
      </c>
      <c r="DC77" s="56" t="s">
        <v>313</v>
      </c>
      <c r="DD77" s="56" t="s">
        <v>314</v>
      </c>
      <c r="DE77" s="56" t="s">
        <v>125</v>
      </c>
      <c r="DF77" s="56" t="s">
        <v>125</v>
      </c>
      <c r="DG77" s="56" t="s">
        <v>125</v>
      </c>
      <c r="DH77" s="55">
        <v>0</v>
      </c>
      <c r="DI77" s="56" t="s">
        <v>125</v>
      </c>
      <c r="DJ77" s="56" t="s">
        <v>132</v>
      </c>
      <c r="DK77" s="56" t="s">
        <v>125</v>
      </c>
      <c r="DL77" s="56" t="s">
        <v>125</v>
      </c>
      <c r="DM77" s="56" t="s">
        <v>125</v>
      </c>
      <c r="DN77" s="56" t="s">
        <v>486</v>
      </c>
      <c r="DO77" s="56" t="s">
        <v>485</v>
      </c>
      <c r="DP77" s="56" t="s">
        <v>125</v>
      </c>
      <c r="DQ77" s="56" t="s">
        <v>125</v>
      </c>
      <c r="DR77" s="56" t="s">
        <v>125</v>
      </c>
      <c r="DS77" s="56" t="s">
        <v>125</v>
      </c>
      <c r="DT77" s="56" t="s">
        <v>125</v>
      </c>
      <c r="DU77" s="56" t="s">
        <v>454</v>
      </c>
      <c r="DV77" s="56" t="s">
        <v>125</v>
      </c>
      <c r="DW77" s="56" t="s">
        <v>125</v>
      </c>
    </row>
    <row r="78" spans="2:127" x14ac:dyDescent="0.25">
      <c r="B78" s="55">
        <v>12519</v>
      </c>
      <c r="C78" s="58">
        <v>40483</v>
      </c>
      <c r="D78" s="59">
        <v>0</v>
      </c>
      <c r="E78" s="56" t="s">
        <v>302</v>
      </c>
      <c r="F78" s="56" t="s">
        <v>303</v>
      </c>
      <c r="G78" s="56" t="s">
        <v>122</v>
      </c>
      <c r="H78" s="56" t="s">
        <v>361</v>
      </c>
      <c r="I78" s="56" t="s">
        <v>305</v>
      </c>
      <c r="J78" s="56" t="s">
        <v>315</v>
      </c>
      <c r="K78" s="56" t="s">
        <v>123</v>
      </c>
      <c r="L78" s="55">
        <v>41</v>
      </c>
      <c r="M78" s="56" t="s">
        <v>306</v>
      </c>
      <c r="N78" s="55">
        <v>360144</v>
      </c>
      <c r="O78" s="56" t="s">
        <v>485</v>
      </c>
      <c r="P78" s="55">
        <v>29</v>
      </c>
      <c r="Q78" s="55">
        <v>8.1635363001990697</v>
      </c>
      <c r="R78" s="22">
        <f>'Price Book'!$G$12*('Exchange Rates FWD'!$AD$9)</f>
        <v>8.1635363001990697</v>
      </c>
      <c r="S78" s="22">
        <f t="shared" si="4"/>
        <v>0</v>
      </c>
      <c r="T78" s="55">
        <v>8784</v>
      </c>
      <c r="U78" s="55">
        <v>2940048.6172988899</v>
      </c>
      <c r="V78" s="22">
        <f t="shared" si="1"/>
        <v>2940048.6172988941</v>
      </c>
      <c r="W78" s="22">
        <f t="shared" si="2"/>
        <v>-1.4254701643743582E-15</v>
      </c>
      <c r="X78" s="55">
        <v>2940048.6172988899</v>
      </c>
      <c r="Y78" s="56" t="s">
        <v>134</v>
      </c>
      <c r="Z78" s="55"/>
      <c r="AA78" s="55"/>
      <c r="AB78" s="56" t="s">
        <v>126</v>
      </c>
      <c r="AC78" s="56" t="s">
        <v>126</v>
      </c>
      <c r="AD78" s="56" t="s">
        <v>127</v>
      </c>
      <c r="AE78" s="56" t="s">
        <v>408</v>
      </c>
      <c r="AF78" s="56" t="s">
        <v>308</v>
      </c>
      <c r="AG78" s="56" t="s">
        <v>352</v>
      </c>
      <c r="AH78" s="56" t="s">
        <v>125</v>
      </c>
      <c r="AI78" s="56" t="s">
        <v>125</v>
      </c>
      <c r="AJ78" s="56" t="s">
        <v>125</v>
      </c>
      <c r="AK78" s="56" t="s">
        <v>125</v>
      </c>
      <c r="AL78" s="56" t="s">
        <v>125</v>
      </c>
      <c r="AM78" s="58">
        <v>40909</v>
      </c>
      <c r="AN78" s="58">
        <v>41274</v>
      </c>
      <c r="AO78" s="56" t="s">
        <v>128</v>
      </c>
      <c r="AP78" s="55">
        <v>8784</v>
      </c>
      <c r="AQ78" s="56" t="s">
        <v>125</v>
      </c>
      <c r="AR78" s="55"/>
      <c r="AS78" s="58"/>
      <c r="AT78" s="56" t="s">
        <v>125</v>
      </c>
      <c r="AU78" s="56" t="s">
        <v>125</v>
      </c>
      <c r="AV78" s="56" t="s">
        <v>310</v>
      </c>
      <c r="AW78" s="56" t="s">
        <v>129</v>
      </c>
      <c r="AX78" s="55">
        <v>0</v>
      </c>
      <c r="AY78" s="55">
        <v>0</v>
      </c>
      <c r="AZ78" s="56" t="s">
        <v>408</v>
      </c>
      <c r="BA78" s="55">
        <v>0</v>
      </c>
      <c r="BB78" s="55">
        <v>0</v>
      </c>
      <c r="BC78" s="56" t="s">
        <v>408</v>
      </c>
      <c r="BD78" s="55">
        <v>0</v>
      </c>
      <c r="BE78" s="55">
        <v>0</v>
      </c>
      <c r="BF78" s="56" t="s">
        <v>408</v>
      </c>
      <c r="BG78" s="55">
        <v>0</v>
      </c>
      <c r="BH78" s="55">
        <v>0</v>
      </c>
      <c r="BI78" s="56" t="s">
        <v>408</v>
      </c>
      <c r="BJ78" s="55"/>
      <c r="BK78" s="55"/>
      <c r="BL78" s="56" t="s">
        <v>130</v>
      </c>
      <c r="BM78" s="56" t="s">
        <v>125</v>
      </c>
      <c r="BN78" s="56" t="s">
        <v>125</v>
      </c>
      <c r="BO78" s="55"/>
      <c r="BP78" s="55"/>
      <c r="BQ78" s="56" t="s">
        <v>125</v>
      </c>
      <c r="BR78" s="56" t="s">
        <v>125</v>
      </c>
      <c r="BS78" s="56" t="s">
        <v>125</v>
      </c>
      <c r="BT78" s="56" t="s">
        <v>125</v>
      </c>
      <c r="BU78" s="56" t="s">
        <v>455</v>
      </c>
      <c r="BV78" s="56" t="s">
        <v>131</v>
      </c>
      <c r="BW78" s="56" t="s">
        <v>125</v>
      </c>
      <c r="BX78" s="56" t="s">
        <v>125</v>
      </c>
      <c r="BY78" s="56" t="s">
        <v>125</v>
      </c>
      <c r="BZ78" s="56" t="s">
        <v>125</v>
      </c>
      <c r="CA78" s="56" t="s">
        <v>125</v>
      </c>
      <c r="CB78" s="56" t="s">
        <v>125</v>
      </c>
      <c r="CC78" s="55">
        <v>0</v>
      </c>
      <c r="CD78" s="55">
        <v>0</v>
      </c>
      <c r="CE78" s="55">
        <v>0</v>
      </c>
      <c r="CF78" s="58"/>
      <c r="CG78" s="58"/>
      <c r="CH78" s="56" t="s">
        <v>125</v>
      </c>
      <c r="CI78" s="59"/>
      <c r="CJ78" s="55"/>
      <c r="CK78" s="56" t="s">
        <v>125</v>
      </c>
      <c r="CL78" s="55"/>
      <c r="CM78" s="55"/>
      <c r="CN78" s="56" t="s">
        <v>125</v>
      </c>
      <c r="CO78" s="55"/>
      <c r="CP78" s="55"/>
      <c r="CQ78" s="56" t="s">
        <v>125</v>
      </c>
      <c r="CR78" s="55"/>
      <c r="CS78" s="55"/>
      <c r="CT78" s="56" t="s">
        <v>125</v>
      </c>
      <c r="CU78" s="56" t="s">
        <v>125</v>
      </c>
      <c r="CV78" s="56" t="s">
        <v>125</v>
      </c>
      <c r="CW78" s="56" t="s">
        <v>125</v>
      </c>
      <c r="CX78" s="56" t="s">
        <v>125</v>
      </c>
      <c r="CY78" s="56" t="s">
        <v>125</v>
      </c>
      <c r="CZ78" s="58">
        <v>40848</v>
      </c>
      <c r="DA78" s="56" t="s">
        <v>352</v>
      </c>
      <c r="DB78" s="56" t="s">
        <v>125</v>
      </c>
      <c r="DC78" s="56" t="s">
        <v>313</v>
      </c>
      <c r="DD78" s="56" t="s">
        <v>314</v>
      </c>
      <c r="DE78" s="56" t="s">
        <v>125</v>
      </c>
      <c r="DF78" s="56" t="s">
        <v>125</v>
      </c>
      <c r="DG78" s="56" t="s">
        <v>125</v>
      </c>
      <c r="DH78" s="55">
        <v>0</v>
      </c>
      <c r="DI78" s="56" t="s">
        <v>125</v>
      </c>
      <c r="DJ78" s="56" t="s">
        <v>132</v>
      </c>
      <c r="DK78" s="56" t="s">
        <v>125</v>
      </c>
      <c r="DL78" s="56" t="s">
        <v>125</v>
      </c>
      <c r="DM78" s="56" t="s">
        <v>125</v>
      </c>
      <c r="DN78" s="56" t="s">
        <v>486</v>
      </c>
      <c r="DO78" s="56" t="s">
        <v>485</v>
      </c>
      <c r="DP78" s="56" t="s">
        <v>125</v>
      </c>
      <c r="DQ78" s="56" t="s">
        <v>125</v>
      </c>
      <c r="DR78" s="56" t="s">
        <v>125</v>
      </c>
      <c r="DS78" s="56" t="s">
        <v>125</v>
      </c>
      <c r="DT78" s="56" t="s">
        <v>125</v>
      </c>
      <c r="DU78" s="56" t="s">
        <v>454</v>
      </c>
      <c r="DV78" s="56" t="s">
        <v>125</v>
      </c>
      <c r="DW78" s="56" t="s">
        <v>125</v>
      </c>
    </row>
    <row r="79" spans="2:127" x14ac:dyDescent="0.25">
      <c r="B79" s="55">
        <v>12521</v>
      </c>
      <c r="C79" s="58">
        <v>40179</v>
      </c>
      <c r="D79" s="59">
        <v>0</v>
      </c>
      <c r="E79" s="56" t="s">
        <v>302</v>
      </c>
      <c r="F79" s="56" t="s">
        <v>303</v>
      </c>
      <c r="G79" s="56" t="s">
        <v>122</v>
      </c>
      <c r="H79" s="56" t="s">
        <v>361</v>
      </c>
      <c r="I79" s="56" t="s">
        <v>305</v>
      </c>
      <c r="J79" s="56" t="s">
        <v>315</v>
      </c>
      <c r="K79" s="56" t="s">
        <v>133</v>
      </c>
      <c r="L79" s="55">
        <v>-42</v>
      </c>
      <c r="M79" s="56" t="s">
        <v>306</v>
      </c>
      <c r="N79" s="55">
        <v>-368928</v>
      </c>
      <c r="O79" s="56" t="s">
        <v>485</v>
      </c>
      <c r="P79" s="55">
        <v>30</v>
      </c>
      <c r="Q79" s="55">
        <v>8.1635363001990697</v>
      </c>
      <c r="R79" s="22">
        <f>'Price Book'!$G$12*('Exchange Rates FWD'!$AD$9)</f>
        <v>8.1635363001990697</v>
      </c>
      <c r="S79" s="22">
        <f t="shared" si="4"/>
        <v>0</v>
      </c>
      <c r="T79" s="55">
        <v>8784</v>
      </c>
      <c r="U79" s="55">
        <v>-3011757.1201598402</v>
      </c>
      <c r="V79" s="22">
        <f t="shared" si="1"/>
        <v>-3011757.1201598425</v>
      </c>
      <c r="W79" s="22">
        <f t="shared" si="2"/>
        <v>-7.7307244364217801E-16</v>
      </c>
      <c r="X79" s="55">
        <v>-3011757.1201598402</v>
      </c>
      <c r="Y79" s="56" t="s">
        <v>134</v>
      </c>
      <c r="Z79" s="55"/>
      <c r="AA79" s="55"/>
      <c r="AB79" s="56" t="s">
        <v>126</v>
      </c>
      <c r="AC79" s="56" t="s">
        <v>126</v>
      </c>
      <c r="AD79" s="56" t="s">
        <v>127</v>
      </c>
      <c r="AE79" s="56" t="s">
        <v>408</v>
      </c>
      <c r="AF79" s="56" t="s">
        <v>308</v>
      </c>
      <c r="AG79" s="56" t="s">
        <v>352</v>
      </c>
      <c r="AH79" s="56" t="s">
        <v>125</v>
      </c>
      <c r="AI79" s="56" t="s">
        <v>125</v>
      </c>
      <c r="AJ79" s="56" t="s">
        <v>125</v>
      </c>
      <c r="AK79" s="56" t="s">
        <v>125</v>
      </c>
      <c r="AL79" s="56" t="s">
        <v>125</v>
      </c>
      <c r="AM79" s="58">
        <v>40909</v>
      </c>
      <c r="AN79" s="58">
        <v>41274</v>
      </c>
      <c r="AO79" s="56" t="s">
        <v>128</v>
      </c>
      <c r="AP79" s="55">
        <v>8784</v>
      </c>
      <c r="AQ79" s="56" t="s">
        <v>125</v>
      </c>
      <c r="AR79" s="55"/>
      <c r="AS79" s="58"/>
      <c r="AT79" s="56" t="s">
        <v>125</v>
      </c>
      <c r="AU79" s="56" t="s">
        <v>125</v>
      </c>
      <c r="AV79" s="56" t="s">
        <v>310</v>
      </c>
      <c r="AW79" s="56" t="s">
        <v>129</v>
      </c>
      <c r="AX79" s="55">
        <v>0</v>
      </c>
      <c r="AY79" s="55">
        <v>0</v>
      </c>
      <c r="AZ79" s="56" t="s">
        <v>408</v>
      </c>
      <c r="BA79" s="55">
        <v>0</v>
      </c>
      <c r="BB79" s="55">
        <v>0</v>
      </c>
      <c r="BC79" s="56" t="s">
        <v>408</v>
      </c>
      <c r="BD79" s="55">
        <v>0</v>
      </c>
      <c r="BE79" s="55">
        <v>0</v>
      </c>
      <c r="BF79" s="56" t="s">
        <v>408</v>
      </c>
      <c r="BG79" s="55">
        <v>0</v>
      </c>
      <c r="BH79" s="55">
        <v>0</v>
      </c>
      <c r="BI79" s="56" t="s">
        <v>408</v>
      </c>
      <c r="BJ79" s="55"/>
      <c r="BK79" s="55"/>
      <c r="BL79" s="56" t="s">
        <v>130</v>
      </c>
      <c r="BM79" s="56" t="s">
        <v>125</v>
      </c>
      <c r="BN79" s="56" t="s">
        <v>125</v>
      </c>
      <c r="BO79" s="55"/>
      <c r="BP79" s="55"/>
      <c r="BQ79" s="56" t="s">
        <v>125</v>
      </c>
      <c r="BR79" s="56" t="s">
        <v>125</v>
      </c>
      <c r="BS79" s="56" t="s">
        <v>125</v>
      </c>
      <c r="BT79" s="56" t="s">
        <v>125</v>
      </c>
      <c r="BU79" s="56" t="s">
        <v>456</v>
      </c>
      <c r="BV79" s="56" t="s">
        <v>131</v>
      </c>
      <c r="BW79" s="56" t="s">
        <v>125</v>
      </c>
      <c r="BX79" s="56" t="s">
        <v>125</v>
      </c>
      <c r="BY79" s="56" t="s">
        <v>125</v>
      </c>
      <c r="BZ79" s="56" t="s">
        <v>125</v>
      </c>
      <c r="CA79" s="56" t="s">
        <v>125</v>
      </c>
      <c r="CB79" s="56" t="s">
        <v>125</v>
      </c>
      <c r="CC79" s="55">
        <v>0</v>
      </c>
      <c r="CD79" s="55">
        <v>0</v>
      </c>
      <c r="CE79" s="55">
        <v>0</v>
      </c>
      <c r="CF79" s="58"/>
      <c r="CG79" s="58"/>
      <c r="CH79" s="56" t="s">
        <v>125</v>
      </c>
      <c r="CI79" s="59"/>
      <c r="CJ79" s="55"/>
      <c r="CK79" s="56" t="s">
        <v>125</v>
      </c>
      <c r="CL79" s="55"/>
      <c r="CM79" s="55"/>
      <c r="CN79" s="56" t="s">
        <v>125</v>
      </c>
      <c r="CO79" s="55"/>
      <c r="CP79" s="55"/>
      <c r="CQ79" s="56" t="s">
        <v>125</v>
      </c>
      <c r="CR79" s="55"/>
      <c r="CS79" s="55"/>
      <c r="CT79" s="56" t="s">
        <v>125</v>
      </c>
      <c r="CU79" s="56" t="s">
        <v>125</v>
      </c>
      <c r="CV79" s="56" t="s">
        <v>125</v>
      </c>
      <c r="CW79" s="56" t="s">
        <v>125</v>
      </c>
      <c r="CX79" s="56" t="s">
        <v>125</v>
      </c>
      <c r="CY79" s="56" t="s">
        <v>125</v>
      </c>
      <c r="CZ79" s="58">
        <v>40848</v>
      </c>
      <c r="DA79" s="56" t="s">
        <v>352</v>
      </c>
      <c r="DB79" s="56" t="s">
        <v>125</v>
      </c>
      <c r="DC79" s="56" t="s">
        <v>313</v>
      </c>
      <c r="DD79" s="56" t="s">
        <v>314</v>
      </c>
      <c r="DE79" s="56" t="s">
        <v>125</v>
      </c>
      <c r="DF79" s="56" t="s">
        <v>125</v>
      </c>
      <c r="DG79" s="56" t="s">
        <v>125</v>
      </c>
      <c r="DH79" s="55">
        <v>0</v>
      </c>
      <c r="DI79" s="56" t="s">
        <v>125</v>
      </c>
      <c r="DJ79" s="56" t="s">
        <v>132</v>
      </c>
      <c r="DK79" s="56" t="s">
        <v>125</v>
      </c>
      <c r="DL79" s="56" t="s">
        <v>125</v>
      </c>
      <c r="DM79" s="56" t="s">
        <v>125</v>
      </c>
      <c r="DN79" s="56" t="s">
        <v>486</v>
      </c>
      <c r="DO79" s="56" t="s">
        <v>485</v>
      </c>
      <c r="DP79" s="56" t="s">
        <v>125</v>
      </c>
      <c r="DQ79" s="56" t="s">
        <v>125</v>
      </c>
      <c r="DR79" s="56" t="s">
        <v>125</v>
      </c>
      <c r="DS79" s="56" t="s">
        <v>125</v>
      </c>
      <c r="DT79" s="56" t="s">
        <v>125</v>
      </c>
      <c r="DU79" s="56" t="s">
        <v>454</v>
      </c>
      <c r="DV79" s="56" t="s">
        <v>125</v>
      </c>
      <c r="DW79" s="56" t="s">
        <v>125</v>
      </c>
    </row>
    <row r="80" spans="2:127" x14ac:dyDescent="0.25">
      <c r="B80" s="55">
        <v>12421</v>
      </c>
      <c r="C80" s="58">
        <v>40179</v>
      </c>
      <c r="D80" s="59">
        <v>0</v>
      </c>
      <c r="E80" s="56" t="s">
        <v>302</v>
      </c>
      <c r="F80" s="56" t="s">
        <v>303</v>
      </c>
      <c r="G80" s="56" t="s">
        <v>122</v>
      </c>
      <c r="H80" s="56" t="s">
        <v>361</v>
      </c>
      <c r="I80" s="56" t="s">
        <v>305</v>
      </c>
      <c r="J80" s="56" t="s">
        <v>315</v>
      </c>
      <c r="K80" s="56" t="s">
        <v>123</v>
      </c>
      <c r="L80" s="55">
        <v>40</v>
      </c>
      <c r="M80" s="56" t="s">
        <v>306</v>
      </c>
      <c r="N80" s="55">
        <v>351360</v>
      </c>
      <c r="O80" s="56" t="s">
        <v>485</v>
      </c>
      <c r="P80" s="55">
        <v>28</v>
      </c>
      <c r="Q80" s="55">
        <v>8.1635363001990697</v>
      </c>
      <c r="R80" s="22">
        <f>'Price Book'!$G$12*('Exchange Rates FWD'!$AD$9)</f>
        <v>8.1635363001990697</v>
      </c>
      <c r="S80" s="22">
        <f t="shared" si="4"/>
        <v>0</v>
      </c>
      <c r="T80" s="55">
        <v>8784</v>
      </c>
      <c r="U80" s="55">
        <v>2868340.1144379498</v>
      </c>
      <c r="V80" s="22">
        <f t="shared" si="1"/>
        <v>2868340.1144379452</v>
      </c>
      <c r="W80" s="22">
        <f t="shared" si="2"/>
        <v>1.6234521316485698E-15</v>
      </c>
      <c r="X80" s="55">
        <v>2868340.1144379498</v>
      </c>
      <c r="Y80" s="56" t="s">
        <v>134</v>
      </c>
      <c r="Z80" s="55"/>
      <c r="AA80" s="55"/>
      <c r="AB80" s="56" t="s">
        <v>126</v>
      </c>
      <c r="AC80" s="56" t="s">
        <v>126</v>
      </c>
      <c r="AD80" s="56" t="s">
        <v>127</v>
      </c>
      <c r="AE80" s="56" t="s">
        <v>124</v>
      </c>
      <c r="AF80" s="56" t="s">
        <v>308</v>
      </c>
      <c r="AG80" s="56" t="s">
        <v>352</v>
      </c>
      <c r="AH80" s="56" t="s">
        <v>125</v>
      </c>
      <c r="AI80" s="56" t="s">
        <v>125</v>
      </c>
      <c r="AJ80" s="56" t="s">
        <v>125</v>
      </c>
      <c r="AK80" s="56" t="s">
        <v>125</v>
      </c>
      <c r="AL80" s="56" t="s">
        <v>125</v>
      </c>
      <c r="AM80" s="58">
        <v>40909</v>
      </c>
      <c r="AN80" s="58">
        <v>41274</v>
      </c>
      <c r="AO80" s="56" t="s">
        <v>128</v>
      </c>
      <c r="AP80" s="55">
        <v>8784</v>
      </c>
      <c r="AQ80" s="56" t="s">
        <v>125</v>
      </c>
      <c r="AR80" s="55"/>
      <c r="AS80" s="58"/>
      <c r="AT80" s="56" t="s">
        <v>125</v>
      </c>
      <c r="AU80" s="56" t="s">
        <v>125</v>
      </c>
      <c r="AV80" s="56" t="s">
        <v>310</v>
      </c>
      <c r="AW80" s="56" t="s">
        <v>129</v>
      </c>
      <c r="AX80" s="55">
        <v>0</v>
      </c>
      <c r="AY80" s="55">
        <v>0</v>
      </c>
      <c r="AZ80" s="56" t="s">
        <v>124</v>
      </c>
      <c r="BA80" s="55">
        <v>0</v>
      </c>
      <c r="BB80" s="55">
        <v>0</v>
      </c>
      <c r="BC80" s="56" t="s">
        <v>124</v>
      </c>
      <c r="BD80" s="55">
        <v>0</v>
      </c>
      <c r="BE80" s="55">
        <v>0</v>
      </c>
      <c r="BF80" s="56" t="s">
        <v>124</v>
      </c>
      <c r="BG80" s="55">
        <v>0</v>
      </c>
      <c r="BH80" s="55">
        <v>0</v>
      </c>
      <c r="BI80" s="56" t="s">
        <v>124</v>
      </c>
      <c r="BJ80" s="55"/>
      <c r="BK80" s="55"/>
      <c r="BL80" s="56" t="s">
        <v>130</v>
      </c>
      <c r="BM80" s="56" t="s">
        <v>125</v>
      </c>
      <c r="BN80" s="56" t="s">
        <v>125</v>
      </c>
      <c r="BO80" s="55"/>
      <c r="BP80" s="55"/>
      <c r="BQ80" s="56" t="s">
        <v>125</v>
      </c>
      <c r="BR80" s="56" t="s">
        <v>125</v>
      </c>
      <c r="BS80" s="56" t="s">
        <v>125</v>
      </c>
      <c r="BT80" s="56" t="s">
        <v>125</v>
      </c>
      <c r="BU80" s="56" t="s">
        <v>366</v>
      </c>
      <c r="BV80" s="56" t="s">
        <v>131</v>
      </c>
      <c r="BW80" s="56" t="s">
        <v>125</v>
      </c>
      <c r="BX80" s="56" t="s">
        <v>125</v>
      </c>
      <c r="BY80" s="56" t="s">
        <v>125</v>
      </c>
      <c r="BZ80" s="56" t="s">
        <v>125</v>
      </c>
      <c r="CA80" s="56" t="s">
        <v>125</v>
      </c>
      <c r="CB80" s="56" t="s">
        <v>125</v>
      </c>
      <c r="CC80" s="55">
        <v>0</v>
      </c>
      <c r="CD80" s="55">
        <v>0</v>
      </c>
      <c r="CE80" s="55">
        <v>0</v>
      </c>
      <c r="CF80" s="58"/>
      <c r="CG80" s="58"/>
      <c r="CH80" s="56" t="s">
        <v>125</v>
      </c>
      <c r="CI80" s="59"/>
      <c r="CJ80" s="55"/>
      <c r="CK80" s="56" t="s">
        <v>125</v>
      </c>
      <c r="CL80" s="55"/>
      <c r="CM80" s="55"/>
      <c r="CN80" s="56" t="s">
        <v>125</v>
      </c>
      <c r="CO80" s="55"/>
      <c r="CP80" s="55"/>
      <c r="CQ80" s="56" t="s">
        <v>125</v>
      </c>
      <c r="CR80" s="55"/>
      <c r="CS80" s="55"/>
      <c r="CT80" s="56" t="s">
        <v>125</v>
      </c>
      <c r="CU80" s="56" t="s">
        <v>125</v>
      </c>
      <c r="CV80" s="56" t="s">
        <v>125</v>
      </c>
      <c r="CW80" s="56" t="s">
        <v>125</v>
      </c>
      <c r="CX80" s="56" t="s">
        <v>125</v>
      </c>
      <c r="CY80" s="56" t="s">
        <v>125</v>
      </c>
      <c r="CZ80" s="58">
        <v>40848</v>
      </c>
      <c r="DA80" s="56" t="s">
        <v>352</v>
      </c>
      <c r="DB80" s="56" t="s">
        <v>125</v>
      </c>
      <c r="DC80" s="56" t="s">
        <v>313</v>
      </c>
      <c r="DD80" s="56" t="s">
        <v>314</v>
      </c>
      <c r="DE80" s="56" t="s">
        <v>125</v>
      </c>
      <c r="DF80" s="56" t="s">
        <v>125</v>
      </c>
      <c r="DG80" s="56" t="s">
        <v>125</v>
      </c>
      <c r="DH80" s="55">
        <v>0</v>
      </c>
      <c r="DI80" s="56" t="s">
        <v>125</v>
      </c>
      <c r="DJ80" s="56" t="s">
        <v>132</v>
      </c>
      <c r="DK80" s="56" t="s">
        <v>125</v>
      </c>
      <c r="DL80" s="56" t="s">
        <v>125</v>
      </c>
      <c r="DM80" s="56" t="s">
        <v>125</v>
      </c>
      <c r="DN80" s="56" t="s">
        <v>486</v>
      </c>
      <c r="DO80" s="56" t="s">
        <v>485</v>
      </c>
      <c r="DP80" s="56" t="s">
        <v>125</v>
      </c>
      <c r="DQ80" s="56" t="s">
        <v>125</v>
      </c>
      <c r="DR80" s="56" t="s">
        <v>125</v>
      </c>
      <c r="DS80" s="56" t="s">
        <v>125</v>
      </c>
      <c r="DT80" s="56" t="s">
        <v>125</v>
      </c>
      <c r="DU80" s="56" t="s">
        <v>367</v>
      </c>
      <c r="DV80" s="56" t="s">
        <v>125</v>
      </c>
      <c r="DW80" s="56" t="s">
        <v>125</v>
      </c>
    </row>
    <row r="81" spans="2:127" x14ac:dyDescent="0.25">
      <c r="B81" s="55">
        <v>12423</v>
      </c>
      <c r="C81" s="58">
        <v>40483</v>
      </c>
      <c r="D81" s="59">
        <v>0</v>
      </c>
      <c r="E81" s="56" t="s">
        <v>302</v>
      </c>
      <c r="F81" s="56" t="s">
        <v>303</v>
      </c>
      <c r="G81" s="56" t="s">
        <v>122</v>
      </c>
      <c r="H81" s="56" t="s">
        <v>361</v>
      </c>
      <c r="I81" s="56" t="s">
        <v>305</v>
      </c>
      <c r="J81" s="56" t="s">
        <v>315</v>
      </c>
      <c r="K81" s="56" t="s">
        <v>123</v>
      </c>
      <c r="L81" s="55">
        <v>41</v>
      </c>
      <c r="M81" s="56" t="s">
        <v>306</v>
      </c>
      <c r="N81" s="55">
        <v>360144</v>
      </c>
      <c r="O81" s="56" t="s">
        <v>485</v>
      </c>
      <c r="P81" s="55">
        <v>29</v>
      </c>
      <c r="Q81" s="55">
        <v>8.1635363001990697</v>
      </c>
      <c r="R81" s="22">
        <f>'Price Book'!$G$12*('Exchange Rates FWD'!$AD$9)</f>
        <v>8.1635363001990697</v>
      </c>
      <c r="S81" s="22">
        <f t="shared" si="4"/>
        <v>0</v>
      </c>
      <c r="T81" s="55">
        <v>8784</v>
      </c>
      <c r="U81" s="55">
        <v>2940048.6172988899</v>
      </c>
      <c r="V81" s="22">
        <f t="shared" si="1"/>
        <v>2940048.6172988941</v>
      </c>
      <c r="W81" s="22">
        <f t="shared" si="2"/>
        <v>-1.4254701643743582E-15</v>
      </c>
      <c r="X81" s="55">
        <v>2940048.6172988899</v>
      </c>
      <c r="Y81" s="56" t="s">
        <v>134</v>
      </c>
      <c r="Z81" s="55"/>
      <c r="AA81" s="55"/>
      <c r="AB81" s="56" t="s">
        <v>126</v>
      </c>
      <c r="AC81" s="56" t="s">
        <v>126</v>
      </c>
      <c r="AD81" s="56" t="s">
        <v>127</v>
      </c>
      <c r="AE81" s="56" t="s">
        <v>124</v>
      </c>
      <c r="AF81" s="56" t="s">
        <v>308</v>
      </c>
      <c r="AG81" s="56" t="s">
        <v>352</v>
      </c>
      <c r="AH81" s="56" t="s">
        <v>125</v>
      </c>
      <c r="AI81" s="56" t="s">
        <v>125</v>
      </c>
      <c r="AJ81" s="56" t="s">
        <v>125</v>
      </c>
      <c r="AK81" s="56" t="s">
        <v>125</v>
      </c>
      <c r="AL81" s="56" t="s">
        <v>125</v>
      </c>
      <c r="AM81" s="58">
        <v>40909</v>
      </c>
      <c r="AN81" s="58">
        <v>41274</v>
      </c>
      <c r="AO81" s="56" t="s">
        <v>128</v>
      </c>
      <c r="AP81" s="55">
        <v>8784</v>
      </c>
      <c r="AQ81" s="56" t="s">
        <v>125</v>
      </c>
      <c r="AR81" s="55"/>
      <c r="AS81" s="58"/>
      <c r="AT81" s="56" t="s">
        <v>125</v>
      </c>
      <c r="AU81" s="56" t="s">
        <v>125</v>
      </c>
      <c r="AV81" s="56" t="s">
        <v>310</v>
      </c>
      <c r="AW81" s="56" t="s">
        <v>129</v>
      </c>
      <c r="AX81" s="55">
        <v>0</v>
      </c>
      <c r="AY81" s="55">
        <v>0</v>
      </c>
      <c r="AZ81" s="56" t="s">
        <v>124</v>
      </c>
      <c r="BA81" s="55">
        <v>0</v>
      </c>
      <c r="BB81" s="55">
        <v>0</v>
      </c>
      <c r="BC81" s="56" t="s">
        <v>124</v>
      </c>
      <c r="BD81" s="55">
        <v>0</v>
      </c>
      <c r="BE81" s="55">
        <v>0</v>
      </c>
      <c r="BF81" s="56" t="s">
        <v>124</v>
      </c>
      <c r="BG81" s="55">
        <v>0</v>
      </c>
      <c r="BH81" s="55">
        <v>0</v>
      </c>
      <c r="BI81" s="56" t="s">
        <v>124</v>
      </c>
      <c r="BJ81" s="55"/>
      <c r="BK81" s="55"/>
      <c r="BL81" s="56" t="s">
        <v>130</v>
      </c>
      <c r="BM81" s="56" t="s">
        <v>125</v>
      </c>
      <c r="BN81" s="56" t="s">
        <v>125</v>
      </c>
      <c r="BO81" s="55"/>
      <c r="BP81" s="55"/>
      <c r="BQ81" s="56" t="s">
        <v>125</v>
      </c>
      <c r="BR81" s="56" t="s">
        <v>125</v>
      </c>
      <c r="BS81" s="56" t="s">
        <v>125</v>
      </c>
      <c r="BT81" s="56" t="s">
        <v>125</v>
      </c>
      <c r="BU81" s="56" t="s">
        <v>368</v>
      </c>
      <c r="BV81" s="56" t="s">
        <v>131</v>
      </c>
      <c r="BW81" s="56" t="s">
        <v>125</v>
      </c>
      <c r="BX81" s="56" t="s">
        <v>125</v>
      </c>
      <c r="BY81" s="56" t="s">
        <v>125</v>
      </c>
      <c r="BZ81" s="56" t="s">
        <v>125</v>
      </c>
      <c r="CA81" s="56" t="s">
        <v>125</v>
      </c>
      <c r="CB81" s="56" t="s">
        <v>125</v>
      </c>
      <c r="CC81" s="55">
        <v>0</v>
      </c>
      <c r="CD81" s="55">
        <v>0</v>
      </c>
      <c r="CE81" s="55">
        <v>0</v>
      </c>
      <c r="CF81" s="58"/>
      <c r="CG81" s="58"/>
      <c r="CH81" s="56" t="s">
        <v>125</v>
      </c>
      <c r="CI81" s="59"/>
      <c r="CJ81" s="55"/>
      <c r="CK81" s="56" t="s">
        <v>125</v>
      </c>
      <c r="CL81" s="55"/>
      <c r="CM81" s="55"/>
      <c r="CN81" s="56" t="s">
        <v>125</v>
      </c>
      <c r="CO81" s="55"/>
      <c r="CP81" s="55"/>
      <c r="CQ81" s="56" t="s">
        <v>125</v>
      </c>
      <c r="CR81" s="55"/>
      <c r="CS81" s="55"/>
      <c r="CT81" s="56" t="s">
        <v>125</v>
      </c>
      <c r="CU81" s="56" t="s">
        <v>125</v>
      </c>
      <c r="CV81" s="56" t="s">
        <v>125</v>
      </c>
      <c r="CW81" s="56" t="s">
        <v>125</v>
      </c>
      <c r="CX81" s="56" t="s">
        <v>125</v>
      </c>
      <c r="CY81" s="56" t="s">
        <v>125</v>
      </c>
      <c r="CZ81" s="58">
        <v>40848</v>
      </c>
      <c r="DA81" s="56" t="s">
        <v>352</v>
      </c>
      <c r="DB81" s="56" t="s">
        <v>125</v>
      </c>
      <c r="DC81" s="56" t="s">
        <v>313</v>
      </c>
      <c r="DD81" s="56" t="s">
        <v>314</v>
      </c>
      <c r="DE81" s="56" t="s">
        <v>125</v>
      </c>
      <c r="DF81" s="56" t="s">
        <v>125</v>
      </c>
      <c r="DG81" s="56" t="s">
        <v>125</v>
      </c>
      <c r="DH81" s="55">
        <v>0</v>
      </c>
      <c r="DI81" s="56" t="s">
        <v>125</v>
      </c>
      <c r="DJ81" s="56" t="s">
        <v>132</v>
      </c>
      <c r="DK81" s="56" t="s">
        <v>125</v>
      </c>
      <c r="DL81" s="56" t="s">
        <v>125</v>
      </c>
      <c r="DM81" s="56" t="s">
        <v>125</v>
      </c>
      <c r="DN81" s="56" t="s">
        <v>486</v>
      </c>
      <c r="DO81" s="56" t="s">
        <v>485</v>
      </c>
      <c r="DP81" s="56" t="s">
        <v>125</v>
      </c>
      <c r="DQ81" s="56" t="s">
        <v>125</v>
      </c>
      <c r="DR81" s="56" t="s">
        <v>125</v>
      </c>
      <c r="DS81" s="56" t="s">
        <v>125</v>
      </c>
      <c r="DT81" s="56" t="s">
        <v>125</v>
      </c>
      <c r="DU81" s="56" t="s">
        <v>367</v>
      </c>
      <c r="DV81" s="56" t="s">
        <v>125</v>
      </c>
      <c r="DW81" s="56" t="s">
        <v>125</v>
      </c>
    </row>
    <row r="82" spans="2:127" x14ac:dyDescent="0.25">
      <c r="B82" s="55">
        <v>12425</v>
      </c>
      <c r="C82" s="58">
        <v>40179</v>
      </c>
      <c r="D82" s="59">
        <v>0</v>
      </c>
      <c r="E82" s="56" t="s">
        <v>302</v>
      </c>
      <c r="F82" s="56" t="s">
        <v>303</v>
      </c>
      <c r="G82" s="56" t="s">
        <v>122</v>
      </c>
      <c r="H82" s="56" t="s">
        <v>361</v>
      </c>
      <c r="I82" s="56" t="s">
        <v>305</v>
      </c>
      <c r="J82" s="56" t="s">
        <v>315</v>
      </c>
      <c r="K82" s="56" t="s">
        <v>133</v>
      </c>
      <c r="L82" s="55">
        <v>-42</v>
      </c>
      <c r="M82" s="56" t="s">
        <v>306</v>
      </c>
      <c r="N82" s="55">
        <v>-368928</v>
      </c>
      <c r="O82" s="56" t="s">
        <v>485</v>
      </c>
      <c r="P82" s="55">
        <v>30</v>
      </c>
      <c r="Q82" s="55">
        <v>8.1635363001990697</v>
      </c>
      <c r="R82" s="22">
        <f>'Price Book'!$G$12*('Exchange Rates FWD'!$AD$9)</f>
        <v>8.1635363001990697</v>
      </c>
      <c r="S82" s="22">
        <f t="shared" si="4"/>
        <v>0</v>
      </c>
      <c r="T82" s="55">
        <v>8784</v>
      </c>
      <c r="U82" s="55">
        <v>-3011757.1201598402</v>
      </c>
      <c r="V82" s="22">
        <f t="shared" ref="V82:V94" si="5">L82*Q82*T82</f>
        <v>-3011757.1201598425</v>
      </c>
      <c r="W82" s="22">
        <f t="shared" ref="W82:W98" si="6">(U82-V82)/U82</f>
        <v>-7.7307244364217801E-16</v>
      </c>
      <c r="X82" s="55">
        <v>-3011757.1201598402</v>
      </c>
      <c r="Y82" s="56" t="s">
        <v>134</v>
      </c>
      <c r="Z82" s="55"/>
      <c r="AA82" s="55"/>
      <c r="AB82" s="56" t="s">
        <v>126</v>
      </c>
      <c r="AC82" s="56" t="s">
        <v>126</v>
      </c>
      <c r="AD82" s="56" t="s">
        <v>127</v>
      </c>
      <c r="AE82" s="56" t="s">
        <v>124</v>
      </c>
      <c r="AF82" s="56" t="s">
        <v>308</v>
      </c>
      <c r="AG82" s="56" t="s">
        <v>352</v>
      </c>
      <c r="AH82" s="56" t="s">
        <v>125</v>
      </c>
      <c r="AI82" s="56" t="s">
        <v>125</v>
      </c>
      <c r="AJ82" s="56" t="s">
        <v>125</v>
      </c>
      <c r="AK82" s="56" t="s">
        <v>125</v>
      </c>
      <c r="AL82" s="56" t="s">
        <v>125</v>
      </c>
      <c r="AM82" s="58">
        <v>40909</v>
      </c>
      <c r="AN82" s="58">
        <v>41274</v>
      </c>
      <c r="AO82" s="56" t="s">
        <v>128</v>
      </c>
      <c r="AP82" s="55">
        <v>8784</v>
      </c>
      <c r="AQ82" s="56" t="s">
        <v>125</v>
      </c>
      <c r="AR82" s="55"/>
      <c r="AS82" s="58"/>
      <c r="AT82" s="56" t="s">
        <v>125</v>
      </c>
      <c r="AU82" s="56" t="s">
        <v>125</v>
      </c>
      <c r="AV82" s="56" t="s">
        <v>310</v>
      </c>
      <c r="AW82" s="56" t="s">
        <v>129</v>
      </c>
      <c r="AX82" s="55">
        <v>0</v>
      </c>
      <c r="AY82" s="55">
        <v>0</v>
      </c>
      <c r="AZ82" s="56" t="s">
        <v>124</v>
      </c>
      <c r="BA82" s="55">
        <v>0</v>
      </c>
      <c r="BB82" s="55">
        <v>0</v>
      </c>
      <c r="BC82" s="56" t="s">
        <v>124</v>
      </c>
      <c r="BD82" s="55">
        <v>0</v>
      </c>
      <c r="BE82" s="55">
        <v>0</v>
      </c>
      <c r="BF82" s="56" t="s">
        <v>124</v>
      </c>
      <c r="BG82" s="55">
        <v>0</v>
      </c>
      <c r="BH82" s="55">
        <v>0</v>
      </c>
      <c r="BI82" s="56" t="s">
        <v>124</v>
      </c>
      <c r="BJ82" s="55"/>
      <c r="BK82" s="55"/>
      <c r="BL82" s="56" t="s">
        <v>130</v>
      </c>
      <c r="BM82" s="56" t="s">
        <v>125</v>
      </c>
      <c r="BN82" s="56" t="s">
        <v>125</v>
      </c>
      <c r="BO82" s="55"/>
      <c r="BP82" s="55"/>
      <c r="BQ82" s="56" t="s">
        <v>125</v>
      </c>
      <c r="BR82" s="56" t="s">
        <v>125</v>
      </c>
      <c r="BS82" s="56" t="s">
        <v>125</v>
      </c>
      <c r="BT82" s="56" t="s">
        <v>125</v>
      </c>
      <c r="BU82" s="56" t="s">
        <v>369</v>
      </c>
      <c r="BV82" s="56" t="s">
        <v>131</v>
      </c>
      <c r="BW82" s="56" t="s">
        <v>125</v>
      </c>
      <c r="BX82" s="56" t="s">
        <v>125</v>
      </c>
      <c r="BY82" s="56" t="s">
        <v>125</v>
      </c>
      <c r="BZ82" s="56" t="s">
        <v>125</v>
      </c>
      <c r="CA82" s="56" t="s">
        <v>125</v>
      </c>
      <c r="CB82" s="56" t="s">
        <v>125</v>
      </c>
      <c r="CC82" s="55">
        <v>0</v>
      </c>
      <c r="CD82" s="55">
        <v>0</v>
      </c>
      <c r="CE82" s="55">
        <v>0</v>
      </c>
      <c r="CF82" s="58"/>
      <c r="CG82" s="58"/>
      <c r="CH82" s="56" t="s">
        <v>125</v>
      </c>
      <c r="CI82" s="59"/>
      <c r="CJ82" s="55"/>
      <c r="CK82" s="56" t="s">
        <v>125</v>
      </c>
      <c r="CL82" s="55"/>
      <c r="CM82" s="55"/>
      <c r="CN82" s="56" t="s">
        <v>125</v>
      </c>
      <c r="CO82" s="55"/>
      <c r="CP82" s="55"/>
      <c r="CQ82" s="56" t="s">
        <v>125</v>
      </c>
      <c r="CR82" s="55"/>
      <c r="CS82" s="55"/>
      <c r="CT82" s="56" t="s">
        <v>125</v>
      </c>
      <c r="CU82" s="56" t="s">
        <v>125</v>
      </c>
      <c r="CV82" s="56" t="s">
        <v>125</v>
      </c>
      <c r="CW82" s="56" t="s">
        <v>125</v>
      </c>
      <c r="CX82" s="56" t="s">
        <v>125</v>
      </c>
      <c r="CY82" s="56" t="s">
        <v>125</v>
      </c>
      <c r="CZ82" s="58">
        <v>40848</v>
      </c>
      <c r="DA82" s="56" t="s">
        <v>352</v>
      </c>
      <c r="DB82" s="56" t="s">
        <v>125</v>
      </c>
      <c r="DC82" s="56" t="s">
        <v>313</v>
      </c>
      <c r="DD82" s="56" t="s">
        <v>314</v>
      </c>
      <c r="DE82" s="56" t="s">
        <v>125</v>
      </c>
      <c r="DF82" s="56" t="s">
        <v>125</v>
      </c>
      <c r="DG82" s="56" t="s">
        <v>125</v>
      </c>
      <c r="DH82" s="55">
        <v>0</v>
      </c>
      <c r="DI82" s="56" t="s">
        <v>125</v>
      </c>
      <c r="DJ82" s="56" t="s">
        <v>132</v>
      </c>
      <c r="DK82" s="56" t="s">
        <v>125</v>
      </c>
      <c r="DL82" s="56" t="s">
        <v>125</v>
      </c>
      <c r="DM82" s="56" t="s">
        <v>125</v>
      </c>
      <c r="DN82" s="56" t="s">
        <v>486</v>
      </c>
      <c r="DO82" s="56" t="s">
        <v>485</v>
      </c>
      <c r="DP82" s="56" t="s">
        <v>125</v>
      </c>
      <c r="DQ82" s="56" t="s">
        <v>125</v>
      </c>
      <c r="DR82" s="56" t="s">
        <v>125</v>
      </c>
      <c r="DS82" s="56" t="s">
        <v>125</v>
      </c>
      <c r="DT82" s="56" t="s">
        <v>125</v>
      </c>
      <c r="DU82" s="56" t="s">
        <v>367</v>
      </c>
      <c r="DV82" s="56" t="s">
        <v>125</v>
      </c>
      <c r="DW82" s="56" t="s">
        <v>125</v>
      </c>
    </row>
    <row r="83" spans="2:127" x14ac:dyDescent="0.25">
      <c r="B83" s="55">
        <v>12523</v>
      </c>
      <c r="C83" s="58">
        <v>40179</v>
      </c>
      <c r="D83" s="59">
        <v>0</v>
      </c>
      <c r="E83" s="56" t="s">
        <v>302</v>
      </c>
      <c r="F83" s="56" t="s">
        <v>303</v>
      </c>
      <c r="G83" s="56" t="s">
        <v>122</v>
      </c>
      <c r="H83" s="56" t="s">
        <v>351</v>
      </c>
      <c r="I83" s="56" t="s">
        <v>305</v>
      </c>
      <c r="J83" s="56" t="s">
        <v>315</v>
      </c>
      <c r="K83" s="56" t="s">
        <v>133</v>
      </c>
      <c r="L83" s="55">
        <v>-42</v>
      </c>
      <c r="M83" s="56" t="s">
        <v>306</v>
      </c>
      <c r="N83" s="55">
        <v>-367920</v>
      </c>
      <c r="O83" s="56" t="s">
        <v>485</v>
      </c>
      <c r="P83" s="55">
        <v>30</v>
      </c>
      <c r="Q83" s="55">
        <v>2.91554867864253</v>
      </c>
      <c r="R83" s="110">
        <f>(AVERAGE('Price Book'!$G$6:$G$9))*('Exchange Rates FWD'!$AD$9)</f>
        <v>2.9155486786425251</v>
      </c>
      <c r="S83" s="22">
        <f t="shared" si="4"/>
        <v>4.8849813083506888E-15</v>
      </c>
      <c r="T83" s="55">
        <v>8760</v>
      </c>
      <c r="U83" s="55">
        <v>349033.24096639501</v>
      </c>
      <c r="V83" s="22">
        <f>L83*(Q83-P83*'Exchange Rates FWD'!$F$11)*T83</f>
        <v>349033.240970193</v>
      </c>
      <c r="W83" s="22">
        <f t="shared" si="6"/>
        <v>-1.0881461193859488E-11</v>
      </c>
      <c r="X83" s="55">
        <v>349033.24096639501</v>
      </c>
      <c r="Y83" s="56" t="s">
        <v>134</v>
      </c>
      <c r="Z83" s="55"/>
      <c r="AA83" s="55"/>
      <c r="AB83" s="56" t="s">
        <v>126</v>
      </c>
      <c r="AC83" s="56" t="s">
        <v>126</v>
      </c>
      <c r="AD83" s="56" t="s">
        <v>127</v>
      </c>
      <c r="AE83" s="56" t="s">
        <v>408</v>
      </c>
      <c r="AF83" s="56" t="s">
        <v>308</v>
      </c>
      <c r="AG83" s="56" t="s">
        <v>352</v>
      </c>
      <c r="AH83" s="56" t="s">
        <v>125</v>
      </c>
      <c r="AI83" s="56" t="s">
        <v>125</v>
      </c>
      <c r="AJ83" s="56" t="s">
        <v>125</v>
      </c>
      <c r="AK83" s="56" t="s">
        <v>125</v>
      </c>
      <c r="AL83" s="56" t="s">
        <v>125</v>
      </c>
      <c r="AM83" s="58">
        <v>40179</v>
      </c>
      <c r="AN83" s="58">
        <v>40543</v>
      </c>
      <c r="AO83" s="56" t="s">
        <v>128</v>
      </c>
      <c r="AP83" s="55">
        <v>8760</v>
      </c>
      <c r="AQ83" s="56" t="s">
        <v>125</v>
      </c>
      <c r="AR83" s="55"/>
      <c r="AS83" s="58"/>
      <c r="AT83" s="56" t="s">
        <v>125</v>
      </c>
      <c r="AU83" s="56" t="s">
        <v>125</v>
      </c>
      <c r="AV83" s="56" t="s">
        <v>310</v>
      </c>
      <c r="AW83" s="56" t="s">
        <v>129</v>
      </c>
      <c r="AX83" s="55">
        <v>0</v>
      </c>
      <c r="AY83" s="55">
        <v>0</v>
      </c>
      <c r="AZ83" s="56" t="s">
        <v>408</v>
      </c>
      <c r="BA83" s="55">
        <v>0</v>
      </c>
      <c r="BB83" s="55">
        <v>0</v>
      </c>
      <c r="BC83" s="56" t="s">
        <v>408</v>
      </c>
      <c r="BD83" s="55">
        <v>0</v>
      </c>
      <c r="BE83" s="55">
        <v>0</v>
      </c>
      <c r="BF83" s="56" t="s">
        <v>408</v>
      </c>
      <c r="BG83" s="55">
        <v>0</v>
      </c>
      <c r="BH83" s="55">
        <v>0</v>
      </c>
      <c r="BI83" s="56" t="s">
        <v>408</v>
      </c>
      <c r="BJ83" s="55"/>
      <c r="BK83" s="55"/>
      <c r="BL83" s="56" t="s">
        <v>130</v>
      </c>
      <c r="BM83" s="56" t="s">
        <v>125</v>
      </c>
      <c r="BN83" s="56" t="s">
        <v>125</v>
      </c>
      <c r="BO83" s="55"/>
      <c r="BP83" s="55"/>
      <c r="BQ83" s="56" t="s">
        <v>125</v>
      </c>
      <c r="BR83" s="56" t="s">
        <v>125</v>
      </c>
      <c r="BS83" s="56" t="s">
        <v>125</v>
      </c>
      <c r="BT83" s="56" t="s">
        <v>125</v>
      </c>
      <c r="BU83" s="56" t="s">
        <v>457</v>
      </c>
      <c r="BV83" s="56" t="s">
        <v>131</v>
      </c>
      <c r="BW83" s="56" t="s">
        <v>125</v>
      </c>
      <c r="BX83" s="56" t="s">
        <v>125</v>
      </c>
      <c r="BY83" s="56" t="s">
        <v>125</v>
      </c>
      <c r="BZ83" s="56" t="s">
        <v>125</v>
      </c>
      <c r="CA83" s="56" t="s">
        <v>125</v>
      </c>
      <c r="CB83" s="56" t="s">
        <v>125</v>
      </c>
      <c r="CC83" s="55">
        <v>0</v>
      </c>
      <c r="CD83" s="55">
        <v>0</v>
      </c>
      <c r="CE83" s="55">
        <v>0</v>
      </c>
      <c r="CF83" s="58"/>
      <c r="CG83" s="58"/>
      <c r="CH83" s="56" t="s">
        <v>125</v>
      </c>
      <c r="CI83" s="59"/>
      <c r="CJ83" s="55"/>
      <c r="CK83" s="56" t="s">
        <v>125</v>
      </c>
      <c r="CL83" s="55"/>
      <c r="CM83" s="55"/>
      <c r="CN83" s="56" t="s">
        <v>125</v>
      </c>
      <c r="CO83" s="55"/>
      <c r="CP83" s="55"/>
      <c r="CQ83" s="56" t="s">
        <v>125</v>
      </c>
      <c r="CR83" s="55"/>
      <c r="CS83" s="55"/>
      <c r="CT83" s="56" t="s">
        <v>125</v>
      </c>
      <c r="CU83" s="56" t="s">
        <v>125</v>
      </c>
      <c r="CV83" s="56" t="s">
        <v>125</v>
      </c>
      <c r="CW83" s="56" t="s">
        <v>125</v>
      </c>
      <c r="CX83" s="56" t="s">
        <v>125</v>
      </c>
      <c r="CY83" s="56" t="s">
        <v>125</v>
      </c>
      <c r="CZ83" s="58">
        <v>40909</v>
      </c>
      <c r="DA83" s="56" t="s">
        <v>352</v>
      </c>
      <c r="DB83" s="56" t="s">
        <v>125</v>
      </c>
      <c r="DC83" s="56" t="s">
        <v>313</v>
      </c>
      <c r="DD83" s="56" t="s">
        <v>314</v>
      </c>
      <c r="DE83" s="56" t="s">
        <v>125</v>
      </c>
      <c r="DF83" s="56" t="s">
        <v>125</v>
      </c>
      <c r="DG83" s="56" t="s">
        <v>125</v>
      </c>
      <c r="DH83" s="55">
        <v>0</v>
      </c>
      <c r="DI83" s="56" t="s">
        <v>125</v>
      </c>
      <c r="DJ83" s="56" t="s">
        <v>132</v>
      </c>
      <c r="DK83" s="56" t="s">
        <v>125</v>
      </c>
      <c r="DL83" s="56" t="s">
        <v>125</v>
      </c>
      <c r="DM83" s="56" t="s">
        <v>125</v>
      </c>
      <c r="DN83" s="56" t="s">
        <v>486</v>
      </c>
      <c r="DO83" s="56" t="s">
        <v>485</v>
      </c>
      <c r="DP83" s="56" t="s">
        <v>125</v>
      </c>
      <c r="DQ83" s="56" t="s">
        <v>125</v>
      </c>
      <c r="DR83" s="56" t="s">
        <v>125</v>
      </c>
      <c r="DS83" s="56" t="s">
        <v>125</v>
      </c>
      <c r="DT83" s="56" t="s">
        <v>125</v>
      </c>
      <c r="DU83" s="56" t="s">
        <v>458</v>
      </c>
      <c r="DV83" s="56" t="s">
        <v>125</v>
      </c>
      <c r="DW83" s="56" t="s">
        <v>125</v>
      </c>
    </row>
    <row r="84" spans="2:127" x14ac:dyDescent="0.25">
      <c r="B84" s="55">
        <v>12427</v>
      </c>
      <c r="C84" s="58">
        <v>40179</v>
      </c>
      <c r="D84" s="59">
        <v>0</v>
      </c>
      <c r="E84" s="56" t="s">
        <v>302</v>
      </c>
      <c r="F84" s="56" t="s">
        <v>303</v>
      </c>
      <c r="G84" s="56" t="s">
        <v>122</v>
      </c>
      <c r="H84" s="56" t="s">
        <v>351</v>
      </c>
      <c r="I84" s="56" t="s">
        <v>305</v>
      </c>
      <c r="J84" s="56" t="s">
        <v>315</v>
      </c>
      <c r="K84" s="56" t="s">
        <v>133</v>
      </c>
      <c r="L84" s="55">
        <v>-42</v>
      </c>
      <c r="M84" s="56" t="s">
        <v>306</v>
      </c>
      <c r="N84" s="55">
        <v>-367920</v>
      </c>
      <c r="O84" s="56" t="s">
        <v>485</v>
      </c>
      <c r="P84" s="55">
        <v>30</v>
      </c>
      <c r="Q84" s="55">
        <v>2.91554867864253</v>
      </c>
      <c r="R84" s="110">
        <f>(AVERAGE('Price Book'!$G$6:$G$9))*('Exchange Rates FWD'!$AD$9)</f>
        <v>2.9155486786425251</v>
      </c>
      <c r="S84" s="22">
        <f t="shared" si="4"/>
        <v>4.8849813083506888E-15</v>
      </c>
      <c r="T84" s="55">
        <v>8760</v>
      </c>
      <c r="U84" s="55">
        <v>9964911.3301538397</v>
      </c>
      <c r="V84" s="22">
        <f>L84*(Q84-P84)*T84</f>
        <v>9964911.3301538397</v>
      </c>
      <c r="W84" s="22">
        <f t="shared" si="6"/>
        <v>0</v>
      </c>
      <c r="X84" s="55">
        <v>9964911.3301538397</v>
      </c>
      <c r="Y84" s="56" t="s">
        <v>134</v>
      </c>
      <c r="Z84" s="55"/>
      <c r="AA84" s="55"/>
      <c r="AB84" s="56" t="s">
        <v>126</v>
      </c>
      <c r="AC84" s="56" t="s">
        <v>126</v>
      </c>
      <c r="AD84" s="56" t="s">
        <v>127</v>
      </c>
      <c r="AE84" s="56" t="s">
        <v>124</v>
      </c>
      <c r="AF84" s="56" t="s">
        <v>308</v>
      </c>
      <c r="AG84" s="56" t="s">
        <v>352</v>
      </c>
      <c r="AH84" s="56" t="s">
        <v>125</v>
      </c>
      <c r="AI84" s="56" t="s">
        <v>125</v>
      </c>
      <c r="AJ84" s="56" t="s">
        <v>125</v>
      </c>
      <c r="AK84" s="56" t="s">
        <v>125</v>
      </c>
      <c r="AL84" s="56" t="s">
        <v>125</v>
      </c>
      <c r="AM84" s="58">
        <v>40179</v>
      </c>
      <c r="AN84" s="58">
        <v>40543</v>
      </c>
      <c r="AO84" s="56" t="s">
        <v>128</v>
      </c>
      <c r="AP84" s="55">
        <v>8760</v>
      </c>
      <c r="AQ84" s="56" t="s">
        <v>125</v>
      </c>
      <c r="AR84" s="55"/>
      <c r="AS84" s="58"/>
      <c r="AT84" s="56" t="s">
        <v>125</v>
      </c>
      <c r="AU84" s="56" t="s">
        <v>125</v>
      </c>
      <c r="AV84" s="56" t="s">
        <v>310</v>
      </c>
      <c r="AW84" s="56" t="s">
        <v>129</v>
      </c>
      <c r="AX84" s="55">
        <v>0</v>
      </c>
      <c r="AY84" s="55">
        <v>0</v>
      </c>
      <c r="AZ84" s="56" t="s">
        <v>124</v>
      </c>
      <c r="BA84" s="55">
        <v>0</v>
      </c>
      <c r="BB84" s="55">
        <v>0</v>
      </c>
      <c r="BC84" s="56" t="s">
        <v>124</v>
      </c>
      <c r="BD84" s="55">
        <v>0</v>
      </c>
      <c r="BE84" s="55">
        <v>0</v>
      </c>
      <c r="BF84" s="56" t="s">
        <v>124</v>
      </c>
      <c r="BG84" s="55">
        <v>0</v>
      </c>
      <c r="BH84" s="55">
        <v>0</v>
      </c>
      <c r="BI84" s="56" t="s">
        <v>124</v>
      </c>
      <c r="BJ84" s="55"/>
      <c r="BK84" s="55"/>
      <c r="BL84" s="56" t="s">
        <v>130</v>
      </c>
      <c r="BM84" s="56" t="s">
        <v>125</v>
      </c>
      <c r="BN84" s="56" t="s">
        <v>125</v>
      </c>
      <c r="BO84" s="55"/>
      <c r="BP84" s="55"/>
      <c r="BQ84" s="56" t="s">
        <v>125</v>
      </c>
      <c r="BR84" s="56" t="s">
        <v>125</v>
      </c>
      <c r="BS84" s="56" t="s">
        <v>125</v>
      </c>
      <c r="BT84" s="56" t="s">
        <v>125</v>
      </c>
      <c r="BU84" s="56" t="s">
        <v>370</v>
      </c>
      <c r="BV84" s="56" t="s">
        <v>131</v>
      </c>
      <c r="BW84" s="56" t="s">
        <v>125</v>
      </c>
      <c r="BX84" s="56" t="s">
        <v>125</v>
      </c>
      <c r="BY84" s="56" t="s">
        <v>125</v>
      </c>
      <c r="BZ84" s="56" t="s">
        <v>125</v>
      </c>
      <c r="CA84" s="56" t="s">
        <v>125</v>
      </c>
      <c r="CB84" s="56" t="s">
        <v>125</v>
      </c>
      <c r="CC84" s="55">
        <v>0</v>
      </c>
      <c r="CD84" s="55">
        <v>0</v>
      </c>
      <c r="CE84" s="55">
        <v>0</v>
      </c>
      <c r="CF84" s="58"/>
      <c r="CG84" s="58"/>
      <c r="CH84" s="56" t="s">
        <v>125</v>
      </c>
      <c r="CI84" s="59"/>
      <c r="CJ84" s="55"/>
      <c r="CK84" s="56" t="s">
        <v>125</v>
      </c>
      <c r="CL84" s="55"/>
      <c r="CM84" s="55"/>
      <c r="CN84" s="56" t="s">
        <v>125</v>
      </c>
      <c r="CO84" s="55"/>
      <c r="CP84" s="55"/>
      <c r="CQ84" s="56" t="s">
        <v>125</v>
      </c>
      <c r="CR84" s="55"/>
      <c r="CS84" s="55"/>
      <c r="CT84" s="56" t="s">
        <v>125</v>
      </c>
      <c r="CU84" s="56" t="s">
        <v>125</v>
      </c>
      <c r="CV84" s="56" t="s">
        <v>125</v>
      </c>
      <c r="CW84" s="56" t="s">
        <v>125</v>
      </c>
      <c r="CX84" s="56" t="s">
        <v>125</v>
      </c>
      <c r="CY84" s="56" t="s">
        <v>125</v>
      </c>
      <c r="CZ84" s="58">
        <v>40909</v>
      </c>
      <c r="DA84" s="56" t="s">
        <v>352</v>
      </c>
      <c r="DB84" s="56" t="s">
        <v>125</v>
      </c>
      <c r="DC84" s="56" t="s">
        <v>313</v>
      </c>
      <c r="DD84" s="56" t="s">
        <v>314</v>
      </c>
      <c r="DE84" s="56" t="s">
        <v>125</v>
      </c>
      <c r="DF84" s="56" t="s">
        <v>125</v>
      </c>
      <c r="DG84" s="56" t="s">
        <v>125</v>
      </c>
      <c r="DH84" s="55">
        <v>0</v>
      </c>
      <c r="DI84" s="56" t="s">
        <v>125</v>
      </c>
      <c r="DJ84" s="56" t="s">
        <v>132</v>
      </c>
      <c r="DK84" s="56" t="s">
        <v>125</v>
      </c>
      <c r="DL84" s="56" t="s">
        <v>125</v>
      </c>
      <c r="DM84" s="56" t="s">
        <v>125</v>
      </c>
      <c r="DN84" s="56" t="s">
        <v>486</v>
      </c>
      <c r="DO84" s="56" t="s">
        <v>485</v>
      </c>
      <c r="DP84" s="56" t="s">
        <v>125</v>
      </c>
      <c r="DQ84" s="56" t="s">
        <v>125</v>
      </c>
      <c r="DR84" s="56" t="s">
        <v>125</v>
      </c>
      <c r="DS84" s="56" t="s">
        <v>125</v>
      </c>
      <c r="DT84" s="56" t="s">
        <v>125</v>
      </c>
      <c r="DU84" s="56" t="s">
        <v>371</v>
      </c>
      <c r="DV84" s="56" t="s">
        <v>125</v>
      </c>
      <c r="DW84" s="56" t="s">
        <v>125</v>
      </c>
    </row>
    <row r="85" spans="2:127" x14ac:dyDescent="0.25">
      <c r="B85" s="55">
        <v>12525</v>
      </c>
      <c r="C85" s="58">
        <v>40179</v>
      </c>
      <c r="D85" s="59">
        <v>0</v>
      </c>
      <c r="E85" s="56" t="s">
        <v>302</v>
      </c>
      <c r="F85" s="56" t="s">
        <v>303</v>
      </c>
      <c r="G85" s="56" t="s">
        <v>122</v>
      </c>
      <c r="H85" s="56" t="s">
        <v>361</v>
      </c>
      <c r="I85" s="56" t="s">
        <v>305</v>
      </c>
      <c r="J85" s="56" t="s">
        <v>315</v>
      </c>
      <c r="K85" s="56" t="s">
        <v>133</v>
      </c>
      <c r="L85" s="55">
        <v>-42</v>
      </c>
      <c r="M85" s="56" t="s">
        <v>306</v>
      </c>
      <c r="N85" s="55">
        <v>-368928</v>
      </c>
      <c r="O85" s="56" t="s">
        <v>485</v>
      </c>
      <c r="P85" s="55">
        <v>30</v>
      </c>
      <c r="Q85" s="55">
        <v>8.1635363001990697</v>
      </c>
      <c r="R85" s="22">
        <f>'Price Book'!$G$12*('Exchange Rates FWD'!$AD$9)</f>
        <v>8.1635363001990697</v>
      </c>
      <c r="S85" s="22">
        <f t="shared" ref="S85:S87" si="7">Q85-R85</f>
        <v>0</v>
      </c>
      <c r="T85" s="55">
        <v>8784</v>
      </c>
      <c r="U85" s="55">
        <v>-1586140.08082452</v>
      </c>
      <c r="V85" s="22">
        <f>L85*(Q85-P85*'Exchange Rates FWD'!$F$11)*T85</f>
        <v>-1586140.080820705</v>
      </c>
      <c r="W85" s="22">
        <f t="shared" si="6"/>
        <v>2.4051659386134081E-12</v>
      </c>
      <c r="X85" s="55">
        <v>-1586140.08082452</v>
      </c>
      <c r="Y85" s="56" t="s">
        <v>134</v>
      </c>
      <c r="Z85" s="55"/>
      <c r="AA85" s="55"/>
      <c r="AB85" s="56" t="s">
        <v>126</v>
      </c>
      <c r="AC85" s="56" t="s">
        <v>126</v>
      </c>
      <c r="AD85" s="56" t="s">
        <v>127</v>
      </c>
      <c r="AE85" s="56" t="s">
        <v>408</v>
      </c>
      <c r="AF85" s="56" t="s">
        <v>308</v>
      </c>
      <c r="AG85" s="56" t="s">
        <v>352</v>
      </c>
      <c r="AH85" s="56" t="s">
        <v>125</v>
      </c>
      <c r="AI85" s="56" t="s">
        <v>125</v>
      </c>
      <c r="AJ85" s="56" t="s">
        <v>125</v>
      </c>
      <c r="AK85" s="56" t="s">
        <v>125</v>
      </c>
      <c r="AL85" s="56" t="s">
        <v>125</v>
      </c>
      <c r="AM85" s="58">
        <v>40909</v>
      </c>
      <c r="AN85" s="58">
        <v>41274</v>
      </c>
      <c r="AO85" s="56" t="s">
        <v>128</v>
      </c>
      <c r="AP85" s="55">
        <v>8784</v>
      </c>
      <c r="AQ85" s="56" t="s">
        <v>125</v>
      </c>
      <c r="AR85" s="55"/>
      <c r="AS85" s="58"/>
      <c r="AT85" s="56" t="s">
        <v>125</v>
      </c>
      <c r="AU85" s="56" t="s">
        <v>125</v>
      </c>
      <c r="AV85" s="56" t="s">
        <v>310</v>
      </c>
      <c r="AW85" s="56" t="s">
        <v>129</v>
      </c>
      <c r="AX85" s="55">
        <v>0</v>
      </c>
      <c r="AY85" s="55">
        <v>0</v>
      </c>
      <c r="AZ85" s="56" t="s">
        <v>408</v>
      </c>
      <c r="BA85" s="55">
        <v>0</v>
      </c>
      <c r="BB85" s="55">
        <v>0</v>
      </c>
      <c r="BC85" s="56" t="s">
        <v>408</v>
      </c>
      <c r="BD85" s="55">
        <v>0</v>
      </c>
      <c r="BE85" s="55">
        <v>0</v>
      </c>
      <c r="BF85" s="56" t="s">
        <v>408</v>
      </c>
      <c r="BG85" s="55">
        <v>0</v>
      </c>
      <c r="BH85" s="55">
        <v>0</v>
      </c>
      <c r="BI85" s="56" t="s">
        <v>408</v>
      </c>
      <c r="BJ85" s="55"/>
      <c r="BK85" s="55"/>
      <c r="BL85" s="56" t="s">
        <v>130</v>
      </c>
      <c r="BM85" s="56" t="s">
        <v>125</v>
      </c>
      <c r="BN85" s="56" t="s">
        <v>125</v>
      </c>
      <c r="BO85" s="55"/>
      <c r="BP85" s="55"/>
      <c r="BQ85" s="56" t="s">
        <v>125</v>
      </c>
      <c r="BR85" s="56" t="s">
        <v>125</v>
      </c>
      <c r="BS85" s="56" t="s">
        <v>125</v>
      </c>
      <c r="BT85" s="56" t="s">
        <v>125</v>
      </c>
      <c r="BU85" s="56" t="s">
        <v>459</v>
      </c>
      <c r="BV85" s="56" t="s">
        <v>131</v>
      </c>
      <c r="BW85" s="56" t="s">
        <v>125</v>
      </c>
      <c r="BX85" s="56" t="s">
        <v>125</v>
      </c>
      <c r="BY85" s="56" t="s">
        <v>125</v>
      </c>
      <c r="BZ85" s="56" t="s">
        <v>125</v>
      </c>
      <c r="CA85" s="56" t="s">
        <v>125</v>
      </c>
      <c r="CB85" s="56" t="s">
        <v>125</v>
      </c>
      <c r="CC85" s="55">
        <v>0</v>
      </c>
      <c r="CD85" s="55">
        <v>0</v>
      </c>
      <c r="CE85" s="55">
        <v>0</v>
      </c>
      <c r="CF85" s="58"/>
      <c r="CG85" s="58"/>
      <c r="CH85" s="56" t="s">
        <v>125</v>
      </c>
      <c r="CI85" s="59"/>
      <c r="CJ85" s="55"/>
      <c r="CK85" s="56" t="s">
        <v>125</v>
      </c>
      <c r="CL85" s="55"/>
      <c r="CM85" s="55"/>
      <c r="CN85" s="56" t="s">
        <v>125</v>
      </c>
      <c r="CO85" s="55"/>
      <c r="CP85" s="55"/>
      <c r="CQ85" s="56" t="s">
        <v>125</v>
      </c>
      <c r="CR85" s="55"/>
      <c r="CS85" s="55"/>
      <c r="CT85" s="56" t="s">
        <v>125</v>
      </c>
      <c r="CU85" s="56" t="s">
        <v>125</v>
      </c>
      <c r="CV85" s="56" t="s">
        <v>125</v>
      </c>
      <c r="CW85" s="56" t="s">
        <v>125</v>
      </c>
      <c r="CX85" s="56" t="s">
        <v>125</v>
      </c>
      <c r="CY85" s="56" t="s">
        <v>125</v>
      </c>
      <c r="CZ85" s="58">
        <v>40909</v>
      </c>
      <c r="DA85" s="56" t="s">
        <v>352</v>
      </c>
      <c r="DB85" s="56" t="s">
        <v>125</v>
      </c>
      <c r="DC85" s="56" t="s">
        <v>313</v>
      </c>
      <c r="DD85" s="56" t="s">
        <v>314</v>
      </c>
      <c r="DE85" s="56" t="s">
        <v>125</v>
      </c>
      <c r="DF85" s="56" t="s">
        <v>125</v>
      </c>
      <c r="DG85" s="56" t="s">
        <v>125</v>
      </c>
      <c r="DH85" s="55">
        <v>0</v>
      </c>
      <c r="DI85" s="56" t="s">
        <v>125</v>
      </c>
      <c r="DJ85" s="56" t="s">
        <v>132</v>
      </c>
      <c r="DK85" s="56" t="s">
        <v>125</v>
      </c>
      <c r="DL85" s="56" t="s">
        <v>125</v>
      </c>
      <c r="DM85" s="56" t="s">
        <v>125</v>
      </c>
      <c r="DN85" s="56" t="s">
        <v>486</v>
      </c>
      <c r="DO85" s="56" t="s">
        <v>485</v>
      </c>
      <c r="DP85" s="56" t="s">
        <v>125</v>
      </c>
      <c r="DQ85" s="56" t="s">
        <v>125</v>
      </c>
      <c r="DR85" s="56" t="s">
        <v>125</v>
      </c>
      <c r="DS85" s="56" t="s">
        <v>125</v>
      </c>
      <c r="DT85" s="56" t="s">
        <v>125</v>
      </c>
      <c r="DU85" s="56" t="s">
        <v>460</v>
      </c>
      <c r="DV85" s="56" t="s">
        <v>125</v>
      </c>
      <c r="DW85" s="56" t="s">
        <v>125</v>
      </c>
    </row>
    <row r="86" spans="2:127" x14ac:dyDescent="0.25">
      <c r="B86" s="55">
        <v>12429</v>
      </c>
      <c r="C86" s="58">
        <v>40179</v>
      </c>
      <c r="D86" s="59">
        <v>0</v>
      </c>
      <c r="E86" s="56" t="s">
        <v>302</v>
      </c>
      <c r="F86" s="56" t="s">
        <v>303</v>
      </c>
      <c r="G86" s="56" t="s">
        <v>122</v>
      </c>
      <c r="H86" s="56" t="s">
        <v>361</v>
      </c>
      <c r="I86" s="56" t="s">
        <v>305</v>
      </c>
      <c r="J86" s="56" t="s">
        <v>315</v>
      </c>
      <c r="K86" s="56" t="s">
        <v>133</v>
      </c>
      <c r="L86" s="55">
        <v>-42</v>
      </c>
      <c r="M86" s="56" t="s">
        <v>306</v>
      </c>
      <c r="N86" s="55">
        <v>-368928</v>
      </c>
      <c r="O86" s="56" t="s">
        <v>485</v>
      </c>
      <c r="P86" s="55">
        <v>30</v>
      </c>
      <c r="Q86" s="55">
        <v>8.1635363001990697</v>
      </c>
      <c r="R86" s="22">
        <f>'Price Book'!$G$12*('Exchange Rates FWD'!$AD$9)</f>
        <v>8.1635363001990697</v>
      </c>
      <c r="S86" s="22">
        <f t="shared" si="7"/>
        <v>0</v>
      </c>
      <c r="T86" s="55">
        <v>8784</v>
      </c>
      <c r="U86" s="55">
        <v>8056082.8798401598</v>
      </c>
      <c r="V86" s="22">
        <f>L86*(Q86-P86)*T86</f>
        <v>8056082.879840157</v>
      </c>
      <c r="W86" s="22">
        <f t="shared" si="6"/>
        <v>3.4681466979916056E-16</v>
      </c>
      <c r="X86" s="55">
        <v>8056082.8798401598</v>
      </c>
      <c r="Y86" s="56" t="s">
        <v>134</v>
      </c>
      <c r="Z86" s="55"/>
      <c r="AA86" s="55"/>
      <c r="AB86" s="56" t="s">
        <v>126</v>
      </c>
      <c r="AC86" s="56" t="s">
        <v>126</v>
      </c>
      <c r="AD86" s="56" t="s">
        <v>127</v>
      </c>
      <c r="AE86" s="56" t="s">
        <v>124</v>
      </c>
      <c r="AF86" s="56" t="s">
        <v>308</v>
      </c>
      <c r="AG86" s="56" t="s">
        <v>352</v>
      </c>
      <c r="AH86" s="56" t="s">
        <v>125</v>
      </c>
      <c r="AI86" s="56" t="s">
        <v>125</v>
      </c>
      <c r="AJ86" s="56" t="s">
        <v>125</v>
      </c>
      <c r="AK86" s="56" t="s">
        <v>125</v>
      </c>
      <c r="AL86" s="56" t="s">
        <v>125</v>
      </c>
      <c r="AM86" s="58">
        <v>40909</v>
      </c>
      <c r="AN86" s="58">
        <v>41274</v>
      </c>
      <c r="AO86" s="56" t="s">
        <v>128</v>
      </c>
      <c r="AP86" s="55">
        <v>8784</v>
      </c>
      <c r="AQ86" s="56" t="s">
        <v>125</v>
      </c>
      <c r="AR86" s="55"/>
      <c r="AS86" s="58"/>
      <c r="AT86" s="56" t="s">
        <v>125</v>
      </c>
      <c r="AU86" s="56" t="s">
        <v>125</v>
      </c>
      <c r="AV86" s="56" t="s">
        <v>310</v>
      </c>
      <c r="AW86" s="56" t="s">
        <v>129</v>
      </c>
      <c r="AX86" s="55">
        <v>0</v>
      </c>
      <c r="AY86" s="55">
        <v>0</v>
      </c>
      <c r="AZ86" s="56" t="s">
        <v>124</v>
      </c>
      <c r="BA86" s="55">
        <v>0</v>
      </c>
      <c r="BB86" s="55">
        <v>0</v>
      </c>
      <c r="BC86" s="56" t="s">
        <v>124</v>
      </c>
      <c r="BD86" s="55">
        <v>0</v>
      </c>
      <c r="BE86" s="55">
        <v>0</v>
      </c>
      <c r="BF86" s="56" t="s">
        <v>124</v>
      </c>
      <c r="BG86" s="55">
        <v>0</v>
      </c>
      <c r="BH86" s="55">
        <v>0</v>
      </c>
      <c r="BI86" s="56" t="s">
        <v>124</v>
      </c>
      <c r="BJ86" s="55"/>
      <c r="BK86" s="55"/>
      <c r="BL86" s="56" t="s">
        <v>130</v>
      </c>
      <c r="BM86" s="56" t="s">
        <v>125</v>
      </c>
      <c r="BN86" s="56" t="s">
        <v>125</v>
      </c>
      <c r="BO86" s="55"/>
      <c r="BP86" s="55"/>
      <c r="BQ86" s="56" t="s">
        <v>125</v>
      </c>
      <c r="BR86" s="56" t="s">
        <v>125</v>
      </c>
      <c r="BS86" s="56" t="s">
        <v>125</v>
      </c>
      <c r="BT86" s="56" t="s">
        <v>125</v>
      </c>
      <c r="BU86" s="56" t="s">
        <v>372</v>
      </c>
      <c r="BV86" s="56" t="s">
        <v>131</v>
      </c>
      <c r="BW86" s="56" t="s">
        <v>125</v>
      </c>
      <c r="BX86" s="56" t="s">
        <v>125</v>
      </c>
      <c r="BY86" s="56" t="s">
        <v>125</v>
      </c>
      <c r="BZ86" s="56" t="s">
        <v>125</v>
      </c>
      <c r="CA86" s="56" t="s">
        <v>125</v>
      </c>
      <c r="CB86" s="56" t="s">
        <v>125</v>
      </c>
      <c r="CC86" s="55">
        <v>0</v>
      </c>
      <c r="CD86" s="55">
        <v>0</v>
      </c>
      <c r="CE86" s="55">
        <v>0</v>
      </c>
      <c r="CF86" s="58"/>
      <c r="CG86" s="58"/>
      <c r="CH86" s="56" t="s">
        <v>125</v>
      </c>
      <c r="CI86" s="59"/>
      <c r="CJ86" s="55"/>
      <c r="CK86" s="56" t="s">
        <v>125</v>
      </c>
      <c r="CL86" s="55"/>
      <c r="CM86" s="55"/>
      <c r="CN86" s="56" t="s">
        <v>125</v>
      </c>
      <c r="CO86" s="55"/>
      <c r="CP86" s="55"/>
      <c r="CQ86" s="56" t="s">
        <v>125</v>
      </c>
      <c r="CR86" s="55"/>
      <c r="CS86" s="55"/>
      <c r="CT86" s="56" t="s">
        <v>125</v>
      </c>
      <c r="CU86" s="56" t="s">
        <v>125</v>
      </c>
      <c r="CV86" s="56" t="s">
        <v>125</v>
      </c>
      <c r="CW86" s="56" t="s">
        <v>125</v>
      </c>
      <c r="CX86" s="56" t="s">
        <v>125</v>
      </c>
      <c r="CY86" s="56" t="s">
        <v>125</v>
      </c>
      <c r="CZ86" s="58">
        <v>40909</v>
      </c>
      <c r="DA86" s="56" t="s">
        <v>352</v>
      </c>
      <c r="DB86" s="56" t="s">
        <v>125</v>
      </c>
      <c r="DC86" s="56" t="s">
        <v>313</v>
      </c>
      <c r="DD86" s="56" t="s">
        <v>314</v>
      </c>
      <c r="DE86" s="56" t="s">
        <v>125</v>
      </c>
      <c r="DF86" s="56" t="s">
        <v>125</v>
      </c>
      <c r="DG86" s="56" t="s">
        <v>125</v>
      </c>
      <c r="DH86" s="55">
        <v>0</v>
      </c>
      <c r="DI86" s="56" t="s">
        <v>125</v>
      </c>
      <c r="DJ86" s="56" t="s">
        <v>132</v>
      </c>
      <c r="DK86" s="56" t="s">
        <v>125</v>
      </c>
      <c r="DL86" s="56" t="s">
        <v>125</v>
      </c>
      <c r="DM86" s="56" t="s">
        <v>125</v>
      </c>
      <c r="DN86" s="56" t="s">
        <v>486</v>
      </c>
      <c r="DO86" s="56" t="s">
        <v>485</v>
      </c>
      <c r="DP86" s="56" t="s">
        <v>125</v>
      </c>
      <c r="DQ86" s="56" t="s">
        <v>125</v>
      </c>
      <c r="DR86" s="56" t="s">
        <v>125</v>
      </c>
      <c r="DS86" s="56" t="s">
        <v>125</v>
      </c>
      <c r="DT86" s="56" t="s">
        <v>125</v>
      </c>
      <c r="DU86" s="56" t="s">
        <v>373</v>
      </c>
      <c r="DV86" s="56" t="s">
        <v>125</v>
      </c>
      <c r="DW86" s="56" t="s">
        <v>125</v>
      </c>
    </row>
    <row r="87" spans="2:127" x14ac:dyDescent="0.25">
      <c r="B87" s="55">
        <v>12527</v>
      </c>
      <c r="C87" s="58">
        <v>40179</v>
      </c>
      <c r="D87" s="59">
        <v>0</v>
      </c>
      <c r="E87" s="56" t="s">
        <v>302</v>
      </c>
      <c r="F87" s="56" t="s">
        <v>303</v>
      </c>
      <c r="G87" s="56" t="s">
        <v>122</v>
      </c>
      <c r="H87" s="56" t="s">
        <v>374</v>
      </c>
      <c r="I87" s="56" t="s">
        <v>305</v>
      </c>
      <c r="J87" s="56" t="s">
        <v>315</v>
      </c>
      <c r="K87" s="56" t="s">
        <v>133</v>
      </c>
      <c r="L87" s="55">
        <v>-42</v>
      </c>
      <c r="M87" s="56" t="s">
        <v>306</v>
      </c>
      <c r="N87" s="55">
        <v>-31248</v>
      </c>
      <c r="O87" s="56" t="s">
        <v>485</v>
      </c>
      <c r="P87" s="55">
        <v>30</v>
      </c>
      <c r="Q87" s="55">
        <v>1.16621947145701</v>
      </c>
      <c r="R87" s="22">
        <f>'Price Book'!$G$6*('Exchange Rates FWD'!$AD$9)</f>
        <v>1.16621947145701</v>
      </c>
      <c r="S87" s="22">
        <f t="shared" si="7"/>
        <v>0</v>
      </c>
      <c r="T87" s="55">
        <v>744</v>
      </c>
      <c r="U87" s="55">
        <v>-36442.0260440887</v>
      </c>
      <c r="V87" s="22">
        <f t="shared" si="5"/>
        <v>-36442.026044088649</v>
      </c>
      <c r="W87" s="22">
        <f t="shared" si="6"/>
        <v>1.3976089923668135E-15</v>
      </c>
      <c r="X87" s="55">
        <v>-36442.0260440887</v>
      </c>
      <c r="Y87" s="56" t="s">
        <v>134</v>
      </c>
      <c r="Z87" s="55"/>
      <c r="AA87" s="55"/>
      <c r="AB87" s="56" t="s">
        <v>126</v>
      </c>
      <c r="AC87" s="56" t="s">
        <v>126</v>
      </c>
      <c r="AD87" s="56" t="s">
        <v>127</v>
      </c>
      <c r="AE87" s="56" t="s">
        <v>408</v>
      </c>
      <c r="AF87" s="56" t="s">
        <v>308</v>
      </c>
      <c r="AG87" s="56" t="s">
        <v>352</v>
      </c>
      <c r="AH87" s="56" t="s">
        <v>125</v>
      </c>
      <c r="AI87" s="56" t="s">
        <v>125</v>
      </c>
      <c r="AJ87" s="56" t="s">
        <v>125</v>
      </c>
      <c r="AK87" s="56" t="s">
        <v>125</v>
      </c>
      <c r="AL87" s="56" t="s">
        <v>125</v>
      </c>
      <c r="AM87" s="58">
        <v>40179</v>
      </c>
      <c r="AN87" s="58">
        <v>40209</v>
      </c>
      <c r="AO87" s="56" t="s">
        <v>128</v>
      </c>
      <c r="AP87" s="55">
        <v>744</v>
      </c>
      <c r="AQ87" s="56" t="s">
        <v>125</v>
      </c>
      <c r="AR87" s="55"/>
      <c r="AS87" s="58"/>
      <c r="AT87" s="56" t="s">
        <v>125</v>
      </c>
      <c r="AU87" s="56" t="s">
        <v>125</v>
      </c>
      <c r="AV87" s="56" t="s">
        <v>310</v>
      </c>
      <c r="AW87" s="56" t="s">
        <v>129</v>
      </c>
      <c r="AX87" s="55">
        <v>0</v>
      </c>
      <c r="AY87" s="55">
        <v>0</v>
      </c>
      <c r="AZ87" s="56" t="s">
        <v>408</v>
      </c>
      <c r="BA87" s="55">
        <v>0</v>
      </c>
      <c r="BB87" s="55">
        <v>0</v>
      </c>
      <c r="BC87" s="56" t="s">
        <v>408</v>
      </c>
      <c r="BD87" s="55">
        <v>0</v>
      </c>
      <c r="BE87" s="55">
        <v>0</v>
      </c>
      <c r="BF87" s="56" t="s">
        <v>408</v>
      </c>
      <c r="BG87" s="55">
        <v>0</v>
      </c>
      <c r="BH87" s="55">
        <v>0</v>
      </c>
      <c r="BI87" s="56" t="s">
        <v>408</v>
      </c>
      <c r="BJ87" s="55"/>
      <c r="BK87" s="55"/>
      <c r="BL87" s="56" t="s">
        <v>130</v>
      </c>
      <c r="BM87" s="56" t="s">
        <v>125</v>
      </c>
      <c r="BN87" s="56" t="s">
        <v>125</v>
      </c>
      <c r="BO87" s="55"/>
      <c r="BP87" s="55"/>
      <c r="BQ87" s="56" t="s">
        <v>125</v>
      </c>
      <c r="BR87" s="56" t="s">
        <v>125</v>
      </c>
      <c r="BS87" s="56" t="s">
        <v>125</v>
      </c>
      <c r="BT87" s="56" t="s">
        <v>125</v>
      </c>
      <c r="BU87" s="56" t="s">
        <v>461</v>
      </c>
      <c r="BV87" s="56" t="s">
        <v>131</v>
      </c>
      <c r="BW87" s="56" t="s">
        <v>125</v>
      </c>
      <c r="BX87" s="56" t="s">
        <v>125</v>
      </c>
      <c r="BY87" s="56" t="s">
        <v>125</v>
      </c>
      <c r="BZ87" s="56" t="s">
        <v>125</v>
      </c>
      <c r="CA87" s="56" t="s">
        <v>125</v>
      </c>
      <c r="CB87" s="56" t="s">
        <v>125</v>
      </c>
      <c r="CC87" s="55">
        <v>0</v>
      </c>
      <c r="CD87" s="55">
        <v>0</v>
      </c>
      <c r="CE87" s="55">
        <v>0</v>
      </c>
      <c r="CF87" s="58"/>
      <c r="CG87" s="58"/>
      <c r="CH87" s="56" t="s">
        <v>125</v>
      </c>
      <c r="CI87" s="59"/>
      <c r="CJ87" s="55"/>
      <c r="CK87" s="56" t="s">
        <v>125</v>
      </c>
      <c r="CL87" s="55"/>
      <c r="CM87" s="55"/>
      <c r="CN87" s="56" t="s">
        <v>125</v>
      </c>
      <c r="CO87" s="55"/>
      <c r="CP87" s="55"/>
      <c r="CQ87" s="56" t="s">
        <v>125</v>
      </c>
      <c r="CR87" s="55"/>
      <c r="CS87" s="55"/>
      <c r="CT87" s="56" t="s">
        <v>125</v>
      </c>
      <c r="CU87" s="56" t="s">
        <v>125</v>
      </c>
      <c r="CV87" s="56" t="s">
        <v>125</v>
      </c>
      <c r="CW87" s="56" t="s">
        <v>125</v>
      </c>
      <c r="CX87" s="56" t="s">
        <v>125</v>
      </c>
      <c r="CY87" s="56" t="s">
        <v>125</v>
      </c>
      <c r="CZ87" s="58">
        <v>40544</v>
      </c>
      <c r="DA87" s="56" t="s">
        <v>352</v>
      </c>
      <c r="DB87" s="56" t="s">
        <v>125</v>
      </c>
      <c r="DC87" s="56" t="s">
        <v>313</v>
      </c>
      <c r="DD87" s="56" t="s">
        <v>314</v>
      </c>
      <c r="DE87" s="56" t="s">
        <v>125</v>
      </c>
      <c r="DF87" s="56" t="s">
        <v>125</v>
      </c>
      <c r="DG87" s="56" t="s">
        <v>125</v>
      </c>
      <c r="DH87" s="55">
        <v>0</v>
      </c>
      <c r="DI87" s="56" t="s">
        <v>125</v>
      </c>
      <c r="DJ87" s="56" t="s">
        <v>132</v>
      </c>
      <c r="DK87" s="56" t="s">
        <v>125</v>
      </c>
      <c r="DL87" s="56" t="s">
        <v>125</v>
      </c>
      <c r="DM87" s="56" t="s">
        <v>125</v>
      </c>
      <c r="DN87" s="56" t="s">
        <v>486</v>
      </c>
      <c r="DO87" s="56" t="s">
        <v>485</v>
      </c>
      <c r="DP87" s="56" t="s">
        <v>125</v>
      </c>
      <c r="DQ87" s="56" t="s">
        <v>125</v>
      </c>
      <c r="DR87" s="56" t="s">
        <v>125</v>
      </c>
      <c r="DS87" s="56" t="s">
        <v>125</v>
      </c>
      <c r="DT87" s="56" t="s">
        <v>125</v>
      </c>
      <c r="DU87" s="56" t="s">
        <v>462</v>
      </c>
      <c r="DV87" s="56" t="s">
        <v>125</v>
      </c>
      <c r="DW87" s="56" t="s">
        <v>125</v>
      </c>
    </row>
    <row r="88" spans="2:127" x14ac:dyDescent="0.25">
      <c r="B88" s="55">
        <v>12431</v>
      </c>
      <c r="C88" s="58">
        <v>40179</v>
      </c>
      <c r="D88" s="59">
        <v>0</v>
      </c>
      <c r="E88" s="56" t="s">
        <v>302</v>
      </c>
      <c r="F88" s="56" t="s">
        <v>303</v>
      </c>
      <c r="G88" s="56" t="s">
        <v>122</v>
      </c>
      <c r="H88" s="56" t="s">
        <v>374</v>
      </c>
      <c r="I88" s="56" t="s">
        <v>305</v>
      </c>
      <c r="J88" s="56" t="s">
        <v>315</v>
      </c>
      <c r="K88" s="56" t="s">
        <v>133</v>
      </c>
      <c r="L88" s="55">
        <v>-42</v>
      </c>
      <c r="M88" s="56" t="s">
        <v>306</v>
      </c>
      <c r="N88" s="55">
        <v>-31248</v>
      </c>
      <c r="O88" s="56" t="s">
        <v>485</v>
      </c>
      <c r="P88" s="55">
        <v>30</v>
      </c>
      <c r="Q88" s="55">
        <v>1.16621947145701</v>
      </c>
      <c r="R88" s="22">
        <f>'Price Book'!$G$6*('Exchange Rates FWD'!$AD$9)</f>
        <v>1.16621947145701</v>
      </c>
      <c r="S88" s="22">
        <f t="shared" ref="S88:S90" si="8">Q88-R88</f>
        <v>0</v>
      </c>
      <c r="T88" s="55">
        <v>744</v>
      </c>
      <c r="U88" s="55">
        <v>-36442.0260440887</v>
      </c>
      <c r="V88" s="22">
        <f t="shared" si="5"/>
        <v>-36442.026044088649</v>
      </c>
      <c r="W88" s="22">
        <f t="shared" si="6"/>
        <v>1.3976089923668135E-15</v>
      </c>
      <c r="X88" s="55">
        <v>-36442.0260440887</v>
      </c>
      <c r="Y88" s="56" t="s">
        <v>134</v>
      </c>
      <c r="Z88" s="55"/>
      <c r="AA88" s="55"/>
      <c r="AB88" s="56" t="s">
        <v>126</v>
      </c>
      <c r="AC88" s="56" t="s">
        <v>126</v>
      </c>
      <c r="AD88" s="56" t="s">
        <v>127</v>
      </c>
      <c r="AE88" s="56" t="s">
        <v>124</v>
      </c>
      <c r="AF88" s="56" t="s">
        <v>308</v>
      </c>
      <c r="AG88" s="56" t="s">
        <v>352</v>
      </c>
      <c r="AH88" s="56" t="s">
        <v>125</v>
      </c>
      <c r="AI88" s="56" t="s">
        <v>125</v>
      </c>
      <c r="AJ88" s="56" t="s">
        <v>125</v>
      </c>
      <c r="AK88" s="56" t="s">
        <v>125</v>
      </c>
      <c r="AL88" s="56" t="s">
        <v>125</v>
      </c>
      <c r="AM88" s="58">
        <v>40179</v>
      </c>
      <c r="AN88" s="58">
        <v>40209</v>
      </c>
      <c r="AO88" s="56" t="s">
        <v>128</v>
      </c>
      <c r="AP88" s="55">
        <v>744</v>
      </c>
      <c r="AQ88" s="56" t="s">
        <v>125</v>
      </c>
      <c r="AR88" s="55"/>
      <c r="AS88" s="58"/>
      <c r="AT88" s="56" t="s">
        <v>125</v>
      </c>
      <c r="AU88" s="56" t="s">
        <v>125</v>
      </c>
      <c r="AV88" s="56" t="s">
        <v>310</v>
      </c>
      <c r="AW88" s="56" t="s">
        <v>129</v>
      </c>
      <c r="AX88" s="55">
        <v>0</v>
      </c>
      <c r="AY88" s="55">
        <v>0</v>
      </c>
      <c r="AZ88" s="56" t="s">
        <v>124</v>
      </c>
      <c r="BA88" s="55">
        <v>0</v>
      </c>
      <c r="BB88" s="55">
        <v>0</v>
      </c>
      <c r="BC88" s="56" t="s">
        <v>124</v>
      </c>
      <c r="BD88" s="55">
        <v>0</v>
      </c>
      <c r="BE88" s="55">
        <v>0</v>
      </c>
      <c r="BF88" s="56" t="s">
        <v>124</v>
      </c>
      <c r="BG88" s="55">
        <v>0</v>
      </c>
      <c r="BH88" s="55">
        <v>0</v>
      </c>
      <c r="BI88" s="56" t="s">
        <v>124</v>
      </c>
      <c r="BJ88" s="55"/>
      <c r="BK88" s="55"/>
      <c r="BL88" s="56" t="s">
        <v>130</v>
      </c>
      <c r="BM88" s="56" t="s">
        <v>125</v>
      </c>
      <c r="BN88" s="56" t="s">
        <v>125</v>
      </c>
      <c r="BO88" s="55"/>
      <c r="BP88" s="55"/>
      <c r="BQ88" s="56" t="s">
        <v>125</v>
      </c>
      <c r="BR88" s="56" t="s">
        <v>125</v>
      </c>
      <c r="BS88" s="56" t="s">
        <v>125</v>
      </c>
      <c r="BT88" s="56" t="s">
        <v>125</v>
      </c>
      <c r="BU88" s="56" t="s">
        <v>375</v>
      </c>
      <c r="BV88" s="56" t="s">
        <v>131</v>
      </c>
      <c r="BW88" s="56" t="s">
        <v>125</v>
      </c>
      <c r="BX88" s="56" t="s">
        <v>125</v>
      </c>
      <c r="BY88" s="56" t="s">
        <v>125</v>
      </c>
      <c r="BZ88" s="56" t="s">
        <v>125</v>
      </c>
      <c r="CA88" s="56" t="s">
        <v>125</v>
      </c>
      <c r="CB88" s="56" t="s">
        <v>125</v>
      </c>
      <c r="CC88" s="55">
        <v>0</v>
      </c>
      <c r="CD88" s="55">
        <v>0</v>
      </c>
      <c r="CE88" s="55">
        <v>0</v>
      </c>
      <c r="CF88" s="58"/>
      <c r="CG88" s="58"/>
      <c r="CH88" s="56" t="s">
        <v>125</v>
      </c>
      <c r="CI88" s="59"/>
      <c r="CJ88" s="55"/>
      <c r="CK88" s="56" t="s">
        <v>125</v>
      </c>
      <c r="CL88" s="55"/>
      <c r="CM88" s="55"/>
      <c r="CN88" s="56" t="s">
        <v>125</v>
      </c>
      <c r="CO88" s="55"/>
      <c r="CP88" s="55"/>
      <c r="CQ88" s="56" t="s">
        <v>125</v>
      </c>
      <c r="CR88" s="55"/>
      <c r="CS88" s="55"/>
      <c r="CT88" s="56" t="s">
        <v>125</v>
      </c>
      <c r="CU88" s="56" t="s">
        <v>125</v>
      </c>
      <c r="CV88" s="56" t="s">
        <v>125</v>
      </c>
      <c r="CW88" s="56" t="s">
        <v>125</v>
      </c>
      <c r="CX88" s="56" t="s">
        <v>125</v>
      </c>
      <c r="CY88" s="56" t="s">
        <v>125</v>
      </c>
      <c r="CZ88" s="58">
        <v>40544</v>
      </c>
      <c r="DA88" s="56" t="s">
        <v>352</v>
      </c>
      <c r="DB88" s="56" t="s">
        <v>125</v>
      </c>
      <c r="DC88" s="56" t="s">
        <v>313</v>
      </c>
      <c r="DD88" s="56" t="s">
        <v>314</v>
      </c>
      <c r="DE88" s="56" t="s">
        <v>125</v>
      </c>
      <c r="DF88" s="56" t="s">
        <v>125</v>
      </c>
      <c r="DG88" s="56" t="s">
        <v>125</v>
      </c>
      <c r="DH88" s="55">
        <v>0</v>
      </c>
      <c r="DI88" s="56" t="s">
        <v>125</v>
      </c>
      <c r="DJ88" s="56" t="s">
        <v>132</v>
      </c>
      <c r="DK88" s="56" t="s">
        <v>125</v>
      </c>
      <c r="DL88" s="56" t="s">
        <v>125</v>
      </c>
      <c r="DM88" s="56" t="s">
        <v>125</v>
      </c>
      <c r="DN88" s="56" t="s">
        <v>486</v>
      </c>
      <c r="DO88" s="56" t="s">
        <v>485</v>
      </c>
      <c r="DP88" s="56" t="s">
        <v>125</v>
      </c>
      <c r="DQ88" s="56" t="s">
        <v>125</v>
      </c>
      <c r="DR88" s="56" t="s">
        <v>125</v>
      </c>
      <c r="DS88" s="56" t="s">
        <v>125</v>
      </c>
      <c r="DT88" s="56" t="s">
        <v>125</v>
      </c>
      <c r="DU88" s="56" t="s">
        <v>376</v>
      </c>
      <c r="DV88" s="56" t="s">
        <v>125</v>
      </c>
      <c r="DW88" s="56" t="s">
        <v>125</v>
      </c>
    </row>
    <row r="89" spans="2:127" x14ac:dyDescent="0.25">
      <c r="B89" s="55">
        <v>12529</v>
      </c>
      <c r="C89" s="58">
        <v>40179</v>
      </c>
      <c r="D89" s="59">
        <v>0</v>
      </c>
      <c r="E89" s="56" t="s">
        <v>302</v>
      </c>
      <c r="F89" s="56" t="s">
        <v>303</v>
      </c>
      <c r="G89" s="56" t="s">
        <v>122</v>
      </c>
      <c r="H89" s="56" t="s">
        <v>377</v>
      </c>
      <c r="I89" s="56" t="s">
        <v>305</v>
      </c>
      <c r="J89" s="56" t="s">
        <v>315</v>
      </c>
      <c r="K89" s="56" t="s">
        <v>133</v>
      </c>
      <c r="L89" s="55">
        <v>-42</v>
      </c>
      <c r="M89" s="56" t="s">
        <v>306</v>
      </c>
      <c r="N89" s="55">
        <v>-31248</v>
      </c>
      <c r="O89" s="56" t="s">
        <v>485</v>
      </c>
      <c r="P89" s="55">
        <v>30</v>
      </c>
      <c r="Q89" s="55">
        <v>8.1635363001990697</v>
      </c>
      <c r="R89" s="22">
        <f>'Price Book'!$G$12*('Exchange Rates FWD'!$AD$9)</f>
        <v>8.1635363001990697</v>
      </c>
      <c r="S89" s="22">
        <f t="shared" si="8"/>
        <v>0</v>
      </c>
      <c r="T89" s="55">
        <v>744</v>
      </c>
      <c r="U89" s="55">
        <v>-255094.18230862101</v>
      </c>
      <c r="V89" s="22">
        <f t="shared" si="5"/>
        <v>-255094.18230862054</v>
      </c>
      <c r="W89" s="22">
        <f t="shared" si="6"/>
        <v>1.8254484798260412E-15</v>
      </c>
      <c r="X89" s="55">
        <v>-255094.18230862101</v>
      </c>
      <c r="Y89" s="56" t="s">
        <v>134</v>
      </c>
      <c r="Z89" s="55"/>
      <c r="AA89" s="55"/>
      <c r="AB89" s="56" t="s">
        <v>126</v>
      </c>
      <c r="AC89" s="56" t="s">
        <v>126</v>
      </c>
      <c r="AD89" s="56" t="s">
        <v>127</v>
      </c>
      <c r="AE89" s="56" t="s">
        <v>408</v>
      </c>
      <c r="AF89" s="56" t="s">
        <v>308</v>
      </c>
      <c r="AG89" s="56" t="s">
        <v>352</v>
      </c>
      <c r="AH89" s="56" t="s">
        <v>125</v>
      </c>
      <c r="AI89" s="56" t="s">
        <v>125</v>
      </c>
      <c r="AJ89" s="56" t="s">
        <v>125</v>
      </c>
      <c r="AK89" s="56" t="s">
        <v>125</v>
      </c>
      <c r="AL89" s="56" t="s">
        <v>125</v>
      </c>
      <c r="AM89" s="58">
        <v>40909</v>
      </c>
      <c r="AN89" s="58">
        <v>40939</v>
      </c>
      <c r="AO89" s="56" t="s">
        <v>128</v>
      </c>
      <c r="AP89" s="55">
        <v>744</v>
      </c>
      <c r="AQ89" s="56" t="s">
        <v>125</v>
      </c>
      <c r="AR89" s="55"/>
      <c r="AS89" s="58"/>
      <c r="AT89" s="56" t="s">
        <v>125</v>
      </c>
      <c r="AU89" s="56" t="s">
        <v>125</v>
      </c>
      <c r="AV89" s="56" t="s">
        <v>310</v>
      </c>
      <c r="AW89" s="56" t="s">
        <v>129</v>
      </c>
      <c r="AX89" s="55">
        <v>0</v>
      </c>
      <c r="AY89" s="55">
        <v>0</v>
      </c>
      <c r="AZ89" s="56" t="s">
        <v>408</v>
      </c>
      <c r="BA89" s="55">
        <v>0</v>
      </c>
      <c r="BB89" s="55">
        <v>0</v>
      </c>
      <c r="BC89" s="56" t="s">
        <v>408</v>
      </c>
      <c r="BD89" s="55">
        <v>0</v>
      </c>
      <c r="BE89" s="55">
        <v>0</v>
      </c>
      <c r="BF89" s="56" t="s">
        <v>408</v>
      </c>
      <c r="BG89" s="55">
        <v>0</v>
      </c>
      <c r="BH89" s="55">
        <v>0</v>
      </c>
      <c r="BI89" s="56" t="s">
        <v>408</v>
      </c>
      <c r="BJ89" s="55"/>
      <c r="BK89" s="55"/>
      <c r="BL89" s="56" t="s">
        <v>130</v>
      </c>
      <c r="BM89" s="56" t="s">
        <v>125</v>
      </c>
      <c r="BN89" s="56" t="s">
        <v>125</v>
      </c>
      <c r="BO89" s="55"/>
      <c r="BP89" s="55"/>
      <c r="BQ89" s="56" t="s">
        <v>125</v>
      </c>
      <c r="BR89" s="56" t="s">
        <v>125</v>
      </c>
      <c r="BS89" s="56" t="s">
        <v>125</v>
      </c>
      <c r="BT89" s="56" t="s">
        <v>125</v>
      </c>
      <c r="BU89" s="56" t="s">
        <v>463</v>
      </c>
      <c r="BV89" s="56" t="s">
        <v>131</v>
      </c>
      <c r="BW89" s="56" t="s">
        <v>125</v>
      </c>
      <c r="BX89" s="56" t="s">
        <v>125</v>
      </c>
      <c r="BY89" s="56" t="s">
        <v>125</v>
      </c>
      <c r="BZ89" s="56" t="s">
        <v>125</v>
      </c>
      <c r="CA89" s="56" t="s">
        <v>125</v>
      </c>
      <c r="CB89" s="56" t="s">
        <v>125</v>
      </c>
      <c r="CC89" s="55">
        <v>0</v>
      </c>
      <c r="CD89" s="55">
        <v>0</v>
      </c>
      <c r="CE89" s="55">
        <v>0</v>
      </c>
      <c r="CF89" s="58"/>
      <c r="CG89" s="58"/>
      <c r="CH89" s="56" t="s">
        <v>125</v>
      </c>
      <c r="CI89" s="59"/>
      <c r="CJ89" s="55"/>
      <c r="CK89" s="56" t="s">
        <v>125</v>
      </c>
      <c r="CL89" s="55"/>
      <c r="CM89" s="55"/>
      <c r="CN89" s="56" t="s">
        <v>125</v>
      </c>
      <c r="CO89" s="55"/>
      <c r="CP89" s="55"/>
      <c r="CQ89" s="56" t="s">
        <v>125</v>
      </c>
      <c r="CR89" s="55"/>
      <c r="CS89" s="55"/>
      <c r="CT89" s="56" t="s">
        <v>125</v>
      </c>
      <c r="CU89" s="56" t="s">
        <v>125</v>
      </c>
      <c r="CV89" s="56" t="s">
        <v>125</v>
      </c>
      <c r="CW89" s="56" t="s">
        <v>125</v>
      </c>
      <c r="CX89" s="56" t="s">
        <v>125</v>
      </c>
      <c r="CY89" s="56" t="s">
        <v>125</v>
      </c>
      <c r="CZ89" s="58">
        <v>40544</v>
      </c>
      <c r="DA89" s="56" t="s">
        <v>352</v>
      </c>
      <c r="DB89" s="56" t="s">
        <v>125</v>
      </c>
      <c r="DC89" s="56" t="s">
        <v>313</v>
      </c>
      <c r="DD89" s="56" t="s">
        <v>314</v>
      </c>
      <c r="DE89" s="56" t="s">
        <v>125</v>
      </c>
      <c r="DF89" s="56" t="s">
        <v>125</v>
      </c>
      <c r="DG89" s="56" t="s">
        <v>125</v>
      </c>
      <c r="DH89" s="55">
        <v>0</v>
      </c>
      <c r="DI89" s="56" t="s">
        <v>125</v>
      </c>
      <c r="DJ89" s="56" t="s">
        <v>132</v>
      </c>
      <c r="DK89" s="56" t="s">
        <v>125</v>
      </c>
      <c r="DL89" s="56" t="s">
        <v>125</v>
      </c>
      <c r="DM89" s="56" t="s">
        <v>125</v>
      </c>
      <c r="DN89" s="56" t="s">
        <v>486</v>
      </c>
      <c r="DO89" s="56" t="s">
        <v>485</v>
      </c>
      <c r="DP89" s="56" t="s">
        <v>125</v>
      </c>
      <c r="DQ89" s="56" t="s">
        <v>125</v>
      </c>
      <c r="DR89" s="56" t="s">
        <v>125</v>
      </c>
      <c r="DS89" s="56" t="s">
        <v>125</v>
      </c>
      <c r="DT89" s="56" t="s">
        <v>125</v>
      </c>
      <c r="DU89" s="56" t="s">
        <v>464</v>
      </c>
      <c r="DV89" s="56" t="s">
        <v>125</v>
      </c>
      <c r="DW89" s="56" t="s">
        <v>125</v>
      </c>
    </row>
    <row r="90" spans="2:127" x14ac:dyDescent="0.25">
      <c r="B90" s="55">
        <v>12433</v>
      </c>
      <c r="C90" s="58">
        <v>40179</v>
      </c>
      <c r="D90" s="59">
        <v>0</v>
      </c>
      <c r="E90" s="56" t="s">
        <v>302</v>
      </c>
      <c r="F90" s="56" t="s">
        <v>303</v>
      </c>
      <c r="G90" s="56" t="s">
        <v>122</v>
      </c>
      <c r="H90" s="56" t="s">
        <v>377</v>
      </c>
      <c r="I90" s="56" t="s">
        <v>305</v>
      </c>
      <c r="J90" s="56" t="s">
        <v>315</v>
      </c>
      <c r="K90" s="56" t="s">
        <v>133</v>
      </c>
      <c r="L90" s="55">
        <v>-42</v>
      </c>
      <c r="M90" s="56" t="s">
        <v>306</v>
      </c>
      <c r="N90" s="55">
        <v>-31248</v>
      </c>
      <c r="O90" s="56" t="s">
        <v>485</v>
      </c>
      <c r="P90" s="55">
        <v>30</v>
      </c>
      <c r="Q90" s="55">
        <v>8.1635363001990697</v>
      </c>
      <c r="R90" s="22">
        <f>'Price Book'!$G$12*('Exchange Rates FWD'!$AD$9)</f>
        <v>8.1635363001990697</v>
      </c>
      <c r="S90" s="22">
        <f t="shared" si="8"/>
        <v>0</v>
      </c>
      <c r="T90" s="55">
        <v>744</v>
      </c>
      <c r="U90" s="55">
        <v>-255094.18230862101</v>
      </c>
      <c r="V90" s="22">
        <f t="shared" si="5"/>
        <v>-255094.18230862054</v>
      </c>
      <c r="W90" s="22">
        <f t="shared" si="6"/>
        <v>1.8254484798260412E-15</v>
      </c>
      <c r="X90" s="55">
        <v>-255094.18230862101</v>
      </c>
      <c r="Y90" s="56" t="s">
        <v>134</v>
      </c>
      <c r="Z90" s="55"/>
      <c r="AA90" s="55"/>
      <c r="AB90" s="56" t="s">
        <v>126</v>
      </c>
      <c r="AC90" s="56" t="s">
        <v>126</v>
      </c>
      <c r="AD90" s="56" t="s">
        <v>127</v>
      </c>
      <c r="AE90" s="56" t="s">
        <v>124</v>
      </c>
      <c r="AF90" s="56" t="s">
        <v>308</v>
      </c>
      <c r="AG90" s="56" t="s">
        <v>352</v>
      </c>
      <c r="AH90" s="56" t="s">
        <v>125</v>
      </c>
      <c r="AI90" s="56" t="s">
        <v>125</v>
      </c>
      <c r="AJ90" s="56" t="s">
        <v>125</v>
      </c>
      <c r="AK90" s="56" t="s">
        <v>125</v>
      </c>
      <c r="AL90" s="56" t="s">
        <v>125</v>
      </c>
      <c r="AM90" s="58">
        <v>40909</v>
      </c>
      <c r="AN90" s="58">
        <v>40939</v>
      </c>
      <c r="AO90" s="56" t="s">
        <v>128</v>
      </c>
      <c r="AP90" s="55">
        <v>744</v>
      </c>
      <c r="AQ90" s="56" t="s">
        <v>125</v>
      </c>
      <c r="AR90" s="55"/>
      <c r="AS90" s="58"/>
      <c r="AT90" s="56" t="s">
        <v>125</v>
      </c>
      <c r="AU90" s="56" t="s">
        <v>125</v>
      </c>
      <c r="AV90" s="56" t="s">
        <v>310</v>
      </c>
      <c r="AW90" s="56" t="s">
        <v>129</v>
      </c>
      <c r="AX90" s="55">
        <v>0</v>
      </c>
      <c r="AY90" s="55">
        <v>0</v>
      </c>
      <c r="AZ90" s="56" t="s">
        <v>124</v>
      </c>
      <c r="BA90" s="55">
        <v>0</v>
      </c>
      <c r="BB90" s="55">
        <v>0</v>
      </c>
      <c r="BC90" s="56" t="s">
        <v>124</v>
      </c>
      <c r="BD90" s="55">
        <v>0</v>
      </c>
      <c r="BE90" s="55">
        <v>0</v>
      </c>
      <c r="BF90" s="56" t="s">
        <v>124</v>
      </c>
      <c r="BG90" s="55">
        <v>0</v>
      </c>
      <c r="BH90" s="55">
        <v>0</v>
      </c>
      <c r="BI90" s="56" t="s">
        <v>124</v>
      </c>
      <c r="BJ90" s="55"/>
      <c r="BK90" s="55"/>
      <c r="BL90" s="56" t="s">
        <v>130</v>
      </c>
      <c r="BM90" s="56" t="s">
        <v>125</v>
      </c>
      <c r="BN90" s="56" t="s">
        <v>125</v>
      </c>
      <c r="BO90" s="55"/>
      <c r="BP90" s="55"/>
      <c r="BQ90" s="56" t="s">
        <v>125</v>
      </c>
      <c r="BR90" s="56" t="s">
        <v>125</v>
      </c>
      <c r="BS90" s="56" t="s">
        <v>125</v>
      </c>
      <c r="BT90" s="56" t="s">
        <v>125</v>
      </c>
      <c r="BU90" s="56" t="s">
        <v>378</v>
      </c>
      <c r="BV90" s="56" t="s">
        <v>131</v>
      </c>
      <c r="BW90" s="56" t="s">
        <v>125</v>
      </c>
      <c r="BX90" s="56" t="s">
        <v>125</v>
      </c>
      <c r="BY90" s="56" t="s">
        <v>125</v>
      </c>
      <c r="BZ90" s="56" t="s">
        <v>125</v>
      </c>
      <c r="CA90" s="56" t="s">
        <v>125</v>
      </c>
      <c r="CB90" s="56" t="s">
        <v>125</v>
      </c>
      <c r="CC90" s="55">
        <v>0</v>
      </c>
      <c r="CD90" s="55">
        <v>0</v>
      </c>
      <c r="CE90" s="55">
        <v>0</v>
      </c>
      <c r="CF90" s="58"/>
      <c r="CG90" s="58"/>
      <c r="CH90" s="56" t="s">
        <v>125</v>
      </c>
      <c r="CI90" s="59"/>
      <c r="CJ90" s="55"/>
      <c r="CK90" s="56" t="s">
        <v>125</v>
      </c>
      <c r="CL90" s="55"/>
      <c r="CM90" s="55"/>
      <c r="CN90" s="56" t="s">
        <v>125</v>
      </c>
      <c r="CO90" s="55"/>
      <c r="CP90" s="55"/>
      <c r="CQ90" s="56" t="s">
        <v>125</v>
      </c>
      <c r="CR90" s="55"/>
      <c r="CS90" s="55"/>
      <c r="CT90" s="56" t="s">
        <v>125</v>
      </c>
      <c r="CU90" s="56" t="s">
        <v>125</v>
      </c>
      <c r="CV90" s="56" t="s">
        <v>125</v>
      </c>
      <c r="CW90" s="56" t="s">
        <v>125</v>
      </c>
      <c r="CX90" s="56" t="s">
        <v>125</v>
      </c>
      <c r="CY90" s="56" t="s">
        <v>125</v>
      </c>
      <c r="CZ90" s="58">
        <v>40544</v>
      </c>
      <c r="DA90" s="56" t="s">
        <v>352</v>
      </c>
      <c r="DB90" s="56" t="s">
        <v>125</v>
      </c>
      <c r="DC90" s="56" t="s">
        <v>313</v>
      </c>
      <c r="DD90" s="56" t="s">
        <v>314</v>
      </c>
      <c r="DE90" s="56" t="s">
        <v>125</v>
      </c>
      <c r="DF90" s="56" t="s">
        <v>125</v>
      </c>
      <c r="DG90" s="56" t="s">
        <v>125</v>
      </c>
      <c r="DH90" s="55">
        <v>0</v>
      </c>
      <c r="DI90" s="56" t="s">
        <v>125</v>
      </c>
      <c r="DJ90" s="56" t="s">
        <v>132</v>
      </c>
      <c r="DK90" s="56" t="s">
        <v>125</v>
      </c>
      <c r="DL90" s="56" t="s">
        <v>125</v>
      </c>
      <c r="DM90" s="56" t="s">
        <v>125</v>
      </c>
      <c r="DN90" s="56" t="s">
        <v>486</v>
      </c>
      <c r="DO90" s="56" t="s">
        <v>485</v>
      </c>
      <c r="DP90" s="56" t="s">
        <v>125</v>
      </c>
      <c r="DQ90" s="56" t="s">
        <v>125</v>
      </c>
      <c r="DR90" s="56" t="s">
        <v>125</v>
      </c>
      <c r="DS90" s="56" t="s">
        <v>125</v>
      </c>
      <c r="DT90" s="56" t="s">
        <v>125</v>
      </c>
      <c r="DU90" s="56" t="s">
        <v>379</v>
      </c>
      <c r="DV90" s="56" t="s">
        <v>125</v>
      </c>
      <c r="DW90" s="56" t="s">
        <v>125</v>
      </c>
    </row>
    <row r="91" spans="2:127" x14ac:dyDescent="0.25">
      <c r="B91" s="55">
        <v>12531</v>
      </c>
      <c r="C91" s="58">
        <v>40179</v>
      </c>
      <c r="D91" s="59">
        <v>0</v>
      </c>
      <c r="E91" s="56" t="s">
        <v>302</v>
      </c>
      <c r="F91" s="56" t="s">
        <v>303</v>
      </c>
      <c r="G91" s="56" t="s">
        <v>122</v>
      </c>
      <c r="H91" s="56" t="s">
        <v>374</v>
      </c>
      <c r="I91" s="56" t="s">
        <v>305</v>
      </c>
      <c r="J91" s="56" t="s">
        <v>315</v>
      </c>
      <c r="K91" s="56" t="s">
        <v>133</v>
      </c>
      <c r="L91" s="55">
        <v>-42</v>
      </c>
      <c r="M91" s="56" t="s">
        <v>306</v>
      </c>
      <c r="N91" s="55">
        <v>-31248</v>
      </c>
      <c r="O91" s="56" t="s">
        <v>485</v>
      </c>
      <c r="P91" s="55">
        <v>30</v>
      </c>
      <c r="Q91" s="55">
        <v>1.16621947145701</v>
      </c>
      <c r="R91" s="22">
        <f>'Price Book'!$G$6*('Exchange Rates FWD'!$AD$9)</f>
        <v>1.16621947145701</v>
      </c>
      <c r="S91" s="22">
        <f t="shared" ref="S91:S94" si="9">Q91-R91</f>
        <v>0</v>
      </c>
      <c r="T91" s="55">
        <v>744</v>
      </c>
      <c r="U91" s="55">
        <v>-36442.0260440887</v>
      </c>
      <c r="V91" s="22">
        <f t="shared" si="5"/>
        <v>-36442.026044088649</v>
      </c>
      <c r="W91" s="22">
        <f t="shared" si="6"/>
        <v>1.3976089923668135E-15</v>
      </c>
      <c r="X91" s="55">
        <v>-36442.0260440887</v>
      </c>
      <c r="Y91" s="56" t="s">
        <v>134</v>
      </c>
      <c r="Z91" s="55"/>
      <c r="AA91" s="55"/>
      <c r="AB91" s="56" t="s">
        <v>126</v>
      </c>
      <c r="AC91" s="56" t="s">
        <v>126</v>
      </c>
      <c r="AD91" s="56" t="s">
        <v>127</v>
      </c>
      <c r="AE91" s="56" t="s">
        <v>408</v>
      </c>
      <c r="AF91" s="56" t="s">
        <v>308</v>
      </c>
      <c r="AG91" s="56" t="s">
        <v>352</v>
      </c>
      <c r="AH91" s="56" t="s">
        <v>125</v>
      </c>
      <c r="AI91" s="56" t="s">
        <v>125</v>
      </c>
      <c r="AJ91" s="56" t="s">
        <v>125</v>
      </c>
      <c r="AK91" s="56" t="s">
        <v>125</v>
      </c>
      <c r="AL91" s="56" t="s">
        <v>125</v>
      </c>
      <c r="AM91" s="58">
        <v>40179</v>
      </c>
      <c r="AN91" s="58">
        <v>40209</v>
      </c>
      <c r="AO91" s="56" t="s">
        <v>128</v>
      </c>
      <c r="AP91" s="55">
        <v>744</v>
      </c>
      <c r="AQ91" s="56" t="s">
        <v>125</v>
      </c>
      <c r="AR91" s="55"/>
      <c r="AS91" s="58"/>
      <c r="AT91" s="56" t="s">
        <v>125</v>
      </c>
      <c r="AU91" s="56" t="s">
        <v>125</v>
      </c>
      <c r="AV91" s="56" t="s">
        <v>310</v>
      </c>
      <c r="AW91" s="56" t="s">
        <v>129</v>
      </c>
      <c r="AX91" s="55">
        <v>0</v>
      </c>
      <c r="AY91" s="55">
        <v>0</v>
      </c>
      <c r="AZ91" s="56" t="s">
        <v>408</v>
      </c>
      <c r="BA91" s="55">
        <v>0</v>
      </c>
      <c r="BB91" s="55">
        <v>0</v>
      </c>
      <c r="BC91" s="56" t="s">
        <v>408</v>
      </c>
      <c r="BD91" s="55">
        <v>0</v>
      </c>
      <c r="BE91" s="55">
        <v>0</v>
      </c>
      <c r="BF91" s="56" t="s">
        <v>408</v>
      </c>
      <c r="BG91" s="55">
        <v>0</v>
      </c>
      <c r="BH91" s="55">
        <v>0</v>
      </c>
      <c r="BI91" s="56" t="s">
        <v>408</v>
      </c>
      <c r="BJ91" s="55"/>
      <c r="BK91" s="55"/>
      <c r="BL91" s="56" t="s">
        <v>130</v>
      </c>
      <c r="BM91" s="56" t="s">
        <v>125</v>
      </c>
      <c r="BN91" s="56" t="s">
        <v>125</v>
      </c>
      <c r="BO91" s="55"/>
      <c r="BP91" s="55"/>
      <c r="BQ91" s="56" t="s">
        <v>125</v>
      </c>
      <c r="BR91" s="56" t="s">
        <v>125</v>
      </c>
      <c r="BS91" s="56" t="s">
        <v>125</v>
      </c>
      <c r="BT91" s="56" t="s">
        <v>125</v>
      </c>
      <c r="BU91" s="56" t="s">
        <v>465</v>
      </c>
      <c r="BV91" s="56" t="s">
        <v>131</v>
      </c>
      <c r="BW91" s="56" t="s">
        <v>125</v>
      </c>
      <c r="BX91" s="56" t="s">
        <v>125</v>
      </c>
      <c r="BY91" s="56" t="s">
        <v>125</v>
      </c>
      <c r="BZ91" s="56" t="s">
        <v>125</v>
      </c>
      <c r="CA91" s="56" t="s">
        <v>125</v>
      </c>
      <c r="CB91" s="56" t="s">
        <v>125</v>
      </c>
      <c r="CC91" s="55">
        <v>0</v>
      </c>
      <c r="CD91" s="55">
        <v>0</v>
      </c>
      <c r="CE91" s="55">
        <v>0</v>
      </c>
      <c r="CF91" s="58"/>
      <c r="CG91" s="58"/>
      <c r="CH91" s="56" t="s">
        <v>125</v>
      </c>
      <c r="CI91" s="59"/>
      <c r="CJ91" s="55"/>
      <c r="CK91" s="56" t="s">
        <v>125</v>
      </c>
      <c r="CL91" s="55"/>
      <c r="CM91" s="55"/>
      <c r="CN91" s="56" t="s">
        <v>125</v>
      </c>
      <c r="CO91" s="55"/>
      <c r="CP91" s="55"/>
      <c r="CQ91" s="56" t="s">
        <v>125</v>
      </c>
      <c r="CR91" s="55"/>
      <c r="CS91" s="55"/>
      <c r="CT91" s="56" t="s">
        <v>125</v>
      </c>
      <c r="CU91" s="56" t="s">
        <v>125</v>
      </c>
      <c r="CV91" s="56" t="s">
        <v>125</v>
      </c>
      <c r="CW91" s="56" t="s">
        <v>125</v>
      </c>
      <c r="CX91" s="56" t="s">
        <v>125</v>
      </c>
      <c r="CY91" s="56" t="s">
        <v>125</v>
      </c>
      <c r="CZ91" s="58">
        <v>40848</v>
      </c>
      <c r="DA91" s="56" t="s">
        <v>352</v>
      </c>
      <c r="DB91" s="56" t="s">
        <v>125</v>
      </c>
      <c r="DC91" s="56" t="s">
        <v>313</v>
      </c>
      <c r="DD91" s="56" t="s">
        <v>314</v>
      </c>
      <c r="DE91" s="56" t="s">
        <v>125</v>
      </c>
      <c r="DF91" s="56" t="s">
        <v>125</v>
      </c>
      <c r="DG91" s="56" t="s">
        <v>125</v>
      </c>
      <c r="DH91" s="55">
        <v>0</v>
      </c>
      <c r="DI91" s="56" t="s">
        <v>125</v>
      </c>
      <c r="DJ91" s="56" t="s">
        <v>132</v>
      </c>
      <c r="DK91" s="56" t="s">
        <v>125</v>
      </c>
      <c r="DL91" s="56" t="s">
        <v>125</v>
      </c>
      <c r="DM91" s="56" t="s">
        <v>125</v>
      </c>
      <c r="DN91" s="56" t="s">
        <v>486</v>
      </c>
      <c r="DO91" s="56" t="s">
        <v>485</v>
      </c>
      <c r="DP91" s="56" t="s">
        <v>125</v>
      </c>
      <c r="DQ91" s="56" t="s">
        <v>125</v>
      </c>
      <c r="DR91" s="56" t="s">
        <v>125</v>
      </c>
      <c r="DS91" s="56" t="s">
        <v>125</v>
      </c>
      <c r="DT91" s="56" t="s">
        <v>125</v>
      </c>
      <c r="DU91" s="56" t="s">
        <v>466</v>
      </c>
      <c r="DV91" s="56" t="s">
        <v>125</v>
      </c>
      <c r="DW91" s="56" t="s">
        <v>125</v>
      </c>
    </row>
    <row r="92" spans="2:127" x14ac:dyDescent="0.25">
      <c r="B92" s="55">
        <v>12435</v>
      </c>
      <c r="C92" s="58">
        <v>40179</v>
      </c>
      <c r="D92" s="59">
        <v>0</v>
      </c>
      <c r="E92" s="56" t="s">
        <v>302</v>
      </c>
      <c r="F92" s="56" t="s">
        <v>303</v>
      </c>
      <c r="G92" s="56" t="s">
        <v>122</v>
      </c>
      <c r="H92" s="56" t="s">
        <v>374</v>
      </c>
      <c r="I92" s="56" t="s">
        <v>305</v>
      </c>
      <c r="J92" s="56" t="s">
        <v>315</v>
      </c>
      <c r="K92" s="56" t="s">
        <v>133</v>
      </c>
      <c r="L92" s="55">
        <v>-42</v>
      </c>
      <c r="M92" s="56" t="s">
        <v>306</v>
      </c>
      <c r="N92" s="55">
        <v>-31248</v>
      </c>
      <c r="O92" s="56" t="s">
        <v>485</v>
      </c>
      <c r="P92" s="55">
        <v>30</v>
      </c>
      <c r="Q92" s="55">
        <v>1.16621947145701</v>
      </c>
      <c r="R92" s="22">
        <f>'Price Book'!$G$6*('Exchange Rates FWD'!$AD$9)</f>
        <v>1.16621947145701</v>
      </c>
      <c r="S92" s="22">
        <f t="shared" si="9"/>
        <v>0</v>
      </c>
      <c r="T92" s="55">
        <v>744</v>
      </c>
      <c r="U92" s="55">
        <v>-36442.0260440887</v>
      </c>
      <c r="V92" s="22">
        <f t="shared" si="5"/>
        <v>-36442.026044088649</v>
      </c>
      <c r="W92" s="22">
        <f t="shared" si="6"/>
        <v>1.3976089923668135E-15</v>
      </c>
      <c r="X92" s="55">
        <v>-36442.0260440887</v>
      </c>
      <c r="Y92" s="56" t="s">
        <v>134</v>
      </c>
      <c r="Z92" s="55"/>
      <c r="AA92" s="55"/>
      <c r="AB92" s="56" t="s">
        <v>126</v>
      </c>
      <c r="AC92" s="56" t="s">
        <v>126</v>
      </c>
      <c r="AD92" s="56" t="s">
        <v>127</v>
      </c>
      <c r="AE92" s="56" t="s">
        <v>124</v>
      </c>
      <c r="AF92" s="56" t="s">
        <v>308</v>
      </c>
      <c r="AG92" s="56" t="s">
        <v>352</v>
      </c>
      <c r="AH92" s="56" t="s">
        <v>125</v>
      </c>
      <c r="AI92" s="56" t="s">
        <v>125</v>
      </c>
      <c r="AJ92" s="56" t="s">
        <v>125</v>
      </c>
      <c r="AK92" s="56" t="s">
        <v>125</v>
      </c>
      <c r="AL92" s="56" t="s">
        <v>125</v>
      </c>
      <c r="AM92" s="58">
        <v>40179</v>
      </c>
      <c r="AN92" s="58">
        <v>40209</v>
      </c>
      <c r="AO92" s="56" t="s">
        <v>128</v>
      </c>
      <c r="AP92" s="55">
        <v>744</v>
      </c>
      <c r="AQ92" s="56" t="s">
        <v>125</v>
      </c>
      <c r="AR92" s="55"/>
      <c r="AS92" s="58"/>
      <c r="AT92" s="56" t="s">
        <v>125</v>
      </c>
      <c r="AU92" s="56" t="s">
        <v>125</v>
      </c>
      <c r="AV92" s="56" t="s">
        <v>310</v>
      </c>
      <c r="AW92" s="56" t="s">
        <v>129</v>
      </c>
      <c r="AX92" s="55">
        <v>0</v>
      </c>
      <c r="AY92" s="55">
        <v>0</v>
      </c>
      <c r="AZ92" s="56" t="s">
        <v>124</v>
      </c>
      <c r="BA92" s="55">
        <v>0</v>
      </c>
      <c r="BB92" s="55">
        <v>0</v>
      </c>
      <c r="BC92" s="56" t="s">
        <v>124</v>
      </c>
      <c r="BD92" s="55">
        <v>0</v>
      </c>
      <c r="BE92" s="55">
        <v>0</v>
      </c>
      <c r="BF92" s="56" t="s">
        <v>124</v>
      </c>
      <c r="BG92" s="55">
        <v>0</v>
      </c>
      <c r="BH92" s="55">
        <v>0</v>
      </c>
      <c r="BI92" s="56" t="s">
        <v>124</v>
      </c>
      <c r="BJ92" s="55"/>
      <c r="BK92" s="55"/>
      <c r="BL92" s="56" t="s">
        <v>130</v>
      </c>
      <c r="BM92" s="56" t="s">
        <v>125</v>
      </c>
      <c r="BN92" s="56" t="s">
        <v>125</v>
      </c>
      <c r="BO92" s="55"/>
      <c r="BP92" s="55"/>
      <c r="BQ92" s="56" t="s">
        <v>125</v>
      </c>
      <c r="BR92" s="56" t="s">
        <v>125</v>
      </c>
      <c r="BS92" s="56" t="s">
        <v>125</v>
      </c>
      <c r="BT92" s="56" t="s">
        <v>125</v>
      </c>
      <c r="BU92" s="56" t="s">
        <v>380</v>
      </c>
      <c r="BV92" s="56" t="s">
        <v>131</v>
      </c>
      <c r="BW92" s="56" t="s">
        <v>125</v>
      </c>
      <c r="BX92" s="56" t="s">
        <v>125</v>
      </c>
      <c r="BY92" s="56" t="s">
        <v>125</v>
      </c>
      <c r="BZ92" s="56" t="s">
        <v>125</v>
      </c>
      <c r="CA92" s="56" t="s">
        <v>125</v>
      </c>
      <c r="CB92" s="56" t="s">
        <v>125</v>
      </c>
      <c r="CC92" s="55">
        <v>0</v>
      </c>
      <c r="CD92" s="55">
        <v>0</v>
      </c>
      <c r="CE92" s="55">
        <v>0</v>
      </c>
      <c r="CF92" s="58"/>
      <c r="CG92" s="58"/>
      <c r="CH92" s="56" t="s">
        <v>125</v>
      </c>
      <c r="CI92" s="59"/>
      <c r="CJ92" s="55"/>
      <c r="CK92" s="56" t="s">
        <v>125</v>
      </c>
      <c r="CL92" s="55"/>
      <c r="CM92" s="55"/>
      <c r="CN92" s="56" t="s">
        <v>125</v>
      </c>
      <c r="CO92" s="55"/>
      <c r="CP92" s="55"/>
      <c r="CQ92" s="56" t="s">
        <v>125</v>
      </c>
      <c r="CR92" s="55"/>
      <c r="CS92" s="55"/>
      <c r="CT92" s="56" t="s">
        <v>125</v>
      </c>
      <c r="CU92" s="56" t="s">
        <v>125</v>
      </c>
      <c r="CV92" s="56" t="s">
        <v>125</v>
      </c>
      <c r="CW92" s="56" t="s">
        <v>125</v>
      </c>
      <c r="CX92" s="56" t="s">
        <v>125</v>
      </c>
      <c r="CY92" s="56" t="s">
        <v>125</v>
      </c>
      <c r="CZ92" s="58">
        <v>40848</v>
      </c>
      <c r="DA92" s="56" t="s">
        <v>352</v>
      </c>
      <c r="DB92" s="56" t="s">
        <v>125</v>
      </c>
      <c r="DC92" s="56" t="s">
        <v>313</v>
      </c>
      <c r="DD92" s="56" t="s">
        <v>314</v>
      </c>
      <c r="DE92" s="56" t="s">
        <v>125</v>
      </c>
      <c r="DF92" s="56" t="s">
        <v>125</v>
      </c>
      <c r="DG92" s="56" t="s">
        <v>125</v>
      </c>
      <c r="DH92" s="55">
        <v>0</v>
      </c>
      <c r="DI92" s="56" t="s">
        <v>125</v>
      </c>
      <c r="DJ92" s="56" t="s">
        <v>132</v>
      </c>
      <c r="DK92" s="56" t="s">
        <v>125</v>
      </c>
      <c r="DL92" s="56" t="s">
        <v>125</v>
      </c>
      <c r="DM92" s="56" t="s">
        <v>125</v>
      </c>
      <c r="DN92" s="56" t="s">
        <v>486</v>
      </c>
      <c r="DO92" s="56" t="s">
        <v>485</v>
      </c>
      <c r="DP92" s="56" t="s">
        <v>125</v>
      </c>
      <c r="DQ92" s="56" t="s">
        <v>125</v>
      </c>
      <c r="DR92" s="56" t="s">
        <v>125</v>
      </c>
      <c r="DS92" s="56" t="s">
        <v>125</v>
      </c>
      <c r="DT92" s="56" t="s">
        <v>125</v>
      </c>
      <c r="DU92" s="56" t="s">
        <v>381</v>
      </c>
      <c r="DV92" s="56" t="s">
        <v>125</v>
      </c>
      <c r="DW92" s="56" t="s">
        <v>125</v>
      </c>
    </row>
    <row r="93" spans="2:127" x14ac:dyDescent="0.25">
      <c r="B93" s="55">
        <v>12533</v>
      </c>
      <c r="C93" s="58">
        <v>40179</v>
      </c>
      <c r="D93" s="59">
        <v>0</v>
      </c>
      <c r="E93" s="56" t="s">
        <v>302</v>
      </c>
      <c r="F93" s="56" t="s">
        <v>303</v>
      </c>
      <c r="G93" s="56" t="s">
        <v>122</v>
      </c>
      <c r="H93" s="56" t="s">
        <v>377</v>
      </c>
      <c r="I93" s="56" t="s">
        <v>305</v>
      </c>
      <c r="J93" s="56" t="s">
        <v>315</v>
      </c>
      <c r="K93" s="56" t="s">
        <v>133</v>
      </c>
      <c r="L93" s="55">
        <v>-42</v>
      </c>
      <c r="M93" s="56" t="s">
        <v>306</v>
      </c>
      <c r="N93" s="55">
        <v>-31248</v>
      </c>
      <c r="O93" s="56" t="s">
        <v>485</v>
      </c>
      <c r="P93" s="55">
        <v>30</v>
      </c>
      <c r="Q93" s="55">
        <v>8.1635363001990697</v>
      </c>
      <c r="R93" s="22">
        <f>'Price Book'!$G$12*('Exchange Rates FWD'!$AD$9)</f>
        <v>8.1635363001990697</v>
      </c>
      <c r="S93" s="22">
        <f t="shared" si="9"/>
        <v>0</v>
      </c>
      <c r="T93" s="55">
        <v>744</v>
      </c>
      <c r="U93" s="55">
        <v>-255094.18230862101</v>
      </c>
      <c r="V93" s="22">
        <f t="shared" si="5"/>
        <v>-255094.18230862054</v>
      </c>
      <c r="W93" s="22">
        <f t="shared" si="6"/>
        <v>1.8254484798260412E-15</v>
      </c>
      <c r="X93" s="55">
        <v>-255094.18230862101</v>
      </c>
      <c r="Y93" s="56" t="s">
        <v>134</v>
      </c>
      <c r="Z93" s="55"/>
      <c r="AA93" s="55"/>
      <c r="AB93" s="56" t="s">
        <v>126</v>
      </c>
      <c r="AC93" s="56" t="s">
        <v>126</v>
      </c>
      <c r="AD93" s="56" t="s">
        <v>127</v>
      </c>
      <c r="AE93" s="56" t="s">
        <v>408</v>
      </c>
      <c r="AF93" s="56" t="s">
        <v>308</v>
      </c>
      <c r="AG93" s="56" t="s">
        <v>352</v>
      </c>
      <c r="AH93" s="56" t="s">
        <v>125</v>
      </c>
      <c r="AI93" s="56" t="s">
        <v>125</v>
      </c>
      <c r="AJ93" s="56" t="s">
        <v>125</v>
      </c>
      <c r="AK93" s="56" t="s">
        <v>125</v>
      </c>
      <c r="AL93" s="56" t="s">
        <v>125</v>
      </c>
      <c r="AM93" s="58">
        <v>40909</v>
      </c>
      <c r="AN93" s="58">
        <v>40939</v>
      </c>
      <c r="AO93" s="56" t="s">
        <v>128</v>
      </c>
      <c r="AP93" s="55">
        <v>744</v>
      </c>
      <c r="AQ93" s="56" t="s">
        <v>125</v>
      </c>
      <c r="AR93" s="55"/>
      <c r="AS93" s="58"/>
      <c r="AT93" s="56" t="s">
        <v>125</v>
      </c>
      <c r="AU93" s="56" t="s">
        <v>125</v>
      </c>
      <c r="AV93" s="56" t="s">
        <v>310</v>
      </c>
      <c r="AW93" s="56" t="s">
        <v>129</v>
      </c>
      <c r="AX93" s="55">
        <v>0</v>
      </c>
      <c r="AY93" s="55">
        <v>0</v>
      </c>
      <c r="AZ93" s="56" t="s">
        <v>408</v>
      </c>
      <c r="BA93" s="55">
        <v>0</v>
      </c>
      <c r="BB93" s="55">
        <v>0</v>
      </c>
      <c r="BC93" s="56" t="s">
        <v>408</v>
      </c>
      <c r="BD93" s="55">
        <v>0</v>
      </c>
      <c r="BE93" s="55">
        <v>0</v>
      </c>
      <c r="BF93" s="56" t="s">
        <v>408</v>
      </c>
      <c r="BG93" s="55">
        <v>0</v>
      </c>
      <c r="BH93" s="55">
        <v>0</v>
      </c>
      <c r="BI93" s="56" t="s">
        <v>408</v>
      </c>
      <c r="BJ93" s="55"/>
      <c r="BK93" s="55"/>
      <c r="BL93" s="56" t="s">
        <v>130</v>
      </c>
      <c r="BM93" s="56" t="s">
        <v>125</v>
      </c>
      <c r="BN93" s="56" t="s">
        <v>125</v>
      </c>
      <c r="BO93" s="55"/>
      <c r="BP93" s="55"/>
      <c r="BQ93" s="56" t="s">
        <v>125</v>
      </c>
      <c r="BR93" s="56" t="s">
        <v>125</v>
      </c>
      <c r="BS93" s="56" t="s">
        <v>125</v>
      </c>
      <c r="BT93" s="56" t="s">
        <v>125</v>
      </c>
      <c r="BU93" s="56" t="s">
        <v>467</v>
      </c>
      <c r="BV93" s="56" t="s">
        <v>131</v>
      </c>
      <c r="BW93" s="56" t="s">
        <v>125</v>
      </c>
      <c r="BX93" s="56" t="s">
        <v>125</v>
      </c>
      <c r="BY93" s="56" t="s">
        <v>125</v>
      </c>
      <c r="BZ93" s="56" t="s">
        <v>125</v>
      </c>
      <c r="CA93" s="56" t="s">
        <v>125</v>
      </c>
      <c r="CB93" s="56" t="s">
        <v>125</v>
      </c>
      <c r="CC93" s="55">
        <v>0</v>
      </c>
      <c r="CD93" s="55">
        <v>0</v>
      </c>
      <c r="CE93" s="55">
        <v>0</v>
      </c>
      <c r="CF93" s="58"/>
      <c r="CG93" s="58"/>
      <c r="CH93" s="56" t="s">
        <v>125</v>
      </c>
      <c r="CI93" s="59"/>
      <c r="CJ93" s="55"/>
      <c r="CK93" s="56" t="s">
        <v>125</v>
      </c>
      <c r="CL93" s="55"/>
      <c r="CM93" s="55"/>
      <c r="CN93" s="56" t="s">
        <v>125</v>
      </c>
      <c r="CO93" s="55"/>
      <c r="CP93" s="55"/>
      <c r="CQ93" s="56" t="s">
        <v>125</v>
      </c>
      <c r="CR93" s="55"/>
      <c r="CS93" s="55"/>
      <c r="CT93" s="56" t="s">
        <v>125</v>
      </c>
      <c r="CU93" s="56" t="s">
        <v>125</v>
      </c>
      <c r="CV93" s="56" t="s">
        <v>125</v>
      </c>
      <c r="CW93" s="56" t="s">
        <v>125</v>
      </c>
      <c r="CX93" s="56" t="s">
        <v>125</v>
      </c>
      <c r="CY93" s="56" t="s">
        <v>125</v>
      </c>
      <c r="CZ93" s="58">
        <v>40848</v>
      </c>
      <c r="DA93" s="56" t="s">
        <v>352</v>
      </c>
      <c r="DB93" s="56" t="s">
        <v>125</v>
      </c>
      <c r="DC93" s="56" t="s">
        <v>313</v>
      </c>
      <c r="DD93" s="56" t="s">
        <v>314</v>
      </c>
      <c r="DE93" s="56" t="s">
        <v>125</v>
      </c>
      <c r="DF93" s="56" t="s">
        <v>125</v>
      </c>
      <c r="DG93" s="56" t="s">
        <v>125</v>
      </c>
      <c r="DH93" s="55">
        <v>0</v>
      </c>
      <c r="DI93" s="56" t="s">
        <v>125</v>
      </c>
      <c r="DJ93" s="56" t="s">
        <v>132</v>
      </c>
      <c r="DK93" s="56" t="s">
        <v>125</v>
      </c>
      <c r="DL93" s="56" t="s">
        <v>125</v>
      </c>
      <c r="DM93" s="56" t="s">
        <v>125</v>
      </c>
      <c r="DN93" s="56" t="s">
        <v>486</v>
      </c>
      <c r="DO93" s="56" t="s">
        <v>485</v>
      </c>
      <c r="DP93" s="56" t="s">
        <v>125</v>
      </c>
      <c r="DQ93" s="56" t="s">
        <v>125</v>
      </c>
      <c r="DR93" s="56" t="s">
        <v>125</v>
      </c>
      <c r="DS93" s="56" t="s">
        <v>125</v>
      </c>
      <c r="DT93" s="56" t="s">
        <v>125</v>
      </c>
      <c r="DU93" s="56" t="s">
        <v>468</v>
      </c>
      <c r="DV93" s="56" t="s">
        <v>125</v>
      </c>
      <c r="DW93" s="56" t="s">
        <v>125</v>
      </c>
    </row>
    <row r="94" spans="2:127" x14ac:dyDescent="0.25">
      <c r="B94" s="55">
        <v>12437</v>
      </c>
      <c r="C94" s="58">
        <v>40179</v>
      </c>
      <c r="D94" s="59">
        <v>0</v>
      </c>
      <c r="E94" s="56" t="s">
        <v>302</v>
      </c>
      <c r="F94" s="56" t="s">
        <v>303</v>
      </c>
      <c r="G94" s="56" t="s">
        <v>122</v>
      </c>
      <c r="H94" s="56" t="s">
        <v>377</v>
      </c>
      <c r="I94" s="56" t="s">
        <v>305</v>
      </c>
      <c r="J94" s="56" t="s">
        <v>315</v>
      </c>
      <c r="K94" s="56" t="s">
        <v>133</v>
      </c>
      <c r="L94" s="55">
        <v>-42</v>
      </c>
      <c r="M94" s="56" t="s">
        <v>306</v>
      </c>
      <c r="N94" s="55">
        <v>-31248</v>
      </c>
      <c r="O94" s="56" t="s">
        <v>485</v>
      </c>
      <c r="P94" s="55">
        <v>30</v>
      </c>
      <c r="Q94" s="55">
        <v>8.1635363001990697</v>
      </c>
      <c r="R94" s="22">
        <f>'Price Book'!$G$12*('Exchange Rates FWD'!$AD$9)</f>
        <v>8.1635363001990697</v>
      </c>
      <c r="S94" s="22">
        <f t="shared" si="9"/>
        <v>0</v>
      </c>
      <c r="T94" s="55">
        <v>744</v>
      </c>
      <c r="U94" s="55">
        <v>-255094.18230862101</v>
      </c>
      <c r="V94" s="22">
        <f t="shared" si="5"/>
        <v>-255094.18230862054</v>
      </c>
      <c r="W94" s="22">
        <f t="shared" si="6"/>
        <v>1.8254484798260412E-15</v>
      </c>
      <c r="X94" s="55">
        <v>-255094.18230862101</v>
      </c>
      <c r="Y94" s="56" t="s">
        <v>134</v>
      </c>
      <c r="Z94" s="55"/>
      <c r="AA94" s="55"/>
      <c r="AB94" s="56" t="s">
        <v>126</v>
      </c>
      <c r="AC94" s="56" t="s">
        <v>126</v>
      </c>
      <c r="AD94" s="56" t="s">
        <v>127</v>
      </c>
      <c r="AE94" s="56" t="s">
        <v>124</v>
      </c>
      <c r="AF94" s="56" t="s">
        <v>308</v>
      </c>
      <c r="AG94" s="56" t="s">
        <v>352</v>
      </c>
      <c r="AH94" s="56" t="s">
        <v>125</v>
      </c>
      <c r="AI94" s="56" t="s">
        <v>125</v>
      </c>
      <c r="AJ94" s="56" t="s">
        <v>125</v>
      </c>
      <c r="AK94" s="56" t="s">
        <v>125</v>
      </c>
      <c r="AL94" s="56" t="s">
        <v>125</v>
      </c>
      <c r="AM94" s="58">
        <v>40909</v>
      </c>
      <c r="AN94" s="58">
        <v>40939</v>
      </c>
      <c r="AO94" s="56" t="s">
        <v>128</v>
      </c>
      <c r="AP94" s="55">
        <v>744</v>
      </c>
      <c r="AQ94" s="56" t="s">
        <v>125</v>
      </c>
      <c r="AR94" s="55"/>
      <c r="AS94" s="58"/>
      <c r="AT94" s="56" t="s">
        <v>125</v>
      </c>
      <c r="AU94" s="56" t="s">
        <v>125</v>
      </c>
      <c r="AV94" s="56" t="s">
        <v>310</v>
      </c>
      <c r="AW94" s="56" t="s">
        <v>129</v>
      </c>
      <c r="AX94" s="55">
        <v>0</v>
      </c>
      <c r="AY94" s="55">
        <v>0</v>
      </c>
      <c r="AZ94" s="56" t="s">
        <v>124</v>
      </c>
      <c r="BA94" s="55">
        <v>0</v>
      </c>
      <c r="BB94" s="55">
        <v>0</v>
      </c>
      <c r="BC94" s="56" t="s">
        <v>124</v>
      </c>
      <c r="BD94" s="55">
        <v>0</v>
      </c>
      <c r="BE94" s="55">
        <v>0</v>
      </c>
      <c r="BF94" s="56" t="s">
        <v>124</v>
      </c>
      <c r="BG94" s="55">
        <v>0</v>
      </c>
      <c r="BH94" s="55">
        <v>0</v>
      </c>
      <c r="BI94" s="56" t="s">
        <v>124</v>
      </c>
      <c r="BJ94" s="55"/>
      <c r="BK94" s="55"/>
      <c r="BL94" s="56" t="s">
        <v>130</v>
      </c>
      <c r="BM94" s="56" t="s">
        <v>125</v>
      </c>
      <c r="BN94" s="56" t="s">
        <v>125</v>
      </c>
      <c r="BO94" s="55"/>
      <c r="BP94" s="55"/>
      <c r="BQ94" s="56" t="s">
        <v>125</v>
      </c>
      <c r="BR94" s="56" t="s">
        <v>125</v>
      </c>
      <c r="BS94" s="56" t="s">
        <v>125</v>
      </c>
      <c r="BT94" s="56" t="s">
        <v>125</v>
      </c>
      <c r="BU94" s="56" t="s">
        <v>382</v>
      </c>
      <c r="BV94" s="56" t="s">
        <v>131</v>
      </c>
      <c r="BW94" s="56" t="s">
        <v>125</v>
      </c>
      <c r="BX94" s="56" t="s">
        <v>125</v>
      </c>
      <c r="BY94" s="56" t="s">
        <v>125</v>
      </c>
      <c r="BZ94" s="56" t="s">
        <v>125</v>
      </c>
      <c r="CA94" s="56" t="s">
        <v>125</v>
      </c>
      <c r="CB94" s="56" t="s">
        <v>125</v>
      </c>
      <c r="CC94" s="55">
        <v>0</v>
      </c>
      <c r="CD94" s="55">
        <v>0</v>
      </c>
      <c r="CE94" s="55">
        <v>0</v>
      </c>
      <c r="CF94" s="58"/>
      <c r="CG94" s="58"/>
      <c r="CH94" s="56" t="s">
        <v>125</v>
      </c>
      <c r="CI94" s="59"/>
      <c r="CJ94" s="55"/>
      <c r="CK94" s="56" t="s">
        <v>125</v>
      </c>
      <c r="CL94" s="55"/>
      <c r="CM94" s="55"/>
      <c r="CN94" s="56" t="s">
        <v>125</v>
      </c>
      <c r="CO94" s="55"/>
      <c r="CP94" s="55"/>
      <c r="CQ94" s="56" t="s">
        <v>125</v>
      </c>
      <c r="CR94" s="55"/>
      <c r="CS94" s="55"/>
      <c r="CT94" s="56" t="s">
        <v>125</v>
      </c>
      <c r="CU94" s="56" t="s">
        <v>125</v>
      </c>
      <c r="CV94" s="56" t="s">
        <v>125</v>
      </c>
      <c r="CW94" s="56" t="s">
        <v>125</v>
      </c>
      <c r="CX94" s="56" t="s">
        <v>125</v>
      </c>
      <c r="CY94" s="56" t="s">
        <v>125</v>
      </c>
      <c r="CZ94" s="58">
        <v>40848</v>
      </c>
      <c r="DA94" s="56" t="s">
        <v>352</v>
      </c>
      <c r="DB94" s="56" t="s">
        <v>125</v>
      </c>
      <c r="DC94" s="56" t="s">
        <v>313</v>
      </c>
      <c r="DD94" s="56" t="s">
        <v>314</v>
      </c>
      <c r="DE94" s="56" t="s">
        <v>125</v>
      </c>
      <c r="DF94" s="56" t="s">
        <v>125</v>
      </c>
      <c r="DG94" s="56" t="s">
        <v>125</v>
      </c>
      <c r="DH94" s="55">
        <v>0</v>
      </c>
      <c r="DI94" s="56" t="s">
        <v>125</v>
      </c>
      <c r="DJ94" s="56" t="s">
        <v>132</v>
      </c>
      <c r="DK94" s="56" t="s">
        <v>125</v>
      </c>
      <c r="DL94" s="56" t="s">
        <v>125</v>
      </c>
      <c r="DM94" s="56" t="s">
        <v>125</v>
      </c>
      <c r="DN94" s="56" t="s">
        <v>486</v>
      </c>
      <c r="DO94" s="56" t="s">
        <v>485</v>
      </c>
      <c r="DP94" s="56" t="s">
        <v>125</v>
      </c>
      <c r="DQ94" s="56" t="s">
        <v>125</v>
      </c>
      <c r="DR94" s="56" t="s">
        <v>125</v>
      </c>
      <c r="DS94" s="56" t="s">
        <v>125</v>
      </c>
      <c r="DT94" s="56" t="s">
        <v>125</v>
      </c>
      <c r="DU94" s="56" t="s">
        <v>383</v>
      </c>
      <c r="DV94" s="56" t="s">
        <v>125</v>
      </c>
      <c r="DW94" s="56" t="s">
        <v>125</v>
      </c>
    </row>
    <row r="95" spans="2:127" x14ac:dyDescent="0.25">
      <c r="B95" s="55">
        <v>12535</v>
      </c>
      <c r="C95" s="58">
        <v>40179</v>
      </c>
      <c r="D95" s="59">
        <v>0</v>
      </c>
      <c r="E95" s="56" t="s">
        <v>302</v>
      </c>
      <c r="F95" s="56" t="s">
        <v>303</v>
      </c>
      <c r="G95" s="56" t="s">
        <v>122</v>
      </c>
      <c r="H95" s="56" t="s">
        <v>374</v>
      </c>
      <c r="I95" s="56" t="s">
        <v>305</v>
      </c>
      <c r="J95" s="56" t="s">
        <v>315</v>
      </c>
      <c r="K95" s="56" t="s">
        <v>133</v>
      </c>
      <c r="L95" s="55">
        <v>-42</v>
      </c>
      <c r="M95" s="56" t="s">
        <v>306</v>
      </c>
      <c r="N95" s="55">
        <v>-31248</v>
      </c>
      <c r="O95" s="56" t="s">
        <v>485</v>
      </c>
      <c r="P95" s="55">
        <v>30</v>
      </c>
      <c r="Q95" s="55">
        <v>1.16621947145701</v>
      </c>
      <c r="R95" s="22">
        <f>'Price Book'!$G$6*('Exchange Rates FWD'!$AD$9)</f>
        <v>1.16621947145701</v>
      </c>
      <c r="S95" s="22">
        <f t="shared" ref="S95:S98" si="10">Q95-R95</f>
        <v>0</v>
      </c>
      <c r="T95" s="55">
        <v>744</v>
      </c>
      <c r="U95" s="55">
        <v>84306.958161909002</v>
      </c>
      <c r="V95" s="22">
        <f>L95*(Q95-P95*'Exchange Rates FWD'!$F$11)*T95</f>
        <v>84306.95816223172</v>
      </c>
      <c r="W95" s="22">
        <f t="shared" si="6"/>
        <v>-3.8278907347092475E-12</v>
      </c>
      <c r="X95" s="55">
        <v>84306.958161909002</v>
      </c>
      <c r="Y95" s="56" t="s">
        <v>134</v>
      </c>
      <c r="Z95" s="55"/>
      <c r="AA95" s="55"/>
      <c r="AB95" s="56" t="s">
        <v>126</v>
      </c>
      <c r="AC95" s="56" t="s">
        <v>126</v>
      </c>
      <c r="AD95" s="56" t="s">
        <v>127</v>
      </c>
      <c r="AE95" s="56" t="s">
        <v>408</v>
      </c>
      <c r="AF95" s="56" t="s">
        <v>308</v>
      </c>
      <c r="AG95" s="56" t="s">
        <v>352</v>
      </c>
      <c r="AH95" s="56" t="s">
        <v>125</v>
      </c>
      <c r="AI95" s="56" t="s">
        <v>125</v>
      </c>
      <c r="AJ95" s="56" t="s">
        <v>125</v>
      </c>
      <c r="AK95" s="56" t="s">
        <v>125</v>
      </c>
      <c r="AL95" s="56" t="s">
        <v>125</v>
      </c>
      <c r="AM95" s="58">
        <v>40179</v>
      </c>
      <c r="AN95" s="58">
        <v>40209</v>
      </c>
      <c r="AO95" s="56" t="s">
        <v>128</v>
      </c>
      <c r="AP95" s="55">
        <v>744</v>
      </c>
      <c r="AQ95" s="56" t="s">
        <v>125</v>
      </c>
      <c r="AR95" s="55"/>
      <c r="AS95" s="58"/>
      <c r="AT95" s="56" t="s">
        <v>125</v>
      </c>
      <c r="AU95" s="56" t="s">
        <v>125</v>
      </c>
      <c r="AV95" s="56" t="s">
        <v>310</v>
      </c>
      <c r="AW95" s="56" t="s">
        <v>129</v>
      </c>
      <c r="AX95" s="55">
        <v>0</v>
      </c>
      <c r="AY95" s="55">
        <v>0</v>
      </c>
      <c r="AZ95" s="56" t="s">
        <v>408</v>
      </c>
      <c r="BA95" s="55">
        <v>0</v>
      </c>
      <c r="BB95" s="55">
        <v>0</v>
      </c>
      <c r="BC95" s="56" t="s">
        <v>408</v>
      </c>
      <c r="BD95" s="55">
        <v>0</v>
      </c>
      <c r="BE95" s="55">
        <v>0</v>
      </c>
      <c r="BF95" s="56" t="s">
        <v>408</v>
      </c>
      <c r="BG95" s="55">
        <v>0</v>
      </c>
      <c r="BH95" s="55">
        <v>0</v>
      </c>
      <c r="BI95" s="56" t="s">
        <v>408</v>
      </c>
      <c r="BJ95" s="55"/>
      <c r="BK95" s="55"/>
      <c r="BL95" s="56" t="s">
        <v>130</v>
      </c>
      <c r="BM95" s="56" t="s">
        <v>125</v>
      </c>
      <c r="BN95" s="56" t="s">
        <v>125</v>
      </c>
      <c r="BO95" s="55"/>
      <c r="BP95" s="55"/>
      <c r="BQ95" s="56" t="s">
        <v>125</v>
      </c>
      <c r="BR95" s="56" t="s">
        <v>125</v>
      </c>
      <c r="BS95" s="56" t="s">
        <v>125</v>
      </c>
      <c r="BT95" s="56" t="s">
        <v>125</v>
      </c>
      <c r="BU95" s="56" t="s">
        <v>469</v>
      </c>
      <c r="BV95" s="56" t="s">
        <v>131</v>
      </c>
      <c r="BW95" s="56" t="s">
        <v>125</v>
      </c>
      <c r="BX95" s="56" t="s">
        <v>125</v>
      </c>
      <c r="BY95" s="56" t="s">
        <v>125</v>
      </c>
      <c r="BZ95" s="56" t="s">
        <v>125</v>
      </c>
      <c r="CA95" s="56" t="s">
        <v>125</v>
      </c>
      <c r="CB95" s="56" t="s">
        <v>125</v>
      </c>
      <c r="CC95" s="55">
        <v>0</v>
      </c>
      <c r="CD95" s="55">
        <v>0</v>
      </c>
      <c r="CE95" s="55">
        <v>0</v>
      </c>
      <c r="CF95" s="58"/>
      <c r="CG95" s="58"/>
      <c r="CH95" s="56" t="s">
        <v>125</v>
      </c>
      <c r="CI95" s="59"/>
      <c r="CJ95" s="55"/>
      <c r="CK95" s="56" t="s">
        <v>125</v>
      </c>
      <c r="CL95" s="55"/>
      <c r="CM95" s="55"/>
      <c r="CN95" s="56" t="s">
        <v>125</v>
      </c>
      <c r="CO95" s="55"/>
      <c r="CP95" s="55"/>
      <c r="CQ95" s="56" t="s">
        <v>125</v>
      </c>
      <c r="CR95" s="55"/>
      <c r="CS95" s="55"/>
      <c r="CT95" s="56" t="s">
        <v>125</v>
      </c>
      <c r="CU95" s="56" t="s">
        <v>125</v>
      </c>
      <c r="CV95" s="56" t="s">
        <v>125</v>
      </c>
      <c r="CW95" s="56" t="s">
        <v>125</v>
      </c>
      <c r="CX95" s="56" t="s">
        <v>125</v>
      </c>
      <c r="CY95" s="56" t="s">
        <v>125</v>
      </c>
      <c r="CZ95" s="58">
        <v>40909</v>
      </c>
      <c r="DA95" s="56" t="s">
        <v>352</v>
      </c>
      <c r="DB95" s="56" t="s">
        <v>125</v>
      </c>
      <c r="DC95" s="56" t="s">
        <v>313</v>
      </c>
      <c r="DD95" s="56" t="s">
        <v>314</v>
      </c>
      <c r="DE95" s="56" t="s">
        <v>125</v>
      </c>
      <c r="DF95" s="56" t="s">
        <v>125</v>
      </c>
      <c r="DG95" s="56" t="s">
        <v>125</v>
      </c>
      <c r="DH95" s="55">
        <v>0</v>
      </c>
      <c r="DI95" s="56" t="s">
        <v>125</v>
      </c>
      <c r="DJ95" s="56" t="s">
        <v>132</v>
      </c>
      <c r="DK95" s="56" t="s">
        <v>125</v>
      </c>
      <c r="DL95" s="56" t="s">
        <v>125</v>
      </c>
      <c r="DM95" s="56" t="s">
        <v>125</v>
      </c>
      <c r="DN95" s="56" t="s">
        <v>486</v>
      </c>
      <c r="DO95" s="56" t="s">
        <v>485</v>
      </c>
      <c r="DP95" s="56" t="s">
        <v>125</v>
      </c>
      <c r="DQ95" s="56" t="s">
        <v>125</v>
      </c>
      <c r="DR95" s="56" t="s">
        <v>125</v>
      </c>
      <c r="DS95" s="56" t="s">
        <v>125</v>
      </c>
      <c r="DT95" s="56" t="s">
        <v>125</v>
      </c>
      <c r="DU95" s="56" t="s">
        <v>470</v>
      </c>
      <c r="DV95" s="56" t="s">
        <v>125</v>
      </c>
      <c r="DW95" s="56" t="s">
        <v>125</v>
      </c>
    </row>
    <row r="96" spans="2:127" x14ac:dyDescent="0.25">
      <c r="B96" s="55">
        <v>12439</v>
      </c>
      <c r="C96" s="58">
        <v>40179</v>
      </c>
      <c r="D96" s="59">
        <v>0</v>
      </c>
      <c r="E96" s="56" t="s">
        <v>302</v>
      </c>
      <c r="F96" s="56" t="s">
        <v>303</v>
      </c>
      <c r="G96" s="56" t="s">
        <v>122</v>
      </c>
      <c r="H96" s="56" t="s">
        <v>374</v>
      </c>
      <c r="I96" s="56" t="s">
        <v>305</v>
      </c>
      <c r="J96" s="56" t="s">
        <v>315</v>
      </c>
      <c r="K96" s="56" t="s">
        <v>133</v>
      </c>
      <c r="L96" s="55">
        <v>-42</v>
      </c>
      <c r="M96" s="56" t="s">
        <v>306</v>
      </c>
      <c r="N96" s="55">
        <v>-31248</v>
      </c>
      <c r="O96" s="56" t="s">
        <v>485</v>
      </c>
      <c r="P96" s="55">
        <v>30</v>
      </c>
      <c r="Q96" s="55">
        <v>1.16621947145701</v>
      </c>
      <c r="R96" s="22">
        <f>'Price Book'!$G$6*('Exchange Rates FWD'!$AD$9)</f>
        <v>1.16621947145701</v>
      </c>
      <c r="S96" s="22">
        <f t="shared" si="10"/>
        <v>0</v>
      </c>
      <c r="T96" s="55">
        <v>744</v>
      </c>
      <c r="U96" s="55">
        <v>900997.973955911</v>
      </c>
      <c r="V96" s="22">
        <f>L96*(Q96-P96)*T96</f>
        <v>900997.97395591135</v>
      </c>
      <c r="W96" s="22">
        <f t="shared" si="6"/>
        <v>-3.8762125507054058E-16</v>
      </c>
      <c r="X96" s="55">
        <v>900997.973955911</v>
      </c>
      <c r="Y96" s="56" t="s">
        <v>134</v>
      </c>
      <c r="Z96" s="55"/>
      <c r="AA96" s="55"/>
      <c r="AB96" s="56" t="s">
        <v>126</v>
      </c>
      <c r="AC96" s="56" t="s">
        <v>126</v>
      </c>
      <c r="AD96" s="56" t="s">
        <v>127</v>
      </c>
      <c r="AE96" s="56" t="s">
        <v>124</v>
      </c>
      <c r="AF96" s="56" t="s">
        <v>308</v>
      </c>
      <c r="AG96" s="56" t="s">
        <v>352</v>
      </c>
      <c r="AH96" s="56" t="s">
        <v>125</v>
      </c>
      <c r="AI96" s="56" t="s">
        <v>125</v>
      </c>
      <c r="AJ96" s="56" t="s">
        <v>125</v>
      </c>
      <c r="AK96" s="56" t="s">
        <v>125</v>
      </c>
      <c r="AL96" s="56" t="s">
        <v>125</v>
      </c>
      <c r="AM96" s="58">
        <v>40179</v>
      </c>
      <c r="AN96" s="58">
        <v>40209</v>
      </c>
      <c r="AO96" s="56" t="s">
        <v>128</v>
      </c>
      <c r="AP96" s="55">
        <v>744</v>
      </c>
      <c r="AQ96" s="56" t="s">
        <v>125</v>
      </c>
      <c r="AR96" s="55"/>
      <c r="AS96" s="58"/>
      <c r="AT96" s="56" t="s">
        <v>125</v>
      </c>
      <c r="AU96" s="56" t="s">
        <v>125</v>
      </c>
      <c r="AV96" s="56" t="s">
        <v>310</v>
      </c>
      <c r="AW96" s="56" t="s">
        <v>129</v>
      </c>
      <c r="AX96" s="55">
        <v>0</v>
      </c>
      <c r="AY96" s="55">
        <v>0</v>
      </c>
      <c r="AZ96" s="56" t="s">
        <v>124</v>
      </c>
      <c r="BA96" s="55">
        <v>0</v>
      </c>
      <c r="BB96" s="55">
        <v>0</v>
      </c>
      <c r="BC96" s="56" t="s">
        <v>124</v>
      </c>
      <c r="BD96" s="55">
        <v>0</v>
      </c>
      <c r="BE96" s="55">
        <v>0</v>
      </c>
      <c r="BF96" s="56" t="s">
        <v>124</v>
      </c>
      <c r="BG96" s="55">
        <v>0</v>
      </c>
      <c r="BH96" s="55">
        <v>0</v>
      </c>
      <c r="BI96" s="56" t="s">
        <v>124</v>
      </c>
      <c r="BJ96" s="55"/>
      <c r="BK96" s="55"/>
      <c r="BL96" s="56" t="s">
        <v>130</v>
      </c>
      <c r="BM96" s="56" t="s">
        <v>125</v>
      </c>
      <c r="BN96" s="56" t="s">
        <v>125</v>
      </c>
      <c r="BO96" s="55"/>
      <c r="BP96" s="55"/>
      <c r="BQ96" s="56" t="s">
        <v>125</v>
      </c>
      <c r="BR96" s="56" t="s">
        <v>125</v>
      </c>
      <c r="BS96" s="56" t="s">
        <v>125</v>
      </c>
      <c r="BT96" s="56" t="s">
        <v>125</v>
      </c>
      <c r="BU96" s="56" t="s">
        <v>384</v>
      </c>
      <c r="BV96" s="56" t="s">
        <v>131</v>
      </c>
      <c r="BW96" s="56" t="s">
        <v>125</v>
      </c>
      <c r="BX96" s="56" t="s">
        <v>125</v>
      </c>
      <c r="BY96" s="56" t="s">
        <v>125</v>
      </c>
      <c r="BZ96" s="56" t="s">
        <v>125</v>
      </c>
      <c r="CA96" s="56" t="s">
        <v>125</v>
      </c>
      <c r="CB96" s="56" t="s">
        <v>125</v>
      </c>
      <c r="CC96" s="55">
        <v>0</v>
      </c>
      <c r="CD96" s="55">
        <v>0</v>
      </c>
      <c r="CE96" s="55">
        <v>0</v>
      </c>
      <c r="CF96" s="58"/>
      <c r="CG96" s="58"/>
      <c r="CH96" s="56" t="s">
        <v>125</v>
      </c>
      <c r="CI96" s="59"/>
      <c r="CJ96" s="55"/>
      <c r="CK96" s="56" t="s">
        <v>125</v>
      </c>
      <c r="CL96" s="55"/>
      <c r="CM96" s="55"/>
      <c r="CN96" s="56" t="s">
        <v>125</v>
      </c>
      <c r="CO96" s="55"/>
      <c r="CP96" s="55"/>
      <c r="CQ96" s="56" t="s">
        <v>125</v>
      </c>
      <c r="CR96" s="55"/>
      <c r="CS96" s="55"/>
      <c r="CT96" s="56" t="s">
        <v>125</v>
      </c>
      <c r="CU96" s="56" t="s">
        <v>125</v>
      </c>
      <c r="CV96" s="56" t="s">
        <v>125</v>
      </c>
      <c r="CW96" s="56" t="s">
        <v>125</v>
      </c>
      <c r="CX96" s="56" t="s">
        <v>125</v>
      </c>
      <c r="CY96" s="56" t="s">
        <v>125</v>
      </c>
      <c r="CZ96" s="58">
        <v>40909</v>
      </c>
      <c r="DA96" s="56" t="s">
        <v>352</v>
      </c>
      <c r="DB96" s="56" t="s">
        <v>125</v>
      </c>
      <c r="DC96" s="56" t="s">
        <v>313</v>
      </c>
      <c r="DD96" s="56" t="s">
        <v>314</v>
      </c>
      <c r="DE96" s="56" t="s">
        <v>125</v>
      </c>
      <c r="DF96" s="56" t="s">
        <v>125</v>
      </c>
      <c r="DG96" s="56" t="s">
        <v>125</v>
      </c>
      <c r="DH96" s="55">
        <v>0</v>
      </c>
      <c r="DI96" s="56" t="s">
        <v>125</v>
      </c>
      <c r="DJ96" s="56" t="s">
        <v>132</v>
      </c>
      <c r="DK96" s="56" t="s">
        <v>125</v>
      </c>
      <c r="DL96" s="56" t="s">
        <v>125</v>
      </c>
      <c r="DM96" s="56" t="s">
        <v>125</v>
      </c>
      <c r="DN96" s="56" t="s">
        <v>486</v>
      </c>
      <c r="DO96" s="56" t="s">
        <v>485</v>
      </c>
      <c r="DP96" s="56" t="s">
        <v>125</v>
      </c>
      <c r="DQ96" s="56" t="s">
        <v>125</v>
      </c>
      <c r="DR96" s="56" t="s">
        <v>125</v>
      </c>
      <c r="DS96" s="56" t="s">
        <v>125</v>
      </c>
      <c r="DT96" s="56" t="s">
        <v>125</v>
      </c>
      <c r="DU96" s="56" t="s">
        <v>385</v>
      </c>
      <c r="DV96" s="56" t="s">
        <v>125</v>
      </c>
      <c r="DW96" s="56" t="s">
        <v>125</v>
      </c>
    </row>
    <row r="97" spans="2:127" x14ac:dyDescent="0.25">
      <c r="B97" s="55">
        <v>12537</v>
      </c>
      <c r="C97" s="58">
        <v>40179</v>
      </c>
      <c r="D97" s="59">
        <v>0</v>
      </c>
      <c r="E97" s="56" t="s">
        <v>302</v>
      </c>
      <c r="F97" s="56" t="s">
        <v>303</v>
      </c>
      <c r="G97" s="56" t="s">
        <v>122</v>
      </c>
      <c r="H97" s="56" t="s">
        <v>377</v>
      </c>
      <c r="I97" s="56" t="s">
        <v>305</v>
      </c>
      <c r="J97" s="56" t="s">
        <v>315</v>
      </c>
      <c r="K97" s="56" t="s">
        <v>133</v>
      </c>
      <c r="L97" s="55">
        <v>-42</v>
      </c>
      <c r="M97" s="56" t="s">
        <v>306</v>
      </c>
      <c r="N97" s="55">
        <v>-31248</v>
      </c>
      <c r="O97" s="56" t="s">
        <v>485</v>
      </c>
      <c r="P97" s="55">
        <v>30</v>
      </c>
      <c r="Q97" s="55">
        <v>8.1635363001990697</v>
      </c>
      <c r="R97" s="22">
        <f>'Price Book'!$G$12*('Exchange Rates FWD'!$AD$9)</f>
        <v>8.1635363001990697</v>
      </c>
      <c r="S97" s="22">
        <f t="shared" si="10"/>
        <v>0</v>
      </c>
      <c r="T97" s="55">
        <v>744</v>
      </c>
      <c r="U97" s="55">
        <v>-134345.19810262299</v>
      </c>
      <c r="V97" s="22">
        <f>L97*(Q97-P97*'Exchange Rates FWD'!$F$11)*T97</f>
        <v>-134345.19810230014</v>
      </c>
      <c r="W97" s="22">
        <f t="shared" si="6"/>
        <v>2.403128625482622E-12</v>
      </c>
      <c r="X97" s="55">
        <v>-134345.19810262299</v>
      </c>
      <c r="Y97" s="56" t="s">
        <v>134</v>
      </c>
      <c r="Z97" s="55"/>
      <c r="AA97" s="55"/>
      <c r="AB97" s="56" t="s">
        <v>126</v>
      </c>
      <c r="AC97" s="56" t="s">
        <v>126</v>
      </c>
      <c r="AD97" s="56" t="s">
        <v>127</v>
      </c>
      <c r="AE97" s="56" t="s">
        <v>408</v>
      </c>
      <c r="AF97" s="56" t="s">
        <v>308</v>
      </c>
      <c r="AG97" s="56" t="s">
        <v>352</v>
      </c>
      <c r="AH97" s="56" t="s">
        <v>125</v>
      </c>
      <c r="AI97" s="56" t="s">
        <v>125</v>
      </c>
      <c r="AJ97" s="56" t="s">
        <v>125</v>
      </c>
      <c r="AK97" s="56" t="s">
        <v>125</v>
      </c>
      <c r="AL97" s="56" t="s">
        <v>125</v>
      </c>
      <c r="AM97" s="58">
        <v>40909</v>
      </c>
      <c r="AN97" s="58">
        <v>40939</v>
      </c>
      <c r="AO97" s="56" t="s">
        <v>128</v>
      </c>
      <c r="AP97" s="55">
        <v>744</v>
      </c>
      <c r="AQ97" s="56" t="s">
        <v>125</v>
      </c>
      <c r="AR97" s="55"/>
      <c r="AS97" s="58"/>
      <c r="AT97" s="56" t="s">
        <v>125</v>
      </c>
      <c r="AU97" s="56" t="s">
        <v>125</v>
      </c>
      <c r="AV97" s="56" t="s">
        <v>310</v>
      </c>
      <c r="AW97" s="56" t="s">
        <v>129</v>
      </c>
      <c r="AX97" s="55">
        <v>0</v>
      </c>
      <c r="AY97" s="55">
        <v>0</v>
      </c>
      <c r="AZ97" s="56" t="s">
        <v>408</v>
      </c>
      <c r="BA97" s="55">
        <v>0</v>
      </c>
      <c r="BB97" s="55">
        <v>0</v>
      </c>
      <c r="BC97" s="56" t="s">
        <v>408</v>
      </c>
      <c r="BD97" s="55">
        <v>0</v>
      </c>
      <c r="BE97" s="55">
        <v>0</v>
      </c>
      <c r="BF97" s="56" t="s">
        <v>408</v>
      </c>
      <c r="BG97" s="55">
        <v>0</v>
      </c>
      <c r="BH97" s="55">
        <v>0</v>
      </c>
      <c r="BI97" s="56" t="s">
        <v>408</v>
      </c>
      <c r="BJ97" s="55"/>
      <c r="BK97" s="55"/>
      <c r="BL97" s="56" t="s">
        <v>130</v>
      </c>
      <c r="BM97" s="56" t="s">
        <v>125</v>
      </c>
      <c r="BN97" s="56" t="s">
        <v>125</v>
      </c>
      <c r="BO97" s="55"/>
      <c r="BP97" s="55"/>
      <c r="BQ97" s="56" t="s">
        <v>125</v>
      </c>
      <c r="BR97" s="56" t="s">
        <v>125</v>
      </c>
      <c r="BS97" s="56" t="s">
        <v>125</v>
      </c>
      <c r="BT97" s="56" t="s">
        <v>125</v>
      </c>
      <c r="BU97" s="56" t="s">
        <v>471</v>
      </c>
      <c r="BV97" s="56" t="s">
        <v>131</v>
      </c>
      <c r="BW97" s="56" t="s">
        <v>125</v>
      </c>
      <c r="BX97" s="56" t="s">
        <v>125</v>
      </c>
      <c r="BY97" s="56" t="s">
        <v>125</v>
      </c>
      <c r="BZ97" s="56" t="s">
        <v>125</v>
      </c>
      <c r="CA97" s="56" t="s">
        <v>125</v>
      </c>
      <c r="CB97" s="56" t="s">
        <v>125</v>
      </c>
      <c r="CC97" s="55">
        <v>0</v>
      </c>
      <c r="CD97" s="55">
        <v>0</v>
      </c>
      <c r="CE97" s="55">
        <v>0</v>
      </c>
      <c r="CF97" s="58"/>
      <c r="CG97" s="58"/>
      <c r="CH97" s="56" t="s">
        <v>125</v>
      </c>
      <c r="CI97" s="59"/>
      <c r="CJ97" s="55"/>
      <c r="CK97" s="56" t="s">
        <v>125</v>
      </c>
      <c r="CL97" s="55"/>
      <c r="CM97" s="55"/>
      <c r="CN97" s="56" t="s">
        <v>125</v>
      </c>
      <c r="CO97" s="55"/>
      <c r="CP97" s="55"/>
      <c r="CQ97" s="56" t="s">
        <v>125</v>
      </c>
      <c r="CR97" s="55"/>
      <c r="CS97" s="55"/>
      <c r="CT97" s="56" t="s">
        <v>125</v>
      </c>
      <c r="CU97" s="56" t="s">
        <v>125</v>
      </c>
      <c r="CV97" s="56" t="s">
        <v>125</v>
      </c>
      <c r="CW97" s="56" t="s">
        <v>125</v>
      </c>
      <c r="CX97" s="56" t="s">
        <v>125</v>
      </c>
      <c r="CY97" s="56" t="s">
        <v>125</v>
      </c>
      <c r="CZ97" s="58">
        <v>40909</v>
      </c>
      <c r="DA97" s="56" t="s">
        <v>352</v>
      </c>
      <c r="DB97" s="56" t="s">
        <v>125</v>
      </c>
      <c r="DC97" s="56" t="s">
        <v>313</v>
      </c>
      <c r="DD97" s="56" t="s">
        <v>314</v>
      </c>
      <c r="DE97" s="56" t="s">
        <v>125</v>
      </c>
      <c r="DF97" s="56" t="s">
        <v>125</v>
      </c>
      <c r="DG97" s="56" t="s">
        <v>125</v>
      </c>
      <c r="DH97" s="55">
        <v>0</v>
      </c>
      <c r="DI97" s="56" t="s">
        <v>125</v>
      </c>
      <c r="DJ97" s="56" t="s">
        <v>132</v>
      </c>
      <c r="DK97" s="56" t="s">
        <v>125</v>
      </c>
      <c r="DL97" s="56" t="s">
        <v>125</v>
      </c>
      <c r="DM97" s="56" t="s">
        <v>125</v>
      </c>
      <c r="DN97" s="56" t="s">
        <v>486</v>
      </c>
      <c r="DO97" s="56" t="s">
        <v>485</v>
      </c>
      <c r="DP97" s="56" t="s">
        <v>125</v>
      </c>
      <c r="DQ97" s="56" t="s">
        <v>125</v>
      </c>
      <c r="DR97" s="56" t="s">
        <v>125</v>
      </c>
      <c r="DS97" s="56" t="s">
        <v>125</v>
      </c>
      <c r="DT97" s="56" t="s">
        <v>125</v>
      </c>
      <c r="DU97" s="56" t="s">
        <v>472</v>
      </c>
      <c r="DV97" s="56" t="s">
        <v>125</v>
      </c>
      <c r="DW97" s="56" t="s">
        <v>125</v>
      </c>
    </row>
    <row r="98" spans="2:127" x14ac:dyDescent="0.25">
      <c r="B98" s="55">
        <v>12441</v>
      </c>
      <c r="C98" s="58">
        <v>40179</v>
      </c>
      <c r="D98" s="59">
        <v>0</v>
      </c>
      <c r="E98" s="56" t="s">
        <v>302</v>
      </c>
      <c r="F98" s="56" t="s">
        <v>303</v>
      </c>
      <c r="G98" s="56" t="s">
        <v>122</v>
      </c>
      <c r="H98" s="56" t="s">
        <v>377</v>
      </c>
      <c r="I98" s="56" t="s">
        <v>305</v>
      </c>
      <c r="J98" s="56" t="s">
        <v>315</v>
      </c>
      <c r="K98" s="56" t="s">
        <v>133</v>
      </c>
      <c r="L98" s="55">
        <v>-42</v>
      </c>
      <c r="M98" s="56" t="s">
        <v>306</v>
      </c>
      <c r="N98" s="55">
        <v>-31248</v>
      </c>
      <c r="O98" s="56" t="s">
        <v>485</v>
      </c>
      <c r="P98" s="55">
        <v>30</v>
      </c>
      <c r="Q98" s="55">
        <v>8.1635363001990697</v>
      </c>
      <c r="R98" s="22">
        <f>'Price Book'!$G$12*('Exchange Rates FWD'!$AD$9)</f>
        <v>8.1635363001990697</v>
      </c>
      <c r="S98" s="22">
        <f t="shared" si="10"/>
        <v>0</v>
      </c>
      <c r="T98" s="55">
        <v>744</v>
      </c>
      <c r="U98" s="55">
        <v>682345.81769137899</v>
      </c>
      <c r="V98" s="22">
        <f>L98*(Q98-P98)*T98</f>
        <v>682345.81769137946</v>
      </c>
      <c r="W98" s="22">
        <f t="shared" si="6"/>
        <v>-6.8244176960480049E-16</v>
      </c>
      <c r="X98" s="55">
        <v>682345.81769137899</v>
      </c>
      <c r="Y98" s="56" t="s">
        <v>134</v>
      </c>
      <c r="Z98" s="55"/>
      <c r="AA98" s="55"/>
      <c r="AB98" s="56" t="s">
        <v>126</v>
      </c>
      <c r="AC98" s="56" t="s">
        <v>126</v>
      </c>
      <c r="AD98" s="56" t="s">
        <v>127</v>
      </c>
      <c r="AE98" s="56" t="s">
        <v>124</v>
      </c>
      <c r="AF98" s="56" t="s">
        <v>308</v>
      </c>
      <c r="AG98" s="56" t="s">
        <v>352</v>
      </c>
      <c r="AH98" s="56" t="s">
        <v>125</v>
      </c>
      <c r="AI98" s="56" t="s">
        <v>125</v>
      </c>
      <c r="AJ98" s="56" t="s">
        <v>125</v>
      </c>
      <c r="AK98" s="56" t="s">
        <v>125</v>
      </c>
      <c r="AL98" s="56" t="s">
        <v>125</v>
      </c>
      <c r="AM98" s="58">
        <v>40909</v>
      </c>
      <c r="AN98" s="58">
        <v>40939</v>
      </c>
      <c r="AO98" s="56" t="s">
        <v>128</v>
      </c>
      <c r="AP98" s="55">
        <v>744</v>
      </c>
      <c r="AQ98" s="56" t="s">
        <v>125</v>
      </c>
      <c r="AR98" s="55"/>
      <c r="AS98" s="58"/>
      <c r="AT98" s="56" t="s">
        <v>125</v>
      </c>
      <c r="AU98" s="56" t="s">
        <v>125</v>
      </c>
      <c r="AV98" s="56" t="s">
        <v>310</v>
      </c>
      <c r="AW98" s="56" t="s">
        <v>129</v>
      </c>
      <c r="AX98" s="55">
        <v>0</v>
      </c>
      <c r="AY98" s="55">
        <v>0</v>
      </c>
      <c r="AZ98" s="56" t="s">
        <v>124</v>
      </c>
      <c r="BA98" s="55">
        <v>0</v>
      </c>
      <c r="BB98" s="55">
        <v>0</v>
      </c>
      <c r="BC98" s="56" t="s">
        <v>124</v>
      </c>
      <c r="BD98" s="55">
        <v>0</v>
      </c>
      <c r="BE98" s="55">
        <v>0</v>
      </c>
      <c r="BF98" s="56" t="s">
        <v>124</v>
      </c>
      <c r="BG98" s="55">
        <v>0</v>
      </c>
      <c r="BH98" s="55">
        <v>0</v>
      </c>
      <c r="BI98" s="56" t="s">
        <v>124</v>
      </c>
      <c r="BJ98" s="55"/>
      <c r="BK98" s="55"/>
      <c r="BL98" s="56" t="s">
        <v>130</v>
      </c>
      <c r="BM98" s="56" t="s">
        <v>125</v>
      </c>
      <c r="BN98" s="56" t="s">
        <v>125</v>
      </c>
      <c r="BO98" s="55"/>
      <c r="BP98" s="55"/>
      <c r="BQ98" s="56" t="s">
        <v>125</v>
      </c>
      <c r="BR98" s="56" t="s">
        <v>125</v>
      </c>
      <c r="BS98" s="56" t="s">
        <v>125</v>
      </c>
      <c r="BT98" s="56" t="s">
        <v>125</v>
      </c>
      <c r="BU98" s="56" t="s">
        <v>386</v>
      </c>
      <c r="BV98" s="56" t="s">
        <v>131</v>
      </c>
      <c r="BW98" s="56" t="s">
        <v>125</v>
      </c>
      <c r="BX98" s="56" t="s">
        <v>125</v>
      </c>
      <c r="BY98" s="56" t="s">
        <v>125</v>
      </c>
      <c r="BZ98" s="56" t="s">
        <v>125</v>
      </c>
      <c r="CA98" s="56" t="s">
        <v>125</v>
      </c>
      <c r="CB98" s="56" t="s">
        <v>125</v>
      </c>
      <c r="CC98" s="55">
        <v>0</v>
      </c>
      <c r="CD98" s="55">
        <v>0</v>
      </c>
      <c r="CE98" s="55">
        <v>0</v>
      </c>
      <c r="CF98" s="58"/>
      <c r="CG98" s="58"/>
      <c r="CH98" s="56" t="s">
        <v>125</v>
      </c>
      <c r="CI98" s="59"/>
      <c r="CJ98" s="55"/>
      <c r="CK98" s="56" t="s">
        <v>125</v>
      </c>
      <c r="CL98" s="55"/>
      <c r="CM98" s="55"/>
      <c r="CN98" s="56" t="s">
        <v>125</v>
      </c>
      <c r="CO98" s="55"/>
      <c r="CP98" s="55"/>
      <c r="CQ98" s="56" t="s">
        <v>125</v>
      </c>
      <c r="CR98" s="55"/>
      <c r="CS98" s="55"/>
      <c r="CT98" s="56" t="s">
        <v>125</v>
      </c>
      <c r="CU98" s="56" t="s">
        <v>125</v>
      </c>
      <c r="CV98" s="56" t="s">
        <v>125</v>
      </c>
      <c r="CW98" s="56" t="s">
        <v>125</v>
      </c>
      <c r="CX98" s="56" t="s">
        <v>125</v>
      </c>
      <c r="CY98" s="56" t="s">
        <v>125</v>
      </c>
      <c r="CZ98" s="58">
        <v>40909</v>
      </c>
      <c r="DA98" s="56" t="s">
        <v>352</v>
      </c>
      <c r="DB98" s="56" t="s">
        <v>125</v>
      </c>
      <c r="DC98" s="56" t="s">
        <v>313</v>
      </c>
      <c r="DD98" s="56" t="s">
        <v>314</v>
      </c>
      <c r="DE98" s="56" t="s">
        <v>125</v>
      </c>
      <c r="DF98" s="56" t="s">
        <v>125</v>
      </c>
      <c r="DG98" s="56" t="s">
        <v>125</v>
      </c>
      <c r="DH98" s="55">
        <v>0</v>
      </c>
      <c r="DI98" s="56" t="s">
        <v>125</v>
      </c>
      <c r="DJ98" s="56" t="s">
        <v>132</v>
      </c>
      <c r="DK98" s="56" t="s">
        <v>125</v>
      </c>
      <c r="DL98" s="56" t="s">
        <v>125</v>
      </c>
      <c r="DM98" s="56" t="s">
        <v>125</v>
      </c>
      <c r="DN98" s="56" t="s">
        <v>486</v>
      </c>
      <c r="DO98" s="56" t="s">
        <v>485</v>
      </c>
      <c r="DP98" s="56" t="s">
        <v>125</v>
      </c>
      <c r="DQ98" s="56" t="s">
        <v>125</v>
      </c>
      <c r="DR98" s="56" t="s">
        <v>125</v>
      </c>
      <c r="DS98" s="56" t="s">
        <v>125</v>
      </c>
      <c r="DT98" s="56" t="s">
        <v>125</v>
      </c>
      <c r="DU98" s="56" t="s">
        <v>387</v>
      </c>
      <c r="DV98" s="56" t="s">
        <v>125</v>
      </c>
      <c r="DW98" s="56" t="s">
        <v>125</v>
      </c>
    </row>
  </sheetData>
  <pageMargins left="0.7" right="0.7" top="0.75" bottom="0.75" header="0.3" footer="0.3"/>
  <pageSetup paperSize="9"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DW98"/>
  <sheetViews>
    <sheetView topLeftCell="A81" workbookViewId="0">
      <selection activeCell="V94" sqref="V94"/>
    </sheetView>
  </sheetViews>
  <sheetFormatPr defaultRowHeight="15" x14ac:dyDescent="0.25"/>
  <cols>
    <col min="3" max="3" width="10.140625" bestFit="1" customWidth="1"/>
    <col min="18" max="19" width="9.140625" style="22"/>
    <col min="22" max="22" width="11" style="22" bestFit="1" customWidth="1"/>
    <col min="23" max="23" width="16.42578125" style="22" customWidth="1"/>
  </cols>
  <sheetData>
    <row r="4" spans="2:127" x14ac:dyDescent="0.25">
      <c r="B4" s="62" t="s">
        <v>0</v>
      </c>
      <c r="C4" s="62" t="s">
        <v>1</v>
      </c>
      <c r="D4" s="62" t="s">
        <v>2</v>
      </c>
      <c r="E4" s="62" t="s">
        <v>3</v>
      </c>
      <c r="F4" s="62" t="s">
        <v>4</v>
      </c>
      <c r="G4" s="62" t="s">
        <v>5</v>
      </c>
      <c r="H4" s="62" t="s">
        <v>6</v>
      </c>
      <c r="I4" s="62" t="s">
        <v>7</v>
      </c>
      <c r="J4" s="62" t="s">
        <v>8</v>
      </c>
      <c r="K4" s="62" t="s">
        <v>9</v>
      </c>
      <c r="L4" s="62" t="s">
        <v>10</v>
      </c>
      <c r="M4" s="62" t="s">
        <v>11</v>
      </c>
      <c r="N4" s="62" t="s">
        <v>12</v>
      </c>
      <c r="O4" s="62" t="s">
        <v>13</v>
      </c>
      <c r="P4" s="62" t="s">
        <v>14</v>
      </c>
      <c r="Q4" s="62" t="s">
        <v>15</v>
      </c>
      <c r="R4" s="23"/>
      <c r="S4" s="23"/>
      <c r="T4" s="62" t="s">
        <v>16</v>
      </c>
      <c r="U4" s="62" t="s">
        <v>17</v>
      </c>
      <c r="V4" s="23"/>
      <c r="W4" s="23"/>
      <c r="X4" s="62" t="s">
        <v>18</v>
      </c>
      <c r="Y4" s="62" t="s">
        <v>19</v>
      </c>
      <c r="Z4" s="62" t="s">
        <v>20</v>
      </c>
      <c r="AA4" s="62" t="s">
        <v>21</v>
      </c>
      <c r="AB4" s="62" t="s">
        <v>22</v>
      </c>
      <c r="AC4" s="62" t="s">
        <v>23</v>
      </c>
      <c r="AD4" s="62" t="s">
        <v>24</v>
      </c>
      <c r="AE4" s="62" t="s">
        <v>25</v>
      </c>
      <c r="AF4" s="62" t="s">
        <v>26</v>
      </c>
      <c r="AG4" s="62" t="s">
        <v>27</v>
      </c>
      <c r="AH4" s="62" t="s">
        <v>28</v>
      </c>
      <c r="AI4" s="62" t="s">
        <v>29</v>
      </c>
      <c r="AJ4" s="62" t="s">
        <v>30</v>
      </c>
      <c r="AK4" s="62" t="s">
        <v>31</v>
      </c>
      <c r="AL4" s="62" t="s">
        <v>32</v>
      </c>
      <c r="AM4" s="62" t="s">
        <v>33</v>
      </c>
      <c r="AN4" s="62" t="s">
        <v>34</v>
      </c>
      <c r="AO4" s="62" t="s">
        <v>35</v>
      </c>
      <c r="AP4" s="62" t="s">
        <v>36</v>
      </c>
      <c r="AQ4" s="62" t="s">
        <v>37</v>
      </c>
      <c r="AR4" s="62" t="s">
        <v>38</v>
      </c>
      <c r="AS4" s="62" t="s">
        <v>39</v>
      </c>
      <c r="AT4" s="62" t="s">
        <v>40</v>
      </c>
      <c r="AU4" s="62" t="s">
        <v>41</v>
      </c>
      <c r="AV4" s="62" t="s">
        <v>42</v>
      </c>
      <c r="AW4" s="62" t="s">
        <v>43</v>
      </c>
      <c r="AX4" s="62" t="s">
        <v>44</v>
      </c>
      <c r="AY4" s="62" t="s">
        <v>45</v>
      </c>
      <c r="AZ4" s="62" t="s">
        <v>46</v>
      </c>
      <c r="BA4" s="62" t="s">
        <v>47</v>
      </c>
      <c r="BB4" s="62" t="s">
        <v>48</v>
      </c>
      <c r="BC4" s="62" t="s">
        <v>49</v>
      </c>
      <c r="BD4" s="62" t="s">
        <v>50</v>
      </c>
      <c r="BE4" s="62" t="s">
        <v>51</v>
      </c>
      <c r="BF4" s="62" t="s">
        <v>52</v>
      </c>
      <c r="BG4" s="62" t="s">
        <v>53</v>
      </c>
      <c r="BH4" s="62" t="s">
        <v>54</v>
      </c>
      <c r="BI4" s="62" t="s">
        <v>55</v>
      </c>
      <c r="BJ4" s="62" t="s">
        <v>56</v>
      </c>
      <c r="BK4" s="62" t="s">
        <v>57</v>
      </c>
      <c r="BL4" s="62" t="s">
        <v>58</v>
      </c>
      <c r="BM4" s="62" t="s">
        <v>59</v>
      </c>
      <c r="BN4" s="62" t="s">
        <v>60</v>
      </c>
      <c r="BO4" s="62" t="s">
        <v>61</v>
      </c>
      <c r="BP4" s="62" t="s">
        <v>62</v>
      </c>
      <c r="BQ4" s="62" t="s">
        <v>63</v>
      </c>
      <c r="BR4" s="62" t="s">
        <v>64</v>
      </c>
      <c r="BS4" s="62" t="s">
        <v>65</v>
      </c>
      <c r="BT4" s="62" t="s">
        <v>66</v>
      </c>
      <c r="BU4" s="62" t="s">
        <v>67</v>
      </c>
      <c r="BV4" s="62" t="s">
        <v>68</v>
      </c>
      <c r="BW4" s="62" t="s">
        <v>69</v>
      </c>
      <c r="BX4" s="62" t="s">
        <v>70</v>
      </c>
      <c r="BY4" s="62" t="s">
        <v>71</v>
      </c>
      <c r="BZ4" s="62" t="s">
        <v>72</v>
      </c>
      <c r="CA4" s="62" t="s">
        <v>73</v>
      </c>
      <c r="CB4" s="62" t="s">
        <v>74</v>
      </c>
      <c r="CC4" s="62" t="s">
        <v>75</v>
      </c>
      <c r="CD4" s="62" t="s">
        <v>76</v>
      </c>
      <c r="CE4" s="62" t="s">
        <v>77</v>
      </c>
      <c r="CF4" s="62" t="s">
        <v>78</v>
      </c>
      <c r="CG4" s="62" t="s">
        <v>79</v>
      </c>
      <c r="CH4" s="62" t="s">
        <v>80</v>
      </c>
      <c r="CI4" s="62" t="s">
        <v>81</v>
      </c>
      <c r="CJ4" s="62" t="s">
        <v>82</v>
      </c>
      <c r="CK4" s="62" t="s">
        <v>83</v>
      </c>
      <c r="CL4" s="62" t="s">
        <v>84</v>
      </c>
      <c r="CM4" s="62" t="s">
        <v>85</v>
      </c>
      <c r="CN4" s="62" t="s">
        <v>86</v>
      </c>
      <c r="CO4" s="62" t="s">
        <v>87</v>
      </c>
      <c r="CP4" s="62" t="s">
        <v>88</v>
      </c>
      <c r="CQ4" s="62" t="s">
        <v>89</v>
      </c>
      <c r="CR4" s="62" t="s">
        <v>90</v>
      </c>
      <c r="CS4" s="62" t="s">
        <v>91</v>
      </c>
      <c r="CT4" s="62" t="s">
        <v>92</v>
      </c>
      <c r="CU4" s="62" t="s">
        <v>93</v>
      </c>
      <c r="CV4" s="62" t="s">
        <v>94</v>
      </c>
      <c r="CW4" s="62" t="s">
        <v>95</v>
      </c>
      <c r="CX4" s="62" t="s">
        <v>96</v>
      </c>
      <c r="CY4" s="62" t="s">
        <v>97</v>
      </c>
      <c r="CZ4" s="62" t="s">
        <v>98</v>
      </c>
      <c r="DA4" s="62" t="s">
        <v>99</v>
      </c>
      <c r="DB4" s="62" t="s">
        <v>100</v>
      </c>
      <c r="DC4" s="62" t="s">
        <v>101</v>
      </c>
      <c r="DD4" s="62" t="s">
        <v>102</v>
      </c>
      <c r="DE4" s="62" t="s">
        <v>103</v>
      </c>
      <c r="DF4" s="62" t="s">
        <v>104</v>
      </c>
      <c r="DG4" s="62" t="s">
        <v>105</v>
      </c>
      <c r="DH4" s="62" t="s">
        <v>106</v>
      </c>
      <c r="DI4" s="62" t="s">
        <v>107</v>
      </c>
      <c r="DJ4" s="62" t="s">
        <v>108</v>
      </c>
      <c r="DK4" s="62" t="s">
        <v>109</v>
      </c>
      <c r="DL4" s="62" t="s">
        <v>110</v>
      </c>
      <c r="DM4" s="62" t="s">
        <v>111</v>
      </c>
      <c r="DN4" s="62" t="s">
        <v>112</v>
      </c>
      <c r="DO4" s="62" t="s">
        <v>113</v>
      </c>
      <c r="DP4" s="62" t="s">
        <v>114</v>
      </c>
      <c r="DQ4" s="62" t="s">
        <v>115</v>
      </c>
      <c r="DR4" s="62" t="s">
        <v>116</v>
      </c>
      <c r="DS4" s="62" t="s">
        <v>117</v>
      </c>
      <c r="DT4" s="62" t="s">
        <v>118</v>
      </c>
      <c r="DU4" s="62" t="s">
        <v>119</v>
      </c>
      <c r="DV4" s="62" t="s">
        <v>120</v>
      </c>
      <c r="DW4" s="62" t="s">
        <v>121</v>
      </c>
    </row>
    <row r="5" spans="2:127" x14ac:dyDescent="0.25">
      <c r="B5" s="60">
        <v>12539</v>
      </c>
      <c r="C5" s="63">
        <v>40179</v>
      </c>
      <c r="D5" s="64">
        <v>0</v>
      </c>
      <c r="E5" s="61" t="s">
        <v>302</v>
      </c>
      <c r="F5" s="61" t="s">
        <v>303</v>
      </c>
      <c r="G5" s="61" t="s">
        <v>122</v>
      </c>
      <c r="H5" s="61" t="s">
        <v>304</v>
      </c>
      <c r="I5" s="61" t="s">
        <v>305</v>
      </c>
      <c r="J5" s="61" t="s">
        <v>315</v>
      </c>
      <c r="K5" s="61" t="s">
        <v>123</v>
      </c>
      <c r="L5" s="60">
        <v>40</v>
      </c>
      <c r="M5" s="61" t="s">
        <v>306</v>
      </c>
      <c r="N5" s="60">
        <v>350400</v>
      </c>
      <c r="O5" s="61" t="s">
        <v>485</v>
      </c>
      <c r="P5" s="60">
        <v>28</v>
      </c>
      <c r="Q5" s="60">
        <v>0</v>
      </c>
      <c r="R5" s="22" t="s">
        <v>532</v>
      </c>
      <c r="T5" s="60">
        <v>0</v>
      </c>
      <c r="U5" s="60">
        <v>0</v>
      </c>
      <c r="V5" s="22" t="s">
        <v>532</v>
      </c>
      <c r="X5" s="60">
        <v>0</v>
      </c>
      <c r="Y5" s="61" t="s">
        <v>125</v>
      </c>
      <c r="Z5" s="60"/>
      <c r="AA5" s="60"/>
      <c r="AB5" s="61" t="s">
        <v>126</v>
      </c>
      <c r="AC5" s="61" t="s">
        <v>126</v>
      </c>
      <c r="AD5" s="61" t="s">
        <v>127</v>
      </c>
      <c r="AE5" s="61" t="s">
        <v>408</v>
      </c>
      <c r="AF5" s="61" t="s">
        <v>308</v>
      </c>
      <c r="AG5" s="61" t="s">
        <v>125</v>
      </c>
      <c r="AH5" s="61" t="s">
        <v>125</v>
      </c>
      <c r="AI5" s="61" t="s">
        <v>125</v>
      </c>
      <c r="AJ5" s="61" t="s">
        <v>125</v>
      </c>
      <c r="AK5" s="61" t="s">
        <v>125</v>
      </c>
      <c r="AL5" s="61" t="s">
        <v>125</v>
      </c>
      <c r="AM5" s="63">
        <v>40179</v>
      </c>
      <c r="AN5" s="63">
        <v>40543</v>
      </c>
      <c r="AO5" s="61" t="s">
        <v>128</v>
      </c>
      <c r="AP5" s="60">
        <v>8760</v>
      </c>
      <c r="AQ5" s="61" t="s">
        <v>125</v>
      </c>
      <c r="AR5" s="60"/>
      <c r="AS5" s="63"/>
      <c r="AT5" s="61" t="s">
        <v>125</v>
      </c>
      <c r="AU5" s="61" t="s">
        <v>125</v>
      </c>
      <c r="AV5" s="61" t="s">
        <v>310</v>
      </c>
      <c r="AW5" s="61" t="s">
        <v>129</v>
      </c>
      <c r="AX5" s="60">
        <v>0</v>
      </c>
      <c r="AY5" s="60">
        <v>0</v>
      </c>
      <c r="AZ5" s="61" t="s">
        <v>408</v>
      </c>
      <c r="BA5" s="60">
        <v>0</v>
      </c>
      <c r="BB5" s="60">
        <v>0</v>
      </c>
      <c r="BC5" s="61" t="s">
        <v>408</v>
      </c>
      <c r="BD5" s="60">
        <v>0</v>
      </c>
      <c r="BE5" s="60">
        <v>0</v>
      </c>
      <c r="BF5" s="61" t="s">
        <v>408</v>
      </c>
      <c r="BG5" s="60">
        <v>0</v>
      </c>
      <c r="BH5" s="60">
        <v>0</v>
      </c>
      <c r="BI5" s="61" t="s">
        <v>408</v>
      </c>
      <c r="BJ5" s="60"/>
      <c r="BK5" s="60"/>
      <c r="BL5" s="61" t="s">
        <v>130</v>
      </c>
      <c r="BM5" s="61" t="s">
        <v>125</v>
      </c>
      <c r="BN5" s="61" t="s">
        <v>125</v>
      </c>
      <c r="BO5" s="60"/>
      <c r="BP5" s="60"/>
      <c r="BQ5" s="61" t="s">
        <v>125</v>
      </c>
      <c r="BR5" s="61" t="s">
        <v>125</v>
      </c>
      <c r="BS5" s="61" t="s">
        <v>125</v>
      </c>
      <c r="BT5" s="61" t="s">
        <v>125</v>
      </c>
      <c r="BU5" s="61" t="s">
        <v>473</v>
      </c>
      <c r="BV5" s="61" t="s">
        <v>131</v>
      </c>
      <c r="BW5" s="61" t="s">
        <v>125</v>
      </c>
      <c r="BX5" s="61" t="s">
        <v>125</v>
      </c>
      <c r="BY5" s="61" t="s">
        <v>125</v>
      </c>
      <c r="BZ5" s="61" t="s">
        <v>125</v>
      </c>
      <c r="CA5" s="61" t="s">
        <v>125</v>
      </c>
      <c r="CB5" s="61" t="s">
        <v>125</v>
      </c>
      <c r="CC5" s="60">
        <v>0</v>
      </c>
      <c r="CD5" s="60">
        <v>0</v>
      </c>
      <c r="CE5" s="60">
        <v>0</v>
      </c>
      <c r="CF5" s="63"/>
      <c r="CG5" s="63"/>
      <c r="CH5" s="61" t="s">
        <v>125</v>
      </c>
      <c r="CI5" s="64"/>
      <c r="CJ5" s="60"/>
      <c r="CK5" s="61" t="s">
        <v>125</v>
      </c>
      <c r="CL5" s="60"/>
      <c r="CM5" s="60"/>
      <c r="CN5" s="61" t="s">
        <v>125</v>
      </c>
      <c r="CO5" s="60"/>
      <c r="CP5" s="60"/>
      <c r="CQ5" s="61" t="s">
        <v>125</v>
      </c>
      <c r="CR5" s="60"/>
      <c r="CS5" s="60"/>
      <c r="CT5" s="61" t="s">
        <v>125</v>
      </c>
      <c r="CU5" s="61" t="s">
        <v>125</v>
      </c>
      <c r="CV5" s="61" t="s">
        <v>125</v>
      </c>
      <c r="CW5" s="61" t="s">
        <v>125</v>
      </c>
      <c r="CX5" s="61" t="s">
        <v>125</v>
      </c>
      <c r="CY5" s="61" t="s">
        <v>125</v>
      </c>
      <c r="CZ5" s="63">
        <v>40544</v>
      </c>
      <c r="DA5" s="61" t="s">
        <v>317</v>
      </c>
      <c r="DB5" s="61" t="s">
        <v>125</v>
      </c>
      <c r="DC5" s="61" t="s">
        <v>313</v>
      </c>
      <c r="DD5" s="61" t="s">
        <v>314</v>
      </c>
      <c r="DE5" s="61" t="s">
        <v>125</v>
      </c>
      <c r="DF5" s="61" t="s">
        <v>125</v>
      </c>
      <c r="DG5" s="61" t="s">
        <v>125</v>
      </c>
      <c r="DH5" s="60">
        <v>0</v>
      </c>
      <c r="DI5" s="61" t="s">
        <v>125</v>
      </c>
      <c r="DJ5" s="61" t="s">
        <v>132</v>
      </c>
      <c r="DK5" s="61" t="s">
        <v>125</v>
      </c>
      <c r="DL5" s="61" t="s">
        <v>125</v>
      </c>
      <c r="DM5" s="61" t="s">
        <v>125</v>
      </c>
      <c r="DN5" s="61" t="s">
        <v>486</v>
      </c>
      <c r="DO5" s="61" t="s">
        <v>485</v>
      </c>
      <c r="DP5" s="61" t="s">
        <v>125</v>
      </c>
      <c r="DQ5" s="61" t="s">
        <v>125</v>
      </c>
      <c r="DR5" s="61" t="s">
        <v>125</v>
      </c>
      <c r="DS5" s="61" t="s">
        <v>125</v>
      </c>
      <c r="DT5" s="61" t="s">
        <v>125</v>
      </c>
      <c r="DU5" s="61" t="s">
        <v>474</v>
      </c>
      <c r="DV5" s="61" t="s">
        <v>125</v>
      </c>
      <c r="DW5" s="61" t="s">
        <v>125</v>
      </c>
    </row>
    <row r="6" spans="2:127" x14ac:dyDescent="0.25">
      <c r="B6" s="60">
        <v>12443</v>
      </c>
      <c r="C6" s="63">
        <v>40179</v>
      </c>
      <c r="D6" s="64">
        <v>0</v>
      </c>
      <c r="E6" s="61" t="s">
        <v>302</v>
      </c>
      <c r="F6" s="61" t="s">
        <v>303</v>
      </c>
      <c r="G6" s="61" t="s">
        <v>122</v>
      </c>
      <c r="H6" s="61" t="s">
        <v>304</v>
      </c>
      <c r="I6" s="61" t="s">
        <v>305</v>
      </c>
      <c r="J6" s="61" t="s">
        <v>315</v>
      </c>
      <c r="K6" s="61" t="s">
        <v>123</v>
      </c>
      <c r="L6" s="60">
        <v>40</v>
      </c>
      <c r="M6" s="61" t="s">
        <v>306</v>
      </c>
      <c r="N6" s="60">
        <v>350400</v>
      </c>
      <c r="O6" s="61" t="s">
        <v>485</v>
      </c>
      <c r="P6" s="60">
        <v>28</v>
      </c>
      <c r="Q6" s="60">
        <v>0</v>
      </c>
      <c r="R6" s="22" t="s">
        <v>532</v>
      </c>
      <c r="T6" s="60">
        <v>0</v>
      </c>
      <c r="U6" s="60">
        <v>0</v>
      </c>
      <c r="V6" s="22" t="s">
        <v>532</v>
      </c>
      <c r="X6" s="60">
        <v>0</v>
      </c>
      <c r="Y6" s="61" t="s">
        <v>125</v>
      </c>
      <c r="Z6" s="60"/>
      <c r="AA6" s="60"/>
      <c r="AB6" s="61" t="s">
        <v>126</v>
      </c>
      <c r="AC6" s="61" t="s">
        <v>126</v>
      </c>
      <c r="AD6" s="61" t="s">
        <v>127</v>
      </c>
      <c r="AE6" s="61" t="s">
        <v>124</v>
      </c>
      <c r="AF6" s="61" t="s">
        <v>308</v>
      </c>
      <c r="AG6" s="61" t="s">
        <v>125</v>
      </c>
      <c r="AH6" s="61" t="s">
        <v>125</v>
      </c>
      <c r="AI6" s="61" t="s">
        <v>125</v>
      </c>
      <c r="AJ6" s="61" t="s">
        <v>125</v>
      </c>
      <c r="AK6" s="61" t="s">
        <v>125</v>
      </c>
      <c r="AL6" s="61" t="s">
        <v>125</v>
      </c>
      <c r="AM6" s="63">
        <v>40179</v>
      </c>
      <c r="AN6" s="63">
        <v>40543</v>
      </c>
      <c r="AO6" s="61" t="s">
        <v>128</v>
      </c>
      <c r="AP6" s="60">
        <v>8760</v>
      </c>
      <c r="AQ6" s="61" t="s">
        <v>125</v>
      </c>
      <c r="AR6" s="60"/>
      <c r="AS6" s="63"/>
      <c r="AT6" s="61" t="s">
        <v>125</v>
      </c>
      <c r="AU6" s="61" t="s">
        <v>125</v>
      </c>
      <c r="AV6" s="61" t="s">
        <v>310</v>
      </c>
      <c r="AW6" s="61" t="s">
        <v>129</v>
      </c>
      <c r="AX6" s="60">
        <v>0</v>
      </c>
      <c r="AY6" s="60">
        <v>0</v>
      </c>
      <c r="AZ6" s="61" t="s">
        <v>124</v>
      </c>
      <c r="BA6" s="60">
        <v>0</v>
      </c>
      <c r="BB6" s="60">
        <v>0</v>
      </c>
      <c r="BC6" s="61" t="s">
        <v>124</v>
      </c>
      <c r="BD6" s="60">
        <v>0</v>
      </c>
      <c r="BE6" s="60">
        <v>0</v>
      </c>
      <c r="BF6" s="61" t="s">
        <v>124</v>
      </c>
      <c r="BG6" s="60">
        <v>0</v>
      </c>
      <c r="BH6" s="60">
        <v>0</v>
      </c>
      <c r="BI6" s="61" t="s">
        <v>124</v>
      </c>
      <c r="BJ6" s="60"/>
      <c r="BK6" s="60"/>
      <c r="BL6" s="61" t="s">
        <v>130</v>
      </c>
      <c r="BM6" s="61" t="s">
        <v>125</v>
      </c>
      <c r="BN6" s="61" t="s">
        <v>125</v>
      </c>
      <c r="BO6" s="60"/>
      <c r="BP6" s="60"/>
      <c r="BQ6" s="61" t="s">
        <v>125</v>
      </c>
      <c r="BR6" s="61" t="s">
        <v>125</v>
      </c>
      <c r="BS6" s="61" t="s">
        <v>125</v>
      </c>
      <c r="BT6" s="61" t="s">
        <v>125</v>
      </c>
      <c r="BU6" s="61" t="s">
        <v>388</v>
      </c>
      <c r="BV6" s="61" t="s">
        <v>131</v>
      </c>
      <c r="BW6" s="61" t="s">
        <v>125</v>
      </c>
      <c r="BX6" s="61" t="s">
        <v>125</v>
      </c>
      <c r="BY6" s="61" t="s">
        <v>125</v>
      </c>
      <c r="BZ6" s="61" t="s">
        <v>125</v>
      </c>
      <c r="CA6" s="61" t="s">
        <v>125</v>
      </c>
      <c r="CB6" s="61" t="s">
        <v>125</v>
      </c>
      <c r="CC6" s="60">
        <v>0</v>
      </c>
      <c r="CD6" s="60">
        <v>0</v>
      </c>
      <c r="CE6" s="60">
        <v>0</v>
      </c>
      <c r="CF6" s="63"/>
      <c r="CG6" s="63"/>
      <c r="CH6" s="61" t="s">
        <v>125</v>
      </c>
      <c r="CI6" s="64"/>
      <c r="CJ6" s="60"/>
      <c r="CK6" s="61" t="s">
        <v>125</v>
      </c>
      <c r="CL6" s="60"/>
      <c r="CM6" s="60"/>
      <c r="CN6" s="61" t="s">
        <v>125</v>
      </c>
      <c r="CO6" s="60"/>
      <c r="CP6" s="60"/>
      <c r="CQ6" s="61" t="s">
        <v>125</v>
      </c>
      <c r="CR6" s="60"/>
      <c r="CS6" s="60"/>
      <c r="CT6" s="61" t="s">
        <v>125</v>
      </c>
      <c r="CU6" s="61" t="s">
        <v>125</v>
      </c>
      <c r="CV6" s="61" t="s">
        <v>125</v>
      </c>
      <c r="CW6" s="61" t="s">
        <v>125</v>
      </c>
      <c r="CX6" s="61" t="s">
        <v>125</v>
      </c>
      <c r="CY6" s="61" t="s">
        <v>125</v>
      </c>
      <c r="CZ6" s="63">
        <v>40544</v>
      </c>
      <c r="DA6" s="61" t="s">
        <v>317</v>
      </c>
      <c r="DB6" s="61" t="s">
        <v>125</v>
      </c>
      <c r="DC6" s="61" t="s">
        <v>313</v>
      </c>
      <c r="DD6" s="61" t="s">
        <v>314</v>
      </c>
      <c r="DE6" s="61" t="s">
        <v>125</v>
      </c>
      <c r="DF6" s="61" t="s">
        <v>125</v>
      </c>
      <c r="DG6" s="61" t="s">
        <v>125</v>
      </c>
      <c r="DH6" s="60">
        <v>0</v>
      </c>
      <c r="DI6" s="61" t="s">
        <v>125</v>
      </c>
      <c r="DJ6" s="61" t="s">
        <v>132</v>
      </c>
      <c r="DK6" s="61" t="s">
        <v>125</v>
      </c>
      <c r="DL6" s="61" t="s">
        <v>125</v>
      </c>
      <c r="DM6" s="61" t="s">
        <v>125</v>
      </c>
      <c r="DN6" s="61" t="s">
        <v>486</v>
      </c>
      <c r="DO6" s="61" t="s">
        <v>485</v>
      </c>
      <c r="DP6" s="61" t="s">
        <v>125</v>
      </c>
      <c r="DQ6" s="61" t="s">
        <v>125</v>
      </c>
      <c r="DR6" s="61" t="s">
        <v>125</v>
      </c>
      <c r="DS6" s="61" t="s">
        <v>125</v>
      </c>
      <c r="DT6" s="61" t="s">
        <v>125</v>
      </c>
      <c r="DU6" s="61" t="s">
        <v>389</v>
      </c>
      <c r="DV6" s="61" t="s">
        <v>125</v>
      </c>
      <c r="DW6" s="61" t="s">
        <v>125</v>
      </c>
    </row>
    <row r="7" spans="2:127" x14ac:dyDescent="0.25">
      <c r="B7" s="60">
        <v>12543</v>
      </c>
      <c r="C7" s="63">
        <v>40179</v>
      </c>
      <c r="D7" s="64">
        <v>0</v>
      </c>
      <c r="E7" s="61" t="s">
        <v>302</v>
      </c>
      <c r="F7" s="61" t="s">
        <v>303</v>
      </c>
      <c r="G7" s="61" t="s">
        <v>122</v>
      </c>
      <c r="H7" s="61" t="s">
        <v>304</v>
      </c>
      <c r="I7" s="61" t="s">
        <v>305</v>
      </c>
      <c r="J7" s="61" t="s">
        <v>315</v>
      </c>
      <c r="K7" s="61" t="s">
        <v>123</v>
      </c>
      <c r="L7" s="60">
        <v>40</v>
      </c>
      <c r="M7" s="61" t="s">
        <v>306</v>
      </c>
      <c r="N7" s="60">
        <v>350400</v>
      </c>
      <c r="O7" s="61" t="s">
        <v>485</v>
      </c>
      <c r="P7" s="60">
        <v>28</v>
      </c>
      <c r="Q7" s="60">
        <v>0</v>
      </c>
      <c r="R7" s="22" t="s">
        <v>532</v>
      </c>
      <c r="T7" s="60">
        <v>0</v>
      </c>
      <c r="U7" s="60">
        <v>0</v>
      </c>
      <c r="V7" s="22" t="s">
        <v>532</v>
      </c>
      <c r="X7" s="60">
        <v>0</v>
      </c>
      <c r="Y7" s="61" t="s">
        <v>125</v>
      </c>
      <c r="Z7" s="60"/>
      <c r="AA7" s="60"/>
      <c r="AB7" s="61" t="s">
        <v>126</v>
      </c>
      <c r="AC7" s="61" t="s">
        <v>126</v>
      </c>
      <c r="AD7" s="61" t="s">
        <v>127</v>
      </c>
      <c r="AE7" s="61" t="s">
        <v>408</v>
      </c>
      <c r="AF7" s="61" t="s">
        <v>308</v>
      </c>
      <c r="AG7" s="61" t="s">
        <v>125</v>
      </c>
      <c r="AH7" s="61" t="s">
        <v>125</v>
      </c>
      <c r="AI7" s="61" t="s">
        <v>125</v>
      </c>
      <c r="AJ7" s="61" t="s">
        <v>125</v>
      </c>
      <c r="AK7" s="61" t="s">
        <v>125</v>
      </c>
      <c r="AL7" s="61" t="s">
        <v>125</v>
      </c>
      <c r="AM7" s="63">
        <v>40179</v>
      </c>
      <c r="AN7" s="63">
        <v>40543</v>
      </c>
      <c r="AO7" s="61" t="s">
        <v>128</v>
      </c>
      <c r="AP7" s="60">
        <v>8760</v>
      </c>
      <c r="AQ7" s="61" t="s">
        <v>125</v>
      </c>
      <c r="AR7" s="60"/>
      <c r="AS7" s="63"/>
      <c r="AT7" s="61" t="s">
        <v>125</v>
      </c>
      <c r="AU7" s="61" t="s">
        <v>125</v>
      </c>
      <c r="AV7" s="61" t="s">
        <v>310</v>
      </c>
      <c r="AW7" s="61" t="s">
        <v>129</v>
      </c>
      <c r="AX7" s="60">
        <v>0</v>
      </c>
      <c r="AY7" s="60">
        <v>0</v>
      </c>
      <c r="AZ7" s="61" t="s">
        <v>408</v>
      </c>
      <c r="BA7" s="60">
        <v>0</v>
      </c>
      <c r="BB7" s="60">
        <v>0</v>
      </c>
      <c r="BC7" s="61" t="s">
        <v>408</v>
      </c>
      <c r="BD7" s="60">
        <v>0</v>
      </c>
      <c r="BE7" s="60">
        <v>0</v>
      </c>
      <c r="BF7" s="61" t="s">
        <v>408</v>
      </c>
      <c r="BG7" s="60">
        <v>0</v>
      </c>
      <c r="BH7" s="60">
        <v>0</v>
      </c>
      <c r="BI7" s="61" t="s">
        <v>408</v>
      </c>
      <c r="BJ7" s="60"/>
      <c r="BK7" s="60"/>
      <c r="BL7" s="61" t="s">
        <v>130</v>
      </c>
      <c r="BM7" s="61" t="s">
        <v>125</v>
      </c>
      <c r="BN7" s="61" t="s">
        <v>125</v>
      </c>
      <c r="BO7" s="60"/>
      <c r="BP7" s="60"/>
      <c r="BQ7" s="61" t="s">
        <v>125</v>
      </c>
      <c r="BR7" s="61" t="s">
        <v>125</v>
      </c>
      <c r="BS7" s="61" t="s">
        <v>125</v>
      </c>
      <c r="BT7" s="61" t="s">
        <v>125</v>
      </c>
      <c r="BU7" s="61" t="s">
        <v>477</v>
      </c>
      <c r="BV7" s="61" t="s">
        <v>131</v>
      </c>
      <c r="BW7" s="61" t="s">
        <v>125</v>
      </c>
      <c r="BX7" s="61" t="s">
        <v>125</v>
      </c>
      <c r="BY7" s="61" t="s">
        <v>125</v>
      </c>
      <c r="BZ7" s="61" t="s">
        <v>125</v>
      </c>
      <c r="CA7" s="61" t="s">
        <v>125</v>
      </c>
      <c r="CB7" s="61" t="s">
        <v>125</v>
      </c>
      <c r="CC7" s="60">
        <v>0</v>
      </c>
      <c r="CD7" s="60">
        <v>0</v>
      </c>
      <c r="CE7" s="60">
        <v>0</v>
      </c>
      <c r="CF7" s="63"/>
      <c r="CG7" s="63"/>
      <c r="CH7" s="61" t="s">
        <v>125</v>
      </c>
      <c r="CI7" s="64"/>
      <c r="CJ7" s="60"/>
      <c r="CK7" s="61" t="s">
        <v>125</v>
      </c>
      <c r="CL7" s="60"/>
      <c r="CM7" s="60"/>
      <c r="CN7" s="61" t="s">
        <v>125</v>
      </c>
      <c r="CO7" s="60"/>
      <c r="CP7" s="60"/>
      <c r="CQ7" s="61" t="s">
        <v>125</v>
      </c>
      <c r="CR7" s="60"/>
      <c r="CS7" s="60"/>
      <c r="CT7" s="61" t="s">
        <v>125</v>
      </c>
      <c r="CU7" s="61" t="s">
        <v>125</v>
      </c>
      <c r="CV7" s="61" t="s">
        <v>125</v>
      </c>
      <c r="CW7" s="61" t="s">
        <v>125</v>
      </c>
      <c r="CX7" s="61" t="s">
        <v>125</v>
      </c>
      <c r="CY7" s="61" t="s">
        <v>125</v>
      </c>
      <c r="CZ7" s="63">
        <v>40848</v>
      </c>
      <c r="DA7" s="61" t="s">
        <v>317</v>
      </c>
      <c r="DB7" s="61" t="s">
        <v>125</v>
      </c>
      <c r="DC7" s="61" t="s">
        <v>313</v>
      </c>
      <c r="DD7" s="61" t="s">
        <v>314</v>
      </c>
      <c r="DE7" s="61" t="s">
        <v>125</v>
      </c>
      <c r="DF7" s="61" t="s">
        <v>125</v>
      </c>
      <c r="DG7" s="61" t="s">
        <v>125</v>
      </c>
      <c r="DH7" s="60">
        <v>0</v>
      </c>
      <c r="DI7" s="61" t="s">
        <v>125</v>
      </c>
      <c r="DJ7" s="61" t="s">
        <v>132</v>
      </c>
      <c r="DK7" s="61" t="s">
        <v>125</v>
      </c>
      <c r="DL7" s="61" t="s">
        <v>125</v>
      </c>
      <c r="DM7" s="61" t="s">
        <v>125</v>
      </c>
      <c r="DN7" s="61" t="s">
        <v>486</v>
      </c>
      <c r="DO7" s="61" t="s">
        <v>485</v>
      </c>
      <c r="DP7" s="61" t="s">
        <v>125</v>
      </c>
      <c r="DQ7" s="61" t="s">
        <v>125</v>
      </c>
      <c r="DR7" s="61" t="s">
        <v>125</v>
      </c>
      <c r="DS7" s="61" t="s">
        <v>125</v>
      </c>
      <c r="DT7" s="61" t="s">
        <v>125</v>
      </c>
      <c r="DU7" s="61" t="s">
        <v>478</v>
      </c>
      <c r="DV7" s="61" t="s">
        <v>125</v>
      </c>
      <c r="DW7" s="61" t="s">
        <v>125</v>
      </c>
    </row>
    <row r="8" spans="2:127" x14ac:dyDescent="0.25">
      <c r="B8" s="60">
        <v>12447</v>
      </c>
      <c r="C8" s="63">
        <v>40179</v>
      </c>
      <c r="D8" s="64">
        <v>0</v>
      </c>
      <c r="E8" s="61" t="s">
        <v>302</v>
      </c>
      <c r="F8" s="61" t="s">
        <v>303</v>
      </c>
      <c r="G8" s="61" t="s">
        <v>122</v>
      </c>
      <c r="H8" s="61" t="s">
        <v>304</v>
      </c>
      <c r="I8" s="61" t="s">
        <v>305</v>
      </c>
      <c r="J8" s="61" t="s">
        <v>315</v>
      </c>
      <c r="K8" s="61" t="s">
        <v>123</v>
      </c>
      <c r="L8" s="60">
        <v>40</v>
      </c>
      <c r="M8" s="61" t="s">
        <v>306</v>
      </c>
      <c r="N8" s="60">
        <v>350400</v>
      </c>
      <c r="O8" s="61" t="s">
        <v>485</v>
      </c>
      <c r="P8" s="60">
        <v>28</v>
      </c>
      <c r="Q8" s="60">
        <v>0</v>
      </c>
      <c r="R8" s="22" t="s">
        <v>532</v>
      </c>
      <c r="T8" s="60">
        <v>0</v>
      </c>
      <c r="U8" s="60">
        <v>0</v>
      </c>
      <c r="V8" s="22" t="s">
        <v>532</v>
      </c>
      <c r="X8" s="60">
        <v>0</v>
      </c>
      <c r="Y8" s="61" t="s">
        <v>125</v>
      </c>
      <c r="Z8" s="60"/>
      <c r="AA8" s="60"/>
      <c r="AB8" s="61" t="s">
        <v>126</v>
      </c>
      <c r="AC8" s="61" t="s">
        <v>126</v>
      </c>
      <c r="AD8" s="61" t="s">
        <v>127</v>
      </c>
      <c r="AE8" s="61" t="s">
        <v>124</v>
      </c>
      <c r="AF8" s="61" t="s">
        <v>308</v>
      </c>
      <c r="AG8" s="61" t="s">
        <v>125</v>
      </c>
      <c r="AH8" s="61" t="s">
        <v>125</v>
      </c>
      <c r="AI8" s="61" t="s">
        <v>125</v>
      </c>
      <c r="AJ8" s="61" t="s">
        <v>125</v>
      </c>
      <c r="AK8" s="61" t="s">
        <v>125</v>
      </c>
      <c r="AL8" s="61" t="s">
        <v>125</v>
      </c>
      <c r="AM8" s="63">
        <v>40179</v>
      </c>
      <c r="AN8" s="63">
        <v>40543</v>
      </c>
      <c r="AO8" s="61" t="s">
        <v>128</v>
      </c>
      <c r="AP8" s="60">
        <v>8760</v>
      </c>
      <c r="AQ8" s="61" t="s">
        <v>125</v>
      </c>
      <c r="AR8" s="60"/>
      <c r="AS8" s="63"/>
      <c r="AT8" s="61" t="s">
        <v>125</v>
      </c>
      <c r="AU8" s="61" t="s">
        <v>125</v>
      </c>
      <c r="AV8" s="61" t="s">
        <v>310</v>
      </c>
      <c r="AW8" s="61" t="s">
        <v>129</v>
      </c>
      <c r="AX8" s="60">
        <v>0</v>
      </c>
      <c r="AY8" s="60">
        <v>0</v>
      </c>
      <c r="AZ8" s="61" t="s">
        <v>124</v>
      </c>
      <c r="BA8" s="60">
        <v>0</v>
      </c>
      <c r="BB8" s="60">
        <v>0</v>
      </c>
      <c r="BC8" s="61" t="s">
        <v>124</v>
      </c>
      <c r="BD8" s="60">
        <v>0</v>
      </c>
      <c r="BE8" s="60">
        <v>0</v>
      </c>
      <c r="BF8" s="61" t="s">
        <v>124</v>
      </c>
      <c r="BG8" s="60">
        <v>0</v>
      </c>
      <c r="BH8" s="60">
        <v>0</v>
      </c>
      <c r="BI8" s="61" t="s">
        <v>124</v>
      </c>
      <c r="BJ8" s="60"/>
      <c r="BK8" s="60"/>
      <c r="BL8" s="61" t="s">
        <v>130</v>
      </c>
      <c r="BM8" s="61" t="s">
        <v>125</v>
      </c>
      <c r="BN8" s="61" t="s">
        <v>125</v>
      </c>
      <c r="BO8" s="60"/>
      <c r="BP8" s="60"/>
      <c r="BQ8" s="61" t="s">
        <v>125</v>
      </c>
      <c r="BR8" s="61" t="s">
        <v>125</v>
      </c>
      <c r="BS8" s="61" t="s">
        <v>125</v>
      </c>
      <c r="BT8" s="61" t="s">
        <v>125</v>
      </c>
      <c r="BU8" s="61" t="s">
        <v>392</v>
      </c>
      <c r="BV8" s="61" t="s">
        <v>131</v>
      </c>
      <c r="BW8" s="61" t="s">
        <v>125</v>
      </c>
      <c r="BX8" s="61" t="s">
        <v>125</v>
      </c>
      <c r="BY8" s="61" t="s">
        <v>125</v>
      </c>
      <c r="BZ8" s="61" t="s">
        <v>125</v>
      </c>
      <c r="CA8" s="61" t="s">
        <v>125</v>
      </c>
      <c r="CB8" s="61" t="s">
        <v>125</v>
      </c>
      <c r="CC8" s="60">
        <v>0</v>
      </c>
      <c r="CD8" s="60">
        <v>0</v>
      </c>
      <c r="CE8" s="60">
        <v>0</v>
      </c>
      <c r="CF8" s="63"/>
      <c r="CG8" s="63"/>
      <c r="CH8" s="61" t="s">
        <v>125</v>
      </c>
      <c r="CI8" s="64"/>
      <c r="CJ8" s="60"/>
      <c r="CK8" s="61" t="s">
        <v>125</v>
      </c>
      <c r="CL8" s="60"/>
      <c r="CM8" s="60"/>
      <c r="CN8" s="61" t="s">
        <v>125</v>
      </c>
      <c r="CO8" s="60"/>
      <c r="CP8" s="60"/>
      <c r="CQ8" s="61" t="s">
        <v>125</v>
      </c>
      <c r="CR8" s="60"/>
      <c r="CS8" s="60"/>
      <c r="CT8" s="61" t="s">
        <v>125</v>
      </c>
      <c r="CU8" s="61" t="s">
        <v>125</v>
      </c>
      <c r="CV8" s="61" t="s">
        <v>125</v>
      </c>
      <c r="CW8" s="61" t="s">
        <v>125</v>
      </c>
      <c r="CX8" s="61" t="s">
        <v>125</v>
      </c>
      <c r="CY8" s="61" t="s">
        <v>125</v>
      </c>
      <c r="CZ8" s="63">
        <v>40848</v>
      </c>
      <c r="DA8" s="61" t="s">
        <v>317</v>
      </c>
      <c r="DB8" s="61" t="s">
        <v>125</v>
      </c>
      <c r="DC8" s="61" t="s">
        <v>313</v>
      </c>
      <c r="DD8" s="61" t="s">
        <v>314</v>
      </c>
      <c r="DE8" s="61" t="s">
        <v>125</v>
      </c>
      <c r="DF8" s="61" t="s">
        <v>125</v>
      </c>
      <c r="DG8" s="61" t="s">
        <v>125</v>
      </c>
      <c r="DH8" s="60">
        <v>0</v>
      </c>
      <c r="DI8" s="61" t="s">
        <v>125</v>
      </c>
      <c r="DJ8" s="61" t="s">
        <v>132</v>
      </c>
      <c r="DK8" s="61" t="s">
        <v>125</v>
      </c>
      <c r="DL8" s="61" t="s">
        <v>125</v>
      </c>
      <c r="DM8" s="61" t="s">
        <v>125</v>
      </c>
      <c r="DN8" s="61" t="s">
        <v>486</v>
      </c>
      <c r="DO8" s="61" t="s">
        <v>485</v>
      </c>
      <c r="DP8" s="61" t="s">
        <v>125</v>
      </c>
      <c r="DQ8" s="61" t="s">
        <v>125</v>
      </c>
      <c r="DR8" s="61" t="s">
        <v>125</v>
      </c>
      <c r="DS8" s="61" t="s">
        <v>125</v>
      </c>
      <c r="DT8" s="61" t="s">
        <v>125</v>
      </c>
      <c r="DU8" s="61" t="s">
        <v>393</v>
      </c>
      <c r="DV8" s="61" t="s">
        <v>125</v>
      </c>
      <c r="DW8" s="61" t="s">
        <v>125</v>
      </c>
    </row>
    <row r="9" spans="2:127" x14ac:dyDescent="0.25">
      <c r="B9" s="60">
        <v>12541</v>
      </c>
      <c r="C9" s="63">
        <v>40179</v>
      </c>
      <c r="D9" s="64">
        <v>0</v>
      </c>
      <c r="E9" s="61" t="s">
        <v>302</v>
      </c>
      <c r="F9" s="61" t="s">
        <v>303</v>
      </c>
      <c r="G9" s="61" t="s">
        <v>122</v>
      </c>
      <c r="H9" s="61" t="s">
        <v>324</v>
      </c>
      <c r="I9" s="61" t="s">
        <v>305</v>
      </c>
      <c r="J9" s="61" t="s">
        <v>315</v>
      </c>
      <c r="K9" s="61" t="s">
        <v>123</v>
      </c>
      <c r="L9" s="60">
        <v>40</v>
      </c>
      <c r="M9" s="61" t="s">
        <v>306</v>
      </c>
      <c r="N9" s="60">
        <v>351360</v>
      </c>
      <c r="O9" s="61" t="s">
        <v>485</v>
      </c>
      <c r="P9" s="60">
        <v>28</v>
      </c>
      <c r="Q9" s="60">
        <v>0</v>
      </c>
      <c r="R9" s="22" t="s">
        <v>532</v>
      </c>
      <c r="T9" s="60">
        <v>8784</v>
      </c>
      <c r="U9" s="60">
        <v>0</v>
      </c>
      <c r="V9" s="22" t="s">
        <v>532</v>
      </c>
      <c r="X9" s="60">
        <v>0</v>
      </c>
      <c r="Y9" s="61" t="s">
        <v>125</v>
      </c>
      <c r="Z9" s="60"/>
      <c r="AA9" s="60"/>
      <c r="AB9" s="61" t="s">
        <v>126</v>
      </c>
      <c r="AC9" s="61" t="s">
        <v>126</v>
      </c>
      <c r="AD9" s="61" t="s">
        <v>127</v>
      </c>
      <c r="AE9" s="61" t="s">
        <v>408</v>
      </c>
      <c r="AF9" s="61" t="s">
        <v>308</v>
      </c>
      <c r="AG9" s="61" t="s">
        <v>125</v>
      </c>
      <c r="AH9" s="61" t="s">
        <v>125</v>
      </c>
      <c r="AI9" s="61" t="s">
        <v>125</v>
      </c>
      <c r="AJ9" s="61" t="s">
        <v>125</v>
      </c>
      <c r="AK9" s="61" t="s">
        <v>125</v>
      </c>
      <c r="AL9" s="61" t="s">
        <v>125</v>
      </c>
      <c r="AM9" s="63">
        <v>40909</v>
      </c>
      <c r="AN9" s="63">
        <v>41274</v>
      </c>
      <c r="AO9" s="61" t="s">
        <v>128</v>
      </c>
      <c r="AP9" s="60">
        <v>8784</v>
      </c>
      <c r="AQ9" s="61" t="s">
        <v>125</v>
      </c>
      <c r="AR9" s="60"/>
      <c r="AS9" s="63"/>
      <c r="AT9" s="61" t="s">
        <v>125</v>
      </c>
      <c r="AU9" s="61" t="s">
        <v>125</v>
      </c>
      <c r="AV9" s="61" t="s">
        <v>310</v>
      </c>
      <c r="AW9" s="61" t="s">
        <v>129</v>
      </c>
      <c r="AX9" s="60">
        <v>0</v>
      </c>
      <c r="AY9" s="60">
        <v>0</v>
      </c>
      <c r="AZ9" s="61" t="s">
        <v>408</v>
      </c>
      <c r="BA9" s="60">
        <v>0</v>
      </c>
      <c r="BB9" s="60">
        <v>0</v>
      </c>
      <c r="BC9" s="61" t="s">
        <v>408</v>
      </c>
      <c r="BD9" s="60">
        <v>0</v>
      </c>
      <c r="BE9" s="60">
        <v>0</v>
      </c>
      <c r="BF9" s="61" t="s">
        <v>408</v>
      </c>
      <c r="BG9" s="60">
        <v>0</v>
      </c>
      <c r="BH9" s="60">
        <v>0</v>
      </c>
      <c r="BI9" s="61" t="s">
        <v>408</v>
      </c>
      <c r="BJ9" s="60"/>
      <c r="BK9" s="60"/>
      <c r="BL9" s="61" t="s">
        <v>130</v>
      </c>
      <c r="BM9" s="61" t="s">
        <v>125</v>
      </c>
      <c r="BN9" s="61" t="s">
        <v>125</v>
      </c>
      <c r="BO9" s="60"/>
      <c r="BP9" s="60"/>
      <c r="BQ9" s="61" t="s">
        <v>125</v>
      </c>
      <c r="BR9" s="61" t="s">
        <v>125</v>
      </c>
      <c r="BS9" s="61" t="s">
        <v>125</v>
      </c>
      <c r="BT9" s="61" t="s">
        <v>125</v>
      </c>
      <c r="BU9" s="61" t="s">
        <v>475</v>
      </c>
      <c r="BV9" s="61" t="s">
        <v>131</v>
      </c>
      <c r="BW9" s="61" t="s">
        <v>125</v>
      </c>
      <c r="BX9" s="61" t="s">
        <v>125</v>
      </c>
      <c r="BY9" s="61" t="s">
        <v>125</v>
      </c>
      <c r="BZ9" s="61" t="s">
        <v>125</v>
      </c>
      <c r="CA9" s="61" t="s">
        <v>125</v>
      </c>
      <c r="CB9" s="61" t="s">
        <v>125</v>
      </c>
      <c r="CC9" s="60">
        <v>0</v>
      </c>
      <c r="CD9" s="60">
        <v>0</v>
      </c>
      <c r="CE9" s="60">
        <v>0</v>
      </c>
      <c r="CF9" s="63"/>
      <c r="CG9" s="63"/>
      <c r="CH9" s="61" t="s">
        <v>125</v>
      </c>
      <c r="CI9" s="64"/>
      <c r="CJ9" s="60"/>
      <c r="CK9" s="61" t="s">
        <v>125</v>
      </c>
      <c r="CL9" s="60"/>
      <c r="CM9" s="60"/>
      <c r="CN9" s="61" t="s">
        <v>125</v>
      </c>
      <c r="CO9" s="60"/>
      <c r="CP9" s="60"/>
      <c r="CQ9" s="61" t="s">
        <v>125</v>
      </c>
      <c r="CR9" s="60"/>
      <c r="CS9" s="60"/>
      <c r="CT9" s="61" t="s">
        <v>125</v>
      </c>
      <c r="CU9" s="61" t="s">
        <v>125</v>
      </c>
      <c r="CV9" s="61" t="s">
        <v>125</v>
      </c>
      <c r="CW9" s="61" t="s">
        <v>125</v>
      </c>
      <c r="CX9" s="61" t="s">
        <v>125</v>
      </c>
      <c r="CY9" s="61" t="s">
        <v>125</v>
      </c>
      <c r="CZ9" s="63">
        <v>40544</v>
      </c>
      <c r="DA9" s="61" t="s">
        <v>317</v>
      </c>
      <c r="DB9" s="61" t="s">
        <v>125</v>
      </c>
      <c r="DC9" s="61" t="s">
        <v>313</v>
      </c>
      <c r="DD9" s="61" t="s">
        <v>314</v>
      </c>
      <c r="DE9" s="61" t="s">
        <v>125</v>
      </c>
      <c r="DF9" s="61" t="s">
        <v>125</v>
      </c>
      <c r="DG9" s="61" t="s">
        <v>125</v>
      </c>
      <c r="DH9" s="60">
        <v>0</v>
      </c>
      <c r="DI9" s="61" t="s">
        <v>125</v>
      </c>
      <c r="DJ9" s="61" t="s">
        <v>132</v>
      </c>
      <c r="DK9" s="61" t="s">
        <v>125</v>
      </c>
      <c r="DL9" s="61" t="s">
        <v>125</v>
      </c>
      <c r="DM9" s="61" t="s">
        <v>125</v>
      </c>
      <c r="DN9" s="61" t="s">
        <v>486</v>
      </c>
      <c r="DO9" s="61" t="s">
        <v>485</v>
      </c>
      <c r="DP9" s="61" t="s">
        <v>125</v>
      </c>
      <c r="DQ9" s="61" t="s">
        <v>125</v>
      </c>
      <c r="DR9" s="61" t="s">
        <v>125</v>
      </c>
      <c r="DS9" s="61" t="s">
        <v>125</v>
      </c>
      <c r="DT9" s="61" t="s">
        <v>125</v>
      </c>
      <c r="DU9" s="61" t="s">
        <v>476</v>
      </c>
      <c r="DV9" s="61" t="s">
        <v>125</v>
      </c>
      <c r="DW9" s="61" t="s">
        <v>125</v>
      </c>
    </row>
    <row r="10" spans="2:127" x14ac:dyDescent="0.25">
      <c r="B10" s="60">
        <v>12445</v>
      </c>
      <c r="C10" s="63">
        <v>40179</v>
      </c>
      <c r="D10" s="64">
        <v>0</v>
      </c>
      <c r="E10" s="61" t="s">
        <v>302</v>
      </c>
      <c r="F10" s="61" t="s">
        <v>303</v>
      </c>
      <c r="G10" s="61" t="s">
        <v>122</v>
      </c>
      <c r="H10" s="61" t="s">
        <v>324</v>
      </c>
      <c r="I10" s="61" t="s">
        <v>305</v>
      </c>
      <c r="J10" s="61" t="s">
        <v>315</v>
      </c>
      <c r="K10" s="61" t="s">
        <v>123</v>
      </c>
      <c r="L10" s="60">
        <v>40</v>
      </c>
      <c r="M10" s="61" t="s">
        <v>306</v>
      </c>
      <c r="N10" s="60">
        <v>351360</v>
      </c>
      <c r="O10" s="61" t="s">
        <v>485</v>
      </c>
      <c r="P10" s="60">
        <v>28</v>
      </c>
      <c r="Q10" s="60">
        <v>0</v>
      </c>
      <c r="R10" s="22" t="s">
        <v>532</v>
      </c>
      <c r="T10" s="60">
        <v>8784</v>
      </c>
      <c r="U10" s="60">
        <v>0</v>
      </c>
      <c r="V10" s="22" t="s">
        <v>532</v>
      </c>
      <c r="X10" s="60">
        <v>0</v>
      </c>
      <c r="Y10" s="61" t="s">
        <v>125</v>
      </c>
      <c r="Z10" s="60"/>
      <c r="AA10" s="60"/>
      <c r="AB10" s="61" t="s">
        <v>126</v>
      </c>
      <c r="AC10" s="61" t="s">
        <v>126</v>
      </c>
      <c r="AD10" s="61" t="s">
        <v>127</v>
      </c>
      <c r="AE10" s="61" t="s">
        <v>124</v>
      </c>
      <c r="AF10" s="61" t="s">
        <v>308</v>
      </c>
      <c r="AG10" s="61" t="s">
        <v>125</v>
      </c>
      <c r="AH10" s="61" t="s">
        <v>125</v>
      </c>
      <c r="AI10" s="61" t="s">
        <v>125</v>
      </c>
      <c r="AJ10" s="61" t="s">
        <v>125</v>
      </c>
      <c r="AK10" s="61" t="s">
        <v>125</v>
      </c>
      <c r="AL10" s="61" t="s">
        <v>125</v>
      </c>
      <c r="AM10" s="63">
        <v>40909</v>
      </c>
      <c r="AN10" s="63">
        <v>41274</v>
      </c>
      <c r="AO10" s="61" t="s">
        <v>128</v>
      </c>
      <c r="AP10" s="60">
        <v>8784</v>
      </c>
      <c r="AQ10" s="61" t="s">
        <v>125</v>
      </c>
      <c r="AR10" s="60"/>
      <c r="AS10" s="63"/>
      <c r="AT10" s="61" t="s">
        <v>125</v>
      </c>
      <c r="AU10" s="61" t="s">
        <v>125</v>
      </c>
      <c r="AV10" s="61" t="s">
        <v>310</v>
      </c>
      <c r="AW10" s="61" t="s">
        <v>129</v>
      </c>
      <c r="AX10" s="60">
        <v>0</v>
      </c>
      <c r="AY10" s="60">
        <v>0</v>
      </c>
      <c r="AZ10" s="61" t="s">
        <v>124</v>
      </c>
      <c r="BA10" s="60">
        <v>0</v>
      </c>
      <c r="BB10" s="60">
        <v>0</v>
      </c>
      <c r="BC10" s="61" t="s">
        <v>124</v>
      </c>
      <c r="BD10" s="60">
        <v>0</v>
      </c>
      <c r="BE10" s="60">
        <v>0</v>
      </c>
      <c r="BF10" s="61" t="s">
        <v>124</v>
      </c>
      <c r="BG10" s="60">
        <v>0</v>
      </c>
      <c r="BH10" s="60">
        <v>0</v>
      </c>
      <c r="BI10" s="61" t="s">
        <v>124</v>
      </c>
      <c r="BJ10" s="60"/>
      <c r="BK10" s="60"/>
      <c r="BL10" s="61" t="s">
        <v>130</v>
      </c>
      <c r="BM10" s="61" t="s">
        <v>125</v>
      </c>
      <c r="BN10" s="61" t="s">
        <v>125</v>
      </c>
      <c r="BO10" s="60"/>
      <c r="BP10" s="60"/>
      <c r="BQ10" s="61" t="s">
        <v>125</v>
      </c>
      <c r="BR10" s="61" t="s">
        <v>125</v>
      </c>
      <c r="BS10" s="61" t="s">
        <v>125</v>
      </c>
      <c r="BT10" s="61" t="s">
        <v>125</v>
      </c>
      <c r="BU10" s="61" t="s">
        <v>390</v>
      </c>
      <c r="BV10" s="61" t="s">
        <v>131</v>
      </c>
      <c r="BW10" s="61" t="s">
        <v>125</v>
      </c>
      <c r="BX10" s="61" t="s">
        <v>125</v>
      </c>
      <c r="BY10" s="61" t="s">
        <v>125</v>
      </c>
      <c r="BZ10" s="61" t="s">
        <v>125</v>
      </c>
      <c r="CA10" s="61" t="s">
        <v>125</v>
      </c>
      <c r="CB10" s="61" t="s">
        <v>125</v>
      </c>
      <c r="CC10" s="60">
        <v>0</v>
      </c>
      <c r="CD10" s="60">
        <v>0</v>
      </c>
      <c r="CE10" s="60">
        <v>0</v>
      </c>
      <c r="CF10" s="63"/>
      <c r="CG10" s="63"/>
      <c r="CH10" s="61" t="s">
        <v>125</v>
      </c>
      <c r="CI10" s="64"/>
      <c r="CJ10" s="60"/>
      <c r="CK10" s="61" t="s">
        <v>125</v>
      </c>
      <c r="CL10" s="60"/>
      <c r="CM10" s="60"/>
      <c r="CN10" s="61" t="s">
        <v>125</v>
      </c>
      <c r="CO10" s="60"/>
      <c r="CP10" s="60"/>
      <c r="CQ10" s="61" t="s">
        <v>125</v>
      </c>
      <c r="CR10" s="60"/>
      <c r="CS10" s="60"/>
      <c r="CT10" s="61" t="s">
        <v>125</v>
      </c>
      <c r="CU10" s="61" t="s">
        <v>125</v>
      </c>
      <c r="CV10" s="61" t="s">
        <v>125</v>
      </c>
      <c r="CW10" s="61" t="s">
        <v>125</v>
      </c>
      <c r="CX10" s="61" t="s">
        <v>125</v>
      </c>
      <c r="CY10" s="61" t="s">
        <v>125</v>
      </c>
      <c r="CZ10" s="63">
        <v>40544</v>
      </c>
      <c r="DA10" s="61" t="s">
        <v>317</v>
      </c>
      <c r="DB10" s="61" t="s">
        <v>125</v>
      </c>
      <c r="DC10" s="61" t="s">
        <v>313</v>
      </c>
      <c r="DD10" s="61" t="s">
        <v>314</v>
      </c>
      <c r="DE10" s="61" t="s">
        <v>125</v>
      </c>
      <c r="DF10" s="61" t="s">
        <v>125</v>
      </c>
      <c r="DG10" s="61" t="s">
        <v>125</v>
      </c>
      <c r="DH10" s="60">
        <v>0</v>
      </c>
      <c r="DI10" s="61" t="s">
        <v>125</v>
      </c>
      <c r="DJ10" s="61" t="s">
        <v>132</v>
      </c>
      <c r="DK10" s="61" t="s">
        <v>125</v>
      </c>
      <c r="DL10" s="61" t="s">
        <v>125</v>
      </c>
      <c r="DM10" s="61" t="s">
        <v>125</v>
      </c>
      <c r="DN10" s="61" t="s">
        <v>486</v>
      </c>
      <c r="DO10" s="61" t="s">
        <v>485</v>
      </c>
      <c r="DP10" s="61" t="s">
        <v>125</v>
      </c>
      <c r="DQ10" s="61" t="s">
        <v>125</v>
      </c>
      <c r="DR10" s="61" t="s">
        <v>125</v>
      </c>
      <c r="DS10" s="61" t="s">
        <v>125</v>
      </c>
      <c r="DT10" s="61" t="s">
        <v>125</v>
      </c>
      <c r="DU10" s="61" t="s">
        <v>391</v>
      </c>
      <c r="DV10" s="61" t="s">
        <v>125</v>
      </c>
      <c r="DW10" s="61" t="s">
        <v>125</v>
      </c>
    </row>
    <row r="11" spans="2:127" x14ac:dyDescent="0.25">
      <c r="B11" s="60">
        <v>12545</v>
      </c>
      <c r="C11" s="63">
        <v>40179</v>
      </c>
      <c r="D11" s="64">
        <v>0</v>
      </c>
      <c r="E11" s="61" t="s">
        <v>302</v>
      </c>
      <c r="F11" s="61" t="s">
        <v>303</v>
      </c>
      <c r="G11" s="61" t="s">
        <v>122</v>
      </c>
      <c r="H11" s="61" t="s">
        <v>324</v>
      </c>
      <c r="I11" s="61" t="s">
        <v>305</v>
      </c>
      <c r="J11" s="61" t="s">
        <v>315</v>
      </c>
      <c r="K11" s="61" t="s">
        <v>123</v>
      </c>
      <c r="L11" s="60">
        <v>40</v>
      </c>
      <c r="M11" s="61" t="s">
        <v>306</v>
      </c>
      <c r="N11" s="60">
        <v>351360</v>
      </c>
      <c r="O11" s="61" t="s">
        <v>485</v>
      </c>
      <c r="P11" s="60">
        <v>28</v>
      </c>
      <c r="Q11" s="60">
        <v>0</v>
      </c>
      <c r="R11" s="22" t="s">
        <v>532</v>
      </c>
      <c r="T11" s="60">
        <v>8784</v>
      </c>
      <c r="U11" s="60">
        <v>0</v>
      </c>
      <c r="V11" s="22" t="s">
        <v>532</v>
      </c>
      <c r="X11" s="60">
        <v>0</v>
      </c>
      <c r="Y11" s="61" t="s">
        <v>125</v>
      </c>
      <c r="Z11" s="60"/>
      <c r="AA11" s="60"/>
      <c r="AB11" s="61" t="s">
        <v>126</v>
      </c>
      <c r="AC11" s="61" t="s">
        <v>126</v>
      </c>
      <c r="AD11" s="61" t="s">
        <v>127</v>
      </c>
      <c r="AE11" s="61" t="s">
        <v>408</v>
      </c>
      <c r="AF11" s="61" t="s">
        <v>308</v>
      </c>
      <c r="AG11" s="61" t="s">
        <v>125</v>
      </c>
      <c r="AH11" s="61" t="s">
        <v>125</v>
      </c>
      <c r="AI11" s="61" t="s">
        <v>125</v>
      </c>
      <c r="AJ11" s="61" t="s">
        <v>125</v>
      </c>
      <c r="AK11" s="61" t="s">
        <v>125</v>
      </c>
      <c r="AL11" s="61" t="s">
        <v>125</v>
      </c>
      <c r="AM11" s="63">
        <v>40909</v>
      </c>
      <c r="AN11" s="63">
        <v>41274</v>
      </c>
      <c r="AO11" s="61" t="s">
        <v>128</v>
      </c>
      <c r="AP11" s="60">
        <v>8784</v>
      </c>
      <c r="AQ11" s="61" t="s">
        <v>125</v>
      </c>
      <c r="AR11" s="60"/>
      <c r="AS11" s="63"/>
      <c r="AT11" s="61" t="s">
        <v>125</v>
      </c>
      <c r="AU11" s="61" t="s">
        <v>125</v>
      </c>
      <c r="AV11" s="61" t="s">
        <v>310</v>
      </c>
      <c r="AW11" s="61" t="s">
        <v>129</v>
      </c>
      <c r="AX11" s="60">
        <v>0</v>
      </c>
      <c r="AY11" s="60">
        <v>0</v>
      </c>
      <c r="AZ11" s="61" t="s">
        <v>408</v>
      </c>
      <c r="BA11" s="60">
        <v>0</v>
      </c>
      <c r="BB11" s="60">
        <v>0</v>
      </c>
      <c r="BC11" s="61" t="s">
        <v>408</v>
      </c>
      <c r="BD11" s="60">
        <v>0</v>
      </c>
      <c r="BE11" s="60">
        <v>0</v>
      </c>
      <c r="BF11" s="61" t="s">
        <v>408</v>
      </c>
      <c r="BG11" s="60">
        <v>0</v>
      </c>
      <c r="BH11" s="60">
        <v>0</v>
      </c>
      <c r="BI11" s="61" t="s">
        <v>408</v>
      </c>
      <c r="BJ11" s="60"/>
      <c r="BK11" s="60"/>
      <c r="BL11" s="61" t="s">
        <v>130</v>
      </c>
      <c r="BM11" s="61" t="s">
        <v>125</v>
      </c>
      <c r="BN11" s="61" t="s">
        <v>125</v>
      </c>
      <c r="BO11" s="60"/>
      <c r="BP11" s="60"/>
      <c r="BQ11" s="61" t="s">
        <v>125</v>
      </c>
      <c r="BR11" s="61" t="s">
        <v>125</v>
      </c>
      <c r="BS11" s="61" t="s">
        <v>125</v>
      </c>
      <c r="BT11" s="61" t="s">
        <v>125</v>
      </c>
      <c r="BU11" s="61" t="s">
        <v>479</v>
      </c>
      <c r="BV11" s="61" t="s">
        <v>131</v>
      </c>
      <c r="BW11" s="61" t="s">
        <v>125</v>
      </c>
      <c r="BX11" s="61" t="s">
        <v>125</v>
      </c>
      <c r="BY11" s="61" t="s">
        <v>125</v>
      </c>
      <c r="BZ11" s="61" t="s">
        <v>125</v>
      </c>
      <c r="CA11" s="61" t="s">
        <v>125</v>
      </c>
      <c r="CB11" s="61" t="s">
        <v>125</v>
      </c>
      <c r="CC11" s="60">
        <v>0</v>
      </c>
      <c r="CD11" s="60">
        <v>0</v>
      </c>
      <c r="CE11" s="60">
        <v>0</v>
      </c>
      <c r="CF11" s="63"/>
      <c r="CG11" s="63"/>
      <c r="CH11" s="61" t="s">
        <v>125</v>
      </c>
      <c r="CI11" s="64"/>
      <c r="CJ11" s="60"/>
      <c r="CK11" s="61" t="s">
        <v>125</v>
      </c>
      <c r="CL11" s="60"/>
      <c r="CM11" s="60"/>
      <c r="CN11" s="61" t="s">
        <v>125</v>
      </c>
      <c r="CO11" s="60"/>
      <c r="CP11" s="60"/>
      <c r="CQ11" s="61" t="s">
        <v>125</v>
      </c>
      <c r="CR11" s="60"/>
      <c r="CS11" s="60"/>
      <c r="CT11" s="61" t="s">
        <v>125</v>
      </c>
      <c r="CU11" s="61" t="s">
        <v>125</v>
      </c>
      <c r="CV11" s="61" t="s">
        <v>125</v>
      </c>
      <c r="CW11" s="61" t="s">
        <v>125</v>
      </c>
      <c r="CX11" s="61" t="s">
        <v>125</v>
      </c>
      <c r="CY11" s="61" t="s">
        <v>125</v>
      </c>
      <c r="CZ11" s="63">
        <v>40848</v>
      </c>
      <c r="DA11" s="61" t="s">
        <v>317</v>
      </c>
      <c r="DB11" s="61" t="s">
        <v>125</v>
      </c>
      <c r="DC11" s="61" t="s">
        <v>313</v>
      </c>
      <c r="DD11" s="61" t="s">
        <v>314</v>
      </c>
      <c r="DE11" s="61" t="s">
        <v>125</v>
      </c>
      <c r="DF11" s="61" t="s">
        <v>125</v>
      </c>
      <c r="DG11" s="61" t="s">
        <v>125</v>
      </c>
      <c r="DH11" s="60">
        <v>0</v>
      </c>
      <c r="DI11" s="61" t="s">
        <v>125</v>
      </c>
      <c r="DJ11" s="61" t="s">
        <v>132</v>
      </c>
      <c r="DK11" s="61" t="s">
        <v>125</v>
      </c>
      <c r="DL11" s="61" t="s">
        <v>125</v>
      </c>
      <c r="DM11" s="61" t="s">
        <v>125</v>
      </c>
      <c r="DN11" s="61" t="s">
        <v>486</v>
      </c>
      <c r="DO11" s="61" t="s">
        <v>485</v>
      </c>
      <c r="DP11" s="61" t="s">
        <v>125</v>
      </c>
      <c r="DQ11" s="61" t="s">
        <v>125</v>
      </c>
      <c r="DR11" s="61" t="s">
        <v>125</v>
      </c>
      <c r="DS11" s="61" t="s">
        <v>125</v>
      </c>
      <c r="DT11" s="61" t="s">
        <v>125</v>
      </c>
      <c r="DU11" s="61" t="s">
        <v>480</v>
      </c>
      <c r="DV11" s="61" t="s">
        <v>125</v>
      </c>
      <c r="DW11" s="61" t="s">
        <v>125</v>
      </c>
    </row>
    <row r="12" spans="2:127" x14ac:dyDescent="0.25">
      <c r="B12" s="60">
        <v>12449</v>
      </c>
      <c r="C12" s="63">
        <v>40179</v>
      </c>
      <c r="D12" s="64">
        <v>0</v>
      </c>
      <c r="E12" s="61" t="s">
        <v>302</v>
      </c>
      <c r="F12" s="61" t="s">
        <v>303</v>
      </c>
      <c r="G12" s="61" t="s">
        <v>122</v>
      </c>
      <c r="H12" s="61" t="s">
        <v>324</v>
      </c>
      <c r="I12" s="61" t="s">
        <v>305</v>
      </c>
      <c r="J12" s="61" t="s">
        <v>315</v>
      </c>
      <c r="K12" s="61" t="s">
        <v>123</v>
      </c>
      <c r="L12" s="60">
        <v>40</v>
      </c>
      <c r="M12" s="61" t="s">
        <v>306</v>
      </c>
      <c r="N12" s="60">
        <v>351360</v>
      </c>
      <c r="O12" s="61" t="s">
        <v>485</v>
      </c>
      <c r="P12" s="60">
        <v>28</v>
      </c>
      <c r="Q12" s="60">
        <v>0</v>
      </c>
      <c r="R12" s="22" t="s">
        <v>532</v>
      </c>
      <c r="T12" s="60">
        <v>8784</v>
      </c>
      <c r="U12" s="60">
        <v>0</v>
      </c>
      <c r="V12" s="22" t="s">
        <v>532</v>
      </c>
      <c r="X12" s="60">
        <v>0</v>
      </c>
      <c r="Y12" s="61" t="s">
        <v>125</v>
      </c>
      <c r="Z12" s="60"/>
      <c r="AA12" s="60"/>
      <c r="AB12" s="61" t="s">
        <v>126</v>
      </c>
      <c r="AC12" s="61" t="s">
        <v>126</v>
      </c>
      <c r="AD12" s="61" t="s">
        <v>127</v>
      </c>
      <c r="AE12" s="61" t="s">
        <v>124</v>
      </c>
      <c r="AF12" s="61" t="s">
        <v>308</v>
      </c>
      <c r="AG12" s="61" t="s">
        <v>125</v>
      </c>
      <c r="AH12" s="61" t="s">
        <v>125</v>
      </c>
      <c r="AI12" s="61" t="s">
        <v>125</v>
      </c>
      <c r="AJ12" s="61" t="s">
        <v>125</v>
      </c>
      <c r="AK12" s="61" t="s">
        <v>125</v>
      </c>
      <c r="AL12" s="61" t="s">
        <v>125</v>
      </c>
      <c r="AM12" s="63">
        <v>40909</v>
      </c>
      <c r="AN12" s="63">
        <v>41274</v>
      </c>
      <c r="AO12" s="61" t="s">
        <v>128</v>
      </c>
      <c r="AP12" s="60">
        <v>8784</v>
      </c>
      <c r="AQ12" s="61" t="s">
        <v>125</v>
      </c>
      <c r="AR12" s="60"/>
      <c r="AS12" s="63"/>
      <c r="AT12" s="61" t="s">
        <v>125</v>
      </c>
      <c r="AU12" s="61" t="s">
        <v>125</v>
      </c>
      <c r="AV12" s="61" t="s">
        <v>310</v>
      </c>
      <c r="AW12" s="61" t="s">
        <v>129</v>
      </c>
      <c r="AX12" s="60">
        <v>0</v>
      </c>
      <c r="AY12" s="60">
        <v>0</v>
      </c>
      <c r="AZ12" s="61" t="s">
        <v>124</v>
      </c>
      <c r="BA12" s="60">
        <v>0</v>
      </c>
      <c r="BB12" s="60">
        <v>0</v>
      </c>
      <c r="BC12" s="61" t="s">
        <v>124</v>
      </c>
      <c r="BD12" s="60">
        <v>0</v>
      </c>
      <c r="BE12" s="60">
        <v>0</v>
      </c>
      <c r="BF12" s="61" t="s">
        <v>124</v>
      </c>
      <c r="BG12" s="60">
        <v>0</v>
      </c>
      <c r="BH12" s="60">
        <v>0</v>
      </c>
      <c r="BI12" s="61" t="s">
        <v>124</v>
      </c>
      <c r="BJ12" s="60"/>
      <c r="BK12" s="60"/>
      <c r="BL12" s="61" t="s">
        <v>130</v>
      </c>
      <c r="BM12" s="61" t="s">
        <v>125</v>
      </c>
      <c r="BN12" s="61" t="s">
        <v>125</v>
      </c>
      <c r="BO12" s="60"/>
      <c r="BP12" s="60"/>
      <c r="BQ12" s="61" t="s">
        <v>125</v>
      </c>
      <c r="BR12" s="61" t="s">
        <v>125</v>
      </c>
      <c r="BS12" s="61" t="s">
        <v>125</v>
      </c>
      <c r="BT12" s="61" t="s">
        <v>125</v>
      </c>
      <c r="BU12" s="61" t="s">
        <v>394</v>
      </c>
      <c r="BV12" s="61" t="s">
        <v>131</v>
      </c>
      <c r="BW12" s="61" t="s">
        <v>125</v>
      </c>
      <c r="BX12" s="61" t="s">
        <v>125</v>
      </c>
      <c r="BY12" s="61" t="s">
        <v>125</v>
      </c>
      <c r="BZ12" s="61" t="s">
        <v>125</v>
      </c>
      <c r="CA12" s="61" t="s">
        <v>125</v>
      </c>
      <c r="CB12" s="61" t="s">
        <v>125</v>
      </c>
      <c r="CC12" s="60">
        <v>0</v>
      </c>
      <c r="CD12" s="60">
        <v>0</v>
      </c>
      <c r="CE12" s="60">
        <v>0</v>
      </c>
      <c r="CF12" s="63"/>
      <c r="CG12" s="63"/>
      <c r="CH12" s="61" t="s">
        <v>125</v>
      </c>
      <c r="CI12" s="64"/>
      <c r="CJ12" s="60"/>
      <c r="CK12" s="61" t="s">
        <v>125</v>
      </c>
      <c r="CL12" s="60"/>
      <c r="CM12" s="60"/>
      <c r="CN12" s="61" t="s">
        <v>125</v>
      </c>
      <c r="CO12" s="60"/>
      <c r="CP12" s="60"/>
      <c r="CQ12" s="61" t="s">
        <v>125</v>
      </c>
      <c r="CR12" s="60"/>
      <c r="CS12" s="60"/>
      <c r="CT12" s="61" t="s">
        <v>125</v>
      </c>
      <c r="CU12" s="61" t="s">
        <v>125</v>
      </c>
      <c r="CV12" s="61" t="s">
        <v>125</v>
      </c>
      <c r="CW12" s="61" t="s">
        <v>125</v>
      </c>
      <c r="CX12" s="61" t="s">
        <v>125</v>
      </c>
      <c r="CY12" s="61" t="s">
        <v>125</v>
      </c>
      <c r="CZ12" s="63">
        <v>40848</v>
      </c>
      <c r="DA12" s="61" t="s">
        <v>317</v>
      </c>
      <c r="DB12" s="61" t="s">
        <v>125</v>
      </c>
      <c r="DC12" s="61" t="s">
        <v>313</v>
      </c>
      <c r="DD12" s="61" t="s">
        <v>314</v>
      </c>
      <c r="DE12" s="61" t="s">
        <v>125</v>
      </c>
      <c r="DF12" s="61" t="s">
        <v>125</v>
      </c>
      <c r="DG12" s="61" t="s">
        <v>125</v>
      </c>
      <c r="DH12" s="60">
        <v>0</v>
      </c>
      <c r="DI12" s="61" t="s">
        <v>125</v>
      </c>
      <c r="DJ12" s="61" t="s">
        <v>132</v>
      </c>
      <c r="DK12" s="61" t="s">
        <v>125</v>
      </c>
      <c r="DL12" s="61" t="s">
        <v>125</v>
      </c>
      <c r="DM12" s="61" t="s">
        <v>125</v>
      </c>
      <c r="DN12" s="61" t="s">
        <v>486</v>
      </c>
      <c r="DO12" s="61" t="s">
        <v>485</v>
      </c>
      <c r="DP12" s="61" t="s">
        <v>125</v>
      </c>
      <c r="DQ12" s="61" t="s">
        <v>125</v>
      </c>
      <c r="DR12" s="61" t="s">
        <v>125</v>
      </c>
      <c r="DS12" s="61" t="s">
        <v>125</v>
      </c>
      <c r="DT12" s="61" t="s">
        <v>125</v>
      </c>
      <c r="DU12" s="61" t="s">
        <v>395</v>
      </c>
      <c r="DV12" s="61" t="s">
        <v>125</v>
      </c>
      <c r="DW12" s="61" t="s">
        <v>125</v>
      </c>
    </row>
    <row r="13" spans="2:127" x14ac:dyDescent="0.25">
      <c r="B13" s="60">
        <v>12547</v>
      </c>
      <c r="C13" s="63">
        <v>40179</v>
      </c>
      <c r="D13" s="64">
        <v>0</v>
      </c>
      <c r="E13" s="61" t="s">
        <v>302</v>
      </c>
      <c r="F13" s="61" t="s">
        <v>303</v>
      </c>
      <c r="G13" s="61" t="s">
        <v>122</v>
      </c>
      <c r="H13" s="61" t="s">
        <v>304</v>
      </c>
      <c r="I13" s="61" t="s">
        <v>305</v>
      </c>
      <c r="J13" s="61" t="s">
        <v>315</v>
      </c>
      <c r="K13" s="61" t="s">
        <v>123</v>
      </c>
      <c r="L13" s="60">
        <v>40</v>
      </c>
      <c r="M13" s="61" t="s">
        <v>306</v>
      </c>
      <c r="N13" s="60">
        <v>350400</v>
      </c>
      <c r="O13" s="61" t="s">
        <v>485</v>
      </c>
      <c r="P13" s="60">
        <v>28</v>
      </c>
      <c r="Q13" s="60">
        <v>0</v>
      </c>
      <c r="R13" s="22" t="s">
        <v>532</v>
      </c>
      <c r="T13" s="60">
        <v>0</v>
      </c>
      <c r="U13" s="60">
        <v>0</v>
      </c>
      <c r="V13" s="22" t="s">
        <v>532</v>
      </c>
      <c r="X13" s="60">
        <v>0</v>
      </c>
      <c r="Y13" s="61" t="s">
        <v>125</v>
      </c>
      <c r="Z13" s="60"/>
      <c r="AA13" s="60"/>
      <c r="AB13" s="61" t="s">
        <v>126</v>
      </c>
      <c r="AC13" s="61" t="s">
        <v>126</v>
      </c>
      <c r="AD13" s="61" t="s">
        <v>127</v>
      </c>
      <c r="AE13" s="61" t="s">
        <v>408</v>
      </c>
      <c r="AF13" s="61" t="s">
        <v>308</v>
      </c>
      <c r="AG13" s="61" t="s">
        <v>125</v>
      </c>
      <c r="AH13" s="61" t="s">
        <v>125</v>
      </c>
      <c r="AI13" s="61" t="s">
        <v>125</v>
      </c>
      <c r="AJ13" s="61" t="s">
        <v>125</v>
      </c>
      <c r="AK13" s="61" t="s">
        <v>125</v>
      </c>
      <c r="AL13" s="61" t="s">
        <v>125</v>
      </c>
      <c r="AM13" s="63">
        <v>40179</v>
      </c>
      <c r="AN13" s="63">
        <v>40543</v>
      </c>
      <c r="AO13" s="61" t="s">
        <v>128</v>
      </c>
      <c r="AP13" s="60">
        <v>8760</v>
      </c>
      <c r="AQ13" s="61" t="s">
        <v>125</v>
      </c>
      <c r="AR13" s="60"/>
      <c r="AS13" s="63"/>
      <c r="AT13" s="61" t="s">
        <v>125</v>
      </c>
      <c r="AU13" s="61" t="s">
        <v>125</v>
      </c>
      <c r="AV13" s="61" t="s">
        <v>310</v>
      </c>
      <c r="AW13" s="61" t="s">
        <v>129</v>
      </c>
      <c r="AX13" s="60">
        <v>0</v>
      </c>
      <c r="AY13" s="60">
        <v>0</v>
      </c>
      <c r="AZ13" s="61" t="s">
        <v>408</v>
      </c>
      <c r="BA13" s="60">
        <v>0</v>
      </c>
      <c r="BB13" s="60">
        <v>0</v>
      </c>
      <c r="BC13" s="61" t="s">
        <v>408</v>
      </c>
      <c r="BD13" s="60">
        <v>0</v>
      </c>
      <c r="BE13" s="60">
        <v>0</v>
      </c>
      <c r="BF13" s="61" t="s">
        <v>408</v>
      </c>
      <c r="BG13" s="60">
        <v>0</v>
      </c>
      <c r="BH13" s="60">
        <v>0</v>
      </c>
      <c r="BI13" s="61" t="s">
        <v>408</v>
      </c>
      <c r="BJ13" s="60"/>
      <c r="BK13" s="60"/>
      <c r="BL13" s="61" t="s">
        <v>130</v>
      </c>
      <c r="BM13" s="61" t="s">
        <v>125</v>
      </c>
      <c r="BN13" s="61" t="s">
        <v>125</v>
      </c>
      <c r="BO13" s="60"/>
      <c r="BP13" s="60"/>
      <c r="BQ13" s="61" t="s">
        <v>125</v>
      </c>
      <c r="BR13" s="61" t="s">
        <v>125</v>
      </c>
      <c r="BS13" s="61" t="s">
        <v>125</v>
      </c>
      <c r="BT13" s="61" t="s">
        <v>125</v>
      </c>
      <c r="BU13" s="61" t="s">
        <v>481</v>
      </c>
      <c r="BV13" s="61" t="s">
        <v>131</v>
      </c>
      <c r="BW13" s="61" t="s">
        <v>125</v>
      </c>
      <c r="BX13" s="61" t="s">
        <v>125</v>
      </c>
      <c r="BY13" s="61" t="s">
        <v>125</v>
      </c>
      <c r="BZ13" s="61" t="s">
        <v>125</v>
      </c>
      <c r="CA13" s="61" t="s">
        <v>125</v>
      </c>
      <c r="CB13" s="61" t="s">
        <v>125</v>
      </c>
      <c r="CC13" s="60">
        <v>0</v>
      </c>
      <c r="CD13" s="60">
        <v>0</v>
      </c>
      <c r="CE13" s="60">
        <v>0</v>
      </c>
      <c r="CF13" s="63"/>
      <c r="CG13" s="63"/>
      <c r="CH13" s="61" t="s">
        <v>125</v>
      </c>
      <c r="CI13" s="64"/>
      <c r="CJ13" s="60"/>
      <c r="CK13" s="61" t="s">
        <v>125</v>
      </c>
      <c r="CL13" s="60"/>
      <c r="CM13" s="60"/>
      <c r="CN13" s="61" t="s">
        <v>125</v>
      </c>
      <c r="CO13" s="60"/>
      <c r="CP13" s="60"/>
      <c r="CQ13" s="61" t="s">
        <v>125</v>
      </c>
      <c r="CR13" s="60"/>
      <c r="CS13" s="60"/>
      <c r="CT13" s="61" t="s">
        <v>125</v>
      </c>
      <c r="CU13" s="61" t="s">
        <v>125</v>
      </c>
      <c r="CV13" s="61" t="s">
        <v>125</v>
      </c>
      <c r="CW13" s="61" t="s">
        <v>125</v>
      </c>
      <c r="CX13" s="61" t="s">
        <v>125</v>
      </c>
      <c r="CY13" s="61" t="s">
        <v>125</v>
      </c>
      <c r="CZ13" s="63">
        <v>40909</v>
      </c>
      <c r="DA13" s="61" t="s">
        <v>317</v>
      </c>
      <c r="DB13" s="61" t="s">
        <v>125</v>
      </c>
      <c r="DC13" s="61" t="s">
        <v>313</v>
      </c>
      <c r="DD13" s="61" t="s">
        <v>314</v>
      </c>
      <c r="DE13" s="61" t="s">
        <v>125</v>
      </c>
      <c r="DF13" s="61" t="s">
        <v>125</v>
      </c>
      <c r="DG13" s="61" t="s">
        <v>125</v>
      </c>
      <c r="DH13" s="60">
        <v>0</v>
      </c>
      <c r="DI13" s="61" t="s">
        <v>125</v>
      </c>
      <c r="DJ13" s="61" t="s">
        <v>132</v>
      </c>
      <c r="DK13" s="61" t="s">
        <v>125</v>
      </c>
      <c r="DL13" s="61" t="s">
        <v>125</v>
      </c>
      <c r="DM13" s="61" t="s">
        <v>125</v>
      </c>
      <c r="DN13" s="61" t="s">
        <v>486</v>
      </c>
      <c r="DO13" s="61" t="s">
        <v>485</v>
      </c>
      <c r="DP13" s="61" t="s">
        <v>125</v>
      </c>
      <c r="DQ13" s="61" t="s">
        <v>125</v>
      </c>
      <c r="DR13" s="61" t="s">
        <v>125</v>
      </c>
      <c r="DS13" s="61" t="s">
        <v>125</v>
      </c>
      <c r="DT13" s="61" t="s">
        <v>125</v>
      </c>
      <c r="DU13" s="61" t="s">
        <v>482</v>
      </c>
      <c r="DV13" s="61" t="s">
        <v>125</v>
      </c>
      <c r="DW13" s="61" t="s">
        <v>125</v>
      </c>
    </row>
    <row r="14" spans="2:127" x14ac:dyDescent="0.25">
      <c r="B14" s="60">
        <v>12451</v>
      </c>
      <c r="C14" s="63">
        <v>40179</v>
      </c>
      <c r="D14" s="64">
        <v>0</v>
      </c>
      <c r="E14" s="61" t="s">
        <v>302</v>
      </c>
      <c r="F14" s="61" t="s">
        <v>303</v>
      </c>
      <c r="G14" s="61" t="s">
        <v>122</v>
      </c>
      <c r="H14" s="61" t="s">
        <v>304</v>
      </c>
      <c r="I14" s="61" t="s">
        <v>305</v>
      </c>
      <c r="J14" s="61" t="s">
        <v>315</v>
      </c>
      <c r="K14" s="61" t="s">
        <v>123</v>
      </c>
      <c r="L14" s="60">
        <v>40</v>
      </c>
      <c r="M14" s="61" t="s">
        <v>306</v>
      </c>
      <c r="N14" s="60">
        <v>350400</v>
      </c>
      <c r="O14" s="61" t="s">
        <v>485</v>
      </c>
      <c r="P14" s="60">
        <v>28</v>
      </c>
      <c r="Q14" s="60">
        <v>0</v>
      </c>
      <c r="R14" s="22" t="s">
        <v>532</v>
      </c>
      <c r="T14" s="60">
        <v>0</v>
      </c>
      <c r="U14" s="60">
        <v>0</v>
      </c>
      <c r="V14" s="22" t="s">
        <v>532</v>
      </c>
      <c r="X14" s="60">
        <v>0</v>
      </c>
      <c r="Y14" s="61" t="s">
        <v>125</v>
      </c>
      <c r="Z14" s="60"/>
      <c r="AA14" s="60"/>
      <c r="AB14" s="61" t="s">
        <v>126</v>
      </c>
      <c r="AC14" s="61" t="s">
        <v>126</v>
      </c>
      <c r="AD14" s="61" t="s">
        <v>127</v>
      </c>
      <c r="AE14" s="61" t="s">
        <v>124</v>
      </c>
      <c r="AF14" s="61" t="s">
        <v>308</v>
      </c>
      <c r="AG14" s="61" t="s">
        <v>125</v>
      </c>
      <c r="AH14" s="61" t="s">
        <v>125</v>
      </c>
      <c r="AI14" s="61" t="s">
        <v>125</v>
      </c>
      <c r="AJ14" s="61" t="s">
        <v>125</v>
      </c>
      <c r="AK14" s="61" t="s">
        <v>125</v>
      </c>
      <c r="AL14" s="61" t="s">
        <v>125</v>
      </c>
      <c r="AM14" s="63">
        <v>40179</v>
      </c>
      <c r="AN14" s="63">
        <v>40543</v>
      </c>
      <c r="AO14" s="61" t="s">
        <v>128</v>
      </c>
      <c r="AP14" s="60">
        <v>8760</v>
      </c>
      <c r="AQ14" s="61" t="s">
        <v>125</v>
      </c>
      <c r="AR14" s="60"/>
      <c r="AS14" s="63"/>
      <c r="AT14" s="61" t="s">
        <v>125</v>
      </c>
      <c r="AU14" s="61" t="s">
        <v>125</v>
      </c>
      <c r="AV14" s="61" t="s">
        <v>310</v>
      </c>
      <c r="AW14" s="61" t="s">
        <v>129</v>
      </c>
      <c r="AX14" s="60">
        <v>0</v>
      </c>
      <c r="AY14" s="60">
        <v>0</v>
      </c>
      <c r="AZ14" s="61" t="s">
        <v>124</v>
      </c>
      <c r="BA14" s="60">
        <v>0</v>
      </c>
      <c r="BB14" s="60">
        <v>0</v>
      </c>
      <c r="BC14" s="61" t="s">
        <v>124</v>
      </c>
      <c r="BD14" s="60">
        <v>0</v>
      </c>
      <c r="BE14" s="60">
        <v>0</v>
      </c>
      <c r="BF14" s="61" t="s">
        <v>124</v>
      </c>
      <c r="BG14" s="60">
        <v>0</v>
      </c>
      <c r="BH14" s="60">
        <v>0</v>
      </c>
      <c r="BI14" s="61" t="s">
        <v>124</v>
      </c>
      <c r="BJ14" s="60"/>
      <c r="BK14" s="60"/>
      <c r="BL14" s="61" t="s">
        <v>130</v>
      </c>
      <c r="BM14" s="61" t="s">
        <v>125</v>
      </c>
      <c r="BN14" s="61" t="s">
        <v>125</v>
      </c>
      <c r="BO14" s="60"/>
      <c r="BP14" s="60"/>
      <c r="BQ14" s="61" t="s">
        <v>125</v>
      </c>
      <c r="BR14" s="61" t="s">
        <v>125</v>
      </c>
      <c r="BS14" s="61" t="s">
        <v>125</v>
      </c>
      <c r="BT14" s="61" t="s">
        <v>125</v>
      </c>
      <c r="BU14" s="61" t="s">
        <v>396</v>
      </c>
      <c r="BV14" s="61" t="s">
        <v>131</v>
      </c>
      <c r="BW14" s="61" t="s">
        <v>125</v>
      </c>
      <c r="BX14" s="61" t="s">
        <v>125</v>
      </c>
      <c r="BY14" s="61" t="s">
        <v>125</v>
      </c>
      <c r="BZ14" s="61" t="s">
        <v>125</v>
      </c>
      <c r="CA14" s="61" t="s">
        <v>125</v>
      </c>
      <c r="CB14" s="61" t="s">
        <v>125</v>
      </c>
      <c r="CC14" s="60">
        <v>0</v>
      </c>
      <c r="CD14" s="60">
        <v>0</v>
      </c>
      <c r="CE14" s="60">
        <v>0</v>
      </c>
      <c r="CF14" s="63"/>
      <c r="CG14" s="63"/>
      <c r="CH14" s="61" t="s">
        <v>125</v>
      </c>
      <c r="CI14" s="64"/>
      <c r="CJ14" s="60"/>
      <c r="CK14" s="61" t="s">
        <v>125</v>
      </c>
      <c r="CL14" s="60"/>
      <c r="CM14" s="60"/>
      <c r="CN14" s="61" t="s">
        <v>125</v>
      </c>
      <c r="CO14" s="60"/>
      <c r="CP14" s="60"/>
      <c r="CQ14" s="61" t="s">
        <v>125</v>
      </c>
      <c r="CR14" s="60"/>
      <c r="CS14" s="60"/>
      <c r="CT14" s="61" t="s">
        <v>125</v>
      </c>
      <c r="CU14" s="61" t="s">
        <v>125</v>
      </c>
      <c r="CV14" s="61" t="s">
        <v>125</v>
      </c>
      <c r="CW14" s="61" t="s">
        <v>125</v>
      </c>
      <c r="CX14" s="61" t="s">
        <v>125</v>
      </c>
      <c r="CY14" s="61" t="s">
        <v>125</v>
      </c>
      <c r="CZ14" s="63">
        <v>40909</v>
      </c>
      <c r="DA14" s="61" t="s">
        <v>317</v>
      </c>
      <c r="DB14" s="61" t="s">
        <v>125</v>
      </c>
      <c r="DC14" s="61" t="s">
        <v>313</v>
      </c>
      <c r="DD14" s="61" t="s">
        <v>314</v>
      </c>
      <c r="DE14" s="61" t="s">
        <v>125</v>
      </c>
      <c r="DF14" s="61" t="s">
        <v>125</v>
      </c>
      <c r="DG14" s="61" t="s">
        <v>125</v>
      </c>
      <c r="DH14" s="60">
        <v>0</v>
      </c>
      <c r="DI14" s="61" t="s">
        <v>125</v>
      </c>
      <c r="DJ14" s="61" t="s">
        <v>132</v>
      </c>
      <c r="DK14" s="61" t="s">
        <v>125</v>
      </c>
      <c r="DL14" s="61" t="s">
        <v>125</v>
      </c>
      <c r="DM14" s="61" t="s">
        <v>125</v>
      </c>
      <c r="DN14" s="61" t="s">
        <v>486</v>
      </c>
      <c r="DO14" s="61" t="s">
        <v>485</v>
      </c>
      <c r="DP14" s="61" t="s">
        <v>125</v>
      </c>
      <c r="DQ14" s="61" t="s">
        <v>125</v>
      </c>
      <c r="DR14" s="61" t="s">
        <v>125</v>
      </c>
      <c r="DS14" s="61" t="s">
        <v>125</v>
      </c>
      <c r="DT14" s="61" t="s">
        <v>125</v>
      </c>
      <c r="DU14" s="61" t="s">
        <v>397</v>
      </c>
      <c r="DV14" s="61" t="s">
        <v>125</v>
      </c>
      <c r="DW14" s="61" t="s">
        <v>125</v>
      </c>
    </row>
    <row r="15" spans="2:127" x14ac:dyDescent="0.25">
      <c r="B15" s="60">
        <v>12549</v>
      </c>
      <c r="C15" s="63">
        <v>40179</v>
      </c>
      <c r="D15" s="64">
        <v>0</v>
      </c>
      <c r="E15" s="61" t="s">
        <v>302</v>
      </c>
      <c r="F15" s="61" t="s">
        <v>303</v>
      </c>
      <c r="G15" s="61" t="s">
        <v>122</v>
      </c>
      <c r="H15" s="61" t="s">
        <v>324</v>
      </c>
      <c r="I15" s="61" t="s">
        <v>305</v>
      </c>
      <c r="J15" s="61" t="s">
        <v>315</v>
      </c>
      <c r="K15" s="61" t="s">
        <v>123</v>
      </c>
      <c r="L15" s="60">
        <v>40</v>
      </c>
      <c r="M15" s="61" t="s">
        <v>306</v>
      </c>
      <c r="N15" s="60">
        <v>351360</v>
      </c>
      <c r="O15" s="61" t="s">
        <v>485</v>
      </c>
      <c r="P15" s="60">
        <v>28</v>
      </c>
      <c r="Q15" s="60">
        <v>0</v>
      </c>
      <c r="R15" s="22" t="s">
        <v>532</v>
      </c>
      <c r="T15" s="60">
        <v>8784</v>
      </c>
      <c r="U15" s="60">
        <v>0</v>
      </c>
      <c r="V15" s="22" t="s">
        <v>532</v>
      </c>
      <c r="X15" s="60">
        <v>0</v>
      </c>
      <c r="Y15" s="61" t="s">
        <v>125</v>
      </c>
      <c r="Z15" s="60"/>
      <c r="AA15" s="60"/>
      <c r="AB15" s="61" t="s">
        <v>126</v>
      </c>
      <c r="AC15" s="61" t="s">
        <v>126</v>
      </c>
      <c r="AD15" s="61" t="s">
        <v>127</v>
      </c>
      <c r="AE15" s="61" t="s">
        <v>408</v>
      </c>
      <c r="AF15" s="61" t="s">
        <v>308</v>
      </c>
      <c r="AG15" s="61" t="s">
        <v>125</v>
      </c>
      <c r="AH15" s="61" t="s">
        <v>125</v>
      </c>
      <c r="AI15" s="61" t="s">
        <v>125</v>
      </c>
      <c r="AJ15" s="61" t="s">
        <v>125</v>
      </c>
      <c r="AK15" s="61" t="s">
        <v>125</v>
      </c>
      <c r="AL15" s="61" t="s">
        <v>125</v>
      </c>
      <c r="AM15" s="63">
        <v>40909</v>
      </c>
      <c r="AN15" s="63">
        <v>41274</v>
      </c>
      <c r="AO15" s="61" t="s">
        <v>128</v>
      </c>
      <c r="AP15" s="60">
        <v>8784</v>
      </c>
      <c r="AQ15" s="61" t="s">
        <v>125</v>
      </c>
      <c r="AR15" s="60"/>
      <c r="AS15" s="63"/>
      <c r="AT15" s="61" t="s">
        <v>125</v>
      </c>
      <c r="AU15" s="61" t="s">
        <v>125</v>
      </c>
      <c r="AV15" s="61" t="s">
        <v>310</v>
      </c>
      <c r="AW15" s="61" t="s">
        <v>129</v>
      </c>
      <c r="AX15" s="60">
        <v>0</v>
      </c>
      <c r="AY15" s="60">
        <v>0</v>
      </c>
      <c r="AZ15" s="61" t="s">
        <v>408</v>
      </c>
      <c r="BA15" s="60">
        <v>0</v>
      </c>
      <c r="BB15" s="60">
        <v>0</v>
      </c>
      <c r="BC15" s="61" t="s">
        <v>408</v>
      </c>
      <c r="BD15" s="60">
        <v>0</v>
      </c>
      <c r="BE15" s="60">
        <v>0</v>
      </c>
      <c r="BF15" s="61" t="s">
        <v>408</v>
      </c>
      <c r="BG15" s="60">
        <v>0</v>
      </c>
      <c r="BH15" s="60">
        <v>0</v>
      </c>
      <c r="BI15" s="61" t="s">
        <v>408</v>
      </c>
      <c r="BJ15" s="60"/>
      <c r="BK15" s="60"/>
      <c r="BL15" s="61" t="s">
        <v>130</v>
      </c>
      <c r="BM15" s="61" t="s">
        <v>125</v>
      </c>
      <c r="BN15" s="61" t="s">
        <v>125</v>
      </c>
      <c r="BO15" s="60"/>
      <c r="BP15" s="60"/>
      <c r="BQ15" s="61" t="s">
        <v>125</v>
      </c>
      <c r="BR15" s="61" t="s">
        <v>125</v>
      </c>
      <c r="BS15" s="61" t="s">
        <v>125</v>
      </c>
      <c r="BT15" s="61" t="s">
        <v>125</v>
      </c>
      <c r="BU15" s="61" t="s">
        <v>483</v>
      </c>
      <c r="BV15" s="61" t="s">
        <v>131</v>
      </c>
      <c r="BW15" s="61" t="s">
        <v>125</v>
      </c>
      <c r="BX15" s="61" t="s">
        <v>125</v>
      </c>
      <c r="BY15" s="61" t="s">
        <v>125</v>
      </c>
      <c r="BZ15" s="61" t="s">
        <v>125</v>
      </c>
      <c r="CA15" s="61" t="s">
        <v>125</v>
      </c>
      <c r="CB15" s="61" t="s">
        <v>125</v>
      </c>
      <c r="CC15" s="60">
        <v>0</v>
      </c>
      <c r="CD15" s="60">
        <v>0</v>
      </c>
      <c r="CE15" s="60">
        <v>0</v>
      </c>
      <c r="CF15" s="63"/>
      <c r="CG15" s="63"/>
      <c r="CH15" s="61" t="s">
        <v>125</v>
      </c>
      <c r="CI15" s="64"/>
      <c r="CJ15" s="60"/>
      <c r="CK15" s="61" t="s">
        <v>125</v>
      </c>
      <c r="CL15" s="60"/>
      <c r="CM15" s="60"/>
      <c r="CN15" s="61" t="s">
        <v>125</v>
      </c>
      <c r="CO15" s="60"/>
      <c r="CP15" s="60"/>
      <c r="CQ15" s="61" t="s">
        <v>125</v>
      </c>
      <c r="CR15" s="60"/>
      <c r="CS15" s="60"/>
      <c r="CT15" s="61" t="s">
        <v>125</v>
      </c>
      <c r="CU15" s="61" t="s">
        <v>125</v>
      </c>
      <c r="CV15" s="61" t="s">
        <v>125</v>
      </c>
      <c r="CW15" s="61" t="s">
        <v>125</v>
      </c>
      <c r="CX15" s="61" t="s">
        <v>125</v>
      </c>
      <c r="CY15" s="61" t="s">
        <v>125</v>
      </c>
      <c r="CZ15" s="63">
        <v>40909</v>
      </c>
      <c r="DA15" s="61" t="s">
        <v>317</v>
      </c>
      <c r="DB15" s="61" t="s">
        <v>125</v>
      </c>
      <c r="DC15" s="61" t="s">
        <v>313</v>
      </c>
      <c r="DD15" s="61" t="s">
        <v>314</v>
      </c>
      <c r="DE15" s="61" t="s">
        <v>125</v>
      </c>
      <c r="DF15" s="61" t="s">
        <v>125</v>
      </c>
      <c r="DG15" s="61" t="s">
        <v>125</v>
      </c>
      <c r="DH15" s="60">
        <v>0</v>
      </c>
      <c r="DI15" s="61" t="s">
        <v>125</v>
      </c>
      <c r="DJ15" s="61" t="s">
        <v>132</v>
      </c>
      <c r="DK15" s="61" t="s">
        <v>125</v>
      </c>
      <c r="DL15" s="61" t="s">
        <v>125</v>
      </c>
      <c r="DM15" s="61" t="s">
        <v>125</v>
      </c>
      <c r="DN15" s="61" t="s">
        <v>486</v>
      </c>
      <c r="DO15" s="61" t="s">
        <v>485</v>
      </c>
      <c r="DP15" s="61" t="s">
        <v>125</v>
      </c>
      <c r="DQ15" s="61" t="s">
        <v>125</v>
      </c>
      <c r="DR15" s="61" t="s">
        <v>125</v>
      </c>
      <c r="DS15" s="61" t="s">
        <v>125</v>
      </c>
      <c r="DT15" s="61" t="s">
        <v>125</v>
      </c>
      <c r="DU15" s="61" t="s">
        <v>484</v>
      </c>
      <c r="DV15" s="61" t="s">
        <v>125</v>
      </c>
      <c r="DW15" s="61" t="s">
        <v>125</v>
      </c>
    </row>
    <row r="16" spans="2:127" x14ac:dyDescent="0.25">
      <c r="B16" s="60">
        <v>12453</v>
      </c>
      <c r="C16" s="63">
        <v>40179</v>
      </c>
      <c r="D16" s="64">
        <v>0</v>
      </c>
      <c r="E16" s="61" t="s">
        <v>302</v>
      </c>
      <c r="F16" s="61" t="s">
        <v>303</v>
      </c>
      <c r="G16" s="61" t="s">
        <v>122</v>
      </c>
      <c r="H16" s="61" t="s">
        <v>324</v>
      </c>
      <c r="I16" s="61" t="s">
        <v>305</v>
      </c>
      <c r="J16" s="61" t="s">
        <v>315</v>
      </c>
      <c r="K16" s="61" t="s">
        <v>123</v>
      </c>
      <c r="L16" s="60">
        <v>40</v>
      </c>
      <c r="M16" s="61" t="s">
        <v>306</v>
      </c>
      <c r="N16" s="60">
        <v>351360</v>
      </c>
      <c r="O16" s="61" t="s">
        <v>485</v>
      </c>
      <c r="P16" s="60">
        <v>28</v>
      </c>
      <c r="Q16" s="60">
        <v>0</v>
      </c>
      <c r="R16" s="22" t="s">
        <v>532</v>
      </c>
      <c r="T16" s="60">
        <v>8784</v>
      </c>
      <c r="U16" s="60">
        <v>0</v>
      </c>
      <c r="V16" s="22" t="s">
        <v>532</v>
      </c>
      <c r="X16" s="60">
        <v>0</v>
      </c>
      <c r="Y16" s="61" t="s">
        <v>125</v>
      </c>
      <c r="Z16" s="60"/>
      <c r="AA16" s="60"/>
      <c r="AB16" s="61" t="s">
        <v>126</v>
      </c>
      <c r="AC16" s="61" t="s">
        <v>126</v>
      </c>
      <c r="AD16" s="61" t="s">
        <v>127</v>
      </c>
      <c r="AE16" s="61" t="s">
        <v>124</v>
      </c>
      <c r="AF16" s="61" t="s">
        <v>308</v>
      </c>
      <c r="AG16" s="61" t="s">
        <v>125</v>
      </c>
      <c r="AH16" s="61" t="s">
        <v>125</v>
      </c>
      <c r="AI16" s="61" t="s">
        <v>125</v>
      </c>
      <c r="AJ16" s="61" t="s">
        <v>125</v>
      </c>
      <c r="AK16" s="61" t="s">
        <v>125</v>
      </c>
      <c r="AL16" s="61" t="s">
        <v>125</v>
      </c>
      <c r="AM16" s="63">
        <v>40909</v>
      </c>
      <c r="AN16" s="63">
        <v>41274</v>
      </c>
      <c r="AO16" s="61" t="s">
        <v>128</v>
      </c>
      <c r="AP16" s="60">
        <v>8784</v>
      </c>
      <c r="AQ16" s="61" t="s">
        <v>125</v>
      </c>
      <c r="AR16" s="60"/>
      <c r="AS16" s="63"/>
      <c r="AT16" s="61" t="s">
        <v>125</v>
      </c>
      <c r="AU16" s="61" t="s">
        <v>125</v>
      </c>
      <c r="AV16" s="61" t="s">
        <v>310</v>
      </c>
      <c r="AW16" s="61" t="s">
        <v>129</v>
      </c>
      <c r="AX16" s="60">
        <v>0</v>
      </c>
      <c r="AY16" s="60">
        <v>0</v>
      </c>
      <c r="AZ16" s="61" t="s">
        <v>124</v>
      </c>
      <c r="BA16" s="60">
        <v>0</v>
      </c>
      <c r="BB16" s="60">
        <v>0</v>
      </c>
      <c r="BC16" s="61" t="s">
        <v>124</v>
      </c>
      <c r="BD16" s="60">
        <v>0</v>
      </c>
      <c r="BE16" s="60">
        <v>0</v>
      </c>
      <c r="BF16" s="61" t="s">
        <v>124</v>
      </c>
      <c r="BG16" s="60">
        <v>0</v>
      </c>
      <c r="BH16" s="60">
        <v>0</v>
      </c>
      <c r="BI16" s="61" t="s">
        <v>124</v>
      </c>
      <c r="BJ16" s="60"/>
      <c r="BK16" s="60"/>
      <c r="BL16" s="61" t="s">
        <v>130</v>
      </c>
      <c r="BM16" s="61" t="s">
        <v>125</v>
      </c>
      <c r="BN16" s="61" t="s">
        <v>125</v>
      </c>
      <c r="BO16" s="60"/>
      <c r="BP16" s="60"/>
      <c r="BQ16" s="61" t="s">
        <v>125</v>
      </c>
      <c r="BR16" s="61" t="s">
        <v>125</v>
      </c>
      <c r="BS16" s="61" t="s">
        <v>125</v>
      </c>
      <c r="BT16" s="61" t="s">
        <v>125</v>
      </c>
      <c r="BU16" s="61" t="s">
        <v>398</v>
      </c>
      <c r="BV16" s="61" t="s">
        <v>131</v>
      </c>
      <c r="BW16" s="61" t="s">
        <v>125</v>
      </c>
      <c r="BX16" s="61" t="s">
        <v>125</v>
      </c>
      <c r="BY16" s="61" t="s">
        <v>125</v>
      </c>
      <c r="BZ16" s="61" t="s">
        <v>125</v>
      </c>
      <c r="CA16" s="61" t="s">
        <v>125</v>
      </c>
      <c r="CB16" s="61" t="s">
        <v>125</v>
      </c>
      <c r="CC16" s="60">
        <v>0</v>
      </c>
      <c r="CD16" s="60">
        <v>0</v>
      </c>
      <c r="CE16" s="60">
        <v>0</v>
      </c>
      <c r="CF16" s="63"/>
      <c r="CG16" s="63"/>
      <c r="CH16" s="61" t="s">
        <v>125</v>
      </c>
      <c r="CI16" s="64"/>
      <c r="CJ16" s="60"/>
      <c r="CK16" s="61" t="s">
        <v>125</v>
      </c>
      <c r="CL16" s="60"/>
      <c r="CM16" s="60"/>
      <c r="CN16" s="61" t="s">
        <v>125</v>
      </c>
      <c r="CO16" s="60"/>
      <c r="CP16" s="60"/>
      <c r="CQ16" s="61" t="s">
        <v>125</v>
      </c>
      <c r="CR16" s="60"/>
      <c r="CS16" s="60"/>
      <c r="CT16" s="61" t="s">
        <v>125</v>
      </c>
      <c r="CU16" s="61" t="s">
        <v>125</v>
      </c>
      <c r="CV16" s="61" t="s">
        <v>125</v>
      </c>
      <c r="CW16" s="61" t="s">
        <v>125</v>
      </c>
      <c r="CX16" s="61" t="s">
        <v>125</v>
      </c>
      <c r="CY16" s="61" t="s">
        <v>125</v>
      </c>
      <c r="CZ16" s="63">
        <v>40909</v>
      </c>
      <c r="DA16" s="61" t="s">
        <v>317</v>
      </c>
      <c r="DB16" s="61" t="s">
        <v>125</v>
      </c>
      <c r="DC16" s="61" t="s">
        <v>313</v>
      </c>
      <c r="DD16" s="61" t="s">
        <v>314</v>
      </c>
      <c r="DE16" s="61" t="s">
        <v>125</v>
      </c>
      <c r="DF16" s="61" t="s">
        <v>125</v>
      </c>
      <c r="DG16" s="61" t="s">
        <v>125</v>
      </c>
      <c r="DH16" s="60">
        <v>0</v>
      </c>
      <c r="DI16" s="61" t="s">
        <v>125</v>
      </c>
      <c r="DJ16" s="61" t="s">
        <v>132</v>
      </c>
      <c r="DK16" s="61" t="s">
        <v>125</v>
      </c>
      <c r="DL16" s="61" t="s">
        <v>125</v>
      </c>
      <c r="DM16" s="61" t="s">
        <v>125</v>
      </c>
      <c r="DN16" s="61" t="s">
        <v>486</v>
      </c>
      <c r="DO16" s="61" t="s">
        <v>485</v>
      </c>
      <c r="DP16" s="61" t="s">
        <v>125</v>
      </c>
      <c r="DQ16" s="61" t="s">
        <v>125</v>
      </c>
      <c r="DR16" s="61" t="s">
        <v>125</v>
      </c>
      <c r="DS16" s="61" t="s">
        <v>125</v>
      </c>
      <c r="DT16" s="61" t="s">
        <v>125</v>
      </c>
      <c r="DU16" s="61" t="s">
        <v>399</v>
      </c>
      <c r="DV16" s="61" t="s">
        <v>125</v>
      </c>
      <c r="DW16" s="61" t="s">
        <v>125</v>
      </c>
    </row>
    <row r="17" spans="2:127" x14ac:dyDescent="0.25">
      <c r="B17" s="60">
        <v>12459</v>
      </c>
      <c r="C17" s="63">
        <v>40179</v>
      </c>
      <c r="D17" s="64">
        <v>0</v>
      </c>
      <c r="E17" s="61" t="s">
        <v>302</v>
      </c>
      <c r="F17" s="61" t="s">
        <v>303</v>
      </c>
      <c r="G17" s="61" t="s">
        <v>122</v>
      </c>
      <c r="H17" s="61" t="s">
        <v>304</v>
      </c>
      <c r="I17" s="61" t="s">
        <v>305</v>
      </c>
      <c r="J17" s="61" t="s">
        <v>315</v>
      </c>
      <c r="K17" s="61" t="s">
        <v>123</v>
      </c>
      <c r="L17" s="60">
        <v>40</v>
      </c>
      <c r="M17" s="61" t="s">
        <v>306</v>
      </c>
      <c r="N17" s="60">
        <v>350400</v>
      </c>
      <c r="O17" s="61" t="s">
        <v>485</v>
      </c>
      <c r="P17" s="60">
        <v>28</v>
      </c>
      <c r="Q17" s="60">
        <v>27.159112467101199</v>
      </c>
      <c r="R17" s="22">
        <f>'Price Book'!$B$9*'Exchange Rates FWD'!$R$9</f>
        <v>27.159112467100918</v>
      </c>
      <c r="S17" s="22">
        <f>Q17-R17</f>
        <v>2.8066438062523957E-13</v>
      </c>
      <c r="T17" s="60">
        <v>8760</v>
      </c>
      <c r="U17" s="60">
        <v>9516553.0084722508</v>
      </c>
      <c r="V17" s="22">
        <f>L17*Q17*T17</f>
        <v>9516553.0084722601</v>
      </c>
      <c r="W17" s="22">
        <f>(U17-V17)/U17</f>
        <v>-9.7863435824542237E-16</v>
      </c>
      <c r="X17" s="60">
        <v>9516553.0084722508</v>
      </c>
      <c r="Y17" s="61" t="s">
        <v>134</v>
      </c>
      <c r="Z17" s="60"/>
      <c r="AA17" s="60"/>
      <c r="AB17" s="61" t="s">
        <v>126</v>
      </c>
      <c r="AC17" s="61" t="s">
        <v>126</v>
      </c>
      <c r="AD17" s="61" t="s">
        <v>127</v>
      </c>
      <c r="AE17" s="61" t="s">
        <v>408</v>
      </c>
      <c r="AF17" s="61" t="s">
        <v>308</v>
      </c>
      <c r="AG17" s="61" t="s">
        <v>185</v>
      </c>
      <c r="AH17" s="61" t="s">
        <v>125</v>
      </c>
      <c r="AI17" s="61" t="s">
        <v>125</v>
      </c>
      <c r="AJ17" s="61" t="s">
        <v>125</v>
      </c>
      <c r="AK17" s="61" t="s">
        <v>125</v>
      </c>
      <c r="AL17" s="61" t="s">
        <v>125</v>
      </c>
      <c r="AM17" s="63">
        <v>40179</v>
      </c>
      <c r="AN17" s="63">
        <v>40543</v>
      </c>
      <c r="AO17" s="61" t="s">
        <v>128</v>
      </c>
      <c r="AP17" s="60">
        <v>8760</v>
      </c>
      <c r="AQ17" s="61" t="s">
        <v>125</v>
      </c>
      <c r="AR17" s="60"/>
      <c r="AS17" s="63"/>
      <c r="AT17" s="61" t="s">
        <v>125</v>
      </c>
      <c r="AU17" s="61" t="s">
        <v>125</v>
      </c>
      <c r="AV17" s="61" t="s">
        <v>310</v>
      </c>
      <c r="AW17" s="61" t="s">
        <v>129</v>
      </c>
      <c r="AX17" s="60">
        <v>0</v>
      </c>
      <c r="AY17" s="60">
        <v>0</v>
      </c>
      <c r="AZ17" s="61" t="s">
        <v>408</v>
      </c>
      <c r="BA17" s="60">
        <v>0</v>
      </c>
      <c r="BB17" s="60">
        <v>0</v>
      </c>
      <c r="BC17" s="61" t="s">
        <v>408</v>
      </c>
      <c r="BD17" s="60">
        <v>0</v>
      </c>
      <c r="BE17" s="60">
        <v>0</v>
      </c>
      <c r="BF17" s="61" t="s">
        <v>408</v>
      </c>
      <c r="BG17" s="60">
        <v>0</v>
      </c>
      <c r="BH17" s="60">
        <v>0</v>
      </c>
      <c r="BI17" s="61" t="s">
        <v>408</v>
      </c>
      <c r="BJ17" s="60"/>
      <c r="BK17" s="60"/>
      <c r="BL17" s="61" t="s">
        <v>130</v>
      </c>
      <c r="BM17" s="61" t="s">
        <v>125</v>
      </c>
      <c r="BN17" s="61" t="s">
        <v>125</v>
      </c>
      <c r="BO17" s="60"/>
      <c r="BP17" s="60"/>
      <c r="BQ17" s="61" t="s">
        <v>125</v>
      </c>
      <c r="BR17" s="61" t="s">
        <v>125</v>
      </c>
      <c r="BS17" s="61" t="s">
        <v>125</v>
      </c>
      <c r="BT17" s="61" t="s">
        <v>125</v>
      </c>
      <c r="BU17" s="61" t="s">
        <v>409</v>
      </c>
      <c r="BV17" s="61" t="s">
        <v>131</v>
      </c>
      <c r="BW17" s="61" t="s">
        <v>125</v>
      </c>
      <c r="BX17" s="61" t="s">
        <v>125</v>
      </c>
      <c r="BY17" s="61" t="s">
        <v>125</v>
      </c>
      <c r="BZ17" s="61" t="s">
        <v>125</v>
      </c>
      <c r="CA17" s="61" t="s">
        <v>125</v>
      </c>
      <c r="CB17" s="61" t="s">
        <v>125</v>
      </c>
      <c r="CC17" s="60">
        <v>0</v>
      </c>
      <c r="CD17" s="60">
        <v>0</v>
      </c>
      <c r="CE17" s="60">
        <v>0</v>
      </c>
      <c r="CF17" s="63"/>
      <c r="CG17" s="63"/>
      <c r="CH17" s="61" t="s">
        <v>125</v>
      </c>
      <c r="CI17" s="64"/>
      <c r="CJ17" s="60"/>
      <c r="CK17" s="61" t="s">
        <v>125</v>
      </c>
      <c r="CL17" s="60"/>
      <c r="CM17" s="60"/>
      <c r="CN17" s="61" t="s">
        <v>125</v>
      </c>
      <c r="CO17" s="60"/>
      <c r="CP17" s="60"/>
      <c r="CQ17" s="61" t="s">
        <v>125</v>
      </c>
      <c r="CR17" s="60"/>
      <c r="CS17" s="60"/>
      <c r="CT17" s="61" t="s">
        <v>125</v>
      </c>
      <c r="CU17" s="61" t="s">
        <v>125</v>
      </c>
      <c r="CV17" s="61" t="s">
        <v>125</v>
      </c>
      <c r="CW17" s="61" t="s">
        <v>125</v>
      </c>
      <c r="CX17" s="61" t="s">
        <v>125</v>
      </c>
      <c r="CY17" s="61" t="s">
        <v>125</v>
      </c>
      <c r="CZ17" s="63">
        <v>40544</v>
      </c>
      <c r="DA17" s="61" t="s">
        <v>317</v>
      </c>
      <c r="DB17" s="61" t="s">
        <v>125</v>
      </c>
      <c r="DC17" s="61" t="s">
        <v>313</v>
      </c>
      <c r="DD17" s="61" t="s">
        <v>314</v>
      </c>
      <c r="DE17" s="61" t="s">
        <v>125</v>
      </c>
      <c r="DF17" s="61" t="s">
        <v>125</v>
      </c>
      <c r="DG17" s="61" t="s">
        <v>125</v>
      </c>
      <c r="DH17" s="60">
        <v>0</v>
      </c>
      <c r="DI17" s="61" t="s">
        <v>125</v>
      </c>
      <c r="DJ17" s="61" t="s">
        <v>132</v>
      </c>
      <c r="DK17" s="61" t="s">
        <v>125</v>
      </c>
      <c r="DL17" s="61" t="s">
        <v>125</v>
      </c>
      <c r="DM17" s="61" t="s">
        <v>125</v>
      </c>
      <c r="DN17" s="61" t="s">
        <v>486</v>
      </c>
      <c r="DO17" s="61" t="s">
        <v>485</v>
      </c>
      <c r="DP17" s="61" t="s">
        <v>125</v>
      </c>
      <c r="DQ17" s="61" t="s">
        <v>125</v>
      </c>
      <c r="DR17" s="61" t="s">
        <v>125</v>
      </c>
      <c r="DS17" s="61" t="s">
        <v>125</v>
      </c>
      <c r="DT17" s="61" t="s">
        <v>125</v>
      </c>
      <c r="DU17" s="61" t="s">
        <v>410</v>
      </c>
      <c r="DV17" s="61" t="s">
        <v>125</v>
      </c>
      <c r="DW17" s="61" t="s">
        <v>125</v>
      </c>
    </row>
    <row r="18" spans="2:127" x14ac:dyDescent="0.25">
      <c r="B18" s="60">
        <v>12461</v>
      </c>
      <c r="C18" s="63">
        <v>40179</v>
      </c>
      <c r="D18" s="64">
        <v>0</v>
      </c>
      <c r="E18" s="61" t="s">
        <v>302</v>
      </c>
      <c r="F18" s="61" t="s">
        <v>303</v>
      </c>
      <c r="G18" s="61" t="s">
        <v>122</v>
      </c>
      <c r="H18" s="61" t="s">
        <v>304</v>
      </c>
      <c r="I18" s="61" t="s">
        <v>305</v>
      </c>
      <c r="J18" s="61" t="s">
        <v>315</v>
      </c>
      <c r="K18" s="61" t="s">
        <v>123</v>
      </c>
      <c r="L18" s="60">
        <v>41</v>
      </c>
      <c r="M18" s="61" t="s">
        <v>306</v>
      </c>
      <c r="N18" s="60">
        <v>359160</v>
      </c>
      <c r="O18" s="61" t="s">
        <v>485</v>
      </c>
      <c r="P18" s="60">
        <v>29</v>
      </c>
      <c r="Q18" s="60">
        <v>27.159112467101199</v>
      </c>
      <c r="R18" s="22">
        <f>'Price Book'!$B$9*'Exchange Rates FWD'!$R$9</f>
        <v>27.159112467100918</v>
      </c>
      <c r="S18" s="22">
        <f t="shared" ref="S18:S81" si="0">Q18-R18</f>
        <v>2.8066438062523957E-13</v>
      </c>
      <c r="T18" s="60">
        <v>8760</v>
      </c>
      <c r="U18" s="60">
        <v>9754466.8336840607</v>
      </c>
      <c r="V18" s="22">
        <f t="shared" ref="V18:V81" si="1">L18*Q18*T18</f>
        <v>9754466.8336840663</v>
      </c>
      <c r="W18" s="22">
        <f t="shared" ref="W18:W81" si="2">(U18-V18)/U18</f>
        <v>-5.7285913653390558E-16</v>
      </c>
      <c r="X18" s="60">
        <v>9754466.8336840607</v>
      </c>
      <c r="Y18" s="61" t="s">
        <v>134</v>
      </c>
      <c r="Z18" s="60"/>
      <c r="AA18" s="60"/>
      <c r="AB18" s="61" t="s">
        <v>126</v>
      </c>
      <c r="AC18" s="61" t="s">
        <v>126</v>
      </c>
      <c r="AD18" s="61" t="s">
        <v>127</v>
      </c>
      <c r="AE18" s="61" t="s">
        <v>408</v>
      </c>
      <c r="AF18" s="61" t="s">
        <v>308</v>
      </c>
      <c r="AG18" s="61" t="s">
        <v>185</v>
      </c>
      <c r="AH18" s="61" t="s">
        <v>125</v>
      </c>
      <c r="AI18" s="61" t="s">
        <v>125</v>
      </c>
      <c r="AJ18" s="61" t="s">
        <v>125</v>
      </c>
      <c r="AK18" s="61" t="s">
        <v>125</v>
      </c>
      <c r="AL18" s="61" t="s">
        <v>125</v>
      </c>
      <c r="AM18" s="63">
        <v>40179</v>
      </c>
      <c r="AN18" s="63">
        <v>40543</v>
      </c>
      <c r="AO18" s="61" t="s">
        <v>128</v>
      </c>
      <c r="AP18" s="60">
        <v>8760</v>
      </c>
      <c r="AQ18" s="61" t="s">
        <v>125</v>
      </c>
      <c r="AR18" s="60"/>
      <c r="AS18" s="63"/>
      <c r="AT18" s="61" t="s">
        <v>125</v>
      </c>
      <c r="AU18" s="61" t="s">
        <v>125</v>
      </c>
      <c r="AV18" s="61" t="s">
        <v>310</v>
      </c>
      <c r="AW18" s="61" t="s">
        <v>129</v>
      </c>
      <c r="AX18" s="60">
        <v>0</v>
      </c>
      <c r="AY18" s="60">
        <v>0</v>
      </c>
      <c r="AZ18" s="61" t="s">
        <v>408</v>
      </c>
      <c r="BA18" s="60">
        <v>0</v>
      </c>
      <c r="BB18" s="60">
        <v>0</v>
      </c>
      <c r="BC18" s="61" t="s">
        <v>408</v>
      </c>
      <c r="BD18" s="60">
        <v>0</v>
      </c>
      <c r="BE18" s="60">
        <v>0</v>
      </c>
      <c r="BF18" s="61" t="s">
        <v>408</v>
      </c>
      <c r="BG18" s="60">
        <v>0</v>
      </c>
      <c r="BH18" s="60">
        <v>0</v>
      </c>
      <c r="BI18" s="61" t="s">
        <v>408</v>
      </c>
      <c r="BJ18" s="60"/>
      <c r="BK18" s="60"/>
      <c r="BL18" s="61" t="s">
        <v>130</v>
      </c>
      <c r="BM18" s="61" t="s">
        <v>125</v>
      </c>
      <c r="BN18" s="61" t="s">
        <v>125</v>
      </c>
      <c r="BO18" s="60"/>
      <c r="BP18" s="60"/>
      <c r="BQ18" s="61" t="s">
        <v>125</v>
      </c>
      <c r="BR18" s="61" t="s">
        <v>125</v>
      </c>
      <c r="BS18" s="61" t="s">
        <v>125</v>
      </c>
      <c r="BT18" s="61" t="s">
        <v>125</v>
      </c>
      <c r="BU18" s="61" t="s">
        <v>411</v>
      </c>
      <c r="BV18" s="61" t="s">
        <v>131</v>
      </c>
      <c r="BW18" s="61" t="s">
        <v>125</v>
      </c>
      <c r="BX18" s="61" t="s">
        <v>125</v>
      </c>
      <c r="BY18" s="61" t="s">
        <v>125</v>
      </c>
      <c r="BZ18" s="61" t="s">
        <v>125</v>
      </c>
      <c r="CA18" s="61" t="s">
        <v>125</v>
      </c>
      <c r="CB18" s="61" t="s">
        <v>125</v>
      </c>
      <c r="CC18" s="60">
        <v>0</v>
      </c>
      <c r="CD18" s="60">
        <v>0</v>
      </c>
      <c r="CE18" s="60">
        <v>0</v>
      </c>
      <c r="CF18" s="63"/>
      <c r="CG18" s="63"/>
      <c r="CH18" s="61" t="s">
        <v>125</v>
      </c>
      <c r="CI18" s="64"/>
      <c r="CJ18" s="60"/>
      <c r="CK18" s="61" t="s">
        <v>125</v>
      </c>
      <c r="CL18" s="60"/>
      <c r="CM18" s="60"/>
      <c r="CN18" s="61" t="s">
        <v>125</v>
      </c>
      <c r="CO18" s="60"/>
      <c r="CP18" s="60"/>
      <c r="CQ18" s="61" t="s">
        <v>125</v>
      </c>
      <c r="CR18" s="60"/>
      <c r="CS18" s="60"/>
      <c r="CT18" s="61" t="s">
        <v>125</v>
      </c>
      <c r="CU18" s="61" t="s">
        <v>125</v>
      </c>
      <c r="CV18" s="61" t="s">
        <v>125</v>
      </c>
      <c r="CW18" s="61" t="s">
        <v>125</v>
      </c>
      <c r="CX18" s="61" t="s">
        <v>125</v>
      </c>
      <c r="CY18" s="61" t="s">
        <v>125</v>
      </c>
      <c r="CZ18" s="63">
        <v>40544</v>
      </c>
      <c r="DA18" s="61" t="s">
        <v>317</v>
      </c>
      <c r="DB18" s="61" t="s">
        <v>125</v>
      </c>
      <c r="DC18" s="61" t="s">
        <v>313</v>
      </c>
      <c r="DD18" s="61" t="s">
        <v>314</v>
      </c>
      <c r="DE18" s="61" t="s">
        <v>125</v>
      </c>
      <c r="DF18" s="61" t="s">
        <v>125</v>
      </c>
      <c r="DG18" s="61" t="s">
        <v>125</v>
      </c>
      <c r="DH18" s="60">
        <v>0</v>
      </c>
      <c r="DI18" s="61" t="s">
        <v>125</v>
      </c>
      <c r="DJ18" s="61" t="s">
        <v>132</v>
      </c>
      <c r="DK18" s="61" t="s">
        <v>125</v>
      </c>
      <c r="DL18" s="61" t="s">
        <v>125</v>
      </c>
      <c r="DM18" s="61" t="s">
        <v>125</v>
      </c>
      <c r="DN18" s="61" t="s">
        <v>486</v>
      </c>
      <c r="DO18" s="61" t="s">
        <v>485</v>
      </c>
      <c r="DP18" s="61" t="s">
        <v>125</v>
      </c>
      <c r="DQ18" s="61" t="s">
        <v>125</v>
      </c>
      <c r="DR18" s="61" t="s">
        <v>125</v>
      </c>
      <c r="DS18" s="61" t="s">
        <v>125</v>
      </c>
      <c r="DT18" s="61" t="s">
        <v>125</v>
      </c>
      <c r="DU18" s="61" t="s">
        <v>410</v>
      </c>
      <c r="DV18" s="61" t="s">
        <v>125</v>
      </c>
      <c r="DW18" s="61" t="s">
        <v>125</v>
      </c>
    </row>
    <row r="19" spans="2:127" x14ac:dyDescent="0.25">
      <c r="B19" s="60">
        <v>12463</v>
      </c>
      <c r="C19" s="63">
        <v>40179</v>
      </c>
      <c r="D19" s="64">
        <v>0</v>
      </c>
      <c r="E19" s="61" t="s">
        <v>302</v>
      </c>
      <c r="F19" s="61" t="s">
        <v>303</v>
      </c>
      <c r="G19" s="61" t="s">
        <v>122</v>
      </c>
      <c r="H19" s="61" t="s">
        <v>304</v>
      </c>
      <c r="I19" s="61" t="s">
        <v>305</v>
      </c>
      <c r="J19" s="61" t="s">
        <v>315</v>
      </c>
      <c r="K19" s="61" t="s">
        <v>133</v>
      </c>
      <c r="L19" s="60">
        <v>-42</v>
      </c>
      <c r="M19" s="61" t="s">
        <v>306</v>
      </c>
      <c r="N19" s="60">
        <v>-367920</v>
      </c>
      <c r="O19" s="61" t="s">
        <v>485</v>
      </c>
      <c r="P19" s="60">
        <v>30</v>
      </c>
      <c r="Q19" s="60">
        <v>27.159112467101199</v>
      </c>
      <c r="R19" s="22">
        <f>'Price Book'!$B$9*'Exchange Rates FWD'!$R$9</f>
        <v>27.159112467100918</v>
      </c>
      <c r="S19" s="22">
        <f t="shared" si="0"/>
        <v>2.8066438062523957E-13</v>
      </c>
      <c r="T19" s="60">
        <v>8760</v>
      </c>
      <c r="U19" s="60">
        <v>-9992380.6588958707</v>
      </c>
      <c r="V19" s="22">
        <f t="shared" si="1"/>
        <v>-9992380.6588958725</v>
      </c>
      <c r="W19" s="22">
        <f t="shared" si="2"/>
        <v>-1.8640654442769937E-16</v>
      </c>
      <c r="X19" s="60">
        <v>-9992380.6588958707</v>
      </c>
      <c r="Y19" s="61" t="s">
        <v>134</v>
      </c>
      <c r="Z19" s="60"/>
      <c r="AA19" s="60"/>
      <c r="AB19" s="61" t="s">
        <v>126</v>
      </c>
      <c r="AC19" s="61" t="s">
        <v>126</v>
      </c>
      <c r="AD19" s="61" t="s">
        <v>127</v>
      </c>
      <c r="AE19" s="61" t="s">
        <v>408</v>
      </c>
      <c r="AF19" s="61" t="s">
        <v>308</v>
      </c>
      <c r="AG19" s="61" t="s">
        <v>185</v>
      </c>
      <c r="AH19" s="61" t="s">
        <v>125</v>
      </c>
      <c r="AI19" s="61" t="s">
        <v>125</v>
      </c>
      <c r="AJ19" s="61" t="s">
        <v>125</v>
      </c>
      <c r="AK19" s="61" t="s">
        <v>125</v>
      </c>
      <c r="AL19" s="61" t="s">
        <v>125</v>
      </c>
      <c r="AM19" s="63">
        <v>40179</v>
      </c>
      <c r="AN19" s="63">
        <v>40543</v>
      </c>
      <c r="AO19" s="61" t="s">
        <v>128</v>
      </c>
      <c r="AP19" s="60">
        <v>8760</v>
      </c>
      <c r="AQ19" s="61" t="s">
        <v>125</v>
      </c>
      <c r="AR19" s="60"/>
      <c r="AS19" s="63"/>
      <c r="AT19" s="61" t="s">
        <v>125</v>
      </c>
      <c r="AU19" s="61" t="s">
        <v>125</v>
      </c>
      <c r="AV19" s="61" t="s">
        <v>310</v>
      </c>
      <c r="AW19" s="61" t="s">
        <v>129</v>
      </c>
      <c r="AX19" s="60">
        <v>0</v>
      </c>
      <c r="AY19" s="60">
        <v>0</v>
      </c>
      <c r="AZ19" s="61" t="s">
        <v>408</v>
      </c>
      <c r="BA19" s="60">
        <v>0</v>
      </c>
      <c r="BB19" s="60">
        <v>0</v>
      </c>
      <c r="BC19" s="61" t="s">
        <v>408</v>
      </c>
      <c r="BD19" s="60">
        <v>0</v>
      </c>
      <c r="BE19" s="60">
        <v>0</v>
      </c>
      <c r="BF19" s="61" t="s">
        <v>408</v>
      </c>
      <c r="BG19" s="60">
        <v>0</v>
      </c>
      <c r="BH19" s="60">
        <v>0</v>
      </c>
      <c r="BI19" s="61" t="s">
        <v>408</v>
      </c>
      <c r="BJ19" s="60"/>
      <c r="BK19" s="60"/>
      <c r="BL19" s="61" t="s">
        <v>130</v>
      </c>
      <c r="BM19" s="61" t="s">
        <v>125</v>
      </c>
      <c r="BN19" s="61" t="s">
        <v>125</v>
      </c>
      <c r="BO19" s="60"/>
      <c r="BP19" s="60"/>
      <c r="BQ19" s="61" t="s">
        <v>125</v>
      </c>
      <c r="BR19" s="61" t="s">
        <v>125</v>
      </c>
      <c r="BS19" s="61" t="s">
        <v>125</v>
      </c>
      <c r="BT19" s="61" t="s">
        <v>125</v>
      </c>
      <c r="BU19" s="61" t="s">
        <v>412</v>
      </c>
      <c r="BV19" s="61" t="s">
        <v>131</v>
      </c>
      <c r="BW19" s="61" t="s">
        <v>125</v>
      </c>
      <c r="BX19" s="61" t="s">
        <v>125</v>
      </c>
      <c r="BY19" s="61" t="s">
        <v>125</v>
      </c>
      <c r="BZ19" s="61" t="s">
        <v>125</v>
      </c>
      <c r="CA19" s="61" t="s">
        <v>125</v>
      </c>
      <c r="CB19" s="61" t="s">
        <v>125</v>
      </c>
      <c r="CC19" s="60">
        <v>0</v>
      </c>
      <c r="CD19" s="60">
        <v>0</v>
      </c>
      <c r="CE19" s="60">
        <v>0</v>
      </c>
      <c r="CF19" s="63"/>
      <c r="CG19" s="63"/>
      <c r="CH19" s="61" t="s">
        <v>125</v>
      </c>
      <c r="CI19" s="64"/>
      <c r="CJ19" s="60"/>
      <c r="CK19" s="61" t="s">
        <v>125</v>
      </c>
      <c r="CL19" s="60"/>
      <c r="CM19" s="60"/>
      <c r="CN19" s="61" t="s">
        <v>125</v>
      </c>
      <c r="CO19" s="60"/>
      <c r="CP19" s="60"/>
      <c r="CQ19" s="61" t="s">
        <v>125</v>
      </c>
      <c r="CR19" s="60"/>
      <c r="CS19" s="60"/>
      <c r="CT19" s="61" t="s">
        <v>125</v>
      </c>
      <c r="CU19" s="61" t="s">
        <v>125</v>
      </c>
      <c r="CV19" s="61" t="s">
        <v>125</v>
      </c>
      <c r="CW19" s="61" t="s">
        <v>125</v>
      </c>
      <c r="CX19" s="61" t="s">
        <v>125</v>
      </c>
      <c r="CY19" s="61" t="s">
        <v>125</v>
      </c>
      <c r="CZ19" s="63">
        <v>40544</v>
      </c>
      <c r="DA19" s="61" t="s">
        <v>317</v>
      </c>
      <c r="DB19" s="61" t="s">
        <v>125</v>
      </c>
      <c r="DC19" s="61" t="s">
        <v>313</v>
      </c>
      <c r="DD19" s="61" t="s">
        <v>314</v>
      </c>
      <c r="DE19" s="61" t="s">
        <v>125</v>
      </c>
      <c r="DF19" s="61" t="s">
        <v>125</v>
      </c>
      <c r="DG19" s="61" t="s">
        <v>125</v>
      </c>
      <c r="DH19" s="60">
        <v>0</v>
      </c>
      <c r="DI19" s="61" t="s">
        <v>125</v>
      </c>
      <c r="DJ19" s="61" t="s">
        <v>132</v>
      </c>
      <c r="DK19" s="61" t="s">
        <v>125</v>
      </c>
      <c r="DL19" s="61" t="s">
        <v>125</v>
      </c>
      <c r="DM19" s="61" t="s">
        <v>125</v>
      </c>
      <c r="DN19" s="61" t="s">
        <v>486</v>
      </c>
      <c r="DO19" s="61" t="s">
        <v>485</v>
      </c>
      <c r="DP19" s="61" t="s">
        <v>125</v>
      </c>
      <c r="DQ19" s="61" t="s">
        <v>125</v>
      </c>
      <c r="DR19" s="61" t="s">
        <v>125</v>
      </c>
      <c r="DS19" s="61" t="s">
        <v>125</v>
      </c>
      <c r="DT19" s="61" t="s">
        <v>125</v>
      </c>
      <c r="DU19" s="61" t="s">
        <v>410</v>
      </c>
      <c r="DV19" s="61" t="s">
        <v>125</v>
      </c>
      <c r="DW19" s="61" t="s">
        <v>125</v>
      </c>
    </row>
    <row r="20" spans="2:127" x14ac:dyDescent="0.25">
      <c r="B20" s="60">
        <v>12363</v>
      </c>
      <c r="C20" s="63">
        <v>40179</v>
      </c>
      <c r="D20" s="64">
        <v>0</v>
      </c>
      <c r="E20" s="61" t="s">
        <v>302</v>
      </c>
      <c r="F20" s="61" t="s">
        <v>303</v>
      </c>
      <c r="G20" s="61" t="s">
        <v>122</v>
      </c>
      <c r="H20" s="61" t="s">
        <v>304</v>
      </c>
      <c r="I20" s="61" t="s">
        <v>305</v>
      </c>
      <c r="J20" s="61" t="s">
        <v>315</v>
      </c>
      <c r="K20" s="61" t="s">
        <v>123</v>
      </c>
      <c r="L20" s="60">
        <v>40</v>
      </c>
      <c r="M20" s="61" t="s">
        <v>306</v>
      </c>
      <c r="N20" s="60">
        <v>350400</v>
      </c>
      <c r="O20" s="61" t="s">
        <v>485</v>
      </c>
      <c r="P20" s="60">
        <v>28</v>
      </c>
      <c r="Q20" s="60">
        <v>27.159112467101199</v>
      </c>
      <c r="R20" s="22">
        <f>'Price Book'!$B$9*'Exchange Rates FWD'!$R$9</f>
        <v>27.159112467100918</v>
      </c>
      <c r="S20" s="22">
        <f t="shared" si="0"/>
        <v>2.8066438062523957E-13</v>
      </c>
      <c r="T20" s="60">
        <v>8760</v>
      </c>
      <c r="U20" s="60">
        <v>9516553.0084722508</v>
      </c>
      <c r="V20" s="22">
        <f t="shared" si="1"/>
        <v>9516553.0084722601</v>
      </c>
      <c r="W20" s="22">
        <f t="shared" si="2"/>
        <v>-9.7863435824542237E-16</v>
      </c>
      <c r="X20" s="60">
        <v>9516553.0084722508</v>
      </c>
      <c r="Y20" s="61" t="s">
        <v>134</v>
      </c>
      <c r="Z20" s="60"/>
      <c r="AA20" s="60"/>
      <c r="AB20" s="61" t="s">
        <v>126</v>
      </c>
      <c r="AC20" s="61" t="s">
        <v>126</v>
      </c>
      <c r="AD20" s="61" t="s">
        <v>127</v>
      </c>
      <c r="AE20" s="61" t="s">
        <v>124</v>
      </c>
      <c r="AF20" s="61" t="s">
        <v>308</v>
      </c>
      <c r="AG20" s="61" t="s">
        <v>185</v>
      </c>
      <c r="AH20" s="61" t="s">
        <v>125</v>
      </c>
      <c r="AI20" s="61" t="s">
        <v>125</v>
      </c>
      <c r="AJ20" s="61" t="s">
        <v>125</v>
      </c>
      <c r="AK20" s="61" t="s">
        <v>125</v>
      </c>
      <c r="AL20" s="61" t="s">
        <v>125</v>
      </c>
      <c r="AM20" s="63">
        <v>40179</v>
      </c>
      <c r="AN20" s="63">
        <v>40543</v>
      </c>
      <c r="AO20" s="61" t="s">
        <v>128</v>
      </c>
      <c r="AP20" s="60">
        <v>8760</v>
      </c>
      <c r="AQ20" s="61" t="s">
        <v>125</v>
      </c>
      <c r="AR20" s="60"/>
      <c r="AS20" s="63"/>
      <c r="AT20" s="61" t="s">
        <v>125</v>
      </c>
      <c r="AU20" s="61" t="s">
        <v>125</v>
      </c>
      <c r="AV20" s="61" t="s">
        <v>310</v>
      </c>
      <c r="AW20" s="61" t="s">
        <v>129</v>
      </c>
      <c r="AX20" s="60">
        <v>0</v>
      </c>
      <c r="AY20" s="60">
        <v>0</v>
      </c>
      <c r="AZ20" s="61" t="s">
        <v>124</v>
      </c>
      <c r="BA20" s="60">
        <v>0</v>
      </c>
      <c r="BB20" s="60">
        <v>0</v>
      </c>
      <c r="BC20" s="61" t="s">
        <v>124</v>
      </c>
      <c r="BD20" s="60">
        <v>0</v>
      </c>
      <c r="BE20" s="60">
        <v>0</v>
      </c>
      <c r="BF20" s="61" t="s">
        <v>124</v>
      </c>
      <c r="BG20" s="60">
        <v>0</v>
      </c>
      <c r="BH20" s="60">
        <v>0</v>
      </c>
      <c r="BI20" s="61" t="s">
        <v>124</v>
      </c>
      <c r="BJ20" s="60"/>
      <c r="BK20" s="60"/>
      <c r="BL20" s="61" t="s">
        <v>130</v>
      </c>
      <c r="BM20" s="61" t="s">
        <v>125</v>
      </c>
      <c r="BN20" s="61" t="s">
        <v>125</v>
      </c>
      <c r="BO20" s="60"/>
      <c r="BP20" s="60"/>
      <c r="BQ20" s="61" t="s">
        <v>125</v>
      </c>
      <c r="BR20" s="61" t="s">
        <v>125</v>
      </c>
      <c r="BS20" s="61" t="s">
        <v>125</v>
      </c>
      <c r="BT20" s="61" t="s">
        <v>125</v>
      </c>
      <c r="BU20" s="61" t="s">
        <v>311</v>
      </c>
      <c r="BV20" s="61" t="s">
        <v>131</v>
      </c>
      <c r="BW20" s="61" t="s">
        <v>125</v>
      </c>
      <c r="BX20" s="61" t="s">
        <v>125</v>
      </c>
      <c r="BY20" s="61" t="s">
        <v>125</v>
      </c>
      <c r="BZ20" s="61" t="s">
        <v>125</v>
      </c>
      <c r="CA20" s="61" t="s">
        <v>125</v>
      </c>
      <c r="CB20" s="61" t="s">
        <v>125</v>
      </c>
      <c r="CC20" s="60">
        <v>0</v>
      </c>
      <c r="CD20" s="60">
        <v>0</v>
      </c>
      <c r="CE20" s="60">
        <v>0</v>
      </c>
      <c r="CF20" s="63"/>
      <c r="CG20" s="63"/>
      <c r="CH20" s="61" t="s">
        <v>125</v>
      </c>
      <c r="CI20" s="64"/>
      <c r="CJ20" s="60"/>
      <c r="CK20" s="61" t="s">
        <v>125</v>
      </c>
      <c r="CL20" s="60"/>
      <c r="CM20" s="60"/>
      <c r="CN20" s="61" t="s">
        <v>125</v>
      </c>
      <c r="CO20" s="60"/>
      <c r="CP20" s="60"/>
      <c r="CQ20" s="61" t="s">
        <v>125</v>
      </c>
      <c r="CR20" s="60"/>
      <c r="CS20" s="60"/>
      <c r="CT20" s="61" t="s">
        <v>125</v>
      </c>
      <c r="CU20" s="61" t="s">
        <v>125</v>
      </c>
      <c r="CV20" s="61" t="s">
        <v>125</v>
      </c>
      <c r="CW20" s="61" t="s">
        <v>125</v>
      </c>
      <c r="CX20" s="61" t="s">
        <v>125</v>
      </c>
      <c r="CY20" s="61" t="s">
        <v>125</v>
      </c>
      <c r="CZ20" s="63">
        <v>40544</v>
      </c>
      <c r="DA20" s="61" t="s">
        <v>317</v>
      </c>
      <c r="DB20" s="61" t="s">
        <v>125</v>
      </c>
      <c r="DC20" s="61" t="s">
        <v>313</v>
      </c>
      <c r="DD20" s="61" t="s">
        <v>314</v>
      </c>
      <c r="DE20" s="61" t="s">
        <v>125</v>
      </c>
      <c r="DF20" s="61" t="s">
        <v>125</v>
      </c>
      <c r="DG20" s="61" t="s">
        <v>125</v>
      </c>
      <c r="DH20" s="60">
        <v>0</v>
      </c>
      <c r="DI20" s="61" t="s">
        <v>125</v>
      </c>
      <c r="DJ20" s="61" t="s">
        <v>132</v>
      </c>
      <c r="DK20" s="61" t="s">
        <v>125</v>
      </c>
      <c r="DL20" s="61" t="s">
        <v>125</v>
      </c>
      <c r="DM20" s="61" t="s">
        <v>125</v>
      </c>
      <c r="DN20" s="61" t="s">
        <v>486</v>
      </c>
      <c r="DO20" s="61" t="s">
        <v>485</v>
      </c>
      <c r="DP20" s="61" t="s">
        <v>125</v>
      </c>
      <c r="DQ20" s="61" t="s">
        <v>125</v>
      </c>
      <c r="DR20" s="61" t="s">
        <v>125</v>
      </c>
      <c r="DS20" s="61" t="s">
        <v>125</v>
      </c>
      <c r="DT20" s="61" t="s">
        <v>125</v>
      </c>
      <c r="DU20" s="61" t="s">
        <v>316</v>
      </c>
      <c r="DV20" s="61" t="s">
        <v>125</v>
      </c>
      <c r="DW20" s="61" t="s">
        <v>125</v>
      </c>
    </row>
    <row r="21" spans="2:127" x14ac:dyDescent="0.25">
      <c r="B21" s="60">
        <v>12365</v>
      </c>
      <c r="C21" s="63">
        <v>40179</v>
      </c>
      <c r="D21" s="64">
        <v>0</v>
      </c>
      <c r="E21" s="61" t="s">
        <v>302</v>
      </c>
      <c r="F21" s="61" t="s">
        <v>303</v>
      </c>
      <c r="G21" s="61" t="s">
        <v>122</v>
      </c>
      <c r="H21" s="61" t="s">
        <v>304</v>
      </c>
      <c r="I21" s="61" t="s">
        <v>305</v>
      </c>
      <c r="J21" s="61" t="s">
        <v>315</v>
      </c>
      <c r="K21" s="61" t="s">
        <v>123</v>
      </c>
      <c r="L21" s="60">
        <v>41</v>
      </c>
      <c r="M21" s="61" t="s">
        <v>306</v>
      </c>
      <c r="N21" s="60">
        <v>359160</v>
      </c>
      <c r="O21" s="61" t="s">
        <v>485</v>
      </c>
      <c r="P21" s="60">
        <v>29</v>
      </c>
      <c r="Q21" s="60">
        <v>27.159112467101199</v>
      </c>
      <c r="R21" s="22">
        <f>'Price Book'!$B$9*'Exchange Rates FWD'!$R$9</f>
        <v>27.159112467100918</v>
      </c>
      <c r="S21" s="22">
        <f t="shared" si="0"/>
        <v>2.8066438062523957E-13</v>
      </c>
      <c r="T21" s="60">
        <v>8760</v>
      </c>
      <c r="U21" s="60">
        <v>9754466.8336840607</v>
      </c>
      <c r="V21" s="22">
        <f t="shared" si="1"/>
        <v>9754466.8336840663</v>
      </c>
      <c r="W21" s="22">
        <f t="shared" si="2"/>
        <v>-5.7285913653390558E-16</v>
      </c>
      <c r="X21" s="60">
        <v>9754466.8336840607</v>
      </c>
      <c r="Y21" s="61" t="s">
        <v>134</v>
      </c>
      <c r="Z21" s="60"/>
      <c r="AA21" s="60"/>
      <c r="AB21" s="61" t="s">
        <v>126</v>
      </c>
      <c r="AC21" s="61" t="s">
        <v>126</v>
      </c>
      <c r="AD21" s="61" t="s">
        <v>127</v>
      </c>
      <c r="AE21" s="61" t="s">
        <v>124</v>
      </c>
      <c r="AF21" s="61" t="s">
        <v>308</v>
      </c>
      <c r="AG21" s="61" t="s">
        <v>185</v>
      </c>
      <c r="AH21" s="61" t="s">
        <v>125</v>
      </c>
      <c r="AI21" s="61" t="s">
        <v>125</v>
      </c>
      <c r="AJ21" s="61" t="s">
        <v>125</v>
      </c>
      <c r="AK21" s="61" t="s">
        <v>125</v>
      </c>
      <c r="AL21" s="61" t="s">
        <v>125</v>
      </c>
      <c r="AM21" s="63">
        <v>40179</v>
      </c>
      <c r="AN21" s="63">
        <v>40543</v>
      </c>
      <c r="AO21" s="61" t="s">
        <v>128</v>
      </c>
      <c r="AP21" s="60">
        <v>8760</v>
      </c>
      <c r="AQ21" s="61" t="s">
        <v>125</v>
      </c>
      <c r="AR21" s="60"/>
      <c r="AS21" s="63"/>
      <c r="AT21" s="61" t="s">
        <v>125</v>
      </c>
      <c r="AU21" s="61" t="s">
        <v>125</v>
      </c>
      <c r="AV21" s="61" t="s">
        <v>310</v>
      </c>
      <c r="AW21" s="61" t="s">
        <v>129</v>
      </c>
      <c r="AX21" s="60">
        <v>0</v>
      </c>
      <c r="AY21" s="60">
        <v>0</v>
      </c>
      <c r="AZ21" s="61" t="s">
        <v>124</v>
      </c>
      <c r="BA21" s="60">
        <v>0</v>
      </c>
      <c r="BB21" s="60">
        <v>0</v>
      </c>
      <c r="BC21" s="61" t="s">
        <v>124</v>
      </c>
      <c r="BD21" s="60">
        <v>0</v>
      </c>
      <c r="BE21" s="60">
        <v>0</v>
      </c>
      <c r="BF21" s="61" t="s">
        <v>124</v>
      </c>
      <c r="BG21" s="60">
        <v>0</v>
      </c>
      <c r="BH21" s="60">
        <v>0</v>
      </c>
      <c r="BI21" s="61" t="s">
        <v>124</v>
      </c>
      <c r="BJ21" s="60"/>
      <c r="BK21" s="60"/>
      <c r="BL21" s="61" t="s">
        <v>130</v>
      </c>
      <c r="BM21" s="61" t="s">
        <v>125</v>
      </c>
      <c r="BN21" s="61" t="s">
        <v>125</v>
      </c>
      <c r="BO21" s="60"/>
      <c r="BP21" s="60"/>
      <c r="BQ21" s="61" t="s">
        <v>125</v>
      </c>
      <c r="BR21" s="61" t="s">
        <v>125</v>
      </c>
      <c r="BS21" s="61" t="s">
        <v>125</v>
      </c>
      <c r="BT21" s="61" t="s">
        <v>125</v>
      </c>
      <c r="BU21" s="61" t="s">
        <v>318</v>
      </c>
      <c r="BV21" s="61" t="s">
        <v>131</v>
      </c>
      <c r="BW21" s="61" t="s">
        <v>125</v>
      </c>
      <c r="BX21" s="61" t="s">
        <v>125</v>
      </c>
      <c r="BY21" s="61" t="s">
        <v>125</v>
      </c>
      <c r="BZ21" s="61" t="s">
        <v>125</v>
      </c>
      <c r="CA21" s="61" t="s">
        <v>125</v>
      </c>
      <c r="CB21" s="61" t="s">
        <v>125</v>
      </c>
      <c r="CC21" s="60">
        <v>0</v>
      </c>
      <c r="CD21" s="60">
        <v>0</v>
      </c>
      <c r="CE21" s="60">
        <v>0</v>
      </c>
      <c r="CF21" s="63"/>
      <c r="CG21" s="63"/>
      <c r="CH21" s="61" t="s">
        <v>125</v>
      </c>
      <c r="CI21" s="64"/>
      <c r="CJ21" s="60"/>
      <c r="CK21" s="61" t="s">
        <v>125</v>
      </c>
      <c r="CL21" s="60"/>
      <c r="CM21" s="60"/>
      <c r="CN21" s="61" t="s">
        <v>125</v>
      </c>
      <c r="CO21" s="60"/>
      <c r="CP21" s="60"/>
      <c r="CQ21" s="61" t="s">
        <v>125</v>
      </c>
      <c r="CR21" s="60"/>
      <c r="CS21" s="60"/>
      <c r="CT21" s="61" t="s">
        <v>125</v>
      </c>
      <c r="CU21" s="61" t="s">
        <v>125</v>
      </c>
      <c r="CV21" s="61" t="s">
        <v>125</v>
      </c>
      <c r="CW21" s="61" t="s">
        <v>125</v>
      </c>
      <c r="CX21" s="61" t="s">
        <v>125</v>
      </c>
      <c r="CY21" s="61" t="s">
        <v>125</v>
      </c>
      <c r="CZ21" s="63">
        <v>40544</v>
      </c>
      <c r="DA21" s="61" t="s">
        <v>317</v>
      </c>
      <c r="DB21" s="61" t="s">
        <v>125</v>
      </c>
      <c r="DC21" s="61" t="s">
        <v>313</v>
      </c>
      <c r="DD21" s="61" t="s">
        <v>314</v>
      </c>
      <c r="DE21" s="61" t="s">
        <v>125</v>
      </c>
      <c r="DF21" s="61" t="s">
        <v>125</v>
      </c>
      <c r="DG21" s="61" t="s">
        <v>125</v>
      </c>
      <c r="DH21" s="60">
        <v>0</v>
      </c>
      <c r="DI21" s="61" t="s">
        <v>125</v>
      </c>
      <c r="DJ21" s="61" t="s">
        <v>132</v>
      </c>
      <c r="DK21" s="61" t="s">
        <v>125</v>
      </c>
      <c r="DL21" s="61" t="s">
        <v>125</v>
      </c>
      <c r="DM21" s="61" t="s">
        <v>125</v>
      </c>
      <c r="DN21" s="61" t="s">
        <v>486</v>
      </c>
      <c r="DO21" s="61" t="s">
        <v>485</v>
      </c>
      <c r="DP21" s="61" t="s">
        <v>125</v>
      </c>
      <c r="DQ21" s="61" t="s">
        <v>125</v>
      </c>
      <c r="DR21" s="61" t="s">
        <v>125</v>
      </c>
      <c r="DS21" s="61" t="s">
        <v>125</v>
      </c>
      <c r="DT21" s="61" t="s">
        <v>125</v>
      </c>
      <c r="DU21" s="61" t="s">
        <v>316</v>
      </c>
      <c r="DV21" s="61" t="s">
        <v>125</v>
      </c>
      <c r="DW21" s="61" t="s">
        <v>125</v>
      </c>
    </row>
    <row r="22" spans="2:127" x14ac:dyDescent="0.25">
      <c r="B22" s="60">
        <v>12367</v>
      </c>
      <c r="C22" s="63">
        <v>40179</v>
      </c>
      <c r="D22" s="64">
        <v>0</v>
      </c>
      <c r="E22" s="61" t="s">
        <v>302</v>
      </c>
      <c r="F22" s="61" t="s">
        <v>303</v>
      </c>
      <c r="G22" s="61" t="s">
        <v>122</v>
      </c>
      <c r="H22" s="61" t="s">
        <v>304</v>
      </c>
      <c r="I22" s="61" t="s">
        <v>305</v>
      </c>
      <c r="J22" s="61" t="s">
        <v>315</v>
      </c>
      <c r="K22" s="61" t="s">
        <v>133</v>
      </c>
      <c r="L22" s="60">
        <v>-42</v>
      </c>
      <c r="M22" s="61" t="s">
        <v>306</v>
      </c>
      <c r="N22" s="60">
        <v>-367920</v>
      </c>
      <c r="O22" s="61" t="s">
        <v>485</v>
      </c>
      <c r="P22" s="60">
        <v>30</v>
      </c>
      <c r="Q22" s="60">
        <v>27.159112467101199</v>
      </c>
      <c r="R22" s="22">
        <f>'Price Book'!$B$9*'Exchange Rates FWD'!$R$9</f>
        <v>27.159112467100918</v>
      </c>
      <c r="S22" s="22">
        <f t="shared" si="0"/>
        <v>2.8066438062523957E-13</v>
      </c>
      <c r="T22" s="60">
        <v>8760</v>
      </c>
      <c r="U22" s="60">
        <v>-9992380.6588958707</v>
      </c>
      <c r="V22" s="22">
        <f t="shared" si="1"/>
        <v>-9992380.6588958725</v>
      </c>
      <c r="W22" s="22">
        <f t="shared" si="2"/>
        <v>-1.8640654442769937E-16</v>
      </c>
      <c r="X22" s="60">
        <v>-9992380.6588958707</v>
      </c>
      <c r="Y22" s="61" t="s">
        <v>134</v>
      </c>
      <c r="Z22" s="60"/>
      <c r="AA22" s="60"/>
      <c r="AB22" s="61" t="s">
        <v>126</v>
      </c>
      <c r="AC22" s="61" t="s">
        <v>126</v>
      </c>
      <c r="AD22" s="61" t="s">
        <v>127</v>
      </c>
      <c r="AE22" s="61" t="s">
        <v>124</v>
      </c>
      <c r="AF22" s="61" t="s">
        <v>308</v>
      </c>
      <c r="AG22" s="61" t="s">
        <v>185</v>
      </c>
      <c r="AH22" s="61" t="s">
        <v>125</v>
      </c>
      <c r="AI22" s="61" t="s">
        <v>125</v>
      </c>
      <c r="AJ22" s="61" t="s">
        <v>125</v>
      </c>
      <c r="AK22" s="61" t="s">
        <v>125</v>
      </c>
      <c r="AL22" s="61" t="s">
        <v>125</v>
      </c>
      <c r="AM22" s="63">
        <v>40179</v>
      </c>
      <c r="AN22" s="63">
        <v>40543</v>
      </c>
      <c r="AO22" s="61" t="s">
        <v>128</v>
      </c>
      <c r="AP22" s="60">
        <v>8760</v>
      </c>
      <c r="AQ22" s="61" t="s">
        <v>125</v>
      </c>
      <c r="AR22" s="60"/>
      <c r="AS22" s="63"/>
      <c r="AT22" s="61" t="s">
        <v>125</v>
      </c>
      <c r="AU22" s="61" t="s">
        <v>125</v>
      </c>
      <c r="AV22" s="61" t="s">
        <v>310</v>
      </c>
      <c r="AW22" s="61" t="s">
        <v>129</v>
      </c>
      <c r="AX22" s="60">
        <v>0</v>
      </c>
      <c r="AY22" s="60">
        <v>0</v>
      </c>
      <c r="AZ22" s="61" t="s">
        <v>124</v>
      </c>
      <c r="BA22" s="60">
        <v>0</v>
      </c>
      <c r="BB22" s="60">
        <v>0</v>
      </c>
      <c r="BC22" s="61" t="s">
        <v>124</v>
      </c>
      <c r="BD22" s="60">
        <v>0</v>
      </c>
      <c r="BE22" s="60">
        <v>0</v>
      </c>
      <c r="BF22" s="61" t="s">
        <v>124</v>
      </c>
      <c r="BG22" s="60">
        <v>0</v>
      </c>
      <c r="BH22" s="60">
        <v>0</v>
      </c>
      <c r="BI22" s="61" t="s">
        <v>124</v>
      </c>
      <c r="BJ22" s="60"/>
      <c r="BK22" s="60"/>
      <c r="BL22" s="61" t="s">
        <v>130</v>
      </c>
      <c r="BM22" s="61" t="s">
        <v>125</v>
      </c>
      <c r="BN22" s="61" t="s">
        <v>125</v>
      </c>
      <c r="BO22" s="60"/>
      <c r="BP22" s="60"/>
      <c r="BQ22" s="61" t="s">
        <v>125</v>
      </c>
      <c r="BR22" s="61" t="s">
        <v>125</v>
      </c>
      <c r="BS22" s="61" t="s">
        <v>125</v>
      </c>
      <c r="BT22" s="61" t="s">
        <v>125</v>
      </c>
      <c r="BU22" s="61" t="s">
        <v>319</v>
      </c>
      <c r="BV22" s="61" t="s">
        <v>131</v>
      </c>
      <c r="BW22" s="61" t="s">
        <v>125</v>
      </c>
      <c r="BX22" s="61" t="s">
        <v>125</v>
      </c>
      <c r="BY22" s="61" t="s">
        <v>125</v>
      </c>
      <c r="BZ22" s="61" t="s">
        <v>125</v>
      </c>
      <c r="CA22" s="61" t="s">
        <v>125</v>
      </c>
      <c r="CB22" s="61" t="s">
        <v>125</v>
      </c>
      <c r="CC22" s="60">
        <v>0</v>
      </c>
      <c r="CD22" s="60">
        <v>0</v>
      </c>
      <c r="CE22" s="60">
        <v>0</v>
      </c>
      <c r="CF22" s="63"/>
      <c r="CG22" s="63"/>
      <c r="CH22" s="61" t="s">
        <v>125</v>
      </c>
      <c r="CI22" s="64"/>
      <c r="CJ22" s="60"/>
      <c r="CK22" s="61" t="s">
        <v>125</v>
      </c>
      <c r="CL22" s="60"/>
      <c r="CM22" s="60"/>
      <c r="CN22" s="61" t="s">
        <v>125</v>
      </c>
      <c r="CO22" s="60"/>
      <c r="CP22" s="60"/>
      <c r="CQ22" s="61" t="s">
        <v>125</v>
      </c>
      <c r="CR22" s="60"/>
      <c r="CS22" s="60"/>
      <c r="CT22" s="61" t="s">
        <v>125</v>
      </c>
      <c r="CU22" s="61" t="s">
        <v>125</v>
      </c>
      <c r="CV22" s="61" t="s">
        <v>125</v>
      </c>
      <c r="CW22" s="61" t="s">
        <v>125</v>
      </c>
      <c r="CX22" s="61" t="s">
        <v>125</v>
      </c>
      <c r="CY22" s="61" t="s">
        <v>125</v>
      </c>
      <c r="CZ22" s="63">
        <v>40544</v>
      </c>
      <c r="DA22" s="61" t="s">
        <v>317</v>
      </c>
      <c r="DB22" s="61" t="s">
        <v>125</v>
      </c>
      <c r="DC22" s="61" t="s">
        <v>313</v>
      </c>
      <c r="DD22" s="61" t="s">
        <v>314</v>
      </c>
      <c r="DE22" s="61" t="s">
        <v>125</v>
      </c>
      <c r="DF22" s="61" t="s">
        <v>125</v>
      </c>
      <c r="DG22" s="61" t="s">
        <v>125</v>
      </c>
      <c r="DH22" s="60">
        <v>0</v>
      </c>
      <c r="DI22" s="61" t="s">
        <v>125</v>
      </c>
      <c r="DJ22" s="61" t="s">
        <v>132</v>
      </c>
      <c r="DK22" s="61" t="s">
        <v>125</v>
      </c>
      <c r="DL22" s="61" t="s">
        <v>125</v>
      </c>
      <c r="DM22" s="61" t="s">
        <v>125</v>
      </c>
      <c r="DN22" s="61" t="s">
        <v>486</v>
      </c>
      <c r="DO22" s="61" t="s">
        <v>485</v>
      </c>
      <c r="DP22" s="61" t="s">
        <v>125</v>
      </c>
      <c r="DQ22" s="61" t="s">
        <v>125</v>
      </c>
      <c r="DR22" s="61" t="s">
        <v>125</v>
      </c>
      <c r="DS22" s="61" t="s">
        <v>125</v>
      </c>
      <c r="DT22" s="61" t="s">
        <v>125</v>
      </c>
      <c r="DU22" s="61" t="s">
        <v>316</v>
      </c>
      <c r="DV22" s="61" t="s">
        <v>125</v>
      </c>
      <c r="DW22" s="61" t="s">
        <v>125</v>
      </c>
    </row>
    <row r="23" spans="2:127" x14ac:dyDescent="0.25">
      <c r="B23" s="60">
        <v>12465</v>
      </c>
      <c r="C23" s="63">
        <v>40179</v>
      </c>
      <c r="D23" s="64">
        <v>0</v>
      </c>
      <c r="E23" s="61" t="s">
        <v>302</v>
      </c>
      <c r="F23" s="61" t="s">
        <v>303</v>
      </c>
      <c r="G23" s="61" t="s">
        <v>122</v>
      </c>
      <c r="H23" s="61" t="s">
        <v>304</v>
      </c>
      <c r="I23" s="61" t="s">
        <v>305</v>
      </c>
      <c r="J23" s="61" t="s">
        <v>315</v>
      </c>
      <c r="K23" s="61" t="s">
        <v>123</v>
      </c>
      <c r="L23" s="60">
        <v>40</v>
      </c>
      <c r="M23" s="61" t="s">
        <v>306</v>
      </c>
      <c r="N23" s="60">
        <v>350400</v>
      </c>
      <c r="O23" s="61" t="s">
        <v>485</v>
      </c>
      <c r="P23" s="60">
        <v>28</v>
      </c>
      <c r="Q23" s="60">
        <v>27.159112467101199</v>
      </c>
      <c r="R23" s="22">
        <f>'Price Book'!$B$9*'Exchange Rates FWD'!$R$9</f>
        <v>27.159112467100918</v>
      </c>
      <c r="S23" s="22">
        <f t="shared" si="0"/>
        <v>2.8066438062523957E-13</v>
      </c>
      <c r="T23" s="60">
        <v>8760</v>
      </c>
      <c r="U23" s="60">
        <v>9516553.0084722508</v>
      </c>
      <c r="V23" s="22">
        <f t="shared" si="1"/>
        <v>9516553.0084722601</v>
      </c>
      <c r="W23" s="22">
        <f t="shared" si="2"/>
        <v>-9.7863435824542237E-16</v>
      </c>
      <c r="X23" s="60">
        <v>9516553.0084722508</v>
      </c>
      <c r="Y23" s="61" t="s">
        <v>134</v>
      </c>
      <c r="Z23" s="60"/>
      <c r="AA23" s="60"/>
      <c r="AB23" s="61" t="s">
        <v>126</v>
      </c>
      <c r="AC23" s="61" t="s">
        <v>126</v>
      </c>
      <c r="AD23" s="61" t="s">
        <v>127</v>
      </c>
      <c r="AE23" s="61" t="s">
        <v>408</v>
      </c>
      <c r="AF23" s="61" t="s">
        <v>308</v>
      </c>
      <c r="AG23" s="61" t="s">
        <v>185</v>
      </c>
      <c r="AH23" s="61" t="s">
        <v>125</v>
      </c>
      <c r="AI23" s="61" t="s">
        <v>125</v>
      </c>
      <c r="AJ23" s="61" t="s">
        <v>125</v>
      </c>
      <c r="AK23" s="61" t="s">
        <v>125</v>
      </c>
      <c r="AL23" s="61" t="s">
        <v>125</v>
      </c>
      <c r="AM23" s="63">
        <v>40179</v>
      </c>
      <c r="AN23" s="63">
        <v>40543</v>
      </c>
      <c r="AO23" s="61" t="s">
        <v>128</v>
      </c>
      <c r="AP23" s="60">
        <v>8760</v>
      </c>
      <c r="AQ23" s="61" t="s">
        <v>125</v>
      </c>
      <c r="AR23" s="60"/>
      <c r="AS23" s="63"/>
      <c r="AT23" s="61" t="s">
        <v>125</v>
      </c>
      <c r="AU23" s="61" t="s">
        <v>125</v>
      </c>
      <c r="AV23" s="61" t="s">
        <v>310</v>
      </c>
      <c r="AW23" s="61" t="s">
        <v>129</v>
      </c>
      <c r="AX23" s="60">
        <v>0</v>
      </c>
      <c r="AY23" s="60">
        <v>0</v>
      </c>
      <c r="AZ23" s="61" t="s">
        <v>408</v>
      </c>
      <c r="BA23" s="60">
        <v>0</v>
      </c>
      <c r="BB23" s="60">
        <v>0</v>
      </c>
      <c r="BC23" s="61" t="s">
        <v>408</v>
      </c>
      <c r="BD23" s="60">
        <v>0</v>
      </c>
      <c r="BE23" s="60">
        <v>0</v>
      </c>
      <c r="BF23" s="61" t="s">
        <v>408</v>
      </c>
      <c r="BG23" s="60">
        <v>0</v>
      </c>
      <c r="BH23" s="60">
        <v>0</v>
      </c>
      <c r="BI23" s="61" t="s">
        <v>408</v>
      </c>
      <c r="BJ23" s="60"/>
      <c r="BK23" s="60"/>
      <c r="BL23" s="61" t="s">
        <v>130</v>
      </c>
      <c r="BM23" s="61" t="s">
        <v>125</v>
      </c>
      <c r="BN23" s="61" t="s">
        <v>125</v>
      </c>
      <c r="BO23" s="60"/>
      <c r="BP23" s="60"/>
      <c r="BQ23" s="61" t="s">
        <v>125</v>
      </c>
      <c r="BR23" s="61" t="s">
        <v>125</v>
      </c>
      <c r="BS23" s="61" t="s">
        <v>125</v>
      </c>
      <c r="BT23" s="61" t="s">
        <v>125</v>
      </c>
      <c r="BU23" s="61" t="s">
        <v>413</v>
      </c>
      <c r="BV23" s="61" t="s">
        <v>131</v>
      </c>
      <c r="BW23" s="61" t="s">
        <v>125</v>
      </c>
      <c r="BX23" s="61" t="s">
        <v>125</v>
      </c>
      <c r="BY23" s="61" t="s">
        <v>125</v>
      </c>
      <c r="BZ23" s="61" t="s">
        <v>125</v>
      </c>
      <c r="CA23" s="61" t="s">
        <v>125</v>
      </c>
      <c r="CB23" s="61" t="s">
        <v>125</v>
      </c>
      <c r="CC23" s="60">
        <v>0</v>
      </c>
      <c r="CD23" s="60">
        <v>0</v>
      </c>
      <c r="CE23" s="60">
        <v>0</v>
      </c>
      <c r="CF23" s="63"/>
      <c r="CG23" s="63"/>
      <c r="CH23" s="61" t="s">
        <v>125</v>
      </c>
      <c r="CI23" s="64"/>
      <c r="CJ23" s="60"/>
      <c r="CK23" s="61" t="s">
        <v>125</v>
      </c>
      <c r="CL23" s="60"/>
      <c r="CM23" s="60"/>
      <c r="CN23" s="61" t="s">
        <v>125</v>
      </c>
      <c r="CO23" s="60"/>
      <c r="CP23" s="60"/>
      <c r="CQ23" s="61" t="s">
        <v>125</v>
      </c>
      <c r="CR23" s="60"/>
      <c r="CS23" s="60"/>
      <c r="CT23" s="61" t="s">
        <v>125</v>
      </c>
      <c r="CU23" s="61" t="s">
        <v>125</v>
      </c>
      <c r="CV23" s="61" t="s">
        <v>125</v>
      </c>
      <c r="CW23" s="61" t="s">
        <v>125</v>
      </c>
      <c r="CX23" s="61" t="s">
        <v>125</v>
      </c>
      <c r="CY23" s="61" t="s">
        <v>125</v>
      </c>
      <c r="CZ23" s="63">
        <v>40848</v>
      </c>
      <c r="DA23" s="61" t="s">
        <v>317</v>
      </c>
      <c r="DB23" s="61" t="s">
        <v>125</v>
      </c>
      <c r="DC23" s="61" t="s">
        <v>313</v>
      </c>
      <c r="DD23" s="61" t="s">
        <v>314</v>
      </c>
      <c r="DE23" s="61" t="s">
        <v>125</v>
      </c>
      <c r="DF23" s="61" t="s">
        <v>125</v>
      </c>
      <c r="DG23" s="61" t="s">
        <v>125</v>
      </c>
      <c r="DH23" s="60">
        <v>0</v>
      </c>
      <c r="DI23" s="61" t="s">
        <v>125</v>
      </c>
      <c r="DJ23" s="61" t="s">
        <v>132</v>
      </c>
      <c r="DK23" s="61" t="s">
        <v>125</v>
      </c>
      <c r="DL23" s="61" t="s">
        <v>125</v>
      </c>
      <c r="DM23" s="61" t="s">
        <v>125</v>
      </c>
      <c r="DN23" s="61" t="s">
        <v>486</v>
      </c>
      <c r="DO23" s="61" t="s">
        <v>485</v>
      </c>
      <c r="DP23" s="61" t="s">
        <v>125</v>
      </c>
      <c r="DQ23" s="61" t="s">
        <v>125</v>
      </c>
      <c r="DR23" s="61" t="s">
        <v>125</v>
      </c>
      <c r="DS23" s="61" t="s">
        <v>125</v>
      </c>
      <c r="DT23" s="61" t="s">
        <v>125</v>
      </c>
      <c r="DU23" s="61" t="s">
        <v>414</v>
      </c>
      <c r="DV23" s="61" t="s">
        <v>125</v>
      </c>
      <c r="DW23" s="61" t="s">
        <v>125</v>
      </c>
    </row>
    <row r="24" spans="2:127" x14ac:dyDescent="0.25">
      <c r="B24" s="60">
        <v>12467</v>
      </c>
      <c r="C24" s="63">
        <v>40483</v>
      </c>
      <c r="D24" s="64">
        <v>0</v>
      </c>
      <c r="E24" s="61" t="s">
        <v>302</v>
      </c>
      <c r="F24" s="61" t="s">
        <v>303</v>
      </c>
      <c r="G24" s="61" t="s">
        <v>122</v>
      </c>
      <c r="H24" s="61" t="s">
        <v>304</v>
      </c>
      <c r="I24" s="61" t="s">
        <v>305</v>
      </c>
      <c r="J24" s="61" t="s">
        <v>315</v>
      </c>
      <c r="K24" s="61" t="s">
        <v>123</v>
      </c>
      <c r="L24" s="60">
        <v>41</v>
      </c>
      <c r="M24" s="61" t="s">
        <v>306</v>
      </c>
      <c r="N24" s="60">
        <v>359160</v>
      </c>
      <c r="O24" s="61" t="s">
        <v>485</v>
      </c>
      <c r="P24" s="60">
        <v>29</v>
      </c>
      <c r="Q24" s="60">
        <v>27.159112467101199</v>
      </c>
      <c r="R24" s="22">
        <f>'Price Book'!$B$9*'Exchange Rates FWD'!$R$9</f>
        <v>27.159112467100918</v>
      </c>
      <c r="S24" s="22">
        <f t="shared" si="0"/>
        <v>2.8066438062523957E-13</v>
      </c>
      <c r="T24" s="60">
        <v>8760</v>
      </c>
      <c r="U24" s="60">
        <v>9754466.8336840607</v>
      </c>
      <c r="V24" s="22">
        <f t="shared" si="1"/>
        <v>9754466.8336840663</v>
      </c>
      <c r="W24" s="22">
        <f t="shared" si="2"/>
        <v>-5.7285913653390558E-16</v>
      </c>
      <c r="X24" s="60">
        <v>9754466.8336840607</v>
      </c>
      <c r="Y24" s="61" t="s">
        <v>134</v>
      </c>
      <c r="Z24" s="60"/>
      <c r="AA24" s="60"/>
      <c r="AB24" s="61" t="s">
        <v>126</v>
      </c>
      <c r="AC24" s="61" t="s">
        <v>126</v>
      </c>
      <c r="AD24" s="61" t="s">
        <v>127</v>
      </c>
      <c r="AE24" s="61" t="s">
        <v>408</v>
      </c>
      <c r="AF24" s="61" t="s">
        <v>308</v>
      </c>
      <c r="AG24" s="61" t="s">
        <v>185</v>
      </c>
      <c r="AH24" s="61" t="s">
        <v>125</v>
      </c>
      <c r="AI24" s="61" t="s">
        <v>125</v>
      </c>
      <c r="AJ24" s="61" t="s">
        <v>125</v>
      </c>
      <c r="AK24" s="61" t="s">
        <v>125</v>
      </c>
      <c r="AL24" s="61" t="s">
        <v>125</v>
      </c>
      <c r="AM24" s="63">
        <v>40179</v>
      </c>
      <c r="AN24" s="63">
        <v>40543</v>
      </c>
      <c r="AO24" s="61" t="s">
        <v>128</v>
      </c>
      <c r="AP24" s="60">
        <v>8760</v>
      </c>
      <c r="AQ24" s="61" t="s">
        <v>125</v>
      </c>
      <c r="AR24" s="60"/>
      <c r="AS24" s="63"/>
      <c r="AT24" s="61" t="s">
        <v>125</v>
      </c>
      <c r="AU24" s="61" t="s">
        <v>125</v>
      </c>
      <c r="AV24" s="61" t="s">
        <v>310</v>
      </c>
      <c r="AW24" s="61" t="s">
        <v>129</v>
      </c>
      <c r="AX24" s="60">
        <v>0</v>
      </c>
      <c r="AY24" s="60">
        <v>0</v>
      </c>
      <c r="AZ24" s="61" t="s">
        <v>408</v>
      </c>
      <c r="BA24" s="60">
        <v>0</v>
      </c>
      <c r="BB24" s="60">
        <v>0</v>
      </c>
      <c r="BC24" s="61" t="s">
        <v>408</v>
      </c>
      <c r="BD24" s="60">
        <v>0</v>
      </c>
      <c r="BE24" s="60">
        <v>0</v>
      </c>
      <c r="BF24" s="61" t="s">
        <v>408</v>
      </c>
      <c r="BG24" s="60">
        <v>0</v>
      </c>
      <c r="BH24" s="60">
        <v>0</v>
      </c>
      <c r="BI24" s="61" t="s">
        <v>408</v>
      </c>
      <c r="BJ24" s="60"/>
      <c r="BK24" s="60"/>
      <c r="BL24" s="61" t="s">
        <v>130</v>
      </c>
      <c r="BM24" s="61" t="s">
        <v>125</v>
      </c>
      <c r="BN24" s="61" t="s">
        <v>125</v>
      </c>
      <c r="BO24" s="60"/>
      <c r="BP24" s="60"/>
      <c r="BQ24" s="61" t="s">
        <v>125</v>
      </c>
      <c r="BR24" s="61" t="s">
        <v>125</v>
      </c>
      <c r="BS24" s="61" t="s">
        <v>125</v>
      </c>
      <c r="BT24" s="61" t="s">
        <v>125</v>
      </c>
      <c r="BU24" s="61" t="s">
        <v>415</v>
      </c>
      <c r="BV24" s="61" t="s">
        <v>131</v>
      </c>
      <c r="BW24" s="61" t="s">
        <v>125</v>
      </c>
      <c r="BX24" s="61" t="s">
        <v>125</v>
      </c>
      <c r="BY24" s="61" t="s">
        <v>125</v>
      </c>
      <c r="BZ24" s="61" t="s">
        <v>125</v>
      </c>
      <c r="CA24" s="61" t="s">
        <v>125</v>
      </c>
      <c r="CB24" s="61" t="s">
        <v>125</v>
      </c>
      <c r="CC24" s="60">
        <v>0</v>
      </c>
      <c r="CD24" s="60">
        <v>0</v>
      </c>
      <c r="CE24" s="60">
        <v>0</v>
      </c>
      <c r="CF24" s="63"/>
      <c r="CG24" s="63"/>
      <c r="CH24" s="61" t="s">
        <v>125</v>
      </c>
      <c r="CI24" s="64"/>
      <c r="CJ24" s="60"/>
      <c r="CK24" s="61" t="s">
        <v>125</v>
      </c>
      <c r="CL24" s="60"/>
      <c r="CM24" s="60"/>
      <c r="CN24" s="61" t="s">
        <v>125</v>
      </c>
      <c r="CO24" s="60"/>
      <c r="CP24" s="60"/>
      <c r="CQ24" s="61" t="s">
        <v>125</v>
      </c>
      <c r="CR24" s="60"/>
      <c r="CS24" s="60"/>
      <c r="CT24" s="61" t="s">
        <v>125</v>
      </c>
      <c r="CU24" s="61" t="s">
        <v>125</v>
      </c>
      <c r="CV24" s="61" t="s">
        <v>125</v>
      </c>
      <c r="CW24" s="61" t="s">
        <v>125</v>
      </c>
      <c r="CX24" s="61" t="s">
        <v>125</v>
      </c>
      <c r="CY24" s="61" t="s">
        <v>125</v>
      </c>
      <c r="CZ24" s="63">
        <v>40848</v>
      </c>
      <c r="DA24" s="61" t="s">
        <v>317</v>
      </c>
      <c r="DB24" s="61" t="s">
        <v>125</v>
      </c>
      <c r="DC24" s="61" t="s">
        <v>313</v>
      </c>
      <c r="DD24" s="61" t="s">
        <v>314</v>
      </c>
      <c r="DE24" s="61" t="s">
        <v>125</v>
      </c>
      <c r="DF24" s="61" t="s">
        <v>125</v>
      </c>
      <c r="DG24" s="61" t="s">
        <v>125</v>
      </c>
      <c r="DH24" s="60">
        <v>0</v>
      </c>
      <c r="DI24" s="61" t="s">
        <v>125</v>
      </c>
      <c r="DJ24" s="61" t="s">
        <v>132</v>
      </c>
      <c r="DK24" s="61" t="s">
        <v>125</v>
      </c>
      <c r="DL24" s="61" t="s">
        <v>125</v>
      </c>
      <c r="DM24" s="61" t="s">
        <v>125</v>
      </c>
      <c r="DN24" s="61" t="s">
        <v>486</v>
      </c>
      <c r="DO24" s="61" t="s">
        <v>485</v>
      </c>
      <c r="DP24" s="61" t="s">
        <v>125</v>
      </c>
      <c r="DQ24" s="61" t="s">
        <v>125</v>
      </c>
      <c r="DR24" s="61" t="s">
        <v>125</v>
      </c>
      <c r="DS24" s="61" t="s">
        <v>125</v>
      </c>
      <c r="DT24" s="61" t="s">
        <v>125</v>
      </c>
      <c r="DU24" s="61" t="s">
        <v>414</v>
      </c>
      <c r="DV24" s="61" t="s">
        <v>125</v>
      </c>
      <c r="DW24" s="61" t="s">
        <v>125</v>
      </c>
    </row>
    <row r="25" spans="2:127" x14ac:dyDescent="0.25">
      <c r="B25" s="60">
        <v>12469</v>
      </c>
      <c r="C25" s="63">
        <v>40179</v>
      </c>
      <c r="D25" s="64">
        <v>0</v>
      </c>
      <c r="E25" s="61" t="s">
        <v>302</v>
      </c>
      <c r="F25" s="61" t="s">
        <v>303</v>
      </c>
      <c r="G25" s="61" t="s">
        <v>122</v>
      </c>
      <c r="H25" s="61" t="s">
        <v>304</v>
      </c>
      <c r="I25" s="61" t="s">
        <v>305</v>
      </c>
      <c r="J25" s="61" t="s">
        <v>315</v>
      </c>
      <c r="K25" s="61" t="s">
        <v>133</v>
      </c>
      <c r="L25" s="60">
        <v>-42</v>
      </c>
      <c r="M25" s="61" t="s">
        <v>306</v>
      </c>
      <c r="N25" s="60">
        <v>-367920</v>
      </c>
      <c r="O25" s="61" t="s">
        <v>485</v>
      </c>
      <c r="P25" s="60">
        <v>30</v>
      </c>
      <c r="Q25" s="60">
        <v>27.159112467101199</v>
      </c>
      <c r="R25" s="22">
        <f>'Price Book'!$B$9*'Exchange Rates FWD'!$R$9</f>
        <v>27.159112467100918</v>
      </c>
      <c r="S25" s="22">
        <f t="shared" si="0"/>
        <v>2.8066438062523957E-13</v>
      </c>
      <c r="T25" s="60">
        <v>8760</v>
      </c>
      <c r="U25" s="60">
        <v>-9992380.6588958707</v>
      </c>
      <c r="V25" s="22">
        <f t="shared" si="1"/>
        <v>-9992380.6588958725</v>
      </c>
      <c r="W25" s="22">
        <f t="shared" si="2"/>
        <v>-1.8640654442769937E-16</v>
      </c>
      <c r="X25" s="60">
        <v>-9992380.6588958707</v>
      </c>
      <c r="Y25" s="61" t="s">
        <v>134</v>
      </c>
      <c r="Z25" s="60"/>
      <c r="AA25" s="60"/>
      <c r="AB25" s="61" t="s">
        <v>126</v>
      </c>
      <c r="AC25" s="61" t="s">
        <v>126</v>
      </c>
      <c r="AD25" s="61" t="s">
        <v>127</v>
      </c>
      <c r="AE25" s="61" t="s">
        <v>408</v>
      </c>
      <c r="AF25" s="61" t="s">
        <v>308</v>
      </c>
      <c r="AG25" s="61" t="s">
        <v>185</v>
      </c>
      <c r="AH25" s="61" t="s">
        <v>125</v>
      </c>
      <c r="AI25" s="61" t="s">
        <v>125</v>
      </c>
      <c r="AJ25" s="61" t="s">
        <v>125</v>
      </c>
      <c r="AK25" s="61" t="s">
        <v>125</v>
      </c>
      <c r="AL25" s="61" t="s">
        <v>125</v>
      </c>
      <c r="AM25" s="63">
        <v>40179</v>
      </c>
      <c r="AN25" s="63">
        <v>40543</v>
      </c>
      <c r="AO25" s="61" t="s">
        <v>128</v>
      </c>
      <c r="AP25" s="60">
        <v>8760</v>
      </c>
      <c r="AQ25" s="61" t="s">
        <v>125</v>
      </c>
      <c r="AR25" s="60"/>
      <c r="AS25" s="63"/>
      <c r="AT25" s="61" t="s">
        <v>125</v>
      </c>
      <c r="AU25" s="61" t="s">
        <v>125</v>
      </c>
      <c r="AV25" s="61" t="s">
        <v>310</v>
      </c>
      <c r="AW25" s="61" t="s">
        <v>129</v>
      </c>
      <c r="AX25" s="60">
        <v>0</v>
      </c>
      <c r="AY25" s="60">
        <v>0</v>
      </c>
      <c r="AZ25" s="61" t="s">
        <v>408</v>
      </c>
      <c r="BA25" s="60">
        <v>0</v>
      </c>
      <c r="BB25" s="60">
        <v>0</v>
      </c>
      <c r="BC25" s="61" t="s">
        <v>408</v>
      </c>
      <c r="BD25" s="60">
        <v>0</v>
      </c>
      <c r="BE25" s="60">
        <v>0</v>
      </c>
      <c r="BF25" s="61" t="s">
        <v>408</v>
      </c>
      <c r="BG25" s="60">
        <v>0</v>
      </c>
      <c r="BH25" s="60">
        <v>0</v>
      </c>
      <c r="BI25" s="61" t="s">
        <v>408</v>
      </c>
      <c r="BJ25" s="60"/>
      <c r="BK25" s="60"/>
      <c r="BL25" s="61" t="s">
        <v>130</v>
      </c>
      <c r="BM25" s="61" t="s">
        <v>125</v>
      </c>
      <c r="BN25" s="61" t="s">
        <v>125</v>
      </c>
      <c r="BO25" s="60"/>
      <c r="BP25" s="60"/>
      <c r="BQ25" s="61" t="s">
        <v>125</v>
      </c>
      <c r="BR25" s="61" t="s">
        <v>125</v>
      </c>
      <c r="BS25" s="61" t="s">
        <v>125</v>
      </c>
      <c r="BT25" s="61" t="s">
        <v>125</v>
      </c>
      <c r="BU25" s="61" t="s">
        <v>416</v>
      </c>
      <c r="BV25" s="61" t="s">
        <v>131</v>
      </c>
      <c r="BW25" s="61" t="s">
        <v>125</v>
      </c>
      <c r="BX25" s="61" t="s">
        <v>125</v>
      </c>
      <c r="BY25" s="61" t="s">
        <v>125</v>
      </c>
      <c r="BZ25" s="61" t="s">
        <v>125</v>
      </c>
      <c r="CA25" s="61" t="s">
        <v>125</v>
      </c>
      <c r="CB25" s="61" t="s">
        <v>125</v>
      </c>
      <c r="CC25" s="60">
        <v>0</v>
      </c>
      <c r="CD25" s="60">
        <v>0</v>
      </c>
      <c r="CE25" s="60">
        <v>0</v>
      </c>
      <c r="CF25" s="63"/>
      <c r="CG25" s="63"/>
      <c r="CH25" s="61" t="s">
        <v>125</v>
      </c>
      <c r="CI25" s="64"/>
      <c r="CJ25" s="60"/>
      <c r="CK25" s="61" t="s">
        <v>125</v>
      </c>
      <c r="CL25" s="60"/>
      <c r="CM25" s="60"/>
      <c r="CN25" s="61" t="s">
        <v>125</v>
      </c>
      <c r="CO25" s="60"/>
      <c r="CP25" s="60"/>
      <c r="CQ25" s="61" t="s">
        <v>125</v>
      </c>
      <c r="CR25" s="60"/>
      <c r="CS25" s="60"/>
      <c r="CT25" s="61" t="s">
        <v>125</v>
      </c>
      <c r="CU25" s="61" t="s">
        <v>125</v>
      </c>
      <c r="CV25" s="61" t="s">
        <v>125</v>
      </c>
      <c r="CW25" s="61" t="s">
        <v>125</v>
      </c>
      <c r="CX25" s="61" t="s">
        <v>125</v>
      </c>
      <c r="CY25" s="61" t="s">
        <v>125</v>
      </c>
      <c r="CZ25" s="63">
        <v>40848</v>
      </c>
      <c r="DA25" s="61" t="s">
        <v>317</v>
      </c>
      <c r="DB25" s="61" t="s">
        <v>125</v>
      </c>
      <c r="DC25" s="61" t="s">
        <v>313</v>
      </c>
      <c r="DD25" s="61" t="s">
        <v>314</v>
      </c>
      <c r="DE25" s="61" t="s">
        <v>125</v>
      </c>
      <c r="DF25" s="61" t="s">
        <v>125</v>
      </c>
      <c r="DG25" s="61" t="s">
        <v>125</v>
      </c>
      <c r="DH25" s="60">
        <v>0</v>
      </c>
      <c r="DI25" s="61" t="s">
        <v>125</v>
      </c>
      <c r="DJ25" s="61" t="s">
        <v>132</v>
      </c>
      <c r="DK25" s="61" t="s">
        <v>125</v>
      </c>
      <c r="DL25" s="61" t="s">
        <v>125</v>
      </c>
      <c r="DM25" s="61" t="s">
        <v>125</v>
      </c>
      <c r="DN25" s="61" t="s">
        <v>486</v>
      </c>
      <c r="DO25" s="61" t="s">
        <v>485</v>
      </c>
      <c r="DP25" s="61" t="s">
        <v>125</v>
      </c>
      <c r="DQ25" s="61" t="s">
        <v>125</v>
      </c>
      <c r="DR25" s="61" t="s">
        <v>125</v>
      </c>
      <c r="DS25" s="61" t="s">
        <v>125</v>
      </c>
      <c r="DT25" s="61" t="s">
        <v>125</v>
      </c>
      <c r="DU25" s="61" t="s">
        <v>414</v>
      </c>
      <c r="DV25" s="61" t="s">
        <v>125</v>
      </c>
      <c r="DW25" s="61" t="s">
        <v>125</v>
      </c>
    </row>
    <row r="26" spans="2:127" x14ac:dyDescent="0.25">
      <c r="B26" s="60">
        <v>12369</v>
      </c>
      <c r="C26" s="63">
        <v>40179</v>
      </c>
      <c r="D26" s="64">
        <v>0</v>
      </c>
      <c r="E26" s="61" t="s">
        <v>302</v>
      </c>
      <c r="F26" s="61" t="s">
        <v>303</v>
      </c>
      <c r="G26" s="61" t="s">
        <v>122</v>
      </c>
      <c r="H26" s="61" t="s">
        <v>304</v>
      </c>
      <c r="I26" s="61" t="s">
        <v>305</v>
      </c>
      <c r="J26" s="61" t="s">
        <v>315</v>
      </c>
      <c r="K26" s="61" t="s">
        <v>123</v>
      </c>
      <c r="L26" s="60">
        <v>40</v>
      </c>
      <c r="M26" s="61" t="s">
        <v>306</v>
      </c>
      <c r="N26" s="60">
        <v>350400</v>
      </c>
      <c r="O26" s="61" t="s">
        <v>485</v>
      </c>
      <c r="P26" s="60">
        <v>28</v>
      </c>
      <c r="Q26" s="60">
        <v>27.159112467101199</v>
      </c>
      <c r="R26" s="22">
        <f>'Price Book'!$B$9*'Exchange Rates FWD'!$R$9</f>
        <v>27.159112467100918</v>
      </c>
      <c r="S26" s="22">
        <f t="shared" si="0"/>
        <v>2.8066438062523957E-13</v>
      </c>
      <c r="T26" s="60">
        <v>8760</v>
      </c>
      <c r="U26" s="60">
        <v>9516553.0084722508</v>
      </c>
      <c r="V26" s="22">
        <f t="shared" si="1"/>
        <v>9516553.0084722601</v>
      </c>
      <c r="W26" s="22">
        <f t="shared" si="2"/>
        <v>-9.7863435824542237E-16</v>
      </c>
      <c r="X26" s="60">
        <v>9516553.0084722508</v>
      </c>
      <c r="Y26" s="61" t="s">
        <v>134</v>
      </c>
      <c r="Z26" s="60"/>
      <c r="AA26" s="60"/>
      <c r="AB26" s="61" t="s">
        <v>126</v>
      </c>
      <c r="AC26" s="61" t="s">
        <v>126</v>
      </c>
      <c r="AD26" s="61" t="s">
        <v>127</v>
      </c>
      <c r="AE26" s="61" t="s">
        <v>124</v>
      </c>
      <c r="AF26" s="61" t="s">
        <v>308</v>
      </c>
      <c r="AG26" s="61" t="s">
        <v>185</v>
      </c>
      <c r="AH26" s="61" t="s">
        <v>125</v>
      </c>
      <c r="AI26" s="61" t="s">
        <v>125</v>
      </c>
      <c r="AJ26" s="61" t="s">
        <v>125</v>
      </c>
      <c r="AK26" s="61" t="s">
        <v>125</v>
      </c>
      <c r="AL26" s="61" t="s">
        <v>125</v>
      </c>
      <c r="AM26" s="63">
        <v>40179</v>
      </c>
      <c r="AN26" s="63">
        <v>40543</v>
      </c>
      <c r="AO26" s="61" t="s">
        <v>128</v>
      </c>
      <c r="AP26" s="60">
        <v>8760</v>
      </c>
      <c r="AQ26" s="61" t="s">
        <v>125</v>
      </c>
      <c r="AR26" s="60"/>
      <c r="AS26" s="63"/>
      <c r="AT26" s="61" t="s">
        <v>125</v>
      </c>
      <c r="AU26" s="61" t="s">
        <v>125</v>
      </c>
      <c r="AV26" s="61" t="s">
        <v>310</v>
      </c>
      <c r="AW26" s="61" t="s">
        <v>129</v>
      </c>
      <c r="AX26" s="60">
        <v>0</v>
      </c>
      <c r="AY26" s="60">
        <v>0</v>
      </c>
      <c r="AZ26" s="61" t="s">
        <v>124</v>
      </c>
      <c r="BA26" s="60">
        <v>0</v>
      </c>
      <c r="BB26" s="60">
        <v>0</v>
      </c>
      <c r="BC26" s="61" t="s">
        <v>124</v>
      </c>
      <c r="BD26" s="60">
        <v>0</v>
      </c>
      <c r="BE26" s="60">
        <v>0</v>
      </c>
      <c r="BF26" s="61" t="s">
        <v>124</v>
      </c>
      <c r="BG26" s="60">
        <v>0</v>
      </c>
      <c r="BH26" s="60">
        <v>0</v>
      </c>
      <c r="BI26" s="61" t="s">
        <v>124</v>
      </c>
      <c r="BJ26" s="60"/>
      <c r="BK26" s="60"/>
      <c r="BL26" s="61" t="s">
        <v>130</v>
      </c>
      <c r="BM26" s="61" t="s">
        <v>125</v>
      </c>
      <c r="BN26" s="61" t="s">
        <v>125</v>
      </c>
      <c r="BO26" s="60"/>
      <c r="BP26" s="60"/>
      <c r="BQ26" s="61" t="s">
        <v>125</v>
      </c>
      <c r="BR26" s="61" t="s">
        <v>125</v>
      </c>
      <c r="BS26" s="61" t="s">
        <v>125</v>
      </c>
      <c r="BT26" s="61" t="s">
        <v>125</v>
      </c>
      <c r="BU26" s="61" t="s">
        <v>320</v>
      </c>
      <c r="BV26" s="61" t="s">
        <v>131</v>
      </c>
      <c r="BW26" s="61" t="s">
        <v>125</v>
      </c>
      <c r="BX26" s="61" t="s">
        <v>125</v>
      </c>
      <c r="BY26" s="61" t="s">
        <v>125</v>
      </c>
      <c r="BZ26" s="61" t="s">
        <v>125</v>
      </c>
      <c r="CA26" s="61" t="s">
        <v>125</v>
      </c>
      <c r="CB26" s="61" t="s">
        <v>125</v>
      </c>
      <c r="CC26" s="60">
        <v>0</v>
      </c>
      <c r="CD26" s="60">
        <v>0</v>
      </c>
      <c r="CE26" s="60">
        <v>0</v>
      </c>
      <c r="CF26" s="63"/>
      <c r="CG26" s="63"/>
      <c r="CH26" s="61" t="s">
        <v>125</v>
      </c>
      <c r="CI26" s="64"/>
      <c r="CJ26" s="60"/>
      <c r="CK26" s="61" t="s">
        <v>125</v>
      </c>
      <c r="CL26" s="60"/>
      <c r="CM26" s="60"/>
      <c r="CN26" s="61" t="s">
        <v>125</v>
      </c>
      <c r="CO26" s="60"/>
      <c r="CP26" s="60"/>
      <c r="CQ26" s="61" t="s">
        <v>125</v>
      </c>
      <c r="CR26" s="60"/>
      <c r="CS26" s="60"/>
      <c r="CT26" s="61" t="s">
        <v>125</v>
      </c>
      <c r="CU26" s="61" t="s">
        <v>125</v>
      </c>
      <c r="CV26" s="61" t="s">
        <v>125</v>
      </c>
      <c r="CW26" s="61" t="s">
        <v>125</v>
      </c>
      <c r="CX26" s="61" t="s">
        <v>125</v>
      </c>
      <c r="CY26" s="61" t="s">
        <v>125</v>
      </c>
      <c r="CZ26" s="63">
        <v>40848</v>
      </c>
      <c r="DA26" s="61" t="s">
        <v>317</v>
      </c>
      <c r="DB26" s="61" t="s">
        <v>125</v>
      </c>
      <c r="DC26" s="61" t="s">
        <v>313</v>
      </c>
      <c r="DD26" s="61" t="s">
        <v>314</v>
      </c>
      <c r="DE26" s="61" t="s">
        <v>125</v>
      </c>
      <c r="DF26" s="61" t="s">
        <v>125</v>
      </c>
      <c r="DG26" s="61" t="s">
        <v>125</v>
      </c>
      <c r="DH26" s="60">
        <v>0</v>
      </c>
      <c r="DI26" s="61" t="s">
        <v>125</v>
      </c>
      <c r="DJ26" s="61" t="s">
        <v>132</v>
      </c>
      <c r="DK26" s="61" t="s">
        <v>125</v>
      </c>
      <c r="DL26" s="61" t="s">
        <v>125</v>
      </c>
      <c r="DM26" s="61" t="s">
        <v>125</v>
      </c>
      <c r="DN26" s="61" t="s">
        <v>486</v>
      </c>
      <c r="DO26" s="61" t="s">
        <v>485</v>
      </c>
      <c r="DP26" s="61" t="s">
        <v>125</v>
      </c>
      <c r="DQ26" s="61" t="s">
        <v>125</v>
      </c>
      <c r="DR26" s="61" t="s">
        <v>125</v>
      </c>
      <c r="DS26" s="61" t="s">
        <v>125</v>
      </c>
      <c r="DT26" s="61" t="s">
        <v>125</v>
      </c>
      <c r="DU26" s="61" t="s">
        <v>321</v>
      </c>
      <c r="DV26" s="61" t="s">
        <v>125</v>
      </c>
      <c r="DW26" s="61" t="s">
        <v>125</v>
      </c>
    </row>
    <row r="27" spans="2:127" x14ac:dyDescent="0.25">
      <c r="B27" s="60">
        <v>12371</v>
      </c>
      <c r="C27" s="63">
        <v>40483</v>
      </c>
      <c r="D27" s="64">
        <v>0</v>
      </c>
      <c r="E27" s="61" t="s">
        <v>302</v>
      </c>
      <c r="F27" s="61" t="s">
        <v>303</v>
      </c>
      <c r="G27" s="61" t="s">
        <v>122</v>
      </c>
      <c r="H27" s="61" t="s">
        <v>304</v>
      </c>
      <c r="I27" s="61" t="s">
        <v>305</v>
      </c>
      <c r="J27" s="61" t="s">
        <v>315</v>
      </c>
      <c r="K27" s="61" t="s">
        <v>123</v>
      </c>
      <c r="L27" s="60">
        <v>41</v>
      </c>
      <c r="M27" s="61" t="s">
        <v>306</v>
      </c>
      <c r="N27" s="60">
        <v>359160</v>
      </c>
      <c r="O27" s="61" t="s">
        <v>485</v>
      </c>
      <c r="P27" s="60">
        <v>29</v>
      </c>
      <c r="Q27" s="60">
        <v>27.159112467101199</v>
      </c>
      <c r="R27" s="22">
        <f>'Price Book'!$B$9*'Exchange Rates FWD'!$R$9</f>
        <v>27.159112467100918</v>
      </c>
      <c r="S27" s="22">
        <f t="shared" si="0"/>
        <v>2.8066438062523957E-13</v>
      </c>
      <c r="T27" s="60">
        <v>8760</v>
      </c>
      <c r="U27" s="60">
        <v>9754466.8336840607</v>
      </c>
      <c r="V27" s="22">
        <f t="shared" si="1"/>
        <v>9754466.8336840663</v>
      </c>
      <c r="W27" s="22">
        <f t="shared" si="2"/>
        <v>-5.7285913653390558E-16</v>
      </c>
      <c r="X27" s="60">
        <v>9754466.8336840607</v>
      </c>
      <c r="Y27" s="61" t="s">
        <v>134</v>
      </c>
      <c r="Z27" s="60"/>
      <c r="AA27" s="60"/>
      <c r="AB27" s="61" t="s">
        <v>126</v>
      </c>
      <c r="AC27" s="61" t="s">
        <v>126</v>
      </c>
      <c r="AD27" s="61" t="s">
        <v>127</v>
      </c>
      <c r="AE27" s="61" t="s">
        <v>124</v>
      </c>
      <c r="AF27" s="61" t="s">
        <v>308</v>
      </c>
      <c r="AG27" s="61" t="s">
        <v>185</v>
      </c>
      <c r="AH27" s="61" t="s">
        <v>125</v>
      </c>
      <c r="AI27" s="61" t="s">
        <v>125</v>
      </c>
      <c r="AJ27" s="61" t="s">
        <v>125</v>
      </c>
      <c r="AK27" s="61" t="s">
        <v>125</v>
      </c>
      <c r="AL27" s="61" t="s">
        <v>125</v>
      </c>
      <c r="AM27" s="63">
        <v>40179</v>
      </c>
      <c r="AN27" s="63">
        <v>40543</v>
      </c>
      <c r="AO27" s="61" t="s">
        <v>128</v>
      </c>
      <c r="AP27" s="60">
        <v>8760</v>
      </c>
      <c r="AQ27" s="61" t="s">
        <v>125</v>
      </c>
      <c r="AR27" s="60"/>
      <c r="AS27" s="63"/>
      <c r="AT27" s="61" t="s">
        <v>125</v>
      </c>
      <c r="AU27" s="61" t="s">
        <v>125</v>
      </c>
      <c r="AV27" s="61" t="s">
        <v>310</v>
      </c>
      <c r="AW27" s="61" t="s">
        <v>129</v>
      </c>
      <c r="AX27" s="60">
        <v>0</v>
      </c>
      <c r="AY27" s="60">
        <v>0</v>
      </c>
      <c r="AZ27" s="61" t="s">
        <v>124</v>
      </c>
      <c r="BA27" s="60">
        <v>0</v>
      </c>
      <c r="BB27" s="60">
        <v>0</v>
      </c>
      <c r="BC27" s="61" t="s">
        <v>124</v>
      </c>
      <c r="BD27" s="60">
        <v>0</v>
      </c>
      <c r="BE27" s="60">
        <v>0</v>
      </c>
      <c r="BF27" s="61" t="s">
        <v>124</v>
      </c>
      <c r="BG27" s="60">
        <v>0</v>
      </c>
      <c r="BH27" s="60">
        <v>0</v>
      </c>
      <c r="BI27" s="61" t="s">
        <v>124</v>
      </c>
      <c r="BJ27" s="60"/>
      <c r="BK27" s="60"/>
      <c r="BL27" s="61" t="s">
        <v>130</v>
      </c>
      <c r="BM27" s="61" t="s">
        <v>125</v>
      </c>
      <c r="BN27" s="61" t="s">
        <v>125</v>
      </c>
      <c r="BO27" s="60"/>
      <c r="BP27" s="60"/>
      <c r="BQ27" s="61" t="s">
        <v>125</v>
      </c>
      <c r="BR27" s="61" t="s">
        <v>125</v>
      </c>
      <c r="BS27" s="61" t="s">
        <v>125</v>
      </c>
      <c r="BT27" s="61" t="s">
        <v>125</v>
      </c>
      <c r="BU27" s="61" t="s">
        <v>322</v>
      </c>
      <c r="BV27" s="61" t="s">
        <v>131</v>
      </c>
      <c r="BW27" s="61" t="s">
        <v>125</v>
      </c>
      <c r="BX27" s="61" t="s">
        <v>125</v>
      </c>
      <c r="BY27" s="61" t="s">
        <v>125</v>
      </c>
      <c r="BZ27" s="61" t="s">
        <v>125</v>
      </c>
      <c r="CA27" s="61" t="s">
        <v>125</v>
      </c>
      <c r="CB27" s="61" t="s">
        <v>125</v>
      </c>
      <c r="CC27" s="60">
        <v>0</v>
      </c>
      <c r="CD27" s="60">
        <v>0</v>
      </c>
      <c r="CE27" s="60">
        <v>0</v>
      </c>
      <c r="CF27" s="63"/>
      <c r="CG27" s="63"/>
      <c r="CH27" s="61" t="s">
        <v>125</v>
      </c>
      <c r="CI27" s="64"/>
      <c r="CJ27" s="60"/>
      <c r="CK27" s="61" t="s">
        <v>125</v>
      </c>
      <c r="CL27" s="60"/>
      <c r="CM27" s="60"/>
      <c r="CN27" s="61" t="s">
        <v>125</v>
      </c>
      <c r="CO27" s="60"/>
      <c r="CP27" s="60"/>
      <c r="CQ27" s="61" t="s">
        <v>125</v>
      </c>
      <c r="CR27" s="60"/>
      <c r="CS27" s="60"/>
      <c r="CT27" s="61" t="s">
        <v>125</v>
      </c>
      <c r="CU27" s="61" t="s">
        <v>125</v>
      </c>
      <c r="CV27" s="61" t="s">
        <v>125</v>
      </c>
      <c r="CW27" s="61" t="s">
        <v>125</v>
      </c>
      <c r="CX27" s="61" t="s">
        <v>125</v>
      </c>
      <c r="CY27" s="61" t="s">
        <v>125</v>
      </c>
      <c r="CZ27" s="63">
        <v>40848</v>
      </c>
      <c r="DA27" s="61" t="s">
        <v>317</v>
      </c>
      <c r="DB27" s="61" t="s">
        <v>125</v>
      </c>
      <c r="DC27" s="61" t="s">
        <v>313</v>
      </c>
      <c r="DD27" s="61" t="s">
        <v>314</v>
      </c>
      <c r="DE27" s="61" t="s">
        <v>125</v>
      </c>
      <c r="DF27" s="61" t="s">
        <v>125</v>
      </c>
      <c r="DG27" s="61" t="s">
        <v>125</v>
      </c>
      <c r="DH27" s="60">
        <v>0</v>
      </c>
      <c r="DI27" s="61" t="s">
        <v>125</v>
      </c>
      <c r="DJ27" s="61" t="s">
        <v>132</v>
      </c>
      <c r="DK27" s="61" t="s">
        <v>125</v>
      </c>
      <c r="DL27" s="61" t="s">
        <v>125</v>
      </c>
      <c r="DM27" s="61" t="s">
        <v>125</v>
      </c>
      <c r="DN27" s="61" t="s">
        <v>486</v>
      </c>
      <c r="DO27" s="61" t="s">
        <v>485</v>
      </c>
      <c r="DP27" s="61" t="s">
        <v>125</v>
      </c>
      <c r="DQ27" s="61" t="s">
        <v>125</v>
      </c>
      <c r="DR27" s="61" t="s">
        <v>125</v>
      </c>
      <c r="DS27" s="61" t="s">
        <v>125</v>
      </c>
      <c r="DT27" s="61" t="s">
        <v>125</v>
      </c>
      <c r="DU27" s="61" t="s">
        <v>321</v>
      </c>
      <c r="DV27" s="61" t="s">
        <v>125</v>
      </c>
      <c r="DW27" s="61" t="s">
        <v>125</v>
      </c>
    </row>
    <row r="28" spans="2:127" x14ac:dyDescent="0.25">
      <c r="B28" s="60">
        <v>12373</v>
      </c>
      <c r="C28" s="63">
        <v>40179</v>
      </c>
      <c r="D28" s="64">
        <v>0</v>
      </c>
      <c r="E28" s="61" t="s">
        <v>302</v>
      </c>
      <c r="F28" s="61" t="s">
        <v>303</v>
      </c>
      <c r="G28" s="61" t="s">
        <v>122</v>
      </c>
      <c r="H28" s="61" t="s">
        <v>304</v>
      </c>
      <c r="I28" s="61" t="s">
        <v>305</v>
      </c>
      <c r="J28" s="61" t="s">
        <v>315</v>
      </c>
      <c r="K28" s="61" t="s">
        <v>133</v>
      </c>
      <c r="L28" s="60">
        <v>-42</v>
      </c>
      <c r="M28" s="61" t="s">
        <v>306</v>
      </c>
      <c r="N28" s="60">
        <v>-367920</v>
      </c>
      <c r="O28" s="61" t="s">
        <v>485</v>
      </c>
      <c r="P28" s="60">
        <v>30</v>
      </c>
      <c r="Q28" s="60">
        <v>27.159112467101199</v>
      </c>
      <c r="R28" s="22">
        <f>'Price Book'!$B$9*'Exchange Rates FWD'!$R$9</f>
        <v>27.159112467100918</v>
      </c>
      <c r="S28" s="22">
        <f t="shared" si="0"/>
        <v>2.8066438062523957E-13</v>
      </c>
      <c r="T28" s="60">
        <v>8760</v>
      </c>
      <c r="U28" s="60">
        <v>-9992380.6588958707</v>
      </c>
      <c r="V28" s="22">
        <f t="shared" si="1"/>
        <v>-9992380.6588958725</v>
      </c>
      <c r="W28" s="22">
        <f t="shared" si="2"/>
        <v>-1.8640654442769937E-16</v>
      </c>
      <c r="X28" s="60">
        <v>-9992380.6588958707</v>
      </c>
      <c r="Y28" s="61" t="s">
        <v>134</v>
      </c>
      <c r="Z28" s="60"/>
      <c r="AA28" s="60"/>
      <c r="AB28" s="61" t="s">
        <v>126</v>
      </c>
      <c r="AC28" s="61" t="s">
        <v>126</v>
      </c>
      <c r="AD28" s="61" t="s">
        <v>127</v>
      </c>
      <c r="AE28" s="61" t="s">
        <v>124</v>
      </c>
      <c r="AF28" s="61" t="s">
        <v>308</v>
      </c>
      <c r="AG28" s="61" t="s">
        <v>185</v>
      </c>
      <c r="AH28" s="61" t="s">
        <v>125</v>
      </c>
      <c r="AI28" s="61" t="s">
        <v>125</v>
      </c>
      <c r="AJ28" s="61" t="s">
        <v>125</v>
      </c>
      <c r="AK28" s="61" t="s">
        <v>125</v>
      </c>
      <c r="AL28" s="61" t="s">
        <v>125</v>
      </c>
      <c r="AM28" s="63">
        <v>40179</v>
      </c>
      <c r="AN28" s="63">
        <v>40543</v>
      </c>
      <c r="AO28" s="61" t="s">
        <v>128</v>
      </c>
      <c r="AP28" s="60">
        <v>8760</v>
      </c>
      <c r="AQ28" s="61" t="s">
        <v>125</v>
      </c>
      <c r="AR28" s="60"/>
      <c r="AS28" s="63"/>
      <c r="AT28" s="61" t="s">
        <v>125</v>
      </c>
      <c r="AU28" s="61" t="s">
        <v>125</v>
      </c>
      <c r="AV28" s="61" t="s">
        <v>310</v>
      </c>
      <c r="AW28" s="61" t="s">
        <v>129</v>
      </c>
      <c r="AX28" s="60">
        <v>0</v>
      </c>
      <c r="AY28" s="60">
        <v>0</v>
      </c>
      <c r="AZ28" s="61" t="s">
        <v>124</v>
      </c>
      <c r="BA28" s="60">
        <v>0</v>
      </c>
      <c r="BB28" s="60">
        <v>0</v>
      </c>
      <c r="BC28" s="61" t="s">
        <v>124</v>
      </c>
      <c r="BD28" s="60">
        <v>0</v>
      </c>
      <c r="BE28" s="60">
        <v>0</v>
      </c>
      <c r="BF28" s="61" t="s">
        <v>124</v>
      </c>
      <c r="BG28" s="60">
        <v>0</v>
      </c>
      <c r="BH28" s="60">
        <v>0</v>
      </c>
      <c r="BI28" s="61" t="s">
        <v>124</v>
      </c>
      <c r="BJ28" s="60"/>
      <c r="BK28" s="60"/>
      <c r="BL28" s="61" t="s">
        <v>130</v>
      </c>
      <c r="BM28" s="61" t="s">
        <v>125</v>
      </c>
      <c r="BN28" s="61" t="s">
        <v>125</v>
      </c>
      <c r="BO28" s="60"/>
      <c r="BP28" s="60"/>
      <c r="BQ28" s="61" t="s">
        <v>125</v>
      </c>
      <c r="BR28" s="61" t="s">
        <v>125</v>
      </c>
      <c r="BS28" s="61" t="s">
        <v>125</v>
      </c>
      <c r="BT28" s="61" t="s">
        <v>125</v>
      </c>
      <c r="BU28" s="61" t="s">
        <v>323</v>
      </c>
      <c r="BV28" s="61" t="s">
        <v>131</v>
      </c>
      <c r="BW28" s="61" t="s">
        <v>125</v>
      </c>
      <c r="BX28" s="61" t="s">
        <v>125</v>
      </c>
      <c r="BY28" s="61" t="s">
        <v>125</v>
      </c>
      <c r="BZ28" s="61" t="s">
        <v>125</v>
      </c>
      <c r="CA28" s="61" t="s">
        <v>125</v>
      </c>
      <c r="CB28" s="61" t="s">
        <v>125</v>
      </c>
      <c r="CC28" s="60">
        <v>0</v>
      </c>
      <c r="CD28" s="60">
        <v>0</v>
      </c>
      <c r="CE28" s="60">
        <v>0</v>
      </c>
      <c r="CF28" s="63"/>
      <c r="CG28" s="63"/>
      <c r="CH28" s="61" t="s">
        <v>125</v>
      </c>
      <c r="CI28" s="64"/>
      <c r="CJ28" s="60"/>
      <c r="CK28" s="61" t="s">
        <v>125</v>
      </c>
      <c r="CL28" s="60"/>
      <c r="CM28" s="60"/>
      <c r="CN28" s="61" t="s">
        <v>125</v>
      </c>
      <c r="CO28" s="60"/>
      <c r="CP28" s="60"/>
      <c r="CQ28" s="61" t="s">
        <v>125</v>
      </c>
      <c r="CR28" s="60"/>
      <c r="CS28" s="60"/>
      <c r="CT28" s="61" t="s">
        <v>125</v>
      </c>
      <c r="CU28" s="61" t="s">
        <v>125</v>
      </c>
      <c r="CV28" s="61" t="s">
        <v>125</v>
      </c>
      <c r="CW28" s="61" t="s">
        <v>125</v>
      </c>
      <c r="CX28" s="61" t="s">
        <v>125</v>
      </c>
      <c r="CY28" s="61" t="s">
        <v>125</v>
      </c>
      <c r="CZ28" s="63">
        <v>40848</v>
      </c>
      <c r="DA28" s="61" t="s">
        <v>317</v>
      </c>
      <c r="DB28" s="61" t="s">
        <v>125</v>
      </c>
      <c r="DC28" s="61" t="s">
        <v>313</v>
      </c>
      <c r="DD28" s="61" t="s">
        <v>314</v>
      </c>
      <c r="DE28" s="61" t="s">
        <v>125</v>
      </c>
      <c r="DF28" s="61" t="s">
        <v>125</v>
      </c>
      <c r="DG28" s="61" t="s">
        <v>125</v>
      </c>
      <c r="DH28" s="60">
        <v>0</v>
      </c>
      <c r="DI28" s="61" t="s">
        <v>125</v>
      </c>
      <c r="DJ28" s="61" t="s">
        <v>132</v>
      </c>
      <c r="DK28" s="61" t="s">
        <v>125</v>
      </c>
      <c r="DL28" s="61" t="s">
        <v>125</v>
      </c>
      <c r="DM28" s="61" t="s">
        <v>125</v>
      </c>
      <c r="DN28" s="61" t="s">
        <v>486</v>
      </c>
      <c r="DO28" s="61" t="s">
        <v>485</v>
      </c>
      <c r="DP28" s="61" t="s">
        <v>125</v>
      </c>
      <c r="DQ28" s="61" t="s">
        <v>125</v>
      </c>
      <c r="DR28" s="61" t="s">
        <v>125</v>
      </c>
      <c r="DS28" s="61" t="s">
        <v>125</v>
      </c>
      <c r="DT28" s="61" t="s">
        <v>125</v>
      </c>
      <c r="DU28" s="61" t="s">
        <v>321</v>
      </c>
      <c r="DV28" s="61" t="s">
        <v>125</v>
      </c>
      <c r="DW28" s="61" t="s">
        <v>125</v>
      </c>
    </row>
    <row r="29" spans="2:127" x14ac:dyDescent="0.25">
      <c r="B29" s="60">
        <v>12471</v>
      </c>
      <c r="C29" s="63">
        <v>40179</v>
      </c>
      <c r="D29" s="64">
        <v>0</v>
      </c>
      <c r="E29" s="61" t="s">
        <v>302</v>
      </c>
      <c r="F29" s="61" t="s">
        <v>303</v>
      </c>
      <c r="G29" s="61" t="s">
        <v>122</v>
      </c>
      <c r="H29" s="61" t="s">
        <v>324</v>
      </c>
      <c r="I29" s="61" t="s">
        <v>305</v>
      </c>
      <c r="J29" s="61" t="s">
        <v>315</v>
      </c>
      <c r="K29" s="61" t="s">
        <v>123</v>
      </c>
      <c r="L29" s="60">
        <v>40</v>
      </c>
      <c r="M29" s="61" t="s">
        <v>306</v>
      </c>
      <c r="N29" s="60">
        <v>351360</v>
      </c>
      <c r="O29" s="61" t="s">
        <v>485</v>
      </c>
      <c r="P29" s="60">
        <v>28</v>
      </c>
      <c r="Q29" s="60">
        <v>72.424299912269802</v>
      </c>
      <c r="R29" s="22">
        <f>'Price Book'!$B$17*'Exchange Rates FWD'!$R$9</f>
        <v>72.42429991226912</v>
      </c>
      <c r="S29" s="22">
        <f t="shared" si="0"/>
        <v>6.8212102632969618E-13</v>
      </c>
      <c r="T29" s="60">
        <v>8784</v>
      </c>
      <c r="U29" s="60">
        <v>25447002.017175101</v>
      </c>
      <c r="V29" s="22">
        <f t="shared" si="1"/>
        <v>25447002.017175119</v>
      </c>
      <c r="W29" s="22">
        <f t="shared" si="2"/>
        <v>-7.3197037040897416E-16</v>
      </c>
      <c r="X29" s="60">
        <v>25447002.017175101</v>
      </c>
      <c r="Y29" s="61" t="s">
        <v>134</v>
      </c>
      <c r="Z29" s="60"/>
      <c r="AA29" s="60"/>
      <c r="AB29" s="61" t="s">
        <v>126</v>
      </c>
      <c r="AC29" s="61" t="s">
        <v>126</v>
      </c>
      <c r="AD29" s="61" t="s">
        <v>127</v>
      </c>
      <c r="AE29" s="61" t="s">
        <v>408</v>
      </c>
      <c r="AF29" s="61" t="s">
        <v>308</v>
      </c>
      <c r="AG29" s="61" t="s">
        <v>185</v>
      </c>
      <c r="AH29" s="61" t="s">
        <v>125</v>
      </c>
      <c r="AI29" s="61" t="s">
        <v>125</v>
      </c>
      <c r="AJ29" s="61" t="s">
        <v>125</v>
      </c>
      <c r="AK29" s="61" t="s">
        <v>125</v>
      </c>
      <c r="AL29" s="61" t="s">
        <v>125</v>
      </c>
      <c r="AM29" s="63">
        <v>40909</v>
      </c>
      <c r="AN29" s="63">
        <v>41274</v>
      </c>
      <c r="AO29" s="61" t="s">
        <v>128</v>
      </c>
      <c r="AP29" s="60">
        <v>8784</v>
      </c>
      <c r="AQ29" s="61" t="s">
        <v>125</v>
      </c>
      <c r="AR29" s="60"/>
      <c r="AS29" s="63"/>
      <c r="AT29" s="61" t="s">
        <v>125</v>
      </c>
      <c r="AU29" s="61" t="s">
        <v>125</v>
      </c>
      <c r="AV29" s="61" t="s">
        <v>310</v>
      </c>
      <c r="AW29" s="61" t="s">
        <v>129</v>
      </c>
      <c r="AX29" s="60">
        <v>0</v>
      </c>
      <c r="AY29" s="60">
        <v>0</v>
      </c>
      <c r="AZ29" s="61" t="s">
        <v>408</v>
      </c>
      <c r="BA29" s="60">
        <v>0</v>
      </c>
      <c r="BB29" s="60">
        <v>0</v>
      </c>
      <c r="BC29" s="61" t="s">
        <v>408</v>
      </c>
      <c r="BD29" s="60">
        <v>0</v>
      </c>
      <c r="BE29" s="60">
        <v>0</v>
      </c>
      <c r="BF29" s="61" t="s">
        <v>408</v>
      </c>
      <c r="BG29" s="60">
        <v>0</v>
      </c>
      <c r="BH29" s="60">
        <v>0</v>
      </c>
      <c r="BI29" s="61" t="s">
        <v>408</v>
      </c>
      <c r="BJ29" s="60"/>
      <c r="BK29" s="60"/>
      <c r="BL29" s="61" t="s">
        <v>130</v>
      </c>
      <c r="BM29" s="61" t="s">
        <v>125</v>
      </c>
      <c r="BN29" s="61" t="s">
        <v>125</v>
      </c>
      <c r="BO29" s="60"/>
      <c r="BP29" s="60"/>
      <c r="BQ29" s="61" t="s">
        <v>125</v>
      </c>
      <c r="BR29" s="61" t="s">
        <v>125</v>
      </c>
      <c r="BS29" s="61" t="s">
        <v>125</v>
      </c>
      <c r="BT29" s="61" t="s">
        <v>125</v>
      </c>
      <c r="BU29" s="61" t="s">
        <v>417</v>
      </c>
      <c r="BV29" s="61" t="s">
        <v>131</v>
      </c>
      <c r="BW29" s="61" t="s">
        <v>125</v>
      </c>
      <c r="BX29" s="61" t="s">
        <v>125</v>
      </c>
      <c r="BY29" s="61" t="s">
        <v>125</v>
      </c>
      <c r="BZ29" s="61" t="s">
        <v>125</v>
      </c>
      <c r="CA29" s="61" t="s">
        <v>125</v>
      </c>
      <c r="CB29" s="61" t="s">
        <v>125</v>
      </c>
      <c r="CC29" s="60">
        <v>0</v>
      </c>
      <c r="CD29" s="60">
        <v>0</v>
      </c>
      <c r="CE29" s="60">
        <v>0</v>
      </c>
      <c r="CF29" s="63"/>
      <c r="CG29" s="63"/>
      <c r="CH29" s="61" t="s">
        <v>125</v>
      </c>
      <c r="CI29" s="64"/>
      <c r="CJ29" s="60"/>
      <c r="CK29" s="61" t="s">
        <v>125</v>
      </c>
      <c r="CL29" s="60"/>
      <c r="CM29" s="60"/>
      <c r="CN29" s="61" t="s">
        <v>125</v>
      </c>
      <c r="CO29" s="60"/>
      <c r="CP29" s="60"/>
      <c r="CQ29" s="61" t="s">
        <v>125</v>
      </c>
      <c r="CR29" s="60"/>
      <c r="CS29" s="60"/>
      <c r="CT29" s="61" t="s">
        <v>125</v>
      </c>
      <c r="CU29" s="61" t="s">
        <v>125</v>
      </c>
      <c r="CV29" s="61" t="s">
        <v>125</v>
      </c>
      <c r="CW29" s="61" t="s">
        <v>125</v>
      </c>
      <c r="CX29" s="61" t="s">
        <v>125</v>
      </c>
      <c r="CY29" s="61" t="s">
        <v>125</v>
      </c>
      <c r="CZ29" s="63">
        <v>40544</v>
      </c>
      <c r="DA29" s="61" t="s">
        <v>317</v>
      </c>
      <c r="DB29" s="61" t="s">
        <v>125</v>
      </c>
      <c r="DC29" s="61" t="s">
        <v>313</v>
      </c>
      <c r="DD29" s="61" t="s">
        <v>314</v>
      </c>
      <c r="DE29" s="61" t="s">
        <v>125</v>
      </c>
      <c r="DF29" s="61" t="s">
        <v>125</v>
      </c>
      <c r="DG29" s="61" t="s">
        <v>125</v>
      </c>
      <c r="DH29" s="60">
        <v>0</v>
      </c>
      <c r="DI29" s="61" t="s">
        <v>125</v>
      </c>
      <c r="DJ29" s="61" t="s">
        <v>132</v>
      </c>
      <c r="DK29" s="61" t="s">
        <v>125</v>
      </c>
      <c r="DL29" s="61" t="s">
        <v>125</v>
      </c>
      <c r="DM29" s="61" t="s">
        <v>125</v>
      </c>
      <c r="DN29" s="61" t="s">
        <v>486</v>
      </c>
      <c r="DO29" s="61" t="s">
        <v>485</v>
      </c>
      <c r="DP29" s="61" t="s">
        <v>125</v>
      </c>
      <c r="DQ29" s="61" t="s">
        <v>125</v>
      </c>
      <c r="DR29" s="61" t="s">
        <v>125</v>
      </c>
      <c r="DS29" s="61" t="s">
        <v>125</v>
      </c>
      <c r="DT29" s="61" t="s">
        <v>125</v>
      </c>
      <c r="DU29" s="61" t="s">
        <v>418</v>
      </c>
      <c r="DV29" s="61" t="s">
        <v>125</v>
      </c>
      <c r="DW29" s="61" t="s">
        <v>125</v>
      </c>
    </row>
    <row r="30" spans="2:127" x14ac:dyDescent="0.25">
      <c r="B30" s="60">
        <v>12473</v>
      </c>
      <c r="C30" s="63">
        <v>40179</v>
      </c>
      <c r="D30" s="64">
        <v>0</v>
      </c>
      <c r="E30" s="61" t="s">
        <v>302</v>
      </c>
      <c r="F30" s="61" t="s">
        <v>303</v>
      </c>
      <c r="G30" s="61" t="s">
        <v>122</v>
      </c>
      <c r="H30" s="61" t="s">
        <v>324</v>
      </c>
      <c r="I30" s="61" t="s">
        <v>305</v>
      </c>
      <c r="J30" s="61" t="s">
        <v>315</v>
      </c>
      <c r="K30" s="61" t="s">
        <v>123</v>
      </c>
      <c r="L30" s="60">
        <v>41</v>
      </c>
      <c r="M30" s="61" t="s">
        <v>306</v>
      </c>
      <c r="N30" s="60">
        <v>360144</v>
      </c>
      <c r="O30" s="61" t="s">
        <v>485</v>
      </c>
      <c r="P30" s="60">
        <v>29</v>
      </c>
      <c r="Q30" s="60">
        <v>72.424299912269802</v>
      </c>
      <c r="R30" s="22">
        <f>'Price Book'!$B$17*'Exchange Rates FWD'!$R$9</f>
        <v>72.42429991226912</v>
      </c>
      <c r="S30" s="22">
        <f t="shared" si="0"/>
        <v>6.8212102632969618E-13</v>
      </c>
      <c r="T30" s="60">
        <v>8784</v>
      </c>
      <c r="U30" s="60">
        <v>26083177.067604501</v>
      </c>
      <c r="V30" s="22">
        <f t="shared" si="1"/>
        <v>26083177.067604497</v>
      </c>
      <c r="W30" s="22">
        <f t="shared" si="2"/>
        <v>1.42823486909068E-16</v>
      </c>
      <c r="X30" s="60">
        <v>26083177.067604501</v>
      </c>
      <c r="Y30" s="61" t="s">
        <v>134</v>
      </c>
      <c r="Z30" s="60"/>
      <c r="AA30" s="60"/>
      <c r="AB30" s="61" t="s">
        <v>126</v>
      </c>
      <c r="AC30" s="61" t="s">
        <v>126</v>
      </c>
      <c r="AD30" s="61" t="s">
        <v>127</v>
      </c>
      <c r="AE30" s="61" t="s">
        <v>408</v>
      </c>
      <c r="AF30" s="61" t="s">
        <v>308</v>
      </c>
      <c r="AG30" s="61" t="s">
        <v>185</v>
      </c>
      <c r="AH30" s="61" t="s">
        <v>125</v>
      </c>
      <c r="AI30" s="61" t="s">
        <v>125</v>
      </c>
      <c r="AJ30" s="61" t="s">
        <v>125</v>
      </c>
      <c r="AK30" s="61" t="s">
        <v>125</v>
      </c>
      <c r="AL30" s="61" t="s">
        <v>125</v>
      </c>
      <c r="AM30" s="63">
        <v>40909</v>
      </c>
      <c r="AN30" s="63">
        <v>41274</v>
      </c>
      <c r="AO30" s="61" t="s">
        <v>128</v>
      </c>
      <c r="AP30" s="60">
        <v>8784</v>
      </c>
      <c r="AQ30" s="61" t="s">
        <v>125</v>
      </c>
      <c r="AR30" s="60"/>
      <c r="AS30" s="63"/>
      <c r="AT30" s="61" t="s">
        <v>125</v>
      </c>
      <c r="AU30" s="61" t="s">
        <v>125</v>
      </c>
      <c r="AV30" s="61" t="s">
        <v>310</v>
      </c>
      <c r="AW30" s="61" t="s">
        <v>129</v>
      </c>
      <c r="AX30" s="60">
        <v>0</v>
      </c>
      <c r="AY30" s="60">
        <v>0</v>
      </c>
      <c r="AZ30" s="61" t="s">
        <v>408</v>
      </c>
      <c r="BA30" s="60">
        <v>0</v>
      </c>
      <c r="BB30" s="60">
        <v>0</v>
      </c>
      <c r="BC30" s="61" t="s">
        <v>408</v>
      </c>
      <c r="BD30" s="60">
        <v>0</v>
      </c>
      <c r="BE30" s="60">
        <v>0</v>
      </c>
      <c r="BF30" s="61" t="s">
        <v>408</v>
      </c>
      <c r="BG30" s="60">
        <v>0</v>
      </c>
      <c r="BH30" s="60">
        <v>0</v>
      </c>
      <c r="BI30" s="61" t="s">
        <v>408</v>
      </c>
      <c r="BJ30" s="60"/>
      <c r="BK30" s="60"/>
      <c r="BL30" s="61" t="s">
        <v>130</v>
      </c>
      <c r="BM30" s="61" t="s">
        <v>125</v>
      </c>
      <c r="BN30" s="61" t="s">
        <v>125</v>
      </c>
      <c r="BO30" s="60"/>
      <c r="BP30" s="60"/>
      <c r="BQ30" s="61" t="s">
        <v>125</v>
      </c>
      <c r="BR30" s="61" t="s">
        <v>125</v>
      </c>
      <c r="BS30" s="61" t="s">
        <v>125</v>
      </c>
      <c r="BT30" s="61" t="s">
        <v>125</v>
      </c>
      <c r="BU30" s="61" t="s">
        <v>419</v>
      </c>
      <c r="BV30" s="61" t="s">
        <v>131</v>
      </c>
      <c r="BW30" s="61" t="s">
        <v>125</v>
      </c>
      <c r="BX30" s="61" t="s">
        <v>125</v>
      </c>
      <c r="BY30" s="61" t="s">
        <v>125</v>
      </c>
      <c r="BZ30" s="61" t="s">
        <v>125</v>
      </c>
      <c r="CA30" s="61" t="s">
        <v>125</v>
      </c>
      <c r="CB30" s="61" t="s">
        <v>125</v>
      </c>
      <c r="CC30" s="60">
        <v>0</v>
      </c>
      <c r="CD30" s="60">
        <v>0</v>
      </c>
      <c r="CE30" s="60">
        <v>0</v>
      </c>
      <c r="CF30" s="63"/>
      <c r="CG30" s="63"/>
      <c r="CH30" s="61" t="s">
        <v>125</v>
      </c>
      <c r="CI30" s="64"/>
      <c r="CJ30" s="60"/>
      <c r="CK30" s="61" t="s">
        <v>125</v>
      </c>
      <c r="CL30" s="60"/>
      <c r="CM30" s="60"/>
      <c r="CN30" s="61" t="s">
        <v>125</v>
      </c>
      <c r="CO30" s="60"/>
      <c r="CP30" s="60"/>
      <c r="CQ30" s="61" t="s">
        <v>125</v>
      </c>
      <c r="CR30" s="60"/>
      <c r="CS30" s="60"/>
      <c r="CT30" s="61" t="s">
        <v>125</v>
      </c>
      <c r="CU30" s="61" t="s">
        <v>125</v>
      </c>
      <c r="CV30" s="61" t="s">
        <v>125</v>
      </c>
      <c r="CW30" s="61" t="s">
        <v>125</v>
      </c>
      <c r="CX30" s="61" t="s">
        <v>125</v>
      </c>
      <c r="CY30" s="61" t="s">
        <v>125</v>
      </c>
      <c r="CZ30" s="63">
        <v>40544</v>
      </c>
      <c r="DA30" s="61" t="s">
        <v>317</v>
      </c>
      <c r="DB30" s="61" t="s">
        <v>125</v>
      </c>
      <c r="DC30" s="61" t="s">
        <v>313</v>
      </c>
      <c r="DD30" s="61" t="s">
        <v>314</v>
      </c>
      <c r="DE30" s="61" t="s">
        <v>125</v>
      </c>
      <c r="DF30" s="61" t="s">
        <v>125</v>
      </c>
      <c r="DG30" s="61" t="s">
        <v>125</v>
      </c>
      <c r="DH30" s="60">
        <v>0</v>
      </c>
      <c r="DI30" s="61" t="s">
        <v>125</v>
      </c>
      <c r="DJ30" s="61" t="s">
        <v>132</v>
      </c>
      <c r="DK30" s="61" t="s">
        <v>125</v>
      </c>
      <c r="DL30" s="61" t="s">
        <v>125</v>
      </c>
      <c r="DM30" s="61" t="s">
        <v>125</v>
      </c>
      <c r="DN30" s="61" t="s">
        <v>486</v>
      </c>
      <c r="DO30" s="61" t="s">
        <v>485</v>
      </c>
      <c r="DP30" s="61" t="s">
        <v>125</v>
      </c>
      <c r="DQ30" s="61" t="s">
        <v>125</v>
      </c>
      <c r="DR30" s="61" t="s">
        <v>125</v>
      </c>
      <c r="DS30" s="61" t="s">
        <v>125</v>
      </c>
      <c r="DT30" s="61" t="s">
        <v>125</v>
      </c>
      <c r="DU30" s="61" t="s">
        <v>418</v>
      </c>
      <c r="DV30" s="61" t="s">
        <v>125</v>
      </c>
      <c r="DW30" s="61" t="s">
        <v>125</v>
      </c>
    </row>
    <row r="31" spans="2:127" x14ac:dyDescent="0.25">
      <c r="B31" s="60">
        <v>12475</v>
      </c>
      <c r="C31" s="63">
        <v>40179</v>
      </c>
      <c r="D31" s="64">
        <v>0</v>
      </c>
      <c r="E31" s="61" t="s">
        <v>302</v>
      </c>
      <c r="F31" s="61" t="s">
        <v>303</v>
      </c>
      <c r="G31" s="61" t="s">
        <v>122</v>
      </c>
      <c r="H31" s="61" t="s">
        <v>324</v>
      </c>
      <c r="I31" s="61" t="s">
        <v>305</v>
      </c>
      <c r="J31" s="61" t="s">
        <v>315</v>
      </c>
      <c r="K31" s="61" t="s">
        <v>133</v>
      </c>
      <c r="L31" s="60">
        <v>-42</v>
      </c>
      <c r="M31" s="61" t="s">
        <v>306</v>
      </c>
      <c r="N31" s="60">
        <v>-368928</v>
      </c>
      <c r="O31" s="61" t="s">
        <v>485</v>
      </c>
      <c r="P31" s="60">
        <v>30</v>
      </c>
      <c r="Q31" s="60">
        <v>72.424299912269802</v>
      </c>
      <c r="R31" s="22">
        <f>'Price Book'!$B$17*'Exchange Rates FWD'!$R$9</f>
        <v>72.42429991226912</v>
      </c>
      <c r="S31" s="22">
        <f t="shared" si="0"/>
        <v>6.8212102632969618E-13</v>
      </c>
      <c r="T31" s="60">
        <v>8784</v>
      </c>
      <c r="U31" s="60">
        <v>-26719352.118033901</v>
      </c>
      <c r="V31" s="22">
        <f t="shared" si="1"/>
        <v>-26719352.118033875</v>
      </c>
      <c r="W31" s="22">
        <f t="shared" si="2"/>
        <v>9.7596049387863057E-16</v>
      </c>
      <c r="X31" s="60">
        <v>-26719352.118033901</v>
      </c>
      <c r="Y31" s="61" t="s">
        <v>134</v>
      </c>
      <c r="Z31" s="60"/>
      <c r="AA31" s="60"/>
      <c r="AB31" s="61" t="s">
        <v>126</v>
      </c>
      <c r="AC31" s="61" t="s">
        <v>126</v>
      </c>
      <c r="AD31" s="61" t="s">
        <v>127</v>
      </c>
      <c r="AE31" s="61" t="s">
        <v>408</v>
      </c>
      <c r="AF31" s="61" t="s">
        <v>308</v>
      </c>
      <c r="AG31" s="61" t="s">
        <v>185</v>
      </c>
      <c r="AH31" s="61" t="s">
        <v>125</v>
      </c>
      <c r="AI31" s="61" t="s">
        <v>125</v>
      </c>
      <c r="AJ31" s="61" t="s">
        <v>125</v>
      </c>
      <c r="AK31" s="61" t="s">
        <v>125</v>
      </c>
      <c r="AL31" s="61" t="s">
        <v>125</v>
      </c>
      <c r="AM31" s="63">
        <v>40909</v>
      </c>
      <c r="AN31" s="63">
        <v>41274</v>
      </c>
      <c r="AO31" s="61" t="s">
        <v>128</v>
      </c>
      <c r="AP31" s="60">
        <v>8784</v>
      </c>
      <c r="AQ31" s="61" t="s">
        <v>125</v>
      </c>
      <c r="AR31" s="60"/>
      <c r="AS31" s="63"/>
      <c r="AT31" s="61" t="s">
        <v>125</v>
      </c>
      <c r="AU31" s="61" t="s">
        <v>125</v>
      </c>
      <c r="AV31" s="61" t="s">
        <v>310</v>
      </c>
      <c r="AW31" s="61" t="s">
        <v>129</v>
      </c>
      <c r="AX31" s="60">
        <v>0</v>
      </c>
      <c r="AY31" s="60">
        <v>0</v>
      </c>
      <c r="AZ31" s="61" t="s">
        <v>408</v>
      </c>
      <c r="BA31" s="60">
        <v>0</v>
      </c>
      <c r="BB31" s="60">
        <v>0</v>
      </c>
      <c r="BC31" s="61" t="s">
        <v>408</v>
      </c>
      <c r="BD31" s="60">
        <v>0</v>
      </c>
      <c r="BE31" s="60">
        <v>0</v>
      </c>
      <c r="BF31" s="61" t="s">
        <v>408</v>
      </c>
      <c r="BG31" s="60">
        <v>0</v>
      </c>
      <c r="BH31" s="60">
        <v>0</v>
      </c>
      <c r="BI31" s="61" t="s">
        <v>408</v>
      </c>
      <c r="BJ31" s="60"/>
      <c r="BK31" s="60"/>
      <c r="BL31" s="61" t="s">
        <v>130</v>
      </c>
      <c r="BM31" s="61" t="s">
        <v>125</v>
      </c>
      <c r="BN31" s="61" t="s">
        <v>125</v>
      </c>
      <c r="BO31" s="60"/>
      <c r="BP31" s="60"/>
      <c r="BQ31" s="61" t="s">
        <v>125</v>
      </c>
      <c r="BR31" s="61" t="s">
        <v>125</v>
      </c>
      <c r="BS31" s="61" t="s">
        <v>125</v>
      </c>
      <c r="BT31" s="61" t="s">
        <v>125</v>
      </c>
      <c r="BU31" s="61" t="s">
        <v>420</v>
      </c>
      <c r="BV31" s="61" t="s">
        <v>131</v>
      </c>
      <c r="BW31" s="61" t="s">
        <v>125</v>
      </c>
      <c r="BX31" s="61" t="s">
        <v>125</v>
      </c>
      <c r="BY31" s="61" t="s">
        <v>125</v>
      </c>
      <c r="BZ31" s="61" t="s">
        <v>125</v>
      </c>
      <c r="CA31" s="61" t="s">
        <v>125</v>
      </c>
      <c r="CB31" s="61" t="s">
        <v>125</v>
      </c>
      <c r="CC31" s="60">
        <v>0</v>
      </c>
      <c r="CD31" s="60">
        <v>0</v>
      </c>
      <c r="CE31" s="60">
        <v>0</v>
      </c>
      <c r="CF31" s="63"/>
      <c r="CG31" s="63"/>
      <c r="CH31" s="61" t="s">
        <v>125</v>
      </c>
      <c r="CI31" s="64"/>
      <c r="CJ31" s="60"/>
      <c r="CK31" s="61" t="s">
        <v>125</v>
      </c>
      <c r="CL31" s="60"/>
      <c r="CM31" s="60"/>
      <c r="CN31" s="61" t="s">
        <v>125</v>
      </c>
      <c r="CO31" s="60"/>
      <c r="CP31" s="60"/>
      <c r="CQ31" s="61" t="s">
        <v>125</v>
      </c>
      <c r="CR31" s="60"/>
      <c r="CS31" s="60"/>
      <c r="CT31" s="61" t="s">
        <v>125</v>
      </c>
      <c r="CU31" s="61" t="s">
        <v>125</v>
      </c>
      <c r="CV31" s="61" t="s">
        <v>125</v>
      </c>
      <c r="CW31" s="61" t="s">
        <v>125</v>
      </c>
      <c r="CX31" s="61" t="s">
        <v>125</v>
      </c>
      <c r="CY31" s="61" t="s">
        <v>125</v>
      </c>
      <c r="CZ31" s="63">
        <v>40544</v>
      </c>
      <c r="DA31" s="61" t="s">
        <v>317</v>
      </c>
      <c r="DB31" s="61" t="s">
        <v>125</v>
      </c>
      <c r="DC31" s="61" t="s">
        <v>313</v>
      </c>
      <c r="DD31" s="61" t="s">
        <v>314</v>
      </c>
      <c r="DE31" s="61" t="s">
        <v>125</v>
      </c>
      <c r="DF31" s="61" t="s">
        <v>125</v>
      </c>
      <c r="DG31" s="61" t="s">
        <v>125</v>
      </c>
      <c r="DH31" s="60">
        <v>0</v>
      </c>
      <c r="DI31" s="61" t="s">
        <v>125</v>
      </c>
      <c r="DJ31" s="61" t="s">
        <v>132</v>
      </c>
      <c r="DK31" s="61" t="s">
        <v>125</v>
      </c>
      <c r="DL31" s="61" t="s">
        <v>125</v>
      </c>
      <c r="DM31" s="61" t="s">
        <v>125</v>
      </c>
      <c r="DN31" s="61" t="s">
        <v>486</v>
      </c>
      <c r="DO31" s="61" t="s">
        <v>485</v>
      </c>
      <c r="DP31" s="61" t="s">
        <v>125</v>
      </c>
      <c r="DQ31" s="61" t="s">
        <v>125</v>
      </c>
      <c r="DR31" s="61" t="s">
        <v>125</v>
      </c>
      <c r="DS31" s="61" t="s">
        <v>125</v>
      </c>
      <c r="DT31" s="61" t="s">
        <v>125</v>
      </c>
      <c r="DU31" s="61" t="s">
        <v>418</v>
      </c>
      <c r="DV31" s="61" t="s">
        <v>125</v>
      </c>
      <c r="DW31" s="61" t="s">
        <v>125</v>
      </c>
    </row>
    <row r="32" spans="2:127" x14ac:dyDescent="0.25">
      <c r="B32" s="60">
        <v>12375</v>
      </c>
      <c r="C32" s="63">
        <v>40179</v>
      </c>
      <c r="D32" s="64">
        <v>0</v>
      </c>
      <c r="E32" s="61" t="s">
        <v>302</v>
      </c>
      <c r="F32" s="61" t="s">
        <v>303</v>
      </c>
      <c r="G32" s="61" t="s">
        <v>122</v>
      </c>
      <c r="H32" s="61" t="s">
        <v>324</v>
      </c>
      <c r="I32" s="61" t="s">
        <v>305</v>
      </c>
      <c r="J32" s="61" t="s">
        <v>315</v>
      </c>
      <c r="K32" s="61" t="s">
        <v>123</v>
      </c>
      <c r="L32" s="60">
        <v>40</v>
      </c>
      <c r="M32" s="61" t="s">
        <v>306</v>
      </c>
      <c r="N32" s="60">
        <v>351360</v>
      </c>
      <c r="O32" s="61" t="s">
        <v>485</v>
      </c>
      <c r="P32" s="60">
        <v>28</v>
      </c>
      <c r="Q32" s="60">
        <v>72.424299912269802</v>
      </c>
      <c r="R32" s="22">
        <f>'Price Book'!$B$17*'Exchange Rates FWD'!$R$9</f>
        <v>72.42429991226912</v>
      </c>
      <c r="S32" s="22">
        <f t="shared" si="0"/>
        <v>6.8212102632969618E-13</v>
      </c>
      <c r="T32" s="60">
        <v>8784</v>
      </c>
      <c r="U32" s="60">
        <v>25447002.017175101</v>
      </c>
      <c r="V32" s="22">
        <f t="shared" si="1"/>
        <v>25447002.017175119</v>
      </c>
      <c r="W32" s="22">
        <f t="shared" si="2"/>
        <v>-7.3197037040897416E-16</v>
      </c>
      <c r="X32" s="60">
        <v>25447002.017175101</v>
      </c>
      <c r="Y32" s="61" t="s">
        <v>134</v>
      </c>
      <c r="Z32" s="60"/>
      <c r="AA32" s="60"/>
      <c r="AB32" s="61" t="s">
        <v>126</v>
      </c>
      <c r="AC32" s="61" t="s">
        <v>126</v>
      </c>
      <c r="AD32" s="61" t="s">
        <v>127</v>
      </c>
      <c r="AE32" s="61" t="s">
        <v>124</v>
      </c>
      <c r="AF32" s="61" t="s">
        <v>308</v>
      </c>
      <c r="AG32" s="61" t="s">
        <v>185</v>
      </c>
      <c r="AH32" s="61" t="s">
        <v>125</v>
      </c>
      <c r="AI32" s="61" t="s">
        <v>125</v>
      </c>
      <c r="AJ32" s="61" t="s">
        <v>125</v>
      </c>
      <c r="AK32" s="61" t="s">
        <v>125</v>
      </c>
      <c r="AL32" s="61" t="s">
        <v>125</v>
      </c>
      <c r="AM32" s="63">
        <v>40909</v>
      </c>
      <c r="AN32" s="63">
        <v>41274</v>
      </c>
      <c r="AO32" s="61" t="s">
        <v>128</v>
      </c>
      <c r="AP32" s="60">
        <v>8784</v>
      </c>
      <c r="AQ32" s="61" t="s">
        <v>125</v>
      </c>
      <c r="AR32" s="60"/>
      <c r="AS32" s="63"/>
      <c r="AT32" s="61" t="s">
        <v>125</v>
      </c>
      <c r="AU32" s="61" t="s">
        <v>125</v>
      </c>
      <c r="AV32" s="61" t="s">
        <v>310</v>
      </c>
      <c r="AW32" s="61" t="s">
        <v>129</v>
      </c>
      <c r="AX32" s="60">
        <v>0</v>
      </c>
      <c r="AY32" s="60">
        <v>0</v>
      </c>
      <c r="AZ32" s="61" t="s">
        <v>124</v>
      </c>
      <c r="BA32" s="60">
        <v>0</v>
      </c>
      <c r="BB32" s="60">
        <v>0</v>
      </c>
      <c r="BC32" s="61" t="s">
        <v>124</v>
      </c>
      <c r="BD32" s="60">
        <v>0</v>
      </c>
      <c r="BE32" s="60">
        <v>0</v>
      </c>
      <c r="BF32" s="61" t="s">
        <v>124</v>
      </c>
      <c r="BG32" s="60">
        <v>0</v>
      </c>
      <c r="BH32" s="60">
        <v>0</v>
      </c>
      <c r="BI32" s="61" t="s">
        <v>124</v>
      </c>
      <c r="BJ32" s="60"/>
      <c r="BK32" s="60"/>
      <c r="BL32" s="61" t="s">
        <v>130</v>
      </c>
      <c r="BM32" s="61" t="s">
        <v>125</v>
      </c>
      <c r="BN32" s="61" t="s">
        <v>125</v>
      </c>
      <c r="BO32" s="60"/>
      <c r="BP32" s="60"/>
      <c r="BQ32" s="61" t="s">
        <v>125</v>
      </c>
      <c r="BR32" s="61" t="s">
        <v>125</v>
      </c>
      <c r="BS32" s="61" t="s">
        <v>125</v>
      </c>
      <c r="BT32" s="61" t="s">
        <v>125</v>
      </c>
      <c r="BU32" s="61" t="s">
        <v>325</v>
      </c>
      <c r="BV32" s="61" t="s">
        <v>131</v>
      </c>
      <c r="BW32" s="61" t="s">
        <v>125</v>
      </c>
      <c r="BX32" s="61" t="s">
        <v>125</v>
      </c>
      <c r="BY32" s="61" t="s">
        <v>125</v>
      </c>
      <c r="BZ32" s="61" t="s">
        <v>125</v>
      </c>
      <c r="CA32" s="61" t="s">
        <v>125</v>
      </c>
      <c r="CB32" s="61" t="s">
        <v>125</v>
      </c>
      <c r="CC32" s="60">
        <v>0</v>
      </c>
      <c r="CD32" s="60">
        <v>0</v>
      </c>
      <c r="CE32" s="60">
        <v>0</v>
      </c>
      <c r="CF32" s="63"/>
      <c r="CG32" s="63"/>
      <c r="CH32" s="61" t="s">
        <v>125</v>
      </c>
      <c r="CI32" s="64"/>
      <c r="CJ32" s="60"/>
      <c r="CK32" s="61" t="s">
        <v>125</v>
      </c>
      <c r="CL32" s="60"/>
      <c r="CM32" s="60"/>
      <c r="CN32" s="61" t="s">
        <v>125</v>
      </c>
      <c r="CO32" s="60"/>
      <c r="CP32" s="60"/>
      <c r="CQ32" s="61" t="s">
        <v>125</v>
      </c>
      <c r="CR32" s="60"/>
      <c r="CS32" s="60"/>
      <c r="CT32" s="61" t="s">
        <v>125</v>
      </c>
      <c r="CU32" s="61" t="s">
        <v>125</v>
      </c>
      <c r="CV32" s="61" t="s">
        <v>125</v>
      </c>
      <c r="CW32" s="61" t="s">
        <v>125</v>
      </c>
      <c r="CX32" s="61" t="s">
        <v>125</v>
      </c>
      <c r="CY32" s="61" t="s">
        <v>125</v>
      </c>
      <c r="CZ32" s="63">
        <v>40544</v>
      </c>
      <c r="DA32" s="61" t="s">
        <v>317</v>
      </c>
      <c r="DB32" s="61" t="s">
        <v>125</v>
      </c>
      <c r="DC32" s="61" t="s">
        <v>313</v>
      </c>
      <c r="DD32" s="61" t="s">
        <v>314</v>
      </c>
      <c r="DE32" s="61" t="s">
        <v>125</v>
      </c>
      <c r="DF32" s="61" t="s">
        <v>125</v>
      </c>
      <c r="DG32" s="61" t="s">
        <v>125</v>
      </c>
      <c r="DH32" s="60">
        <v>0</v>
      </c>
      <c r="DI32" s="61" t="s">
        <v>125</v>
      </c>
      <c r="DJ32" s="61" t="s">
        <v>132</v>
      </c>
      <c r="DK32" s="61" t="s">
        <v>125</v>
      </c>
      <c r="DL32" s="61" t="s">
        <v>125</v>
      </c>
      <c r="DM32" s="61" t="s">
        <v>125</v>
      </c>
      <c r="DN32" s="61" t="s">
        <v>486</v>
      </c>
      <c r="DO32" s="61" t="s">
        <v>485</v>
      </c>
      <c r="DP32" s="61" t="s">
        <v>125</v>
      </c>
      <c r="DQ32" s="61" t="s">
        <v>125</v>
      </c>
      <c r="DR32" s="61" t="s">
        <v>125</v>
      </c>
      <c r="DS32" s="61" t="s">
        <v>125</v>
      </c>
      <c r="DT32" s="61" t="s">
        <v>125</v>
      </c>
      <c r="DU32" s="61" t="s">
        <v>326</v>
      </c>
      <c r="DV32" s="61" t="s">
        <v>125</v>
      </c>
      <c r="DW32" s="61" t="s">
        <v>125</v>
      </c>
    </row>
    <row r="33" spans="2:127" x14ac:dyDescent="0.25">
      <c r="B33" s="60">
        <v>12377</v>
      </c>
      <c r="C33" s="63">
        <v>40179</v>
      </c>
      <c r="D33" s="64">
        <v>0</v>
      </c>
      <c r="E33" s="61" t="s">
        <v>302</v>
      </c>
      <c r="F33" s="61" t="s">
        <v>303</v>
      </c>
      <c r="G33" s="61" t="s">
        <v>122</v>
      </c>
      <c r="H33" s="61" t="s">
        <v>324</v>
      </c>
      <c r="I33" s="61" t="s">
        <v>305</v>
      </c>
      <c r="J33" s="61" t="s">
        <v>315</v>
      </c>
      <c r="K33" s="61" t="s">
        <v>123</v>
      </c>
      <c r="L33" s="60">
        <v>41</v>
      </c>
      <c r="M33" s="61" t="s">
        <v>306</v>
      </c>
      <c r="N33" s="60">
        <v>360144</v>
      </c>
      <c r="O33" s="61" t="s">
        <v>485</v>
      </c>
      <c r="P33" s="60">
        <v>29</v>
      </c>
      <c r="Q33" s="60">
        <v>72.424299912269802</v>
      </c>
      <c r="R33" s="22">
        <f>'Price Book'!$B$17*'Exchange Rates FWD'!$R$9</f>
        <v>72.42429991226912</v>
      </c>
      <c r="S33" s="22">
        <f t="shared" si="0"/>
        <v>6.8212102632969618E-13</v>
      </c>
      <c r="T33" s="60">
        <v>8784</v>
      </c>
      <c r="U33" s="60">
        <v>26083177.067604501</v>
      </c>
      <c r="V33" s="22">
        <f t="shared" si="1"/>
        <v>26083177.067604497</v>
      </c>
      <c r="W33" s="22">
        <f t="shared" si="2"/>
        <v>1.42823486909068E-16</v>
      </c>
      <c r="X33" s="60">
        <v>26083177.067604501</v>
      </c>
      <c r="Y33" s="61" t="s">
        <v>134</v>
      </c>
      <c r="Z33" s="60"/>
      <c r="AA33" s="60"/>
      <c r="AB33" s="61" t="s">
        <v>126</v>
      </c>
      <c r="AC33" s="61" t="s">
        <v>126</v>
      </c>
      <c r="AD33" s="61" t="s">
        <v>127</v>
      </c>
      <c r="AE33" s="61" t="s">
        <v>124</v>
      </c>
      <c r="AF33" s="61" t="s">
        <v>308</v>
      </c>
      <c r="AG33" s="61" t="s">
        <v>185</v>
      </c>
      <c r="AH33" s="61" t="s">
        <v>125</v>
      </c>
      <c r="AI33" s="61" t="s">
        <v>125</v>
      </c>
      <c r="AJ33" s="61" t="s">
        <v>125</v>
      </c>
      <c r="AK33" s="61" t="s">
        <v>125</v>
      </c>
      <c r="AL33" s="61" t="s">
        <v>125</v>
      </c>
      <c r="AM33" s="63">
        <v>40909</v>
      </c>
      <c r="AN33" s="63">
        <v>41274</v>
      </c>
      <c r="AO33" s="61" t="s">
        <v>128</v>
      </c>
      <c r="AP33" s="60">
        <v>8784</v>
      </c>
      <c r="AQ33" s="61" t="s">
        <v>125</v>
      </c>
      <c r="AR33" s="60"/>
      <c r="AS33" s="63"/>
      <c r="AT33" s="61" t="s">
        <v>125</v>
      </c>
      <c r="AU33" s="61" t="s">
        <v>125</v>
      </c>
      <c r="AV33" s="61" t="s">
        <v>310</v>
      </c>
      <c r="AW33" s="61" t="s">
        <v>129</v>
      </c>
      <c r="AX33" s="60">
        <v>0</v>
      </c>
      <c r="AY33" s="60">
        <v>0</v>
      </c>
      <c r="AZ33" s="61" t="s">
        <v>124</v>
      </c>
      <c r="BA33" s="60">
        <v>0</v>
      </c>
      <c r="BB33" s="60">
        <v>0</v>
      </c>
      <c r="BC33" s="61" t="s">
        <v>124</v>
      </c>
      <c r="BD33" s="60">
        <v>0</v>
      </c>
      <c r="BE33" s="60">
        <v>0</v>
      </c>
      <c r="BF33" s="61" t="s">
        <v>124</v>
      </c>
      <c r="BG33" s="60">
        <v>0</v>
      </c>
      <c r="BH33" s="60">
        <v>0</v>
      </c>
      <c r="BI33" s="61" t="s">
        <v>124</v>
      </c>
      <c r="BJ33" s="60"/>
      <c r="BK33" s="60"/>
      <c r="BL33" s="61" t="s">
        <v>130</v>
      </c>
      <c r="BM33" s="61" t="s">
        <v>125</v>
      </c>
      <c r="BN33" s="61" t="s">
        <v>125</v>
      </c>
      <c r="BO33" s="60"/>
      <c r="BP33" s="60"/>
      <c r="BQ33" s="61" t="s">
        <v>125</v>
      </c>
      <c r="BR33" s="61" t="s">
        <v>125</v>
      </c>
      <c r="BS33" s="61" t="s">
        <v>125</v>
      </c>
      <c r="BT33" s="61" t="s">
        <v>125</v>
      </c>
      <c r="BU33" s="61" t="s">
        <v>327</v>
      </c>
      <c r="BV33" s="61" t="s">
        <v>131</v>
      </c>
      <c r="BW33" s="61" t="s">
        <v>125</v>
      </c>
      <c r="BX33" s="61" t="s">
        <v>125</v>
      </c>
      <c r="BY33" s="61" t="s">
        <v>125</v>
      </c>
      <c r="BZ33" s="61" t="s">
        <v>125</v>
      </c>
      <c r="CA33" s="61" t="s">
        <v>125</v>
      </c>
      <c r="CB33" s="61" t="s">
        <v>125</v>
      </c>
      <c r="CC33" s="60">
        <v>0</v>
      </c>
      <c r="CD33" s="60">
        <v>0</v>
      </c>
      <c r="CE33" s="60">
        <v>0</v>
      </c>
      <c r="CF33" s="63"/>
      <c r="CG33" s="63"/>
      <c r="CH33" s="61" t="s">
        <v>125</v>
      </c>
      <c r="CI33" s="64"/>
      <c r="CJ33" s="60"/>
      <c r="CK33" s="61" t="s">
        <v>125</v>
      </c>
      <c r="CL33" s="60"/>
      <c r="CM33" s="60"/>
      <c r="CN33" s="61" t="s">
        <v>125</v>
      </c>
      <c r="CO33" s="60"/>
      <c r="CP33" s="60"/>
      <c r="CQ33" s="61" t="s">
        <v>125</v>
      </c>
      <c r="CR33" s="60"/>
      <c r="CS33" s="60"/>
      <c r="CT33" s="61" t="s">
        <v>125</v>
      </c>
      <c r="CU33" s="61" t="s">
        <v>125</v>
      </c>
      <c r="CV33" s="61" t="s">
        <v>125</v>
      </c>
      <c r="CW33" s="61" t="s">
        <v>125</v>
      </c>
      <c r="CX33" s="61" t="s">
        <v>125</v>
      </c>
      <c r="CY33" s="61" t="s">
        <v>125</v>
      </c>
      <c r="CZ33" s="63">
        <v>40544</v>
      </c>
      <c r="DA33" s="61" t="s">
        <v>317</v>
      </c>
      <c r="DB33" s="61" t="s">
        <v>125</v>
      </c>
      <c r="DC33" s="61" t="s">
        <v>313</v>
      </c>
      <c r="DD33" s="61" t="s">
        <v>314</v>
      </c>
      <c r="DE33" s="61" t="s">
        <v>125</v>
      </c>
      <c r="DF33" s="61" t="s">
        <v>125</v>
      </c>
      <c r="DG33" s="61" t="s">
        <v>125</v>
      </c>
      <c r="DH33" s="60">
        <v>0</v>
      </c>
      <c r="DI33" s="61" t="s">
        <v>125</v>
      </c>
      <c r="DJ33" s="61" t="s">
        <v>132</v>
      </c>
      <c r="DK33" s="61" t="s">
        <v>125</v>
      </c>
      <c r="DL33" s="61" t="s">
        <v>125</v>
      </c>
      <c r="DM33" s="61" t="s">
        <v>125</v>
      </c>
      <c r="DN33" s="61" t="s">
        <v>486</v>
      </c>
      <c r="DO33" s="61" t="s">
        <v>485</v>
      </c>
      <c r="DP33" s="61" t="s">
        <v>125</v>
      </c>
      <c r="DQ33" s="61" t="s">
        <v>125</v>
      </c>
      <c r="DR33" s="61" t="s">
        <v>125</v>
      </c>
      <c r="DS33" s="61" t="s">
        <v>125</v>
      </c>
      <c r="DT33" s="61" t="s">
        <v>125</v>
      </c>
      <c r="DU33" s="61" t="s">
        <v>326</v>
      </c>
      <c r="DV33" s="61" t="s">
        <v>125</v>
      </c>
      <c r="DW33" s="61" t="s">
        <v>125</v>
      </c>
    </row>
    <row r="34" spans="2:127" x14ac:dyDescent="0.25">
      <c r="B34" s="60">
        <v>12379</v>
      </c>
      <c r="C34" s="63">
        <v>40179</v>
      </c>
      <c r="D34" s="64">
        <v>0</v>
      </c>
      <c r="E34" s="61" t="s">
        <v>302</v>
      </c>
      <c r="F34" s="61" t="s">
        <v>303</v>
      </c>
      <c r="G34" s="61" t="s">
        <v>122</v>
      </c>
      <c r="H34" s="61" t="s">
        <v>324</v>
      </c>
      <c r="I34" s="61" t="s">
        <v>305</v>
      </c>
      <c r="J34" s="61" t="s">
        <v>315</v>
      </c>
      <c r="K34" s="61" t="s">
        <v>133</v>
      </c>
      <c r="L34" s="60">
        <v>-42</v>
      </c>
      <c r="M34" s="61" t="s">
        <v>306</v>
      </c>
      <c r="N34" s="60">
        <v>-368928</v>
      </c>
      <c r="O34" s="61" t="s">
        <v>485</v>
      </c>
      <c r="P34" s="60">
        <v>30</v>
      </c>
      <c r="Q34" s="60">
        <v>72.424299912269802</v>
      </c>
      <c r="R34" s="22">
        <f>'Price Book'!$B$17*'Exchange Rates FWD'!$R$9</f>
        <v>72.42429991226912</v>
      </c>
      <c r="S34" s="22">
        <f t="shared" si="0"/>
        <v>6.8212102632969618E-13</v>
      </c>
      <c r="T34" s="60">
        <v>8784</v>
      </c>
      <c r="U34" s="60">
        <v>-26719352.118033901</v>
      </c>
      <c r="V34" s="22">
        <f t="shared" si="1"/>
        <v>-26719352.118033875</v>
      </c>
      <c r="W34" s="22">
        <f t="shared" si="2"/>
        <v>9.7596049387863057E-16</v>
      </c>
      <c r="X34" s="60">
        <v>-26719352.118033901</v>
      </c>
      <c r="Y34" s="61" t="s">
        <v>134</v>
      </c>
      <c r="Z34" s="60"/>
      <c r="AA34" s="60"/>
      <c r="AB34" s="61" t="s">
        <v>126</v>
      </c>
      <c r="AC34" s="61" t="s">
        <v>126</v>
      </c>
      <c r="AD34" s="61" t="s">
        <v>127</v>
      </c>
      <c r="AE34" s="61" t="s">
        <v>124</v>
      </c>
      <c r="AF34" s="61" t="s">
        <v>308</v>
      </c>
      <c r="AG34" s="61" t="s">
        <v>185</v>
      </c>
      <c r="AH34" s="61" t="s">
        <v>125</v>
      </c>
      <c r="AI34" s="61" t="s">
        <v>125</v>
      </c>
      <c r="AJ34" s="61" t="s">
        <v>125</v>
      </c>
      <c r="AK34" s="61" t="s">
        <v>125</v>
      </c>
      <c r="AL34" s="61" t="s">
        <v>125</v>
      </c>
      <c r="AM34" s="63">
        <v>40909</v>
      </c>
      <c r="AN34" s="63">
        <v>41274</v>
      </c>
      <c r="AO34" s="61" t="s">
        <v>128</v>
      </c>
      <c r="AP34" s="60">
        <v>8784</v>
      </c>
      <c r="AQ34" s="61" t="s">
        <v>125</v>
      </c>
      <c r="AR34" s="60"/>
      <c r="AS34" s="63"/>
      <c r="AT34" s="61" t="s">
        <v>125</v>
      </c>
      <c r="AU34" s="61" t="s">
        <v>125</v>
      </c>
      <c r="AV34" s="61" t="s">
        <v>310</v>
      </c>
      <c r="AW34" s="61" t="s">
        <v>129</v>
      </c>
      <c r="AX34" s="60">
        <v>0</v>
      </c>
      <c r="AY34" s="60">
        <v>0</v>
      </c>
      <c r="AZ34" s="61" t="s">
        <v>124</v>
      </c>
      <c r="BA34" s="60">
        <v>0</v>
      </c>
      <c r="BB34" s="60">
        <v>0</v>
      </c>
      <c r="BC34" s="61" t="s">
        <v>124</v>
      </c>
      <c r="BD34" s="60">
        <v>0</v>
      </c>
      <c r="BE34" s="60">
        <v>0</v>
      </c>
      <c r="BF34" s="61" t="s">
        <v>124</v>
      </c>
      <c r="BG34" s="60">
        <v>0</v>
      </c>
      <c r="BH34" s="60">
        <v>0</v>
      </c>
      <c r="BI34" s="61" t="s">
        <v>124</v>
      </c>
      <c r="BJ34" s="60"/>
      <c r="BK34" s="60"/>
      <c r="BL34" s="61" t="s">
        <v>130</v>
      </c>
      <c r="BM34" s="61" t="s">
        <v>125</v>
      </c>
      <c r="BN34" s="61" t="s">
        <v>125</v>
      </c>
      <c r="BO34" s="60"/>
      <c r="BP34" s="60"/>
      <c r="BQ34" s="61" t="s">
        <v>125</v>
      </c>
      <c r="BR34" s="61" t="s">
        <v>125</v>
      </c>
      <c r="BS34" s="61" t="s">
        <v>125</v>
      </c>
      <c r="BT34" s="61" t="s">
        <v>125</v>
      </c>
      <c r="BU34" s="61" t="s">
        <v>328</v>
      </c>
      <c r="BV34" s="61" t="s">
        <v>131</v>
      </c>
      <c r="BW34" s="61" t="s">
        <v>125</v>
      </c>
      <c r="BX34" s="61" t="s">
        <v>125</v>
      </c>
      <c r="BY34" s="61" t="s">
        <v>125</v>
      </c>
      <c r="BZ34" s="61" t="s">
        <v>125</v>
      </c>
      <c r="CA34" s="61" t="s">
        <v>125</v>
      </c>
      <c r="CB34" s="61" t="s">
        <v>125</v>
      </c>
      <c r="CC34" s="60">
        <v>0</v>
      </c>
      <c r="CD34" s="60">
        <v>0</v>
      </c>
      <c r="CE34" s="60">
        <v>0</v>
      </c>
      <c r="CF34" s="63"/>
      <c r="CG34" s="63"/>
      <c r="CH34" s="61" t="s">
        <v>125</v>
      </c>
      <c r="CI34" s="64"/>
      <c r="CJ34" s="60"/>
      <c r="CK34" s="61" t="s">
        <v>125</v>
      </c>
      <c r="CL34" s="60"/>
      <c r="CM34" s="60"/>
      <c r="CN34" s="61" t="s">
        <v>125</v>
      </c>
      <c r="CO34" s="60"/>
      <c r="CP34" s="60"/>
      <c r="CQ34" s="61" t="s">
        <v>125</v>
      </c>
      <c r="CR34" s="60"/>
      <c r="CS34" s="60"/>
      <c r="CT34" s="61" t="s">
        <v>125</v>
      </c>
      <c r="CU34" s="61" t="s">
        <v>125</v>
      </c>
      <c r="CV34" s="61" t="s">
        <v>125</v>
      </c>
      <c r="CW34" s="61" t="s">
        <v>125</v>
      </c>
      <c r="CX34" s="61" t="s">
        <v>125</v>
      </c>
      <c r="CY34" s="61" t="s">
        <v>125</v>
      </c>
      <c r="CZ34" s="63">
        <v>40544</v>
      </c>
      <c r="DA34" s="61" t="s">
        <v>317</v>
      </c>
      <c r="DB34" s="61" t="s">
        <v>125</v>
      </c>
      <c r="DC34" s="61" t="s">
        <v>313</v>
      </c>
      <c r="DD34" s="61" t="s">
        <v>314</v>
      </c>
      <c r="DE34" s="61" t="s">
        <v>125</v>
      </c>
      <c r="DF34" s="61" t="s">
        <v>125</v>
      </c>
      <c r="DG34" s="61" t="s">
        <v>125</v>
      </c>
      <c r="DH34" s="60">
        <v>0</v>
      </c>
      <c r="DI34" s="61" t="s">
        <v>125</v>
      </c>
      <c r="DJ34" s="61" t="s">
        <v>132</v>
      </c>
      <c r="DK34" s="61" t="s">
        <v>125</v>
      </c>
      <c r="DL34" s="61" t="s">
        <v>125</v>
      </c>
      <c r="DM34" s="61" t="s">
        <v>125</v>
      </c>
      <c r="DN34" s="61" t="s">
        <v>486</v>
      </c>
      <c r="DO34" s="61" t="s">
        <v>485</v>
      </c>
      <c r="DP34" s="61" t="s">
        <v>125</v>
      </c>
      <c r="DQ34" s="61" t="s">
        <v>125</v>
      </c>
      <c r="DR34" s="61" t="s">
        <v>125</v>
      </c>
      <c r="DS34" s="61" t="s">
        <v>125</v>
      </c>
      <c r="DT34" s="61" t="s">
        <v>125</v>
      </c>
      <c r="DU34" s="61" t="s">
        <v>326</v>
      </c>
      <c r="DV34" s="61" t="s">
        <v>125</v>
      </c>
      <c r="DW34" s="61" t="s">
        <v>125</v>
      </c>
    </row>
    <row r="35" spans="2:127" x14ac:dyDescent="0.25">
      <c r="B35" s="60">
        <v>12477</v>
      </c>
      <c r="C35" s="63">
        <v>40179</v>
      </c>
      <c r="D35" s="64">
        <v>0</v>
      </c>
      <c r="E35" s="61" t="s">
        <v>302</v>
      </c>
      <c r="F35" s="61" t="s">
        <v>303</v>
      </c>
      <c r="G35" s="61" t="s">
        <v>122</v>
      </c>
      <c r="H35" s="61" t="s">
        <v>324</v>
      </c>
      <c r="I35" s="61" t="s">
        <v>305</v>
      </c>
      <c r="J35" s="61" t="s">
        <v>315</v>
      </c>
      <c r="K35" s="61" t="s">
        <v>123</v>
      </c>
      <c r="L35" s="60">
        <v>40</v>
      </c>
      <c r="M35" s="61" t="s">
        <v>306</v>
      </c>
      <c r="N35" s="60">
        <v>351360</v>
      </c>
      <c r="O35" s="61" t="s">
        <v>485</v>
      </c>
      <c r="P35" s="60">
        <v>28</v>
      </c>
      <c r="Q35" s="60">
        <v>72.424299912269802</v>
      </c>
      <c r="R35" s="22">
        <f>'Price Book'!$B$17*'Exchange Rates FWD'!$R$9</f>
        <v>72.42429991226912</v>
      </c>
      <c r="S35" s="22">
        <f t="shared" si="0"/>
        <v>6.8212102632969618E-13</v>
      </c>
      <c r="T35" s="60">
        <v>8784</v>
      </c>
      <c r="U35" s="60">
        <v>25447002.017175101</v>
      </c>
      <c r="V35" s="22">
        <f t="shared" si="1"/>
        <v>25447002.017175119</v>
      </c>
      <c r="W35" s="22">
        <f t="shared" si="2"/>
        <v>-7.3197037040897416E-16</v>
      </c>
      <c r="X35" s="60">
        <v>25447002.017175101</v>
      </c>
      <c r="Y35" s="61" t="s">
        <v>134</v>
      </c>
      <c r="Z35" s="60"/>
      <c r="AA35" s="60"/>
      <c r="AB35" s="61" t="s">
        <v>126</v>
      </c>
      <c r="AC35" s="61" t="s">
        <v>126</v>
      </c>
      <c r="AD35" s="61" t="s">
        <v>127</v>
      </c>
      <c r="AE35" s="61" t="s">
        <v>408</v>
      </c>
      <c r="AF35" s="61" t="s">
        <v>308</v>
      </c>
      <c r="AG35" s="61" t="s">
        <v>185</v>
      </c>
      <c r="AH35" s="61" t="s">
        <v>125</v>
      </c>
      <c r="AI35" s="61" t="s">
        <v>125</v>
      </c>
      <c r="AJ35" s="61" t="s">
        <v>125</v>
      </c>
      <c r="AK35" s="61" t="s">
        <v>125</v>
      </c>
      <c r="AL35" s="61" t="s">
        <v>125</v>
      </c>
      <c r="AM35" s="63">
        <v>40909</v>
      </c>
      <c r="AN35" s="63">
        <v>41274</v>
      </c>
      <c r="AO35" s="61" t="s">
        <v>128</v>
      </c>
      <c r="AP35" s="60">
        <v>8784</v>
      </c>
      <c r="AQ35" s="61" t="s">
        <v>125</v>
      </c>
      <c r="AR35" s="60"/>
      <c r="AS35" s="63"/>
      <c r="AT35" s="61" t="s">
        <v>125</v>
      </c>
      <c r="AU35" s="61" t="s">
        <v>125</v>
      </c>
      <c r="AV35" s="61" t="s">
        <v>310</v>
      </c>
      <c r="AW35" s="61" t="s">
        <v>129</v>
      </c>
      <c r="AX35" s="60">
        <v>0</v>
      </c>
      <c r="AY35" s="60">
        <v>0</v>
      </c>
      <c r="AZ35" s="61" t="s">
        <v>408</v>
      </c>
      <c r="BA35" s="60">
        <v>0</v>
      </c>
      <c r="BB35" s="60">
        <v>0</v>
      </c>
      <c r="BC35" s="61" t="s">
        <v>408</v>
      </c>
      <c r="BD35" s="60">
        <v>0</v>
      </c>
      <c r="BE35" s="60">
        <v>0</v>
      </c>
      <c r="BF35" s="61" t="s">
        <v>408</v>
      </c>
      <c r="BG35" s="60">
        <v>0</v>
      </c>
      <c r="BH35" s="60">
        <v>0</v>
      </c>
      <c r="BI35" s="61" t="s">
        <v>408</v>
      </c>
      <c r="BJ35" s="60"/>
      <c r="BK35" s="60"/>
      <c r="BL35" s="61" t="s">
        <v>130</v>
      </c>
      <c r="BM35" s="61" t="s">
        <v>125</v>
      </c>
      <c r="BN35" s="61" t="s">
        <v>125</v>
      </c>
      <c r="BO35" s="60"/>
      <c r="BP35" s="60"/>
      <c r="BQ35" s="61" t="s">
        <v>125</v>
      </c>
      <c r="BR35" s="61" t="s">
        <v>125</v>
      </c>
      <c r="BS35" s="61" t="s">
        <v>125</v>
      </c>
      <c r="BT35" s="61" t="s">
        <v>125</v>
      </c>
      <c r="BU35" s="61" t="s">
        <v>421</v>
      </c>
      <c r="BV35" s="61" t="s">
        <v>131</v>
      </c>
      <c r="BW35" s="61" t="s">
        <v>125</v>
      </c>
      <c r="BX35" s="61" t="s">
        <v>125</v>
      </c>
      <c r="BY35" s="61" t="s">
        <v>125</v>
      </c>
      <c r="BZ35" s="61" t="s">
        <v>125</v>
      </c>
      <c r="CA35" s="61" t="s">
        <v>125</v>
      </c>
      <c r="CB35" s="61" t="s">
        <v>125</v>
      </c>
      <c r="CC35" s="60">
        <v>0</v>
      </c>
      <c r="CD35" s="60">
        <v>0</v>
      </c>
      <c r="CE35" s="60">
        <v>0</v>
      </c>
      <c r="CF35" s="63"/>
      <c r="CG35" s="63"/>
      <c r="CH35" s="61" t="s">
        <v>125</v>
      </c>
      <c r="CI35" s="64"/>
      <c r="CJ35" s="60"/>
      <c r="CK35" s="61" t="s">
        <v>125</v>
      </c>
      <c r="CL35" s="60"/>
      <c r="CM35" s="60"/>
      <c r="CN35" s="61" t="s">
        <v>125</v>
      </c>
      <c r="CO35" s="60"/>
      <c r="CP35" s="60"/>
      <c r="CQ35" s="61" t="s">
        <v>125</v>
      </c>
      <c r="CR35" s="60"/>
      <c r="CS35" s="60"/>
      <c r="CT35" s="61" t="s">
        <v>125</v>
      </c>
      <c r="CU35" s="61" t="s">
        <v>125</v>
      </c>
      <c r="CV35" s="61" t="s">
        <v>125</v>
      </c>
      <c r="CW35" s="61" t="s">
        <v>125</v>
      </c>
      <c r="CX35" s="61" t="s">
        <v>125</v>
      </c>
      <c r="CY35" s="61" t="s">
        <v>125</v>
      </c>
      <c r="CZ35" s="63">
        <v>40848</v>
      </c>
      <c r="DA35" s="61" t="s">
        <v>317</v>
      </c>
      <c r="DB35" s="61" t="s">
        <v>125</v>
      </c>
      <c r="DC35" s="61" t="s">
        <v>313</v>
      </c>
      <c r="DD35" s="61" t="s">
        <v>314</v>
      </c>
      <c r="DE35" s="61" t="s">
        <v>125</v>
      </c>
      <c r="DF35" s="61" t="s">
        <v>125</v>
      </c>
      <c r="DG35" s="61" t="s">
        <v>125</v>
      </c>
      <c r="DH35" s="60">
        <v>0</v>
      </c>
      <c r="DI35" s="61" t="s">
        <v>125</v>
      </c>
      <c r="DJ35" s="61" t="s">
        <v>132</v>
      </c>
      <c r="DK35" s="61" t="s">
        <v>125</v>
      </c>
      <c r="DL35" s="61" t="s">
        <v>125</v>
      </c>
      <c r="DM35" s="61" t="s">
        <v>125</v>
      </c>
      <c r="DN35" s="61" t="s">
        <v>486</v>
      </c>
      <c r="DO35" s="61" t="s">
        <v>485</v>
      </c>
      <c r="DP35" s="61" t="s">
        <v>125</v>
      </c>
      <c r="DQ35" s="61" t="s">
        <v>125</v>
      </c>
      <c r="DR35" s="61" t="s">
        <v>125</v>
      </c>
      <c r="DS35" s="61" t="s">
        <v>125</v>
      </c>
      <c r="DT35" s="61" t="s">
        <v>125</v>
      </c>
      <c r="DU35" s="61" t="s">
        <v>422</v>
      </c>
      <c r="DV35" s="61" t="s">
        <v>125</v>
      </c>
      <c r="DW35" s="61" t="s">
        <v>125</v>
      </c>
    </row>
    <row r="36" spans="2:127" x14ac:dyDescent="0.25">
      <c r="B36" s="60">
        <v>12479</v>
      </c>
      <c r="C36" s="63">
        <v>40483</v>
      </c>
      <c r="D36" s="64">
        <v>0</v>
      </c>
      <c r="E36" s="61" t="s">
        <v>302</v>
      </c>
      <c r="F36" s="61" t="s">
        <v>303</v>
      </c>
      <c r="G36" s="61" t="s">
        <v>122</v>
      </c>
      <c r="H36" s="61" t="s">
        <v>324</v>
      </c>
      <c r="I36" s="61" t="s">
        <v>305</v>
      </c>
      <c r="J36" s="61" t="s">
        <v>315</v>
      </c>
      <c r="K36" s="61" t="s">
        <v>123</v>
      </c>
      <c r="L36" s="60">
        <v>41</v>
      </c>
      <c r="M36" s="61" t="s">
        <v>306</v>
      </c>
      <c r="N36" s="60">
        <v>360144</v>
      </c>
      <c r="O36" s="61" t="s">
        <v>485</v>
      </c>
      <c r="P36" s="60">
        <v>29</v>
      </c>
      <c r="Q36" s="60">
        <v>72.424299912269802</v>
      </c>
      <c r="R36" s="22">
        <f>'Price Book'!$B$17*'Exchange Rates FWD'!$R$9</f>
        <v>72.42429991226912</v>
      </c>
      <c r="S36" s="22">
        <f t="shared" si="0"/>
        <v>6.8212102632969618E-13</v>
      </c>
      <c r="T36" s="60">
        <v>8784</v>
      </c>
      <c r="U36" s="60">
        <v>26083177.067604501</v>
      </c>
      <c r="V36" s="22">
        <f t="shared" si="1"/>
        <v>26083177.067604497</v>
      </c>
      <c r="W36" s="22">
        <f t="shared" si="2"/>
        <v>1.42823486909068E-16</v>
      </c>
      <c r="X36" s="60">
        <v>26083177.067604501</v>
      </c>
      <c r="Y36" s="61" t="s">
        <v>134</v>
      </c>
      <c r="Z36" s="60"/>
      <c r="AA36" s="60"/>
      <c r="AB36" s="61" t="s">
        <v>126</v>
      </c>
      <c r="AC36" s="61" t="s">
        <v>126</v>
      </c>
      <c r="AD36" s="61" t="s">
        <v>127</v>
      </c>
      <c r="AE36" s="61" t="s">
        <v>408</v>
      </c>
      <c r="AF36" s="61" t="s">
        <v>308</v>
      </c>
      <c r="AG36" s="61" t="s">
        <v>185</v>
      </c>
      <c r="AH36" s="61" t="s">
        <v>125</v>
      </c>
      <c r="AI36" s="61" t="s">
        <v>125</v>
      </c>
      <c r="AJ36" s="61" t="s">
        <v>125</v>
      </c>
      <c r="AK36" s="61" t="s">
        <v>125</v>
      </c>
      <c r="AL36" s="61" t="s">
        <v>125</v>
      </c>
      <c r="AM36" s="63">
        <v>40909</v>
      </c>
      <c r="AN36" s="63">
        <v>41274</v>
      </c>
      <c r="AO36" s="61" t="s">
        <v>128</v>
      </c>
      <c r="AP36" s="60">
        <v>8784</v>
      </c>
      <c r="AQ36" s="61" t="s">
        <v>125</v>
      </c>
      <c r="AR36" s="60"/>
      <c r="AS36" s="63"/>
      <c r="AT36" s="61" t="s">
        <v>125</v>
      </c>
      <c r="AU36" s="61" t="s">
        <v>125</v>
      </c>
      <c r="AV36" s="61" t="s">
        <v>310</v>
      </c>
      <c r="AW36" s="61" t="s">
        <v>129</v>
      </c>
      <c r="AX36" s="60">
        <v>0</v>
      </c>
      <c r="AY36" s="60">
        <v>0</v>
      </c>
      <c r="AZ36" s="61" t="s">
        <v>408</v>
      </c>
      <c r="BA36" s="60">
        <v>0</v>
      </c>
      <c r="BB36" s="60">
        <v>0</v>
      </c>
      <c r="BC36" s="61" t="s">
        <v>408</v>
      </c>
      <c r="BD36" s="60">
        <v>0</v>
      </c>
      <c r="BE36" s="60">
        <v>0</v>
      </c>
      <c r="BF36" s="61" t="s">
        <v>408</v>
      </c>
      <c r="BG36" s="60">
        <v>0</v>
      </c>
      <c r="BH36" s="60">
        <v>0</v>
      </c>
      <c r="BI36" s="61" t="s">
        <v>408</v>
      </c>
      <c r="BJ36" s="60"/>
      <c r="BK36" s="60"/>
      <c r="BL36" s="61" t="s">
        <v>130</v>
      </c>
      <c r="BM36" s="61" t="s">
        <v>125</v>
      </c>
      <c r="BN36" s="61" t="s">
        <v>125</v>
      </c>
      <c r="BO36" s="60"/>
      <c r="BP36" s="60"/>
      <c r="BQ36" s="61" t="s">
        <v>125</v>
      </c>
      <c r="BR36" s="61" t="s">
        <v>125</v>
      </c>
      <c r="BS36" s="61" t="s">
        <v>125</v>
      </c>
      <c r="BT36" s="61" t="s">
        <v>125</v>
      </c>
      <c r="BU36" s="61" t="s">
        <v>423</v>
      </c>
      <c r="BV36" s="61" t="s">
        <v>131</v>
      </c>
      <c r="BW36" s="61" t="s">
        <v>125</v>
      </c>
      <c r="BX36" s="61" t="s">
        <v>125</v>
      </c>
      <c r="BY36" s="61" t="s">
        <v>125</v>
      </c>
      <c r="BZ36" s="61" t="s">
        <v>125</v>
      </c>
      <c r="CA36" s="61" t="s">
        <v>125</v>
      </c>
      <c r="CB36" s="61" t="s">
        <v>125</v>
      </c>
      <c r="CC36" s="60">
        <v>0</v>
      </c>
      <c r="CD36" s="60">
        <v>0</v>
      </c>
      <c r="CE36" s="60">
        <v>0</v>
      </c>
      <c r="CF36" s="63"/>
      <c r="CG36" s="63"/>
      <c r="CH36" s="61" t="s">
        <v>125</v>
      </c>
      <c r="CI36" s="64"/>
      <c r="CJ36" s="60"/>
      <c r="CK36" s="61" t="s">
        <v>125</v>
      </c>
      <c r="CL36" s="60"/>
      <c r="CM36" s="60"/>
      <c r="CN36" s="61" t="s">
        <v>125</v>
      </c>
      <c r="CO36" s="60"/>
      <c r="CP36" s="60"/>
      <c r="CQ36" s="61" t="s">
        <v>125</v>
      </c>
      <c r="CR36" s="60"/>
      <c r="CS36" s="60"/>
      <c r="CT36" s="61" t="s">
        <v>125</v>
      </c>
      <c r="CU36" s="61" t="s">
        <v>125</v>
      </c>
      <c r="CV36" s="61" t="s">
        <v>125</v>
      </c>
      <c r="CW36" s="61" t="s">
        <v>125</v>
      </c>
      <c r="CX36" s="61" t="s">
        <v>125</v>
      </c>
      <c r="CY36" s="61" t="s">
        <v>125</v>
      </c>
      <c r="CZ36" s="63">
        <v>40848</v>
      </c>
      <c r="DA36" s="61" t="s">
        <v>317</v>
      </c>
      <c r="DB36" s="61" t="s">
        <v>125</v>
      </c>
      <c r="DC36" s="61" t="s">
        <v>313</v>
      </c>
      <c r="DD36" s="61" t="s">
        <v>314</v>
      </c>
      <c r="DE36" s="61" t="s">
        <v>125</v>
      </c>
      <c r="DF36" s="61" t="s">
        <v>125</v>
      </c>
      <c r="DG36" s="61" t="s">
        <v>125</v>
      </c>
      <c r="DH36" s="60">
        <v>0</v>
      </c>
      <c r="DI36" s="61" t="s">
        <v>125</v>
      </c>
      <c r="DJ36" s="61" t="s">
        <v>132</v>
      </c>
      <c r="DK36" s="61" t="s">
        <v>125</v>
      </c>
      <c r="DL36" s="61" t="s">
        <v>125</v>
      </c>
      <c r="DM36" s="61" t="s">
        <v>125</v>
      </c>
      <c r="DN36" s="61" t="s">
        <v>486</v>
      </c>
      <c r="DO36" s="61" t="s">
        <v>485</v>
      </c>
      <c r="DP36" s="61" t="s">
        <v>125</v>
      </c>
      <c r="DQ36" s="61" t="s">
        <v>125</v>
      </c>
      <c r="DR36" s="61" t="s">
        <v>125</v>
      </c>
      <c r="DS36" s="61" t="s">
        <v>125</v>
      </c>
      <c r="DT36" s="61" t="s">
        <v>125</v>
      </c>
      <c r="DU36" s="61" t="s">
        <v>422</v>
      </c>
      <c r="DV36" s="61" t="s">
        <v>125</v>
      </c>
      <c r="DW36" s="61" t="s">
        <v>125</v>
      </c>
    </row>
    <row r="37" spans="2:127" x14ac:dyDescent="0.25">
      <c r="B37" s="60">
        <v>12481</v>
      </c>
      <c r="C37" s="63">
        <v>40179</v>
      </c>
      <c r="D37" s="64">
        <v>0</v>
      </c>
      <c r="E37" s="61" t="s">
        <v>302</v>
      </c>
      <c r="F37" s="61" t="s">
        <v>303</v>
      </c>
      <c r="G37" s="61" t="s">
        <v>122</v>
      </c>
      <c r="H37" s="61" t="s">
        <v>324</v>
      </c>
      <c r="I37" s="61" t="s">
        <v>305</v>
      </c>
      <c r="J37" s="61" t="s">
        <v>315</v>
      </c>
      <c r="K37" s="61" t="s">
        <v>133</v>
      </c>
      <c r="L37" s="60">
        <v>-42</v>
      </c>
      <c r="M37" s="61" t="s">
        <v>306</v>
      </c>
      <c r="N37" s="60">
        <v>-368928</v>
      </c>
      <c r="O37" s="61" t="s">
        <v>485</v>
      </c>
      <c r="P37" s="60">
        <v>30</v>
      </c>
      <c r="Q37" s="60">
        <v>72.424299912269802</v>
      </c>
      <c r="R37" s="22">
        <f>'Price Book'!$B$17*'Exchange Rates FWD'!$R$9</f>
        <v>72.42429991226912</v>
      </c>
      <c r="S37" s="22">
        <f t="shared" si="0"/>
        <v>6.8212102632969618E-13</v>
      </c>
      <c r="T37" s="60">
        <v>8784</v>
      </c>
      <c r="U37" s="60">
        <v>-26719352.118033901</v>
      </c>
      <c r="V37" s="22">
        <f t="shared" si="1"/>
        <v>-26719352.118033875</v>
      </c>
      <c r="W37" s="22">
        <f t="shared" si="2"/>
        <v>9.7596049387863057E-16</v>
      </c>
      <c r="X37" s="60">
        <v>-26719352.118033901</v>
      </c>
      <c r="Y37" s="61" t="s">
        <v>134</v>
      </c>
      <c r="Z37" s="60"/>
      <c r="AA37" s="60"/>
      <c r="AB37" s="61" t="s">
        <v>126</v>
      </c>
      <c r="AC37" s="61" t="s">
        <v>126</v>
      </c>
      <c r="AD37" s="61" t="s">
        <v>127</v>
      </c>
      <c r="AE37" s="61" t="s">
        <v>408</v>
      </c>
      <c r="AF37" s="61" t="s">
        <v>308</v>
      </c>
      <c r="AG37" s="61" t="s">
        <v>185</v>
      </c>
      <c r="AH37" s="61" t="s">
        <v>125</v>
      </c>
      <c r="AI37" s="61" t="s">
        <v>125</v>
      </c>
      <c r="AJ37" s="61" t="s">
        <v>125</v>
      </c>
      <c r="AK37" s="61" t="s">
        <v>125</v>
      </c>
      <c r="AL37" s="61" t="s">
        <v>125</v>
      </c>
      <c r="AM37" s="63">
        <v>40909</v>
      </c>
      <c r="AN37" s="63">
        <v>41274</v>
      </c>
      <c r="AO37" s="61" t="s">
        <v>128</v>
      </c>
      <c r="AP37" s="60">
        <v>8784</v>
      </c>
      <c r="AQ37" s="61" t="s">
        <v>125</v>
      </c>
      <c r="AR37" s="60"/>
      <c r="AS37" s="63"/>
      <c r="AT37" s="61" t="s">
        <v>125</v>
      </c>
      <c r="AU37" s="61" t="s">
        <v>125</v>
      </c>
      <c r="AV37" s="61" t="s">
        <v>310</v>
      </c>
      <c r="AW37" s="61" t="s">
        <v>129</v>
      </c>
      <c r="AX37" s="60">
        <v>0</v>
      </c>
      <c r="AY37" s="60">
        <v>0</v>
      </c>
      <c r="AZ37" s="61" t="s">
        <v>408</v>
      </c>
      <c r="BA37" s="60">
        <v>0</v>
      </c>
      <c r="BB37" s="60">
        <v>0</v>
      </c>
      <c r="BC37" s="61" t="s">
        <v>408</v>
      </c>
      <c r="BD37" s="60">
        <v>0</v>
      </c>
      <c r="BE37" s="60">
        <v>0</v>
      </c>
      <c r="BF37" s="61" t="s">
        <v>408</v>
      </c>
      <c r="BG37" s="60">
        <v>0</v>
      </c>
      <c r="BH37" s="60">
        <v>0</v>
      </c>
      <c r="BI37" s="61" t="s">
        <v>408</v>
      </c>
      <c r="BJ37" s="60"/>
      <c r="BK37" s="60"/>
      <c r="BL37" s="61" t="s">
        <v>130</v>
      </c>
      <c r="BM37" s="61" t="s">
        <v>125</v>
      </c>
      <c r="BN37" s="61" t="s">
        <v>125</v>
      </c>
      <c r="BO37" s="60"/>
      <c r="BP37" s="60"/>
      <c r="BQ37" s="61" t="s">
        <v>125</v>
      </c>
      <c r="BR37" s="61" t="s">
        <v>125</v>
      </c>
      <c r="BS37" s="61" t="s">
        <v>125</v>
      </c>
      <c r="BT37" s="61" t="s">
        <v>125</v>
      </c>
      <c r="BU37" s="61" t="s">
        <v>424</v>
      </c>
      <c r="BV37" s="61" t="s">
        <v>131</v>
      </c>
      <c r="BW37" s="61" t="s">
        <v>125</v>
      </c>
      <c r="BX37" s="61" t="s">
        <v>125</v>
      </c>
      <c r="BY37" s="61" t="s">
        <v>125</v>
      </c>
      <c r="BZ37" s="61" t="s">
        <v>125</v>
      </c>
      <c r="CA37" s="61" t="s">
        <v>125</v>
      </c>
      <c r="CB37" s="61" t="s">
        <v>125</v>
      </c>
      <c r="CC37" s="60">
        <v>0</v>
      </c>
      <c r="CD37" s="60">
        <v>0</v>
      </c>
      <c r="CE37" s="60">
        <v>0</v>
      </c>
      <c r="CF37" s="63"/>
      <c r="CG37" s="63"/>
      <c r="CH37" s="61" t="s">
        <v>125</v>
      </c>
      <c r="CI37" s="64"/>
      <c r="CJ37" s="60"/>
      <c r="CK37" s="61" t="s">
        <v>125</v>
      </c>
      <c r="CL37" s="60"/>
      <c r="CM37" s="60"/>
      <c r="CN37" s="61" t="s">
        <v>125</v>
      </c>
      <c r="CO37" s="60"/>
      <c r="CP37" s="60"/>
      <c r="CQ37" s="61" t="s">
        <v>125</v>
      </c>
      <c r="CR37" s="60"/>
      <c r="CS37" s="60"/>
      <c r="CT37" s="61" t="s">
        <v>125</v>
      </c>
      <c r="CU37" s="61" t="s">
        <v>125</v>
      </c>
      <c r="CV37" s="61" t="s">
        <v>125</v>
      </c>
      <c r="CW37" s="61" t="s">
        <v>125</v>
      </c>
      <c r="CX37" s="61" t="s">
        <v>125</v>
      </c>
      <c r="CY37" s="61" t="s">
        <v>125</v>
      </c>
      <c r="CZ37" s="63">
        <v>40848</v>
      </c>
      <c r="DA37" s="61" t="s">
        <v>317</v>
      </c>
      <c r="DB37" s="61" t="s">
        <v>125</v>
      </c>
      <c r="DC37" s="61" t="s">
        <v>313</v>
      </c>
      <c r="DD37" s="61" t="s">
        <v>314</v>
      </c>
      <c r="DE37" s="61" t="s">
        <v>125</v>
      </c>
      <c r="DF37" s="61" t="s">
        <v>125</v>
      </c>
      <c r="DG37" s="61" t="s">
        <v>125</v>
      </c>
      <c r="DH37" s="60">
        <v>0</v>
      </c>
      <c r="DI37" s="61" t="s">
        <v>125</v>
      </c>
      <c r="DJ37" s="61" t="s">
        <v>132</v>
      </c>
      <c r="DK37" s="61" t="s">
        <v>125</v>
      </c>
      <c r="DL37" s="61" t="s">
        <v>125</v>
      </c>
      <c r="DM37" s="61" t="s">
        <v>125</v>
      </c>
      <c r="DN37" s="61" t="s">
        <v>486</v>
      </c>
      <c r="DO37" s="61" t="s">
        <v>485</v>
      </c>
      <c r="DP37" s="61" t="s">
        <v>125</v>
      </c>
      <c r="DQ37" s="61" t="s">
        <v>125</v>
      </c>
      <c r="DR37" s="61" t="s">
        <v>125</v>
      </c>
      <c r="DS37" s="61" t="s">
        <v>125</v>
      </c>
      <c r="DT37" s="61" t="s">
        <v>125</v>
      </c>
      <c r="DU37" s="61" t="s">
        <v>422</v>
      </c>
      <c r="DV37" s="61" t="s">
        <v>125</v>
      </c>
      <c r="DW37" s="61" t="s">
        <v>125</v>
      </c>
    </row>
    <row r="38" spans="2:127" x14ac:dyDescent="0.25">
      <c r="B38" s="60">
        <v>12381</v>
      </c>
      <c r="C38" s="63">
        <v>40179</v>
      </c>
      <c r="D38" s="64">
        <v>0</v>
      </c>
      <c r="E38" s="61" t="s">
        <v>302</v>
      </c>
      <c r="F38" s="61" t="s">
        <v>303</v>
      </c>
      <c r="G38" s="61" t="s">
        <v>122</v>
      </c>
      <c r="H38" s="61" t="s">
        <v>324</v>
      </c>
      <c r="I38" s="61" t="s">
        <v>305</v>
      </c>
      <c r="J38" s="61" t="s">
        <v>315</v>
      </c>
      <c r="K38" s="61" t="s">
        <v>123</v>
      </c>
      <c r="L38" s="60">
        <v>40</v>
      </c>
      <c r="M38" s="61" t="s">
        <v>306</v>
      </c>
      <c r="N38" s="60">
        <v>351360</v>
      </c>
      <c r="O38" s="61" t="s">
        <v>485</v>
      </c>
      <c r="P38" s="60">
        <v>28</v>
      </c>
      <c r="Q38" s="60">
        <v>72.424299912269802</v>
      </c>
      <c r="R38" s="22">
        <f>'Price Book'!$B$17*'Exchange Rates FWD'!$R$9</f>
        <v>72.42429991226912</v>
      </c>
      <c r="S38" s="22">
        <f t="shared" si="0"/>
        <v>6.8212102632969618E-13</v>
      </c>
      <c r="T38" s="60">
        <v>8784</v>
      </c>
      <c r="U38" s="60">
        <v>25447002.017175101</v>
      </c>
      <c r="V38" s="22">
        <f t="shared" si="1"/>
        <v>25447002.017175119</v>
      </c>
      <c r="W38" s="22">
        <f t="shared" si="2"/>
        <v>-7.3197037040897416E-16</v>
      </c>
      <c r="X38" s="60">
        <v>25447002.017175101</v>
      </c>
      <c r="Y38" s="61" t="s">
        <v>134</v>
      </c>
      <c r="Z38" s="60"/>
      <c r="AA38" s="60"/>
      <c r="AB38" s="61" t="s">
        <v>126</v>
      </c>
      <c r="AC38" s="61" t="s">
        <v>126</v>
      </c>
      <c r="AD38" s="61" t="s">
        <v>127</v>
      </c>
      <c r="AE38" s="61" t="s">
        <v>124</v>
      </c>
      <c r="AF38" s="61" t="s">
        <v>308</v>
      </c>
      <c r="AG38" s="61" t="s">
        <v>185</v>
      </c>
      <c r="AH38" s="61" t="s">
        <v>125</v>
      </c>
      <c r="AI38" s="61" t="s">
        <v>125</v>
      </c>
      <c r="AJ38" s="61" t="s">
        <v>125</v>
      </c>
      <c r="AK38" s="61" t="s">
        <v>125</v>
      </c>
      <c r="AL38" s="61" t="s">
        <v>125</v>
      </c>
      <c r="AM38" s="63">
        <v>40909</v>
      </c>
      <c r="AN38" s="63">
        <v>41274</v>
      </c>
      <c r="AO38" s="61" t="s">
        <v>128</v>
      </c>
      <c r="AP38" s="60">
        <v>8784</v>
      </c>
      <c r="AQ38" s="61" t="s">
        <v>125</v>
      </c>
      <c r="AR38" s="60"/>
      <c r="AS38" s="63"/>
      <c r="AT38" s="61" t="s">
        <v>125</v>
      </c>
      <c r="AU38" s="61" t="s">
        <v>125</v>
      </c>
      <c r="AV38" s="61" t="s">
        <v>310</v>
      </c>
      <c r="AW38" s="61" t="s">
        <v>129</v>
      </c>
      <c r="AX38" s="60">
        <v>0</v>
      </c>
      <c r="AY38" s="60">
        <v>0</v>
      </c>
      <c r="AZ38" s="61" t="s">
        <v>124</v>
      </c>
      <c r="BA38" s="60">
        <v>0</v>
      </c>
      <c r="BB38" s="60">
        <v>0</v>
      </c>
      <c r="BC38" s="61" t="s">
        <v>124</v>
      </c>
      <c r="BD38" s="60">
        <v>0</v>
      </c>
      <c r="BE38" s="60">
        <v>0</v>
      </c>
      <c r="BF38" s="61" t="s">
        <v>124</v>
      </c>
      <c r="BG38" s="60">
        <v>0</v>
      </c>
      <c r="BH38" s="60">
        <v>0</v>
      </c>
      <c r="BI38" s="61" t="s">
        <v>124</v>
      </c>
      <c r="BJ38" s="60"/>
      <c r="BK38" s="60"/>
      <c r="BL38" s="61" t="s">
        <v>130</v>
      </c>
      <c r="BM38" s="61" t="s">
        <v>125</v>
      </c>
      <c r="BN38" s="61" t="s">
        <v>125</v>
      </c>
      <c r="BO38" s="60"/>
      <c r="BP38" s="60"/>
      <c r="BQ38" s="61" t="s">
        <v>125</v>
      </c>
      <c r="BR38" s="61" t="s">
        <v>125</v>
      </c>
      <c r="BS38" s="61" t="s">
        <v>125</v>
      </c>
      <c r="BT38" s="61" t="s">
        <v>125</v>
      </c>
      <c r="BU38" s="61" t="s">
        <v>329</v>
      </c>
      <c r="BV38" s="61" t="s">
        <v>131</v>
      </c>
      <c r="BW38" s="61" t="s">
        <v>125</v>
      </c>
      <c r="BX38" s="61" t="s">
        <v>125</v>
      </c>
      <c r="BY38" s="61" t="s">
        <v>125</v>
      </c>
      <c r="BZ38" s="61" t="s">
        <v>125</v>
      </c>
      <c r="CA38" s="61" t="s">
        <v>125</v>
      </c>
      <c r="CB38" s="61" t="s">
        <v>125</v>
      </c>
      <c r="CC38" s="60">
        <v>0</v>
      </c>
      <c r="CD38" s="60">
        <v>0</v>
      </c>
      <c r="CE38" s="60">
        <v>0</v>
      </c>
      <c r="CF38" s="63"/>
      <c r="CG38" s="63"/>
      <c r="CH38" s="61" t="s">
        <v>125</v>
      </c>
      <c r="CI38" s="64"/>
      <c r="CJ38" s="60"/>
      <c r="CK38" s="61" t="s">
        <v>125</v>
      </c>
      <c r="CL38" s="60"/>
      <c r="CM38" s="60"/>
      <c r="CN38" s="61" t="s">
        <v>125</v>
      </c>
      <c r="CO38" s="60"/>
      <c r="CP38" s="60"/>
      <c r="CQ38" s="61" t="s">
        <v>125</v>
      </c>
      <c r="CR38" s="60"/>
      <c r="CS38" s="60"/>
      <c r="CT38" s="61" t="s">
        <v>125</v>
      </c>
      <c r="CU38" s="61" t="s">
        <v>125</v>
      </c>
      <c r="CV38" s="61" t="s">
        <v>125</v>
      </c>
      <c r="CW38" s="61" t="s">
        <v>125</v>
      </c>
      <c r="CX38" s="61" t="s">
        <v>125</v>
      </c>
      <c r="CY38" s="61" t="s">
        <v>125</v>
      </c>
      <c r="CZ38" s="63">
        <v>40848</v>
      </c>
      <c r="DA38" s="61" t="s">
        <v>317</v>
      </c>
      <c r="DB38" s="61" t="s">
        <v>125</v>
      </c>
      <c r="DC38" s="61" t="s">
        <v>313</v>
      </c>
      <c r="DD38" s="61" t="s">
        <v>314</v>
      </c>
      <c r="DE38" s="61" t="s">
        <v>125</v>
      </c>
      <c r="DF38" s="61" t="s">
        <v>125</v>
      </c>
      <c r="DG38" s="61" t="s">
        <v>125</v>
      </c>
      <c r="DH38" s="60">
        <v>0</v>
      </c>
      <c r="DI38" s="61" t="s">
        <v>125</v>
      </c>
      <c r="DJ38" s="61" t="s">
        <v>132</v>
      </c>
      <c r="DK38" s="61" t="s">
        <v>125</v>
      </c>
      <c r="DL38" s="61" t="s">
        <v>125</v>
      </c>
      <c r="DM38" s="61" t="s">
        <v>125</v>
      </c>
      <c r="DN38" s="61" t="s">
        <v>486</v>
      </c>
      <c r="DO38" s="61" t="s">
        <v>485</v>
      </c>
      <c r="DP38" s="61" t="s">
        <v>125</v>
      </c>
      <c r="DQ38" s="61" t="s">
        <v>125</v>
      </c>
      <c r="DR38" s="61" t="s">
        <v>125</v>
      </c>
      <c r="DS38" s="61" t="s">
        <v>125</v>
      </c>
      <c r="DT38" s="61" t="s">
        <v>125</v>
      </c>
      <c r="DU38" s="61" t="s">
        <v>330</v>
      </c>
      <c r="DV38" s="61" t="s">
        <v>125</v>
      </c>
      <c r="DW38" s="61" t="s">
        <v>125</v>
      </c>
    </row>
    <row r="39" spans="2:127" x14ac:dyDescent="0.25">
      <c r="B39" s="60">
        <v>12383</v>
      </c>
      <c r="C39" s="63">
        <v>40483</v>
      </c>
      <c r="D39" s="64">
        <v>0</v>
      </c>
      <c r="E39" s="61" t="s">
        <v>302</v>
      </c>
      <c r="F39" s="61" t="s">
        <v>303</v>
      </c>
      <c r="G39" s="61" t="s">
        <v>122</v>
      </c>
      <c r="H39" s="61" t="s">
        <v>324</v>
      </c>
      <c r="I39" s="61" t="s">
        <v>305</v>
      </c>
      <c r="J39" s="61" t="s">
        <v>315</v>
      </c>
      <c r="K39" s="61" t="s">
        <v>123</v>
      </c>
      <c r="L39" s="60">
        <v>41</v>
      </c>
      <c r="M39" s="61" t="s">
        <v>306</v>
      </c>
      <c r="N39" s="60">
        <v>360144</v>
      </c>
      <c r="O39" s="61" t="s">
        <v>485</v>
      </c>
      <c r="P39" s="60">
        <v>29</v>
      </c>
      <c r="Q39" s="60">
        <v>72.424299912269802</v>
      </c>
      <c r="R39" s="22">
        <f>'Price Book'!$B$17*'Exchange Rates FWD'!$R$9</f>
        <v>72.42429991226912</v>
      </c>
      <c r="S39" s="22">
        <f t="shared" si="0"/>
        <v>6.8212102632969618E-13</v>
      </c>
      <c r="T39" s="60">
        <v>8784</v>
      </c>
      <c r="U39" s="60">
        <v>26083177.067604501</v>
      </c>
      <c r="V39" s="22">
        <f t="shared" si="1"/>
        <v>26083177.067604497</v>
      </c>
      <c r="W39" s="22">
        <f t="shared" si="2"/>
        <v>1.42823486909068E-16</v>
      </c>
      <c r="X39" s="60">
        <v>26083177.067604501</v>
      </c>
      <c r="Y39" s="61" t="s">
        <v>134</v>
      </c>
      <c r="Z39" s="60"/>
      <c r="AA39" s="60"/>
      <c r="AB39" s="61" t="s">
        <v>126</v>
      </c>
      <c r="AC39" s="61" t="s">
        <v>126</v>
      </c>
      <c r="AD39" s="61" t="s">
        <v>127</v>
      </c>
      <c r="AE39" s="61" t="s">
        <v>124</v>
      </c>
      <c r="AF39" s="61" t="s">
        <v>308</v>
      </c>
      <c r="AG39" s="61" t="s">
        <v>185</v>
      </c>
      <c r="AH39" s="61" t="s">
        <v>125</v>
      </c>
      <c r="AI39" s="61" t="s">
        <v>125</v>
      </c>
      <c r="AJ39" s="61" t="s">
        <v>125</v>
      </c>
      <c r="AK39" s="61" t="s">
        <v>125</v>
      </c>
      <c r="AL39" s="61" t="s">
        <v>125</v>
      </c>
      <c r="AM39" s="63">
        <v>40909</v>
      </c>
      <c r="AN39" s="63">
        <v>41274</v>
      </c>
      <c r="AO39" s="61" t="s">
        <v>128</v>
      </c>
      <c r="AP39" s="60">
        <v>8784</v>
      </c>
      <c r="AQ39" s="61" t="s">
        <v>125</v>
      </c>
      <c r="AR39" s="60"/>
      <c r="AS39" s="63"/>
      <c r="AT39" s="61" t="s">
        <v>125</v>
      </c>
      <c r="AU39" s="61" t="s">
        <v>125</v>
      </c>
      <c r="AV39" s="61" t="s">
        <v>310</v>
      </c>
      <c r="AW39" s="61" t="s">
        <v>129</v>
      </c>
      <c r="AX39" s="60">
        <v>0</v>
      </c>
      <c r="AY39" s="60">
        <v>0</v>
      </c>
      <c r="AZ39" s="61" t="s">
        <v>124</v>
      </c>
      <c r="BA39" s="60">
        <v>0</v>
      </c>
      <c r="BB39" s="60">
        <v>0</v>
      </c>
      <c r="BC39" s="61" t="s">
        <v>124</v>
      </c>
      <c r="BD39" s="60">
        <v>0</v>
      </c>
      <c r="BE39" s="60">
        <v>0</v>
      </c>
      <c r="BF39" s="61" t="s">
        <v>124</v>
      </c>
      <c r="BG39" s="60">
        <v>0</v>
      </c>
      <c r="BH39" s="60">
        <v>0</v>
      </c>
      <c r="BI39" s="61" t="s">
        <v>124</v>
      </c>
      <c r="BJ39" s="60"/>
      <c r="BK39" s="60"/>
      <c r="BL39" s="61" t="s">
        <v>130</v>
      </c>
      <c r="BM39" s="61" t="s">
        <v>125</v>
      </c>
      <c r="BN39" s="61" t="s">
        <v>125</v>
      </c>
      <c r="BO39" s="60"/>
      <c r="BP39" s="60"/>
      <c r="BQ39" s="61" t="s">
        <v>125</v>
      </c>
      <c r="BR39" s="61" t="s">
        <v>125</v>
      </c>
      <c r="BS39" s="61" t="s">
        <v>125</v>
      </c>
      <c r="BT39" s="61" t="s">
        <v>125</v>
      </c>
      <c r="BU39" s="61" t="s">
        <v>331</v>
      </c>
      <c r="BV39" s="61" t="s">
        <v>131</v>
      </c>
      <c r="BW39" s="61" t="s">
        <v>125</v>
      </c>
      <c r="BX39" s="61" t="s">
        <v>125</v>
      </c>
      <c r="BY39" s="61" t="s">
        <v>125</v>
      </c>
      <c r="BZ39" s="61" t="s">
        <v>125</v>
      </c>
      <c r="CA39" s="61" t="s">
        <v>125</v>
      </c>
      <c r="CB39" s="61" t="s">
        <v>125</v>
      </c>
      <c r="CC39" s="60">
        <v>0</v>
      </c>
      <c r="CD39" s="60">
        <v>0</v>
      </c>
      <c r="CE39" s="60">
        <v>0</v>
      </c>
      <c r="CF39" s="63"/>
      <c r="CG39" s="63"/>
      <c r="CH39" s="61" t="s">
        <v>125</v>
      </c>
      <c r="CI39" s="64"/>
      <c r="CJ39" s="60"/>
      <c r="CK39" s="61" t="s">
        <v>125</v>
      </c>
      <c r="CL39" s="60"/>
      <c r="CM39" s="60"/>
      <c r="CN39" s="61" t="s">
        <v>125</v>
      </c>
      <c r="CO39" s="60"/>
      <c r="CP39" s="60"/>
      <c r="CQ39" s="61" t="s">
        <v>125</v>
      </c>
      <c r="CR39" s="60"/>
      <c r="CS39" s="60"/>
      <c r="CT39" s="61" t="s">
        <v>125</v>
      </c>
      <c r="CU39" s="61" t="s">
        <v>125</v>
      </c>
      <c r="CV39" s="61" t="s">
        <v>125</v>
      </c>
      <c r="CW39" s="61" t="s">
        <v>125</v>
      </c>
      <c r="CX39" s="61" t="s">
        <v>125</v>
      </c>
      <c r="CY39" s="61" t="s">
        <v>125</v>
      </c>
      <c r="CZ39" s="63">
        <v>40848</v>
      </c>
      <c r="DA39" s="61" t="s">
        <v>317</v>
      </c>
      <c r="DB39" s="61" t="s">
        <v>125</v>
      </c>
      <c r="DC39" s="61" t="s">
        <v>313</v>
      </c>
      <c r="DD39" s="61" t="s">
        <v>314</v>
      </c>
      <c r="DE39" s="61" t="s">
        <v>125</v>
      </c>
      <c r="DF39" s="61" t="s">
        <v>125</v>
      </c>
      <c r="DG39" s="61" t="s">
        <v>125</v>
      </c>
      <c r="DH39" s="60">
        <v>0</v>
      </c>
      <c r="DI39" s="61" t="s">
        <v>125</v>
      </c>
      <c r="DJ39" s="61" t="s">
        <v>132</v>
      </c>
      <c r="DK39" s="61" t="s">
        <v>125</v>
      </c>
      <c r="DL39" s="61" t="s">
        <v>125</v>
      </c>
      <c r="DM39" s="61" t="s">
        <v>125</v>
      </c>
      <c r="DN39" s="61" t="s">
        <v>486</v>
      </c>
      <c r="DO39" s="61" t="s">
        <v>485</v>
      </c>
      <c r="DP39" s="61" t="s">
        <v>125</v>
      </c>
      <c r="DQ39" s="61" t="s">
        <v>125</v>
      </c>
      <c r="DR39" s="61" t="s">
        <v>125</v>
      </c>
      <c r="DS39" s="61" t="s">
        <v>125</v>
      </c>
      <c r="DT39" s="61" t="s">
        <v>125</v>
      </c>
      <c r="DU39" s="61" t="s">
        <v>330</v>
      </c>
      <c r="DV39" s="61" t="s">
        <v>125</v>
      </c>
      <c r="DW39" s="61" t="s">
        <v>125</v>
      </c>
    </row>
    <row r="40" spans="2:127" x14ac:dyDescent="0.25">
      <c r="B40" s="60">
        <v>12385</v>
      </c>
      <c r="C40" s="63">
        <v>40179</v>
      </c>
      <c r="D40" s="64">
        <v>0</v>
      </c>
      <c r="E40" s="61" t="s">
        <v>302</v>
      </c>
      <c r="F40" s="61" t="s">
        <v>303</v>
      </c>
      <c r="G40" s="61" t="s">
        <v>122</v>
      </c>
      <c r="H40" s="61" t="s">
        <v>324</v>
      </c>
      <c r="I40" s="61" t="s">
        <v>305</v>
      </c>
      <c r="J40" s="61" t="s">
        <v>315</v>
      </c>
      <c r="K40" s="61" t="s">
        <v>133</v>
      </c>
      <c r="L40" s="60">
        <v>-42</v>
      </c>
      <c r="M40" s="61" t="s">
        <v>306</v>
      </c>
      <c r="N40" s="60">
        <v>-368928</v>
      </c>
      <c r="O40" s="61" t="s">
        <v>485</v>
      </c>
      <c r="P40" s="60">
        <v>30</v>
      </c>
      <c r="Q40" s="60">
        <v>72.424299912269802</v>
      </c>
      <c r="R40" s="22">
        <f>'Price Book'!$B$17*'Exchange Rates FWD'!$R$9</f>
        <v>72.42429991226912</v>
      </c>
      <c r="S40" s="22">
        <f t="shared" si="0"/>
        <v>6.8212102632969618E-13</v>
      </c>
      <c r="T40" s="60">
        <v>8784</v>
      </c>
      <c r="U40" s="60">
        <v>-26719352.118033901</v>
      </c>
      <c r="V40" s="22">
        <f t="shared" si="1"/>
        <v>-26719352.118033875</v>
      </c>
      <c r="W40" s="22">
        <f t="shared" si="2"/>
        <v>9.7596049387863057E-16</v>
      </c>
      <c r="X40" s="60">
        <v>-26719352.118033901</v>
      </c>
      <c r="Y40" s="61" t="s">
        <v>134</v>
      </c>
      <c r="Z40" s="60"/>
      <c r="AA40" s="60"/>
      <c r="AB40" s="61" t="s">
        <v>126</v>
      </c>
      <c r="AC40" s="61" t="s">
        <v>126</v>
      </c>
      <c r="AD40" s="61" t="s">
        <v>127</v>
      </c>
      <c r="AE40" s="61" t="s">
        <v>124</v>
      </c>
      <c r="AF40" s="61" t="s">
        <v>308</v>
      </c>
      <c r="AG40" s="61" t="s">
        <v>185</v>
      </c>
      <c r="AH40" s="61" t="s">
        <v>125</v>
      </c>
      <c r="AI40" s="61" t="s">
        <v>125</v>
      </c>
      <c r="AJ40" s="61" t="s">
        <v>125</v>
      </c>
      <c r="AK40" s="61" t="s">
        <v>125</v>
      </c>
      <c r="AL40" s="61" t="s">
        <v>125</v>
      </c>
      <c r="AM40" s="63">
        <v>40909</v>
      </c>
      <c r="AN40" s="63">
        <v>41274</v>
      </c>
      <c r="AO40" s="61" t="s">
        <v>128</v>
      </c>
      <c r="AP40" s="60">
        <v>8784</v>
      </c>
      <c r="AQ40" s="61" t="s">
        <v>125</v>
      </c>
      <c r="AR40" s="60"/>
      <c r="AS40" s="63"/>
      <c r="AT40" s="61" t="s">
        <v>125</v>
      </c>
      <c r="AU40" s="61" t="s">
        <v>125</v>
      </c>
      <c r="AV40" s="61" t="s">
        <v>310</v>
      </c>
      <c r="AW40" s="61" t="s">
        <v>129</v>
      </c>
      <c r="AX40" s="60">
        <v>0</v>
      </c>
      <c r="AY40" s="60">
        <v>0</v>
      </c>
      <c r="AZ40" s="61" t="s">
        <v>124</v>
      </c>
      <c r="BA40" s="60">
        <v>0</v>
      </c>
      <c r="BB40" s="60">
        <v>0</v>
      </c>
      <c r="BC40" s="61" t="s">
        <v>124</v>
      </c>
      <c r="BD40" s="60">
        <v>0</v>
      </c>
      <c r="BE40" s="60">
        <v>0</v>
      </c>
      <c r="BF40" s="61" t="s">
        <v>124</v>
      </c>
      <c r="BG40" s="60">
        <v>0</v>
      </c>
      <c r="BH40" s="60">
        <v>0</v>
      </c>
      <c r="BI40" s="61" t="s">
        <v>124</v>
      </c>
      <c r="BJ40" s="60"/>
      <c r="BK40" s="60"/>
      <c r="BL40" s="61" t="s">
        <v>130</v>
      </c>
      <c r="BM40" s="61" t="s">
        <v>125</v>
      </c>
      <c r="BN40" s="61" t="s">
        <v>125</v>
      </c>
      <c r="BO40" s="60"/>
      <c r="BP40" s="60"/>
      <c r="BQ40" s="61" t="s">
        <v>125</v>
      </c>
      <c r="BR40" s="61" t="s">
        <v>125</v>
      </c>
      <c r="BS40" s="61" t="s">
        <v>125</v>
      </c>
      <c r="BT40" s="61" t="s">
        <v>125</v>
      </c>
      <c r="BU40" s="61" t="s">
        <v>332</v>
      </c>
      <c r="BV40" s="61" t="s">
        <v>131</v>
      </c>
      <c r="BW40" s="61" t="s">
        <v>125</v>
      </c>
      <c r="BX40" s="61" t="s">
        <v>125</v>
      </c>
      <c r="BY40" s="61" t="s">
        <v>125</v>
      </c>
      <c r="BZ40" s="61" t="s">
        <v>125</v>
      </c>
      <c r="CA40" s="61" t="s">
        <v>125</v>
      </c>
      <c r="CB40" s="61" t="s">
        <v>125</v>
      </c>
      <c r="CC40" s="60">
        <v>0</v>
      </c>
      <c r="CD40" s="60">
        <v>0</v>
      </c>
      <c r="CE40" s="60">
        <v>0</v>
      </c>
      <c r="CF40" s="63"/>
      <c r="CG40" s="63"/>
      <c r="CH40" s="61" t="s">
        <v>125</v>
      </c>
      <c r="CI40" s="64"/>
      <c r="CJ40" s="60"/>
      <c r="CK40" s="61" t="s">
        <v>125</v>
      </c>
      <c r="CL40" s="60"/>
      <c r="CM40" s="60"/>
      <c r="CN40" s="61" t="s">
        <v>125</v>
      </c>
      <c r="CO40" s="60"/>
      <c r="CP40" s="60"/>
      <c r="CQ40" s="61" t="s">
        <v>125</v>
      </c>
      <c r="CR40" s="60"/>
      <c r="CS40" s="60"/>
      <c r="CT40" s="61" t="s">
        <v>125</v>
      </c>
      <c r="CU40" s="61" t="s">
        <v>125</v>
      </c>
      <c r="CV40" s="61" t="s">
        <v>125</v>
      </c>
      <c r="CW40" s="61" t="s">
        <v>125</v>
      </c>
      <c r="CX40" s="61" t="s">
        <v>125</v>
      </c>
      <c r="CY40" s="61" t="s">
        <v>125</v>
      </c>
      <c r="CZ40" s="63">
        <v>40848</v>
      </c>
      <c r="DA40" s="61" t="s">
        <v>317</v>
      </c>
      <c r="DB40" s="61" t="s">
        <v>125</v>
      </c>
      <c r="DC40" s="61" t="s">
        <v>313</v>
      </c>
      <c r="DD40" s="61" t="s">
        <v>314</v>
      </c>
      <c r="DE40" s="61" t="s">
        <v>125</v>
      </c>
      <c r="DF40" s="61" t="s">
        <v>125</v>
      </c>
      <c r="DG40" s="61" t="s">
        <v>125</v>
      </c>
      <c r="DH40" s="60">
        <v>0</v>
      </c>
      <c r="DI40" s="61" t="s">
        <v>125</v>
      </c>
      <c r="DJ40" s="61" t="s">
        <v>132</v>
      </c>
      <c r="DK40" s="61" t="s">
        <v>125</v>
      </c>
      <c r="DL40" s="61" t="s">
        <v>125</v>
      </c>
      <c r="DM40" s="61" t="s">
        <v>125</v>
      </c>
      <c r="DN40" s="61" t="s">
        <v>486</v>
      </c>
      <c r="DO40" s="61" t="s">
        <v>485</v>
      </c>
      <c r="DP40" s="61" t="s">
        <v>125</v>
      </c>
      <c r="DQ40" s="61" t="s">
        <v>125</v>
      </c>
      <c r="DR40" s="61" t="s">
        <v>125</v>
      </c>
      <c r="DS40" s="61" t="s">
        <v>125</v>
      </c>
      <c r="DT40" s="61" t="s">
        <v>125</v>
      </c>
      <c r="DU40" s="61" t="s">
        <v>330</v>
      </c>
      <c r="DV40" s="61" t="s">
        <v>125</v>
      </c>
      <c r="DW40" s="61" t="s">
        <v>125</v>
      </c>
    </row>
    <row r="41" spans="2:127" x14ac:dyDescent="0.25">
      <c r="B41" s="60">
        <v>12455</v>
      </c>
      <c r="C41" s="63">
        <v>40483</v>
      </c>
      <c r="D41" s="64">
        <v>0</v>
      </c>
      <c r="E41" s="61" t="s">
        <v>302</v>
      </c>
      <c r="F41" s="61" t="s">
        <v>303</v>
      </c>
      <c r="G41" s="61" t="s">
        <v>122</v>
      </c>
      <c r="H41" s="61" t="s">
        <v>324</v>
      </c>
      <c r="I41" s="61" t="s">
        <v>305</v>
      </c>
      <c r="J41" s="61" t="s">
        <v>315</v>
      </c>
      <c r="K41" s="61" t="s">
        <v>123</v>
      </c>
      <c r="L41" s="60">
        <v>41</v>
      </c>
      <c r="M41" s="61" t="s">
        <v>306</v>
      </c>
      <c r="N41" s="60">
        <v>360144</v>
      </c>
      <c r="O41" s="61" t="s">
        <v>485</v>
      </c>
      <c r="P41" s="60">
        <v>29</v>
      </c>
      <c r="Q41" s="60">
        <v>63.371262423236097</v>
      </c>
      <c r="R41" s="22">
        <f>'Price Book'!$B$16*'Exchange Rates FWD'!$R$9</f>
        <v>63.371262423235478</v>
      </c>
      <c r="S41" s="22">
        <f t="shared" si="0"/>
        <v>6.1817218011128716E-13</v>
      </c>
      <c r="T41" s="60">
        <v>8784</v>
      </c>
      <c r="U41" s="60">
        <v>22822779.9341539</v>
      </c>
      <c r="V41" s="22">
        <f t="shared" si="1"/>
        <v>22822779.934153941</v>
      </c>
      <c r="W41" s="22">
        <f t="shared" si="2"/>
        <v>-1.7954952639997151E-15</v>
      </c>
      <c r="X41" s="60">
        <v>22822779.9341539</v>
      </c>
      <c r="Y41" s="61" t="s">
        <v>134</v>
      </c>
      <c r="Z41" s="60"/>
      <c r="AA41" s="60"/>
      <c r="AB41" s="61" t="s">
        <v>126</v>
      </c>
      <c r="AC41" s="61" t="s">
        <v>126</v>
      </c>
      <c r="AD41" s="61" t="s">
        <v>127</v>
      </c>
      <c r="AE41" s="61" t="s">
        <v>124</v>
      </c>
      <c r="AF41" s="61" t="s">
        <v>308</v>
      </c>
      <c r="AG41" s="61" t="s">
        <v>185</v>
      </c>
      <c r="AH41" s="61" t="s">
        <v>125</v>
      </c>
      <c r="AI41" s="61" t="s">
        <v>125</v>
      </c>
      <c r="AJ41" s="61" t="s">
        <v>125</v>
      </c>
      <c r="AK41" s="61" t="s">
        <v>125</v>
      </c>
      <c r="AL41" s="61" t="s">
        <v>125</v>
      </c>
      <c r="AM41" s="63">
        <v>40909</v>
      </c>
      <c r="AN41" s="63">
        <v>41274</v>
      </c>
      <c r="AO41" s="61" t="s">
        <v>128</v>
      </c>
      <c r="AP41" s="60">
        <v>8784</v>
      </c>
      <c r="AQ41" s="61" t="s">
        <v>125</v>
      </c>
      <c r="AR41" s="60"/>
      <c r="AS41" s="63"/>
      <c r="AT41" s="61" t="s">
        <v>125</v>
      </c>
      <c r="AU41" s="61" t="s">
        <v>125</v>
      </c>
      <c r="AV41" s="61" t="s">
        <v>310</v>
      </c>
      <c r="AW41" s="61" t="s">
        <v>129</v>
      </c>
      <c r="AX41" s="60">
        <v>0</v>
      </c>
      <c r="AY41" s="60">
        <v>0</v>
      </c>
      <c r="AZ41" s="61" t="s">
        <v>124</v>
      </c>
      <c r="BA41" s="60">
        <v>0</v>
      </c>
      <c r="BB41" s="60">
        <v>0</v>
      </c>
      <c r="BC41" s="61" t="s">
        <v>124</v>
      </c>
      <c r="BD41" s="60">
        <v>0</v>
      </c>
      <c r="BE41" s="60">
        <v>0</v>
      </c>
      <c r="BF41" s="61" t="s">
        <v>124</v>
      </c>
      <c r="BG41" s="60">
        <v>0</v>
      </c>
      <c r="BH41" s="60">
        <v>0</v>
      </c>
      <c r="BI41" s="61" t="s">
        <v>124</v>
      </c>
      <c r="BJ41" s="60"/>
      <c r="BK41" s="60"/>
      <c r="BL41" s="61" t="s">
        <v>130</v>
      </c>
      <c r="BM41" s="61" t="s">
        <v>125</v>
      </c>
      <c r="BN41" s="61" t="s">
        <v>125</v>
      </c>
      <c r="BO41" s="60"/>
      <c r="BP41" s="60"/>
      <c r="BQ41" s="61" t="s">
        <v>125</v>
      </c>
      <c r="BR41" s="61" t="s">
        <v>125</v>
      </c>
      <c r="BS41" s="61" t="s">
        <v>125</v>
      </c>
      <c r="BT41" s="61" t="s">
        <v>125</v>
      </c>
      <c r="BU41" s="61" t="s">
        <v>400</v>
      </c>
      <c r="BV41" s="61" t="s">
        <v>131</v>
      </c>
      <c r="BW41" s="61" t="s">
        <v>125</v>
      </c>
      <c r="BX41" s="61" t="s">
        <v>125</v>
      </c>
      <c r="BY41" s="61" t="s">
        <v>125</v>
      </c>
      <c r="BZ41" s="61" t="s">
        <v>125</v>
      </c>
      <c r="CA41" s="61" t="s">
        <v>125</v>
      </c>
      <c r="CB41" s="61" t="s">
        <v>125</v>
      </c>
      <c r="CC41" s="60">
        <v>0</v>
      </c>
      <c r="CD41" s="60">
        <v>0</v>
      </c>
      <c r="CE41" s="60">
        <v>0</v>
      </c>
      <c r="CF41" s="63"/>
      <c r="CG41" s="63"/>
      <c r="CH41" s="61" t="s">
        <v>125</v>
      </c>
      <c r="CI41" s="64"/>
      <c r="CJ41" s="60"/>
      <c r="CK41" s="61" t="s">
        <v>125</v>
      </c>
      <c r="CL41" s="60"/>
      <c r="CM41" s="60"/>
      <c r="CN41" s="61" t="s">
        <v>125</v>
      </c>
      <c r="CO41" s="60"/>
      <c r="CP41" s="60"/>
      <c r="CQ41" s="61" t="s">
        <v>125</v>
      </c>
      <c r="CR41" s="60"/>
      <c r="CS41" s="60"/>
      <c r="CT41" s="61" t="s">
        <v>125</v>
      </c>
      <c r="CU41" s="61" t="s">
        <v>125</v>
      </c>
      <c r="CV41" s="61" t="s">
        <v>125</v>
      </c>
      <c r="CW41" s="61" t="s">
        <v>125</v>
      </c>
      <c r="CX41" s="61" t="s">
        <v>125</v>
      </c>
      <c r="CY41" s="61" t="s">
        <v>125</v>
      </c>
      <c r="CZ41" s="63">
        <v>40848</v>
      </c>
      <c r="DA41" s="61" t="s">
        <v>317</v>
      </c>
      <c r="DB41" s="61" t="s">
        <v>125</v>
      </c>
      <c r="DC41" s="61" t="s">
        <v>125</v>
      </c>
      <c r="DD41" s="61" t="s">
        <v>314</v>
      </c>
      <c r="DE41" s="61" t="s">
        <v>125</v>
      </c>
      <c r="DF41" s="61" t="s">
        <v>125</v>
      </c>
      <c r="DG41" s="61" t="s">
        <v>125</v>
      </c>
      <c r="DH41" s="60">
        <v>0</v>
      </c>
      <c r="DI41" s="61" t="s">
        <v>125</v>
      </c>
      <c r="DJ41" s="61" t="s">
        <v>132</v>
      </c>
      <c r="DK41" s="61" t="s">
        <v>125</v>
      </c>
      <c r="DL41" s="61" t="s">
        <v>125</v>
      </c>
      <c r="DM41" s="61" t="s">
        <v>125</v>
      </c>
      <c r="DN41" s="61" t="s">
        <v>486</v>
      </c>
      <c r="DO41" s="61" t="s">
        <v>485</v>
      </c>
      <c r="DP41" s="61" t="s">
        <v>125</v>
      </c>
      <c r="DQ41" s="61" t="s">
        <v>125</v>
      </c>
      <c r="DR41" s="61" t="s">
        <v>125</v>
      </c>
      <c r="DS41" s="61" t="s">
        <v>125</v>
      </c>
      <c r="DT41" s="61" t="s">
        <v>125</v>
      </c>
      <c r="DU41" s="61" t="s">
        <v>401</v>
      </c>
      <c r="DV41" s="61" t="s">
        <v>125</v>
      </c>
      <c r="DW41" s="61" t="s">
        <v>125</v>
      </c>
    </row>
    <row r="42" spans="2:127" x14ac:dyDescent="0.25">
      <c r="B42" s="60">
        <v>12483</v>
      </c>
      <c r="C42" s="63">
        <v>40179</v>
      </c>
      <c r="D42" s="64">
        <v>0</v>
      </c>
      <c r="E42" s="61" t="s">
        <v>302</v>
      </c>
      <c r="F42" s="61" t="s">
        <v>303</v>
      </c>
      <c r="G42" s="61" t="s">
        <v>122</v>
      </c>
      <c r="H42" s="61" t="s">
        <v>304</v>
      </c>
      <c r="I42" s="61" t="s">
        <v>305</v>
      </c>
      <c r="J42" s="61" t="s">
        <v>315</v>
      </c>
      <c r="K42" s="61" t="s">
        <v>133</v>
      </c>
      <c r="L42" s="60">
        <v>-42</v>
      </c>
      <c r="M42" s="61" t="s">
        <v>306</v>
      </c>
      <c r="N42" s="60">
        <v>-367920</v>
      </c>
      <c r="O42" s="61" t="s">
        <v>485</v>
      </c>
      <c r="P42" s="60">
        <v>30</v>
      </c>
      <c r="Q42" s="60">
        <v>27.159112467101199</v>
      </c>
      <c r="R42" s="22">
        <f>'Price Book'!$B$9*'Exchange Rates FWD'!$R$9</f>
        <v>27.159112467100918</v>
      </c>
      <c r="S42" s="22">
        <f t="shared" si="0"/>
        <v>2.8066438062523957E-13</v>
      </c>
      <c r="T42" s="60">
        <v>8760</v>
      </c>
      <c r="U42" s="60">
        <v>2899279.4599233801</v>
      </c>
      <c r="V42" s="22">
        <f>L42*(Q42-P42*'Exchange Rates FWD'!$J$11)*T42</f>
        <v>2899279.4599241721</v>
      </c>
      <c r="W42" s="22">
        <f t="shared" si="2"/>
        <v>-2.7320231135338611E-13</v>
      </c>
      <c r="X42" s="60">
        <v>2899279.4599233801</v>
      </c>
      <c r="Y42" s="61" t="s">
        <v>134</v>
      </c>
      <c r="Z42" s="60"/>
      <c r="AA42" s="60"/>
      <c r="AB42" s="61" t="s">
        <v>126</v>
      </c>
      <c r="AC42" s="61" t="s">
        <v>126</v>
      </c>
      <c r="AD42" s="61" t="s">
        <v>127</v>
      </c>
      <c r="AE42" s="61" t="s">
        <v>408</v>
      </c>
      <c r="AF42" s="61" t="s">
        <v>308</v>
      </c>
      <c r="AG42" s="61" t="s">
        <v>185</v>
      </c>
      <c r="AH42" s="61" t="s">
        <v>125</v>
      </c>
      <c r="AI42" s="61" t="s">
        <v>125</v>
      </c>
      <c r="AJ42" s="61" t="s">
        <v>125</v>
      </c>
      <c r="AK42" s="61" t="s">
        <v>125</v>
      </c>
      <c r="AL42" s="61" t="s">
        <v>125</v>
      </c>
      <c r="AM42" s="63">
        <v>40179</v>
      </c>
      <c r="AN42" s="63">
        <v>40543</v>
      </c>
      <c r="AO42" s="61" t="s">
        <v>128</v>
      </c>
      <c r="AP42" s="60">
        <v>8760</v>
      </c>
      <c r="AQ42" s="61" t="s">
        <v>125</v>
      </c>
      <c r="AR42" s="60"/>
      <c r="AS42" s="63"/>
      <c r="AT42" s="61" t="s">
        <v>125</v>
      </c>
      <c r="AU42" s="61" t="s">
        <v>125</v>
      </c>
      <c r="AV42" s="61" t="s">
        <v>310</v>
      </c>
      <c r="AW42" s="61" t="s">
        <v>129</v>
      </c>
      <c r="AX42" s="60">
        <v>0</v>
      </c>
      <c r="AY42" s="60">
        <v>0</v>
      </c>
      <c r="AZ42" s="61" t="s">
        <v>408</v>
      </c>
      <c r="BA42" s="60">
        <v>0</v>
      </c>
      <c r="BB42" s="60">
        <v>0</v>
      </c>
      <c r="BC42" s="61" t="s">
        <v>408</v>
      </c>
      <c r="BD42" s="60">
        <v>0</v>
      </c>
      <c r="BE42" s="60">
        <v>0</v>
      </c>
      <c r="BF42" s="61" t="s">
        <v>408</v>
      </c>
      <c r="BG42" s="60">
        <v>0</v>
      </c>
      <c r="BH42" s="60">
        <v>0</v>
      </c>
      <c r="BI42" s="61" t="s">
        <v>408</v>
      </c>
      <c r="BJ42" s="60"/>
      <c r="BK42" s="60"/>
      <c r="BL42" s="61" t="s">
        <v>130</v>
      </c>
      <c r="BM42" s="61" t="s">
        <v>125</v>
      </c>
      <c r="BN42" s="61" t="s">
        <v>125</v>
      </c>
      <c r="BO42" s="60"/>
      <c r="BP42" s="60"/>
      <c r="BQ42" s="61" t="s">
        <v>125</v>
      </c>
      <c r="BR42" s="61" t="s">
        <v>125</v>
      </c>
      <c r="BS42" s="61" t="s">
        <v>125</v>
      </c>
      <c r="BT42" s="61" t="s">
        <v>125</v>
      </c>
      <c r="BU42" s="61" t="s">
        <v>425</v>
      </c>
      <c r="BV42" s="61" t="s">
        <v>131</v>
      </c>
      <c r="BW42" s="61" t="s">
        <v>125</v>
      </c>
      <c r="BX42" s="61" t="s">
        <v>125</v>
      </c>
      <c r="BY42" s="61" t="s">
        <v>125</v>
      </c>
      <c r="BZ42" s="61" t="s">
        <v>125</v>
      </c>
      <c r="CA42" s="61" t="s">
        <v>125</v>
      </c>
      <c r="CB42" s="61" t="s">
        <v>125</v>
      </c>
      <c r="CC42" s="60">
        <v>0</v>
      </c>
      <c r="CD42" s="60">
        <v>0</v>
      </c>
      <c r="CE42" s="60">
        <v>0</v>
      </c>
      <c r="CF42" s="63"/>
      <c r="CG42" s="63"/>
      <c r="CH42" s="61" t="s">
        <v>125</v>
      </c>
      <c r="CI42" s="64"/>
      <c r="CJ42" s="60"/>
      <c r="CK42" s="61" t="s">
        <v>125</v>
      </c>
      <c r="CL42" s="60"/>
      <c r="CM42" s="60"/>
      <c r="CN42" s="61" t="s">
        <v>125</v>
      </c>
      <c r="CO42" s="60"/>
      <c r="CP42" s="60"/>
      <c r="CQ42" s="61" t="s">
        <v>125</v>
      </c>
      <c r="CR42" s="60"/>
      <c r="CS42" s="60"/>
      <c r="CT42" s="61" t="s">
        <v>125</v>
      </c>
      <c r="CU42" s="61" t="s">
        <v>125</v>
      </c>
      <c r="CV42" s="61" t="s">
        <v>125</v>
      </c>
      <c r="CW42" s="61" t="s">
        <v>125</v>
      </c>
      <c r="CX42" s="61" t="s">
        <v>125</v>
      </c>
      <c r="CY42" s="61" t="s">
        <v>125</v>
      </c>
      <c r="CZ42" s="63">
        <v>40909</v>
      </c>
      <c r="DA42" s="61" t="s">
        <v>317</v>
      </c>
      <c r="DB42" s="61" t="s">
        <v>125</v>
      </c>
      <c r="DC42" s="61" t="s">
        <v>313</v>
      </c>
      <c r="DD42" s="61" t="s">
        <v>314</v>
      </c>
      <c r="DE42" s="61" t="s">
        <v>125</v>
      </c>
      <c r="DF42" s="61" t="s">
        <v>125</v>
      </c>
      <c r="DG42" s="61" t="s">
        <v>125</v>
      </c>
      <c r="DH42" s="60">
        <v>0</v>
      </c>
      <c r="DI42" s="61" t="s">
        <v>125</v>
      </c>
      <c r="DJ42" s="61" t="s">
        <v>132</v>
      </c>
      <c r="DK42" s="61" t="s">
        <v>125</v>
      </c>
      <c r="DL42" s="61" t="s">
        <v>125</v>
      </c>
      <c r="DM42" s="61" t="s">
        <v>125</v>
      </c>
      <c r="DN42" s="61" t="s">
        <v>486</v>
      </c>
      <c r="DO42" s="61" t="s">
        <v>485</v>
      </c>
      <c r="DP42" s="61" t="s">
        <v>125</v>
      </c>
      <c r="DQ42" s="61" t="s">
        <v>125</v>
      </c>
      <c r="DR42" s="61" t="s">
        <v>125</v>
      </c>
      <c r="DS42" s="61" t="s">
        <v>125</v>
      </c>
      <c r="DT42" s="61" t="s">
        <v>125</v>
      </c>
      <c r="DU42" s="61" t="s">
        <v>426</v>
      </c>
      <c r="DV42" s="61" t="s">
        <v>125</v>
      </c>
      <c r="DW42" s="61" t="s">
        <v>125</v>
      </c>
    </row>
    <row r="43" spans="2:127" x14ac:dyDescent="0.25">
      <c r="B43" s="60">
        <v>12387</v>
      </c>
      <c r="C43" s="63">
        <v>40179</v>
      </c>
      <c r="D43" s="64">
        <v>0</v>
      </c>
      <c r="E43" s="61" t="s">
        <v>302</v>
      </c>
      <c r="F43" s="61" t="s">
        <v>303</v>
      </c>
      <c r="G43" s="61" t="s">
        <v>122</v>
      </c>
      <c r="H43" s="61" t="s">
        <v>304</v>
      </c>
      <c r="I43" s="61" t="s">
        <v>305</v>
      </c>
      <c r="J43" s="61" t="s">
        <v>315</v>
      </c>
      <c r="K43" s="61" t="s">
        <v>133</v>
      </c>
      <c r="L43" s="60">
        <v>-42</v>
      </c>
      <c r="M43" s="61" t="s">
        <v>306</v>
      </c>
      <c r="N43" s="60">
        <v>-367920</v>
      </c>
      <c r="O43" s="61" t="s">
        <v>485</v>
      </c>
      <c r="P43" s="60">
        <v>30</v>
      </c>
      <c r="Q43" s="60">
        <v>27.159112467101199</v>
      </c>
      <c r="R43" s="22">
        <f>'Price Book'!$B$9*'Exchange Rates FWD'!$R$9</f>
        <v>27.159112467100918</v>
      </c>
      <c r="S43" s="22">
        <f t="shared" si="0"/>
        <v>2.8066438062523957E-13</v>
      </c>
      <c r="T43" s="60">
        <v>8760</v>
      </c>
      <c r="U43" s="60">
        <v>90092584.372103006</v>
      </c>
      <c r="V43" s="22">
        <f>L43*(Q43-P43*'Exchange Rates FWD'!R11)*T43</f>
        <v>90092584.371842027</v>
      </c>
      <c r="W43" s="22">
        <f t="shared" si="2"/>
        <v>2.8967860004009329E-12</v>
      </c>
      <c r="X43" s="60">
        <v>90092584.372103006</v>
      </c>
      <c r="Y43" s="61" t="s">
        <v>134</v>
      </c>
      <c r="Z43" s="60"/>
      <c r="AA43" s="60"/>
      <c r="AB43" s="61" t="s">
        <v>126</v>
      </c>
      <c r="AC43" s="61" t="s">
        <v>126</v>
      </c>
      <c r="AD43" s="61" t="s">
        <v>127</v>
      </c>
      <c r="AE43" s="61" t="s">
        <v>124</v>
      </c>
      <c r="AF43" s="61" t="s">
        <v>308</v>
      </c>
      <c r="AG43" s="61" t="s">
        <v>185</v>
      </c>
      <c r="AH43" s="61" t="s">
        <v>125</v>
      </c>
      <c r="AI43" s="61" t="s">
        <v>125</v>
      </c>
      <c r="AJ43" s="61" t="s">
        <v>125</v>
      </c>
      <c r="AK43" s="61" t="s">
        <v>125</v>
      </c>
      <c r="AL43" s="61" t="s">
        <v>125</v>
      </c>
      <c r="AM43" s="63">
        <v>40179</v>
      </c>
      <c r="AN43" s="63">
        <v>40543</v>
      </c>
      <c r="AO43" s="61" t="s">
        <v>128</v>
      </c>
      <c r="AP43" s="60">
        <v>8760</v>
      </c>
      <c r="AQ43" s="61" t="s">
        <v>125</v>
      </c>
      <c r="AR43" s="60"/>
      <c r="AS43" s="63"/>
      <c r="AT43" s="61" t="s">
        <v>125</v>
      </c>
      <c r="AU43" s="61" t="s">
        <v>125</v>
      </c>
      <c r="AV43" s="61" t="s">
        <v>310</v>
      </c>
      <c r="AW43" s="61" t="s">
        <v>129</v>
      </c>
      <c r="AX43" s="60">
        <v>0</v>
      </c>
      <c r="AY43" s="60">
        <v>0</v>
      </c>
      <c r="AZ43" s="61" t="s">
        <v>124</v>
      </c>
      <c r="BA43" s="60">
        <v>0</v>
      </c>
      <c r="BB43" s="60">
        <v>0</v>
      </c>
      <c r="BC43" s="61" t="s">
        <v>124</v>
      </c>
      <c r="BD43" s="60">
        <v>0</v>
      </c>
      <c r="BE43" s="60">
        <v>0</v>
      </c>
      <c r="BF43" s="61" t="s">
        <v>124</v>
      </c>
      <c r="BG43" s="60">
        <v>0</v>
      </c>
      <c r="BH43" s="60">
        <v>0</v>
      </c>
      <c r="BI43" s="61" t="s">
        <v>124</v>
      </c>
      <c r="BJ43" s="60"/>
      <c r="BK43" s="60"/>
      <c r="BL43" s="61" t="s">
        <v>130</v>
      </c>
      <c r="BM43" s="61" t="s">
        <v>125</v>
      </c>
      <c r="BN43" s="61" t="s">
        <v>125</v>
      </c>
      <c r="BO43" s="60"/>
      <c r="BP43" s="60"/>
      <c r="BQ43" s="61" t="s">
        <v>125</v>
      </c>
      <c r="BR43" s="61" t="s">
        <v>125</v>
      </c>
      <c r="BS43" s="61" t="s">
        <v>125</v>
      </c>
      <c r="BT43" s="61" t="s">
        <v>125</v>
      </c>
      <c r="BU43" s="61" t="s">
        <v>333</v>
      </c>
      <c r="BV43" s="61" t="s">
        <v>131</v>
      </c>
      <c r="BW43" s="61" t="s">
        <v>125</v>
      </c>
      <c r="BX43" s="61" t="s">
        <v>125</v>
      </c>
      <c r="BY43" s="61" t="s">
        <v>125</v>
      </c>
      <c r="BZ43" s="61" t="s">
        <v>125</v>
      </c>
      <c r="CA43" s="61" t="s">
        <v>125</v>
      </c>
      <c r="CB43" s="61" t="s">
        <v>125</v>
      </c>
      <c r="CC43" s="60">
        <v>0</v>
      </c>
      <c r="CD43" s="60">
        <v>0</v>
      </c>
      <c r="CE43" s="60">
        <v>0</v>
      </c>
      <c r="CF43" s="63"/>
      <c r="CG43" s="63"/>
      <c r="CH43" s="61" t="s">
        <v>125</v>
      </c>
      <c r="CI43" s="64"/>
      <c r="CJ43" s="60"/>
      <c r="CK43" s="61" t="s">
        <v>125</v>
      </c>
      <c r="CL43" s="60"/>
      <c r="CM43" s="60"/>
      <c r="CN43" s="61" t="s">
        <v>125</v>
      </c>
      <c r="CO43" s="60"/>
      <c r="CP43" s="60"/>
      <c r="CQ43" s="61" t="s">
        <v>125</v>
      </c>
      <c r="CR43" s="60"/>
      <c r="CS43" s="60"/>
      <c r="CT43" s="61" t="s">
        <v>125</v>
      </c>
      <c r="CU43" s="61" t="s">
        <v>125</v>
      </c>
      <c r="CV43" s="61" t="s">
        <v>125</v>
      </c>
      <c r="CW43" s="61" t="s">
        <v>125</v>
      </c>
      <c r="CX43" s="61" t="s">
        <v>125</v>
      </c>
      <c r="CY43" s="61" t="s">
        <v>125</v>
      </c>
      <c r="CZ43" s="63">
        <v>40909</v>
      </c>
      <c r="DA43" s="61" t="s">
        <v>317</v>
      </c>
      <c r="DB43" s="61" t="s">
        <v>125</v>
      </c>
      <c r="DC43" s="61" t="s">
        <v>313</v>
      </c>
      <c r="DD43" s="61" t="s">
        <v>314</v>
      </c>
      <c r="DE43" s="61" t="s">
        <v>125</v>
      </c>
      <c r="DF43" s="61" t="s">
        <v>125</v>
      </c>
      <c r="DG43" s="61" t="s">
        <v>125</v>
      </c>
      <c r="DH43" s="60">
        <v>0</v>
      </c>
      <c r="DI43" s="61" t="s">
        <v>125</v>
      </c>
      <c r="DJ43" s="61" t="s">
        <v>132</v>
      </c>
      <c r="DK43" s="61" t="s">
        <v>125</v>
      </c>
      <c r="DL43" s="61" t="s">
        <v>125</v>
      </c>
      <c r="DM43" s="61" t="s">
        <v>125</v>
      </c>
      <c r="DN43" s="61" t="s">
        <v>486</v>
      </c>
      <c r="DO43" s="61" t="s">
        <v>485</v>
      </c>
      <c r="DP43" s="61" t="s">
        <v>125</v>
      </c>
      <c r="DQ43" s="61" t="s">
        <v>125</v>
      </c>
      <c r="DR43" s="61" t="s">
        <v>125</v>
      </c>
      <c r="DS43" s="61" t="s">
        <v>125</v>
      </c>
      <c r="DT43" s="61" t="s">
        <v>125</v>
      </c>
      <c r="DU43" s="61" t="s">
        <v>334</v>
      </c>
      <c r="DV43" s="61" t="s">
        <v>125</v>
      </c>
      <c r="DW43" s="61" t="s">
        <v>125</v>
      </c>
    </row>
    <row r="44" spans="2:127" x14ac:dyDescent="0.25">
      <c r="B44" s="60">
        <v>12485</v>
      </c>
      <c r="C44" s="63">
        <v>40179</v>
      </c>
      <c r="D44" s="64">
        <v>0</v>
      </c>
      <c r="E44" s="61" t="s">
        <v>302</v>
      </c>
      <c r="F44" s="61" t="s">
        <v>303</v>
      </c>
      <c r="G44" s="61" t="s">
        <v>122</v>
      </c>
      <c r="H44" s="61" t="s">
        <v>324</v>
      </c>
      <c r="I44" s="61" t="s">
        <v>305</v>
      </c>
      <c r="J44" s="61" t="s">
        <v>315</v>
      </c>
      <c r="K44" s="61" t="s">
        <v>133</v>
      </c>
      <c r="L44" s="60">
        <v>-42</v>
      </c>
      <c r="M44" s="61" t="s">
        <v>306</v>
      </c>
      <c r="N44" s="60">
        <v>-368928</v>
      </c>
      <c r="O44" s="61" t="s">
        <v>485</v>
      </c>
      <c r="P44" s="60">
        <v>30</v>
      </c>
      <c r="Q44" s="60">
        <v>72.424299912269802</v>
      </c>
      <c r="R44" s="22">
        <f>'Price Book'!$B$17*'Exchange Rates FWD'!$R$9</f>
        <v>72.42429991226912</v>
      </c>
      <c r="S44" s="22">
        <f t="shared" si="0"/>
        <v>6.8212102632969618E-13</v>
      </c>
      <c r="T44" s="60">
        <v>8784</v>
      </c>
      <c r="U44" s="60">
        <v>-13792372.3824507</v>
      </c>
      <c r="V44" s="22">
        <f>L44*(Q44-P44*'Exchange Rates FWD'!$J$11)*T44</f>
        <v>-13792372.382449936</v>
      </c>
      <c r="W44" s="22">
        <f t="shared" si="2"/>
        <v>5.5370061799984333E-14</v>
      </c>
      <c r="X44" s="60">
        <v>-13792372.3824507</v>
      </c>
      <c r="Y44" s="61" t="s">
        <v>134</v>
      </c>
      <c r="Z44" s="60"/>
      <c r="AA44" s="60"/>
      <c r="AB44" s="61" t="s">
        <v>126</v>
      </c>
      <c r="AC44" s="61" t="s">
        <v>126</v>
      </c>
      <c r="AD44" s="61" t="s">
        <v>127</v>
      </c>
      <c r="AE44" s="61" t="s">
        <v>408</v>
      </c>
      <c r="AF44" s="61" t="s">
        <v>308</v>
      </c>
      <c r="AG44" s="61" t="s">
        <v>185</v>
      </c>
      <c r="AH44" s="61" t="s">
        <v>125</v>
      </c>
      <c r="AI44" s="61" t="s">
        <v>125</v>
      </c>
      <c r="AJ44" s="61" t="s">
        <v>125</v>
      </c>
      <c r="AK44" s="61" t="s">
        <v>125</v>
      </c>
      <c r="AL44" s="61" t="s">
        <v>125</v>
      </c>
      <c r="AM44" s="63">
        <v>40909</v>
      </c>
      <c r="AN44" s="63">
        <v>41274</v>
      </c>
      <c r="AO44" s="61" t="s">
        <v>128</v>
      </c>
      <c r="AP44" s="60">
        <v>8784</v>
      </c>
      <c r="AQ44" s="61" t="s">
        <v>125</v>
      </c>
      <c r="AR44" s="60"/>
      <c r="AS44" s="63"/>
      <c r="AT44" s="61" t="s">
        <v>125</v>
      </c>
      <c r="AU44" s="61" t="s">
        <v>125</v>
      </c>
      <c r="AV44" s="61" t="s">
        <v>310</v>
      </c>
      <c r="AW44" s="61" t="s">
        <v>129</v>
      </c>
      <c r="AX44" s="60">
        <v>0</v>
      </c>
      <c r="AY44" s="60">
        <v>0</v>
      </c>
      <c r="AZ44" s="61" t="s">
        <v>408</v>
      </c>
      <c r="BA44" s="60">
        <v>0</v>
      </c>
      <c r="BB44" s="60">
        <v>0</v>
      </c>
      <c r="BC44" s="61" t="s">
        <v>408</v>
      </c>
      <c r="BD44" s="60">
        <v>0</v>
      </c>
      <c r="BE44" s="60">
        <v>0</v>
      </c>
      <c r="BF44" s="61" t="s">
        <v>408</v>
      </c>
      <c r="BG44" s="60">
        <v>0</v>
      </c>
      <c r="BH44" s="60">
        <v>0</v>
      </c>
      <c r="BI44" s="61" t="s">
        <v>408</v>
      </c>
      <c r="BJ44" s="60"/>
      <c r="BK44" s="60"/>
      <c r="BL44" s="61" t="s">
        <v>130</v>
      </c>
      <c r="BM44" s="61" t="s">
        <v>125</v>
      </c>
      <c r="BN44" s="61" t="s">
        <v>125</v>
      </c>
      <c r="BO44" s="60"/>
      <c r="BP44" s="60"/>
      <c r="BQ44" s="61" t="s">
        <v>125</v>
      </c>
      <c r="BR44" s="61" t="s">
        <v>125</v>
      </c>
      <c r="BS44" s="61" t="s">
        <v>125</v>
      </c>
      <c r="BT44" s="61" t="s">
        <v>125</v>
      </c>
      <c r="BU44" s="61" t="s">
        <v>427</v>
      </c>
      <c r="BV44" s="61" t="s">
        <v>131</v>
      </c>
      <c r="BW44" s="61" t="s">
        <v>125</v>
      </c>
      <c r="BX44" s="61" t="s">
        <v>125</v>
      </c>
      <c r="BY44" s="61" t="s">
        <v>125</v>
      </c>
      <c r="BZ44" s="61" t="s">
        <v>125</v>
      </c>
      <c r="CA44" s="61" t="s">
        <v>125</v>
      </c>
      <c r="CB44" s="61" t="s">
        <v>125</v>
      </c>
      <c r="CC44" s="60">
        <v>0</v>
      </c>
      <c r="CD44" s="60">
        <v>0</v>
      </c>
      <c r="CE44" s="60">
        <v>0</v>
      </c>
      <c r="CF44" s="63"/>
      <c r="CG44" s="63"/>
      <c r="CH44" s="61" t="s">
        <v>125</v>
      </c>
      <c r="CI44" s="64"/>
      <c r="CJ44" s="60"/>
      <c r="CK44" s="61" t="s">
        <v>125</v>
      </c>
      <c r="CL44" s="60"/>
      <c r="CM44" s="60"/>
      <c r="CN44" s="61" t="s">
        <v>125</v>
      </c>
      <c r="CO44" s="60"/>
      <c r="CP44" s="60"/>
      <c r="CQ44" s="61" t="s">
        <v>125</v>
      </c>
      <c r="CR44" s="60"/>
      <c r="CS44" s="60"/>
      <c r="CT44" s="61" t="s">
        <v>125</v>
      </c>
      <c r="CU44" s="61" t="s">
        <v>125</v>
      </c>
      <c r="CV44" s="61" t="s">
        <v>125</v>
      </c>
      <c r="CW44" s="61" t="s">
        <v>125</v>
      </c>
      <c r="CX44" s="61" t="s">
        <v>125</v>
      </c>
      <c r="CY44" s="61" t="s">
        <v>125</v>
      </c>
      <c r="CZ44" s="63">
        <v>40909</v>
      </c>
      <c r="DA44" s="61" t="s">
        <v>317</v>
      </c>
      <c r="DB44" s="61" t="s">
        <v>125</v>
      </c>
      <c r="DC44" s="61" t="s">
        <v>313</v>
      </c>
      <c r="DD44" s="61" t="s">
        <v>314</v>
      </c>
      <c r="DE44" s="61" t="s">
        <v>125</v>
      </c>
      <c r="DF44" s="61" t="s">
        <v>125</v>
      </c>
      <c r="DG44" s="61" t="s">
        <v>125</v>
      </c>
      <c r="DH44" s="60">
        <v>0</v>
      </c>
      <c r="DI44" s="61" t="s">
        <v>125</v>
      </c>
      <c r="DJ44" s="61" t="s">
        <v>132</v>
      </c>
      <c r="DK44" s="61" t="s">
        <v>125</v>
      </c>
      <c r="DL44" s="61" t="s">
        <v>125</v>
      </c>
      <c r="DM44" s="61" t="s">
        <v>125</v>
      </c>
      <c r="DN44" s="61" t="s">
        <v>486</v>
      </c>
      <c r="DO44" s="61" t="s">
        <v>485</v>
      </c>
      <c r="DP44" s="61" t="s">
        <v>125</v>
      </c>
      <c r="DQ44" s="61" t="s">
        <v>125</v>
      </c>
      <c r="DR44" s="61" t="s">
        <v>125</v>
      </c>
      <c r="DS44" s="61" t="s">
        <v>125</v>
      </c>
      <c r="DT44" s="61" t="s">
        <v>125</v>
      </c>
      <c r="DU44" s="61" t="s">
        <v>428</v>
      </c>
      <c r="DV44" s="61" t="s">
        <v>125</v>
      </c>
      <c r="DW44" s="61" t="s">
        <v>125</v>
      </c>
    </row>
    <row r="45" spans="2:127" x14ac:dyDescent="0.25">
      <c r="B45" s="60">
        <v>12389</v>
      </c>
      <c r="C45" s="63">
        <v>40179</v>
      </c>
      <c r="D45" s="64">
        <v>0</v>
      </c>
      <c r="E45" s="61" t="s">
        <v>302</v>
      </c>
      <c r="F45" s="61" t="s">
        <v>303</v>
      </c>
      <c r="G45" s="61" t="s">
        <v>122</v>
      </c>
      <c r="H45" s="61" t="s">
        <v>324</v>
      </c>
      <c r="I45" s="61" t="s">
        <v>305</v>
      </c>
      <c r="J45" s="61" t="s">
        <v>315</v>
      </c>
      <c r="K45" s="61" t="s">
        <v>133</v>
      </c>
      <c r="L45" s="60">
        <v>-42</v>
      </c>
      <c r="M45" s="61" t="s">
        <v>306</v>
      </c>
      <c r="N45" s="60">
        <v>-368928</v>
      </c>
      <c r="O45" s="61" t="s">
        <v>485</v>
      </c>
      <c r="P45" s="60">
        <v>30</v>
      </c>
      <c r="Q45" s="60">
        <v>72.424299912269802</v>
      </c>
      <c r="R45" s="22">
        <f>'Price Book'!$B$17*'Exchange Rates FWD'!$R$9</f>
        <v>72.42429991226912</v>
      </c>
      <c r="S45" s="22">
        <f t="shared" si="0"/>
        <v>6.8212102632969618E-13</v>
      </c>
      <c r="T45" s="60">
        <v>8784</v>
      </c>
      <c r="U45" s="60">
        <v>73639818.296611607</v>
      </c>
      <c r="V45" s="22">
        <f>L45*(Q45-P45*'Exchange Rates FWD'!R11)*T45</f>
        <v>73639818.296349883</v>
      </c>
      <c r="W45" s="22">
        <f t="shared" si="2"/>
        <v>3.5541097365904684E-12</v>
      </c>
      <c r="X45" s="60">
        <v>73639818.296611607</v>
      </c>
      <c r="Y45" s="61" t="s">
        <v>134</v>
      </c>
      <c r="Z45" s="60"/>
      <c r="AA45" s="60"/>
      <c r="AB45" s="61" t="s">
        <v>126</v>
      </c>
      <c r="AC45" s="61" t="s">
        <v>126</v>
      </c>
      <c r="AD45" s="61" t="s">
        <v>127</v>
      </c>
      <c r="AE45" s="61" t="s">
        <v>124</v>
      </c>
      <c r="AF45" s="61" t="s">
        <v>308</v>
      </c>
      <c r="AG45" s="61" t="s">
        <v>185</v>
      </c>
      <c r="AH45" s="61" t="s">
        <v>125</v>
      </c>
      <c r="AI45" s="61" t="s">
        <v>125</v>
      </c>
      <c r="AJ45" s="61" t="s">
        <v>125</v>
      </c>
      <c r="AK45" s="61" t="s">
        <v>125</v>
      </c>
      <c r="AL45" s="61" t="s">
        <v>125</v>
      </c>
      <c r="AM45" s="63">
        <v>40909</v>
      </c>
      <c r="AN45" s="63">
        <v>41274</v>
      </c>
      <c r="AO45" s="61" t="s">
        <v>128</v>
      </c>
      <c r="AP45" s="60">
        <v>8784</v>
      </c>
      <c r="AQ45" s="61" t="s">
        <v>125</v>
      </c>
      <c r="AR45" s="60"/>
      <c r="AS45" s="63"/>
      <c r="AT45" s="61" t="s">
        <v>125</v>
      </c>
      <c r="AU45" s="61" t="s">
        <v>125</v>
      </c>
      <c r="AV45" s="61" t="s">
        <v>310</v>
      </c>
      <c r="AW45" s="61" t="s">
        <v>129</v>
      </c>
      <c r="AX45" s="60">
        <v>0</v>
      </c>
      <c r="AY45" s="60">
        <v>0</v>
      </c>
      <c r="AZ45" s="61" t="s">
        <v>124</v>
      </c>
      <c r="BA45" s="60">
        <v>0</v>
      </c>
      <c r="BB45" s="60">
        <v>0</v>
      </c>
      <c r="BC45" s="61" t="s">
        <v>124</v>
      </c>
      <c r="BD45" s="60">
        <v>0</v>
      </c>
      <c r="BE45" s="60">
        <v>0</v>
      </c>
      <c r="BF45" s="61" t="s">
        <v>124</v>
      </c>
      <c r="BG45" s="60">
        <v>0</v>
      </c>
      <c r="BH45" s="60">
        <v>0</v>
      </c>
      <c r="BI45" s="61" t="s">
        <v>124</v>
      </c>
      <c r="BJ45" s="60"/>
      <c r="BK45" s="60"/>
      <c r="BL45" s="61" t="s">
        <v>130</v>
      </c>
      <c r="BM45" s="61" t="s">
        <v>125</v>
      </c>
      <c r="BN45" s="61" t="s">
        <v>125</v>
      </c>
      <c r="BO45" s="60"/>
      <c r="BP45" s="60"/>
      <c r="BQ45" s="61" t="s">
        <v>125</v>
      </c>
      <c r="BR45" s="61" t="s">
        <v>125</v>
      </c>
      <c r="BS45" s="61" t="s">
        <v>125</v>
      </c>
      <c r="BT45" s="61" t="s">
        <v>125</v>
      </c>
      <c r="BU45" s="61" t="s">
        <v>335</v>
      </c>
      <c r="BV45" s="61" t="s">
        <v>131</v>
      </c>
      <c r="BW45" s="61" t="s">
        <v>125</v>
      </c>
      <c r="BX45" s="61" t="s">
        <v>125</v>
      </c>
      <c r="BY45" s="61" t="s">
        <v>125</v>
      </c>
      <c r="BZ45" s="61" t="s">
        <v>125</v>
      </c>
      <c r="CA45" s="61" t="s">
        <v>125</v>
      </c>
      <c r="CB45" s="61" t="s">
        <v>125</v>
      </c>
      <c r="CC45" s="60">
        <v>0</v>
      </c>
      <c r="CD45" s="60">
        <v>0</v>
      </c>
      <c r="CE45" s="60">
        <v>0</v>
      </c>
      <c r="CF45" s="63"/>
      <c r="CG45" s="63"/>
      <c r="CH45" s="61" t="s">
        <v>125</v>
      </c>
      <c r="CI45" s="64"/>
      <c r="CJ45" s="60"/>
      <c r="CK45" s="61" t="s">
        <v>125</v>
      </c>
      <c r="CL45" s="60"/>
      <c r="CM45" s="60"/>
      <c r="CN45" s="61" t="s">
        <v>125</v>
      </c>
      <c r="CO45" s="60"/>
      <c r="CP45" s="60"/>
      <c r="CQ45" s="61" t="s">
        <v>125</v>
      </c>
      <c r="CR45" s="60"/>
      <c r="CS45" s="60"/>
      <c r="CT45" s="61" t="s">
        <v>125</v>
      </c>
      <c r="CU45" s="61" t="s">
        <v>125</v>
      </c>
      <c r="CV45" s="61" t="s">
        <v>125</v>
      </c>
      <c r="CW45" s="61" t="s">
        <v>125</v>
      </c>
      <c r="CX45" s="61" t="s">
        <v>125</v>
      </c>
      <c r="CY45" s="61" t="s">
        <v>125</v>
      </c>
      <c r="CZ45" s="63">
        <v>40909</v>
      </c>
      <c r="DA45" s="61" t="s">
        <v>317</v>
      </c>
      <c r="DB45" s="61" t="s">
        <v>125</v>
      </c>
      <c r="DC45" s="61" t="s">
        <v>313</v>
      </c>
      <c r="DD45" s="61" t="s">
        <v>314</v>
      </c>
      <c r="DE45" s="61" t="s">
        <v>125</v>
      </c>
      <c r="DF45" s="61" t="s">
        <v>125</v>
      </c>
      <c r="DG45" s="61" t="s">
        <v>125</v>
      </c>
      <c r="DH45" s="60">
        <v>0</v>
      </c>
      <c r="DI45" s="61" t="s">
        <v>125</v>
      </c>
      <c r="DJ45" s="61" t="s">
        <v>132</v>
      </c>
      <c r="DK45" s="61" t="s">
        <v>125</v>
      </c>
      <c r="DL45" s="61" t="s">
        <v>125</v>
      </c>
      <c r="DM45" s="61" t="s">
        <v>125</v>
      </c>
      <c r="DN45" s="61" t="s">
        <v>486</v>
      </c>
      <c r="DO45" s="61" t="s">
        <v>485</v>
      </c>
      <c r="DP45" s="61" t="s">
        <v>125</v>
      </c>
      <c r="DQ45" s="61" t="s">
        <v>125</v>
      </c>
      <c r="DR45" s="61" t="s">
        <v>125</v>
      </c>
      <c r="DS45" s="61" t="s">
        <v>125</v>
      </c>
      <c r="DT45" s="61" t="s">
        <v>125</v>
      </c>
      <c r="DU45" s="61" t="s">
        <v>336</v>
      </c>
      <c r="DV45" s="61" t="s">
        <v>125</v>
      </c>
      <c r="DW45" s="61" t="s">
        <v>125</v>
      </c>
    </row>
    <row r="46" spans="2:127" x14ac:dyDescent="0.25">
      <c r="B46" s="60">
        <v>12487</v>
      </c>
      <c r="C46" s="63">
        <v>40179</v>
      </c>
      <c r="D46" s="64">
        <v>0</v>
      </c>
      <c r="E46" s="61" t="s">
        <v>302</v>
      </c>
      <c r="F46" s="61" t="s">
        <v>303</v>
      </c>
      <c r="G46" s="61" t="s">
        <v>122</v>
      </c>
      <c r="H46" s="61" t="s">
        <v>337</v>
      </c>
      <c r="I46" s="61" t="s">
        <v>305</v>
      </c>
      <c r="J46" s="61" t="s">
        <v>315</v>
      </c>
      <c r="K46" s="61" t="s">
        <v>133</v>
      </c>
      <c r="L46" s="60">
        <v>-42</v>
      </c>
      <c r="M46" s="61" t="s">
        <v>306</v>
      </c>
      <c r="N46" s="60">
        <v>-31248</v>
      </c>
      <c r="O46" s="61" t="s">
        <v>485</v>
      </c>
      <c r="P46" s="60">
        <v>30</v>
      </c>
      <c r="Q46" s="60">
        <v>27.159112467101199</v>
      </c>
      <c r="R46" s="22">
        <f>'Price Book'!$B$9*'Exchange Rates FWD'!$R$9</f>
        <v>27.159112467100918</v>
      </c>
      <c r="S46" s="22">
        <f t="shared" si="0"/>
        <v>2.8066438062523957E-13</v>
      </c>
      <c r="T46" s="60">
        <v>744</v>
      </c>
      <c r="U46" s="60">
        <v>-848667.94637197803</v>
      </c>
      <c r="V46" s="22">
        <f t="shared" si="1"/>
        <v>-848667.94637197827</v>
      </c>
      <c r="W46" s="22">
        <f t="shared" si="2"/>
        <v>-2.7434834159721882E-16</v>
      </c>
      <c r="X46" s="60">
        <v>-848667.94637197803</v>
      </c>
      <c r="Y46" s="61" t="s">
        <v>134</v>
      </c>
      <c r="Z46" s="60"/>
      <c r="AA46" s="60"/>
      <c r="AB46" s="61" t="s">
        <v>126</v>
      </c>
      <c r="AC46" s="61" t="s">
        <v>126</v>
      </c>
      <c r="AD46" s="61" t="s">
        <v>127</v>
      </c>
      <c r="AE46" s="61" t="s">
        <v>408</v>
      </c>
      <c r="AF46" s="61" t="s">
        <v>308</v>
      </c>
      <c r="AG46" s="61" t="s">
        <v>185</v>
      </c>
      <c r="AH46" s="61" t="s">
        <v>125</v>
      </c>
      <c r="AI46" s="61" t="s">
        <v>125</v>
      </c>
      <c r="AJ46" s="61" t="s">
        <v>125</v>
      </c>
      <c r="AK46" s="61" t="s">
        <v>125</v>
      </c>
      <c r="AL46" s="61" t="s">
        <v>125</v>
      </c>
      <c r="AM46" s="63">
        <v>40179</v>
      </c>
      <c r="AN46" s="63">
        <v>40209</v>
      </c>
      <c r="AO46" s="61" t="s">
        <v>128</v>
      </c>
      <c r="AP46" s="60">
        <v>744</v>
      </c>
      <c r="AQ46" s="61" t="s">
        <v>125</v>
      </c>
      <c r="AR46" s="60"/>
      <c r="AS46" s="63"/>
      <c r="AT46" s="61" t="s">
        <v>125</v>
      </c>
      <c r="AU46" s="61" t="s">
        <v>125</v>
      </c>
      <c r="AV46" s="61" t="s">
        <v>310</v>
      </c>
      <c r="AW46" s="61" t="s">
        <v>129</v>
      </c>
      <c r="AX46" s="60">
        <v>0</v>
      </c>
      <c r="AY46" s="60">
        <v>0</v>
      </c>
      <c r="AZ46" s="61" t="s">
        <v>408</v>
      </c>
      <c r="BA46" s="60">
        <v>0</v>
      </c>
      <c r="BB46" s="60">
        <v>0</v>
      </c>
      <c r="BC46" s="61" t="s">
        <v>408</v>
      </c>
      <c r="BD46" s="60">
        <v>0</v>
      </c>
      <c r="BE46" s="60">
        <v>0</v>
      </c>
      <c r="BF46" s="61" t="s">
        <v>408</v>
      </c>
      <c r="BG46" s="60">
        <v>0</v>
      </c>
      <c r="BH46" s="60">
        <v>0</v>
      </c>
      <c r="BI46" s="61" t="s">
        <v>408</v>
      </c>
      <c r="BJ46" s="60"/>
      <c r="BK46" s="60"/>
      <c r="BL46" s="61" t="s">
        <v>130</v>
      </c>
      <c r="BM46" s="61" t="s">
        <v>125</v>
      </c>
      <c r="BN46" s="61" t="s">
        <v>125</v>
      </c>
      <c r="BO46" s="60"/>
      <c r="BP46" s="60"/>
      <c r="BQ46" s="61" t="s">
        <v>125</v>
      </c>
      <c r="BR46" s="61" t="s">
        <v>125</v>
      </c>
      <c r="BS46" s="61" t="s">
        <v>125</v>
      </c>
      <c r="BT46" s="61" t="s">
        <v>125</v>
      </c>
      <c r="BU46" s="61" t="s">
        <v>429</v>
      </c>
      <c r="BV46" s="61" t="s">
        <v>131</v>
      </c>
      <c r="BW46" s="61" t="s">
        <v>125</v>
      </c>
      <c r="BX46" s="61" t="s">
        <v>125</v>
      </c>
      <c r="BY46" s="61" t="s">
        <v>125</v>
      </c>
      <c r="BZ46" s="61" t="s">
        <v>125</v>
      </c>
      <c r="CA46" s="61" t="s">
        <v>125</v>
      </c>
      <c r="CB46" s="61" t="s">
        <v>125</v>
      </c>
      <c r="CC46" s="60">
        <v>0</v>
      </c>
      <c r="CD46" s="60">
        <v>0</v>
      </c>
      <c r="CE46" s="60">
        <v>0</v>
      </c>
      <c r="CF46" s="63"/>
      <c r="CG46" s="63"/>
      <c r="CH46" s="61" t="s">
        <v>125</v>
      </c>
      <c r="CI46" s="64"/>
      <c r="CJ46" s="60"/>
      <c r="CK46" s="61" t="s">
        <v>125</v>
      </c>
      <c r="CL46" s="60"/>
      <c r="CM46" s="60"/>
      <c r="CN46" s="61" t="s">
        <v>125</v>
      </c>
      <c r="CO46" s="60"/>
      <c r="CP46" s="60"/>
      <c r="CQ46" s="61" t="s">
        <v>125</v>
      </c>
      <c r="CR46" s="60"/>
      <c r="CS46" s="60"/>
      <c r="CT46" s="61" t="s">
        <v>125</v>
      </c>
      <c r="CU46" s="61" t="s">
        <v>125</v>
      </c>
      <c r="CV46" s="61" t="s">
        <v>125</v>
      </c>
      <c r="CW46" s="61" t="s">
        <v>125</v>
      </c>
      <c r="CX46" s="61" t="s">
        <v>125</v>
      </c>
      <c r="CY46" s="61" t="s">
        <v>125</v>
      </c>
      <c r="CZ46" s="63">
        <v>40544</v>
      </c>
      <c r="DA46" s="61" t="s">
        <v>317</v>
      </c>
      <c r="DB46" s="61" t="s">
        <v>125</v>
      </c>
      <c r="DC46" s="61" t="s">
        <v>313</v>
      </c>
      <c r="DD46" s="61" t="s">
        <v>314</v>
      </c>
      <c r="DE46" s="61" t="s">
        <v>125</v>
      </c>
      <c r="DF46" s="61" t="s">
        <v>125</v>
      </c>
      <c r="DG46" s="61" t="s">
        <v>125</v>
      </c>
      <c r="DH46" s="60">
        <v>0</v>
      </c>
      <c r="DI46" s="61" t="s">
        <v>125</v>
      </c>
      <c r="DJ46" s="61" t="s">
        <v>132</v>
      </c>
      <c r="DK46" s="61" t="s">
        <v>125</v>
      </c>
      <c r="DL46" s="61" t="s">
        <v>125</v>
      </c>
      <c r="DM46" s="61" t="s">
        <v>125</v>
      </c>
      <c r="DN46" s="61" t="s">
        <v>486</v>
      </c>
      <c r="DO46" s="61" t="s">
        <v>485</v>
      </c>
      <c r="DP46" s="61" t="s">
        <v>125</v>
      </c>
      <c r="DQ46" s="61" t="s">
        <v>125</v>
      </c>
      <c r="DR46" s="61" t="s">
        <v>125</v>
      </c>
      <c r="DS46" s="61" t="s">
        <v>125</v>
      </c>
      <c r="DT46" s="61" t="s">
        <v>125</v>
      </c>
      <c r="DU46" s="61" t="s">
        <v>430</v>
      </c>
      <c r="DV46" s="61" t="s">
        <v>125</v>
      </c>
      <c r="DW46" s="61" t="s">
        <v>125</v>
      </c>
    </row>
    <row r="47" spans="2:127" x14ac:dyDescent="0.25">
      <c r="B47" s="60">
        <v>12391</v>
      </c>
      <c r="C47" s="63">
        <v>40179</v>
      </c>
      <c r="D47" s="64">
        <v>0</v>
      </c>
      <c r="E47" s="61" t="s">
        <v>302</v>
      </c>
      <c r="F47" s="61" t="s">
        <v>303</v>
      </c>
      <c r="G47" s="61" t="s">
        <v>122</v>
      </c>
      <c r="H47" s="61" t="s">
        <v>337</v>
      </c>
      <c r="I47" s="61" t="s">
        <v>305</v>
      </c>
      <c r="J47" s="61" t="s">
        <v>315</v>
      </c>
      <c r="K47" s="61" t="s">
        <v>133</v>
      </c>
      <c r="L47" s="60">
        <v>-42</v>
      </c>
      <c r="M47" s="61" t="s">
        <v>306</v>
      </c>
      <c r="N47" s="60">
        <v>-31248</v>
      </c>
      <c r="O47" s="61" t="s">
        <v>485</v>
      </c>
      <c r="P47" s="60">
        <v>30</v>
      </c>
      <c r="Q47" s="60">
        <v>27.159112467101199</v>
      </c>
      <c r="R47" s="22">
        <f>'Price Book'!$B$9*'Exchange Rates FWD'!$R$9</f>
        <v>27.159112467100918</v>
      </c>
      <c r="S47" s="22">
        <f t="shared" si="0"/>
        <v>2.8066438062523957E-13</v>
      </c>
      <c r="T47" s="60">
        <v>744</v>
      </c>
      <c r="U47" s="60">
        <v>-848667.94637197803</v>
      </c>
      <c r="V47" s="22">
        <f t="shared" si="1"/>
        <v>-848667.94637197827</v>
      </c>
      <c r="W47" s="22">
        <f t="shared" si="2"/>
        <v>-2.7434834159721882E-16</v>
      </c>
      <c r="X47" s="60">
        <v>-848667.94637197803</v>
      </c>
      <c r="Y47" s="61" t="s">
        <v>134</v>
      </c>
      <c r="Z47" s="60"/>
      <c r="AA47" s="60"/>
      <c r="AB47" s="61" t="s">
        <v>126</v>
      </c>
      <c r="AC47" s="61" t="s">
        <v>126</v>
      </c>
      <c r="AD47" s="61" t="s">
        <v>127</v>
      </c>
      <c r="AE47" s="61" t="s">
        <v>124</v>
      </c>
      <c r="AF47" s="61" t="s">
        <v>308</v>
      </c>
      <c r="AG47" s="61" t="s">
        <v>185</v>
      </c>
      <c r="AH47" s="61" t="s">
        <v>125</v>
      </c>
      <c r="AI47" s="61" t="s">
        <v>125</v>
      </c>
      <c r="AJ47" s="61" t="s">
        <v>125</v>
      </c>
      <c r="AK47" s="61" t="s">
        <v>125</v>
      </c>
      <c r="AL47" s="61" t="s">
        <v>125</v>
      </c>
      <c r="AM47" s="63">
        <v>40179</v>
      </c>
      <c r="AN47" s="63">
        <v>40209</v>
      </c>
      <c r="AO47" s="61" t="s">
        <v>128</v>
      </c>
      <c r="AP47" s="60">
        <v>744</v>
      </c>
      <c r="AQ47" s="61" t="s">
        <v>125</v>
      </c>
      <c r="AR47" s="60"/>
      <c r="AS47" s="63"/>
      <c r="AT47" s="61" t="s">
        <v>125</v>
      </c>
      <c r="AU47" s="61" t="s">
        <v>125</v>
      </c>
      <c r="AV47" s="61" t="s">
        <v>310</v>
      </c>
      <c r="AW47" s="61" t="s">
        <v>129</v>
      </c>
      <c r="AX47" s="60">
        <v>0</v>
      </c>
      <c r="AY47" s="60">
        <v>0</v>
      </c>
      <c r="AZ47" s="61" t="s">
        <v>124</v>
      </c>
      <c r="BA47" s="60">
        <v>0</v>
      </c>
      <c r="BB47" s="60">
        <v>0</v>
      </c>
      <c r="BC47" s="61" t="s">
        <v>124</v>
      </c>
      <c r="BD47" s="60">
        <v>0</v>
      </c>
      <c r="BE47" s="60">
        <v>0</v>
      </c>
      <c r="BF47" s="61" t="s">
        <v>124</v>
      </c>
      <c r="BG47" s="60">
        <v>0</v>
      </c>
      <c r="BH47" s="60">
        <v>0</v>
      </c>
      <c r="BI47" s="61" t="s">
        <v>124</v>
      </c>
      <c r="BJ47" s="60"/>
      <c r="BK47" s="60"/>
      <c r="BL47" s="61" t="s">
        <v>130</v>
      </c>
      <c r="BM47" s="61" t="s">
        <v>125</v>
      </c>
      <c r="BN47" s="61" t="s">
        <v>125</v>
      </c>
      <c r="BO47" s="60"/>
      <c r="BP47" s="60"/>
      <c r="BQ47" s="61" t="s">
        <v>125</v>
      </c>
      <c r="BR47" s="61" t="s">
        <v>125</v>
      </c>
      <c r="BS47" s="61" t="s">
        <v>125</v>
      </c>
      <c r="BT47" s="61" t="s">
        <v>125</v>
      </c>
      <c r="BU47" s="61" t="s">
        <v>338</v>
      </c>
      <c r="BV47" s="61" t="s">
        <v>131</v>
      </c>
      <c r="BW47" s="61" t="s">
        <v>125</v>
      </c>
      <c r="BX47" s="61" t="s">
        <v>125</v>
      </c>
      <c r="BY47" s="61" t="s">
        <v>125</v>
      </c>
      <c r="BZ47" s="61" t="s">
        <v>125</v>
      </c>
      <c r="CA47" s="61" t="s">
        <v>125</v>
      </c>
      <c r="CB47" s="61" t="s">
        <v>125</v>
      </c>
      <c r="CC47" s="60">
        <v>0</v>
      </c>
      <c r="CD47" s="60">
        <v>0</v>
      </c>
      <c r="CE47" s="60">
        <v>0</v>
      </c>
      <c r="CF47" s="63"/>
      <c r="CG47" s="63"/>
      <c r="CH47" s="61" t="s">
        <v>125</v>
      </c>
      <c r="CI47" s="64"/>
      <c r="CJ47" s="60"/>
      <c r="CK47" s="61" t="s">
        <v>125</v>
      </c>
      <c r="CL47" s="60"/>
      <c r="CM47" s="60"/>
      <c r="CN47" s="61" t="s">
        <v>125</v>
      </c>
      <c r="CO47" s="60"/>
      <c r="CP47" s="60"/>
      <c r="CQ47" s="61" t="s">
        <v>125</v>
      </c>
      <c r="CR47" s="60"/>
      <c r="CS47" s="60"/>
      <c r="CT47" s="61" t="s">
        <v>125</v>
      </c>
      <c r="CU47" s="61" t="s">
        <v>125</v>
      </c>
      <c r="CV47" s="61" t="s">
        <v>125</v>
      </c>
      <c r="CW47" s="61" t="s">
        <v>125</v>
      </c>
      <c r="CX47" s="61" t="s">
        <v>125</v>
      </c>
      <c r="CY47" s="61" t="s">
        <v>125</v>
      </c>
      <c r="CZ47" s="63">
        <v>40544</v>
      </c>
      <c r="DA47" s="61" t="s">
        <v>317</v>
      </c>
      <c r="DB47" s="61" t="s">
        <v>125</v>
      </c>
      <c r="DC47" s="61" t="s">
        <v>313</v>
      </c>
      <c r="DD47" s="61" t="s">
        <v>314</v>
      </c>
      <c r="DE47" s="61" t="s">
        <v>125</v>
      </c>
      <c r="DF47" s="61" t="s">
        <v>125</v>
      </c>
      <c r="DG47" s="61" t="s">
        <v>125</v>
      </c>
      <c r="DH47" s="60">
        <v>0</v>
      </c>
      <c r="DI47" s="61" t="s">
        <v>125</v>
      </c>
      <c r="DJ47" s="61" t="s">
        <v>132</v>
      </c>
      <c r="DK47" s="61" t="s">
        <v>125</v>
      </c>
      <c r="DL47" s="61" t="s">
        <v>125</v>
      </c>
      <c r="DM47" s="61" t="s">
        <v>125</v>
      </c>
      <c r="DN47" s="61" t="s">
        <v>486</v>
      </c>
      <c r="DO47" s="61" t="s">
        <v>485</v>
      </c>
      <c r="DP47" s="61" t="s">
        <v>125</v>
      </c>
      <c r="DQ47" s="61" t="s">
        <v>125</v>
      </c>
      <c r="DR47" s="61" t="s">
        <v>125</v>
      </c>
      <c r="DS47" s="61" t="s">
        <v>125</v>
      </c>
      <c r="DT47" s="61" t="s">
        <v>125</v>
      </c>
      <c r="DU47" s="61" t="s">
        <v>339</v>
      </c>
      <c r="DV47" s="61" t="s">
        <v>125</v>
      </c>
      <c r="DW47" s="61" t="s">
        <v>125</v>
      </c>
    </row>
    <row r="48" spans="2:127" x14ac:dyDescent="0.25">
      <c r="B48" s="60">
        <v>12489</v>
      </c>
      <c r="C48" s="63">
        <v>40179</v>
      </c>
      <c r="D48" s="64">
        <v>0</v>
      </c>
      <c r="E48" s="61" t="s">
        <v>302</v>
      </c>
      <c r="F48" s="61" t="s">
        <v>303</v>
      </c>
      <c r="G48" s="61" t="s">
        <v>122</v>
      </c>
      <c r="H48" s="61" t="s">
        <v>340</v>
      </c>
      <c r="I48" s="61" t="s">
        <v>305</v>
      </c>
      <c r="J48" s="61" t="s">
        <v>315</v>
      </c>
      <c r="K48" s="61" t="s">
        <v>133</v>
      </c>
      <c r="L48" s="60">
        <v>-42</v>
      </c>
      <c r="M48" s="61" t="s">
        <v>306</v>
      </c>
      <c r="N48" s="60">
        <v>-31248</v>
      </c>
      <c r="O48" s="61" t="s">
        <v>485</v>
      </c>
      <c r="P48" s="60">
        <v>30</v>
      </c>
      <c r="Q48" s="60">
        <v>72.424299912269802</v>
      </c>
      <c r="R48" s="22">
        <f>'Price Book'!$B$17*'Exchange Rates FWD'!$R$9</f>
        <v>72.42429991226912</v>
      </c>
      <c r="S48" s="22">
        <f t="shared" si="0"/>
        <v>6.8212102632969618E-13</v>
      </c>
      <c r="T48" s="60">
        <v>744</v>
      </c>
      <c r="U48" s="60">
        <v>-2263114.5236586099</v>
      </c>
      <c r="V48" s="22">
        <f t="shared" si="1"/>
        <v>-2263114.5236586067</v>
      </c>
      <c r="W48" s="22">
        <f t="shared" si="2"/>
        <v>1.4403287933853977E-15</v>
      </c>
      <c r="X48" s="60">
        <v>-2263114.5236586099</v>
      </c>
      <c r="Y48" s="61" t="s">
        <v>134</v>
      </c>
      <c r="Z48" s="60"/>
      <c r="AA48" s="60"/>
      <c r="AB48" s="61" t="s">
        <v>126</v>
      </c>
      <c r="AC48" s="61" t="s">
        <v>126</v>
      </c>
      <c r="AD48" s="61" t="s">
        <v>127</v>
      </c>
      <c r="AE48" s="61" t="s">
        <v>408</v>
      </c>
      <c r="AF48" s="61" t="s">
        <v>308</v>
      </c>
      <c r="AG48" s="61" t="s">
        <v>185</v>
      </c>
      <c r="AH48" s="61" t="s">
        <v>125</v>
      </c>
      <c r="AI48" s="61" t="s">
        <v>125</v>
      </c>
      <c r="AJ48" s="61" t="s">
        <v>125</v>
      </c>
      <c r="AK48" s="61" t="s">
        <v>125</v>
      </c>
      <c r="AL48" s="61" t="s">
        <v>125</v>
      </c>
      <c r="AM48" s="63">
        <v>40909</v>
      </c>
      <c r="AN48" s="63">
        <v>40939</v>
      </c>
      <c r="AO48" s="61" t="s">
        <v>128</v>
      </c>
      <c r="AP48" s="60">
        <v>744</v>
      </c>
      <c r="AQ48" s="61" t="s">
        <v>125</v>
      </c>
      <c r="AR48" s="60"/>
      <c r="AS48" s="63"/>
      <c r="AT48" s="61" t="s">
        <v>125</v>
      </c>
      <c r="AU48" s="61" t="s">
        <v>125</v>
      </c>
      <c r="AV48" s="61" t="s">
        <v>310</v>
      </c>
      <c r="AW48" s="61" t="s">
        <v>129</v>
      </c>
      <c r="AX48" s="60">
        <v>0</v>
      </c>
      <c r="AY48" s="60">
        <v>0</v>
      </c>
      <c r="AZ48" s="61" t="s">
        <v>408</v>
      </c>
      <c r="BA48" s="60">
        <v>0</v>
      </c>
      <c r="BB48" s="60">
        <v>0</v>
      </c>
      <c r="BC48" s="61" t="s">
        <v>408</v>
      </c>
      <c r="BD48" s="60">
        <v>0</v>
      </c>
      <c r="BE48" s="60">
        <v>0</v>
      </c>
      <c r="BF48" s="61" t="s">
        <v>408</v>
      </c>
      <c r="BG48" s="60">
        <v>0</v>
      </c>
      <c r="BH48" s="60">
        <v>0</v>
      </c>
      <c r="BI48" s="61" t="s">
        <v>408</v>
      </c>
      <c r="BJ48" s="60"/>
      <c r="BK48" s="60"/>
      <c r="BL48" s="61" t="s">
        <v>130</v>
      </c>
      <c r="BM48" s="61" t="s">
        <v>125</v>
      </c>
      <c r="BN48" s="61" t="s">
        <v>125</v>
      </c>
      <c r="BO48" s="60"/>
      <c r="BP48" s="60"/>
      <c r="BQ48" s="61" t="s">
        <v>125</v>
      </c>
      <c r="BR48" s="61" t="s">
        <v>125</v>
      </c>
      <c r="BS48" s="61" t="s">
        <v>125</v>
      </c>
      <c r="BT48" s="61" t="s">
        <v>125</v>
      </c>
      <c r="BU48" s="61" t="s">
        <v>431</v>
      </c>
      <c r="BV48" s="61" t="s">
        <v>131</v>
      </c>
      <c r="BW48" s="61" t="s">
        <v>125</v>
      </c>
      <c r="BX48" s="61" t="s">
        <v>125</v>
      </c>
      <c r="BY48" s="61" t="s">
        <v>125</v>
      </c>
      <c r="BZ48" s="61" t="s">
        <v>125</v>
      </c>
      <c r="CA48" s="61" t="s">
        <v>125</v>
      </c>
      <c r="CB48" s="61" t="s">
        <v>125</v>
      </c>
      <c r="CC48" s="60">
        <v>0</v>
      </c>
      <c r="CD48" s="60">
        <v>0</v>
      </c>
      <c r="CE48" s="60">
        <v>0</v>
      </c>
      <c r="CF48" s="63"/>
      <c r="CG48" s="63"/>
      <c r="CH48" s="61" t="s">
        <v>125</v>
      </c>
      <c r="CI48" s="64"/>
      <c r="CJ48" s="60"/>
      <c r="CK48" s="61" t="s">
        <v>125</v>
      </c>
      <c r="CL48" s="60"/>
      <c r="CM48" s="60"/>
      <c r="CN48" s="61" t="s">
        <v>125</v>
      </c>
      <c r="CO48" s="60"/>
      <c r="CP48" s="60"/>
      <c r="CQ48" s="61" t="s">
        <v>125</v>
      </c>
      <c r="CR48" s="60"/>
      <c r="CS48" s="60"/>
      <c r="CT48" s="61" t="s">
        <v>125</v>
      </c>
      <c r="CU48" s="61" t="s">
        <v>125</v>
      </c>
      <c r="CV48" s="61" t="s">
        <v>125</v>
      </c>
      <c r="CW48" s="61" t="s">
        <v>125</v>
      </c>
      <c r="CX48" s="61" t="s">
        <v>125</v>
      </c>
      <c r="CY48" s="61" t="s">
        <v>125</v>
      </c>
      <c r="CZ48" s="63">
        <v>40544</v>
      </c>
      <c r="DA48" s="61" t="s">
        <v>317</v>
      </c>
      <c r="DB48" s="61" t="s">
        <v>125</v>
      </c>
      <c r="DC48" s="61" t="s">
        <v>313</v>
      </c>
      <c r="DD48" s="61" t="s">
        <v>314</v>
      </c>
      <c r="DE48" s="61" t="s">
        <v>125</v>
      </c>
      <c r="DF48" s="61" t="s">
        <v>125</v>
      </c>
      <c r="DG48" s="61" t="s">
        <v>125</v>
      </c>
      <c r="DH48" s="60">
        <v>0</v>
      </c>
      <c r="DI48" s="61" t="s">
        <v>125</v>
      </c>
      <c r="DJ48" s="61" t="s">
        <v>132</v>
      </c>
      <c r="DK48" s="61" t="s">
        <v>125</v>
      </c>
      <c r="DL48" s="61" t="s">
        <v>125</v>
      </c>
      <c r="DM48" s="61" t="s">
        <v>125</v>
      </c>
      <c r="DN48" s="61" t="s">
        <v>486</v>
      </c>
      <c r="DO48" s="61" t="s">
        <v>485</v>
      </c>
      <c r="DP48" s="61" t="s">
        <v>125</v>
      </c>
      <c r="DQ48" s="61" t="s">
        <v>125</v>
      </c>
      <c r="DR48" s="61" t="s">
        <v>125</v>
      </c>
      <c r="DS48" s="61" t="s">
        <v>125</v>
      </c>
      <c r="DT48" s="61" t="s">
        <v>125</v>
      </c>
      <c r="DU48" s="61" t="s">
        <v>432</v>
      </c>
      <c r="DV48" s="61" t="s">
        <v>125</v>
      </c>
      <c r="DW48" s="61" t="s">
        <v>125</v>
      </c>
    </row>
    <row r="49" spans="2:127" x14ac:dyDescent="0.25">
      <c r="B49" s="60">
        <v>12393</v>
      </c>
      <c r="C49" s="63">
        <v>40179</v>
      </c>
      <c r="D49" s="64">
        <v>0</v>
      </c>
      <c r="E49" s="61" t="s">
        <v>302</v>
      </c>
      <c r="F49" s="61" t="s">
        <v>303</v>
      </c>
      <c r="G49" s="61" t="s">
        <v>122</v>
      </c>
      <c r="H49" s="61" t="s">
        <v>340</v>
      </c>
      <c r="I49" s="61" t="s">
        <v>305</v>
      </c>
      <c r="J49" s="61" t="s">
        <v>315</v>
      </c>
      <c r="K49" s="61" t="s">
        <v>133</v>
      </c>
      <c r="L49" s="60">
        <v>-42</v>
      </c>
      <c r="M49" s="61" t="s">
        <v>306</v>
      </c>
      <c r="N49" s="60">
        <v>-31248</v>
      </c>
      <c r="O49" s="61" t="s">
        <v>485</v>
      </c>
      <c r="P49" s="60">
        <v>30</v>
      </c>
      <c r="Q49" s="60">
        <v>72.424299912269802</v>
      </c>
      <c r="R49" s="22">
        <f>'Price Book'!$B$17*'Exchange Rates FWD'!$R$9</f>
        <v>72.42429991226912</v>
      </c>
      <c r="S49" s="22">
        <f t="shared" si="0"/>
        <v>6.8212102632969618E-13</v>
      </c>
      <c r="T49" s="60">
        <v>744</v>
      </c>
      <c r="U49" s="60">
        <v>-2263114.5236586099</v>
      </c>
      <c r="V49" s="22">
        <f t="shared" si="1"/>
        <v>-2263114.5236586067</v>
      </c>
      <c r="W49" s="22">
        <f t="shared" si="2"/>
        <v>1.4403287933853977E-15</v>
      </c>
      <c r="X49" s="60">
        <v>-2263114.5236586099</v>
      </c>
      <c r="Y49" s="61" t="s">
        <v>134</v>
      </c>
      <c r="Z49" s="60"/>
      <c r="AA49" s="60"/>
      <c r="AB49" s="61" t="s">
        <v>126</v>
      </c>
      <c r="AC49" s="61" t="s">
        <v>126</v>
      </c>
      <c r="AD49" s="61" t="s">
        <v>127</v>
      </c>
      <c r="AE49" s="61" t="s">
        <v>124</v>
      </c>
      <c r="AF49" s="61" t="s">
        <v>308</v>
      </c>
      <c r="AG49" s="61" t="s">
        <v>185</v>
      </c>
      <c r="AH49" s="61" t="s">
        <v>125</v>
      </c>
      <c r="AI49" s="61" t="s">
        <v>125</v>
      </c>
      <c r="AJ49" s="61" t="s">
        <v>125</v>
      </c>
      <c r="AK49" s="61" t="s">
        <v>125</v>
      </c>
      <c r="AL49" s="61" t="s">
        <v>125</v>
      </c>
      <c r="AM49" s="63">
        <v>40909</v>
      </c>
      <c r="AN49" s="63">
        <v>40939</v>
      </c>
      <c r="AO49" s="61" t="s">
        <v>128</v>
      </c>
      <c r="AP49" s="60">
        <v>744</v>
      </c>
      <c r="AQ49" s="61" t="s">
        <v>125</v>
      </c>
      <c r="AR49" s="60"/>
      <c r="AS49" s="63"/>
      <c r="AT49" s="61" t="s">
        <v>125</v>
      </c>
      <c r="AU49" s="61" t="s">
        <v>125</v>
      </c>
      <c r="AV49" s="61" t="s">
        <v>310</v>
      </c>
      <c r="AW49" s="61" t="s">
        <v>129</v>
      </c>
      <c r="AX49" s="60">
        <v>0</v>
      </c>
      <c r="AY49" s="60">
        <v>0</v>
      </c>
      <c r="AZ49" s="61" t="s">
        <v>124</v>
      </c>
      <c r="BA49" s="60">
        <v>0</v>
      </c>
      <c r="BB49" s="60">
        <v>0</v>
      </c>
      <c r="BC49" s="61" t="s">
        <v>124</v>
      </c>
      <c r="BD49" s="60">
        <v>0</v>
      </c>
      <c r="BE49" s="60">
        <v>0</v>
      </c>
      <c r="BF49" s="61" t="s">
        <v>124</v>
      </c>
      <c r="BG49" s="60">
        <v>0</v>
      </c>
      <c r="BH49" s="60">
        <v>0</v>
      </c>
      <c r="BI49" s="61" t="s">
        <v>124</v>
      </c>
      <c r="BJ49" s="60"/>
      <c r="BK49" s="60"/>
      <c r="BL49" s="61" t="s">
        <v>130</v>
      </c>
      <c r="BM49" s="61" t="s">
        <v>125</v>
      </c>
      <c r="BN49" s="61" t="s">
        <v>125</v>
      </c>
      <c r="BO49" s="60"/>
      <c r="BP49" s="60"/>
      <c r="BQ49" s="61" t="s">
        <v>125</v>
      </c>
      <c r="BR49" s="61" t="s">
        <v>125</v>
      </c>
      <c r="BS49" s="61" t="s">
        <v>125</v>
      </c>
      <c r="BT49" s="61" t="s">
        <v>125</v>
      </c>
      <c r="BU49" s="61" t="s">
        <v>341</v>
      </c>
      <c r="BV49" s="61" t="s">
        <v>131</v>
      </c>
      <c r="BW49" s="61" t="s">
        <v>125</v>
      </c>
      <c r="BX49" s="61" t="s">
        <v>125</v>
      </c>
      <c r="BY49" s="61" t="s">
        <v>125</v>
      </c>
      <c r="BZ49" s="61" t="s">
        <v>125</v>
      </c>
      <c r="CA49" s="61" t="s">
        <v>125</v>
      </c>
      <c r="CB49" s="61" t="s">
        <v>125</v>
      </c>
      <c r="CC49" s="60">
        <v>0</v>
      </c>
      <c r="CD49" s="60">
        <v>0</v>
      </c>
      <c r="CE49" s="60">
        <v>0</v>
      </c>
      <c r="CF49" s="63"/>
      <c r="CG49" s="63"/>
      <c r="CH49" s="61" t="s">
        <v>125</v>
      </c>
      <c r="CI49" s="64"/>
      <c r="CJ49" s="60"/>
      <c r="CK49" s="61" t="s">
        <v>125</v>
      </c>
      <c r="CL49" s="60"/>
      <c r="CM49" s="60"/>
      <c r="CN49" s="61" t="s">
        <v>125</v>
      </c>
      <c r="CO49" s="60"/>
      <c r="CP49" s="60"/>
      <c r="CQ49" s="61" t="s">
        <v>125</v>
      </c>
      <c r="CR49" s="60"/>
      <c r="CS49" s="60"/>
      <c r="CT49" s="61" t="s">
        <v>125</v>
      </c>
      <c r="CU49" s="61" t="s">
        <v>125</v>
      </c>
      <c r="CV49" s="61" t="s">
        <v>125</v>
      </c>
      <c r="CW49" s="61" t="s">
        <v>125</v>
      </c>
      <c r="CX49" s="61" t="s">
        <v>125</v>
      </c>
      <c r="CY49" s="61" t="s">
        <v>125</v>
      </c>
      <c r="CZ49" s="63">
        <v>40544</v>
      </c>
      <c r="DA49" s="61" t="s">
        <v>317</v>
      </c>
      <c r="DB49" s="61" t="s">
        <v>125</v>
      </c>
      <c r="DC49" s="61" t="s">
        <v>313</v>
      </c>
      <c r="DD49" s="61" t="s">
        <v>314</v>
      </c>
      <c r="DE49" s="61" t="s">
        <v>125</v>
      </c>
      <c r="DF49" s="61" t="s">
        <v>125</v>
      </c>
      <c r="DG49" s="61" t="s">
        <v>125</v>
      </c>
      <c r="DH49" s="60">
        <v>0</v>
      </c>
      <c r="DI49" s="61" t="s">
        <v>125</v>
      </c>
      <c r="DJ49" s="61" t="s">
        <v>132</v>
      </c>
      <c r="DK49" s="61" t="s">
        <v>125</v>
      </c>
      <c r="DL49" s="61" t="s">
        <v>125</v>
      </c>
      <c r="DM49" s="61" t="s">
        <v>125</v>
      </c>
      <c r="DN49" s="61" t="s">
        <v>486</v>
      </c>
      <c r="DO49" s="61" t="s">
        <v>485</v>
      </c>
      <c r="DP49" s="61" t="s">
        <v>125</v>
      </c>
      <c r="DQ49" s="61" t="s">
        <v>125</v>
      </c>
      <c r="DR49" s="61" t="s">
        <v>125</v>
      </c>
      <c r="DS49" s="61" t="s">
        <v>125</v>
      </c>
      <c r="DT49" s="61" t="s">
        <v>125</v>
      </c>
      <c r="DU49" s="61" t="s">
        <v>342</v>
      </c>
      <c r="DV49" s="61" t="s">
        <v>125</v>
      </c>
      <c r="DW49" s="61" t="s">
        <v>125</v>
      </c>
    </row>
    <row r="50" spans="2:127" x14ac:dyDescent="0.25">
      <c r="B50" s="60">
        <v>12491</v>
      </c>
      <c r="C50" s="63">
        <v>40179</v>
      </c>
      <c r="D50" s="64">
        <v>0</v>
      </c>
      <c r="E50" s="61" t="s">
        <v>302</v>
      </c>
      <c r="F50" s="61" t="s">
        <v>303</v>
      </c>
      <c r="G50" s="61" t="s">
        <v>122</v>
      </c>
      <c r="H50" s="61" t="s">
        <v>337</v>
      </c>
      <c r="I50" s="61" t="s">
        <v>305</v>
      </c>
      <c r="J50" s="61" t="s">
        <v>315</v>
      </c>
      <c r="K50" s="61" t="s">
        <v>133</v>
      </c>
      <c r="L50" s="60">
        <v>-42</v>
      </c>
      <c r="M50" s="61" t="s">
        <v>306</v>
      </c>
      <c r="N50" s="60">
        <v>-31248</v>
      </c>
      <c r="O50" s="61" t="s">
        <v>485</v>
      </c>
      <c r="P50" s="60">
        <v>30</v>
      </c>
      <c r="Q50" s="60">
        <v>27.159112467101199</v>
      </c>
      <c r="R50" s="22">
        <f>'Price Book'!$B$9*'Exchange Rates FWD'!$R$9</f>
        <v>27.159112467100918</v>
      </c>
      <c r="S50" s="22">
        <f t="shared" si="0"/>
        <v>2.8066438062523957E-13</v>
      </c>
      <c r="T50" s="60">
        <v>744</v>
      </c>
      <c r="U50" s="60">
        <v>-848667.94637197803</v>
      </c>
      <c r="V50" s="22">
        <f t="shared" si="1"/>
        <v>-848667.94637197827</v>
      </c>
      <c r="W50" s="22">
        <f t="shared" si="2"/>
        <v>-2.7434834159721882E-16</v>
      </c>
      <c r="X50" s="60">
        <v>-848667.94637197803</v>
      </c>
      <c r="Y50" s="61" t="s">
        <v>134</v>
      </c>
      <c r="Z50" s="60"/>
      <c r="AA50" s="60"/>
      <c r="AB50" s="61" t="s">
        <v>126</v>
      </c>
      <c r="AC50" s="61" t="s">
        <v>126</v>
      </c>
      <c r="AD50" s="61" t="s">
        <v>127</v>
      </c>
      <c r="AE50" s="61" t="s">
        <v>408</v>
      </c>
      <c r="AF50" s="61" t="s">
        <v>308</v>
      </c>
      <c r="AG50" s="61" t="s">
        <v>185</v>
      </c>
      <c r="AH50" s="61" t="s">
        <v>125</v>
      </c>
      <c r="AI50" s="61" t="s">
        <v>125</v>
      </c>
      <c r="AJ50" s="61" t="s">
        <v>125</v>
      </c>
      <c r="AK50" s="61" t="s">
        <v>125</v>
      </c>
      <c r="AL50" s="61" t="s">
        <v>125</v>
      </c>
      <c r="AM50" s="63">
        <v>40179</v>
      </c>
      <c r="AN50" s="63">
        <v>40209</v>
      </c>
      <c r="AO50" s="61" t="s">
        <v>128</v>
      </c>
      <c r="AP50" s="60">
        <v>744</v>
      </c>
      <c r="AQ50" s="61" t="s">
        <v>125</v>
      </c>
      <c r="AR50" s="60"/>
      <c r="AS50" s="63"/>
      <c r="AT50" s="61" t="s">
        <v>125</v>
      </c>
      <c r="AU50" s="61" t="s">
        <v>125</v>
      </c>
      <c r="AV50" s="61" t="s">
        <v>310</v>
      </c>
      <c r="AW50" s="61" t="s">
        <v>129</v>
      </c>
      <c r="AX50" s="60">
        <v>0</v>
      </c>
      <c r="AY50" s="60">
        <v>0</v>
      </c>
      <c r="AZ50" s="61" t="s">
        <v>408</v>
      </c>
      <c r="BA50" s="60">
        <v>0</v>
      </c>
      <c r="BB50" s="60">
        <v>0</v>
      </c>
      <c r="BC50" s="61" t="s">
        <v>408</v>
      </c>
      <c r="BD50" s="60">
        <v>0</v>
      </c>
      <c r="BE50" s="60">
        <v>0</v>
      </c>
      <c r="BF50" s="61" t="s">
        <v>408</v>
      </c>
      <c r="BG50" s="60">
        <v>0</v>
      </c>
      <c r="BH50" s="60">
        <v>0</v>
      </c>
      <c r="BI50" s="61" t="s">
        <v>408</v>
      </c>
      <c r="BJ50" s="60"/>
      <c r="BK50" s="60"/>
      <c r="BL50" s="61" t="s">
        <v>130</v>
      </c>
      <c r="BM50" s="61" t="s">
        <v>125</v>
      </c>
      <c r="BN50" s="61" t="s">
        <v>125</v>
      </c>
      <c r="BO50" s="60"/>
      <c r="BP50" s="60"/>
      <c r="BQ50" s="61" t="s">
        <v>125</v>
      </c>
      <c r="BR50" s="61" t="s">
        <v>125</v>
      </c>
      <c r="BS50" s="61" t="s">
        <v>125</v>
      </c>
      <c r="BT50" s="61" t="s">
        <v>125</v>
      </c>
      <c r="BU50" s="61" t="s">
        <v>433</v>
      </c>
      <c r="BV50" s="61" t="s">
        <v>131</v>
      </c>
      <c r="BW50" s="61" t="s">
        <v>125</v>
      </c>
      <c r="BX50" s="61" t="s">
        <v>125</v>
      </c>
      <c r="BY50" s="61" t="s">
        <v>125</v>
      </c>
      <c r="BZ50" s="61" t="s">
        <v>125</v>
      </c>
      <c r="CA50" s="61" t="s">
        <v>125</v>
      </c>
      <c r="CB50" s="61" t="s">
        <v>125</v>
      </c>
      <c r="CC50" s="60">
        <v>0</v>
      </c>
      <c r="CD50" s="60">
        <v>0</v>
      </c>
      <c r="CE50" s="60">
        <v>0</v>
      </c>
      <c r="CF50" s="63"/>
      <c r="CG50" s="63"/>
      <c r="CH50" s="61" t="s">
        <v>125</v>
      </c>
      <c r="CI50" s="64"/>
      <c r="CJ50" s="60"/>
      <c r="CK50" s="61" t="s">
        <v>125</v>
      </c>
      <c r="CL50" s="60"/>
      <c r="CM50" s="60"/>
      <c r="CN50" s="61" t="s">
        <v>125</v>
      </c>
      <c r="CO50" s="60"/>
      <c r="CP50" s="60"/>
      <c r="CQ50" s="61" t="s">
        <v>125</v>
      </c>
      <c r="CR50" s="60"/>
      <c r="CS50" s="60"/>
      <c r="CT50" s="61" t="s">
        <v>125</v>
      </c>
      <c r="CU50" s="61" t="s">
        <v>125</v>
      </c>
      <c r="CV50" s="61" t="s">
        <v>125</v>
      </c>
      <c r="CW50" s="61" t="s">
        <v>125</v>
      </c>
      <c r="CX50" s="61" t="s">
        <v>125</v>
      </c>
      <c r="CY50" s="61" t="s">
        <v>125</v>
      </c>
      <c r="CZ50" s="63">
        <v>40848</v>
      </c>
      <c r="DA50" s="61" t="s">
        <v>317</v>
      </c>
      <c r="DB50" s="61" t="s">
        <v>125</v>
      </c>
      <c r="DC50" s="61" t="s">
        <v>313</v>
      </c>
      <c r="DD50" s="61" t="s">
        <v>314</v>
      </c>
      <c r="DE50" s="61" t="s">
        <v>125</v>
      </c>
      <c r="DF50" s="61" t="s">
        <v>125</v>
      </c>
      <c r="DG50" s="61" t="s">
        <v>125</v>
      </c>
      <c r="DH50" s="60">
        <v>0</v>
      </c>
      <c r="DI50" s="61" t="s">
        <v>125</v>
      </c>
      <c r="DJ50" s="61" t="s">
        <v>132</v>
      </c>
      <c r="DK50" s="61" t="s">
        <v>125</v>
      </c>
      <c r="DL50" s="61" t="s">
        <v>125</v>
      </c>
      <c r="DM50" s="61" t="s">
        <v>125</v>
      </c>
      <c r="DN50" s="61" t="s">
        <v>486</v>
      </c>
      <c r="DO50" s="61" t="s">
        <v>485</v>
      </c>
      <c r="DP50" s="61" t="s">
        <v>125</v>
      </c>
      <c r="DQ50" s="61" t="s">
        <v>125</v>
      </c>
      <c r="DR50" s="61" t="s">
        <v>125</v>
      </c>
      <c r="DS50" s="61" t="s">
        <v>125</v>
      </c>
      <c r="DT50" s="61" t="s">
        <v>125</v>
      </c>
      <c r="DU50" s="61" t="s">
        <v>434</v>
      </c>
      <c r="DV50" s="61" t="s">
        <v>125</v>
      </c>
      <c r="DW50" s="61" t="s">
        <v>125</v>
      </c>
    </row>
    <row r="51" spans="2:127" x14ac:dyDescent="0.25">
      <c r="B51" s="60">
        <v>12395</v>
      </c>
      <c r="C51" s="63">
        <v>40179</v>
      </c>
      <c r="D51" s="64">
        <v>0</v>
      </c>
      <c r="E51" s="61" t="s">
        <v>302</v>
      </c>
      <c r="F51" s="61" t="s">
        <v>303</v>
      </c>
      <c r="G51" s="61" t="s">
        <v>122</v>
      </c>
      <c r="H51" s="61" t="s">
        <v>337</v>
      </c>
      <c r="I51" s="61" t="s">
        <v>305</v>
      </c>
      <c r="J51" s="61" t="s">
        <v>315</v>
      </c>
      <c r="K51" s="61" t="s">
        <v>133</v>
      </c>
      <c r="L51" s="60">
        <v>-42</v>
      </c>
      <c r="M51" s="61" t="s">
        <v>306</v>
      </c>
      <c r="N51" s="60">
        <v>-31248</v>
      </c>
      <c r="O51" s="61" t="s">
        <v>485</v>
      </c>
      <c r="P51" s="60">
        <v>30</v>
      </c>
      <c r="Q51" s="60">
        <v>27.159112467101199</v>
      </c>
      <c r="R51" s="22">
        <f>'Price Book'!$B$9*'Exchange Rates FWD'!$R$9</f>
        <v>27.159112467100918</v>
      </c>
      <c r="S51" s="22">
        <f t="shared" si="0"/>
        <v>2.8066438062523957E-13</v>
      </c>
      <c r="T51" s="60">
        <v>744</v>
      </c>
      <c r="U51" s="60">
        <v>-848667.94637197803</v>
      </c>
      <c r="V51" s="22">
        <f t="shared" si="1"/>
        <v>-848667.94637197827</v>
      </c>
      <c r="W51" s="22">
        <f t="shared" si="2"/>
        <v>-2.7434834159721882E-16</v>
      </c>
      <c r="X51" s="60">
        <v>-848667.94637197803</v>
      </c>
      <c r="Y51" s="61" t="s">
        <v>134</v>
      </c>
      <c r="Z51" s="60"/>
      <c r="AA51" s="60"/>
      <c r="AB51" s="61" t="s">
        <v>126</v>
      </c>
      <c r="AC51" s="61" t="s">
        <v>126</v>
      </c>
      <c r="AD51" s="61" t="s">
        <v>127</v>
      </c>
      <c r="AE51" s="61" t="s">
        <v>124</v>
      </c>
      <c r="AF51" s="61" t="s">
        <v>308</v>
      </c>
      <c r="AG51" s="61" t="s">
        <v>185</v>
      </c>
      <c r="AH51" s="61" t="s">
        <v>125</v>
      </c>
      <c r="AI51" s="61" t="s">
        <v>125</v>
      </c>
      <c r="AJ51" s="61" t="s">
        <v>125</v>
      </c>
      <c r="AK51" s="61" t="s">
        <v>125</v>
      </c>
      <c r="AL51" s="61" t="s">
        <v>125</v>
      </c>
      <c r="AM51" s="63">
        <v>40179</v>
      </c>
      <c r="AN51" s="63">
        <v>40209</v>
      </c>
      <c r="AO51" s="61" t="s">
        <v>128</v>
      </c>
      <c r="AP51" s="60">
        <v>744</v>
      </c>
      <c r="AQ51" s="61" t="s">
        <v>125</v>
      </c>
      <c r="AR51" s="60"/>
      <c r="AS51" s="63"/>
      <c r="AT51" s="61" t="s">
        <v>125</v>
      </c>
      <c r="AU51" s="61" t="s">
        <v>125</v>
      </c>
      <c r="AV51" s="61" t="s">
        <v>310</v>
      </c>
      <c r="AW51" s="61" t="s">
        <v>129</v>
      </c>
      <c r="AX51" s="60">
        <v>0</v>
      </c>
      <c r="AY51" s="60">
        <v>0</v>
      </c>
      <c r="AZ51" s="61" t="s">
        <v>124</v>
      </c>
      <c r="BA51" s="60">
        <v>0</v>
      </c>
      <c r="BB51" s="60">
        <v>0</v>
      </c>
      <c r="BC51" s="61" t="s">
        <v>124</v>
      </c>
      <c r="BD51" s="60">
        <v>0</v>
      </c>
      <c r="BE51" s="60">
        <v>0</v>
      </c>
      <c r="BF51" s="61" t="s">
        <v>124</v>
      </c>
      <c r="BG51" s="60">
        <v>0</v>
      </c>
      <c r="BH51" s="60">
        <v>0</v>
      </c>
      <c r="BI51" s="61" t="s">
        <v>124</v>
      </c>
      <c r="BJ51" s="60"/>
      <c r="BK51" s="60"/>
      <c r="BL51" s="61" t="s">
        <v>130</v>
      </c>
      <c r="BM51" s="61" t="s">
        <v>125</v>
      </c>
      <c r="BN51" s="61" t="s">
        <v>125</v>
      </c>
      <c r="BO51" s="60"/>
      <c r="BP51" s="60"/>
      <c r="BQ51" s="61" t="s">
        <v>125</v>
      </c>
      <c r="BR51" s="61" t="s">
        <v>125</v>
      </c>
      <c r="BS51" s="61" t="s">
        <v>125</v>
      </c>
      <c r="BT51" s="61" t="s">
        <v>125</v>
      </c>
      <c r="BU51" s="61" t="s">
        <v>343</v>
      </c>
      <c r="BV51" s="61" t="s">
        <v>131</v>
      </c>
      <c r="BW51" s="61" t="s">
        <v>125</v>
      </c>
      <c r="BX51" s="61" t="s">
        <v>125</v>
      </c>
      <c r="BY51" s="61" t="s">
        <v>125</v>
      </c>
      <c r="BZ51" s="61" t="s">
        <v>125</v>
      </c>
      <c r="CA51" s="61" t="s">
        <v>125</v>
      </c>
      <c r="CB51" s="61" t="s">
        <v>125</v>
      </c>
      <c r="CC51" s="60">
        <v>0</v>
      </c>
      <c r="CD51" s="60">
        <v>0</v>
      </c>
      <c r="CE51" s="60">
        <v>0</v>
      </c>
      <c r="CF51" s="63"/>
      <c r="CG51" s="63"/>
      <c r="CH51" s="61" t="s">
        <v>125</v>
      </c>
      <c r="CI51" s="64"/>
      <c r="CJ51" s="60"/>
      <c r="CK51" s="61" t="s">
        <v>125</v>
      </c>
      <c r="CL51" s="60"/>
      <c r="CM51" s="60"/>
      <c r="CN51" s="61" t="s">
        <v>125</v>
      </c>
      <c r="CO51" s="60"/>
      <c r="CP51" s="60"/>
      <c r="CQ51" s="61" t="s">
        <v>125</v>
      </c>
      <c r="CR51" s="60"/>
      <c r="CS51" s="60"/>
      <c r="CT51" s="61" t="s">
        <v>125</v>
      </c>
      <c r="CU51" s="61" t="s">
        <v>125</v>
      </c>
      <c r="CV51" s="61" t="s">
        <v>125</v>
      </c>
      <c r="CW51" s="61" t="s">
        <v>125</v>
      </c>
      <c r="CX51" s="61" t="s">
        <v>125</v>
      </c>
      <c r="CY51" s="61" t="s">
        <v>125</v>
      </c>
      <c r="CZ51" s="63">
        <v>40848</v>
      </c>
      <c r="DA51" s="61" t="s">
        <v>317</v>
      </c>
      <c r="DB51" s="61" t="s">
        <v>125</v>
      </c>
      <c r="DC51" s="61" t="s">
        <v>313</v>
      </c>
      <c r="DD51" s="61" t="s">
        <v>314</v>
      </c>
      <c r="DE51" s="61" t="s">
        <v>125</v>
      </c>
      <c r="DF51" s="61" t="s">
        <v>125</v>
      </c>
      <c r="DG51" s="61" t="s">
        <v>125</v>
      </c>
      <c r="DH51" s="60">
        <v>0</v>
      </c>
      <c r="DI51" s="61" t="s">
        <v>125</v>
      </c>
      <c r="DJ51" s="61" t="s">
        <v>132</v>
      </c>
      <c r="DK51" s="61" t="s">
        <v>125</v>
      </c>
      <c r="DL51" s="61" t="s">
        <v>125</v>
      </c>
      <c r="DM51" s="61" t="s">
        <v>125</v>
      </c>
      <c r="DN51" s="61" t="s">
        <v>486</v>
      </c>
      <c r="DO51" s="61" t="s">
        <v>485</v>
      </c>
      <c r="DP51" s="61" t="s">
        <v>125</v>
      </c>
      <c r="DQ51" s="61" t="s">
        <v>125</v>
      </c>
      <c r="DR51" s="61" t="s">
        <v>125</v>
      </c>
      <c r="DS51" s="61" t="s">
        <v>125</v>
      </c>
      <c r="DT51" s="61" t="s">
        <v>125</v>
      </c>
      <c r="DU51" s="61" t="s">
        <v>344</v>
      </c>
      <c r="DV51" s="61" t="s">
        <v>125</v>
      </c>
      <c r="DW51" s="61" t="s">
        <v>125</v>
      </c>
    </row>
    <row r="52" spans="2:127" x14ac:dyDescent="0.25">
      <c r="B52" s="60">
        <v>12493</v>
      </c>
      <c r="C52" s="63">
        <v>40179</v>
      </c>
      <c r="D52" s="64">
        <v>0</v>
      </c>
      <c r="E52" s="61" t="s">
        <v>302</v>
      </c>
      <c r="F52" s="61" t="s">
        <v>303</v>
      </c>
      <c r="G52" s="61" t="s">
        <v>122</v>
      </c>
      <c r="H52" s="61" t="s">
        <v>340</v>
      </c>
      <c r="I52" s="61" t="s">
        <v>305</v>
      </c>
      <c r="J52" s="61" t="s">
        <v>315</v>
      </c>
      <c r="K52" s="61" t="s">
        <v>133</v>
      </c>
      <c r="L52" s="60">
        <v>-42</v>
      </c>
      <c r="M52" s="61" t="s">
        <v>306</v>
      </c>
      <c r="N52" s="60">
        <v>-31248</v>
      </c>
      <c r="O52" s="61" t="s">
        <v>485</v>
      </c>
      <c r="P52" s="60">
        <v>30</v>
      </c>
      <c r="Q52" s="60">
        <v>72.424299912269802</v>
      </c>
      <c r="R52" s="22">
        <f>'Price Book'!$B$17*'Exchange Rates FWD'!$R$9</f>
        <v>72.42429991226912</v>
      </c>
      <c r="S52" s="22">
        <f t="shared" si="0"/>
        <v>6.8212102632969618E-13</v>
      </c>
      <c r="T52" s="60">
        <v>744</v>
      </c>
      <c r="U52" s="60">
        <v>-2263114.5236586099</v>
      </c>
      <c r="V52" s="22">
        <f t="shared" si="1"/>
        <v>-2263114.5236586067</v>
      </c>
      <c r="W52" s="22">
        <f t="shared" si="2"/>
        <v>1.4403287933853977E-15</v>
      </c>
      <c r="X52" s="60">
        <v>-2263114.5236586099</v>
      </c>
      <c r="Y52" s="61" t="s">
        <v>134</v>
      </c>
      <c r="Z52" s="60"/>
      <c r="AA52" s="60"/>
      <c r="AB52" s="61" t="s">
        <v>126</v>
      </c>
      <c r="AC52" s="61" t="s">
        <v>126</v>
      </c>
      <c r="AD52" s="61" t="s">
        <v>127</v>
      </c>
      <c r="AE52" s="61" t="s">
        <v>408</v>
      </c>
      <c r="AF52" s="61" t="s">
        <v>308</v>
      </c>
      <c r="AG52" s="61" t="s">
        <v>185</v>
      </c>
      <c r="AH52" s="61" t="s">
        <v>125</v>
      </c>
      <c r="AI52" s="61" t="s">
        <v>125</v>
      </c>
      <c r="AJ52" s="61" t="s">
        <v>125</v>
      </c>
      <c r="AK52" s="61" t="s">
        <v>125</v>
      </c>
      <c r="AL52" s="61" t="s">
        <v>125</v>
      </c>
      <c r="AM52" s="63">
        <v>40909</v>
      </c>
      <c r="AN52" s="63">
        <v>40939</v>
      </c>
      <c r="AO52" s="61" t="s">
        <v>128</v>
      </c>
      <c r="AP52" s="60">
        <v>744</v>
      </c>
      <c r="AQ52" s="61" t="s">
        <v>125</v>
      </c>
      <c r="AR52" s="60"/>
      <c r="AS52" s="63"/>
      <c r="AT52" s="61" t="s">
        <v>125</v>
      </c>
      <c r="AU52" s="61" t="s">
        <v>125</v>
      </c>
      <c r="AV52" s="61" t="s">
        <v>310</v>
      </c>
      <c r="AW52" s="61" t="s">
        <v>129</v>
      </c>
      <c r="AX52" s="60">
        <v>0</v>
      </c>
      <c r="AY52" s="60">
        <v>0</v>
      </c>
      <c r="AZ52" s="61" t="s">
        <v>408</v>
      </c>
      <c r="BA52" s="60">
        <v>0</v>
      </c>
      <c r="BB52" s="60">
        <v>0</v>
      </c>
      <c r="BC52" s="61" t="s">
        <v>408</v>
      </c>
      <c r="BD52" s="60">
        <v>0</v>
      </c>
      <c r="BE52" s="60">
        <v>0</v>
      </c>
      <c r="BF52" s="61" t="s">
        <v>408</v>
      </c>
      <c r="BG52" s="60">
        <v>0</v>
      </c>
      <c r="BH52" s="60">
        <v>0</v>
      </c>
      <c r="BI52" s="61" t="s">
        <v>408</v>
      </c>
      <c r="BJ52" s="60"/>
      <c r="BK52" s="60"/>
      <c r="BL52" s="61" t="s">
        <v>130</v>
      </c>
      <c r="BM52" s="61" t="s">
        <v>125</v>
      </c>
      <c r="BN52" s="61" t="s">
        <v>125</v>
      </c>
      <c r="BO52" s="60"/>
      <c r="BP52" s="60"/>
      <c r="BQ52" s="61" t="s">
        <v>125</v>
      </c>
      <c r="BR52" s="61" t="s">
        <v>125</v>
      </c>
      <c r="BS52" s="61" t="s">
        <v>125</v>
      </c>
      <c r="BT52" s="61" t="s">
        <v>125</v>
      </c>
      <c r="BU52" s="61" t="s">
        <v>435</v>
      </c>
      <c r="BV52" s="61" t="s">
        <v>131</v>
      </c>
      <c r="BW52" s="61" t="s">
        <v>125</v>
      </c>
      <c r="BX52" s="61" t="s">
        <v>125</v>
      </c>
      <c r="BY52" s="61" t="s">
        <v>125</v>
      </c>
      <c r="BZ52" s="61" t="s">
        <v>125</v>
      </c>
      <c r="CA52" s="61" t="s">
        <v>125</v>
      </c>
      <c r="CB52" s="61" t="s">
        <v>125</v>
      </c>
      <c r="CC52" s="60">
        <v>0</v>
      </c>
      <c r="CD52" s="60">
        <v>0</v>
      </c>
      <c r="CE52" s="60">
        <v>0</v>
      </c>
      <c r="CF52" s="63"/>
      <c r="CG52" s="63"/>
      <c r="CH52" s="61" t="s">
        <v>125</v>
      </c>
      <c r="CI52" s="64"/>
      <c r="CJ52" s="60"/>
      <c r="CK52" s="61" t="s">
        <v>125</v>
      </c>
      <c r="CL52" s="60"/>
      <c r="CM52" s="60"/>
      <c r="CN52" s="61" t="s">
        <v>125</v>
      </c>
      <c r="CO52" s="60"/>
      <c r="CP52" s="60"/>
      <c r="CQ52" s="61" t="s">
        <v>125</v>
      </c>
      <c r="CR52" s="60"/>
      <c r="CS52" s="60"/>
      <c r="CT52" s="61" t="s">
        <v>125</v>
      </c>
      <c r="CU52" s="61" t="s">
        <v>125</v>
      </c>
      <c r="CV52" s="61" t="s">
        <v>125</v>
      </c>
      <c r="CW52" s="61" t="s">
        <v>125</v>
      </c>
      <c r="CX52" s="61" t="s">
        <v>125</v>
      </c>
      <c r="CY52" s="61" t="s">
        <v>125</v>
      </c>
      <c r="CZ52" s="63">
        <v>40848</v>
      </c>
      <c r="DA52" s="61" t="s">
        <v>317</v>
      </c>
      <c r="DB52" s="61" t="s">
        <v>125</v>
      </c>
      <c r="DC52" s="61" t="s">
        <v>313</v>
      </c>
      <c r="DD52" s="61" t="s">
        <v>314</v>
      </c>
      <c r="DE52" s="61" t="s">
        <v>125</v>
      </c>
      <c r="DF52" s="61" t="s">
        <v>125</v>
      </c>
      <c r="DG52" s="61" t="s">
        <v>125</v>
      </c>
      <c r="DH52" s="60">
        <v>0</v>
      </c>
      <c r="DI52" s="61" t="s">
        <v>125</v>
      </c>
      <c r="DJ52" s="61" t="s">
        <v>132</v>
      </c>
      <c r="DK52" s="61" t="s">
        <v>125</v>
      </c>
      <c r="DL52" s="61" t="s">
        <v>125</v>
      </c>
      <c r="DM52" s="61" t="s">
        <v>125</v>
      </c>
      <c r="DN52" s="61" t="s">
        <v>486</v>
      </c>
      <c r="DO52" s="61" t="s">
        <v>485</v>
      </c>
      <c r="DP52" s="61" t="s">
        <v>125</v>
      </c>
      <c r="DQ52" s="61" t="s">
        <v>125</v>
      </c>
      <c r="DR52" s="61" t="s">
        <v>125</v>
      </c>
      <c r="DS52" s="61" t="s">
        <v>125</v>
      </c>
      <c r="DT52" s="61" t="s">
        <v>125</v>
      </c>
      <c r="DU52" s="61" t="s">
        <v>436</v>
      </c>
      <c r="DV52" s="61" t="s">
        <v>125</v>
      </c>
      <c r="DW52" s="61" t="s">
        <v>125</v>
      </c>
    </row>
    <row r="53" spans="2:127" x14ac:dyDescent="0.25">
      <c r="B53" s="60">
        <v>12397</v>
      </c>
      <c r="C53" s="63">
        <v>40179</v>
      </c>
      <c r="D53" s="64">
        <v>0</v>
      </c>
      <c r="E53" s="61" t="s">
        <v>302</v>
      </c>
      <c r="F53" s="61" t="s">
        <v>303</v>
      </c>
      <c r="G53" s="61" t="s">
        <v>122</v>
      </c>
      <c r="H53" s="61" t="s">
        <v>340</v>
      </c>
      <c r="I53" s="61" t="s">
        <v>305</v>
      </c>
      <c r="J53" s="61" t="s">
        <v>315</v>
      </c>
      <c r="K53" s="61" t="s">
        <v>133</v>
      </c>
      <c r="L53" s="60">
        <v>-42</v>
      </c>
      <c r="M53" s="61" t="s">
        <v>306</v>
      </c>
      <c r="N53" s="60">
        <v>-31248</v>
      </c>
      <c r="O53" s="61" t="s">
        <v>485</v>
      </c>
      <c r="P53" s="60">
        <v>30</v>
      </c>
      <c r="Q53" s="60">
        <v>72.424299912269802</v>
      </c>
      <c r="R53" s="22">
        <f>'Price Book'!$B$17*'Exchange Rates FWD'!$R$9</f>
        <v>72.42429991226912</v>
      </c>
      <c r="S53" s="22">
        <f t="shared" si="0"/>
        <v>6.8212102632969618E-13</v>
      </c>
      <c r="T53" s="60">
        <v>744</v>
      </c>
      <c r="U53" s="60">
        <v>-2263114.5236586099</v>
      </c>
      <c r="V53" s="22">
        <f t="shared" si="1"/>
        <v>-2263114.5236586067</v>
      </c>
      <c r="W53" s="22">
        <f t="shared" si="2"/>
        <v>1.4403287933853977E-15</v>
      </c>
      <c r="X53" s="60">
        <v>-2263114.5236586099</v>
      </c>
      <c r="Y53" s="61" t="s">
        <v>134</v>
      </c>
      <c r="Z53" s="60"/>
      <c r="AA53" s="60"/>
      <c r="AB53" s="61" t="s">
        <v>126</v>
      </c>
      <c r="AC53" s="61" t="s">
        <v>126</v>
      </c>
      <c r="AD53" s="61" t="s">
        <v>127</v>
      </c>
      <c r="AE53" s="61" t="s">
        <v>124</v>
      </c>
      <c r="AF53" s="61" t="s">
        <v>308</v>
      </c>
      <c r="AG53" s="61" t="s">
        <v>185</v>
      </c>
      <c r="AH53" s="61" t="s">
        <v>125</v>
      </c>
      <c r="AI53" s="61" t="s">
        <v>125</v>
      </c>
      <c r="AJ53" s="61" t="s">
        <v>125</v>
      </c>
      <c r="AK53" s="61" t="s">
        <v>125</v>
      </c>
      <c r="AL53" s="61" t="s">
        <v>125</v>
      </c>
      <c r="AM53" s="63">
        <v>40909</v>
      </c>
      <c r="AN53" s="63">
        <v>40939</v>
      </c>
      <c r="AO53" s="61" t="s">
        <v>128</v>
      </c>
      <c r="AP53" s="60">
        <v>744</v>
      </c>
      <c r="AQ53" s="61" t="s">
        <v>125</v>
      </c>
      <c r="AR53" s="60"/>
      <c r="AS53" s="63"/>
      <c r="AT53" s="61" t="s">
        <v>125</v>
      </c>
      <c r="AU53" s="61" t="s">
        <v>125</v>
      </c>
      <c r="AV53" s="61" t="s">
        <v>310</v>
      </c>
      <c r="AW53" s="61" t="s">
        <v>129</v>
      </c>
      <c r="AX53" s="60">
        <v>0</v>
      </c>
      <c r="AY53" s="60">
        <v>0</v>
      </c>
      <c r="AZ53" s="61" t="s">
        <v>124</v>
      </c>
      <c r="BA53" s="60">
        <v>0</v>
      </c>
      <c r="BB53" s="60">
        <v>0</v>
      </c>
      <c r="BC53" s="61" t="s">
        <v>124</v>
      </c>
      <c r="BD53" s="60">
        <v>0</v>
      </c>
      <c r="BE53" s="60">
        <v>0</v>
      </c>
      <c r="BF53" s="61" t="s">
        <v>124</v>
      </c>
      <c r="BG53" s="60">
        <v>0</v>
      </c>
      <c r="BH53" s="60">
        <v>0</v>
      </c>
      <c r="BI53" s="61" t="s">
        <v>124</v>
      </c>
      <c r="BJ53" s="60"/>
      <c r="BK53" s="60"/>
      <c r="BL53" s="61" t="s">
        <v>130</v>
      </c>
      <c r="BM53" s="61" t="s">
        <v>125</v>
      </c>
      <c r="BN53" s="61" t="s">
        <v>125</v>
      </c>
      <c r="BO53" s="60"/>
      <c r="BP53" s="60"/>
      <c r="BQ53" s="61" t="s">
        <v>125</v>
      </c>
      <c r="BR53" s="61" t="s">
        <v>125</v>
      </c>
      <c r="BS53" s="61" t="s">
        <v>125</v>
      </c>
      <c r="BT53" s="61" t="s">
        <v>125</v>
      </c>
      <c r="BU53" s="61" t="s">
        <v>345</v>
      </c>
      <c r="BV53" s="61" t="s">
        <v>131</v>
      </c>
      <c r="BW53" s="61" t="s">
        <v>125</v>
      </c>
      <c r="BX53" s="61" t="s">
        <v>125</v>
      </c>
      <c r="BY53" s="61" t="s">
        <v>125</v>
      </c>
      <c r="BZ53" s="61" t="s">
        <v>125</v>
      </c>
      <c r="CA53" s="61" t="s">
        <v>125</v>
      </c>
      <c r="CB53" s="61" t="s">
        <v>125</v>
      </c>
      <c r="CC53" s="60">
        <v>0</v>
      </c>
      <c r="CD53" s="60">
        <v>0</v>
      </c>
      <c r="CE53" s="60">
        <v>0</v>
      </c>
      <c r="CF53" s="63"/>
      <c r="CG53" s="63"/>
      <c r="CH53" s="61" t="s">
        <v>125</v>
      </c>
      <c r="CI53" s="64"/>
      <c r="CJ53" s="60"/>
      <c r="CK53" s="61" t="s">
        <v>125</v>
      </c>
      <c r="CL53" s="60"/>
      <c r="CM53" s="60"/>
      <c r="CN53" s="61" t="s">
        <v>125</v>
      </c>
      <c r="CO53" s="60"/>
      <c r="CP53" s="60"/>
      <c r="CQ53" s="61" t="s">
        <v>125</v>
      </c>
      <c r="CR53" s="60"/>
      <c r="CS53" s="60"/>
      <c r="CT53" s="61" t="s">
        <v>125</v>
      </c>
      <c r="CU53" s="61" t="s">
        <v>125</v>
      </c>
      <c r="CV53" s="61" t="s">
        <v>125</v>
      </c>
      <c r="CW53" s="61" t="s">
        <v>125</v>
      </c>
      <c r="CX53" s="61" t="s">
        <v>125</v>
      </c>
      <c r="CY53" s="61" t="s">
        <v>125</v>
      </c>
      <c r="CZ53" s="63">
        <v>40848</v>
      </c>
      <c r="DA53" s="61" t="s">
        <v>317</v>
      </c>
      <c r="DB53" s="61" t="s">
        <v>125</v>
      </c>
      <c r="DC53" s="61" t="s">
        <v>313</v>
      </c>
      <c r="DD53" s="61" t="s">
        <v>314</v>
      </c>
      <c r="DE53" s="61" t="s">
        <v>125</v>
      </c>
      <c r="DF53" s="61" t="s">
        <v>125</v>
      </c>
      <c r="DG53" s="61" t="s">
        <v>125</v>
      </c>
      <c r="DH53" s="60">
        <v>0</v>
      </c>
      <c r="DI53" s="61" t="s">
        <v>125</v>
      </c>
      <c r="DJ53" s="61" t="s">
        <v>132</v>
      </c>
      <c r="DK53" s="61" t="s">
        <v>125</v>
      </c>
      <c r="DL53" s="61" t="s">
        <v>125</v>
      </c>
      <c r="DM53" s="61" t="s">
        <v>125</v>
      </c>
      <c r="DN53" s="61" t="s">
        <v>486</v>
      </c>
      <c r="DO53" s="61" t="s">
        <v>485</v>
      </c>
      <c r="DP53" s="61" t="s">
        <v>125</v>
      </c>
      <c r="DQ53" s="61" t="s">
        <v>125</v>
      </c>
      <c r="DR53" s="61" t="s">
        <v>125</v>
      </c>
      <c r="DS53" s="61" t="s">
        <v>125</v>
      </c>
      <c r="DT53" s="61" t="s">
        <v>125</v>
      </c>
      <c r="DU53" s="61" t="s">
        <v>346</v>
      </c>
      <c r="DV53" s="61" t="s">
        <v>125</v>
      </c>
      <c r="DW53" s="61" t="s">
        <v>125</v>
      </c>
    </row>
    <row r="54" spans="2:127" x14ac:dyDescent="0.25">
      <c r="B54" s="60">
        <v>12495</v>
      </c>
      <c r="C54" s="63">
        <v>40179</v>
      </c>
      <c r="D54" s="64">
        <v>0</v>
      </c>
      <c r="E54" s="61" t="s">
        <v>302</v>
      </c>
      <c r="F54" s="61" t="s">
        <v>303</v>
      </c>
      <c r="G54" s="61" t="s">
        <v>122</v>
      </c>
      <c r="H54" s="61" t="s">
        <v>337</v>
      </c>
      <c r="I54" s="61" t="s">
        <v>305</v>
      </c>
      <c r="J54" s="61" t="s">
        <v>315</v>
      </c>
      <c r="K54" s="61" t="s">
        <v>133</v>
      </c>
      <c r="L54" s="60">
        <v>-42</v>
      </c>
      <c r="M54" s="61" t="s">
        <v>306</v>
      </c>
      <c r="N54" s="60">
        <v>-31248</v>
      </c>
      <c r="O54" s="61" t="s">
        <v>485</v>
      </c>
      <c r="P54" s="60">
        <v>30</v>
      </c>
      <c r="Q54" s="60">
        <v>27.159112467101199</v>
      </c>
      <c r="R54" s="22">
        <f>'Price Book'!$B$9*'Exchange Rates FWD'!$R$9</f>
        <v>27.159112467100918</v>
      </c>
      <c r="S54" s="22">
        <f t="shared" si="0"/>
        <v>2.8066438062523957E-13</v>
      </c>
      <c r="T54" s="60">
        <v>744</v>
      </c>
      <c r="U54" s="60">
        <v>246240.173308561</v>
      </c>
      <c r="V54" s="22">
        <f>L54*(Q54-P54*'Exchange Rates FWD'!$J$11)*T54</f>
        <v>246240.17330862835</v>
      </c>
      <c r="W54" s="22">
        <f t="shared" si="2"/>
        <v>-2.734982792287548E-13</v>
      </c>
      <c r="X54" s="60">
        <v>246240.173308561</v>
      </c>
      <c r="Y54" s="61" t="s">
        <v>134</v>
      </c>
      <c r="Z54" s="60"/>
      <c r="AA54" s="60"/>
      <c r="AB54" s="61" t="s">
        <v>126</v>
      </c>
      <c r="AC54" s="61" t="s">
        <v>126</v>
      </c>
      <c r="AD54" s="61" t="s">
        <v>127</v>
      </c>
      <c r="AE54" s="61" t="s">
        <v>408</v>
      </c>
      <c r="AF54" s="61" t="s">
        <v>308</v>
      </c>
      <c r="AG54" s="61" t="s">
        <v>185</v>
      </c>
      <c r="AH54" s="61" t="s">
        <v>125</v>
      </c>
      <c r="AI54" s="61" t="s">
        <v>125</v>
      </c>
      <c r="AJ54" s="61" t="s">
        <v>125</v>
      </c>
      <c r="AK54" s="61" t="s">
        <v>125</v>
      </c>
      <c r="AL54" s="61" t="s">
        <v>125</v>
      </c>
      <c r="AM54" s="63">
        <v>40179</v>
      </c>
      <c r="AN54" s="63">
        <v>40209</v>
      </c>
      <c r="AO54" s="61" t="s">
        <v>128</v>
      </c>
      <c r="AP54" s="60">
        <v>744</v>
      </c>
      <c r="AQ54" s="61" t="s">
        <v>125</v>
      </c>
      <c r="AR54" s="60"/>
      <c r="AS54" s="63"/>
      <c r="AT54" s="61" t="s">
        <v>125</v>
      </c>
      <c r="AU54" s="61" t="s">
        <v>125</v>
      </c>
      <c r="AV54" s="61" t="s">
        <v>310</v>
      </c>
      <c r="AW54" s="61" t="s">
        <v>129</v>
      </c>
      <c r="AX54" s="60">
        <v>0</v>
      </c>
      <c r="AY54" s="60">
        <v>0</v>
      </c>
      <c r="AZ54" s="61" t="s">
        <v>408</v>
      </c>
      <c r="BA54" s="60">
        <v>0</v>
      </c>
      <c r="BB54" s="60">
        <v>0</v>
      </c>
      <c r="BC54" s="61" t="s">
        <v>408</v>
      </c>
      <c r="BD54" s="60">
        <v>0</v>
      </c>
      <c r="BE54" s="60">
        <v>0</v>
      </c>
      <c r="BF54" s="61" t="s">
        <v>408</v>
      </c>
      <c r="BG54" s="60">
        <v>0</v>
      </c>
      <c r="BH54" s="60">
        <v>0</v>
      </c>
      <c r="BI54" s="61" t="s">
        <v>408</v>
      </c>
      <c r="BJ54" s="60"/>
      <c r="BK54" s="60"/>
      <c r="BL54" s="61" t="s">
        <v>130</v>
      </c>
      <c r="BM54" s="61" t="s">
        <v>125</v>
      </c>
      <c r="BN54" s="61" t="s">
        <v>125</v>
      </c>
      <c r="BO54" s="60"/>
      <c r="BP54" s="60"/>
      <c r="BQ54" s="61" t="s">
        <v>125</v>
      </c>
      <c r="BR54" s="61" t="s">
        <v>125</v>
      </c>
      <c r="BS54" s="61" t="s">
        <v>125</v>
      </c>
      <c r="BT54" s="61" t="s">
        <v>125</v>
      </c>
      <c r="BU54" s="61" t="s">
        <v>437</v>
      </c>
      <c r="BV54" s="61" t="s">
        <v>131</v>
      </c>
      <c r="BW54" s="61" t="s">
        <v>125</v>
      </c>
      <c r="BX54" s="61" t="s">
        <v>125</v>
      </c>
      <c r="BY54" s="61" t="s">
        <v>125</v>
      </c>
      <c r="BZ54" s="61" t="s">
        <v>125</v>
      </c>
      <c r="CA54" s="61" t="s">
        <v>125</v>
      </c>
      <c r="CB54" s="61" t="s">
        <v>125</v>
      </c>
      <c r="CC54" s="60">
        <v>0</v>
      </c>
      <c r="CD54" s="60">
        <v>0</v>
      </c>
      <c r="CE54" s="60">
        <v>0</v>
      </c>
      <c r="CF54" s="63"/>
      <c r="CG54" s="63"/>
      <c r="CH54" s="61" t="s">
        <v>125</v>
      </c>
      <c r="CI54" s="64"/>
      <c r="CJ54" s="60"/>
      <c r="CK54" s="61" t="s">
        <v>125</v>
      </c>
      <c r="CL54" s="60"/>
      <c r="CM54" s="60"/>
      <c r="CN54" s="61" t="s">
        <v>125</v>
      </c>
      <c r="CO54" s="60"/>
      <c r="CP54" s="60"/>
      <c r="CQ54" s="61" t="s">
        <v>125</v>
      </c>
      <c r="CR54" s="60"/>
      <c r="CS54" s="60"/>
      <c r="CT54" s="61" t="s">
        <v>125</v>
      </c>
      <c r="CU54" s="61" t="s">
        <v>125</v>
      </c>
      <c r="CV54" s="61" t="s">
        <v>125</v>
      </c>
      <c r="CW54" s="61" t="s">
        <v>125</v>
      </c>
      <c r="CX54" s="61" t="s">
        <v>125</v>
      </c>
      <c r="CY54" s="61" t="s">
        <v>125</v>
      </c>
      <c r="CZ54" s="63">
        <v>40909</v>
      </c>
      <c r="DA54" s="61" t="s">
        <v>317</v>
      </c>
      <c r="DB54" s="61" t="s">
        <v>125</v>
      </c>
      <c r="DC54" s="61" t="s">
        <v>313</v>
      </c>
      <c r="DD54" s="61" t="s">
        <v>314</v>
      </c>
      <c r="DE54" s="61" t="s">
        <v>125</v>
      </c>
      <c r="DF54" s="61" t="s">
        <v>125</v>
      </c>
      <c r="DG54" s="61" t="s">
        <v>125</v>
      </c>
      <c r="DH54" s="60">
        <v>0</v>
      </c>
      <c r="DI54" s="61" t="s">
        <v>125</v>
      </c>
      <c r="DJ54" s="61" t="s">
        <v>132</v>
      </c>
      <c r="DK54" s="61" t="s">
        <v>125</v>
      </c>
      <c r="DL54" s="61" t="s">
        <v>125</v>
      </c>
      <c r="DM54" s="61" t="s">
        <v>125</v>
      </c>
      <c r="DN54" s="61" t="s">
        <v>486</v>
      </c>
      <c r="DO54" s="61" t="s">
        <v>485</v>
      </c>
      <c r="DP54" s="61" t="s">
        <v>125</v>
      </c>
      <c r="DQ54" s="61" t="s">
        <v>125</v>
      </c>
      <c r="DR54" s="61" t="s">
        <v>125</v>
      </c>
      <c r="DS54" s="61" t="s">
        <v>125</v>
      </c>
      <c r="DT54" s="61" t="s">
        <v>125</v>
      </c>
      <c r="DU54" s="61" t="s">
        <v>438</v>
      </c>
      <c r="DV54" s="61" t="s">
        <v>125</v>
      </c>
      <c r="DW54" s="61" t="s">
        <v>125</v>
      </c>
    </row>
    <row r="55" spans="2:127" x14ac:dyDescent="0.25">
      <c r="B55" s="60">
        <v>12399</v>
      </c>
      <c r="C55" s="63">
        <v>40179</v>
      </c>
      <c r="D55" s="64">
        <v>0</v>
      </c>
      <c r="E55" s="61" t="s">
        <v>302</v>
      </c>
      <c r="F55" s="61" t="s">
        <v>303</v>
      </c>
      <c r="G55" s="61" t="s">
        <v>122</v>
      </c>
      <c r="H55" s="61" t="s">
        <v>337</v>
      </c>
      <c r="I55" s="61" t="s">
        <v>305</v>
      </c>
      <c r="J55" s="61" t="s">
        <v>315</v>
      </c>
      <c r="K55" s="61" t="s">
        <v>133</v>
      </c>
      <c r="L55" s="60">
        <v>-42</v>
      </c>
      <c r="M55" s="61" t="s">
        <v>306</v>
      </c>
      <c r="N55" s="60">
        <v>-31248</v>
      </c>
      <c r="O55" s="61" t="s">
        <v>485</v>
      </c>
      <c r="P55" s="60">
        <v>30</v>
      </c>
      <c r="Q55" s="60">
        <v>27.159112467101199</v>
      </c>
      <c r="R55" s="22">
        <f>'Price Book'!$B$9*'Exchange Rates FWD'!$R$9</f>
        <v>27.159112467100918</v>
      </c>
      <c r="S55" s="22">
        <f t="shared" si="0"/>
        <v>2.8066438062523957E-13</v>
      </c>
      <c r="T55" s="60">
        <v>744</v>
      </c>
      <c r="U55" s="60">
        <v>7651698.9466717597</v>
      </c>
      <c r="V55" s="22">
        <f>L55*(Q55-P55*'Exchange Rates FWD'!R11)*T55</f>
        <v>7651698.946649597</v>
      </c>
      <c r="W55" s="22">
        <f t="shared" si="2"/>
        <v>2.8964395309573163E-12</v>
      </c>
      <c r="X55" s="60">
        <v>7651698.9466717597</v>
      </c>
      <c r="Y55" s="61" t="s">
        <v>134</v>
      </c>
      <c r="Z55" s="60"/>
      <c r="AA55" s="60"/>
      <c r="AB55" s="61" t="s">
        <v>126</v>
      </c>
      <c r="AC55" s="61" t="s">
        <v>126</v>
      </c>
      <c r="AD55" s="61" t="s">
        <v>127</v>
      </c>
      <c r="AE55" s="61" t="s">
        <v>124</v>
      </c>
      <c r="AF55" s="61" t="s">
        <v>308</v>
      </c>
      <c r="AG55" s="61" t="s">
        <v>185</v>
      </c>
      <c r="AH55" s="61" t="s">
        <v>125</v>
      </c>
      <c r="AI55" s="61" t="s">
        <v>125</v>
      </c>
      <c r="AJ55" s="61" t="s">
        <v>125</v>
      </c>
      <c r="AK55" s="61" t="s">
        <v>125</v>
      </c>
      <c r="AL55" s="61" t="s">
        <v>125</v>
      </c>
      <c r="AM55" s="63">
        <v>40179</v>
      </c>
      <c r="AN55" s="63">
        <v>40209</v>
      </c>
      <c r="AO55" s="61" t="s">
        <v>128</v>
      </c>
      <c r="AP55" s="60">
        <v>744</v>
      </c>
      <c r="AQ55" s="61" t="s">
        <v>125</v>
      </c>
      <c r="AR55" s="60"/>
      <c r="AS55" s="63"/>
      <c r="AT55" s="61" t="s">
        <v>125</v>
      </c>
      <c r="AU55" s="61" t="s">
        <v>125</v>
      </c>
      <c r="AV55" s="61" t="s">
        <v>310</v>
      </c>
      <c r="AW55" s="61" t="s">
        <v>129</v>
      </c>
      <c r="AX55" s="60">
        <v>0</v>
      </c>
      <c r="AY55" s="60">
        <v>0</v>
      </c>
      <c r="AZ55" s="61" t="s">
        <v>124</v>
      </c>
      <c r="BA55" s="60">
        <v>0</v>
      </c>
      <c r="BB55" s="60">
        <v>0</v>
      </c>
      <c r="BC55" s="61" t="s">
        <v>124</v>
      </c>
      <c r="BD55" s="60">
        <v>0</v>
      </c>
      <c r="BE55" s="60">
        <v>0</v>
      </c>
      <c r="BF55" s="61" t="s">
        <v>124</v>
      </c>
      <c r="BG55" s="60">
        <v>0</v>
      </c>
      <c r="BH55" s="60">
        <v>0</v>
      </c>
      <c r="BI55" s="61" t="s">
        <v>124</v>
      </c>
      <c r="BJ55" s="60"/>
      <c r="BK55" s="60"/>
      <c r="BL55" s="61" t="s">
        <v>130</v>
      </c>
      <c r="BM55" s="61" t="s">
        <v>125</v>
      </c>
      <c r="BN55" s="61" t="s">
        <v>125</v>
      </c>
      <c r="BO55" s="60"/>
      <c r="BP55" s="60"/>
      <c r="BQ55" s="61" t="s">
        <v>125</v>
      </c>
      <c r="BR55" s="61" t="s">
        <v>125</v>
      </c>
      <c r="BS55" s="61" t="s">
        <v>125</v>
      </c>
      <c r="BT55" s="61" t="s">
        <v>125</v>
      </c>
      <c r="BU55" s="61" t="s">
        <v>347</v>
      </c>
      <c r="BV55" s="61" t="s">
        <v>131</v>
      </c>
      <c r="BW55" s="61" t="s">
        <v>125</v>
      </c>
      <c r="BX55" s="61" t="s">
        <v>125</v>
      </c>
      <c r="BY55" s="61" t="s">
        <v>125</v>
      </c>
      <c r="BZ55" s="61" t="s">
        <v>125</v>
      </c>
      <c r="CA55" s="61" t="s">
        <v>125</v>
      </c>
      <c r="CB55" s="61" t="s">
        <v>125</v>
      </c>
      <c r="CC55" s="60">
        <v>0</v>
      </c>
      <c r="CD55" s="60">
        <v>0</v>
      </c>
      <c r="CE55" s="60">
        <v>0</v>
      </c>
      <c r="CF55" s="63"/>
      <c r="CG55" s="63"/>
      <c r="CH55" s="61" t="s">
        <v>125</v>
      </c>
      <c r="CI55" s="64"/>
      <c r="CJ55" s="60"/>
      <c r="CK55" s="61" t="s">
        <v>125</v>
      </c>
      <c r="CL55" s="60"/>
      <c r="CM55" s="60"/>
      <c r="CN55" s="61" t="s">
        <v>125</v>
      </c>
      <c r="CO55" s="60"/>
      <c r="CP55" s="60"/>
      <c r="CQ55" s="61" t="s">
        <v>125</v>
      </c>
      <c r="CR55" s="60"/>
      <c r="CS55" s="60"/>
      <c r="CT55" s="61" t="s">
        <v>125</v>
      </c>
      <c r="CU55" s="61" t="s">
        <v>125</v>
      </c>
      <c r="CV55" s="61" t="s">
        <v>125</v>
      </c>
      <c r="CW55" s="61" t="s">
        <v>125</v>
      </c>
      <c r="CX55" s="61" t="s">
        <v>125</v>
      </c>
      <c r="CY55" s="61" t="s">
        <v>125</v>
      </c>
      <c r="CZ55" s="63">
        <v>40909</v>
      </c>
      <c r="DA55" s="61" t="s">
        <v>317</v>
      </c>
      <c r="DB55" s="61" t="s">
        <v>125</v>
      </c>
      <c r="DC55" s="61" t="s">
        <v>313</v>
      </c>
      <c r="DD55" s="61" t="s">
        <v>314</v>
      </c>
      <c r="DE55" s="61" t="s">
        <v>125</v>
      </c>
      <c r="DF55" s="61" t="s">
        <v>125</v>
      </c>
      <c r="DG55" s="61" t="s">
        <v>125</v>
      </c>
      <c r="DH55" s="60">
        <v>0</v>
      </c>
      <c r="DI55" s="61" t="s">
        <v>125</v>
      </c>
      <c r="DJ55" s="61" t="s">
        <v>132</v>
      </c>
      <c r="DK55" s="61" t="s">
        <v>125</v>
      </c>
      <c r="DL55" s="61" t="s">
        <v>125</v>
      </c>
      <c r="DM55" s="61" t="s">
        <v>125</v>
      </c>
      <c r="DN55" s="61" t="s">
        <v>486</v>
      </c>
      <c r="DO55" s="61" t="s">
        <v>485</v>
      </c>
      <c r="DP55" s="61" t="s">
        <v>125</v>
      </c>
      <c r="DQ55" s="61" t="s">
        <v>125</v>
      </c>
      <c r="DR55" s="61" t="s">
        <v>125</v>
      </c>
      <c r="DS55" s="61" t="s">
        <v>125</v>
      </c>
      <c r="DT55" s="61" t="s">
        <v>125</v>
      </c>
      <c r="DU55" s="61" t="s">
        <v>348</v>
      </c>
      <c r="DV55" s="61" t="s">
        <v>125</v>
      </c>
      <c r="DW55" s="61" t="s">
        <v>125</v>
      </c>
    </row>
    <row r="56" spans="2:127" x14ac:dyDescent="0.25">
      <c r="B56" s="60">
        <v>12497</v>
      </c>
      <c r="C56" s="63">
        <v>40179</v>
      </c>
      <c r="D56" s="64">
        <v>0</v>
      </c>
      <c r="E56" s="61" t="s">
        <v>302</v>
      </c>
      <c r="F56" s="61" t="s">
        <v>303</v>
      </c>
      <c r="G56" s="61" t="s">
        <v>122</v>
      </c>
      <c r="H56" s="61" t="s">
        <v>340</v>
      </c>
      <c r="I56" s="61" t="s">
        <v>305</v>
      </c>
      <c r="J56" s="61" t="s">
        <v>315</v>
      </c>
      <c r="K56" s="61" t="s">
        <v>133</v>
      </c>
      <c r="L56" s="60">
        <v>-42</v>
      </c>
      <c r="M56" s="61" t="s">
        <v>306</v>
      </c>
      <c r="N56" s="60">
        <v>-31248</v>
      </c>
      <c r="O56" s="61" t="s">
        <v>485</v>
      </c>
      <c r="P56" s="60">
        <v>30</v>
      </c>
      <c r="Q56" s="60">
        <v>72.424299912269802</v>
      </c>
      <c r="R56" s="22">
        <f>'Price Book'!$B$17*'Exchange Rates FWD'!$R$9</f>
        <v>72.42429991226912</v>
      </c>
      <c r="S56" s="22">
        <f t="shared" si="0"/>
        <v>6.8212102632969618E-13</v>
      </c>
      <c r="T56" s="60">
        <v>744</v>
      </c>
      <c r="U56" s="60">
        <v>-1168206.40397807</v>
      </c>
      <c r="V56" s="22">
        <f>L56*(Q56-P56*'Exchange Rates FWD'!$J$11)*T56</f>
        <v>-1168206.4039780002</v>
      </c>
      <c r="W56" s="22">
        <f t="shared" si="2"/>
        <v>5.9791825193137809E-14</v>
      </c>
      <c r="X56" s="60">
        <v>-1168206.40397807</v>
      </c>
      <c r="Y56" s="61" t="s">
        <v>134</v>
      </c>
      <c r="Z56" s="60"/>
      <c r="AA56" s="60"/>
      <c r="AB56" s="61" t="s">
        <v>126</v>
      </c>
      <c r="AC56" s="61" t="s">
        <v>126</v>
      </c>
      <c r="AD56" s="61" t="s">
        <v>127</v>
      </c>
      <c r="AE56" s="61" t="s">
        <v>408</v>
      </c>
      <c r="AF56" s="61" t="s">
        <v>308</v>
      </c>
      <c r="AG56" s="61" t="s">
        <v>185</v>
      </c>
      <c r="AH56" s="61" t="s">
        <v>125</v>
      </c>
      <c r="AI56" s="61" t="s">
        <v>125</v>
      </c>
      <c r="AJ56" s="61" t="s">
        <v>125</v>
      </c>
      <c r="AK56" s="61" t="s">
        <v>125</v>
      </c>
      <c r="AL56" s="61" t="s">
        <v>125</v>
      </c>
      <c r="AM56" s="63">
        <v>40909</v>
      </c>
      <c r="AN56" s="63">
        <v>40939</v>
      </c>
      <c r="AO56" s="61" t="s">
        <v>128</v>
      </c>
      <c r="AP56" s="60">
        <v>744</v>
      </c>
      <c r="AQ56" s="61" t="s">
        <v>125</v>
      </c>
      <c r="AR56" s="60"/>
      <c r="AS56" s="63"/>
      <c r="AT56" s="61" t="s">
        <v>125</v>
      </c>
      <c r="AU56" s="61" t="s">
        <v>125</v>
      </c>
      <c r="AV56" s="61" t="s">
        <v>310</v>
      </c>
      <c r="AW56" s="61" t="s">
        <v>129</v>
      </c>
      <c r="AX56" s="60">
        <v>0</v>
      </c>
      <c r="AY56" s="60">
        <v>0</v>
      </c>
      <c r="AZ56" s="61" t="s">
        <v>408</v>
      </c>
      <c r="BA56" s="60">
        <v>0</v>
      </c>
      <c r="BB56" s="60">
        <v>0</v>
      </c>
      <c r="BC56" s="61" t="s">
        <v>408</v>
      </c>
      <c r="BD56" s="60">
        <v>0</v>
      </c>
      <c r="BE56" s="60">
        <v>0</v>
      </c>
      <c r="BF56" s="61" t="s">
        <v>408</v>
      </c>
      <c r="BG56" s="60">
        <v>0</v>
      </c>
      <c r="BH56" s="60">
        <v>0</v>
      </c>
      <c r="BI56" s="61" t="s">
        <v>408</v>
      </c>
      <c r="BJ56" s="60"/>
      <c r="BK56" s="60"/>
      <c r="BL56" s="61" t="s">
        <v>130</v>
      </c>
      <c r="BM56" s="61" t="s">
        <v>125</v>
      </c>
      <c r="BN56" s="61" t="s">
        <v>125</v>
      </c>
      <c r="BO56" s="60"/>
      <c r="BP56" s="60"/>
      <c r="BQ56" s="61" t="s">
        <v>125</v>
      </c>
      <c r="BR56" s="61" t="s">
        <v>125</v>
      </c>
      <c r="BS56" s="61" t="s">
        <v>125</v>
      </c>
      <c r="BT56" s="61" t="s">
        <v>125</v>
      </c>
      <c r="BU56" s="61" t="s">
        <v>439</v>
      </c>
      <c r="BV56" s="61" t="s">
        <v>131</v>
      </c>
      <c r="BW56" s="61" t="s">
        <v>125</v>
      </c>
      <c r="BX56" s="61" t="s">
        <v>125</v>
      </c>
      <c r="BY56" s="61" t="s">
        <v>125</v>
      </c>
      <c r="BZ56" s="61" t="s">
        <v>125</v>
      </c>
      <c r="CA56" s="61" t="s">
        <v>125</v>
      </c>
      <c r="CB56" s="61" t="s">
        <v>125</v>
      </c>
      <c r="CC56" s="60">
        <v>0</v>
      </c>
      <c r="CD56" s="60">
        <v>0</v>
      </c>
      <c r="CE56" s="60">
        <v>0</v>
      </c>
      <c r="CF56" s="63"/>
      <c r="CG56" s="63"/>
      <c r="CH56" s="61" t="s">
        <v>125</v>
      </c>
      <c r="CI56" s="64"/>
      <c r="CJ56" s="60"/>
      <c r="CK56" s="61" t="s">
        <v>125</v>
      </c>
      <c r="CL56" s="60"/>
      <c r="CM56" s="60"/>
      <c r="CN56" s="61" t="s">
        <v>125</v>
      </c>
      <c r="CO56" s="60"/>
      <c r="CP56" s="60"/>
      <c r="CQ56" s="61" t="s">
        <v>125</v>
      </c>
      <c r="CR56" s="60"/>
      <c r="CS56" s="60"/>
      <c r="CT56" s="61" t="s">
        <v>125</v>
      </c>
      <c r="CU56" s="61" t="s">
        <v>125</v>
      </c>
      <c r="CV56" s="61" t="s">
        <v>125</v>
      </c>
      <c r="CW56" s="61" t="s">
        <v>125</v>
      </c>
      <c r="CX56" s="61" t="s">
        <v>125</v>
      </c>
      <c r="CY56" s="61" t="s">
        <v>125</v>
      </c>
      <c r="CZ56" s="63">
        <v>40909</v>
      </c>
      <c r="DA56" s="61" t="s">
        <v>317</v>
      </c>
      <c r="DB56" s="61" t="s">
        <v>125</v>
      </c>
      <c r="DC56" s="61" t="s">
        <v>313</v>
      </c>
      <c r="DD56" s="61" t="s">
        <v>314</v>
      </c>
      <c r="DE56" s="61" t="s">
        <v>125</v>
      </c>
      <c r="DF56" s="61" t="s">
        <v>125</v>
      </c>
      <c r="DG56" s="61" t="s">
        <v>125</v>
      </c>
      <c r="DH56" s="60">
        <v>0</v>
      </c>
      <c r="DI56" s="61" t="s">
        <v>125</v>
      </c>
      <c r="DJ56" s="61" t="s">
        <v>132</v>
      </c>
      <c r="DK56" s="61" t="s">
        <v>125</v>
      </c>
      <c r="DL56" s="61" t="s">
        <v>125</v>
      </c>
      <c r="DM56" s="61" t="s">
        <v>125</v>
      </c>
      <c r="DN56" s="61" t="s">
        <v>486</v>
      </c>
      <c r="DO56" s="61" t="s">
        <v>485</v>
      </c>
      <c r="DP56" s="61" t="s">
        <v>125</v>
      </c>
      <c r="DQ56" s="61" t="s">
        <v>125</v>
      </c>
      <c r="DR56" s="61" t="s">
        <v>125</v>
      </c>
      <c r="DS56" s="61" t="s">
        <v>125</v>
      </c>
      <c r="DT56" s="61" t="s">
        <v>125</v>
      </c>
      <c r="DU56" s="61" t="s">
        <v>440</v>
      </c>
      <c r="DV56" s="61" t="s">
        <v>125</v>
      </c>
      <c r="DW56" s="61" t="s">
        <v>125</v>
      </c>
    </row>
    <row r="57" spans="2:127" x14ac:dyDescent="0.25">
      <c r="B57" s="60">
        <v>12401</v>
      </c>
      <c r="C57" s="63">
        <v>40179</v>
      </c>
      <c r="D57" s="64">
        <v>0</v>
      </c>
      <c r="E57" s="61" t="s">
        <v>302</v>
      </c>
      <c r="F57" s="61" t="s">
        <v>303</v>
      </c>
      <c r="G57" s="61" t="s">
        <v>122</v>
      </c>
      <c r="H57" s="61" t="s">
        <v>340</v>
      </c>
      <c r="I57" s="61" t="s">
        <v>305</v>
      </c>
      <c r="J57" s="61" t="s">
        <v>315</v>
      </c>
      <c r="K57" s="61" t="s">
        <v>133</v>
      </c>
      <c r="L57" s="60">
        <v>-42</v>
      </c>
      <c r="M57" s="61" t="s">
        <v>306</v>
      </c>
      <c r="N57" s="60">
        <v>-31248</v>
      </c>
      <c r="O57" s="61" t="s">
        <v>485</v>
      </c>
      <c r="P57" s="60">
        <v>30</v>
      </c>
      <c r="Q57" s="60">
        <v>72.424299912269802</v>
      </c>
      <c r="R57" s="22">
        <f>'Price Book'!$B$17*'Exchange Rates FWD'!$R$9</f>
        <v>72.42429991226912</v>
      </c>
      <c r="S57" s="22">
        <f t="shared" si="0"/>
        <v>6.8212102632969618E-13</v>
      </c>
      <c r="T57" s="60">
        <v>744</v>
      </c>
      <c r="U57" s="60">
        <v>6237252.3693851298</v>
      </c>
      <c r="V57" s="22">
        <f>L57*(Q57-P57*'Exchange Rates FWD'!R11)*T57</f>
        <v>6237252.369362968</v>
      </c>
      <c r="W57" s="22">
        <f t="shared" si="2"/>
        <v>3.5531273504866438E-12</v>
      </c>
      <c r="X57" s="60">
        <v>6237252.3693851298</v>
      </c>
      <c r="Y57" s="61" t="s">
        <v>134</v>
      </c>
      <c r="Z57" s="60"/>
      <c r="AA57" s="60"/>
      <c r="AB57" s="61" t="s">
        <v>126</v>
      </c>
      <c r="AC57" s="61" t="s">
        <v>126</v>
      </c>
      <c r="AD57" s="61" t="s">
        <v>127</v>
      </c>
      <c r="AE57" s="61" t="s">
        <v>124</v>
      </c>
      <c r="AF57" s="61" t="s">
        <v>308</v>
      </c>
      <c r="AG57" s="61" t="s">
        <v>185</v>
      </c>
      <c r="AH57" s="61" t="s">
        <v>125</v>
      </c>
      <c r="AI57" s="61" t="s">
        <v>125</v>
      </c>
      <c r="AJ57" s="61" t="s">
        <v>125</v>
      </c>
      <c r="AK57" s="61" t="s">
        <v>125</v>
      </c>
      <c r="AL57" s="61" t="s">
        <v>125</v>
      </c>
      <c r="AM57" s="63">
        <v>40909</v>
      </c>
      <c r="AN57" s="63">
        <v>40939</v>
      </c>
      <c r="AO57" s="61" t="s">
        <v>128</v>
      </c>
      <c r="AP57" s="60">
        <v>744</v>
      </c>
      <c r="AQ57" s="61" t="s">
        <v>125</v>
      </c>
      <c r="AR57" s="60"/>
      <c r="AS57" s="63"/>
      <c r="AT57" s="61" t="s">
        <v>125</v>
      </c>
      <c r="AU57" s="61" t="s">
        <v>125</v>
      </c>
      <c r="AV57" s="61" t="s">
        <v>310</v>
      </c>
      <c r="AW57" s="61" t="s">
        <v>129</v>
      </c>
      <c r="AX57" s="60">
        <v>0</v>
      </c>
      <c r="AY57" s="60">
        <v>0</v>
      </c>
      <c r="AZ57" s="61" t="s">
        <v>124</v>
      </c>
      <c r="BA57" s="60">
        <v>0</v>
      </c>
      <c r="BB57" s="60">
        <v>0</v>
      </c>
      <c r="BC57" s="61" t="s">
        <v>124</v>
      </c>
      <c r="BD57" s="60">
        <v>0</v>
      </c>
      <c r="BE57" s="60">
        <v>0</v>
      </c>
      <c r="BF57" s="61" t="s">
        <v>124</v>
      </c>
      <c r="BG57" s="60">
        <v>0</v>
      </c>
      <c r="BH57" s="60">
        <v>0</v>
      </c>
      <c r="BI57" s="61" t="s">
        <v>124</v>
      </c>
      <c r="BJ57" s="60"/>
      <c r="BK57" s="60"/>
      <c r="BL57" s="61" t="s">
        <v>130</v>
      </c>
      <c r="BM57" s="61" t="s">
        <v>125</v>
      </c>
      <c r="BN57" s="61" t="s">
        <v>125</v>
      </c>
      <c r="BO57" s="60"/>
      <c r="BP57" s="60"/>
      <c r="BQ57" s="61" t="s">
        <v>125</v>
      </c>
      <c r="BR57" s="61" t="s">
        <v>125</v>
      </c>
      <c r="BS57" s="61" t="s">
        <v>125</v>
      </c>
      <c r="BT57" s="61" t="s">
        <v>125</v>
      </c>
      <c r="BU57" s="61" t="s">
        <v>349</v>
      </c>
      <c r="BV57" s="61" t="s">
        <v>131</v>
      </c>
      <c r="BW57" s="61" t="s">
        <v>125</v>
      </c>
      <c r="BX57" s="61" t="s">
        <v>125</v>
      </c>
      <c r="BY57" s="61" t="s">
        <v>125</v>
      </c>
      <c r="BZ57" s="61" t="s">
        <v>125</v>
      </c>
      <c r="CA57" s="61" t="s">
        <v>125</v>
      </c>
      <c r="CB57" s="61" t="s">
        <v>125</v>
      </c>
      <c r="CC57" s="60">
        <v>0</v>
      </c>
      <c r="CD57" s="60">
        <v>0</v>
      </c>
      <c r="CE57" s="60">
        <v>0</v>
      </c>
      <c r="CF57" s="63"/>
      <c r="CG57" s="63"/>
      <c r="CH57" s="61" t="s">
        <v>125</v>
      </c>
      <c r="CI57" s="64"/>
      <c r="CJ57" s="60"/>
      <c r="CK57" s="61" t="s">
        <v>125</v>
      </c>
      <c r="CL57" s="60"/>
      <c r="CM57" s="60"/>
      <c r="CN57" s="61" t="s">
        <v>125</v>
      </c>
      <c r="CO57" s="60"/>
      <c r="CP57" s="60"/>
      <c r="CQ57" s="61" t="s">
        <v>125</v>
      </c>
      <c r="CR57" s="60"/>
      <c r="CS57" s="60"/>
      <c r="CT57" s="61" t="s">
        <v>125</v>
      </c>
      <c r="CU57" s="61" t="s">
        <v>125</v>
      </c>
      <c r="CV57" s="61" t="s">
        <v>125</v>
      </c>
      <c r="CW57" s="61" t="s">
        <v>125</v>
      </c>
      <c r="CX57" s="61" t="s">
        <v>125</v>
      </c>
      <c r="CY57" s="61" t="s">
        <v>125</v>
      </c>
      <c r="CZ57" s="63">
        <v>40909</v>
      </c>
      <c r="DA57" s="61" t="s">
        <v>317</v>
      </c>
      <c r="DB57" s="61" t="s">
        <v>125</v>
      </c>
      <c r="DC57" s="61" t="s">
        <v>313</v>
      </c>
      <c r="DD57" s="61" t="s">
        <v>314</v>
      </c>
      <c r="DE57" s="61" t="s">
        <v>125</v>
      </c>
      <c r="DF57" s="61" t="s">
        <v>125</v>
      </c>
      <c r="DG57" s="61" t="s">
        <v>125</v>
      </c>
      <c r="DH57" s="60">
        <v>0</v>
      </c>
      <c r="DI57" s="61" t="s">
        <v>125</v>
      </c>
      <c r="DJ57" s="61" t="s">
        <v>132</v>
      </c>
      <c r="DK57" s="61" t="s">
        <v>125</v>
      </c>
      <c r="DL57" s="61" t="s">
        <v>125</v>
      </c>
      <c r="DM57" s="61" t="s">
        <v>125</v>
      </c>
      <c r="DN57" s="61" t="s">
        <v>486</v>
      </c>
      <c r="DO57" s="61" t="s">
        <v>485</v>
      </c>
      <c r="DP57" s="61" t="s">
        <v>125</v>
      </c>
      <c r="DQ57" s="61" t="s">
        <v>125</v>
      </c>
      <c r="DR57" s="61" t="s">
        <v>125</v>
      </c>
      <c r="DS57" s="61" t="s">
        <v>125</v>
      </c>
      <c r="DT57" s="61" t="s">
        <v>125</v>
      </c>
      <c r="DU57" s="61" t="s">
        <v>350</v>
      </c>
      <c r="DV57" s="61" t="s">
        <v>125</v>
      </c>
      <c r="DW57" s="61" t="s">
        <v>125</v>
      </c>
    </row>
    <row r="58" spans="2:127" x14ac:dyDescent="0.25">
      <c r="B58" s="60">
        <v>12457</v>
      </c>
      <c r="C58" s="63">
        <v>40483</v>
      </c>
      <c r="D58" s="64">
        <v>0</v>
      </c>
      <c r="E58" s="61" t="s">
        <v>302</v>
      </c>
      <c r="F58" s="61" t="s">
        <v>303</v>
      </c>
      <c r="G58" s="61" t="s">
        <v>122</v>
      </c>
      <c r="H58" s="61" t="s">
        <v>324</v>
      </c>
      <c r="I58" s="61" t="s">
        <v>305</v>
      </c>
      <c r="J58" s="61" t="s">
        <v>315</v>
      </c>
      <c r="K58" s="61" t="s">
        <v>123</v>
      </c>
      <c r="L58" s="60">
        <v>41</v>
      </c>
      <c r="M58" s="61" t="s">
        <v>306</v>
      </c>
      <c r="N58" s="60">
        <v>360144</v>
      </c>
      <c r="O58" s="61" t="s">
        <v>485</v>
      </c>
      <c r="P58" s="60">
        <v>29</v>
      </c>
      <c r="Q58" s="60">
        <v>162.954674802607</v>
      </c>
      <c r="R58" s="22">
        <f>'Price Book'!$B$15*'Exchange Rates FWD'!$R$9</f>
        <v>162.95467480260552</v>
      </c>
      <c r="S58" s="22">
        <f t="shared" si="0"/>
        <v>1.4779288903810084E-12</v>
      </c>
      <c r="T58" s="60">
        <v>8784</v>
      </c>
      <c r="U58" s="60">
        <v>58687148.4021101</v>
      </c>
      <c r="V58" s="22">
        <f t="shared" si="1"/>
        <v>58687148.402110092</v>
      </c>
      <c r="W58" s="22">
        <f t="shared" si="2"/>
        <v>1.2695421058583829E-16</v>
      </c>
      <c r="X58" s="60">
        <v>58687148.4021101</v>
      </c>
      <c r="Y58" s="61" t="s">
        <v>134</v>
      </c>
      <c r="Z58" s="60"/>
      <c r="AA58" s="60"/>
      <c r="AB58" s="61" t="s">
        <v>126</v>
      </c>
      <c r="AC58" s="61" t="s">
        <v>126</v>
      </c>
      <c r="AD58" s="61" t="s">
        <v>127</v>
      </c>
      <c r="AE58" s="61" t="s">
        <v>124</v>
      </c>
      <c r="AF58" s="61" t="s">
        <v>308</v>
      </c>
      <c r="AG58" s="61" t="s">
        <v>185</v>
      </c>
      <c r="AH58" s="61" t="s">
        <v>125</v>
      </c>
      <c r="AI58" s="61" t="s">
        <v>125</v>
      </c>
      <c r="AJ58" s="61" t="s">
        <v>125</v>
      </c>
      <c r="AK58" s="61" t="s">
        <v>125</v>
      </c>
      <c r="AL58" s="61" t="s">
        <v>125</v>
      </c>
      <c r="AM58" s="63">
        <v>40909</v>
      </c>
      <c r="AN58" s="63">
        <v>41274</v>
      </c>
      <c r="AO58" s="61" t="s">
        <v>128</v>
      </c>
      <c r="AP58" s="60">
        <v>8784</v>
      </c>
      <c r="AQ58" s="61" t="s">
        <v>125</v>
      </c>
      <c r="AR58" s="60"/>
      <c r="AS58" s="63"/>
      <c r="AT58" s="61" t="s">
        <v>125</v>
      </c>
      <c r="AU58" s="61" t="s">
        <v>125</v>
      </c>
      <c r="AV58" s="61" t="s">
        <v>310</v>
      </c>
      <c r="AW58" s="61" t="s">
        <v>129</v>
      </c>
      <c r="AX58" s="60">
        <v>0</v>
      </c>
      <c r="AY58" s="60">
        <v>0</v>
      </c>
      <c r="AZ58" s="61" t="s">
        <v>124</v>
      </c>
      <c r="BA58" s="60">
        <v>0</v>
      </c>
      <c r="BB58" s="60">
        <v>0</v>
      </c>
      <c r="BC58" s="61" t="s">
        <v>124</v>
      </c>
      <c r="BD58" s="60">
        <v>0</v>
      </c>
      <c r="BE58" s="60">
        <v>0</v>
      </c>
      <c r="BF58" s="61" t="s">
        <v>124</v>
      </c>
      <c r="BG58" s="60">
        <v>0</v>
      </c>
      <c r="BH58" s="60">
        <v>0</v>
      </c>
      <c r="BI58" s="61" t="s">
        <v>124</v>
      </c>
      <c r="BJ58" s="60"/>
      <c r="BK58" s="60"/>
      <c r="BL58" s="61" t="s">
        <v>130</v>
      </c>
      <c r="BM58" s="61" t="s">
        <v>125</v>
      </c>
      <c r="BN58" s="61" t="s">
        <v>125</v>
      </c>
      <c r="BO58" s="60"/>
      <c r="BP58" s="60"/>
      <c r="BQ58" s="61" t="s">
        <v>125</v>
      </c>
      <c r="BR58" s="61" t="s">
        <v>125</v>
      </c>
      <c r="BS58" s="61" t="s">
        <v>125</v>
      </c>
      <c r="BT58" s="61" t="s">
        <v>125</v>
      </c>
      <c r="BU58" s="61" t="s">
        <v>402</v>
      </c>
      <c r="BV58" s="61" t="s">
        <v>131</v>
      </c>
      <c r="BW58" s="61" t="s">
        <v>125</v>
      </c>
      <c r="BX58" s="61" t="s">
        <v>125</v>
      </c>
      <c r="BY58" s="61" t="s">
        <v>125</v>
      </c>
      <c r="BZ58" s="61" t="s">
        <v>125</v>
      </c>
      <c r="CA58" s="61" t="s">
        <v>125</v>
      </c>
      <c r="CB58" s="61" t="s">
        <v>125</v>
      </c>
      <c r="CC58" s="60">
        <v>0</v>
      </c>
      <c r="CD58" s="60">
        <v>0</v>
      </c>
      <c r="CE58" s="60">
        <v>0</v>
      </c>
      <c r="CF58" s="63"/>
      <c r="CG58" s="63"/>
      <c r="CH58" s="61" t="s">
        <v>125</v>
      </c>
      <c r="CI58" s="64"/>
      <c r="CJ58" s="60"/>
      <c r="CK58" s="61" t="s">
        <v>125</v>
      </c>
      <c r="CL58" s="60"/>
      <c r="CM58" s="60"/>
      <c r="CN58" s="61" t="s">
        <v>125</v>
      </c>
      <c r="CO58" s="60"/>
      <c r="CP58" s="60"/>
      <c r="CQ58" s="61" t="s">
        <v>125</v>
      </c>
      <c r="CR58" s="60"/>
      <c r="CS58" s="60"/>
      <c r="CT58" s="61" t="s">
        <v>125</v>
      </c>
      <c r="CU58" s="61" t="s">
        <v>125</v>
      </c>
      <c r="CV58" s="61" t="s">
        <v>404</v>
      </c>
      <c r="CW58" s="61" t="s">
        <v>405</v>
      </c>
      <c r="CX58" s="61" t="s">
        <v>406</v>
      </c>
      <c r="CY58" s="61" t="s">
        <v>125</v>
      </c>
      <c r="CZ58" s="63">
        <v>40848</v>
      </c>
      <c r="DA58" s="61" t="s">
        <v>317</v>
      </c>
      <c r="DB58" s="61" t="s">
        <v>125</v>
      </c>
      <c r="DC58" s="61" t="s">
        <v>125</v>
      </c>
      <c r="DD58" s="61" t="s">
        <v>314</v>
      </c>
      <c r="DE58" s="61" t="s">
        <v>125</v>
      </c>
      <c r="DF58" s="61" t="s">
        <v>125</v>
      </c>
      <c r="DG58" s="61" t="s">
        <v>125</v>
      </c>
      <c r="DH58" s="60">
        <v>0</v>
      </c>
      <c r="DI58" s="61" t="s">
        <v>125</v>
      </c>
      <c r="DJ58" s="61" t="s">
        <v>132</v>
      </c>
      <c r="DK58" s="61" t="s">
        <v>125</v>
      </c>
      <c r="DL58" s="61" t="s">
        <v>125</v>
      </c>
      <c r="DM58" s="61" t="s">
        <v>125</v>
      </c>
      <c r="DN58" s="61" t="s">
        <v>486</v>
      </c>
      <c r="DO58" s="61" t="s">
        <v>485</v>
      </c>
      <c r="DP58" s="61" t="s">
        <v>125</v>
      </c>
      <c r="DQ58" s="61" t="s">
        <v>125</v>
      </c>
      <c r="DR58" s="61" t="s">
        <v>125</v>
      </c>
      <c r="DS58" s="61" t="s">
        <v>125</v>
      </c>
      <c r="DT58" s="61" t="s">
        <v>125</v>
      </c>
      <c r="DU58" s="61" t="s">
        <v>403</v>
      </c>
      <c r="DV58" s="61" t="s">
        <v>125</v>
      </c>
      <c r="DW58" s="61" t="s">
        <v>125</v>
      </c>
    </row>
    <row r="59" spans="2:127" x14ac:dyDescent="0.25">
      <c r="B59" s="60">
        <v>12499</v>
      </c>
      <c r="C59" s="63">
        <v>40179</v>
      </c>
      <c r="D59" s="64">
        <v>0</v>
      </c>
      <c r="E59" s="61" t="s">
        <v>302</v>
      </c>
      <c r="F59" s="61" t="s">
        <v>303</v>
      </c>
      <c r="G59" s="61" t="s">
        <v>122</v>
      </c>
      <c r="H59" s="61" t="s">
        <v>351</v>
      </c>
      <c r="I59" s="61" t="s">
        <v>305</v>
      </c>
      <c r="J59" s="61" t="s">
        <v>315</v>
      </c>
      <c r="K59" s="61" t="s">
        <v>123</v>
      </c>
      <c r="L59" s="60">
        <v>40</v>
      </c>
      <c r="M59" s="61" t="s">
        <v>306</v>
      </c>
      <c r="N59" s="60">
        <v>350400</v>
      </c>
      <c r="O59" s="61" t="s">
        <v>485</v>
      </c>
      <c r="P59" s="60">
        <v>28</v>
      </c>
      <c r="Q59" s="60">
        <v>26.394571488853501</v>
      </c>
      <c r="R59" s="84">
        <f>(AVERAGE('Price Book'!$G$6:$G$9))*('Exchange Rates FWD'!$Z$9)</f>
        <v>26.394571488853252</v>
      </c>
      <c r="S59" s="22">
        <f t="shared" si="0"/>
        <v>2.4868995751603507E-13</v>
      </c>
      <c r="T59" s="60">
        <v>8760</v>
      </c>
      <c r="U59" s="60">
        <v>9248657.84969428</v>
      </c>
      <c r="V59" s="22">
        <f t="shared" si="1"/>
        <v>9248657.8496942669</v>
      </c>
      <c r="W59" s="22">
        <f t="shared" si="2"/>
        <v>1.4097738565437033E-15</v>
      </c>
      <c r="X59" s="60">
        <v>9248657.84969428</v>
      </c>
      <c r="Y59" s="61" t="s">
        <v>134</v>
      </c>
      <c r="Z59" s="60"/>
      <c r="AA59" s="60"/>
      <c r="AB59" s="61" t="s">
        <v>126</v>
      </c>
      <c r="AC59" s="61" t="s">
        <v>126</v>
      </c>
      <c r="AD59" s="61" t="s">
        <v>127</v>
      </c>
      <c r="AE59" s="61" t="s">
        <v>408</v>
      </c>
      <c r="AF59" s="61" t="s">
        <v>308</v>
      </c>
      <c r="AG59" s="61" t="s">
        <v>352</v>
      </c>
      <c r="AH59" s="61" t="s">
        <v>125</v>
      </c>
      <c r="AI59" s="61" t="s">
        <v>125</v>
      </c>
      <c r="AJ59" s="61" t="s">
        <v>125</v>
      </c>
      <c r="AK59" s="61" t="s">
        <v>125</v>
      </c>
      <c r="AL59" s="61" t="s">
        <v>125</v>
      </c>
      <c r="AM59" s="63">
        <v>40179</v>
      </c>
      <c r="AN59" s="63">
        <v>40543</v>
      </c>
      <c r="AO59" s="61" t="s">
        <v>128</v>
      </c>
      <c r="AP59" s="60">
        <v>8760</v>
      </c>
      <c r="AQ59" s="61" t="s">
        <v>125</v>
      </c>
      <c r="AR59" s="60"/>
      <c r="AS59" s="63"/>
      <c r="AT59" s="61" t="s">
        <v>125</v>
      </c>
      <c r="AU59" s="61" t="s">
        <v>125</v>
      </c>
      <c r="AV59" s="61" t="s">
        <v>310</v>
      </c>
      <c r="AW59" s="61" t="s">
        <v>129</v>
      </c>
      <c r="AX59" s="60">
        <v>0</v>
      </c>
      <c r="AY59" s="60">
        <v>0</v>
      </c>
      <c r="AZ59" s="61" t="s">
        <v>408</v>
      </c>
      <c r="BA59" s="60">
        <v>0</v>
      </c>
      <c r="BB59" s="60">
        <v>0</v>
      </c>
      <c r="BC59" s="61" t="s">
        <v>408</v>
      </c>
      <c r="BD59" s="60">
        <v>0</v>
      </c>
      <c r="BE59" s="60">
        <v>0</v>
      </c>
      <c r="BF59" s="61" t="s">
        <v>408</v>
      </c>
      <c r="BG59" s="60">
        <v>0</v>
      </c>
      <c r="BH59" s="60">
        <v>0</v>
      </c>
      <c r="BI59" s="61" t="s">
        <v>408</v>
      </c>
      <c r="BJ59" s="60"/>
      <c r="BK59" s="60"/>
      <c r="BL59" s="61" t="s">
        <v>130</v>
      </c>
      <c r="BM59" s="61" t="s">
        <v>125</v>
      </c>
      <c r="BN59" s="61" t="s">
        <v>125</v>
      </c>
      <c r="BO59" s="60"/>
      <c r="BP59" s="60"/>
      <c r="BQ59" s="61" t="s">
        <v>125</v>
      </c>
      <c r="BR59" s="61" t="s">
        <v>125</v>
      </c>
      <c r="BS59" s="61" t="s">
        <v>125</v>
      </c>
      <c r="BT59" s="61" t="s">
        <v>125</v>
      </c>
      <c r="BU59" s="61" t="s">
        <v>441</v>
      </c>
      <c r="BV59" s="61" t="s">
        <v>131</v>
      </c>
      <c r="BW59" s="61" t="s">
        <v>125</v>
      </c>
      <c r="BX59" s="61" t="s">
        <v>125</v>
      </c>
      <c r="BY59" s="61" t="s">
        <v>125</v>
      </c>
      <c r="BZ59" s="61" t="s">
        <v>125</v>
      </c>
      <c r="CA59" s="61" t="s">
        <v>125</v>
      </c>
      <c r="CB59" s="61" t="s">
        <v>125</v>
      </c>
      <c r="CC59" s="60">
        <v>0</v>
      </c>
      <c r="CD59" s="60">
        <v>0</v>
      </c>
      <c r="CE59" s="60">
        <v>0</v>
      </c>
      <c r="CF59" s="63"/>
      <c r="CG59" s="63"/>
      <c r="CH59" s="61" t="s">
        <v>125</v>
      </c>
      <c r="CI59" s="64"/>
      <c r="CJ59" s="60"/>
      <c r="CK59" s="61" t="s">
        <v>125</v>
      </c>
      <c r="CL59" s="60"/>
      <c r="CM59" s="60"/>
      <c r="CN59" s="61" t="s">
        <v>125</v>
      </c>
      <c r="CO59" s="60"/>
      <c r="CP59" s="60"/>
      <c r="CQ59" s="61" t="s">
        <v>125</v>
      </c>
      <c r="CR59" s="60"/>
      <c r="CS59" s="60"/>
      <c r="CT59" s="61" t="s">
        <v>125</v>
      </c>
      <c r="CU59" s="61" t="s">
        <v>125</v>
      </c>
      <c r="CV59" s="61" t="s">
        <v>125</v>
      </c>
      <c r="CW59" s="61" t="s">
        <v>125</v>
      </c>
      <c r="CX59" s="61" t="s">
        <v>125</v>
      </c>
      <c r="CY59" s="61" t="s">
        <v>125</v>
      </c>
      <c r="CZ59" s="63">
        <v>40544</v>
      </c>
      <c r="DA59" s="61" t="s">
        <v>352</v>
      </c>
      <c r="DB59" s="61" t="s">
        <v>125</v>
      </c>
      <c r="DC59" s="61" t="s">
        <v>313</v>
      </c>
      <c r="DD59" s="61" t="s">
        <v>314</v>
      </c>
      <c r="DE59" s="61" t="s">
        <v>125</v>
      </c>
      <c r="DF59" s="61" t="s">
        <v>125</v>
      </c>
      <c r="DG59" s="61" t="s">
        <v>125</v>
      </c>
      <c r="DH59" s="60">
        <v>0</v>
      </c>
      <c r="DI59" s="61" t="s">
        <v>125</v>
      </c>
      <c r="DJ59" s="61" t="s">
        <v>132</v>
      </c>
      <c r="DK59" s="61" t="s">
        <v>125</v>
      </c>
      <c r="DL59" s="61" t="s">
        <v>125</v>
      </c>
      <c r="DM59" s="61" t="s">
        <v>125</v>
      </c>
      <c r="DN59" s="61" t="s">
        <v>486</v>
      </c>
      <c r="DO59" s="61" t="s">
        <v>485</v>
      </c>
      <c r="DP59" s="61" t="s">
        <v>125</v>
      </c>
      <c r="DQ59" s="61" t="s">
        <v>125</v>
      </c>
      <c r="DR59" s="61" t="s">
        <v>125</v>
      </c>
      <c r="DS59" s="61" t="s">
        <v>125</v>
      </c>
      <c r="DT59" s="61" t="s">
        <v>125</v>
      </c>
      <c r="DU59" s="61" t="s">
        <v>442</v>
      </c>
      <c r="DV59" s="61" t="s">
        <v>125</v>
      </c>
      <c r="DW59" s="61" t="s">
        <v>125</v>
      </c>
    </row>
    <row r="60" spans="2:127" x14ac:dyDescent="0.25">
      <c r="B60" s="60">
        <v>12501</v>
      </c>
      <c r="C60" s="63">
        <v>40179</v>
      </c>
      <c r="D60" s="64">
        <v>0</v>
      </c>
      <c r="E60" s="61" t="s">
        <v>302</v>
      </c>
      <c r="F60" s="61" t="s">
        <v>303</v>
      </c>
      <c r="G60" s="61" t="s">
        <v>122</v>
      </c>
      <c r="H60" s="61" t="s">
        <v>351</v>
      </c>
      <c r="I60" s="61" t="s">
        <v>305</v>
      </c>
      <c r="J60" s="61" t="s">
        <v>315</v>
      </c>
      <c r="K60" s="61" t="s">
        <v>123</v>
      </c>
      <c r="L60" s="60">
        <v>41</v>
      </c>
      <c r="M60" s="61" t="s">
        <v>306</v>
      </c>
      <c r="N60" s="60">
        <v>359160</v>
      </c>
      <c r="O60" s="61" t="s">
        <v>485</v>
      </c>
      <c r="P60" s="60">
        <v>29</v>
      </c>
      <c r="Q60" s="60">
        <v>26.394571488853501</v>
      </c>
      <c r="R60" s="84">
        <f>(AVERAGE('Price Book'!$G$6:$G$9))*('Exchange Rates FWD'!$Z$9)</f>
        <v>26.394571488853252</v>
      </c>
      <c r="S60" s="22">
        <f t="shared" si="0"/>
        <v>2.4868995751603507E-13</v>
      </c>
      <c r="T60" s="60">
        <v>8760</v>
      </c>
      <c r="U60" s="60">
        <v>9479874.2959366292</v>
      </c>
      <c r="V60" s="22">
        <f t="shared" si="1"/>
        <v>9479874.2959366236</v>
      </c>
      <c r="W60" s="22">
        <f t="shared" si="2"/>
        <v>5.8945248357228057E-16</v>
      </c>
      <c r="X60" s="60">
        <v>9479874.2959366292</v>
      </c>
      <c r="Y60" s="61" t="s">
        <v>134</v>
      </c>
      <c r="Z60" s="60"/>
      <c r="AA60" s="60"/>
      <c r="AB60" s="61" t="s">
        <v>126</v>
      </c>
      <c r="AC60" s="61" t="s">
        <v>126</v>
      </c>
      <c r="AD60" s="61" t="s">
        <v>127</v>
      </c>
      <c r="AE60" s="61" t="s">
        <v>408</v>
      </c>
      <c r="AF60" s="61" t="s">
        <v>308</v>
      </c>
      <c r="AG60" s="61" t="s">
        <v>352</v>
      </c>
      <c r="AH60" s="61" t="s">
        <v>125</v>
      </c>
      <c r="AI60" s="61" t="s">
        <v>125</v>
      </c>
      <c r="AJ60" s="61" t="s">
        <v>125</v>
      </c>
      <c r="AK60" s="61" t="s">
        <v>125</v>
      </c>
      <c r="AL60" s="61" t="s">
        <v>125</v>
      </c>
      <c r="AM60" s="63">
        <v>40179</v>
      </c>
      <c r="AN60" s="63">
        <v>40543</v>
      </c>
      <c r="AO60" s="61" t="s">
        <v>128</v>
      </c>
      <c r="AP60" s="60">
        <v>8760</v>
      </c>
      <c r="AQ60" s="61" t="s">
        <v>125</v>
      </c>
      <c r="AR60" s="60"/>
      <c r="AS60" s="63"/>
      <c r="AT60" s="61" t="s">
        <v>125</v>
      </c>
      <c r="AU60" s="61" t="s">
        <v>125</v>
      </c>
      <c r="AV60" s="61" t="s">
        <v>310</v>
      </c>
      <c r="AW60" s="61" t="s">
        <v>129</v>
      </c>
      <c r="AX60" s="60">
        <v>0</v>
      </c>
      <c r="AY60" s="60">
        <v>0</v>
      </c>
      <c r="AZ60" s="61" t="s">
        <v>408</v>
      </c>
      <c r="BA60" s="60">
        <v>0</v>
      </c>
      <c r="BB60" s="60">
        <v>0</v>
      </c>
      <c r="BC60" s="61" t="s">
        <v>408</v>
      </c>
      <c r="BD60" s="60">
        <v>0</v>
      </c>
      <c r="BE60" s="60">
        <v>0</v>
      </c>
      <c r="BF60" s="61" t="s">
        <v>408</v>
      </c>
      <c r="BG60" s="60">
        <v>0</v>
      </c>
      <c r="BH60" s="60">
        <v>0</v>
      </c>
      <c r="BI60" s="61" t="s">
        <v>408</v>
      </c>
      <c r="BJ60" s="60"/>
      <c r="BK60" s="60"/>
      <c r="BL60" s="61" t="s">
        <v>130</v>
      </c>
      <c r="BM60" s="61" t="s">
        <v>125</v>
      </c>
      <c r="BN60" s="61" t="s">
        <v>125</v>
      </c>
      <c r="BO60" s="60"/>
      <c r="BP60" s="60"/>
      <c r="BQ60" s="61" t="s">
        <v>125</v>
      </c>
      <c r="BR60" s="61" t="s">
        <v>125</v>
      </c>
      <c r="BS60" s="61" t="s">
        <v>125</v>
      </c>
      <c r="BT60" s="61" t="s">
        <v>125</v>
      </c>
      <c r="BU60" s="61" t="s">
        <v>443</v>
      </c>
      <c r="BV60" s="61" t="s">
        <v>131</v>
      </c>
      <c r="BW60" s="61" t="s">
        <v>125</v>
      </c>
      <c r="BX60" s="61" t="s">
        <v>125</v>
      </c>
      <c r="BY60" s="61" t="s">
        <v>125</v>
      </c>
      <c r="BZ60" s="61" t="s">
        <v>125</v>
      </c>
      <c r="CA60" s="61" t="s">
        <v>125</v>
      </c>
      <c r="CB60" s="61" t="s">
        <v>125</v>
      </c>
      <c r="CC60" s="60">
        <v>0</v>
      </c>
      <c r="CD60" s="60">
        <v>0</v>
      </c>
      <c r="CE60" s="60">
        <v>0</v>
      </c>
      <c r="CF60" s="63"/>
      <c r="CG60" s="63"/>
      <c r="CH60" s="61" t="s">
        <v>125</v>
      </c>
      <c r="CI60" s="64"/>
      <c r="CJ60" s="60"/>
      <c r="CK60" s="61" t="s">
        <v>125</v>
      </c>
      <c r="CL60" s="60"/>
      <c r="CM60" s="60"/>
      <c r="CN60" s="61" t="s">
        <v>125</v>
      </c>
      <c r="CO60" s="60"/>
      <c r="CP60" s="60"/>
      <c r="CQ60" s="61" t="s">
        <v>125</v>
      </c>
      <c r="CR60" s="60"/>
      <c r="CS60" s="60"/>
      <c r="CT60" s="61" t="s">
        <v>125</v>
      </c>
      <c r="CU60" s="61" t="s">
        <v>125</v>
      </c>
      <c r="CV60" s="61" t="s">
        <v>125</v>
      </c>
      <c r="CW60" s="61" t="s">
        <v>125</v>
      </c>
      <c r="CX60" s="61" t="s">
        <v>125</v>
      </c>
      <c r="CY60" s="61" t="s">
        <v>125</v>
      </c>
      <c r="CZ60" s="63">
        <v>40544</v>
      </c>
      <c r="DA60" s="61" t="s">
        <v>352</v>
      </c>
      <c r="DB60" s="61" t="s">
        <v>125</v>
      </c>
      <c r="DC60" s="61" t="s">
        <v>313</v>
      </c>
      <c r="DD60" s="61" t="s">
        <v>314</v>
      </c>
      <c r="DE60" s="61" t="s">
        <v>125</v>
      </c>
      <c r="DF60" s="61" t="s">
        <v>125</v>
      </c>
      <c r="DG60" s="61" t="s">
        <v>125</v>
      </c>
      <c r="DH60" s="60">
        <v>0</v>
      </c>
      <c r="DI60" s="61" t="s">
        <v>125</v>
      </c>
      <c r="DJ60" s="61" t="s">
        <v>132</v>
      </c>
      <c r="DK60" s="61" t="s">
        <v>125</v>
      </c>
      <c r="DL60" s="61" t="s">
        <v>125</v>
      </c>
      <c r="DM60" s="61" t="s">
        <v>125</v>
      </c>
      <c r="DN60" s="61" t="s">
        <v>486</v>
      </c>
      <c r="DO60" s="61" t="s">
        <v>485</v>
      </c>
      <c r="DP60" s="61" t="s">
        <v>125</v>
      </c>
      <c r="DQ60" s="61" t="s">
        <v>125</v>
      </c>
      <c r="DR60" s="61" t="s">
        <v>125</v>
      </c>
      <c r="DS60" s="61" t="s">
        <v>125</v>
      </c>
      <c r="DT60" s="61" t="s">
        <v>125</v>
      </c>
      <c r="DU60" s="61" t="s">
        <v>442</v>
      </c>
      <c r="DV60" s="61" t="s">
        <v>125</v>
      </c>
      <c r="DW60" s="61" t="s">
        <v>125</v>
      </c>
    </row>
    <row r="61" spans="2:127" x14ac:dyDescent="0.25">
      <c r="B61" s="60">
        <v>12503</v>
      </c>
      <c r="C61" s="63">
        <v>40179</v>
      </c>
      <c r="D61" s="64">
        <v>0</v>
      </c>
      <c r="E61" s="61" t="s">
        <v>302</v>
      </c>
      <c r="F61" s="61" t="s">
        <v>303</v>
      </c>
      <c r="G61" s="61" t="s">
        <v>122</v>
      </c>
      <c r="H61" s="61" t="s">
        <v>351</v>
      </c>
      <c r="I61" s="61" t="s">
        <v>305</v>
      </c>
      <c r="J61" s="61" t="s">
        <v>315</v>
      </c>
      <c r="K61" s="61" t="s">
        <v>133</v>
      </c>
      <c r="L61" s="60">
        <v>-42</v>
      </c>
      <c r="M61" s="61" t="s">
        <v>306</v>
      </c>
      <c r="N61" s="60">
        <v>-367920</v>
      </c>
      <c r="O61" s="61" t="s">
        <v>485</v>
      </c>
      <c r="P61" s="60">
        <v>30</v>
      </c>
      <c r="Q61" s="60">
        <v>26.394571488853501</v>
      </c>
      <c r="R61" s="84">
        <f>(AVERAGE('Price Book'!$G$6:$G$9))*('Exchange Rates FWD'!$Z$9)</f>
        <v>26.394571488853252</v>
      </c>
      <c r="S61" s="22">
        <f t="shared" si="0"/>
        <v>2.4868995751603507E-13</v>
      </c>
      <c r="T61" s="60">
        <v>8760</v>
      </c>
      <c r="U61" s="60">
        <v>-9711090.7421789896</v>
      </c>
      <c r="V61" s="22">
        <f t="shared" si="1"/>
        <v>-9711090.7421789784</v>
      </c>
      <c r="W61" s="22">
        <f t="shared" si="2"/>
        <v>1.1508358012601664E-15</v>
      </c>
      <c r="X61" s="60">
        <v>-9711090.7421789896</v>
      </c>
      <c r="Y61" s="61" t="s">
        <v>134</v>
      </c>
      <c r="Z61" s="60"/>
      <c r="AA61" s="60"/>
      <c r="AB61" s="61" t="s">
        <v>126</v>
      </c>
      <c r="AC61" s="61" t="s">
        <v>126</v>
      </c>
      <c r="AD61" s="61" t="s">
        <v>127</v>
      </c>
      <c r="AE61" s="61" t="s">
        <v>408</v>
      </c>
      <c r="AF61" s="61" t="s">
        <v>308</v>
      </c>
      <c r="AG61" s="61" t="s">
        <v>352</v>
      </c>
      <c r="AH61" s="61" t="s">
        <v>125</v>
      </c>
      <c r="AI61" s="61" t="s">
        <v>125</v>
      </c>
      <c r="AJ61" s="61" t="s">
        <v>125</v>
      </c>
      <c r="AK61" s="61" t="s">
        <v>125</v>
      </c>
      <c r="AL61" s="61" t="s">
        <v>125</v>
      </c>
      <c r="AM61" s="63">
        <v>40179</v>
      </c>
      <c r="AN61" s="63">
        <v>40543</v>
      </c>
      <c r="AO61" s="61" t="s">
        <v>128</v>
      </c>
      <c r="AP61" s="60">
        <v>8760</v>
      </c>
      <c r="AQ61" s="61" t="s">
        <v>125</v>
      </c>
      <c r="AR61" s="60"/>
      <c r="AS61" s="63"/>
      <c r="AT61" s="61" t="s">
        <v>125</v>
      </c>
      <c r="AU61" s="61" t="s">
        <v>125</v>
      </c>
      <c r="AV61" s="61" t="s">
        <v>310</v>
      </c>
      <c r="AW61" s="61" t="s">
        <v>129</v>
      </c>
      <c r="AX61" s="60">
        <v>0</v>
      </c>
      <c r="AY61" s="60">
        <v>0</v>
      </c>
      <c r="AZ61" s="61" t="s">
        <v>408</v>
      </c>
      <c r="BA61" s="60">
        <v>0</v>
      </c>
      <c r="BB61" s="60">
        <v>0</v>
      </c>
      <c r="BC61" s="61" t="s">
        <v>408</v>
      </c>
      <c r="BD61" s="60">
        <v>0</v>
      </c>
      <c r="BE61" s="60">
        <v>0</v>
      </c>
      <c r="BF61" s="61" t="s">
        <v>408</v>
      </c>
      <c r="BG61" s="60">
        <v>0</v>
      </c>
      <c r="BH61" s="60">
        <v>0</v>
      </c>
      <c r="BI61" s="61" t="s">
        <v>408</v>
      </c>
      <c r="BJ61" s="60"/>
      <c r="BK61" s="60"/>
      <c r="BL61" s="61" t="s">
        <v>130</v>
      </c>
      <c r="BM61" s="61" t="s">
        <v>125</v>
      </c>
      <c r="BN61" s="61" t="s">
        <v>125</v>
      </c>
      <c r="BO61" s="60"/>
      <c r="BP61" s="60"/>
      <c r="BQ61" s="61" t="s">
        <v>125</v>
      </c>
      <c r="BR61" s="61" t="s">
        <v>125</v>
      </c>
      <c r="BS61" s="61" t="s">
        <v>125</v>
      </c>
      <c r="BT61" s="61" t="s">
        <v>125</v>
      </c>
      <c r="BU61" s="61" t="s">
        <v>444</v>
      </c>
      <c r="BV61" s="61" t="s">
        <v>131</v>
      </c>
      <c r="BW61" s="61" t="s">
        <v>125</v>
      </c>
      <c r="BX61" s="61" t="s">
        <v>125</v>
      </c>
      <c r="BY61" s="61" t="s">
        <v>125</v>
      </c>
      <c r="BZ61" s="61" t="s">
        <v>125</v>
      </c>
      <c r="CA61" s="61" t="s">
        <v>125</v>
      </c>
      <c r="CB61" s="61" t="s">
        <v>125</v>
      </c>
      <c r="CC61" s="60">
        <v>0</v>
      </c>
      <c r="CD61" s="60">
        <v>0</v>
      </c>
      <c r="CE61" s="60">
        <v>0</v>
      </c>
      <c r="CF61" s="63"/>
      <c r="CG61" s="63"/>
      <c r="CH61" s="61" t="s">
        <v>125</v>
      </c>
      <c r="CI61" s="64"/>
      <c r="CJ61" s="60"/>
      <c r="CK61" s="61" t="s">
        <v>125</v>
      </c>
      <c r="CL61" s="60"/>
      <c r="CM61" s="60"/>
      <c r="CN61" s="61" t="s">
        <v>125</v>
      </c>
      <c r="CO61" s="60"/>
      <c r="CP61" s="60"/>
      <c r="CQ61" s="61" t="s">
        <v>125</v>
      </c>
      <c r="CR61" s="60"/>
      <c r="CS61" s="60"/>
      <c r="CT61" s="61" t="s">
        <v>125</v>
      </c>
      <c r="CU61" s="61" t="s">
        <v>125</v>
      </c>
      <c r="CV61" s="61" t="s">
        <v>125</v>
      </c>
      <c r="CW61" s="61" t="s">
        <v>125</v>
      </c>
      <c r="CX61" s="61" t="s">
        <v>125</v>
      </c>
      <c r="CY61" s="61" t="s">
        <v>125</v>
      </c>
      <c r="CZ61" s="63">
        <v>40544</v>
      </c>
      <c r="DA61" s="61" t="s">
        <v>352</v>
      </c>
      <c r="DB61" s="61" t="s">
        <v>125</v>
      </c>
      <c r="DC61" s="61" t="s">
        <v>313</v>
      </c>
      <c r="DD61" s="61" t="s">
        <v>314</v>
      </c>
      <c r="DE61" s="61" t="s">
        <v>125</v>
      </c>
      <c r="DF61" s="61" t="s">
        <v>125</v>
      </c>
      <c r="DG61" s="61" t="s">
        <v>125</v>
      </c>
      <c r="DH61" s="60">
        <v>0</v>
      </c>
      <c r="DI61" s="61" t="s">
        <v>125</v>
      </c>
      <c r="DJ61" s="61" t="s">
        <v>132</v>
      </c>
      <c r="DK61" s="61" t="s">
        <v>125</v>
      </c>
      <c r="DL61" s="61" t="s">
        <v>125</v>
      </c>
      <c r="DM61" s="61" t="s">
        <v>125</v>
      </c>
      <c r="DN61" s="61" t="s">
        <v>486</v>
      </c>
      <c r="DO61" s="61" t="s">
        <v>485</v>
      </c>
      <c r="DP61" s="61" t="s">
        <v>125</v>
      </c>
      <c r="DQ61" s="61" t="s">
        <v>125</v>
      </c>
      <c r="DR61" s="61" t="s">
        <v>125</v>
      </c>
      <c r="DS61" s="61" t="s">
        <v>125</v>
      </c>
      <c r="DT61" s="61" t="s">
        <v>125</v>
      </c>
      <c r="DU61" s="61" t="s">
        <v>442</v>
      </c>
      <c r="DV61" s="61" t="s">
        <v>125</v>
      </c>
      <c r="DW61" s="61" t="s">
        <v>125</v>
      </c>
    </row>
    <row r="62" spans="2:127" x14ac:dyDescent="0.25">
      <c r="B62" s="60">
        <v>12403</v>
      </c>
      <c r="C62" s="63">
        <v>40179</v>
      </c>
      <c r="D62" s="64">
        <v>0</v>
      </c>
      <c r="E62" s="61" t="s">
        <v>302</v>
      </c>
      <c r="F62" s="61" t="s">
        <v>303</v>
      </c>
      <c r="G62" s="61" t="s">
        <v>122</v>
      </c>
      <c r="H62" s="61" t="s">
        <v>351</v>
      </c>
      <c r="I62" s="61" t="s">
        <v>305</v>
      </c>
      <c r="J62" s="61" t="s">
        <v>315</v>
      </c>
      <c r="K62" s="61" t="s">
        <v>123</v>
      </c>
      <c r="L62" s="60">
        <v>40</v>
      </c>
      <c r="M62" s="61" t="s">
        <v>306</v>
      </c>
      <c r="N62" s="60">
        <v>350400</v>
      </c>
      <c r="O62" s="61" t="s">
        <v>485</v>
      </c>
      <c r="P62" s="60">
        <v>28</v>
      </c>
      <c r="Q62" s="60">
        <v>26.394571488853501</v>
      </c>
      <c r="R62" s="84">
        <f>(AVERAGE('Price Book'!$G$6:$G$9))*('Exchange Rates FWD'!$Z$9)</f>
        <v>26.394571488853252</v>
      </c>
      <c r="S62" s="22">
        <f t="shared" si="0"/>
        <v>2.4868995751603507E-13</v>
      </c>
      <c r="T62" s="60">
        <v>8760</v>
      </c>
      <c r="U62" s="60">
        <v>9248657.84969428</v>
      </c>
      <c r="V62" s="22">
        <f t="shared" si="1"/>
        <v>9248657.8496942669</v>
      </c>
      <c r="W62" s="22">
        <f t="shared" si="2"/>
        <v>1.4097738565437033E-15</v>
      </c>
      <c r="X62" s="60">
        <v>9248657.84969428</v>
      </c>
      <c r="Y62" s="61" t="s">
        <v>134</v>
      </c>
      <c r="Z62" s="60"/>
      <c r="AA62" s="60"/>
      <c r="AB62" s="61" t="s">
        <v>126</v>
      </c>
      <c r="AC62" s="61" t="s">
        <v>126</v>
      </c>
      <c r="AD62" s="61" t="s">
        <v>127</v>
      </c>
      <c r="AE62" s="61" t="s">
        <v>124</v>
      </c>
      <c r="AF62" s="61" t="s">
        <v>308</v>
      </c>
      <c r="AG62" s="61" t="s">
        <v>352</v>
      </c>
      <c r="AH62" s="61" t="s">
        <v>125</v>
      </c>
      <c r="AI62" s="61" t="s">
        <v>125</v>
      </c>
      <c r="AJ62" s="61" t="s">
        <v>125</v>
      </c>
      <c r="AK62" s="61" t="s">
        <v>125</v>
      </c>
      <c r="AL62" s="61" t="s">
        <v>125</v>
      </c>
      <c r="AM62" s="63">
        <v>40179</v>
      </c>
      <c r="AN62" s="63">
        <v>40543</v>
      </c>
      <c r="AO62" s="61" t="s">
        <v>128</v>
      </c>
      <c r="AP62" s="60">
        <v>8760</v>
      </c>
      <c r="AQ62" s="61" t="s">
        <v>125</v>
      </c>
      <c r="AR62" s="60"/>
      <c r="AS62" s="63"/>
      <c r="AT62" s="61" t="s">
        <v>125</v>
      </c>
      <c r="AU62" s="61" t="s">
        <v>125</v>
      </c>
      <c r="AV62" s="61" t="s">
        <v>310</v>
      </c>
      <c r="AW62" s="61" t="s">
        <v>129</v>
      </c>
      <c r="AX62" s="60">
        <v>0</v>
      </c>
      <c r="AY62" s="60">
        <v>0</v>
      </c>
      <c r="AZ62" s="61" t="s">
        <v>124</v>
      </c>
      <c r="BA62" s="60">
        <v>0</v>
      </c>
      <c r="BB62" s="60">
        <v>0</v>
      </c>
      <c r="BC62" s="61" t="s">
        <v>124</v>
      </c>
      <c r="BD62" s="60">
        <v>0</v>
      </c>
      <c r="BE62" s="60">
        <v>0</v>
      </c>
      <c r="BF62" s="61" t="s">
        <v>124</v>
      </c>
      <c r="BG62" s="60">
        <v>0</v>
      </c>
      <c r="BH62" s="60">
        <v>0</v>
      </c>
      <c r="BI62" s="61" t="s">
        <v>124</v>
      </c>
      <c r="BJ62" s="60"/>
      <c r="BK62" s="60"/>
      <c r="BL62" s="61" t="s">
        <v>130</v>
      </c>
      <c r="BM62" s="61" t="s">
        <v>125</v>
      </c>
      <c r="BN62" s="61" t="s">
        <v>125</v>
      </c>
      <c r="BO62" s="60"/>
      <c r="BP62" s="60"/>
      <c r="BQ62" s="61" t="s">
        <v>125</v>
      </c>
      <c r="BR62" s="61" t="s">
        <v>125</v>
      </c>
      <c r="BS62" s="61" t="s">
        <v>125</v>
      </c>
      <c r="BT62" s="61" t="s">
        <v>125</v>
      </c>
      <c r="BU62" s="61" t="s">
        <v>353</v>
      </c>
      <c r="BV62" s="61" t="s">
        <v>131</v>
      </c>
      <c r="BW62" s="61" t="s">
        <v>125</v>
      </c>
      <c r="BX62" s="61" t="s">
        <v>125</v>
      </c>
      <c r="BY62" s="61" t="s">
        <v>125</v>
      </c>
      <c r="BZ62" s="61" t="s">
        <v>125</v>
      </c>
      <c r="CA62" s="61" t="s">
        <v>125</v>
      </c>
      <c r="CB62" s="61" t="s">
        <v>125</v>
      </c>
      <c r="CC62" s="60">
        <v>0</v>
      </c>
      <c r="CD62" s="60">
        <v>0</v>
      </c>
      <c r="CE62" s="60">
        <v>0</v>
      </c>
      <c r="CF62" s="63"/>
      <c r="CG62" s="63"/>
      <c r="CH62" s="61" t="s">
        <v>125</v>
      </c>
      <c r="CI62" s="64"/>
      <c r="CJ62" s="60"/>
      <c r="CK62" s="61" t="s">
        <v>125</v>
      </c>
      <c r="CL62" s="60"/>
      <c r="CM62" s="60"/>
      <c r="CN62" s="61" t="s">
        <v>125</v>
      </c>
      <c r="CO62" s="60"/>
      <c r="CP62" s="60"/>
      <c r="CQ62" s="61" t="s">
        <v>125</v>
      </c>
      <c r="CR62" s="60"/>
      <c r="CS62" s="60"/>
      <c r="CT62" s="61" t="s">
        <v>125</v>
      </c>
      <c r="CU62" s="61" t="s">
        <v>125</v>
      </c>
      <c r="CV62" s="61" t="s">
        <v>125</v>
      </c>
      <c r="CW62" s="61" t="s">
        <v>125</v>
      </c>
      <c r="CX62" s="61" t="s">
        <v>125</v>
      </c>
      <c r="CY62" s="61" t="s">
        <v>125</v>
      </c>
      <c r="CZ62" s="63">
        <v>40544</v>
      </c>
      <c r="DA62" s="61" t="s">
        <v>352</v>
      </c>
      <c r="DB62" s="61" t="s">
        <v>125</v>
      </c>
      <c r="DC62" s="61" t="s">
        <v>313</v>
      </c>
      <c r="DD62" s="61" t="s">
        <v>314</v>
      </c>
      <c r="DE62" s="61" t="s">
        <v>125</v>
      </c>
      <c r="DF62" s="61" t="s">
        <v>125</v>
      </c>
      <c r="DG62" s="61" t="s">
        <v>125</v>
      </c>
      <c r="DH62" s="60">
        <v>0</v>
      </c>
      <c r="DI62" s="61" t="s">
        <v>125</v>
      </c>
      <c r="DJ62" s="61" t="s">
        <v>132</v>
      </c>
      <c r="DK62" s="61" t="s">
        <v>125</v>
      </c>
      <c r="DL62" s="61" t="s">
        <v>125</v>
      </c>
      <c r="DM62" s="61" t="s">
        <v>125</v>
      </c>
      <c r="DN62" s="61" t="s">
        <v>486</v>
      </c>
      <c r="DO62" s="61" t="s">
        <v>485</v>
      </c>
      <c r="DP62" s="61" t="s">
        <v>125</v>
      </c>
      <c r="DQ62" s="61" t="s">
        <v>125</v>
      </c>
      <c r="DR62" s="61" t="s">
        <v>125</v>
      </c>
      <c r="DS62" s="61" t="s">
        <v>125</v>
      </c>
      <c r="DT62" s="61" t="s">
        <v>125</v>
      </c>
      <c r="DU62" s="61" t="s">
        <v>354</v>
      </c>
      <c r="DV62" s="61" t="s">
        <v>125</v>
      </c>
      <c r="DW62" s="61" t="s">
        <v>125</v>
      </c>
    </row>
    <row r="63" spans="2:127" x14ac:dyDescent="0.25">
      <c r="B63" s="60">
        <v>12405</v>
      </c>
      <c r="C63" s="63">
        <v>40179</v>
      </c>
      <c r="D63" s="64">
        <v>0</v>
      </c>
      <c r="E63" s="61" t="s">
        <v>302</v>
      </c>
      <c r="F63" s="61" t="s">
        <v>303</v>
      </c>
      <c r="G63" s="61" t="s">
        <v>122</v>
      </c>
      <c r="H63" s="61" t="s">
        <v>351</v>
      </c>
      <c r="I63" s="61" t="s">
        <v>305</v>
      </c>
      <c r="J63" s="61" t="s">
        <v>315</v>
      </c>
      <c r="K63" s="61" t="s">
        <v>123</v>
      </c>
      <c r="L63" s="60">
        <v>41</v>
      </c>
      <c r="M63" s="61" t="s">
        <v>306</v>
      </c>
      <c r="N63" s="60">
        <v>359160</v>
      </c>
      <c r="O63" s="61" t="s">
        <v>485</v>
      </c>
      <c r="P63" s="60">
        <v>29</v>
      </c>
      <c r="Q63" s="60">
        <v>26.394571488853501</v>
      </c>
      <c r="R63" s="84">
        <f>(AVERAGE('Price Book'!$G$6:$G$9))*('Exchange Rates FWD'!$Z$9)</f>
        <v>26.394571488853252</v>
      </c>
      <c r="S63" s="22">
        <f t="shared" si="0"/>
        <v>2.4868995751603507E-13</v>
      </c>
      <c r="T63" s="60">
        <v>8760</v>
      </c>
      <c r="U63" s="60">
        <v>9479874.2959366292</v>
      </c>
      <c r="V63" s="22">
        <f t="shared" si="1"/>
        <v>9479874.2959366236</v>
      </c>
      <c r="W63" s="22">
        <f t="shared" si="2"/>
        <v>5.8945248357228057E-16</v>
      </c>
      <c r="X63" s="60">
        <v>9479874.2959366292</v>
      </c>
      <c r="Y63" s="61" t="s">
        <v>134</v>
      </c>
      <c r="Z63" s="60"/>
      <c r="AA63" s="60"/>
      <c r="AB63" s="61" t="s">
        <v>126</v>
      </c>
      <c r="AC63" s="61" t="s">
        <v>126</v>
      </c>
      <c r="AD63" s="61" t="s">
        <v>127</v>
      </c>
      <c r="AE63" s="61" t="s">
        <v>124</v>
      </c>
      <c r="AF63" s="61" t="s">
        <v>308</v>
      </c>
      <c r="AG63" s="61" t="s">
        <v>352</v>
      </c>
      <c r="AH63" s="61" t="s">
        <v>125</v>
      </c>
      <c r="AI63" s="61" t="s">
        <v>125</v>
      </c>
      <c r="AJ63" s="61" t="s">
        <v>125</v>
      </c>
      <c r="AK63" s="61" t="s">
        <v>125</v>
      </c>
      <c r="AL63" s="61" t="s">
        <v>125</v>
      </c>
      <c r="AM63" s="63">
        <v>40179</v>
      </c>
      <c r="AN63" s="63">
        <v>40543</v>
      </c>
      <c r="AO63" s="61" t="s">
        <v>128</v>
      </c>
      <c r="AP63" s="60">
        <v>8760</v>
      </c>
      <c r="AQ63" s="61" t="s">
        <v>125</v>
      </c>
      <c r="AR63" s="60"/>
      <c r="AS63" s="63"/>
      <c r="AT63" s="61" t="s">
        <v>125</v>
      </c>
      <c r="AU63" s="61" t="s">
        <v>125</v>
      </c>
      <c r="AV63" s="61" t="s">
        <v>310</v>
      </c>
      <c r="AW63" s="61" t="s">
        <v>129</v>
      </c>
      <c r="AX63" s="60">
        <v>0</v>
      </c>
      <c r="AY63" s="60">
        <v>0</v>
      </c>
      <c r="AZ63" s="61" t="s">
        <v>124</v>
      </c>
      <c r="BA63" s="60">
        <v>0</v>
      </c>
      <c r="BB63" s="60">
        <v>0</v>
      </c>
      <c r="BC63" s="61" t="s">
        <v>124</v>
      </c>
      <c r="BD63" s="60">
        <v>0</v>
      </c>
      <c r="BE63" s="60">
        <v>0</v>
      </c>
      <c r="BF63" s="61" t="s">
        <v>124</v>
      </c>
      <c r="BG63" s="60">
        <v>0</v>
      </c>
      <c r="BH63" s="60">
        <v>0</v>
      </c>
      <c r="BI63" s="61" t="s">
        <v>124</v>
      </c>
      <c r="BJ63" s="60"/>
      <c r="BK63" s="60"/>
      <c r="BL63" s="61" t="s">
        <v>130</v>
      </c>
      <c r="BM63" s="61" t="s">
        <v>125</v>
      </c>
      <c r="BN63" s="61" t="s">
        <v>125</v>
      </c>
      <c r="BO63" s="60"/>
      <c r="BP63" s="60"/>
      <c r="BQ63" s="61" t="s">
        <v>125</v>
      </c>
      <c r="BR63" s="61" t="s">
        <v>125</v>
      </c>
      <c r="BS63" s="61" t="s">
        <v>125</v>
      </c>
      <c r="BT63" s="61" t="s">
        <v>125</v>
      </c>
      <c r="BU63" s="61" t="s">
        <v>355</v>
      </c>
      <c r="BV63" s="61" t="s">
        <v>131</v>
      </c>
      <c r="BW63" s="61" t="s">
        <v>125</v>
      </c>
      <c r="BX63" s="61" t="s">
        <v>125</v>
      </c>
      <c r="BY63" s="61" t="s">
        <v>125</v>
      </c>
      <c r="BZ63" s="61" t="s">
        <v>125</v>
      </c>
      <c r="CA63" s="61" t="s">
        <v>125</v>
      </c>
      <c r="CB63" s="61" t="s">
        <v>125</v>
      </c>
      <c r="CC63" s="60">
        <v>0</v>
      </c>
      <c r="CD63" s="60">
        <v>0</v>
      </c>
      <c r="CE63" s="60">
        <v>0</v>
      </c>
      <c r="CF63" s="63"/>
      <c r="CG63" s="63"/>
      <c r="CH63" s="61" t="s">
        <v>125</v>
      </c>
      <c r="CI63" s="64"/>
      <c r="CJ63" s="60"/>
      <c r="CK63" s="61" t="s">
        <v>125</v>
      </c>
      <c r="CL63" s="60"/>
      <c r="CM63" s="60"/>
      <c r="CN63" s="61" t="s">
        <v>125</v>
      </c>
      <c r="CO63" s="60"/>
      <c r="CP63" s="60"/>
      <c r="CQ63" s="61" t="s">
        <v>125</v>
      </c>
      <c r="CR63" s="60"/>
      <c r="CS63" s="60"/>
      <c r="CT63" s="61" t="s">
        <v>125</v>
      </c>
      <c r="CU63" s="61" t="s">
        <v>125</v>
      </c>
      <c r="CV63" s="61" t="s">
        <v>125</v>
      </c>
      <c r="CW63" s="61" t="s">
        <v>125</v>
      </c>
      <c r="CX63" s="61" t="s">
        <v>125</v>
      </c>
      <c r="CY63" s="61" t="s">
        <v>125</v>
      </c>
      <c r="CZ63" s="63">
        <v>40544</v>
      </c>
      <c r="DA63" s="61" t="s">
        <v>352</v>
      </c>
      <c r="DB63" s="61" t="s">
        <v>125</v>
      </c>
      <c r="DC63" s="61" t="s">
        <v>313</v>
      </c>
      <c r="DD63" s="61" t="s">
        <v>314</v>
      </c>
      <c r="DE63" s="61" t="s">
        <v>125</v>
      </c>
      <c r="DF63" s="61" t="s">
        <v>125</v>
      </c>
      <c r="DG63" s="61" t="s">
        <v>125</v>
      </c>
      <c r="DH63" s="60">
        <v>0</v>
      </c>
      <c r="DI63" s="61" t="s">
        <v>125</v>
      </c>
      <c r="DJ63" s="61" t="s">
        <v>132</v>
      </c>
      <c r="DK63" s="61" t="s">
        <v>125</v>
      </c>
      <c r="DL63" s="61" t="s">
        <v>125</v>
      </c>
      <c r="DM63" s="61" t="s">
        <v>125</v>
      </c>
      <c r="DN63" s="61" t="s">
        <v>486</v>
      </c>
      <c r="DO63" s="61" t="s">
        <v>485</v>
      </c>
      <c r="DP63" s="61" t="s">
        <v>125</v>
      </c>
      <c r="DQ63" s="61" t="s">
        <v>125</v>
      </c>
      <c r="DR63" s="61" t="s">
        <v>125</v>
      </c>
      <c r="DS63" s="61" t="s">
        <v>125</v>
      </c>
      <c r="DT63" s="61" t="s">
        <v>125</v>
      </c>
      <c r="DU63" s="61" t="s">
        <v>354</v>
      </c>
      <c r="DV63" s="61" t="s">
        <v>125</v>
      </c>
      <c r="DW63" s="61" t="s">
        <v>125</v>
      </c>
    </row>
    <row r="64" spans="2:127" x14ac:dyDescent="0.25">
      <c r="B64" s="60">
        <v>12407</v>
      </c>
      <c r="C64" s="63">
        <v>40179</v>
      </c>
      <c r="D64" s="64">
        <v>0</v>
      </c>
      <c r="E64" s="61" t="s">
        <v>302</v>
      </c>
      <c r="F64" s="61" t="s">
        <v>303</v>
      </c>
      <c r="G64" s="61" t="s">
        <v>122</v>
      </c>
      <c r="H64" s="61" t="s">
        <v>351</v>
      </c>
      <c r="I64" s="61" t="s">
        <v>305</v>
      </c>
      <c r="J64" s="61" t="s">
        <v>315</v>
      </c>
      <c r="K64" s="61" t="s">
        <v>133</v>
      </c>
      <c r="L64" s="60">
        <v>-42</v>
      </c>
      <c r="M64" s="61" t="s">
        <v>306</v>
      </c>
      <c r="N64" s="60">
        <v>-367920</v>
      </c>
      <c r="O64" s="61" t="s">
        <v>485</v>
      </c>
      <c r="P64" s="60">
        <v>30</v>
      </c>
      <c r="Q64" s="60">
        <v>26.394571488853501</v>
      </c>
      <c r="R64" s="84">
        <f>(AVERAGE('Price Book'!$G$6:$G$9))*('Exchange Rates FWD'!$Z$9)</f>
        <v>26.394571488853252</v>
      </c>
      <c r="S64" s="22">
        <f t="shared" si="0"/>
        <v>2.4868995751603507E-13</v>
      </c>
      <c r="T64" s="60">
        <v>8760</v>
      </c>
      <c r="U64" s="60">
        <v>-9711090.7421789896</v>
      </c>
      <c r="V64" s="22">
        <f t="shared" si="1"/>
        <v>-9711090.7421789784</v>
      </c>
      <c r="W64" s="22">
        <f t="shared" si="2"/>
        <v>1.1508358012601664E-15</v>
      </c>
      <c r="X64" s="60">
        <v>-9711090.7421789896</v>
      </c>
      <c r="Y64" s="61" t="s">
        <v>134</v>
      </c>
      <c r="Z64" s="60"/>
      <c r="AA64" s="60"/>
      <c r="AB64" s="61" t="s">
        <v>126</v>
      </c>
      <c r="AC64" s="61" t="s">
        <v>126</v>
      </c>
      <c r="AD64" s="61" t="s">
        <v>127</v>
      </c>
      <c r="AE64" s="61" t="s">
        <v>124</v>
      </c>
      <c r="AF64" s="61" t="s">
        <v>308</v>
      </c>
      <c r="AG64" s="61" t="s">
        <v>352</v>
      </c>
      <c r="AH64" s="61" t="s">
        <v>125</v>
      </c>
      <c r="AI64" s="61" t="s">
        <v>125</v>
      </c>
      <c r="AJ64" s="61" t="s">
        <v>125</v>
      </c>
      <c r="AK64" s="61" t="s">
        <v>125</v>
      </c>
      <c r="AL64" s="61" t="s">
        <v>125</v>
      </c>
      <c r="AM64" s="63">
        <v>40179</v>
      </c>
      <c r="AN64" s="63">
        <v>40543</v>
      </c>
      <c r="AO64" s="61" t="s">
        <v>128</v>
      </c>
      <c r="AP64" s="60">
        <v>8760</v>
      </c>
      <c r="AQ64" s="61" t="s">
        <v>125</v>
      </c>
      <c r="AR64" s="60"/>
      <c r="AS64" s="63"/>
      <c r="AT64" s="61" t="s">
        <v>125</v>
      </c>
      <c r="AU64" s="61" t="s">
        <v>125</v>
      </c>
      <c r="AV64" s="61" t="s">
        <v>310</v>
      </c>
      <c r="AW64" s="61" t="s">
        <v>129</v>
      </c>
      <c r="AX64" s="60">
        <v>0</v>
      </c>
      <c r="AY64" s="60">
        <v>0</v>
      </c>
      <c r="AZ64" s="61" t="s">
        <v>124</v>
      </c>
      <c r="BA64" s="60">
        <v>0</v>
      </c>
      <c r="BB64" s="60">
        <v>0</v>
      </c>
      <c r="BC64" s="61" t="s">
        <v>124</v>
      </c>
      <c r="BD64" s="60">
        <v>0</v>
      </c>
      <c r="BE64" s="60">
        <v>0</v>
      </c>
      <c r="BF64" s="61" t="s">
        <v>124</v>
      </c>
      <c r="BG64" s="60">
        <v>0</v>
      </c>
      <c r="BH64" s="60">
        <v>0</v>
      </c>
      <c r="BI64" s="61" t="s">
        <v>124</v>
      </c>
      <c r="BJ64" s="60"/>
      <c r="BK64" s="60"/>
      <c r="BL64" s="61" t="s">
        <v>130</v>
      </c>
      <c r="BM64" s="61" t="s">
        <v>125</v>
      </c>
      <c r="BN64" s="61" t="s">
        <v>125</v>
      </c>
      <c r="BO64" s="60"/>
      <c r="BP64" s="60"/>
      <c r="BQ64" s="61" t="s">
        <v>125</v>
      </c>
      <c r="BR64" s="61" t="s">
        <v>125</v>
      </c>
      <c r="BS64" s="61" t="s">
        <v>125</v>
      </c>
      <c r="BT64" s="61" t="s">
        <v>125</v>
      </c>
      <c r="BU64" s="61" t="s">
        <v>356</v>
      </c>
      <c r="BV64" s="61" t="s">
        <v>131</v>
      </c>
      <c r="BW64" s="61" t="s">
        <v>125</v>
      </c>
      <c r="BX64" s="61" t="s">
        <v>125</v>
      </c>
      <c r="BY64" s="61" t="s">
        <v>125</v>
      </c>
      <c r="BZ64" s="61" t="s">
        <v>125</v>
      </c>
      <c r="CA64" s="61" t="s">
        <v>125</v>
      </c>
      <c r="CB64" s="61" t="s">
        <v>125</v>
      </c>
      <c r="CC64" s="60">
        <v>0</v>
      </c>
      <c r="CD64" s="60">
        <v>0</v>
      </c>
      <c r="CE64" s="60">
        <v>0</v>
      </c>
      <c r="CF64" s="63"/>
      <c r="CG64" s="63"/>
      <c r="CH64" s="61" t="s">
        <v>125</v>
      </c>
      <c r="CI64" s="64"/>
      <c r="CJ64" s="60"/>
      <c r="CK64" s="61" t="s">
        <v>125</v>
      </c>
      <c r="CL64" s="60"/>
      <c r="CM64" s="60"/>
      <c r="CN64" s="61" t="s">
        <v>125</v>
      </c>
      <c r="CO64" s="60"/>
      <c r="CP64" s="60"/>
      <c r="CQ64" s="61" t="s">
        <v>125</v>
      </c>
      <c r="CR64" s="60"/>
      <c r="CS64" s="60"/>
      <c r="CT64" s="61" t="s">
        <v>125</v>
      </c>
      <c r="CU64" s="61" t="s">
        <v>125</v>
      </c>
      <c r="CV64" s="61" t="s">
        <v>125</v>
      </c>
      <c r="CW64" s="61" t="s">
        <v>125</v>
      </c>
      <c r="CX64" s="61" t="s">
        <v>125</v>
      </c>
      <c r="CY64" s="61" t="s">
        <v>125</v>
      </c>
      <c r="CZ64" s="63">
        <v>40544</v>
      </c>
      <c r="DA64" s="61" t="s">
        <v>352</v>
      </c>
      <c r="DB64" s="61" t="s">
        <v>125</v>
      </c>
      <c r="DC64" s="61" t="s">
        <v>313</v>
      </c>
      <c r="DD64" s="61" t="s">
        <v>314</v>
      </c>
      <c r="DE64" s="61" t="s">
        <v>125</v>
      </c>
      <c r="DF64" s="61" t="s">
        <v>125</v>
      </c>
      <c r="DG64" s="61" t="s">
        <v>125</v>
      </c>
      <c r="DH64" s="60">
        <v>0</v>
      </c>
      <c r="DI64" s="61" t="s">
        <v>125</v>
      </c>
      <c r="DJ64" s="61" t="s">
        <v>132</v>
      </c>
      <c r="DK64" s="61" t="s">
        <v>125</v>
      </c>
      <c r="DL64" s="61" t="s">
        <v>125</v>
      </c>
      <c r="DM64" s="61" t="s">
        <v>125</v>
      </c>
      <c r="DN64" s="61" t="s">
        <v>486</v>
      </c>
      <c r="DO64" s="61" t="s">
        <v>485</v>
      </c>
      <c r="DP64" s="61" t="s">
        <v>125</v>
      </c>
      <c r="DQ64" s="61" t="s">
        <v>125</v>
      </c>
      <c r="DR64" s="61" t="s">
        <v>125</v>
      </c>
      <c r="DS64" s="61" t="s">
        <v>125</v>
      </c>
      <c r="DT64" s="61" t="s">
        <v>125</v>
      </c>
      <c r="DU64" s="61" t="s">
        <v>354</v>
      </c>
      <c r="DV64" s="61" t="s">
        <v>125</v>
      </c>
      <c r="DW64" s="61" t="s">
        <v>125</v>
      </c>
    </row>
    <row r="65" spans="2:127" x14ac:dyDescent="0.25">
      <c r="B65" s="60">
        <v>12505</v>
      </c>
      <c r="C65" s="63">
        <v>40179</v>
      </c>
      <c r="D65" s="64">
        <v>0</v>
      </c>
      <c r="E65" s="61" t="s">
        <v>302</v>
      </c>
      <c r="F65" s="61" t="s">
        <v>303</v>
      </c>
      <c r="G65" s="61" t="s">
        <v>122</v>
      </c>
      <c r="H65" s="61" t="s">
        <v>351</v>
      </c>
      <c r="I65" s="61" t="s">
        <v>305</v>
      </c>
      <c r="J65" s="61" t="s">
        <v>315</v>
      </c>
      <c r="K65" s="61" t="s">
        <v>123</v>
      </c>
      <c r="L65" s="60">
        <v>40</v>
      </c>
      <c r="M65" s="61" t="s">
        <v>306</v>
      </c>
      <c r="N65" s="60">
        <v>350400</v>
      </c>
      <c r="O65" s="61" t="s">
        <v>485</v>
      </c>
      <c r="P65" s="60">
        <v>28</v>
      </c>
      <c r="Q65" s="60">
        <v>26.394571488853501</v>
      </c>
      <c r="R65" s="84">
        <f>(AVERAGE('Price Book'!$G$6:$G$9))*('Exchange Rates FWD'!$Z$9)</f>
        <v>26.394571488853252</v>
      </c>
      <c r="S65" s="22">
        <f t="shared" si="0"/>
        <v>2.4868995751603507E-13</v>
      </c>
      <c r="T65" s="60">
        <v>8760</v>
      </c>
      <c r="U65" s="60">
        <v>9248657.84969428</v>
      </c>
      <c r="V65" s="22">
        <f t="shared" si="1"/>
        <v>9248657.8496942669</v>
      </c>
      <c r="W65" s="22">
        <f t="shared" si="2"/>
        <v>1.4097738565437033E-15</v>
      </c>
      <c r="X65" s="60">
        <v>9248657.84969428</v>
      </c>
      <c r="Y65" s="61" t="s">
        <v>134</v>
      </c>
      <c r="Z65" s="60"/>
      <c r="AA65" s="60"/>
      <c r="AB65" s="61" t="s">
        <v>126</v>
      </c>
      <c r="AC65" s="61" t="s">
        <v>126</v>
      </c>
      <c r="AD65" s="61" t="s">
        <v>127</v>
      </c>
      <c r="AE65" s="61" t="s">
        <v>408</v>
      </c>
      <c r="AF65" s="61" t="s">
        <v>308</v>
      </c>
      <c r="AG65" s="61" t="s">
        <v>352</v>
      </c>
      <c r="AH65" s="61" t="s">
        <v>125</v>
      </c>
      <c r="AI65" s="61" t="s">
        <v>125</v>
      </c>
      <c r="AJ65" s="61" t="s">
        <v>125</v>
      </c>
      <c r="AK65" s="61" t="s">
        <v>125</v>
      </c>
      <c r="AL65" s="61" t="s">
        <v>125</v>
      </c>
      <c r="AM65" s="63">
        <v>40179</v>
      </c>
      <c r="AN65" s="63">
        <v>40543</v>
      </c>
      <c r="AO65" s="61" t="s">
        <v>128</v>
      </c>
      <c r="AP65" s="60">
        <v>8760</v>
      </c>
      <c r="AQ65" s="61" t="s">
        <v>125</v>
      </c>
      <c r="AR65" s="60"/>
      <c r="AS65" s="63"/>
      <c r="AT65" s="61" t="s">
        <v>125</v>
      </c>
      <c r="AU65" s="61" t="s">
        <v>125</v>
      </c>
      <c r="AV65" s="61" t="s">
        <v>310</v>
      </c>
      <c r="AW65" s="61" t="s">
        <v>129</v>
      </c>
      <c r="AX65" s="60">
        <v>0</v>
      </c>
      <c r="AY65" s="60">
        <v>0</v>
      </c>
      <c r="AZ65" s="61" t="s">
        <v>408</v>
      </c>
      <c r="BA65" s="60">
        <v>0</v>
      </c>
      <c r="BB65" s="60">
        <v>0</v>
      </c>
      <c r="BC65" s="61" t="s">
        <v>408</v>
      </c>
      <c r="BD65" s="60">
        <v>0</v>
      </c>
      <c r="BE65" s="60">
        <v>0</v>
      </c>
      <c r="BF65" s="61" t="s">
        <v>408</v>
      </c>
      <c r="BG65" s="60">
        <v>0</v>
      </c>
      <c r="BH65" s="60">
        <v>0</v>
      </c>
      <c r="BI65" s="61" t="s">
        <v>408</v>
      </c>
      <c r="BJ65" s="60"/>
      <c r="BK65" s="60"/>
      <c r="BL65" s="61" t="s">
        <v>130</v>
      </c>
      <c r="BM65" s="61" t="s">
        <v>125</v>
      </c>
      <c r="BN65" s="61" t="s">
        <v>125</v>
      </c>
      <c r="BO65" s="60"/>
      <c r="BP65" s="60"/>
      <c r="BQ65" s="61" t="s">
        <v>125</v>
      </c>
      <c r="BR65" s="61" t="s">
        <v>125</v>
      </c>
      <c r="BS65" s="61" t="s">
        <v>125</v>
      </c>
      <c r="BT65" s="61" t="s">
        <v>125</v>
      </c>
      <c r="BU65" s="61" t="s">
        <v>445</v>
      </c>
      <c r="BV65" s="61" t="s">
        <v>131</v>
      </c>
      <c r="BW65" s="61" t="s">
        <v>125</v>
      </c>
      <c r="BX65" s="61" t="s">
        <v>125</v>
      </c>
      <c r="BY65" s="61" t="s">
        <v>125</v>
      </c>
      <c r="BZ65" s="61" t="s">
        <v>125</v>
      </c>
      <c r="CA65" s="61" t="s">
        <v>125</v>
      </c>
      <c r="CB65" s="61" t="s">
        <v>125</v>
      </c>
      <c r="CC65" s="60">
        <v>0</v>
      </c>
      <c r="CD65" s="60">
        <v>0</v>
      </c>
      <c r="CE65" s="60">
        <v>0</v>
      </c>
      <c r="CF65" s="63"/>
      <c r="CG65" s="63"/>
      <c r="CH65" s="61" t="s">
        <v>125</v>
      </c>
      <c r="CI65" s="64"/>
      <c r="CJ65" s="60"/>
      <c r="CK65" s="61" t="s">
        <v>125</v>
      </c>
      <c r="CL65" s="60"/>
      <c r="CM65" s="60"/>
      <c r="CN65" s="61" t="s">
        <v>125</v>
      </c>
      <c r="CO65" s="60"/>
      <c r="CP65" s="60"/>
      <c r="CQ65" s="61" t="s">
        <v>125</v>
      </c>
      <c r="CR65" s="60"/>
      <c r="CS65" s="60"/>
      <c r="CT65" s="61" t="s">
        <v>125</v>
      </c>
      <c r="CU65" s="61" t="s">
        <v>125</v>
      </c>
      <c r="CV65" s="61" t="s">
        <v>125</v>
      </c>
      <c r="CW65" s="61" t="s">
        <v>125</v>
      </c>
      <c r="CX65" s="61" t="s">
        <v>125</v>
      </c>
      <c r="CY65" s="61" t="s">
        <v>125</v>
      </c>
      <c r="CZ65" s="63">
        <v>40848</v>
      </c>
      <c r="DA65" s="61" t="s">
        <v>352</v>
      </c>
      <c r="DB65" s="61" t="s">
        <v>125</v>
      </c>
      <c r="DC65" s="61" t="s">
        <v>313</v>
      </c>
      <c r="DD65" s="61" t="s">
        <v>314</v>
      </c>
      <c r="DE65" s="61" t="s">
        <v>125</v>
      </c>
      <c r="DF65" s="61" t="s">
        <v>125</v>
      </c>
      <c r="DG65" s="61" t="s">
        <v>125</v>
      </c>
      <c r="DH65" s="60">
        <v>0</v>
      </c>
      <c r="DI65" s="61" t="s">
        <v>125</v>
      </c>
      <c r="DJ65" s="61" t="s">
        <v>132</v>
      </c>
      <c r="DK65" s="61" t="s">
        <v>125</v>
      </c>
      <c r="DL65" s="61" t="s">
        <v>125</v>
      </c>
      <c r="DM65" s="61" t="s">
        <v>125</v>
      </c>
      <c r="DN65" s="61" t="s">
        <v>486</v>
      </c>
      <c r="DO65" s="61" t="s">
        <v>485</v>
      </c>
      <c r="DP65" s="61" t="s">
        <v>125</v>
      </c>
      <c r="DQ65" s="61" t="s">
        <v>125</v>
      </c>
      <c r="DR65" s="61" t="s">
        <v>125</v>
      </c>
      <c r="DS65" s="61" t="s">
        <v>125</v>
      </c>
      <c r="DT65" s="61" t="s">
        <v>125</v>
      </c>
      <c r="DU65" s="61" t="s">
        <v>446</v>
      </c>
      <c r="DV65" s="61" t="s">
        <v>125</v>
      </c>
      <c r="DW65" s="61" t="s">
        <v>125</v>
      </c>
    </row>
    <row r="66" spans="2:127" x14ac:dyDescent="0.25">
      <c r="B66" s="60">
        <v>12507</v>
      </c>
      <c r="C66" s="63">
        <v>40483</v>
      </c>
      <c r="D66" s="64">
        <v>0</v>
      </c>
      <c r="E66" s="61" t="s">
        <v>302</v>
      </c>
      <c r="F66" s="61" t="s">
        <v>303</v>
      </c>
      <c r="G66" s="61" t="s">
        <v>122</v>
      </c>
      <c r="H66" s="61" t="s">
        <v>351</v>
      </c>
      <c r="I66" s="61" t="s">
        <v>305</v>
      </c>
      <c r="J66" s="61" t="s">
        <v>315</v>
      </c>
      <c r="K66" s="61" t="s">
        <v>123</v>
      </c>
      <c r="L66" s="60">
        <v>41</v>
      </c>
      <c r="M66" s="61" t="s">
        <v>306</v>
      </c>
      <c r="N66" s="60">
        <v>359160</v>
      </c>
      <c r="O66" s="61" t="s">
        <v>485</v>
      </c>
      <c r="P66" s="60">
        <v>29</v>
      </c>
      <c r="Q66" s="60">
        <v>26.394571488853501</v>
      </c>
      <c r="R66" s="84">
        <f>(AVERAGE('Price Book'!$G$6:$G$9))*('Exchange Rates FWD'!$Z$9)</f>
        <v>26.394571488853252</v>
      </c>
      <c r="S66" s="22">
        <f t="shared" si="0"/>
        <v>2.4868995751603507E-13</v>
      </c>
      <c r="T66" s="60">
        <v>8760</v>
      </c>
      <c r="U66" s="60">
        <v>9479874.2959366292</v>
      </c>
      <c r="V66" s="22">
        <f t="shared" si="1"/>
        <v>9479874.2959366236</v>
      </c>
      <c r="W66" s="22">
        <f t="shared" si="2"/>
        <v>5.8945248357228057E-16</v>
      </c>
      <c r="X66" s="60">
        <v>9479874.2959366292</v>
      </c>
      <c r="Y66" s="61" t="s">
        <v>134</v>
      </c>
      <c r="Z66" s="60"/>
      <c r="AA66" s="60"/>
      <c r="AB66" s="61" t="s">
        <v>126</v>
      </c>
      <c r="AC66" s="61" t="s">
        <v>126</v>
      </c>
      <c r="AD66" s="61" t="s">
        <v>127</v>
      </c>
      <c r="AE66" s="61" t="s">
        <v>408</v>
      </c>
      <c r="AF66" s="61" t="s">
        <v>308</v>
      </c>
      <c r="AG66" s="61" t="s">
        <v>352</v>
      </c>
      <c r="AH66" s="61" t="s">
        <v>125</v>
      </c>
      <c r="AI66" s="61" t="s">
        <v>125</v>
      </c>
      <c r="AJ66" s="61" t="s">
        <v>125</v>
      </c>
      <c r="AK66" s="61" t="s">
        <v>125</v>
      </c>
      <c r="AL66" s="61" t="s">
        <v>125</v>
      </c>
      <c r="AM66" s="63">
        <v>40179</v>
      </c>
      <c r="AN66" s="63">
        <v>40543</v>
      </c>
      <c r="AO66" s="61" t="s">
        <v>128</v>
      </c>
      <c r="AP66" s="60">
        <v>8760</v>
      </c>
      <c r="AQ66" s="61" t="s">
        <v>125</v>
      </c>
      <c r="AR66" s="60"/>
      <c r="AS66" s="63"/>
      <c r="AT66" s="61" t="s">
        <v>125</v>
      </c>
      <c r="AU66" s="61" t="s">
        <v>125</v>
      </c>
      <c r="AV66" s="61" t="s">
        <v>310</v>
      </c>
      <c r="AW66" s="61" t="s">
        <v>129</v>
      </c>
      <c r="AX66" s="60">
        <v>0</v>
      </c>
      <c r="AY66" s="60">
        <v>0</v>
      </c>
      <c r="AZ66" s="61" t="s">
        <v>408</v>
      </c>
      <c r="BA66" s="60">
        <v>0</v>
      </c>
      <c r="BB66" s="60">
        <v>0</v>
      </c>
      <c r="BC66" s="61" t="s">
        <v>408</v>
      </c>
      <c r="BD66" s="60">
        <v>0</v>
      </c>
      <c r="BE66" s="60">
        <v>0</v>
      </c>
      <c r="BF66" s="61" t="s">
        <v>408</v>
      </c>
      <c r="BG66" s="60">
        <v>0</v>
      </c>
      <c r="BH66" s="60">
        <v>0</v>
      </c>
      <c r="BI66" s="61" t="s">
        <v>408</v>
      </c>
      <c r="BJ66" s="60"/>
      <c r="BK66" s="60"/>
      <c r="BL66" s="61" t="s">
        <v>130</v>
      </c>
      <c r="BM66" s="61" t="s">
        <v>125</v>
      </c>
      <c r="BN66" s="61" t="s">
        <v>125</v>
      </c>
      <c r="BO66" s="60"/>
      <c r="BP66" s="60"/>
      <c r="BQ66" s="61" t="s">
        <v>125</v>
      </c>
      <c r="BR66" s="61" t="s">
        <v>125</v>
      </c>
      <c r="BS66" s="61" t="s">
        <v>125</v>
      </c>
      <c r="BT66" s="61" t="s">
        <v>125</v>
      </c>
      <c r="BU66" s="61" t="s">
        <v>447</v>
      </c>
      <c r="BV66" s="61" t="s">
        <v>131</v>
      </c>
      <c r="BW66" s="61" t="s">
        <v>125</v>
      </c>
      <c r="BX66" s="61" t="s">
        <v>125</v>
      </c>
      <c r="BY66" s="61" t="s">
        <v>125</v>
      </c>
      <c r="BZ66" s="61" t="s">
        <v>125</v>
      </c>
      <c r="CA66" s="61" t="s">
        <v>125</v>
      </c>
      <c r="CB66" s="61" t="s">
        <v>125</v>
      </c>
      <c r="CC66" s="60">
        <v>0</v>
      </c>
      <c r="CD66" s="60">
        <v>0</v>
      </c>
      <c r="CE66" s="60">
        <v>0</v>
      </c>
      <c r="CF66" s="63"/>
      <c r="CG66" s="63"/>
      <c r="CH66" s="61" t="s">
        <v>125</v>
      </c>
      <c r="CI66" s="64"/>
      <c r="CJ66" s="60"/>
      <c r="CK66" s="61" t="s">
        <v>125</v>
      </c>
      <c r="CL66" s="60"/>
      <c r="CM66" s="60"/>
      <c r="CN66" s="61" t="s">
        <v>125</v>
      </c>
      <c r="CO66" s="60"/>
      <c r="CP66" s="60"/>
      <c r="CQ66" s="61" t="s">
        <v>125</v>
      </c>
      <c r="CR66" s="60"/>
      <c r="CS66" s="60"/>
      <c r="CT66" s="61" t="s">
        <v>125</v>
      </c>
      <c r="CU66" s="61" t="s">
        <v>125</v>
      </c>
      <c r="CV66" s="61" t="s">
        <v>125</v>
      </c>
      <c r="CW66" s="61" t="s">
        <v>125</v>
      </c>
      <c r="CX66" s="61" t="s">
        <v>125</v>
      </c>
      <c r="CY66" s="61" t="s">
        <v>125</v>
      </c>
      <c r="CZ66" s="63">
        <v>40848</v>
      </c>
      <c r="DA66" s="61" t="s">
        <v>352</v>
      </c>
      <c r="DB66" s="61" t="s">
        <v>125</v>
      </c>
      <c r="DC66" s="61" t="s">
        <v>313</v>
      </c>
      <c r="DD66" s="61" t="s">
        <v>314</v>
      </c>
      <c r="DE66" s="61" t="s">
        <v>125</v>
      </c>
      <c r="DF66" s="61" t="s">
        <v>125</v>
      </c>
      <c r="DG66" s="61" t="s">
        <v>125</v>
      </c>
      <c r="DH66" s="60">
        <v>0</v>
      </c>
      <c r="DI66" s="61" t="s">
        <v>125</v>
      </c>
      <c r="DJ66" s="61" t="s">
        <v>132</v>
      </c>
      <c r="DK66" s="61" t="s">
        <v>125</v>
      </c>
      <c r="DL66" s="61" t="s">
        <v>125</v>
      </c>
      <c r="DM66" s="61" t="s">
        <v>125</v>
      </c>
      <c r="DN66" s="61" t="s">
        <v>486</v>
      </c>
      <c r="DO66" s="61" t="s">
        <v>485</v>
      </c>
      <c r="DP66" s="61" t="s">
        <v>125</v>
      </c>
      <c r="DQ66" s="61" t="s">
        <v>125</v>
      </c>
      <c r="DR66" s="61" t="s">
        <v>125</v>
      </c>
      <c r="DS66" s="61" t="s">
        <v>125</v>
      </c>
      <c r="DT66" s="61" t="s">
        <v>125</v>
      </c>
      <c r="DU66" s="61" t="s">
        <v>446</v>
      </c>
      <c r="DV66" s="61" t="s">
        <v>125</v>
      </c>
      <c r="DW66" s="61" t="s">
        <v>125</v>
      </c>
    </row>
    <row r="67" spans="2:127" x14ac:dyDescent="0.25">
      <c r="B67" s="60">
        <v>12509</v>
      </c>
      <c r="C67" s="63">
        <v>40179</v>
      </c>
      <c r="D67" s="64">
        <v>0</v>
      </c>
      <c r="E67" s="61" t="s">
        <v>302</v>
      </c>
      <c r="F67" s="61" t="s">
        <v>303</v>
      </c>
      <c r="G67" s="61" t="s">
        <v>122</v>
      </c>
      <c r="H67" s="61" t="s">
        <v>351</v>
      </c>
      <c r="I67" s="61" t="s">
        <v>305</v>
      </c>
      <c r="J67" s="61" t="s">
        <v>315</v>
      </c>
      <c r="K67" s="61" t="s">
        <v>133</v>
      </c>
      <c r="L67" s="60">
        <v>-42</v>
      </c>
      <c r="M67" s="61" t="s">
        <v>306</v>
      </c>
      <c r="N67" s="60">
        <v>-367920</v>
      </c>
      <c r="O67" s="61" t="s">
        <v>485</v>
      </c>
      <c r="P67" s="60">
        <v>30</v>
      </c>
      <c r="Q67" s="60">
        <v>26.394571488853501</v>
      </c>
      <c r="R67" s="84">
        <f>(AVERAGE('Price Book'!$G$6:$G$9))*('Exchange Rates FWD'!$Z$9)</f>
        <v>26.394571488853252</v>
      </c>
      <c r="S67" s="22">
        <f t="shared" si="0"/>
        <v>2.4868995751603507E-13</v>
      </c>
      <c r="T67" s="60">
        <v>8760</v>
      </c>
      <c r="U67" s="60">
        <v>-9711090.7421789896</v>
      </c>
      <c r="V67" s="22">
        <f t="shared" si="1"/>
        <v>-9711090.7421789784</v>
      </c>
      <c r="W67" s="22">
        <f t="shared" si="2"/>
        <v>1.1508358012601664E-15</v>
      </c>
      <c r="X67" s="60">
        <v>-9711090.7421789896</v>
      </c>
      <c r="Y67" s="61" t="s">
        <v>134</v>
      </c>
      <c r="Z67" s="60"/>
      <c r="AA67" s="60"/>
      <c r="AB67" s="61" t="s">
        <v>126</v>
      </c>
      <c r="AC67" s="61" t="s">
        <v>126</v>
      </c>
      <c r="AD67" s="61" t="s">
        <v>127</v>
      </c>
      <c r="AE67" s="61" t="s">
        <v>408</v>
      </c>
      <c r="AF67" s="61" t="s">
        <v>308</v>
      </c>
      <c r="AG67" s="61" t="s">
        <v>352</v>
      </c>
      <c r="AH67" s="61" t="s">
        <v>125</v>
      </c>
      <c r="AI67" s="61" t="s">
        <v>125</v>
      </c>
      <c r="AJ67" s="61" t="s">
        <v>125</v>
      </c>
      <c r="AK67" s="61" t="s">
        <v>125</v>
      </c>
      <c r="AL67" s="61" t="s">
        <v>125</v>
      </c>
      <c r="AM67" s="63">
        <v>40179</v>
      </c>
      <c r="AN67" s="63">
        <v>40543</v>
      </c>
      <c r="AO67" s="61" t="s">
        <v>128</v>
      </c>
      <c r="AP67" s="60">
        <v>8760</v>
      </c>
      <c r="AQ67" s="61" t="s">
        <v>125</v>
      </c>
      <c r="AR67" s="60"/>
      <c r="AS67" s="63"/>
      <c r="AT67" s="61" t="s">
        <v>125</v>
      </c>
      <c r="AU67" s="61" t="s">
        <v>125</v>
      </c>
      <c r="AV67" s="61" t="s">
        <v>310</v>
      </c>
      <c r="AW67" s="61" t="s">
        <v>129</v>
      </c>
      <c r="AX67" s="60">
        <v>0</v>
      </c>
      <c r="AY67" s="60">
        <v>0</v>
      </c>
      <c r="AZ67" s="61" t="s">
        <v>408</v>
      </c>
      <c r="BA67" s="60">
        <v>0</v>
      </c>
      <c r="BB67" s="60">
        <v>0</v>
      </c>
      <c r="BC67" s="61" t="s">
        <v>408</v>
      </c>
      <c r="BD67" s="60">
        <v>0</v>
      </c>
      <c r="BE67" s="60">
        <v>0</v>
      </c>
      <c r="BF67" s="61" t="s">
        <v>408</v>
      </c>
      <c r="BG67" s="60">
        <v>0</v>
      </c>
      <c r="BH67" s="60">
        <v>0</v>
      </c>
      <c r="BI67" s="61" t="s">
        <v>408</v>
      </c>
      <c r="BJ67" s="60"/>
      <c r="BK67" s="60"/>
      <c r="BL67" s="61" t="s">
        <v>130</v>
      </c>
      <c r="BM67" s="61" t="s">
        <v>125</v>
      </c>
      <c r="BN67" s="61" t="s">
        <v>125</v>
      </c>
      <c r="BO67" s="60"/>
      <c r="BP67" s="60"/>
      <c r="BQ67" s="61" t="s">
        <v>125</v>
      </c>
      <c r="BR67" s="61" t="s">
        <v>125</v>
      </c>
      <c r="BS67" s="61" t="s">
        <v>125</v>
      </c>
      <c r="BT67" s="61" t="s">
        <v>125</v>
      </c>
      <c r="BU67" s="61" t="s">
        <v>448</v>
      </c>
      <c r="BV67" s="61" t="s">
        <v>131</v>
      </c>
      <c r="BW67" s="61" t="s">
        <v>125</v>
      </c>
      <c r="BX67" s="61" t="s">
        <v>125</v>
      </c>
      <c r="BY67" s="61" t="s">
        <v>125</v>
      </c>
      <c r="BZ67" s="61" t="s">
        <v>125</v>
      </c>
      <c r="CA67" s="61" t="s">
        <v>125</v>
      </c>
      <c r="CB67" s="61" t="s">
        <v>125</v>
      </c>
      <c r="CC67" s="60">
        <v>0</v>
      </c>
      <c r="CD67" s="60">
        <v>0</v>
      </c>
      <c r="CE67" s="60">
        <v>0</v>
      </c>
      <c r="CF67" s="63"/>
      <c r="CG67" s="63"/>
      <c r="CH67" s="61" t="s">
        <v>125</v>
      </c>
      <c r="CI67" s="64"/>
      <c r="CJ67" s="60"/>
      <c r="CK67" s="61" t="s">
        <v>125</v>
      </c>
      <c r="CL67" s="60"/>
      <c r="CM67" s="60"/>
      <c r="CN67" s="61" t="s">
        <v>125</v>
      </c>
      <c r="CO67" s="60"/>
      <c r="CP67" s="60"/>
      <c r="CQ67" s="61" t="s">
        <v>125</v>
      </c>
      <c r="CR67" s="60"/>
      <c r="CS67" s="60"/>
      <c r="CT67" s="61" t="s">
        <v>125</v>
      </c>
      <c r="CU67" s="61" t="s">
        <v>125</v>
      </c>
      <c r="CV67" s="61" t="s">
        <v>125</v>
      </c>
      <c r="CW67" s="61" t="s">
        <v>125</v>
      </c>
      <c r="CX67" s="61" t="s">
        <v>125</v>
      </c>
      <c r="CY67" s="61" t="s">
        <v>125</v>
      </c>
      <c r="CZ67" s="63">
        <v>40848</v>
      </c>
      <c r="DA67" s="61" t="s">
        <v>352</v>
      </c>
      <c r="DB67" s="61" t="s">
        <v>125</v>
      </c>
      <c r="DC67" s="61" t="s">
        <v>313</v>
      </c>
      <c r="DD67" s="61" t="s">
        <v>314</v>
      </c>
      <c r="DE67" s="61" t="s">
        <v>125</v>
      </c>
      <c r="DF67" s="61" t="s">
        <v>125</v>
      </c>
      <c r="DG67" s="61" t="s">
        <v>125</v>
      </c>
      <c r="DH67" s="60">
        <v>0</v>
      </c>
      <c r="DI67" s="61" t="s">
        <v>125</v>
      </c>
      <c r="DJ67" s="61" t="s">
        <v>132</v>
      </c>
      <c r="DK67" s="61" t="s">
        <v>125</v>
      </c>
      <c r="DL67" s="61" t="s">
        <v>125</v>
      </c>
      <c r="DM67" s="61" t="s">
        <v>125</v>
      </c>
      <c r="DN67" s="61" t="s">
        <v>486</v>
      </c>
      <c r="DO67" s="61" t="s">
        <v>485</v>
      </c>
      <c r="DP67" s="61" t="s">
        <v>125</v>
      </c>
      <c r="DQ67" s="61" t="s">
        <v>125</v>
      </c>
      <c r="DR67" s="61" t="s">
        <v>125</v>
      </c>
      <c r="DS67" s="61" t="s">
        <v>125</v>
      </c>
      <c r="DT67" s="61" t="s">
        <v>125</v>
      </c>
      <c r="DU67" s="61" t="s">
        <v>446</v>
      </c>
      <c r="DV67" s="61" t="s">
        <v>125</v>
      </c>
      <c r="DW67" s="61" t="s">
        <v>125</v>
      </c>
    </row>
    <row r="68" spans="2:127" x14ac:dyDescent="0.25">
      <c r="B68" s="60">
        <v>12409</v>
      </c>
      <c r="C68" s="63">
        <v>40179</v>
      </c>
      <c r="D68" s="64">
        <v>0</v>
      </c>
      <c r="E68" s="61" t="s">
        <v>302</v>
      </c>
      <c r="F68" s="61" t="s">
        <v>303</v>
      </c>
      <c r="G68" s="61" t="s">
        <v>122</v>
      </c>
      <c r="H68" s="61" t="s">
        <v>351</v>
      </c>
      <c r="I68" s="61" t="s">
        <v>305</v>
      </c>
      <c r="J68" s="61" t="s">
        <v>315</v>
      </c>
      <c r="K68" s="61" t="s">
        <v>123</v>
      </c>
      <c r="L68" s="60">
        <v>40</v>
      </c>
      <c r="M68" s="61" t="s">
        <v>306</v>
      </c>
      <c r="N68" s="60">
        <v>350400</v>
      </c>
      <c r="O68" s="61" t="s">
        <v>485</v>
      </c>
      <c r="P68" s="60">
        <v>28</v>
      </c>
      <c r="Q68" s="60">
        <v>26.394571488853501</v>
      </c>
      <c r="R68" s="84">
        <f>(AVERAGE('Price Book'!$G$6:$G$9))*('Exchange Rates FWD'!$Z$9)</f>
        <v>26.394571488853252</v>
      </c>
      <c r="S68" s="22">
        <f t="shared" si="0"/>
        <v>2.4868995751603507E-13</v>
      </c>
      <c r="T68" s="60">
        <v>8760</v>
      </c>
      <c r="U68" s="60">
        <v>9248657.84969428</v>
      </c>
      <c r="V68" s="22">
        <f t="shared" si="1"/>
        <v>9248657.8496942669</v>
      </c>
      <c r="W68" s="22">
        <f t="shared" si="2"/>
        <v>1.4097738565437033E-15</v>
      </c>
      <c r="X68" s="60">
        <v>9248657.84969428</v>
      </c>
      <c r="Y68" s="61" t="s">
        <v>134</v>
      </c>
      <c r="Z68" s="60"/>
      <c r="AA68" s="60"/>
      <c r="AB68" s="61" t="s">
        <v>126</v>
      </c>
      <c r="AC68" s="61" t="s">
        <v>126</v>
      </c>
      <c r="AD68" s="61" t="s">
        <v>127</v>
      </c>
      <c r="AE68" s="61" t="s">
        <v>124</v>
      </c>
      <c r="AF68" s="61" t="s">
        <v>308</v>
      </c>
      <c r="AG68" s="61" t="s">
        <v>352</v>
      </c>
      <c r="AH68" s="61" t="s">
        <v>125</v>
      </c>
      <c r="AI68" s="61" t="s">
        <v>125</v>
      </c>
      <c r="AJ68" s="61" t="s">
        <v>125</v>
      </c>
      <c r="AK68" s="61" t="s">
        <v>125</v>
      </c>
      <c r="AL68" s="61" t="s">
        <v>125</v>
      </c>
      <c r="AM68" s="63">
        <v>40179</v>
      </c>
      <c r="AN68" s="63">
        <v>40543</v>
      </c>
      <c r="AO68" s="61" t="s">
        <v>128</v>
      </c>
      <c r="AP68" s="60">
        <v>8760</v>
      </c>
      <c r="AQ68" s="61" t="s">
        <v>125</v>
      </c>
      <c r="AR68" s="60"/>
      <c r="AS68" s="63"/>
      <c r="AT68" s="61" t="s">
        <v>125</v>
      </c>
      <c r="AU68" s="61" t="s">
        <v>125</v>
      </c>
      <c r="AV68" s="61" t="s">
        <v>310</v>
      </c>
      <c r="AW68" s="61" t="s">
        <v>129</v>
      </c>
      <c r="AX68" s="60">
        <v>0</v>
      </c>
      <c r="AY68" s="60">
        <v>0</v>
      </c>
      <c r="AZ68" s="61" t="s">
        <v>124</v>
      </c>
      <c r="BA68" s="60">
        <v>0</v>
      </c>
      <c r="BB68" s="60">
        <v>0</v>
      </c>
      <c r="BC68" s="61" t="s">
        <v>124</v>
      </c>
      <c r="BD68" s="60">
        <v>0</v>
      </c>
      <c r="BE68" s="60">
        <v>0</v>
      </c>
      <c r="BF68" s="61" t="s">
        <v>124</v>
      </c>
      <c r="BG68" s="60">
        <v>0</v>
      </c>
      <c r="BH68" s="60">
        <v>0</v>
      </c>
      <c r="BI68" s="61" t="s">
        <v>124</v>
      </c>
      <c r="BJ68" s="60"/>
      <c r="BK68" s="60"/>
      <c r="BL68" s="61" t="s">
        <v>130</v>
      </c>
      <c r="BM68" s="61" t="s">
        <v>125</v>
      </c>
      <c r="BN68" s="61" t="s">
        <v>125</v>
      </c>
      <c r="BO68" s="60"/>
      <c r="BP68" s="60"/>
      <c r="BQ68" s="61" t="s">
        <v>125</v>
      </c>
      <c r="BR68" s="61" t="s">
        <v>125</v>
      </c>
      <c r="BS68" s="61" t="s">
        <v>125</v>
      </c>
      <c r="BT68" s="61" t="s">
        <v>125</v>
      </c>
      <c r="BU68" s="61" t="s">
        <v>357</v>
      </c>
      <c r="BV68" s="61" t="s">
        <v>131</v>
      </c>
      <c r="BW68" s="61" t="s">
        <v>125</v>
      </c>
      <c r="BX68" s="61" t="s">
        <v>125</v>
      </c>
      <c r="BY68" s="61" t="s">
        <v>125</v>
      </c>
      <c r="BZ68" s="61" t="s">
        <v>125</v>
      </c>
      <c r="CA68" s="61" t="s">
        <v>125</v>
      </c>
      <c r="CB68" s="61" t="s">
        <v>125</v>
      </c>
      <c r="CC68" s="60">
        <v>0</v>
      </c>
      <c r="CD68" s="60">
        <v>0</v>
      </c>
      <c r="CE68" s="60">
        <v>0</v>
      </c>
      <c r="CF68" s="63"/>
      <c r="CG68" s="63"/>
      <c r="CH68" s="61" t="s">
        <v>125</v>
      </c>
      <c r="CI68" s="64"/>
      <c r="CJ68" s="60"/>
      <c r="CK68" s="61" t="s">
        <v>125</v>
      </c>
      <c r="CL68" s="60"/>
      <c r="CM68" s="60"/>
      <c r="CN68" s="61" t="s">
        <v>125</v>
      </c>
      <c r="CO68" s="60"/>
      <c r="CP68" s="60"/>
      <c r="CQ68" s="61" t="s">
        <v>125</v>
      </c>
      <c r="CR68" s="60"/>
      <c r="CS68" s="60"/>
      <c r="CT68" s="61" t="s">
        <v>125</v>
      </c>
      <c r="CU68" s="61" t="s">
        <v>125</v>
      </c>
      <c r="CV68" s="61" t="s">
        <v>125</v>
      </c>
      <c r="CW68" s="61" t="s">
        <v>125</v>
      </c>
      <c r="CX68" s="61" t="s">
        <v>125</v>
      </c>
      <c r="CY68" s="61" t="s">
        <v>125</v>
      </c>
      <c r="CZ68" s="63">
        <v>40848</v>
      </c>
      <c r="DA68" s="61" t="s">
        <v>352</v>
      </c>
      <c r="DB68" s="61" t="s">
        <v>125</v>
      </c>
      <c r="DC68" s="61" t="s">
        <v>313</v>
      </c>
      <c r="DD68" s="61" t="s">
        <v>314</v>
      </c>
      <c r="DE68" s="61" t="s">
        <v>125</v>
      </c>
      <c r="DF68" s="61" t="s">
        <v>125</v>
      </c>
      <c r="DG68" s="61" t="s">
        <v>125</v>
      </c>
      <c r="DH68" s="60">
        <v>0</v>
      </c>
      <c r="DI68" s="61" t="s">
        <v>125</v>
      </c>
      <c r="DJ68" s="61" t="s">
        <v>132</v>
      </c>
      <c r="DK68" s="61" t="s">
        <v>125</v>
      </c>
      <c r="DL68" s="61" t="s">
        <v>125</v>
      </c>
      <c r="DM68" s="61" t="s">
        <v>125</v>
      </c>
      <c r="DN68" s="61" t="s">
        <v>486</v>
      </c>
      <c r="DO68" s="61" t="s">
        <v>485</v>
      </c>
      <c r="DP68" s="61" t="s">
        <v>125</v>
      </c>
      <c r="DQ68" s="61" t="s">
        <v>125</v>
      </c>
      <c r="DR68" s="61" t="s">
        <v>125</v>
      </c>
      <c r="DS68" s="61" t="s">
        <v>125</v>
      </c>
      <c r="DT68" s="61" t="s">
        <v>125</v>
      </c>
      <c r="DU68" s="61" t="s">
        <v>358</v>
      </c>
      <c r="DV68" s="61" t="s">
        <v>125</v>
      </c>
      <c r="DW68" s="61" t="s">
        <v>125</v>
      </c>
    </row>
    <row r="69" spans="2:127" x14ac:dyDescent="0.25">
      <c r="B69" s="60">
        <v>12411</v>
      </c>
      <c r="C69" s="63">
        <v>40483</v>
      </c>
      <c r="D69" s="64">
        <v>0</v>
      </c>
      <c r="E69" s="61" t="s">
        <v>302</v>
      </c>
      <c r="F69" s="61" t="s">
        <v>303</v>
      </c>
      <c r="G69" s="61" t="s">
        <v>122</v>
      </c>
      <c r="H69" s="61" t="s">
        <v>351</v>
      </c>
      <c r="I69" s="61" t="s">
        <v>305</v>
      </c>
      <c r="J69" s="61" t="s">
        <v>315</v>
      </c>
      <c r="K69" s="61" t="s">
        <v>123</v>
      </c>
      <c r="L69" s="60">
        <v>41</v>
      </c>
      <c r="M69" s="61" t="s">
        <v>306</v>
      </c>
      <c r="N69" s="60">
        <v>359160</v>
      </c>
      <c r="O69" s="61" t="s">
        <v>485</v>
      </c>
      <c r="P69" s="60">
        <v>29</v>
      </c>
      <c r="Q69" s="60">
        <v>26.394571488853501</v>
      </c>
      <c r="R69" s="84">
        <f>(AVERAGE('Price Book'!$G$6:$G$9))*('Exchange Rates FWD'!$Z$9)</f>
        <v>26.394571488853252</v>
      </c>
      <c r="S69" s="22">
        <f t="shared" si="0"/>
        <v>2.4868995751603507E-13</v>
      </c>
      <c r="T69" s="60">
        <v>8760</v>
      </c>
      <c r="U69" s="60">
        <v>9479874.2959366292</v>
      </c>
      <c r="V69" s="22">
        <f t="shared" si="1"/>
        <v>9479874.2959366236</v>
      </c>
      <c r="W69" s="22">
        <f t="shared" si="2"/>
        <v>5.8945248357228057E-16</v>
      </c>
      <c r="X69" s="60">
        <v>9479874.2959366292</v>
      </c>
      <c r="Y69" s="61" t="s">
        <v>134</v>
      </c>
      <c r="Z69" s="60"/>
      <c r="AA69" s="60"/>
      <c r="AB69" s="61" t="s">
        <v>126</v>
      </c>
      <c r="AC69" s="61" t="s">
        <v>126</v>
      </c>
      <c r="AD69" s="61" t="s">
        <v>127</v>
      </c>
      <c r="AE69" s="61" t="s">
        <v>124</v>
      </c>
      <c r="AF69" s="61" t="s">
        <v>308</v>
      </c>
      <c r="AG69" s="61" t="s">
        <v>352</v>
      </c>
      <c r="AH69" s="61" t="s">
        <v>125</v>
      </c>
      <c r="AI69" s="61" t="s">
        <v>125</v>
      </c>
      <c r="AJ69" s="61" t="s">
        <v>125</v>
      </c>
      <c r="AK69" s="61" t="s">
        <v>125</v>
      </c>
      <c r="AL69" s="61" t="s">
        <v>125</v>
      </c>
      <c r="AM69" s="63">
        <v>40179</v>
      </c>
      <c r="AN69" s="63">
        <v>40543</v>
      </c>
      <c r="AO69" s="61" t="s">
        <v>128</v>
      </c>
      <c r="AP69" s="60">
        <v>8760</v>
      </c>
      <c r="AQ69" s="61" t="s">
        <v>125</v>
      </c>
      <c r="AR69" s="60"/>
      <c r="AS69" s="63"/>
      <c r="AT69" s="61" t="s">
        <v>125</v>
      </c>
      <c r="AU69" s="61" t="s">
        <v>125</v>
      </c>
      <c r="AV69" s="61" t="s">
        <v>310</v>
      </c>
      <c r="AW69" s="61" t="s">
        <v>129</v>
      </c>
      <c r="AX69" s="60">
        <v>0</v>
      </c>
      <c r="AY69" s="60">
        <v>0</v>
      </c>
      <c r="AZ69" s="61" t="s">
        <v>124</v>
      </c>
      <c r="BA69" s="60">
        <v>0</v>
      </c>
      <c r="BB69" s="60">
        <v>0</v>
      </c>
      <c r="BC69" s="61" t="s">
        <v>124</v>
      </c>
      <c r="BD69" s="60">
        <v>0</v>
      </c>
      <c r="BE69" s="60">
        <v>0</v>
      </c>
      <c r="BF69" s="61" t="s">
        <v>124</v>
      </c>
      <c r="BG69" s="60">
        <v>0</v>
      </c>
      <c r="BH69" s="60">
        <v>0</v>
      </c>
      <c r="BI69" s="61" t="s">
        <v>124</v>
      </c>
      <c r="BJ69" s="60"/>
      <c r="BK69" s="60"/>
      <c r="BL69" s="61" t="s">
        <v>130</v>
      </c>
      <c r="BM69" s="61" t="s">
        <v>125</v>
      </c>
      <c r="BN69" s="61" t="s">
        <v>125</v>
      </c>
      <c r="BO69" s="60"/>
      <c r="BP69" s="60"/>
      <c r="BQ69" s="61" t="s">
        <v>125</v>
      </c>
      <c r="BR69" s="61" t="s">
        <v>125</v>
      </c>
      <c r="BS69" s="61" t="s">
        <v>125</v>
      </c>
      <c r="BT69" s="61" t="s">
        <v>125</v>
      </c>
      <c r="BU69" s="61" t="s">
        <v>359</v>
      </c>
      <c r="BV69" s="61" t="s">
        <v>131</v>
      </c>
      <c r="BW69" s="61" t="s">
        <v>125</v>
      </c>
      <c r="BX69" s="61" t="s">
        <v>125</v>
      </c>
      <c r="BY69" s="61" t="s">
        <v>125</v>
      </c>
      <c r="BZ69" s="61" t="s">
        <v>125</v>
      </c>
      <c r="CA69" s="61" t="s">
        <v>125</v>
      </c>
      <c r="CB69" s="61" t="s">
        <v>125</v>
      </c>
      <c r="CC69" s="60">
        <v>0</v>
      </c>
      <c r="CD69" s="60">
        <v>0</v>
      </c>
      <c r="CE69" s="60">
        <v>0</v>
      </c>
      <c r="CF69" s="63"/>
      <c r="CG69" s="63"/>
      <c r="CH69" s="61" t="s">
        <v>125</v>
      </c>
      <c r="CI69" s="64"/>
      <c r="CJ69" s="60"/>
      <c r="CK69" s="61" t="s">
        <v>125</v>
      </c>
      <c r="CL69" s="60"/>
      <c r="CM69" s="60"/>
      <c r="CN69" s="61" t="s">
        <v>125</v>
      </c>
      <c r="CO69" s="60"/>
      <c r="CP69" s="60"/>
      <c r="CQ69" s="61" t="s">
        <v>125</v>
      </c>
      <c r="CR69" s="60"/>
      <c r="CS69" s="60"/>
      <c r="CT69" s="61" t="s">
        <v>125</v>
      </c>
      <c r="CU69" s="61" t="s">
        <v>125</v>
      </c>
      <c r="CV69" s="61" t="s">
        <v>125</v>
      </c>
      <c r="CW69" s="61" t="s">
        <v>125</v>
      </c>
      <c r="CX69" s="61" t="s">
        <v>125</v>
      </c>
      <c r="CY69" s="61" t="s">
        <v>125</v>
      </c>
      <c r="CZ69" s="63">
        <v>40848</v>
      </c>
      <c r="DA69" s="61" t="s">
        <v>352</v>
      </c>
      <c r="DB69" s="61" t="s">
        <v>125</v>
      </c>
      <c r="DC69" s="61" t="s">
        <v>313</v>
      </c>
      <c r="DD69" s="61" t="s">
        <v>314</v>
      </c>
      <c r="DE69" s="61" t="s">
        <v>125</v>
      </c>
      <c r="DF69" s="61" t="s">
        <v>125</v>
      </c>
      <c r="DG69" s="61" t="s">
        <v>125</v>
      </c>
      <c r="DH69" s="60">
        <v>0</v>
      </c>
      <c r="DI69" s="61" t="s">
        <v>125</v>
      </c>
      <c r="DJ69" s="61" t="s">
        <v>132</v>
      </c>
      <c r="DK69" s="61" t="s">
        <v>125</v>
      </c>
      <c r="DL69" s="61" t="s">
        <v>125</v>
      </c>
      <c r="DM69" s="61" t="s">
        <v>125</v>
      </c>
      <c r="DN69" s="61" t="s">
        <v>486</v>
      </c>
      <c r="DO69" s="61" t="s">
        <v>485</v>
      </c>
      <c r="DP69" s="61" t="s">
        <v>125</v>
      </c>
      <c r="DQ69" s="61" t="s">
        <v>125</v>
      </c>
      <c r="DR69" s="61" t="s">
        <v>125</v>
      </c>
      <c r="DS69" s="61" t="s">
        <v>125</v>
      </c>
      <c r="DT69" s="61" t="s">
        <v>125</v>
      </c>
      <c r="DU69" s="61" t="s">
        <v>358</v>
      </c>
      <c r="DV69" s="61" t="s">
        <v>125</v>
      </c>
      <c r="DW69" s="61" t="s">
        <v>125</v>
      </c>
    </row>
    <row r="70" spans="2:127" x14ac:dyDescent="0.25">
      <c r="B70" s="60">
        <v>12413</v>
      </c>
      <c r="C70" s="63">
        <v>40179</v>
      </c>
      <c r="D70" s="64">
        <v>0</v>
      </c>
      <c r="E70" s="61" t="s">
        <v>302</v>
      </c>
      <c r="F70" s="61" t="s">
        <v>303</v>
      </c>
      <c r="G70" s="61" t="s">
        <v>122</v>
      </c>
      <c r="H70" s="61" t="s">
        <v>351</v>
      </c>
      <c r="I70" s="61" t="s">
        <v>305</v>
      </c>
      <c r="J70" s="61" t="s">
        <v>315</v>
      </c>
      <c r="K70" s="61" t="s">
        <v>133</v>
      </c>
      <c r="L70" s="60">
        <v>-42</v>
      </c>
      <c r="M70" s="61" t="s">
        <v>306</v>
      </c>
      <c r="N70" s="60">
        <v>-367920</v>
      </c>
      <c r="O70" s="61" t="s">
        <v>485</v>
      </c>
      <c r="P70" s="60">
        <v>30</v>
      </c>
      <c r="Q70" s="60">
        <v>26.394571488853501</v>
      </c>
      <c r="R70" s="84">
        <f>(AVERAGE('Price Book'!$G$6:$G$9))*('Exchange Rates FWD'!$Z$9)</f>
        <v>26.394571488853252</v>
      </c>
      <c r="S70" s="22">
        <f t="shared" si="0"/>
        <v>2.4868995751603507E-13</v>
      </c>
      <c r="T70" s="60">
        <v>8760</v>
      </c>
      <c r="U70" s="60">
        <v>-9711090.7421789896</v>
      </c>
      <c r="V70" s="22">
        <f t="shared" si="1"/>
        <v>-9711090.7421789784</v>
      </c>
      <c r="W70" s="22">
        <f t="shared" si="2"/>
        <v>1.1508358012601664E-15</v>
      </c>
      <c r="X70" s="60">
        <v>-9711090.7421789896</v>
      </c>
      <c r="Y70" s="61" t="s">
        <v>134</v>
      </c>
      <c r="Z70" s="60"/>
      <c r="AA70" s="60"/>
      <c r="AB70" s="61" t="s">
        <v>126</v>
      </c>
      <c r="AC70" s="61" t="s">
        <v>126</v>
      </c>
      <c r="AD70" s="61" t="s">
        <v>127</v>
      </c>
      <c r="AE70" s="61" t="s">
        <v>124</v>
      </c>
      <c r="AF70" s="61" t="s">
        <v>308</v>
      </c>
      <c r="AG70" s="61" t="s">
        <v>352</v>
      </c>
      <c r="AH70" s="61" t="s">
        <v>125</v>
      </c>
      <c r="AI70" s="61" t="s">
        <v>125</v>
      </c>
      <c r="AJ70" s="61" t="s">
        <v>125</v>
      </c>
      <c r="AK70" s="61" t="s">
        <v>125</v>
      </c>
      <c r="AL70" s="61" t="s">
        <v>125</v>
      </c>
      <c r="AM70" s="63">
        <v>40179</v>
      </c>
      <c r="AN70" s="63">
        <v>40543</v>
      </c>
      <c r="AO70" s="61" t="s">
        <v>128</v>
      </c>
      <c r="AP70" s="60">
        <v>8760</v>
      </c>
      <c r="AQ70" s="61" t="s">
        <v>125</v>
      </c>
      <c r="AR70" s="60"/>
      <c r="AS70" s="63"/>
      <c r="AT70" s="61" t="s">
        <v>125</v>
      </c>
      <c r="AU70" s="61" t="s">
        <v>125</v>
      </c>
      <c r="AV70" s="61" t="s">
        <v>310</v>
      </c>
      <c r="AW70" s="61" t="s">
        <v>129</v>
      </c>
      <c r="AX70" s="60">
        <v>0</v>
      </c>
      <c r="AY70" s="60">
        <v>0</v>
      </c>
      <c r="AZ70" s="61" t="s">
        <v>124</v>
      </c>
      <c r="BA70" s="60">
        <v>0</v>
      </c>
      <c r="BB70" s="60">
        <v>0</v>
      </c>
      <c r="BC70" s="61" t="s">
        <v>124</v>
      </c>
      <c r="BD70" s="60">
        <v>0</v>
      </c>
      <c r="BE70" s="60">
        <v>0</v>
      </c>
      <c r="BF70" s="61" t="s">
        <v>124</v>
      </c>
      <c r="BG70" s="60">
        <v>0</v>
      </c>
      <c r="BH70" s="60">
        <v>0</v>
      </c>
      <c r="BI70" s="61" t="s">
        <v>124</v>
      </c>
      <c r="BJ70" s="60"/>
      <c r="BK70" s="60"/>
      <c r="BL70" s="61" t="s">
        <v>130</v>
      </c>
      <c r="BM70" s="61" t="s">
        <v>125</v>
      </c>
      <c r="BN70" s="61" t="s">
        <v>125</v>
      </c>
      <c r="BO70" s="60"/>
      <c r="BP70" s="60"/>
      <c r="BQ70" s="61" t="s">
        <v>125</v>
      </c>
      <c r="BR70" s="61" t="s">
        <v>125</v>
      </c>
      <c r="BS70" s="61" t="s">
        <v>125</v>
      </c>
      <c r="BT70" s="61" t="s">
        <v>125</v>
      </c>
      <c r="BU70" s="61" t="s">
        <v>360</v>
      </c>
      <c r="BV70" s="61" t="s">
        <v>131</v>
      </c>
      <c r="BW70" s="61" t="s">
        <v>125</v>
      </c>
      <c r="BX70" s="61" t="s">
        <v>125</v>
      </c>
      <c r="BY70" s="61" t="s">
        <v>125</v>
      </c>
      <c r="BZ70" s="61" t="s">
        <v>125</v>
      </c>
      <c r="CA70" s="61" t="s">
        <v>125</v>
      </c>
      <c r="CB70" s="61" t="s">
        <v>125</v>
      </c>
      <c r="CC70" s="60">
        <v>0</v>
      </c>
      <c r="CD70" s="60">
        <v>0</v>
      </c>
      <c r="CE70" s="60">
        <v>0</v>
      </c>
      <c r="CF70" s="63"/>
      <c r="CG70" s="63"/>
      <c r="CH70" s="61" t="s">
        <v>125</v>
      </c>
      <c r="CI70" s="64"/>
      <c r="CJ70" s="60"/>
      <c r="CK70" s="61" t="s">
        <v>125</v>
      </c>
      <c r="CL70" s="60"/>
      <c r="CM70" s="60"/>
      <c r="CN70" s="61" t="s">
        <v>125</v>
      </c>
      <c r="CO70" s="60"/>
      <c r="CP70" s="60"/>
      <c r="CQ70" s="61" t="s">
        <v>125</v>
      </c>
      <c r="CR70" s="60"/>
      <c r="CS70" s="60"/>
      <c r="CT70" s="61" t="s">
        <v>125</v>
      </c>
      <c r="CU70" s="61" t="s">
        <v>125</v>
      </c>
      <c r="CV70" s="61" t="s">
        <v>125</v>
      </c>
      <c r="CW70" s="61" t="s">
        <v>125</v>
      </c>
      <c r="CX70" s="61" t="s">
        <v>125</v>
      </c>
      <c r="CY70" s="61" t="s">
        <v>125</v>
      </c>
      <c r="CZ70" s="63">
        <v>40848</v>
      </c>
      <c r="DA70" s="61" t="s">
        <v>352</v>
      </c>
      <c r="DB70" s="61" t="s">
        <v>125</v>
      </c>
      <c r="DC70" s="61" t="s">
        <v>313</v>
      </c>
      <c r="DD70" s="61" t="s">
        <v>314</v>
      </c>
      <c r="DE70" s="61" t="s">
        <v>125</v>
      </c>
      <c r="DF70" s="61" t="s">
        <v>125</v>
      </c>
      <c r="DG70" s="61" t="s">
        <v>125</v>
      </c>
      <c r="DH70" s="60">
        <v>0</v>
      </c>
      <c r="DI70" s="61" t="s">
        <v>125</v>
      </c>
      <c r="DJ70" s="61" t="s">
        <v>132</v>
      </c>
      <c r="DK70" s="61" t="s">
        <v>125</v>
      </c>
      <c r="DL70" s="61" t="s">
        <v>125</v>
      </c>
      <c r="DM70" s="61" t="s">
        <v>125</v>
      </c>
      <c r="DN70" s="61" t="s">
        <v>486</v>
      </c>
      <c r="DO70" s="61" t="s">
        <v>485</v>
      </c>
      <c r="DP70" s="61" t="s">
        <v>125</v>
      </c>
      <c r="DQ70" s="61" t="s">
        <v>125</v>
      </c>
      <c r="DR70" s="61" t="s">
        <v>125</v>
      </c>
      <c r="DS70" s="61" t="s">
        <v>125</v>
      </c>
      <c r="DT70" s="61" t="s">
        <v>125</v>
      </c>
      <c r="DU70" s="61" t="s">
        <v>358</v>
      </c>
      <c r="DV70" s="61" t="s">
        <v>125</v>
      </c>
      <c r="DW70" s="61" t="s">
        <v>125</v>
      </c>
    </row>
    <row r="71" spans="2:127" x14ac:dyDescent="0.25">
      <c r="B71" s="60">
        <v>12511</v>
      </c>
      <c r="C71" s="63">
        <v>40179</v>
      </c>
      <c r="D71" s="64">
        <v>0</v>
      </c>
      <c r="E71" s="61" t="s">
        <v>302</v>
      </c>
      <c r="F71" s="61" t="s">
        <v>303</v>
      </c>
      <c r="G71" s="61" t="s">
        <v>122</v>
      </c>
      <c r="H71" s="61" t="s">
        <v>361</v>
      </c>
      <c r="I71" s="61" t="s">
        <v>305</v>
      </c>
      <c r="J71" s="61" t="s">
        <v>315</v>
      </c>
      <c r="K71" s="61" t="s">
        <v>123</v>
      </c>
      <c r="L71" s="60">
        <v>40</v>
      </c>
      <c r="M71" s="61" t="s">
        <v>306</v>
      </c>
      <c r="N71" s="60">
        <v>351360</v>
      </c>
      <c r="O71" s="61" t="s">
        <v>485</v>
      </c>
      <c r="P71" s="60">
        <v>28</v>
      </c>
      <c r="Q71" s="60">
        <v>73.904800168789905</v>
      </c>
      <c r="R71" s="84">
        <f>'Price Book'!$G$12*('Exchange Rates FWD'!$Z$9)</f>
        <v>73.904800168789109</v>
      </c>
      <c r="S71" s="22">
        <f t="shared" si="0"/>
        <v>7.9580786405131221E-13</v>
      </c>
      <c r="T71" s="60">
        <v>8784</v>
      </c>
      <c r="U71" s="60">
        <v>25967190.587306</v>
      </c>
      <c r="V71" s="22">
        <f t="shared" si="1"/>
        <v>25967190.587306023</v>
      </c>
      <c r="W71" s="22">
        <f t="shared" si="2"/>
        <v>-8.607685808605757E-16</v>
      </c>
      <c r="X71" s="60">
        <v>25967190.587306</v>
      </c>
      <c r="Y71" s="61" t="s">
        <v>134</v>
      </c>
      <c r="Z71" s="60"/>
      <c r="AA71" s="60"/>
      <c r="AB71" s="61" t="s">
        <v>126</v>
      </c>
      <c r="AC71" s="61" t="s">
        <v>126</v>
      </c>
      <c r="AD71" s="61" t="s">
        <v>127</v>
      </c>
      <c r="AE71" s="61" t="s">
        <v>408</v>
      </c>
      <c r="AF71" s="61" t="s">
        <v>308</v>
      </c>
      <c r="AG71" s="61" t="s">
        <v>352</v>
      </c>
      <c r="AH71" s="61" t="s">
        <v>125</v>
      </c>
      <c r="AI71" s="61" t="s">
        <v>125</v>
      </c>
      <c r="AJ71" s="61" t="s">
        <v>125</v>
      </c>
      <c r="AK71" s="61" t="s">
        <v>125</v>
      </c>
      <c r="AL71" s="61" t="s">
        <v>125</v>
      </c>
      <c r="AM71" s="63">
        <v>40909</v>
      </c>
      <c r="AN71" s="63">
        <v>41274</v>
      </c>
      <c r="AO71" s="61" t="s">
        <v>128</v>
      </c>
      <c r="AP71" s="60">
        <v>8784</v>
      </c>
      <c r="AQ71" s="61" t="s">
        <v>125</v>
      </c>
      <c r="AR71" s="60"/>
      <c r="AS71" s="63"/>
      <c r="AT71" s="61" t="s">
        <v>125</v>
      </c>
      <c r="AU71" s="61" t="s">
        <v>125</v>
      </c>
      <c r="AV71" s="61" t="s">
        <v>310</v>
      </c>
      <c r="AW71" s="61" t="s">
        <v>129</v>
      </c>
      <c r="AX71" s="60">
        <v>0</v>
      </c>
      <c r="AY71" s="60">
        <v>0</v>
      </c>
      <c r="AZ71" s="61" t="s">
        <v>408</v>
      </c>
      <c r="BA71" s="60">
        <v>0</v>
      </c>
      <c r="BB71" s="60">
        <v>0</v>
      </c>
      <c r="BC71" s="61" t="s">
        <v>408</v>
      </c>
      <c r="BD71" s="60">
        <v>0</v>
      </c>
      <c r="BE71" s="60">
        <v>0</v>
      </c>
      <c r="BF71" s="61" t="s">
        <v>408</v>
      </c>
      <c r="BG71" s="60">
        <v>0</v>
      </c>
      <c r="BH71" s="60">
        <v>0</v>
      </c>
      <c r="BI71" s="61" t="s">
        <v>408</v>
      </c>
      <c r="BJ71" s="60"/>
      <c r="BK71" s="60"/>
      <c r="BL71" s="61" t="s">
        <v>130</v>
      </c>
      <c r="BM71" s="61" t="s">
        <v>125</v>
      </c>
      <c r="BN71" s="61" t="s">
        <v>125</v>
      </c>
      <c r="BO71" s="60"/>
      <c r="BP71" s="60"/>
      <c r="BQ71" s="61" t="s">
        <v>125</v>
      </c>
      <c r="BR71" s="61" t="s">
        <v>125</v>
      </c>
      <c r="BS71" s="61" t="s">
        <v>125</v>
      </c>
      <c r="BT71" s="61" t="s">
        <v>125</v>
      </c>
      <c r="BU71" s="61" t="s">
        <v>449</v>
      </c>
      <c r="BV71" s="61" t="s">
        <v>131</v>
      </c>
      <c r="BW71" s="61" t="s">
        <v>125</v>
      </c>
      <c r="BX71" s="61" t="s">
        <v>125</v>
      </c>
      <c r="BY71" s="61" t="s">
        <v>125</v>
      </c>
      <c r="BZ71" s="61" t="s">
        <v>125</v>
      </c>
      <c r="CA71" s="61" t="s">
        <v>125</v>
      </c>
      <c r="CB71" s="61" t="s">
        <v>125</v>
      </c>
      <c r="CC71" s="60">
        <v>0</v>
      </c>
      <c r="CD71" s="60">
        <v>0</v>
      </c>
      <c r="CE71" s="60">
        <v>0</v>
      </c>
      <c r="CF71" s="63"/>
      <c r="CG71" s="63"/>
      <c r="CH71" s="61" t="s">
        <v>125</v>
      </c>
      <c r="CI71" s="64"/>
      <c r="CJ71" s="60"/>
      <c r="CK71" s="61" t="s">
        <v>125</v>
      </c>
      <c r="CL71" s="60"/>
      <c r="CM71" s="60"/>
      <c r="CN71" s="61" t="s">
        <v>125</v>
      </c>
      <c r="CO71" s="60"/>
      <c r="CP71" s="60"/>
      <c r="CQ71" s="61" t="s">
        <v>125</v>
      </c>
      <c r="CR71" s="60"/>
      <c r="CS71" s="60"/>
      <c r="CT71" s="61" t="s">
        <v>125</v>
      </c>
      <c r="CU71" s="61" t="s">
        <v>125</v>
      </c>
      <c r="CV71" s="61" t="s">
        <v>125</v>
      </c>
      <c r="CW71" s="61" t="s">
        <v>125</v>
      </c>
      <c r="CX71" s="61" t="s">
        <v>125</v>
      </c>
      <c r="CY71" s="61" t="s">
        <v>125</v>
      </c>
      <c r="CZ71" s="63">
        <v>40544</v>
      </c>
      <c r="DA71" s="61" t="s">
        <v>352</v>
      </c>
      <c r="DB71" s="61" t="s">
        <v>125</v>
      </c>
      <c r="DC71" s="61" t="s">
        <v>313</v>
      </c>
      <c r="DD71" s="61" t="s">
        <v>314</v>
      </c>
      <c r="DE71" s="61" t="s">
        <v>125</v>
      </c>
      <c r="DF71" s="61" t="s">
        <v>125</v>
      </c>
      <c r="DG71" s="61" t="s">
        <v>125</v>
      </c>
      <c r="DH71" s="60">
        <v>0</v>
      </c>
      <c r="DI71" s="61" t="s">
        <v>125</v>
      </c>
      <c r="DJ71" s="61" t="s">
        <v>132</v>
      </c>
      <c r="DK71" s="61" t="s">
        <v>125</v>
      </c>
      <c r="DL71" s="61" t="s">
        <v>125</v>
      </c>
      <c r="DM71" s="61" t="s">
        <v>125</v>
      </c>
      <c r="DN71" s="61" t="s">
        <v>486</v>
      </c>
      <c r="DO71" s="61" t="s">
        <v>485</v>
      </c>
      <c r="DP71" s="61" t="s">
        <v>125</v>
      </c>
      <c r="DQ71" s="61" t="s">
        <v>125</v>
      </c>
      <c r="DR71" s="61" t="s">
        <v>125</v>
      </c>
      <c r="DS71" s="61" t="s">
        <v>125</v>
      </c>
      <c r="DT71" s="61" t="s">
        <v>125</v>
      </c>
      <c r="DU71" s="61" t="s">
        <v>450</v>
      </c>
      <c r="DV71" s="61" t="s">
        <v>125</v>
      </c>
      <c r="DW71" s="61" t="s">
        <v>125</v>
      </c>
    </row>
    <row r="72" spans="2:127" x14ac:dyDescent="0.25">
      <c r="B72" s="60">
        <v>12513</v>
      </c>
      <c r="C72" s="63">
        <v>40179</v>
      </c>
      <c r="D72" s="64">
        <v>0</v>
      </c>
      <c r="E72" s="61" t="s">
        <v>302</v>
      </c>
      <c r="F72" s="61" t="s">
        <v>303</v>
      </c>
      <c r="G72" s="61" t="s">
        <v>122</v>
      </c>
      <c r="H72" s="61" t="s">
        <v>361</v>
      </c>
      <c r="I72" s="61" t="s">
        <v>305</v>
      </c>
      <c r="J72" s="61" t="s">
        <v>315</v>
      </c>
      <c r="K72" s="61" t="s">
        <v>123</v>
      </c>
      <c r="L72" s="60">
        <v>41</v>
      </c>
      <c r="M72" s="61" t="s">
        <v>306</v>
      </c>
      <c r="N72" s="60">
        <v>360144</v>
      </c>
      <c r="O72" s="61" t="s">
        <v>485</v>
      </c>
      <c r="P72" s="60">
        <v>29</v>
      </c>
      <c r="Q72" s="60">
        <v>73.904800168789905</v>
      </c>
      <c r="R72" s="84">
        <f>'Price Book'!$G$12*('Exchange Rates FWD'!$Z$9)</f>
        <v>73.904800168789109</v>
      </c>
      <c r="S72" s="22">
        <f t="shared" si="0"/>
        <v>7.9580786405131221E-13</v>
      </c>
      <c r="T72" s="60">
        <v>8784</v>
      </c>
      <c r="U72" s="60">
        <v>26616370.351988699</v>
      </c>
      <c r="V72" s="22">
        <f t="shared" si="1"/>
        <v>26616370.351988669</v>
      </c>
      <c r="W72" s="22">
        <f t="shared" si="2"/>
        <v>1.1196989669731044E-15</v>
      </c>
      <c r="X72" s="60">
        <v>26616370.351988699</v>
      </c>
      <c r="Y72" s="61" t="s">
        <v>134</v>
      </c>
      <c r="Z72" s="60"/>
      <c r="AA72" s="60"/>
      <c r="AB72" s="61" t="s">
        <v>126</v>
      </c>
      <c r="AC72" s="61" t="s">
        <v>126</v>
      </c>
      <c r="AD72" s="61" t="s">
        <v>127</v>
      </c>
      <c r="AE72" s="61" t="s">
        <v>408</v>
      </c>
      <c r="AF72" s="61" t="s">
        <v>308</v>
      </c>
      <c r="AG72" s="61" t="s">
        <v>352</v>
      </c>
      <c r="AH72" s="61" t="s">
        <v>125</v>
      </c>
      <c r="AI72" s="61" t="s">
        <v>125</v>
      </c>
      <c r="AJ72" s="61" t="s">
        <v>125</v>
      </c>
      <c r="AK72" s="61" t="s">
        <v>125</v>
      </c>
      <c r="AL72" s="61" t="s">
        <v>125</v>
      </c>
      <c r="AM72" s="63">
        <v>40909</v>
      </c>
      <c r="AN72" s="63">
        <v>41274</v>
      </c>
      <c r="AO72" s="61" t="s">
        <v>128</v>
      </c>
      <c r="AP72" s="60">
        <v>8784</v>
      </c>
      <c r="AQ72" s="61" t="s">
        <v>125</v>
      </c>
      <c r="AR72" s="60"/>
      <c r="AS72" s="63"/>
      <c r="AT72" s="61" t="s">
        <v>125</v>
      </c>
      <c r="AU72" s="61" t="s">
        <v>125</v>
      </c>
      <c r="AV72" s="61" t="s">
        <v>310</v>
      </c>
      <c r="AW72" s="61" t="s">
        <v>129</v>
      </c>
      <c r="AX72" s="60">
        <v>0</v>
      </c>
      <c r="AY72" s="60">
        <v>0</v>
      </c>
      <c r="AZ72" s="61" t="s">
        <v>408</v>
      </c>
      <c r="BA72" s="60">
        <v>0</v>
      </c>
      <c r="BB72" s="60">
        <v>0</v>
      </c>
      <c r="BC72" s="61" t="s">
        <v>408</v>
      </c>
      <c r="BD72" s="60">
        <v>0</v>
      </c>
      <c r="BE72" s="60">
        <v>0</v>
      </c>
      <c r="BF72" s="61" t="s">
        <v>408</v>
      </c>
      <c r="BG72" s="60">
        <v>0</v>
      </c>
      <c r="BH72" s="60">
        <v>0</v>
      </c>
      <c r="BI72" s="61" t="s">
        <v>408</v>
      </c>
      <c r="BJ72" s="60"/>
      <c r="BK72" s="60"/>
      <c r="BL72" s="61" t="s">
        <v>130</v>
      </c>
      <c r="BM72" s="61" t="s">
        <v>125</v>
      </c>
      <c r="BN72" s="61" t="s">
        <v>125</v>
      </c>
      <c r="BO72" s="60"/>
      <c r="BP72" s="60"/>
      <c r="BQ72" s="61" t="s">
        <v>125</v>
      </c>
      <c r="BR72" s="61" t="s">
        <v>125</v>
      </c>
      <c r="BS72" s="61" t="s">
        <v>125</v>
      </c>
      <c r="BT72" s="61" t="s">
        <v>125</v>
      </c>
      <c r="BU72" s="61" t="s">
        <v>451</v>
      </c>
      <c r="BV72" s="61" t="s">
        <v>131</v>
      </c>
      <c r="BW72" s="61" t="s">
        <v>125</v>
      </c>
      <c r="BX72" s="61" t="s">
        <v>125</v>
      </c>
      <c r="BY72" s="61" t="s">
        <v>125</v>
      </c>
      <c r="BZ72" s="61" t="s">
        <v>125</v>
      </c>
      <c r="CA72" s="61" t="s">
        <v>125</v>
      </c>
      <c r="CB72" s="61" t="s">
        <v>125</v>
      </c>
      <c r="CC72" s="60">
        <v>0</v>
      </c>
      <c r="CD72" s="60">
        <v>0</v>
      </c>
      <c r="CE72" s="60">
        <v>0</v>
      </c>
      <c r="CF72" s="63"/>
      <c r="CG72" s="63"/>
      <c r="CH72" s="61" t="s">
        <v>125</v>
      </c>
      <c r="CI72" s="64"/>
      <c r="CJ72" s="60"/>
      <c r="CK72" s="61" t="s">
        <v>125</v>
      </c>
      <c r="CL72" s="60"/>
      <c r="CM72" s="60"/>
      <c r="CN72" s="61" t="s">
        <v>125</v>
      </c>
      <c r="CO72" s="60"/>
      <c r="CP72" s="60"/>
      <c r="CQ72" s="61" t="s">
        <v>125</v>
      </c>
      <c r="CR72" s="60"/>
      <c r="CS72" s="60"/>
      <c r="CT72" s="61" t="s">
        <v>125</v>
      </c>
      <c r="CU72" s="61" t="s">
        <v>125</v>
      </c>
      <c r="CV72" s="61" t="s">
        <v>125</v>
      </c>
      <c r="CW72" s="61" t="s">
        <v>125</v>
      </c>
      <c r="CX72" s="61" t="s">
        <v>125</v>
      </c>
      <c r="CY72" s="61" t="s">
        <v>125</v>
      </c>
      <c r="CZ72" s="63">
        <v>40544</v>
      </c>
      <c r="DA72" s="61" t="s">
        <v>352</v>
      </c>
      <c r="DB72" s="61" t="s">
        <v>125</v>
      </c>
      <c r="DC72" s="61" t="s">
        <v>313</v>
      </c>
      <c r="DD72" s="61" t="s">
        <v>314</v>
      </c>
      <c r="DE72" s="61" t="s">
        <v>125</v>
      </c>
      <c r="DF72" s="61" t="s">
        <v>125</v>
      </c>
      <c r="DG72" s="61" t="s">
        <v>125</v>
      </c>
      <c r="DH72" s="60">
        <v>0</v>
      </c>
      <c r="DI72" s="61" t="s">
        <v>125</v>
      </c>
      <c r="DJ72" s="61" t="s">
        <v>132</v>
      </c>
      <c r="DK72" s="61" t="s">
        <v>125</v>
      </c>
      <c r="DL72" s="61" t="s">
        <v>125</v>
      </c>
      <c r="DM72" s="61" t="s">
        <v>125</v>
      </c>
      <c r="DN72" s="61" t="s">
        <v>486</v>
      </c>
      <c r="DO72" s="61" t="s">
        <v>485</v>
      </c>
      <c r="DP72" s="61" t="s">
        <v>125</v>
      </c>
      <c r="DQ72" s="61" t="s">
        <v>125</v>
      </c>
      <c r="DR72" s="61" t="s">
        <v>125</v>
      </c>
      <c r="DS72" s="61" t="s">
        <v>125</v>
      </c>
      <c r="DT72" s="61" t="s">
        <v>125</v>
      </c>
      <c r="DU72" s="61" t="s">
        <v>450</v>
      </c>
      <c r="DV72" s="61" t="s">
        <v>125</v>
      </c>
      <c r="DW72" s="61" t="s">
        <v>125</v>
      </c>
    </row>
    <row r="73" spans="2:127" x14ac:dyDescent="0.25">
      <c r="B73" s="60">
        <v>12515</v>
      </c>
      <c r="C73" s="63">
        <v>40179</v>
      </c>
      <c r="D73" s="64">
        <v>0</v>
      </c>
      <c r="E73" s="61" t="s">
        <v>302</v>
      </c>
      <c r="F73" s="61" t="s">
        <v>303</v>
      </c>
      <c r="G73" s="61" t="s">
        <v>122</v>
      </c>
      <c r="H73" s="61" t="s">
        <v>361</v>
      </c>
      <c r="I73" s="61" t="s">
        <v>305</v>
      </c>
      <c r="J73" s="61" t="s">
        <v>315</v>
      </c>
      <c r="K73" s="61" t="s">
        <v>133</v>
      </c>
      <c r="L73" s="60">
        <v>-42</v>
      </c>
      <c r="M73" s="61" t="s">
        <v>306</v>
      </c>
      <c r="N73" s="60">
        <v>-368928</v>
      </c>
      <c r="O73" s="61" t="s">
        <v>485</v>
      </c>
      <c r="P73" s="60">
        <v>30</v>
      </c>
      <c r="Q73" s="60">
        <v>73.904800168789905</v>
      </c>
      <c r="R73" s="84">
        <f>'Price Book'!$G$12*('Exchange Rates FWD'!$Z$9)</f>
        <v>73.904800168789109</v>
      </c>
      <c r="S73" s="22">
        <f t="shared" si="0"/>
        <v>7.9580786405131221E-13</v>
      </c>
      <c r="T73" s="60">
        <v>8784</v>
      </c>
      <c r="U73" s="60">
        <v>-27265550.116671301</v>
      </c>
      <c r="V73" s="22">
        <f t="shared" si="1"/>
        <v>-27265550.116671324</v>
      </c>
      <c r="W73" s="22">
        <f t="shared" si="2"/>
        <v>-8.1977960081959587E-16</v>
      </c>
      <c r="X73" s="60">
        <v>-27265550.116671301</v>
      </c>
      <c r="Y73" s="61" t="s">
        <v>134</v>
      </c>
      <c r="Z73" s="60"/>
      <c r="AA73" s="60"/>
      <c r="AB73" s="61" t="s">
        <v>126</v>
      </c>
      <c r="AC73" s="61" t="s">
        <v>126</v>
      </c>
      <c r="AD73" s="61" t="s">
        <v>127</v>
      </c>
      <c r="AE73" s="61" t="s">
        <v>408</v>
      </c>
      <c r="AF73" s="61" t="s">
        <v>308</v>
      </c>
      <c r="AG73" s="61" t="s">
        <v>352</v>
      </c>
      <c r="AH73" s="61" t="s">
        <v>125</v>
      </c>
      <c r="AI73" s="61" t="s">
        <v>125</v>
      </c>
      <c r="AJ73" s="61" t="s">
        <v>125</v>
      </c>
      <c r="AK73" s="61" t="s">
        <v>125</v>
      </c>
      <c r="AL73" s="61" t="s">
        <v>125</v>
      </c>
      <c r="AM73" s="63">
        <v>40909</v>
      </c>
      <c r="AN73" s="63">
        <v>41274</v>
      </c>
      <c r="AO73" s="61" t="s">
        <v>128</v>
      </c>
      <c r="AP73" s="60">
        <v>8784</v>
      </c>
      <c r="AQ73" s="61" t="s">
        <v>125</v>
      </c>
      <c r="AR73" s="60"/>
      <c r="AS73" s="63"/>
      <c r="AT73" s="61" t="s">
        <v>125</v>
      </c>
      <c r="AU73" s="61" t="s">
        <v>125</v>
      </c>
      <c r="AV73" s="61" t="s">
        <v>310</v>
      </c>
      <c r="AW73" s="61" t="s">
        <v>129</v>
      </c>
      <c r="AX73" s="60">
        <v>0</v>
      </c>
      <c r="AY73" s="60">
        <v>0</v>
      </c>
      <c r="AZ73" s="61" t="s">
        <v>408</v>
      </c>
      <c r="BA73" s="60">
        <v>0</v>
      </c>
      <c r="BB73" s="60">
        <v>0</v>
      </c>
      <c r="BC73" s="61" t="s">
        <v>408</v>
      </c>
      <c r="BD73" s="60">
        <v>0</v>
      </c>
      <c r="BE73" s="60">
        <v>0</v>
      </c>
      <c r="BF73" s="61" t="s">
        <v>408</v>
      </c>
      <c r="BG73" s="60">
        <v>0</v>
      </c>
      <c r="BH73" s="60">
        <v>0</v>
      </c>
      <c r="BI73" s="61" t="s">
        <v>408</v>
      </c>
      <c r="BJ73" s="60"/>
      <c r="BK73" s="60"/>
      <c r="BL73" s="61" t="s">
        <v>130</v>
      </c>
      <c r="BM73" s="61" t="s">
        <v>125</v>
      </c>
      <c r="BN73" s="61" t="s">
        <v>125</v>
      </c>
      <c r="BO73" s="60"/>
      <c r="BP73" s="60"/>
      <c r="BQ73" s="61" t="s">
        <v>125</v>
      </c>
      <c r="BR73" s="61" t="s">
        <v>125</v>
      </c>
      <c r="BS73" s="61" t="s">
        <v>125</v>
      </c>
      <c r="BT73" s="61" t="s">
        <v>125</v>
      </c>
      <c r="BU73" s="61" t="s">
        <v>452</v>
      </c>
      <c r="BV73" s="61" t="s">
        <v>131</v>
      </c>
      <c r="BW73" s="61" t="s">
        <v>125</v>
      </c>
      <c r="BX73" s="61" t="s">
        <v>125</v>
      </c>
      <c r="BY73" s="61" t="s">
        <v>125</v>
      </c>
      <c r="BZ73" s="61" t="s">
        <v>125</v>
      </c>
      <c r="CA73" s="61" t="s">
        <v>125</v>
      </c>
      <c r="CB73" s="61" t="s">
        <v>125</v>
      </c>
      <c r="CC73" s="60">
        <v>0</v>
      </c>
      <c r="CD73" s="60">
        <v>0</v>
      </c>
      <c r="CE73" s="60">
        <v>0</v>
      </c>
      <c r="CF73" s="63"/>
      <c r="CG73" s="63"/>
      <c r="CH73" s="61" t="s">
        <v>125</v>
      </c>
      <c r="CI73" s="64"/>
      <c r="CJ73" s="60"/>
      <c r="CK73" s="61" t="s">
        <v>125</v>
      </c>
      <c r="CL73" s="60"/>
      <c r="CM73" s="60"/>
      <c r="CN73" s="61" t="s">
        <v>125</v>
      </c>
      <c r="CO73" s="60"/>
      <c r="CP73" s="60"/>
      <c r="CQ73" s="61" t="s">
        <v>125</v>
      </c>
      <c r="CR73" s="60"/>
      <c r="CS73" s="60"/>
      <c r="CT73" s="61" t="s">
        <v>125</v>
      </c>
      <c r="CU73" s="61" t="s">
        <v>125</v>
      </c>
      <c r="CV73" s="61" t="s">
        <v>125</v>
      </c>
      <c r="CW73" s="61" t="s">
        <v>125</v>
      </c>
      <c r="CX73" s="61" t="s">
        <v>125</v>
      </c>
      <c r="CY73" s="61" t="s">
        <v>125</v>
      </c>
      <c r="CZ73" s="63">
        <v>40544</v>
      </c>
      <c r="DA73" s="61" t="s">
        <v>352</v>
      </c>
      <c r="DB73" s="61" t="s">
        <v>125</v>
      </c>
      <c r="DC73" s="61" t="s">
        <v>313</v>
      </c>
      <c r="DD73" s="61" t="s">
        <v>314</v>
      </c>
      <c r="DE73" s="61" t="s">
        <v>125</v>
      </c>
      <c r="DF73" s="61" t="s">
        <v>125</v>
      </c>
      <c r="DG73" s="61" t="s">
        <v>125</v>
      </c>
      <c r="DH73" s="60">
        <v>0</v>
      </c>
      <c r="DI73" s="61" t="s">
        <v>125</v>
      </c>
      <c r="DJ73" s="61" t="s">
        <v>132</v>
      </c>
      <c r="DK73" s="61" t="s">
        <v>125</v>
      </c>
      <c r="DL73" s="61" t="s">
        <v>125</v>
      </c>
      <c r="DM73" s="61" t="s">
        <v>125</v>
      </c>
      <c r="DN73" s="61" t="s">
        <v>486</v>
      </c>
      <c r="DO73" s="61" t="s">
        <v>485</v>
      </c>
      <c r="DP73" s="61" t="s">
        <v>125</v>
      </c>
      <c r="DQ73" s="61" t="s">
        <v>125</v>
      </c>
      <c r="DR73" s="61" t="s">
        <v>125</v>
      </c>
      <c r="DS73" s="61" t="s">
        <v>125</v>
      </c>
      <c r="DT73" s="61" t="s">
        <v>125</v>
      </c>
      <c r="DU73" s="61" t="s">
        <v>450</v>
      </c>
      <c r="DV73" s="61" t="s">
        <v>125</v>
      </c>
      <c r="DW73" s="61" t="s">
        <v>125</v>
      </c>
    </row>
    <row r="74" spans="2:127" x14ac:dyDescent="0.25">
      <c r="B74" s="60">
        <v>12415</v>
      </c>
      <c r="C74" s="63">
        <v>40179</v>
      </c>
      <c r="D74" s="64">
        <v>0</v>
      </c>
      <c r="E74" s="61" t="s">
        <v>302</v>
      </c>
      <c r="F74" s="61" t="s">
        <v>303</v>
      </c>
      <c r="G74" s="61" t="s">
        <v>122</v>
      </c>
      <c r="H74" s="61" t="s">
        <v>361</v>
      </c>
      <c r="I74" s="61" t="s">
        <v>305</v>
      </c>
      <c r="J74" s="61" t="s">
        <v>315</v>
      </c>
      <c r="K74" s="61" t="s">
        <v>123</v>
      </c>
      <c r="L74" s="60">
        <v>40</v>
      </c>
      <c r="M74" s="61" t="s">
        <v>306</v>
      </c>
      <c r="N74" s="60">
        <v>351360</v>
      </c>
      <c r="O74" s="61" t="s">
        <v>485</v>
      </c>
      <c r="P74" s="60">
        <v>28</v>
      </c>
      <c r="Q74" s="60">
        <v>73.904800168789905</v>
      </c>
      <c r="R74" s="84">
        <f>'Price Book'!$G$12*('Exchange Rates FWD'!$Z$9)</f>
        <v>73.904800168789109</v>
      </c>
      <c r="S74" s="22">
        <f t="shared" si="0"/>
        <v>7.9580786405131221E-13</v>
      </c>
      <c r="T74" s="60">
        <v>8784</v>
      </c>
      <c r="U74" s="60">
        <v>25967190.587306</v>
      </c>
      <c r="V74" s="22">
        <f t="shared" si="1"/>
        <v>25967190.587306023</v>
      </c>
      <c r="W74" s="22">
        <f t="shared" si="2"/>
        <v>-8.607685808605757E-16</v>
      </c>
      <c r="X74" s="60">
        <v>25967190.587306</v>
      </c>
      <c r="Y74" s="61" t="s">
        <v>134</v>
      </c>
      <c r="Z74" s="60"/>
      <c r="AA74" s="60"/>
      <c r="AB74" s="61" t="s">
        <v>126</v>
      </c>
      <c r="AC74" s="61" t="s">
        <v>126</v>
      </c>
      <c r="AD74" s="61" t="s">
        <v>127</v>
      </c>
      <c r="AE74" s="61" t="s">
        <v>124</v>
      </c>
      <c r="AF74" s="61" t="s">
        <v>308</v>
      </c>
      <c r="AG74" s="61" t="s">
        <v>352</v>
      </c>
      <c r="AH74" s="61" t="s">
        <v>125</v>
      </c>
      <c r="AI74" s="61" t="s">
        <v>125</v>
      </c>
      <c r="AJ74" s="61" t="s">
        <v>125</v>
      </c>
      <c r="AK74" s="61" t="s">
        <v>125</v>
      </c>
      <c r="AL74" s="61" t="s">
        <v>125</v>
      </c>
      <c r="AM74" s="63">
        <v>40909</v>
      </c>
      <c r="AN74" s="63">
        <v>41274</v>
      </c>
      <c r="AO74" s="61" t="s">
        <v>128</v>
      </c>
      <c r="AP74" s="60">
        <v>8784</v>
      </c>
      <c r="AQ74" s="61" t="s">
        <v>125</v>
      </c>
      <c r="AR74" s="60"/>
      <c r="AS74" s="63"/>
      <c r="AT74" s="61" t="s">
        <v>125</v>
      </c>
      <c r="AU74" s="61" t="s">
        <v>125</v>
      </c>
      <c r="AV74" s="61" t="s">
        <v>310</v>
      </c>
      <c r="AW74" s="61" t="s">
        <v>129</v>
      </c>
      <c r="AX74" s="60">
        <v>0</v>
      </c>
      <c r="AY74" s="60">
        <v>0</v>
      </c>
      <c r="AZ74" s="61" t="s">
        <v>124</v>
      </c>
      <c r="BA74" s="60">
        <v>0</v>
      </c>
      <c r="BB74" s="60">
        <v>0</v>
      </c>
      <c r="BC74" s="61" t="s">
        <v>124</v>
      </c>
      <c r="BD74" s="60">
        <v>0</v>
      </c>
      <c r="BE74" s="60">
        <v>0</v>
      </c>
      <c r="BF74" s="61" t="s">
        <v>124</v>
      </c>
      <c r="BG74" s="60">
        <v>0</v>
      </c>
      <c r="BH74" s="60">
        <v>0</v>
      </c>
      <c r="BI74" s="61" t="s">
        <v>124</v>
      </c>
      <c r="BJ74" s="60"/>
      <c r="BK74" s="60"/>
      <c r="BL74" s="61" t="s">
        <v>130</v>
      </c>
      <c r="BM74" s="61" t="s">
        <v>125</v>
      </c>
      <c r="BN74" s="61" t="s">
        <v>125</v>
      </c>
      <c r="BO74" s="60"/>
      <c r="BP74" s="60"/>
      <c r="BQ74" s="61" t="s">
        <v>125</v>
      </c>
      <c r="BR74" s="61" t="s">
        <v>125</v>
      </c>
      <c r="BS74" s="61" t="s">
        <v>125</v>
      </c>
      <c r="BT74" s="61" t="s">
        <v>125</v>
      </c>
      <c r="BU74" s="61" t="s">
        <v>362</v>
      </c>
      <c r="BV74" s="61" t="s">
        <v>131</v>
      </c>
      <c r="BW74" s="61" t="s">
        <v>125</v>
      </c>
      <c r="BX74" s="61" t="s">
        <v>125</v>
      </c>
      <c r="BY74" s="61" t="s">
        <v>125</v>
      </c>
      <c r="BZ74" s="61" t="s">
        <v>125</v>
      </c>
      <c r="CA74" s="61" t="s">
        <v>125</v>
      </c>
      <c r="CB74" s="61" t="s">
        <v>125</v>
      </c>
      <c r="CC74" s="60">
        <v>0</v>
      </c>
      <c r="CD74" s="60">
        <v>0</v>
      </c>
      <c r="CE74" s="60">
        <v>0</v>
      </c>
      <c r="CF74" s="63"/>
      <c r="CG74" s="63"/>
      <c r="CH74" s="61" t="s">
        <v>125</v>
      </c>
      <c r="CI74" s="64"/>
      <c r="CJ74" s="60"/>
      <c r="CK74" s="61" t="s">
        <v>125</v>
      </c>
      <c r="CL74" s="60"/>
      <c r="CM74" s="60"/>
      <c r="CN74" s="61" t="s">
        <v>125</v>
      </c>
      <c r="CO74" s="60"/>
      <c r="CP74" s="60"/>
      <c r="CQ74" s="61" t="s">
        <v>125</v>
      </c>
      <c r="CR74" s="60"/>
      <c r="CS74" s="60"/>
      <c r="CT74" s="61" t="s">
        <v>125</v>
      </c>
      <c r="CU74" s="61" t="s">
        <v>125</v>
      </c>
      <c r="CV74" s="61" t="s">
        <v>125</v>
      </c>
      <c r="CW74" s="61" t="s">
        <v>125</v>
      </c>
      <c r="CX74" s="61" t="s">
        <v>125</v>
      </c>
      <c r="CY74" s="61" t="s">
        <v>125</v>
      </c>
      <c r="CZ74" s="63">
        <v>40544</v>
      </c>
      <c r="DA74" s="61" t="s">
        <v>352</v>
      </c>
      <c r="DB74" s="61" t="s">
        <v>125</v>
      </c>
      <c r="DC74" s="61" t="s">
        <v>313</v>
      </c>
      <c r="DD74" s="61" t="s">
        <v>314</v>
      </c>
      <c r="DE74" s="61" t="s">
        <v>125</v>
      </c>
      <c r="DF74" s="61" t="s">
        <v>125</v>
      </c>
      <c r="DG74" s="61" t="s">
        <v>125</v>
      </c>
      <c r="DH74" s="60">
        <v>0</v>
      </c>
      <c r="DI74" s="61" t="s">
        <v>125</v>
      </c>
      <c r="DJ74" s="61" t="s">
        <v>132</v>
      </c>
      <c r="DK74" s="61" t="s">
        <v>125</v>
      </c>
      <c r="DL74" s="61" t="s">
        <v>125</v>
      </c>
      <c r="DM74" s="61" t="s">
        <v>125</v>
      </c>
      <c r="DN74" s="61" t="s">
        <v>486</v>
      </c>
      <c r="DO74" s="61" t="s">
        <v>485</v>
      </c>
      <c r="DP74" s="61" t="s">
        <v>125</v>
      </c>
      <c r="DQ74" s="61" t="s">
        <v>125</v>
      </c>
      <c r="DR74" s="61" t="s">
        <v>125</v>
      </c>
      <c r="DS74" s="61" t="s">
        <v>125</v>
      </c>
      <c r="DT74" s="61" t="s">
        <v>125</v>
      </c>
      <c r="DU74" s="61" t="s">
        <v>363</v>
      </c>
      <c r="DV74" s="61" t="s">
        <v>125</v>
      </c>
      <c r="DW74" s="61" t="s">
        <v>125</v>
      </c>
    </row>
    <row r="75" spans="2:127" x14ac:dyDescent="0.25">
      <c r="B75" s="60">
        <v>12417</v>
      </c>
      <c r="C75" s="63">
        <v>40179</v>
      </c>
      <c r="D75" s="64">
        <v>0</v>
      </c>
      <c r="E75" s="61" t="s">
        <v>302</v>
      </c>
      <c r="F75" s="61" t="s">
        <v>303</v>
      </c>
      <c r="G75" s="61" t="s">
        <v>122</v>
      </c>
      <c r="H75" s="61" t="s">
        <v>361</v>
      </c>
      <c r="I75" s="61" t="s">
        <v>305</v>
      </c>
      <c r="J75" s="61" t="s">
        <v>315</v>
      </c>
      <c r="K75" s="61" t="s">
        <v>123</v>
      </c>
      <c r="L75" s="60">
        <v>41</v>
      </c>
      <c r="M75" s="61" t="s">
        <v>306</v>
      </c>
      <c r="N75" s="60">
        <v>360144</v>
      </c>
      <c r="O75" s="61" t="s">
        <v>485</v>
      </c>
      <c r="P75" s="60">
        <v>29</v>
      </c>
      <c r="Q75" s="60">
        <v>73.904800168789905</v>
      </c>
      <c r="R75" s="84">
        <f>'Price Book'!$G$12*('Exchange Rates FWD'!$Z$9)</f>
        <v>73.904800168789109</v>
      </c>
      <c r="S75" s="22">
        <f t="shared" si="0"/>
        <v>7.9580786405131221E-13</v>
      </c>
      <c r="T75" s="60">
        <v>8784</v>
      </c>
      <c r="U75" s="60">
        <v>26616370.351988699</v>
      </c>
      <c r="V75" s="22">
        <f t="shared" si="1"/>
        <v>26616370.351988669</v>
      </c>
      <c r="W75" s="22">
        <f t="shared" si="2"/>
        <v>1.1196989669731044E-15</v>
      </c>
      <c r="X75" s="60">
        <v>26616370.351988699</v>
      </c>
      <c r="Y75" s="61" t="s">
        <v>134</v>
      </c>
      <c r="Z75" s="60"/>
      <c r="AA75" s="60"/>
      <c r="AB75" s="61" t="s">
        <v>126</v>
      </c>
      <c r="AC75" s="61" t="s">
        <v>126</v>
      </c>
      <c r="AD75" s="61" t="s">
        <v>127</v>
      </c>
      <c r="AE75" s="61" t="s">
        <v>124</v>
      </c>
      <c r="AF75" s="61" t="s">
        <v>308</v>
      </c>
      <c r="AG75" s="61" t="s">
        <v>352</v>
      </c>
      <c r="AH75" s="61" t="s">
        <v>125</v>
      </c>
      <c r="AI75" s="61" t="s">
        <v>125</v>
      </c>
      <c r="AJ75" s="61" t="s">
        <v>125</v>
      </c>
      <c r="AK75" s="61" t="s">
        <v>125</v>
      </c>
      <c r="AL75" s="61" t="s">
        <v>125</v>
      </c>
      <c r="AM75" s="63">
        <v>40909</v>
      </c>
      <c r="AN75" s="63">
        <v>41274</v>
      </c>
      <c r="AO75" s="61" t="s">
        <v>128</v>
      </c>
      <c r="AP75" s="60">
        <v>8784</v>
      </c>
      <c r="AQ75" s="61" t="s">
        <v>125</v>
      </c>
      <c r="AR75" s="60"/>
      <c r="AS75" s="63"/>
      <c r="AT75" s="61" t="s">
        <v>125</v>
      </c>
      <c r="AU75" s="61" t="s">
        <v>125</v>
      </c>
      <c r="AV75" s="61" t="s">
        <v>310</v>
      </c>
      <c r="AW75" s="61" t="s">
        <v>129</v>
      </c>
      <c r="AX75" s="60">
        <v>0</v>
      </c>
      <c r="AY75" s="60">
        <v>0</v>
      </c>
      <c r="AZ75" s="61" t="s">
        <v>124</v>
      </c>
      <c r="BA75" s="60">
        <v>0</v>
      </c>
      <c r="BB75" s="60">
        <v>0</v>
      </c>
      <c r="BC75" s="61" t="s">
        <v>124</v>
      </c>
      <c r="BD75" s="60">
        <v>0</v>
      </c>
      <c r="BE75" s="60">
        <v>0</v>
      </c>
      <c r="BF75" s="61" t="s">
        <v>124</v>
      </c>
      <c r="BG75" s="60">
        <v>0</v>
      </c>
      <c r="BH75" s="60">
        <v>0</v>
      </c>
      <c r="BI75" s="61" t="s">
        <v>124</v>
      </c>
      <c r="BJ75" s="60"/>
      <c r="BK75" s="60"/>
      <c r="BL75" s="61" t="s">
        <v>130</v>
      </c>
      <c r="BM75" s="61" t="s">
        <v>125</v>
      </c>
      <c r="BN75" s="61" t="s">
        <v>125</v>
      </c>
      <c r="BO75" s="60"/>
      <c r="BP75" s="60"/>
      <c r="BQ75" s="61" t="s">
        <v>125</v>
      </c>
      <c r="BR75" s="61" t="s">
        <v>125</v>
      </c>
      <c r="BS75" s="61" t="s">
        <v>125</v>
      </c>
      <c r="BT75" s="61" t="s">
        <v>125</v>
      </c>
      <c r="BU75" s="61" t="s">
        <v>364</v>
      </c>
      <c r="BV75" s="61" t="s">
        <v>131</v>
      </c>
      <c r="BW75" s="61" t="s">
        <v>125</v>
      </c>
      <c r="BX75" s="61" t="s">
        <v>125</v>
      </c>
      <c r="BY75" s="61" t="s">
        <v>125</v>
      </c>
      <c r="BZ75" s="61" t="s">
        <v>125</v>
      </c>
      <c r="CA75" s="61" t="s">
        <v>125</v>
      </c>
      <c r="CB75" s="61" t="s">
        <v>125</v>
      </c>
      <c r="CC75" s="60">
        <v>0</v>
      </c>
      <c r="CD75" s="60">
        <v>0</v>
      </c>
      <c r="CE75" s="60">
        <v>0</v>
      </c>
      <c r="CF75" s="63"/>
      <c r="CG75" s="63"/>
      <c r="CH75" s="61" t="s">
        <v>125</v>
      </c>
      <c r="CI75" s="64"/>
      <c r="CJ75" s="60"/>
      <c r="CK75" s="61" t="s">
        <v>125</v>
      </c>
      <c r="CL75" s="60"/>
      <c r="CM75" s="60"/>
      <c r="CN75" s="61" t="s">
        <v>125</v>
      </c>
      <c r="CO75" s="60"/>
      <c r="CP75" s="60"/>
      <c r="CQ75" s="61" t="s">
        <v>125</v>
      </c>
      <c r="CR75" s="60"/>
      <c r="CS75" s="60"/>
      <c r="CT75" s="61" t="s">
        <v>125</v>
      </c>
      <c r="CU75" s="61" t="s">
        <v>125</v>
      </c>
      <c r="CV75" s="61" t="s">
        <v>125</v>
      </c>
      <c r="CW75" s="61" t="s">
        <v>125</v>
      </c>
      <c r="CX75" s="61" t="s">
        <v>125</v>
      </c>
      <c r="CY75" s="61" t="s">
        <v>125</v>
      </c>
      <c r="CZ75" s="63">
        <v>40544</v>
      </c>
      <c r="DA75" s="61" t="s">
        <v>352</v>
      </c>
      <c r="DB75" s="61" t="s">
        <v>125</v>
      </c>
      <c r="DC75" s="61" t="s">
        <v>313</v>
      </c>
      <c r="DD75" s="61" t="s">
        <v>314</v>
      </c>
      <c r="DE75" s="61" t="s">
        <v>125</v>
      </c>
      <c r="DF75" s="61" t="s">
        <v>125</v>
      </c>
      <c r="DG75" s="61" t="s">
        <v>125</v>
      </c>
      <c r="DH75" s="60">
        <v>0</v>
      </c>
      <c r="DI75" s="61" t="s">
        <v>125</v>
      </c>
      <c r="DJ75" s="61" t="s">
        <v>132</v>
      </c>
      <c r="DK75" s="61" t="s">
        <v>125</v>
      </c>
      <c r="DL75" s="61" t="s">
        <v>125</v>
      </c>
      <c r="DM75" s="61" t="s">
        <v>125</v>
      </c>
      <c r="DN75" s="61" t="s">
        <v>486</v>
      </c>
      <c r="DO75" s="61" t="s">
        <v>485</v>
      </c>
      <c r="DP75" s="61" t="s">
        <v>125</v>
      </c>
      <c r="DQ75" s="61" t="s">
        <v>125</v>
      </c>
      <c r="DR75" s="61" t="s">
        <v>125</v>
      </c>
      <c r="DS75" s="61" t="s">
        <v>125</v>
      </c>
      <c r="DT75" s="61" t="s">
        <v>125</v>
      </c>
      <c r="DU75" s="61" t="s">
        <v>363</v>
      </c>
      <c r="DV75" s="61" t="s">
        <v>125</v>
      </c>
      <c r="DW75" s="61" t="s">
        <v>125</v>
      </c>
    </row>
    <row r="76" spans="2:127" x14ac:dyDescent="0.25">
      <c r="B76" s="60">
        <v>12419</v>
      </c>
      <c r="C76" s="63">
        <v>40179</v>
      </c>
      <c r="D76" s="64">
        <v>0</v>
      </c>
      <c r="E76" s="61" t="s">
        <v>302</v>
      </c>
      <c r="F76" s="61" t="s">
        <v>303</v>
      </c>
      <c r="G76" s="61" t="s">
        <v>122</v>
      </c>
      <c r="H76" s="61" t="s">
        <v>361</v>
      </c>
      <c r="I76" s="61" t="s">
        <v>305</v>
      </c>
      <c r="J76" s="61" t="s">
        <v>315</v>
      </c>
      <c r="K76" s="61" t="s">
        <v>133</v>
      </c>
      <c r="L76" s="60">
        <v>-42</v>
      </c>
      <c r="M76" s="61" t="s">
        <v>306</v>
      </c>
      <c r="N76" s="60">
        <v>-368928</v>
      </c>
      <c r="O76" s="61" t="s">
        <v>485</v>
      </c>
      <c r="P76" s="60">
        <v>30</v>
      </c>
      <c r="Q76" s="60">
        <v>73.904800168789905</v>
      </c>
      <c r="R76" s="84">
        <f>'Price Book'!$G$12*('Exchange Rates FWD'!$Z$9)</f>
        <v>73.904800168789109</v>
      </c>
      <c r="S76" s="22">
        <f t="shared" si="0"/>
        <v>7.9580786405131221E-13</v>
      </c>
      <c r="T76" s="60">
        <v>8784</v>
      </c>
      <c r="U76" s="60">
        <v>-27265550.116671301</v>
      </c>
      <c r="V76" s="22">
        <f t="shared" si="1"/>
        <v>-27265550.116671324</v>
      </c>
      <c r="W76" s="22">
        <f t="shared" si="2"/>
        <v>-8.1977960081959587E-16</v>
      </c>
      <c r="X76" s="60">
        <v>-27265550.116671301</v>
      </c>
      <c r="Y76" s="61" t="s">
        <v>134</v>
      </c>
      <c r="Z76" s="60"/>
      <c r="AA76" s="60"/>
      <c r="AB76" s="61" t="s">
        <v>126</v>
      </c>
      <c r="AC76" s="61" t="s">
        <v>126</v>
      </c>
      <c r="AD76" s="61" t="s">
        <v>127</v>
      </c>
      <c r="AE76" s="61" t="s">
        <v>124</v>
      </c>
      <c r="AF76" s="61" t="s">
        <v>308</v>
      </c>
      <c r="AG76" s="61" t="s">
        <v>352</v>
      </c>
      <c r="AH76" s="61" t="s">
        <v>125</v>
      </c>
      <c r="AI76" s="61" t="s">
        <v>125</v>
      </c>
      <c r="AJ76" s="61" t="s">
        <v>125</v>
      </c>
      <c r="AK76" s="61" t="s">
        <v>125</v>
      </c>
      <c r="AL76" s="61" t="s">
        <v>125</v>
      </c>
      <c r="AM76" s="63">
        <v>40909</v>
      </c>
      <c r="AN76" s="63">
        <v>41274</v>
      </c>
      <c r="AO76" s="61" t="s">
        <v>128</v>
      </c>
      <c r="AP76" s="60">
        <v>8784</v>
      </c>
      <c r="AQ76" s="61" t="s">
        <v>125</v>
      </c>
      <c r="AR76" s="60"/>
      <c r="AS76" s="63"/>
      <c r="AT76" s="61" t="s">
        <v>125</v>
      </c>
      <c r="AU76" s="61" t="s">
        <v>125</v>
      </c>
      <c r="AV76" s="61" t="s">
        <v>310</v>
      </c>
      <c r="AW76" s="61" t="s">
        <v>129</v>
      </c>
      <c r="AX76" s="60">
        <v>0</v>
      </c>
      <c r="AY76" s="60">
        <v>0</v>
      </c>
      <c r="AZ76" s="61" t="s">
        <v>124</v>
      </c>
      <c r="BA76" s="60">
        <v>0</v>
      </c>
      <c r="BB76" s="60">
        <v>0</v>
      </c>
      <c r="BC76" s="61" t="s">
        <v>124</v>
      </c>
      <c r="BD76" s="60">
        <v>0</v>
      </c>
      <c r="BE76" s="60">
        <v>0</v>
      </c>
      <c r="BF76" s="61" t="s">
        <v>124</v>
      </c>
      <c r="BG76" s="60">
        <v>0</v>
      </c>
      <c r="BH76" s="60">
        <v>0</v>
      </c>
      <c r="BI76" s="61" t="s">
        <v>124</v>
      </c>
      <c r="BJ76" s="60"/>
      <c r="BK76" s="60"/>
      <c r="BL76" s="61" t="s">
        <v>130</v>
      </c>
      <c r="BM76" s="61" t="s">
        <v>125</v>
      </c>
      <c r="BN76" s="61" t="s">
        <v>125</v>
      </c>
      <c r="BO76" s="60"/>
      <c r="BP76" s="60"/>
      <c r="BQ76" s="61" t="s">
        <v>125</v>
      </c>
      <c r="BR76" s="61" t="s">
        <v>125</v>
      </c>
      <c r="BS76" s="61" t="s">
        <v>125</v>
      </c>
      <c r="BT76" s="61" t="s">
        <v>125</v>
      </c>
      <c r="BU76" s="61" t="s">
        <v>365</v>
      </c>
      <c r="BV76" s="61" t="s">
        <v>131</v>
      </c>
      <c r="BW76" s="61" t="s">
        <v>125</v>
      </c>
      <c r="BX76" s="61" t="s">
        <v>125</v>
      </c>
      <c r="BY76" s="61" t="s">
        <v>125</v>
      </c>
      <c r="BZ76" s="61" t="s">
        <v>125</v>
      </c>
      <c r="CA76" s="61" t="s">
        <v>125</v>
      </c>
      <c r="CB76" s="61" t="s">
        <v>125</v>
      </c>
      <c r="CC76" s="60">
        <v>0</v>
      </c>
      <c r="CD76" s="60">
        <v>0</v>
      </c>
      <c r="CE76" s="60">
        <v>0</v>
      </c>
      <c r="CF76" s="63"/>
      <c r="CG76" s="63"/>
      <c r="CH76" s="61" t="s">
        <v>125</v>
      </c>
      <c r="CI76" s="64"/>
      <c r="CJ76" s="60"/>
      <c r="CK76" s="61" t="s">
        <v>125</v>
      </c>
      <c r="CL76" s="60"/>
      <c r="CM76" s="60"/>
      <c r="CN76" s="61" t="s">
        <v>125</v>
      </c>
      <c r="CO76" s="60"/>
      <c r="CP76" s="60"/>
      <c r="CQ76" s="61" t="s">
        <v>125</v>
      </c>
      <c r="CR76" s="60"/>
      <c r="CS76" s="60"/>
      <c r="CT76" s="61" t="s">
        <v>125</v>
      </c>
      <c r="CU76" s="61" t="s">
        <v>125</v>
      </c>
      <c r="CV76" s="61" t="s">
        <v>125</v>
      </c>
      <c r="CW76" s="61" t="s">
        <v>125</v>
      </c>
      <c r="CX76" s="61" t="s">
        <v>125</v>
      </c>
      <c r="CY76" s="61" t="s">
        <v>125</v>
      </c>
      <c r="CZ76" s="63">
        <v>40544</v>
      </c>
      <c r="DA76" s="61" t="s">
        <v>352</v>
      </c>
      <c r="DB76" s="61" t="s">
        <v>125</v>
      </c>
      <c r="DC76" s="61" t="s">
        <v>313</v>
      </c>
      <c r="DD76" s="61" t="s">
        <v>314</v>
      </c>
      <c r="DE76" s="61" t="s">
        <v>125</v>
      </c>
      <c r="DF76" s="61" t="s">
        <v>125</v>
      </c>
      <c r="DG76" s="61" t="s">
        <v>125</v>
      </c>
      <c r="DH76" s="60">
        <v>0</v>
      </c>
      <c r="DI76" s="61" t="s">
        <v>125</v>
      </c>
      <c r="DJ76" s="61" t="s">
        <v>132</v>
      </c>
      <c r="DK76" s="61" t="s">
        <v>125</v>
      </c>
      <c r="DL76" s="61" t="s">
        <v>125</v>
      </c>
      <c r="DM76" s="61" t="s">
        <v>125</v>
      </c>
      <c r="DN76" s="61" t="s">
        <v>486</v>
      </c>
      <c r="DO76" s="61" t="s">
        <v>485</v>
      </c>
      <c r="DP76" s="61" t="s">
        <v>125</v>
      </c>
      <c r="DQ76" s="61" t="s">
        <v>125</v>
      </c>
      <c r="DR76" s="61" t="s">
        <v>125</v>
      </c>
      <c r="DS76" s="61" t="s">
        <v>125</v>
      </c>
      <c r="DT76" s="61" t="s">
        <v>125</v>
      </c>
      <c r="DU76" s="61" t="s">
        <v>363</v>
      </c>
      <c r="DV76" s="61" t="s">
        <v>125</v>
      </c>
      <c r="DW76" s="61" t="s">
        <v>125</v>
      </c>
    </row>
    <row r="77" spans="2:127" x14ac:dyDescent="0.25">
      <c r="B77" s="60">
        <v>12517</v>
      </c>
      <c r="C77" s="63">
        <v>40179</v>
      </c>
      <c r="D77" s="64">
        <v>0</v>
      </c>
      <c r="E77" s="61" t="s">
        <v>302</v>
      </c>
      <c r="F77" s="61" t="s">
        <v>303</v>
      </c>
      <c r="G77" s="61" t="s">
        <v>122</v>
      </c>
      <c r="H77" s="61" t="s">
        <v>361</v>
      </c>
      <c r="I77" s="61" t="s">
        <v>305</v>
      </c>
      <c r="J77" s="61" t="s">
        <v>315</v>
      </c>
      <c r="K77" s="61" t="s">
        <v>123</v>
      </c>
      <c r="L77" s="60">
        <v>40</v>
      </c>
      <c r="M77" s="61" t="s">
        <v>306</v>
      </c>
      <c r="N77" s="60">
        <v>351360</v>
      </c>
      <c r="O77" s="61" t="s">
        <v>485</v>
      </c>
      <c r="P77" s="60">
        <v>28</v>
      </c>
      <c r="Q77" s="60">
        <v>73.904800168789905</v>
      </c>
      <c r="R77" s="84">
        <f>'Price Book'!$G$12*('Exchange Rates FWD'!$Z$9)</f>
        <v>73.904800168789109</v>
      </c>
      <c r="S77" s="22">
        <f t="shared" si="0"/>
        <v>7.9580786405131221E-13</v>
      </c>
      <c r="T77" s="60">
        <v>8784</v>
      </c>
      <c r="U77" s="60">
        <v>25967190.587306</v>
      </c>
      <c r="V77" s="22">
        <f t="shared" si="1"/>
        <v>25967190.587306023</v>
      </c>
      <c r="W77" s="22">
        <f t="shared" si="2"/>
        <v>-8.607685808605757E-16</v>
      </c>
      <c r="X77" s="60">
        <v>25967190.587306</v>
      </c>
      <c r="Y77" s="61" t="s">
        <v>134</v>
      </c>
      <c r="Z77" s="60"/>
      <c r="AA77" s="60"/>
      <c r="AB77" s="61" t="s">
        <v>126</v>
      </c>
      <c r="AC77" s="61" t="s">
        <v>126</v>
      </c>
      <c r="AD77" s="61" t="s">
        <v>127</v>
      </c>
      <c r="AE77" s="61" t="s">
        <v>408</v>
      </c>
      <c r="AF77" s="61" t="s">
        <v>308</v>
      </c>
      <c r="AG77" s="61" t="s">
        <v>352</v>
      </c>
      <c r="AH77" s="61" t="s">
        <v>125</v>
      </c>
      <c r="AI77" s="61" t="s">
        <v>125</v>
      </c>
      <c r="AJ77" s="61" t="s">
        <v>125</v>
      </c>
      <c r="AK77" s="61" t="s">
        <v>125</v>
      </c>
      <c r="AL77" s="61" t="s">
        <v>125</v>
      </c>
      <c r="AM77" s="63">
        <v>40909</v>
      </c>
      <c r="AN77" s="63">
        <v>41274</v>
      </c>
      <c r="AO77" s="61" t="s">
        <v>128</v>
      </c>
      <c r="AP77" s="60">
        <v>8784</v>
      </c>
      <c r="AQ77" s="61" t="s">
        <v>125</v>
      </c>
      <c r="AR77" s="60"/>
      <c r="AS77" s="63"/>
      <c r="AT77" s="61" t="s">
        <v>125</v>
      </c>
      <c r="AU77" s="61" t="s">
        <v>125</v>
      </c>
      <c r="AV77" s="61" t="s">
        <v>310</v>
      </c>
      <c r="AW77" s="61" t="s">
        <v>129</v>
      </c>
      <c r="AX77" s="60">
        <v>0</v>
      </c>
      <c r="AY77" s="60">
        <v>0</v>
      </c>
      <c r="AZ77" s="61" t="s">
        <v>408</v>
      </c>
      <c r="BA77" s="60">
        <v>0</v>
      </c>
      <c r="BB77" s="60">
        <v>0</v>
      </c>
      <c r="BC77" s="61" t="s">
        <v>408</v>
      </c>
      <c r="BD77" s="60">
        <v>0</v>
      </c>
      <c r="BE77" s="60">
        <v>0</v>
      </c>
      <c r="BF77" s="61" t="s">
        <v>408</v>
      </c>
      <c r="BG77" s="60">
        <v>0</v>
      </c>
      <c r="BH77" s="60">
        <v>0</v>
      </c>
      <c r="BI77" s="61" t="s">
        <v>408</v>
      </c>
      <c r="BJ77" s="60"/>
      <c r="BK77" s="60"/>
      <c r="BL77" s="61" t="s">
        <v>130</v>
      </c>
      <c r="BM77" s="61" t="s">
        <v>125</v>
      </c>
      <c r="BN77" s="61" t="s">
        <v>125</v>
      </c>
      <c r="BO77" s="60"/>
      <c r="BP77" s="60"/>
      <c r="BQ77" s="61" t="s">
        <v>125</v>
      </c>
      <c r="BR77" s="61" t="s">
        <v>125</v>
      </c>
      <c r="BS77" s="61" t="s">
        <v>125</v>
      </c>
      <c r="BT77" s="61" t="s">
        <v>125</v>
      </c>
      <c r="BU77" s="61" t="s">
        <v>453</v>
      </c>
      <c r="BV77" s="61" t="s">
        <v>131</v>
      </c>
      <c r="BW77" s="61" t="s">
        <v>125</v>
      </c>
      <c r="BX77" s="61" t="s">
        <v>125</v>
      </c>
      <c r="BY77" s="61" t="s">
        <v>125</v>
      </c>
      <c r="BZ77" s="61" t="s">
        <v>125</v>
      </c>
      <c r="CA77" s="61" t="s">
        <v>125</v>
      </c>
      <c r="CB77" s="61" t="s">
        <v>125</v>
      </c>
      <c r="CC77" s="60">
        <v>0</v>
      </c>
      <c r="CD77" s="60">
        <v>0</v>
      </c>
      <c r="CE77" s="60">
        <v>0</v>
      </c>
      <c r="CF77" s="63"/>
      <c r="CG77" s="63"/>
      <c r="CH77" s="61" t="s">
        <v>125</v>
      </c>
      <c r="CI77" s="64"/>
      <c r="CJ77" s="60"/>
      <c r="CK77" s="61" t="s">
        <v>125</v>
      </c>
      <c r="CL77" s="60"/>
      <c r="CM77" s="60"/>
      <c r="CN77" s="61" t="s">
        <v>125</v>
      </c>
      <c r="CO77" s="60"/>
      <c r="CP77" s="60"/>
      <c r="CQ77" s="61" t="s">
        <v>125</v>
      </c>
      <c r="CR77" s="60"/>
      <c r="CS77" s="60"/>
      <c r="CT77" s="61" t="s">
        <v>125</v>
      </c>
      <c r="CU77" s="61" t="s">
        <v>125</v>
      </c>
      <c r="CV77" s="61" t="s">
        <v>125</v>
      </c>
      <c r="CW77" s="61" t="s">
        <v>125</v>
      </c>
      <c r="CX77" s="61" t="s">
        <v>125</v>
      </c>
      <c r="CY77" s="61" t="s">
        <v>125</v>
      </c>
      <c r="CZ77" s="63">
        <v>40848</v>
      </c>
      <c r="DA77" s="61" t="s">
        <v>352</v>
      </c>
      <c r="DB77" s="61" t="s">
        <v>125</v>
      </c>
      <c r="DC77" s="61" t="s">
        <v>313</v>
      </c>
      <c r="DD77" s="61" t="s">
        <v>314</v>
      </c>
      <c r="DE77" s="61" t="s">
        <v>125</v>
      </c>
      <c r="DF77" s="61" t="s">
        <v>125</v>
      </c>
      <c r="DG77" s="61" t="s">
        <v>125</v>
      </c>
      <c r="DH77" s="60">
        <v>0</v>
      </c>
      <c r="DI77" s="61" t="s">
        <v>125</v>
      </c>
      <c r="DJ77" s="61" t="s">
        <v>132</v>
      </c>
      <c r="DK77" s="61" t="s">
        <v>125</v>
      </c>
      <c r="DL77" s="61" t="s">
        <v>125</v>
      </c>
      <c r="DM77" s="61" t="s">
        <v>125</v>
      </c>
      <c r="DN77" s="61" t="s">
        <v>486</v>
      </c>
      <c r="DO77" s="61" t="s">
        <v>485</v>
      </c>
      <c r="DP77" s="61" t="s">
        <v>125</v>
      </c>
      <c r="DQ77" s="61" t="s">
        <v>125</v>
      </c>
      <c r="DR77" s="61" t="s">
        <v>125</v>
      </c>
      <c r="DS77" s="61" t="s">
        <v>125</v>
      </c>
      <c r="DT77" s="61" t="s">
        <v>125</v>
      </c>
      <c r="DU77" s="61" t="s">
        <v>454</v>
      </c>
      <c r="DV77" s="61" t="s">
        <v>125</v>
      </c>
      <c r="DW77" s="61" t="s">
        <v>125</v>
      </c>
    </row>
    <row r="78" spans="2:127" x14ac:dyDescent="0.25">
      <c r="B78" s="60">
        <v>12519</v>
      </c>
      <c r="C78" s="63">
        <v>40483</v>
      </c>
      <c r="D78" s="64">
        <v>0</v>
      </c>
      <c r="E78" s="61" t="s">
        <v>302</v>
      </c>
      <c r="F78" s="61" t="s">
        <v>303</v>
      </c>
      <c r="G78" s="61" t="s">
        <v>122</v>
      </c>
      <c r="H78" s="61" t="s">
        <v>361</v>
      </c>
      <c r="I78" s="61" t="s">
        <v>305</v>
      </c>
      <c r="J78" s="61" t="s">
        <v>315</v>
      </c>
      <c r="K78" s="61" t="s">
        <v>123</v>
      </c>
      <c r="L78" s="60">
        <v>41</v>
      </c>
      <c r="M78" s="61" t="s">
        <v>306</v>
      </c>
      <c r="N78" s="60">
        <v>360144</v>
      </c>
      <c r="O78" s="61" t="s">
        <v>485</v>
      </c>
      <c r="P78" s="60">
        <v>29</v>
      </c>
      <c r="Q78" s="60">
        <v>73.904800168789905</v>
      </c>
      <c r="R78" s="84">
        <f>'Price Book'!$G$12*('Exchange Rates FWD'!$Z$9)</f>
        <v>73.904800168789109</v>
      </c>
      <c r="S78" s="22">
        <f t="shared" si="0"/>
        <v>7.9580786405131221E-13</v>
      </c>
      <c r="T78" s="60">
        <v>8784</v>
      </c>
      <c r="U78" s="60">
        <v>26616370.351988699</v>
      </c>
      <c r="V78" s="22">
        <f t="shared" si="1"/>
        <v>26616370.351988669</v>
      </c>
      <c r="W78" s="22">
        <f t="shared" si="2"/>
        <v>1.1196989669731044E-15</v>
      </c>
      <c r="X78" s="60">
        <v>26616370.351988699</v>
      </c>
      <c r="Y78" s="61" t="s">
        <v>134</v>
      </c>
      <c r="Z78" s="60"/>
      <c r="AA78" s="60"/>
      <c r="AB78" s="61" t="s">
        <v>126</v>
      </c>
      <c r="AC78" s="61" t="s">
        <v>126</v>
      </c>
      <c r="AD78" s="61" t="s">
        <v>127</v>
      </c>
      <c r="AE78" s="61" t="s">
        <v>408</v>
      </c>
      <c r="AF78" s="61" t="s">
        <v>308</v>
      </c>
      <c r="AG78" s="61" t="s">
        <v>352</v>
      </c>
      <c r="AH78" s="61" t="s">
        <v>125</v>
      </c>
      <c r="AI78" s="61" t="s">
        <v>125</v>
      </c>
      <c r="AJ78" s="61" t="s">
        <v>125</v>
      </c>
      <c r="AK78" s="61" t="s">
        <v>125</v>
      </c>
      <c r="AL78" s="61" t="s">
        <v>125</v>
      </c>
      <c r="AM78" s="63">
        <v>40909</v>
      </c>
      <c r="AN78" s="63">
        <v>41274</v>
      </c>
      <c r="AO78" s="61" t="s">
        <v>128</v>
      </c>
      <c r="AP78" s="60">
        <v>8784</v>
      </c>
      <c r="AQ78" s="61" t="s">
        <v>125</v>
      </c>
      <c r="AR78" s="60"/>
      <c r="AS78" s="63"/>
      <c r="AT78" s="61" t="s">
        <v>125</v>
      </c>
      <c r="AU78" s="61" t="s">
        <v>125</v>
      </c>
      <c r="AV78" s="61" t="s">
        <v>310</v>
      </c>
      <c r="AW78" s="61" t="s">
        <v>129</v>
      </c>
      <c r="AX78" s="60">
        <v>0</v>
      </c>
      <c r="AY78" s="60">
        <v>0</v>
      </c>
      <c r="AZ78" s="61" t="s">
        <v>408</v>
      </c>
      <c r="BA78" s="60">
        <v>0</v>
      </c>
      <c r="BB78" s="60">
        <v>0</v>
      </c>
      <c r="BC78" s="61" t="s">
        <v>408</v>
      </c>
      <c r="BD78" s="60">
        <v>0</v>
      </c>
      <c r="BE78" s="60">
        <v>0</v>
      </c>
      <c r="BF78" s="61" t="s">
        <v>408</v>
      </c>
      <c r="BG78" s="60">
        <v>0</v>
      </c>
      <c r="BH78" s="60">
        <v>0</v>
      </c>
      <c r="BI78" s="61" t="s">
        <v>408</v>
      </c>
      <c r="BJ78" s="60"/>
      <c r="BK78" s="60"/>
      <c r="BL78" s="61" t="s">
        <v>130</v>
      </c>
      <c r="BM78" s="61" t="s">
        <v>125</v>
      </c>
      <c r="BN78" s="61" t="s">
        <v>125</v>
      </c>
      <c r="BO78" s="60"/>
      <c r="BP78" s="60"/>
      <c r="BQ78" s="61" t="s">
        <v>125</v>
      </c>
      <c r="BR78" s="61" t="s">
        <v>125</v>
      </c>
      <c r="BS78" s="61" t="s">
        <v>125</v>
      </c>
      <c r="BT78" s="61" t="s">
        <v>125</v>
      </c>
      <c r="BU78" s="61" t="s">
        <v>455</v>
      </c>
      <c r="BV78" s="61" t="s">
        <v>131</v>
      </c>
      <c r="BW78" s="61" t="s">
        <v>125</v>
      </c>
      <c r="BX78" s="61" t="s">
        <v>125</v>
      </c>
      <c r="BY78" s="61" t="s">
        <v>125</v>
      </c>
      <c r="BZ78" s="61" t="s">
        <v>125</v>
      </c>
      <c r="CA78" s="61" t="s">
        <v>125</v>
      </c>
      <c r="CB78" s="61" t="s">
        <v>125</v>
      </c>
      <c r="CC78" s="60">
        <v>0</v>
      </c>
      <c r="CD78" s="60">
        <v>0</v>
      </c>
      <c r="CE78" s="60">
        <v>0</v>
      </c>
      <c r="CF78" s="63"/>
      <c r="CG78" s="63"/>
      <c r="CH78" s="61" t="s">
        <v>125</v>
      </c>
      <c r="CI78" s="64"/>
      <c r="CJ78" s="60"/>
      <c r="CK78" s="61" t="s">
        <v>125</v>
      </c>
      <c r="CL78" s="60"/>
      <c r="CM78" s="60"/>
      <c r="CN78" s="61" t="s">
        <v>125</v>
      </c>
      <c r="CO78" s="60"/>
      <c r="CP78" s="60"/>
      <c r="CQ78" s="61" t="s">
        <v>125</v>
      </c>
      <c r="CR78" s="60"/>
      <c r="CS78" s="60"/>
      <c r="CT78" s="61" t="s">
        <v>125</v>
      </c>
      <c r="CU78" s="61" t="s">
        <v>125</v>
      </c>
      <c r="CV78" s="61" t="s">
        <v>125</v>
      </c>
      <c r="CW78" s="61" t="s">
        <v>125</v>
      </c>
      <c r="CX78" s="61" t="s">
        <v>125</v>
      </c>
      <c r="CY78" s="61" t="s">
        <v>125</v>
      </c>
      <c r="CZ78" s="63">
        <v>40848</v>
      </c>
      <c r="DA78" s="61" t="s">
        <v>352</v>
      </c>
      <c r="DB78" s="61" t="s">
        <v>125</v>
      </c>
      <c r="DC78" s="61" t="s">
        <v>313</v>
      </c>
      <c r="DD78" s="61" t="s">
        <v>314</v>
      </c>
      <c r="DE78" s="61" t="s">
        <v>125</v>
      </c>
      <c r="DF78" s="61" t="s">
        <v>125</v>
      </c>
      <c r="DG78" s="61" t="s">
        <v>125</v>
      </c>
      <c r="DH78" s="60">
        <v>0</v>
      </c>
      <c r="DI78" s="61" t="s">
        <v>125</v>
      </c>
      <c r="DJ78" s="61" t="s">
        <v>132</v>
      </c>
      <c r="DK78" s="61" t="s">
        <v>125</v>
      </c>
      <c r="DL78" s="61" t="s">
        <v>125</v>
      </c>
      <c r="DM78" s="61" t="s">
        <v>125</v>
      </c>
      <c r="DN78" s="61" t="s">
        <v>486</v>
      </c>
      <c r="DO78" s="61" t="s">
        <v>485</v>
      </c>
      <c r="DP78" s="61" t="s">
        <v>125</v>
      </c>
      <c r="DQ78" s="61" t="s">
        <v>125</v>
      </c>
      <c r="DR78" s="61" t="s">
        <v>125</v>
      </c>
      <c r="DS78" s="61" t="s">
        <v>125</v>
      </c>
      <c r="DT78" s="61" t="s">
        <v>125</v>
      </c>
      <c r="DU78" s="61" t="s">
        <v>454</v>
      </c>
      <c r="DV78" s="61" t="s">
        <v>125</v>
      </c>
      <c r="DW78" s="61" t="s">
        <v>125</v>
      </c>
    </row>
    <row r="79" spans="2:127" x14ac:dyDescent="0.25">
      <c r="B79" s="60">
        <v>12521</v>
      </c>
      <c r="C79" s="63">
        <v>40179</v>
      </c>
      <c r="D79" s="64">
        <v>0</v>
      </c>
      <c r="E79" s="61" t="s">
        <v>302</v>
      </c>
      <c r="F79" s="61" t="s">
        <v>303</v>
      </c>
      <c r="G79" s="61" t="s">
        <v>122</v>
      </c>
      <c r="H79" s="61" t="s">
        <v>361</v>
      </c>
      <c r="I79" s="61" t="s">
        <v>305</v>
      </c>
      <c r="J79" s="61" t="s">
        <v>315</v>
      </c>
      <c r="K79" s="61" t="s">
        <v>133</v>
      </c>
      <c r="L79" s="60">
        <v>-42</v>
      </c>
      <c r="M79" s="61" t="s">
        <v>306</v>
      </c>
      <c r="N79" s="60">
        <v>-368928</v>
      </c>
      <c r="O79" s="61" t="s">
        <v>485</v>
      </c>
      <c r="P79" s="60">
        <v>30</v>
      </c>
      <c r="Q79" s="60">
        <v>73.904800168789905</v>
      </c>
      <c r="R79" s="84">
        <f>'Price Book'!$G$12*('Exchange Rates FWD'!$Z$9)</f>
        <v>73.904800168789109</v>
      </c>
      <c r="S79" s="22">
        <f t="shared" si="0"/>
        <v>7.9580786405131221E-13</v>
      </c>
      <c r="T79" s="60">
        <v>8784</v>
      </c>
      <c r="U79" s="60">
        <v>-27265550.116671301</v>
      </c>
      <c r="V79" s="22">
        <f t="shared" si="1"/>
        <v>-27265550.116671324</v>
      </c>
      <c r="W79" s="22">
        <f t="shared" si="2"/>
        <v>-8.1977960081959587E-16</v>
      </c>
      <c r="X79" s="60">
        <v>-27265550.116671301</v>
      </c>
      <c r="Y79" s="61" t="s">
        <v>134</v>
      </c>
      <c r="Z79" s="60"/>
      <c r="AA79" s="60"/>
      <c r="AB79" s="61" t="s">
        <v>126</v>
      </c>
      <c r="AC79" s="61" t="s">
        <v>126</v>
      </c>
      <c r="AD79" s="61" t="s">
        <v>127</v>
      </c>
      <c r="AE79" s="61" t="s">
        <v>408</v>
      </c>
      <c r="AF79" s="61" t="s">
        <v>308</v>
      </c>
      <c r="AG79" s="61" t="s">
        <v>352</v>
      </c>
      <c r="AH79" s="61" t="s">
        <v>125</v>
      </c>
      <c r="AI79" s="61" t="s">
        <v>125</v>
      </c>
      <c r="AJ79" s="61" t="s">
        <v>125</v>
      </c>
      <c r="AK79" s="61" t="s">
        <v>125</v>
      </c>
      <c r="AL79" s="61" t="s">
        <v>125</v>
      </c>
      <c r="AM79" s="63">
        <v>40909</v>
      </c>
      <c r="AN79" s="63">
        <v>41274</v>
      </c>
      <c r="AO79" s="61" t="s">
        <v>128</v>
      </c>
      <c r="AP79" s="60">
        <v>8784</v>
      </c>
      <c r="AQ79" s="61" t="s">
        <v>125</v>
      </c>
      <c r="AR79" s="60"/>
      <c r="AS79" s="63"/>
      <c r="AT79" s="61" t="s">
        <v>125</v>
      </c>
      <c r="AU79" s="61" t="s">
        <v>125</v>
      </c>
      <c r="AV79" s="61" t="s">
        <v>310</v>
      </c>
      <c r="AW79" s="61" t="s">
        <v>129</v>
      </c>
      <c r="AX79" s="60">
        <v>0</v>
      </c>
      <c r="AY79" s="60">
        <v>0</v>
      </c>
      <c r="AZ79" s="61" t="s">
        <v>408</v>
      </c>
      <c r="BA79" s="60">
        <v>0</v>
      </c>
      <c r="BB79" s="60">
        <v>0</v>
      </c>
      <c r="BC79" s="61" t="s">
        <v>408</v>
      </c>
      <c r="BD79" s="60">
        <v>0</v>
      </c>
      <c r="BE79" s="60">
        <v>0</v>
      </c>
      <c r="BF79" s="61" t="s">
        <v>408</v>
      </c>
      <c r="BG79" s="60">
        <v>0</v>
      </c>
      <c r="BH79" s="60">
        <v>0</v>
      </c>
      <c r="BI79" s="61" t="s">
        <v>408</v>
      </c>
      <c r="BJ79" s="60"/>
      <c r="BK79" s="60"/>
      <c r="BL79" s="61" t="s">
        <v>130</v>
      </c>
      <c r="BM79" s="61" t="s">
        <v>125</v>
      </c>
      <c r="BN79" s="61" t="s">
        <v>125</v>
      </c>
      <c r="BO79" s="60"/>
      <c r="BP79" s="60"/>
      <c r="BQ79" s="61" t="s">
        <v>125</v>
      </c>
      <c r="BR79" s="61" t="s">
        <v>125</v>
      </c>
      <c r="BS79" s="61" t="s">
        <v>125</v>
      </c>
      <c r="BT79" s="61" t="s">
        <v>125</v>
      </c>
      <c r="BU79" s="61" t="s">
        <v>456</v>
      </c>
      <c r="BV79" s="61" t="s">
        <v>131</v>
      </c>
      <c r="BW79" s="61" t="s">
        <v>125</v>
      </c>
      <c r="BX79" s="61" t="s">
        <v>125</v>
      </c>
      <c r="BY79" s="61" t="s">
        <v>125</v>
      </c>
      <c r="BZ79" s="61" t="s">
        <v>125</v>
      </c>
      <c r="CA79" s="61" t="s">
        <v>125</v>
      </c>
      <c r="CB79" s="61" t="s">
        <v>125</v>
      </c>
      <c r="CC79" s="60">
        <v>0</v>
      </c>
      <c r="CD79" s="60">
        <v>0</v>
      </c>
      <c r="CE79" s="60">
        <v>0</v>
      </c>
      <c r="CF79" s="63"/>
      <c r="CG79" s="63"/>
      <c r="CH79" s="61" t="s">
        <v>125</v>
      </c>
      <c r="CI79" s="64"/>
      <c r="CJ79" s="60"/>
      <c r="CK79" s="61" t="s">
        <v>125</v>
      </c>
      <c r="CL79" s="60"/>
      <c r="CM79" s="60"/>
      <c r="CN79" s="61" t="s">
        <v>125</v>
      </c>
      <c r="CO79" s="60"/>
      <c r="CP79" s="60"/>
      <c r="CQ79" s="61" t="s">
        <v>125</v>
      </c>
      <c r="CR79" s="60"/>
      <c r="CS79" s="60"/>
      <c r="CT79" s="61" t="s">
        <v>125</v>
      </c>
      <c r="CU79" s="61" t="s">
        <v>125</v>
      </c>
      <c r="CV79" s="61" t="s">
        <v>125</v>
      </c>
      <c r="CW79" s="61" t="s">
        <v>125</v>
      </c>
      <c r="CX79" s="61" t="s">
        <v>125</v>
      </c>
      <c r="CY79" s="61" t="s">
        <v>125</v>
      </c>
      <c r="CZ79" s="63">
        <v>40848</v>
      </c>
      <c r="DA79" s="61" t="s">
        <v>352</v>
      </c>
      <c r="DB79" s="61" t="s">
        <v>125</v>
      </c>
      <c r="DC79" s="61" t="s">
        <v>313</v>
      </c>
      <c r="DD79" s="61" t="s">
        <v>314</v>
      </c>
      <c r="DE79" s="61" t="s">
        <v>125</v>
      </c>
      <c r="DF79" s="61" t="s">
        <v>125</v>
      </c>
      <c r="DG79" s="61" t="s">
        <v>125</v>
      </c>
      <c r="DH79" s="60">
        <v>0</v>
      </c>
      <c r="DI79" s="61" t="s">
        <v>125</v>
      </c>
      <c r="DJ79" s="61" t="s">
        <v>132</v>
      </c>
      <c r="DK79" s="61" t="s">
        <v>125</v>
      </c>
      <c r="DL79" s="61" t="s">
        <v>125</v>
      </c>
      <c r="DM79" s="61" t="s">
        <v>125</v>
      </c>
      <c r="DN79" s="61" t="s">
        <v>486</v>
      </c>
      <c r="DO79" s="61" t="s">
        <v>485</v>
      </c>
      <c r="DP79" s="61" t="s">
        <v>125</v>
      </c>
      <c r="DQ79" s="61" t="s">
        <v>125</v>
      </c>
      <c r="DR79" s="61" t="s">
        <v>125</v>
      </c>
      <c r="DS79" s="61" t="s">
        <v>125</v>
      </c>
      <c r="DT79" s="61" t="s">
        <v>125</v>
      </c>
      <c r="DU79" s="61" t="s">
        <v>454</v>
      </c>
      <c r="DV79" s="61" t="s">
        <v>125</v>
      </c>
      <c r="DW79" s="61" t="s">
        <v>125</v>
      </c>
    </row>
    <row r="80" spans="2:127" x14ac:dyDescent="0.25">
      <c r="B80" s="60">
        <v>12421</v>
      </c>
      <c r="C80" s="63">
        <v>40179</v>
      </c>
      <c r="D80" s="64">
        <v>0</v>
      </c>
      <c r="E80" s="61" t="s">
        <v>302</v>
      </c>
      <c r="F80" s="61" t="s">
        <v>303</v>
      </c>
      <c r="G80" s="61" t="s">
        <v>122</v>
      </c>
      <c r="H80" s="61" t="s">
        <v>361</v>
      </c>
      <c r="I80" s="61" t="s">
        <v>305</v>
      </c>
      <c r="J80" s="61" t="s">
        <v>315</v>
      </c>
      <c r="K80" s="61" t="s">
        <v>123</v>
      </c>
      <c r="L80" s="60">
        <v>40</v>
      </c>
      <c r="M80" s="61" t="s">
        <v>306</v>
      </c>
      <c r="N80" s="60">
        <v>351360</v>
      </c>
      <c r="O80" s="61" t="s">
        <v>485</v>
      </c>
      <c r="P80" s="60">
        <v>28</v>
      </c>
      <c r="Q80" s="60">
        <v>73.904800168789905</v>
      </c>
      <c r="R80" s="84">
        <f>'Price Book'!$G$12*('Exchange Rates FWD'!$Z$9)</f>
        <v>73.904800168789109</v>
      </c>
      <c r="S80" s="22">
        <f t="shared" si="0"/>
        <v>7.9580786405131221E-13</v>
      </c>
      <c r="T80" s="60">
        <v>8784</v>
      </c>
      <c r="U80" s="60">
        <v>25967190.587306</v>
      </c>
      <c r="V80" s="22">
        <f t="shared" si="1"/>
        <v>25967190.587306023</v>
      </c>
      <c r="W80" s="22">
        <f t="shared" si="2"/>
        <v>-8.607685808605757E-16</v>
      </c>
      <c r="X80" s="60">
        <v>25967190.587306</v>
      </c>
      <c r="Y80" s="61" t="s">
        <v>134</v>
      </c>
      <c r="Z80" s="60"/>
      <c r="AA80" s="60"/>
      <c r="AB80" s="61" t="s">
        <v>126</v>
      </c>
      <c r="AC80" s="61" t="s">
        <v>126</v>
      </c>
      <c r="AD80" s="61" t="s">
        <v>127</v>
      </c>
      <c r="AE80" s="61" t="s">
        <v>124</v>
      </c>
      <c r="AF80" s="61" t="s">
        <v>308</v>
      </c>
      <c r="AG80" s="61" t="s">
        <v>352</v>
      </c>
      <c r="AH80" s="61" t="s">
        <v>125</v>
      </c>
      <c r="AI80" s="61" t="s">
        <v>125</v>
      </c>
      <c r="AJ80" s="61" t="s">
        <v>125</v>
      </c>
      <c r="AK80" s="61" t="s">
        <v>125</v>
      </c>
      <c r="AL80" s="61" t="s">
        <v>125</v>
      </c>
      <c r="AM80" s="63">
        <v>40909</v>
      </c>
      <c r="AN80" s="63">
        <v>41274</v>
      </c>
      <c r="AO80" s="61" t="s">
        <v>128</v>
      </c>
      <c r="AP80" s="60">
        <v>8784</v>
      </c>
      <c r="AQ80" s="61" t="s">
        <v>125</v>
      </c>
      <c r="AR80" s="60"/>
      <c r="AS80" s="63"/>
      <c r="AT80" s="61" t="s">
        <v>125</v>
      </c>
      <c r="AU80" s="61" t="s">
        <v>125</v>
      </c>
      <c r="AV80" s="61" t="s">
        <v>310</v>
      </c>
      <c r="AW80" s="61" t="s">
        <v>129</v>
      </c>
      <c r="AX80" s="60">
        <v>0</v>
      </c>
      <c r="AY80" s="60">
        <v>0</v>
      </c>
      <c r="AZ80" s="61" t="s">
        <v>124</v>
      </c>
      <c r="BA80" s="60">
        <v>0</v>
      </c>
      <c r="BB80" s="60">
        <v>0</v>
      </c>
      <c r="BC80" s="61" t="s">
        <v>124</v>
      </c>
      <c r="BD80" s="60">
        <v>0</v>
      </c>
      <c r="BE80" s="60">
        <v>0</v>
      </c>
      <c r="BF80" s="61" t="s">
        <v>124</v>
      </c>
      <c r="BG80" s="60">
        <v>0</v>
      </c>
      <c r="BH80" s="60">
        <v>0</v>
      </c>
      <c r="BI80" s="61" t="s">
        <v>124</v>
      </c>
      <c r="BJ80" s="60"/>
      <c r="BK80" s="60"/>
      <c r="BL80" s="61" t="s">
        <v>130</v>
      </c>
      <c r="BM80" s="61" t="s">
        <v>125</v>
      </c>
      <c r="BN80" s="61" t="s">
        <v>125</v>
      </c>
      <c r="BO80" s="60"/>
      <c r="BP80" s="60"/>
      <c r="BQ80" s="61" t="s">
        <v>125</v>
      </c>
      <c r="BR80" s="61" t="s">
        <v>125</v>
      </c>
      <c r="BS80" s="61" t="s">
        <v>125</v>
      </c>
      <c r="BT80" s="61" t="s">
        <v>125</v>
      </c>
      <c r="BU80" s="61" t="s">
        <v>366</v>
      </c>
      <c r="BV80" s="61" t="s">
        <v>131</v>
      </c>
      <c r="BW80" s="61" t="s">
        <v>125</v>
      </c>
      <c r="BX80" s="61" t="s">
        <v>125</v>
      </c>
      <c r="BY80" s="61" t="s">
        <v>125</v>
      </c>
      <c r="BZ80" s="61" t="s">
        <v>125</v>
      </c>
      <c r="CA80" s="61" t="s">
        <v>125</v>
      </c>
      <c r="CB80" s="61" t="s">
        <v>125</v>
      </c>
      <c r="CC80" s="60">
        <v>0</v>
      </c>
      <c r="CD80" s="60">
        <v>0</v>
      </c>
      <c r="CE80" s="60">
        <v>0</v>
      </c>
      <c r="CF80" s="63"/>
      <c r="CG80" s="63"/>
      <c r="CH80" s="61" t="s">
        <v>125</v>
      </c>
      <c r="CI80" s="64"/>
      <c r="CJ80" s="60"/>
      <c r="CK80" s="61" t="s">
        <v>125</v>
      </c>
      <c r="CL80" s="60"/>
      <c r="CM80" s="60"/>
      <c r="CN80" s="61" t="s">
        <v>125</v>
      </c>
      <c r="CO80" s="60"/>
      <c r="CP80" s="60"/>
      <c r="CQ80" s="61" t="s">
        <v>125</v>
      </c>
      <c r="CR80" s="60"/>
      <c r="CS80" s="60"/>
      <c r="CT80" s="61" t="s">
        <v>125</v>
      </c>
      <c r="CU80" s="61" t="s">
        <v>125</v>
      </c>
      <c r="CV80" s="61" t="s">
        <v>125</v>
      </c>
      <c r="CW80" s="61" t="s">
        <v>125</v>
      </c>
      <c r="CX80" s="61" t="s">
        <v>125</v>
      </c>
      <c r="CY80" s="61" t="s">
        <v>125</v>
      </c>
      <c r="CZ80" s="63">
        <v>40848</v>
      </c>
      <c r="DA80" s="61" t="s">
        <v>352</v>
      </c>
      <c r="DB80" s="61" t="s">
        <v>125</v>
      </c>
      <c r="DC80" s="61" t="s">
        <v>313</v>
      </c>
      <c r="DD80" s="61" t="s">
        <v>314</v>
      </c>
      <c r="DE80" s="61" t="s">
        <v>125</v>
      </c>
      <c r="DF80" s="61" t="s">
        <v>125</v>
      </c>
      <c r="DG80" s="61" t="s">
        <v>125</v>
      </c>
      <c r="DH80" s="60">
        <v>0</v>
      </c>
      <c r="DI80" s="61" t="s">
        <v>125</v>
      </c>
      <c r="DJ80" s="61" t="s">
        <v>132</v>
      </c>
      <c r="DK80" s="61" t="s">
        <v>125</v>
      </c>
      <c r="DL80" s="61" t="s">
        <v>125</v>
      </c>
      <c r="DM80" s="61" t="s">
        <v>125</v>
      </c>
      <c r="DN80" s="61" t="s">
        <v>486</v>
      </c>
      <c r="DO80" s="61" t="s">
        <v>485</v>
      </c>
      <c r="DP80" s="61" t="s">
        <v>125</v>
      </c>
      <c r="DQ80" s="61" t="s">
        <v>125</v>
      </c>
      <c r="DR80" s="61" t="s">
        <v>125</v>
      </c>
      <c r="DS80" s="61" t="s">
        <v>125</v>
      </c>
      <c r="DT80" s="61" t="s">
        <v>125</v>
      </c>
      <c r="DU80" s="61" t="s">
        <v>367</v>
      </c>
      <c r="DV80" s="61" t="s">
        <v>125</v>
      </c>
      <c r="DW80" s="61" t="s">
        <v>125</v>
      </c>
    </row>
    <row r="81" spans="2:127" x14ac:dyDescent="0.25">
      <c r="B81" s="60">
        <v>12423</v>
      </c>
      <c r="C81" s="63">
        <v>40483</v>
      </c>
      <c r="D81" s="64">
        <v>0</v>
      </c>
      <c r="E81" s="61" t="s">
        <v>302</v>
      </c>
      <c r="F81" s="61" t="s">
        <v>303</v>
      </c>
      <c r="G81" s="61" t="s">
        <v>122</v>
      </c>
      <c r="H81" s="61" t="s">
        <v>361</v>
      </c>
      <c r="I81" s="61" t="s">
        <v>305</v>
      </c>
      <c r="J81" s="61" t="s">
        <v>315</v>
      </c>
      <c r="K81" s="61" t="s">
        <v>123</v>
      </c>
      <c r="L81" s="60">
        <v>41</v>
      </c>
      <c r="M81" s="61" t="s">
        <v>306</v>
      </c>
      <c r="N81" s="60">
        <v>360144</v>
      </c>
      <c r="O81" s="61" t="s">
        <v>485</v>
      </c>
      <c r="P81" s="60">
        <v>29</v>
      </c>
      <c r="Q81" s="60">
        <v>73.904800168789905</v>
      </c>
      <c r="R81" s="84">
        <f>'Price Book'!$G$12*('Exchange Rates FWD'!$Z$9)</f>
        <v>73.904800168789109</v>
      </c>
      <c r="S81" s="22">
        <f t="shared" si="0"/>
        <v>7.9580786405131221E-13</v>
      </c>
      <c r="T81" s="60">
        <v>8784</v>
      </c>
      <c r="U81" s="60">
        <v>26616370.351988699</v>
      </c>
      <c r="V81" s="22">
        <f t="shared" si="1"/>
        <v>26616370.351988669</v>
      </c>
      <c r="W81" s="22">
        <f t="shared" si="2"/>
        <v>1.1196989669731044E-15</v>
      </c>
      <c r="X81" s="60">
        <v>26616370.351988699</v>
      </c>
      <c r="Y81" s="61" t="s">
        <v>134</v>
      </c>
      <c r="Z81" s="60"/>
      <c r="AA81" s="60"/>
      <c r="AB81" s="61" t="s">
        <v>126</v>
      </c>
      <c r="AC81" s="61" t="s">
        <v>126</v>
      </c>
      <c r="AD81" s="61" t="s">
        <v>127</v>
      </c>
      <c r="AE81" s="61" t="s">
        <v>124</v>
      </c>
      <c r="AF81" s="61" t="s">
        <v>308</v>
      </c>
      <c r="AG81" s="61" t="s">
        <v>352</v>
      </c>
      <c r="AH81" s="61" t="s">
        <v>125</v>
      </c>
      <c r="AI81" s="61" t="s">
        <v>125</v>
      </c>
      <c r="AJ81" s="61" t="s">
        <v>125</v>
      </c>
      <c r="AK81" s="61" t="s">
        <v>125</v>
      </c>
      <c r="AL81" s="61" t="s">
        <v>125</v>
      </c>
      <c r="AM81" s="63">
        <v>40909</v>
      </c>
      <c r="AN81" s="63">
        <v>41274</v>
      </c>
      <c r="AO81" s="61" t="s">
        <v>128</v>
      </c>
      <c r="AP81" s="60">
        <v>8784</v>
      </c>
      <c r="AQ81" s="61" t="s">
        <v>125</v>
      </c>
      <c r="AR81" s="60"/>
      <c r="AS81" s="63"/>
      <c r="AT81" s="61" t="s">
        <v>125</v>
      </c>
      <c r="AU81" s="61" t="s">
        <v>125</v>
      </c>
      <c r="AV81" s="61" t="s">
        <v>310</v>
      </c>
      <c r="AW81" s="61" t="s">
        <v>129</v>
      </c>
      <c r="AX81" s="60">
        <v>0</v>
      </c>
      <c r="AY81" s="60">
        <v>0</v>
      </c>
      <c r="AZ81" s="61" t="s">
        <v>124</v>
      </c>
      <c r="BA81" s="60">
        <v>0</v>
      </c>
      <c r="BB81" s="60">
        <v>0</v>
      </c>
      <c r="BC81" s="61" t="s">
        <v>124</v>
      </c>
      <c r="BD81" s="60">
        <v>0</v>
      </c>
      <c r="BE81" s="60">
        <v>0</v>
      </c>
      <c r="BF81" s="61" t="s">
        <v>124</v>
      </c>
      <c r="BG81" s="60">
        <v>0</v>
      </c>
      <c r="BH81" s="60">
        <v>0</v>
      </c>
      <c r="BI81" s="61" t="s">
        <v>124</v>
      </c>
      <c r="BJ81" s="60"/>
      <c r="BK81" s="60"/>
      <c r="BL81" s="61" t="s">
        <v>130</v>
      </c>
      <c r="BM81" s="61" t="s">
        <v>125</v>
      </c>
      <c r="BN81" s="61" t="s">
        <v>125</v>
      </c>
      <c r="BO81" s="60"/>
      <c r="BP81" s="60"/>
      <c r="BQ81" s="61" t="s">
        <v>125</v>
      </c>
      <c r="BR81" s="61" t="s">
        <v>125</v>
      </c>
      <c r="BS81" s="61" t="s">
        <v>125</v>
      </c>
      <c r="BT81" s="61" t="s">
        <v>125</v>
      </c>
      <c r="BU81" s="61" t="s">
        <v>368</v>
      </c>
      <c r="BV81" s="61" t="s">
        <v>131</v>
      </c>
      <c r="BW81" s="61" t="s">
        <v>125</v>
      </c>
      <c r="BX81" s="61" t="s">
        <v>125</v>
      </c>
      <c r="BY81" s="61" t="s">
        <v>125</v>
      </c>
      <c r="BZ81" s="61" t="s">
        <v>125</v>
      </c>
      <c r="CA81" s="61" t="s">
        <v>125</v>
      </c>
      <c r="CB81" s="61" t="s">
        <v>125</v>
      </c>
      <c r="CC81" s="60">
        <v>0</v>
      </c>
      <c r="CD81" s="60">
        <v>0</v>
      </c>
      <c r="CE81" s="60">
        <v>0</v>
      </c>
      <c r="CF81" s="63"/>
      <c r="CG81" s="63"/>
      <c r="CH81" s="61" t="s">
        <v>125</v>
      </c>
      <c r="CI81" s="64"/>
      <c r="CJ81" s="60"/>
      <c r="CK81" s="61" t="s">
        <v>125</v>
      </c>
      <c r="CL81" s="60"/>
      <c r="CM81" s="60"/>
      <c r="CN81" s="61" t="s">
        <v>125</v>
      </c>
      <c r="CO81" s="60"/>
      <c r="CP81" s="60"/>
      <c r="CQ81" s="61" t="s">
        <v>125</v>
      </c>
      <c r="CR81" s="60"/>
      <c r="CS81" s="60"/>
      <c r="CT81" s="61" t="s">
        <v>125</v>
      </c>
      <c r="CU81" s="61" t="s">
        <v>125</v>
      </c>
      <c r="CV81" s="61" t="s">
        <v>125</v>
      </c>
      <c r="CW81" s="61" t="s">
        <v>125</v>
      </c>
      <c r="CX81" s="61" t="s">
        <v>125</v>
      </c>
      <c r="CY81" s="61" t="s">
        <v>125</v>
      </c>
      <c r="CZ81" s="63">
        <v>40848</v>
      </c>
      <c r="DA81" s="61" t="s">
        <v>352</v>
      </c>
      <c r="DB81" s="61" t="s">
        <v>125</v>
      </c>
      <c r="DC81" s="61" t="s">
        <v>313</v>
      </c>
      <c r="DD81" s="61" t="s">
        <v>314</v>
      </c>
      <c r="DE81" s="61" t="s">
        <v>125</v>
      </c>
      <c r="DF81" s="61" t="s">
        <v>125</v>
      </c>
      <c r="DG81" s="61" t="s">
        <v>125</v>
      </c>
      <c r="DH81" s="60">
        <v>0</v>
      </c>
      <c r="DI81" s="61" t="s">
        <v>125</v>
      </c>
      <c r="DJ81" s="61" t="s">
        <v>132</v>
      </c>
      <c r="DK81" s="61" t="s">
        <v>125</v>
      </c>
      <c r="DL81" s="61" t="s">
        <v>125</v>
      </c>
      <c r="DM81" s="61" t="s">
        <v>125</v>
      </c>
      <c r="DN81" s="61" t="s">
        <v>486</v>
      </c>
      <c r="DO81" s="61" t="s">
        <v>485</v>
      </c>
      <c r="DP81" s="61" t="s">
        <v>125</v>
      </c>
      <c r="DQ81" s="61" t="s">
        <v>125</v>
      </c>
      <c r="DR81" s="61" t="s">
        <v>125</v>
      </c>
      <c r="DS81" s="61" t="s">
        <v>125</v>
      </c>
      <c r="DT81" s="61" t="s">
        <v>125</v>
      </c>
      <c r="DU81" s="61" t="s">
        <v>367</v>
      </c>
      <c r="DV81" s="61" t="s">
        <v>125</v>
      </c>
      <c r="DW81" s="61" t="s">
        <v>125</v>
      </c>
    </row>
    <row r="82" spans="2:127" x14ac:dyDescent="0.25">
      <c r="B82" s="60">
        <v>12425</v>
      </c>
      <c r="C82" s="63">
        <v>40179</v>
      </c>
      <c r="D82" s="64">
        <v>0</v>
      </c>
      <c r="E82" s="61" t="s">
        <v>302</v>
      </c>
      <c r="F82" s="61" t="s">
        <v>303</v>
      </c>
      <c r="G82" s="61" t="s">
        <v>122</v>
      </c>
      <c r="H82" s="61" t="s">
        <v>361</v>
      </c>
      <c r="I82" s="61" t="s">
        <v>305</v>
      </c>
      <c r="J82" s="61" t="s">
        <v>315</v>
      </c>
      <c r="K82" s="61" t="s">
        <v>133</v>
      </c>
      <c r="L82" s="60">
        <v>-42</v>
      </c>
      <c r="M82" s="61" t="s">
        <v>306</v>
      </c>
      <c r="N82" s="60">
        <v>-368928</v>
      </c>
      <c r="O82" s="61" t="s">
        <v>485</v>
      </c>
      <c r="P82" s="60">
        <v>30</v>
      </c>
      <c r="Q82" s="60">
        <v>73.904800168789905</v>
      </c>
      <c r="R82" s="84">
        <f>'Price Book'!$G$12*('Exchange Rates FWD'!$Z$9)</f>
        <v>73.904800168789109</v>
      </c>
      <c r="S82" s="22">
        <f t="shared" ref="S82:S98" si="3">Q82-R82</f>
        <v>7.9580786405131221E-13</v>
      </c>
      <c r="T82" s="60">
        <v>8784</v>
      </c>
      <c r="U82" s="60">
        <v>-27265550.116671301</v>
      </c>
      <c r="V82" s="22">
        <f t="shared" ref="V82:V94" si="4">L82*Q82*T82</f>
        <v>-27265550.116671324</v>
      </c>
      <c r="W82" s="22">
        <f t="shared" ref="W82:W98" si="5">(U82-V82)/U82</f>
        <v>-8.1977960081959587E-16</v>
      </c>
      <c r="X82" s="60">
        <v>-27265550.116671301</v>
      </c>
      <c r="Y82" s="61" t="s">
        <v>134</v>
      </c>
      <c r="Z82" s="60"/>
      <c r="AA82" s="60"/>
      <c r="AB82" s="61" t="s">
        <v>126</v>
      </c>
      <c r="AC82" s="61" t="s">
        <v>126</v>
      </c>
      <c r="AD82" s="61" t="s">
        <v>127</v>
      </c>
      <c r="AE82" s="61" t="s">
        <v>124</v>
      </c>
      <c r="AF82" s="61" t="s">
        <v>308</v>
      </c>
      <c r="AG82" s="61" t="s">
        <v>352</v>
      </c>
      <c r="AH82" s="61" t="s">
        <v>125</v>
      </c>
      <c r="AI82" s="61" t="s">
        <v>125</v>
      </c>
      <c r="AJ82" s="61" t="s">
        <v>125</v>
      </c>
      <c r="AK82" s="61" t="s">
        <v>125</v>
      </c>
      <c r="AL82" s="61" t="s">
        <v>125</v>
      </c>
      <c r="AM82" s="63">
        <v>40909</v>
      </c>
      <c r="AN82" s="63">
        <v>41274</v>
      </c>
      <c r="AO82" s="61" t="s">
        <v>128</v>
      </c>
      <c r="AP82" s="60">
        <v>8784</v>
      </c>
      <c r="AQ82" s="61" t="s">
        <v>125</v>
      </c>
      <c r="AR82" s="60"/>
      <c r="AS82" s="63"/>
      <c r="AT82" s="61" t="s">
        <v>125</v>
      </c>
      <c r="AU82" s="61" t="s">
        <v>125</v>
      </c>
      <c r="AV82" s="61" t="s">
        <v>310</v>
      </c>
      <c r="AW82" s="61" t="s">
        <v>129</v>
      </c>
      <c r="AX82" s="60">
        <v>0</v>
      </c>
      <c r="AY82" s="60">
        <v>0</v>
      </c>
      <c r="AZ82" s="61" t="s">
        <v>124</v>
      </c>
      <c r="BA82" s="60">
        <v>0</v>
      </c>
      <c r="BB82" s="60">
        <v>0</v>
      </c>
      <c r="BC82" s="61" t="s">
        <v>124</v>
      </c>
      <c r="BD82" s="60">
        <v>0</v>
      </c>
      <c r="BE82" s="60">
        <v>0</v>
      </c>
      <c r="BF82" s="61" t="s">
        <v>124</v>
      </c>
      <c r="BG82" s="60">
        <v>0</v>
      </c>
      <c r="BH82" s="60">
        <v>0</v>
      </c>
      <c r="BI82" s="61" t="s">
        <v>124</v>
      </c>
      <c r="BJ82" s="60"/>
      <c r="BK82" s="60"/>
      <c r="BL82" s="61" t="s">
        <v>130</v>
      </c>
      <c r="BM82" s="61" t="s">
        <v>125</v>
      </c>
      <c r="BN82" s="61" t="s">
        <v>125</v>
      </c>
      <c r="BO82" s="60"/>
      <c r="BP82" s="60"/>
      <c r="BQ82" s="61" t="s">
        <v>125</v>
      </c>
      <c r="BR82" s="61" t="s">
        <v>125</v>
      </c>
      <c r="BS82" s="61" t="s">
        <v>125</v>
      </c>
      <c r="BT82" s="61" t="s">
        <v>125</v>
      </c>
      <c r="BU82" s="61" t="s">
        <v>369</v>
      </c>
      <c r="BV82" s="61" t="s">
        <v>131</v>
      </c>
      <c r="BW82" s="61" t="s">
        <v>125</v>
      </c>
      <c r="BX82" s="61" t="s">
        <v>125</v>
      </c>
      <c r="BY82" s="61" t="s">
        <v>125</v>
      </c>
      <c r="BZ82" s="61" t="s">
        <v>125</v>
      </c>
      <c r="CA82" s="61" t="s">
        <v>125</v>
      </c>
      <c r="CB82" s="61" t="s">
        <v>125</v>
      </c>
      <c r="CC82" s="60">
        <v>0</v>
      </c>
      <c r="CD82" s="60">
        <v>0</v>
      </c>
      <c r="CE82" s="60">
        <v>0</v>
      </c>
      <c r="CF82" s="63"/>
      <c r="CG82" s="63"/>
      <c r="CH82" s="61" t="s">
        <v>125</v>
      </c>
      <c r="CI82" s="64"/>
      <c r="CJ82" s="60"/>
      <c r="CK82" s="61" t="s">
        <v>125</v>
      </c>
      <c r="CL82" s="60"/>
      <c r="CM82" s="60"/>
      <c r="CN82" s="61" t="s">
        <v>125</v>
      </c>
      <c r="CO82" s="60"/>
      <c r="CP82" s="60"/>
      <c r="CQ82" s="61" t="s">
        <v>125</v>
      </c>
      <c r="CR82" s="60"/>
      <c r="CS82" s="60"/>
      <c r="CT82" s="61" t="s">
        <v>125</v>
      </c>
      <c r="CU82" s="61" t="s">
        <v>125</v>
      </c>
      <c r="CV82" s="61" t="s">
        <v>125</v>
      </c>
      <c r="CW82" s="61" t="s">
        <v>125</v>
      </c>
      <c r="CX82" s="61" t="s">
        <v>125</v>
      </c>
      <c r="CY82" s="61" t="s">
        <v>125</v>
      </c>
      <c r="CZ82" s="63">
        <v>40848</v>
      </c>
      <c r="DA82" s="61" t="s">
        <v>352</v>
      </c>
      <c r="DB82" s="61" t="s">
        <v>125</v>
      </c>
      <c r="DC82" s="61" t="s">
        <v>313</v>
      </c>
      <c r="DD82" s="61" t="s">
        <v>314</v>
      </c>
      <c r="DE82" s="61" t="s">
        <v>125</v>
      </c>
      <c r="DF82" s="61" t="s">
        <v>125</v>
      </c>
      <c r="DG82" s="61" t="s">
        <v>125</v>
      </c>
      <c r="DH82" s="60">
        <v>0</v>
      </c>
      <c r="DI82" s="61" t="s">
        <v>125</v>
      </c>
      <c r="DJ82" s="61" t="s">
        <v>132</v>
      </c>
      <c r="DK82" s="61" t="s">
        <v>125</v>
      </c>
      <c r="DL82" s="61" t="s">
        <v>125</v>
      </c>
      <c r="DM82" s="61" t="s">
        <v>125</v>
      </c>
      <c r="DN82" s="61" t="s">
        <v>486</v>
      </c>
      <c r="DO82" s="61" t="s">
        <v>485</v>
      </c>
      <c r="DP82" s="61" t="s">
        <v>125</v>
      </c>
      <c r="DQ82" s="61" t="s">
        <v>125</v>
      </c>
      <c r="DR82" s="61" t="s">
        <v>125</v>
      </c>
      <c r="DS82" s="61" t="s">
        <v>125</v>
      </c>
      <c r="DT82" s="61" t="s">
        <v>125</v>
      </c>
      <c r="DU82" s="61" t="s">
        <v>367</v>
      </c>
      <c r="DV82" s="61" t="s">
        <v>125</v>
      </c>
      <c r="DW82" s="61" t="s">
        <v>125</v>
      </c>
    </row>
    <row r="83" spans="2:127" x14ac:dyDescent="0.25">
      <c r="B83" s="60">
        <v>12523</v>
      </c>
      <c r="C83" s="63">
        <v>40179</v>
      </c>
      <c r="D83" s="64">
        <v>0</v>
      </c>
      <c r="E83" s="61" t="s">
        <v>302</v>
      </c>
      <c r="F83" s="61" t="s">
        <v>303</v>
      </c>
      <c r="G83" s="61" t="s">
        <v>122</v>
      </c>
      <c r="H83" s="61" t="s">
        <v>351</v>
      </c>
      <c r="I83" s="61" t="s">
        <v>305</v>
      </c>
      <c r="J83" s="61" t="s">
        <v>315</v>
      </c>
      <c r="K83" s="61" t="s">
        <v>133</v>
      </c>
      <c r="L83" s="60">
        <v>-42</v>
      </c>
      <c r="M83" s="61" t="s">
        <v>306</v>
      </c>
      <c r="N83" s="60">
        <v>-367920</v>
      </c>
      <c r="O83" s="61" t="s">
        <v>485</v>
      </c>
      <c r="P83" s="60">
        <v>30</v>
      </c>
      <c r="Q83" s="60">
        <v>26.394571488853501</v>
      </c>
      <c r="R83" s="84">
        <f>(AVERAGE('Price Book'!$G$6:$G$9))*('Exchange Rates FWD'!$Z$9)</f>
        <v>26.394571488853252</v>
      </c>
      <c r="S83" s="22">
        <f t="shared" si="3"/>
        <v>2.4868995751603507E-13</v>
      </c>
      <c r="T83" s="60">
        <v>8760</v>
      </c>
      <c r="U83" s="60">
        <v>3180569.3766402602</v>
      </c>
      <c r="V83" s="22">
        <f>L83*(Q83-P84*'Exchange Rates FWD'!$J$11)*T83</f>
        <v>3180569.3766410653</v>
      </c>
      <c r="W83" s="22">
        <f t="shared" si="5"/>
        <v>-2.5313969620293731E-13</v>
      </c>
      <c r="X83" s="60">
        <v>3180569.3766402602</v>
      </c>
      <c r="Y83" s="61" t="s">
        <v>134</v>
      </c>
      <c r="Z83" s="60"/>
      <c r="AA83" s="60"/>
      <c r="AB83" s="61" t="s">
        <v>126</v>
      </c>
      <c r="AC83" s="61" t="s">
        <v>126</v>
      </c>
      <c r="AD83" s="61" t="s">
        <v>127</v>
      </c>
      <c r="AE83" s="61" t="s">
        <v>408</v>
      </c>
      <c r="AF83" s="61" t="s">
        <v>308</v>
      </c>
      <c r="AG83" s="61" t="s">
        <v>352</v>
      </c>
      <c r="AH83" s="61" t="s">
        <v>125</v>
      </c>
      <c r="AI83" s="61" t="s">
        <v>125</v>
      </c>
      <c r="AJ83" s="61" t="s">
        <v>125</v>
      </c>
      <c r="AK83" s="61" t="s">
        <v>125</v>
      </c>
      <c r="AL83" s="61" t="s">
        <v>125</v>
      </c>
      <c r="AM83" s="63">
        <v>40179</v>
      </c>
      <c r="AN83" s="63">
        <v>40543</v>
      </c>
      <c r="AO83" s="61" t="s">
        <v>128</v>
      </c>
      <c r="AP83" s="60">
        <v>8760</v>
      </c>
      <c r="AQ83" s="61" t="s">
        <v>125</v>
      </c>
      <c r="AR83" s="60"/>
      <c r="AS83" s="63"/>
      <c r="AT83" s="61" t="s">
        <v>125</v>
      </c>
      <c r="AU83" s="61" t="s">
        <v>125</v>
      </c>
      <c r="AV83" s="61" t="s">
        <v>310</v>
      </c>
      <c r="AW83" s="61" t="s">
        <v>129</v>
      </c>
      <c r="AX83" s="60">
        <v>0</v>
      </c>
      <c r="AY83" s="60">
        <v>0</v>
      </c>
      <c r="AZ83" s="61" t="s">
        <v>408</v>
      </c>
      <c r="BA83" s="60">
        <v>0</v>
      </c>
      <c r="BB83" s="60">
        <v>0</v>
      </c>
      <c r="BC83" s="61" t="s">
        <v>408</v>
      </c>
      <c r="BD83" s="60">
        <v>0</v>
      </c>
      <c r="BE83" s="60">
        <v>0</v>
      </c>
      <c r="BF83" s="61" t="s">
        <v>408</v>
      </c>
      <c r="BG83" s="60">
        <v>0</v>
      </c>
      <c r="BH83" s="60">
        <v>0</v>
      </c>
      <c r="BI83" s="61" t="s">
        <v>408</v>
      </c>
      <c r="BJ83" s="60"/>
      <c r="BK83" s="60"/>
      <c r="BL83" s="61" t="s">
        <v>130</v>
      </c>
      <c r="BM83" s="61" t="s">
        <v>125</v>
      </c>
      <c r="BN83" s="61" t="s">
        <v>125</v>
      </c>
      <c r="BO83" s="60"/>
      <c r="BP83" s="60"/>
      <c r="BQ83" s="61" t="s">
        <v>125</v>
      </c>
      <c r="BR83" s="61" t="s">
        <v>125</v>
      </c>
      <c r="BS83" s="61" t="s">
        <v>125</v>
      </c>
      <c r="BT83" s="61" t="s">
        <v>125</v>
      </c>
      <c r="BU83" s="61" t="s">
        <v>457</v>
      </c>
      <c r="BV83" s="61" t="s">
        <v>131</v>
      </c>
      <c r="BW83" s="61" t="s">
        <v>125</v>
      </c>
      <c r="BX83" s="61" t="s">
        <v>125</v>
      </c>
      <c r="BY83" s="61" t="s">
        <v>125</v>
      </c>
      <c r="BZ83" s="61" t="s">
        <v>125</v>
      </c>
      <c r="CA83" s="61" t="s">
        <v>125</v>
      </c>
      <c r="CB83" s="61" t="s">
        <v>125</v>
      </c>
      <c r="CC83" s="60">
        <v>0</v>
      </c>
      <c r="CD83" s="60">
        <v>0</v>
      </c>
      <c r="CE83" s="60">
        <v>0</v>
      </c>
      <c r="CF83" s="63"/>
      <c r="CG83" s="63"/>
      <c r="CH83" s="61" t="s">
        <v>125</v>
      </c>
      <c r="CI83" s="64"/>
      <c r="CJ83" s="60"/>
      <c r="CK83" s="61" t="s">
        <v>125</v>
      </c>
      <c r="CL83" s="60"/>
      <c r="CM83" s="60"/>
      <c r="CN83" s="61" t="s">
        <v>125</v>
      </c>
      <c r="CO83" s="60"/>
      <c r="CP83" s="60"/>
      <c r="CQ83" s="61" t="s">
        <v>125</v>
      </c>
      <c r="CR83" s="60"/>
      <c r="CS83" s="60"/>
      <c r="CT83" s="61" t="s">
        <v>125</v>
      </c>
      <c r="CU83" s="61" t="s">
        <v>125</v>
      </c>
      <c r="CV83" s="61" t="s">
        <v>125</v>
      </c>
      <c r="CW83" s="61" t="s">
        <v>125</v>
      </c>
      <c r="CX83" s="61" t="s">
        <v>125</v>
      </c>
      <c r="CY83" s="61" t="s">
        <v>125</v>
      </c>
      <c r="CZ83" s="63">
        <v>40909</v>
      </c>
      <c r="DA83" s="61" t="s">
        <v>352</v>
      </c>
      <c r="DB83" s="61" t="s">
        <v>125</v>
      </c>
      <c r="DC83" s="61" t="s">
        <v>313</v>
      </c>
      <c r="DD83" s="61" t="s">
        <v>314</v>
      </c>
      <c r="DE83" s="61" t="s">
        <v>125</v>
      </c>
      <c r="DF83" s="61" t="s">
        <v>125</v>
      </c>
      <c r="DG83" s="61" t="s">
        <v>125</v>
      </c>
      <c r="DH83" s="60">
        <v>0</v>
      </c>
      <c r="DI83" s="61" t="s">
        <v>125</v>
      </c>
      <c r="DJ83" s="61" t="s">
        <v>132</v>
      </c>
      <c r="DK83" s="61" t="s">
        <v>125</v>
      </c>
      <c r="DL83" s="61" t="s">
        <v>125</v>
      </c>
      <c r="DM83" s="61" t="s">
        <v>125</v>
      </c>
      <c r="DN83" s="61" t="s">
        <v>486</v>
      </c>
      <c r="DO83" s="61" t="s">
        <v>485</v>
      </c>
      <c r="DP83" s="61" t="s">
        <v>125</v>
      </c>
      <c r="DQ83" s="61" t="s">
        <v>125</v>
      </c>
      <c r="DR83" s="61" t="s">
        <v>125</v>
      </c>
      <c r="DS83" s="61" t="s">
        <v>125</v>
      </c>
      <c r="DT83" s="61" t="s">
        <v>125</v>
      </c>
      <c r="DU83" s="61" t="s">
        <v>458</v>
      </c>
      <c r="DV83" s="61" t="s">
        <v>125</v>
      </c>
      <c r="DW83" s="61" t="s">
        <v>125</v>
      </c>
    </row>
    <row r="84" spans="2:127" x14ac:dyDescent="0.25">
      <c r="B84" s="60">
        <v>12427</v>
      </c>
      <c r="C84" s="63">
        <v>40179</v>
      </c>
      <c r="D84" s="64">
        <v>0</v>
      </c>
      <c r="E84" s="61" t="s">
        <v>302</v>
      </c>
      <c r="F84" s="61" t="s">
        <v>303</v>
      </c>
      <c r="G84" s="61" t="s">
        <v>122</v>
      </c>
      <c r="H84" s="61" t="s">
        <v>351</v>
      </c>
      <c r="I84" s="61" t="s">
        <v>305</v>
      </c>
      <c r="J84" s="61" t="s">
        <v>315</v>
      </c>
      <c r="K84" s="61" t="s">
        <v>133</v>
      </c>
      <c r="L84" s="60">
        <v>-42</v>
      </c>
      <c r="M84" s="61" t="s">
        <v>306</v>
      </c>
      <c r="N84" s="60">
        <v>-367920</v>
      </c>
      <c r="O84" s="61" t="s">
        <v>485</v>
      </c>
      <c r="P84" s="60">
        <v>30</v>
      </c>
      <c r="Q84" s="60">
        <v>26.394571488853501</v>
      </c>
      <c r="R84" s="84">
        <f>(AVERAGE('Price Book'!$G$6:$G$9))*('Exchange Rates FWD'!$Z$9)</f>
        <v>26.394571488853252</v>
      </c>
      <c r="S84" s="22">
        <f t="shared" si="3"/>
        <v>2.4868995751603507E-13</v>
      </c>
      <c r="T84" s="60">
        <v>8760</v>
      </c>
      <c r="U84" s="60">
        <v>90373874.288819894</v>
      </c>
      <c r="V84" s="22">
        <f>L84*(Q84-P84*'Exchange Rates FWD'!$R$11)*T84</f>
        <v>90373874.28855893</v>
      </c>
      <c r="W84" s="22">
        <f t="shared" si="5"/>
        <v>2.8876048309476729E-12</v>
      </c>
      <c r="X84" s="60">
        <v>90373874.288819894</v>
      </c>
      <c r="Y84" s="61" t="s">
        <v>134</v>
      </c>
      <c r="Z84" s="60"/>
      <c r="AA84" s="60"/>
      <c r="AB84" s="61" t="s">
        <v>126</v>
      </c>
      <c r="AC84" s="61" t="s">
        <v>126</v>
      </c>
      <c r="AD84" s="61" t="s">
        <v>127</v>
      </c>
      <c r="AE84" s="61" t="s">
        <v>124</v>
      </c>
      <c r="AF84" s="61" t="s">
        <v>308</v>
      </c>
      <c r="AG84" s="61" t="s">
        <v>352</v>
      </c>
      <c r="AH84" s="61" t="s">
        <v>125</v>
      </c>
      <c r="AI84" s="61" t="s">
        <v>125</v>
      </c>
      <c r="AJ84" s="61" t="s">
        <v>125</v>
      </c>
      <c r="AK84" s="61" t="s">
        <v>125</v>
      </c>
      <c r="AL84" s="61" t="s">
        <v>125</v>
      </c>
      <c r="AM84" s="63">
        <v>40179</v>
      </c>
      <c r="AN84" s="63">
        <v>40543</v>
      </c>
      <c r="AO84" s="61" t="s">
        <v>128</v>
      </c>
      <c r="AP84" s="60">
        <v>8760</v>
      </c>
      <c r="AQ84" s="61" t="s">
        <v>125</v>
      </c>
      <c r="AR84" s="60"/>
      <c r="AS84" s="63"/>
      <c r="AT84" s="61" t="s">
        <v>125</v>
      </c>
      <c r="AU84" s="61" t="s">
        <v>125</v>
      </c>
      <c r="AV84" s="61" t="s">
        <v>310</v>
      </c>
      <c r="AW84" s="61" t="s">
        <v>129</v>
      </c>
      <c r="AX84" s="60">
        <v>0</v>
      </c>
      <c r="AY84" s="60">
        <v>0</v>
      </c>
      <c r="AZ84" s="61" t="s">
        <v>124</v>
      </c>
      <c r="BA84" s="60">
        <v>0</v>
      </c>
      <c r="BB84" s="60">
        <v>0</v>
      </c>
      <c r="BC84" s="61" t="s">
        <v>124</v>
      </c>
      <c r="BD84" s="60">
        <v>0</v>
      </c>
      <c r="BE84" s="60">
        <v>0</v>
      </c>
      <c r="BF84" s="61" t="s">
        <v>124</v>
      </c>
      <c r="BG84" s="60">
        <v>0</v>
      </c>
      <c r="BH84" s="60">
        <v>0</v>
      </c>
      <c r="BI84" s="61" t="s">
        <v>124</v>
      </c>
      <c r="BJ84" s="60"/>
      <c r="BK84" s="60"/>
      <c r="BL84" s="61" t="s">
        <v>130</v>
      </c>
      <c r="BM84" s="61" t="s">
        <v>125</v>
      </c>
      <c r="BN84" s="61" t="s">
        <v>125</v>
      </c>
      <c r="BO84" s="60"/>
      <c r="BP84" s="60"/>
      <c r="BQ84" s="61" t="s">
        <v>125</v>
      </c>
      <c r="BR84" s="61" t="s">
        <v>125</v>
      </c>
      <c r="BS84" s="61" t="s">
        <v>125</v>
      </c>
      <c r="BT84" s="61" t="s">
        <v>125</v>
      </c>
      <c r="BU84" s="61" t="s">
        <v>370</v>
      </c>
      <c r="BV84" s="61" t="s">
        <v>131</v>
      </c>
      <c r="BW84" s="61" t="s">
        <v>125</v>
      </c>
      <c r="BX84" s="61" t="s">
        <v>125</v>
      </c>
      <c r="BY84" s="61" t="s">
        <v>125</v>
      </c>
      <c r="BZ84" s="61" t="s">
        <v>125</v>
      </c>
      <c r="CA84" s="61" t="s">
        <v>125</v>
      </c>
      <c r="CB84" s="61" t="s">
        <v>125</v>
      </c>
      <c r="CC84" s="60">
        <v>0</v>
      </c>
      <c r="CD84" s="60">
        <v>0</v>
      </c>
      <c r="CE84" s="60">
        <v>0</v>
      </c>
      <c r="CF84" s="63"/>
      <c r="CG84" s="63"/>
      <c r="CH84" s="61" t="s">
        <v>125</v>
      </c>
      <c r="CI84" s="64"/>
      <c r="CJ84" s="60"/>
      <c r="CK84" s="61" t="s">
        <v>125</v>
      </c>
      <c r="CL84" s="60"/>
      <c r="CM84" s="60"/>
      <c r="CN84" s="61" t="s">
        <v>125</v>
      </c>
      <c r="CO84" s="60"/>
      <c r="CP84" s="60"/>
      <c r="CQ84" s="61" t="s">
        <v>125</v>
      </c>
      <c r="CR84" s="60"/>
      <c r="CS84" s="60"/>
      <c r="CT84" s="61" t="s">
        <v>125</v>
      </c>
      <c r="CU84" s="61" t="s">
        <v>125</v>
      </c>
      <c r="CV84" s="61" t="s">
        <v>125</v>
      </c>
      <c r="CW84" s="61" t="s">
        <v>125</v>
      </c>
      <c r="CX84" s="61" t="s">
        <v>125</v>
      </c>
      <c r="CY84" s="61" t="s">
        <v>125</v>
      </c>
      <c r="CZ84" s="63">
        <v>40909</v>
      </c>
      <c r="DA84" s="61" t="s">
        <v>352</v>
      </c>
      <c r="DB84" s="61" t="s">
        <v>125</v>
      </c>
      <c r="DC84" s="61" t="s">
        <v>313</v>
      </c>
      <c r="DD84" s="61" t="s">
        <v>314</v>
      </c>
      <c r="DE84" s="61" t="s">
        <v>125</v>
      </c>
      <c r="DF84" s="61" t="s">
        <v>125</v>
      </c>
      <c r="DG84" s="61" t="s">
        <v>125</v>
      </c>
      <c r="DH84" s="60">
        <v>0</v>
      </c>
      <c r="DI84" s="61" t="s">
        <v>125</v>
      </c>
      <c r="DJ84" s="61" t="s">
        <v>132</v>
      </c>
      <c r="DK84" s="61" t="s">
        <v>125</v>
      </c>
      <c r="DL84" s="61" t="s">
        <v>125</v>
      </c>
      <c r="DM84" s="61" t="s">
        <v>125</v>
      </c>
      <c r="DN84" s="61" t="s">
        <v>486</v>
      </c>
      <c r="DO84" s="61" t="s">
        <v>485</v>
      </c>
      <c r="DP84" s="61" t="s">
        <v>125</v>
      </c>
      <c r="DQ84" s="61" t="s">
        <v>125</v>
      </c>
      <c r="DR84" s="61" t="s">
        <v>125</v>
      </c>
      <c r="DS84" s="61" t="s">
        <v>125</v>
      </c>
      <c r="DT84" s="61" t="s">
        <v>125</v>
      </c>
      <c r="DU84" s="61" t="s">
        <v>371</v>
      </c>
      <c r="DV84" s="61" t="s">
        <v>125</v>
      </c>
      <c r="DW84" s="61" t="s">
        <v>125</v>
      </c>
    </row>
    <row r="85" spans="2:127" x14ac:dyDescent="0.25">
      <c r="B85" s="60">
        <v>12525</v>
      </c>
      <c r="C85" s="63">
        <v>40179</v>
      </c>
      <c r="D85" s="64">
        <v>0</v>
      </c>
      <c r="E85" s="61" t="s">
        <v>302</v>
      </c>
      <c r="F85" s="61" t="s">
        <v>303</v>
      </c>
      <c r="G85" s="61" t="s">
        <v>122</v>
      </c>
      <c r="H85" s="61" t="s">
        <v>361</v>
      </c>
      <c r="I85" s="61" t="s">
        <v>305</v>
      </c>
      <c r="J85" s="61" t="s">
        <v>315</v>
      </c>
      <c r="K85" s="61" t="s">
        <v>133</v>
      </c>
      <c r="L85" s="60">
        <v>-42</v>
      </c>
      <c r="M85" s="61" t="s">
        <v>306</v>
      </c>
      <c r="N85" s="60">
        <v>-368928</v>
      </c>
      <c r="O85" s="61" t="s">
        <v>485</v>
      </c>
      <c r="P85" s="60">
        <v>30</v>
      </c>
      <c r="Q85" s="60">
        <v>73.904800168789905</v>
      </c>
      <c r="R85" s="84">
        <f>'Price Book'!$G$12*('Exchange Rates FWD'!$Z$9)</f>
        <v>73.904800168789109</v>
      </c>
      <c r="S85" s="22">
        <f t="shared" si="3"/>
        <v>7.9580786405131221E-13</v>
      </c>
      <c r="T85" s="60">
        <v>8784</v>
      </c>
      <c r="U85" s="60">
        <v>-14338570.381088199</v>
      </c>
      <c r="V85" s="22">
        <f>L85*(Q85-P86*'Exchange Rates FWD'!$J$11)*T85</f>
        <v>-14338570.381087387</v>
      </c>
      <c r="W85" s="22">
        <f t="shared" si="5"/>
        <v>5.6638372130587777E-14</v>
      </c>
      <c r="X85" s="60">
        <v>-14338570.381088199</v>
      </c>
      <c r="Y85" s="61" t="s">
        <v>134</v>
      </c>
      <c r="Z85" s="60"/>
      <c r="AA85" s="60"/>
      <c r="AB85" s="61" t="s">
        <v>126</v>
      </c>
      <c r="AC85" s="61" t="s">
        <v>126</v>
      </c>
      <c r="AD85" s="61" t="s">
        <v>127</v>
      </c>
      <c r="AE85" s="61" t="s">
        <v>408</v>
      </c>
      <c r="AF85" s="61" t="s">
        <v>308</v>
      </c>
      <c r="AG85" s="61" t="s">
        <v>352</v>
      </c>
      <c r="AH85" s="61" t="s">
        <v>125</v>
      </c>
      <c r="AI85" s="61" t="s">
        <v>125</v>
      </c>
      <c r="AJ85" s="61" t="s">
        <v>125</v>
      </c>
      <c r="AK85" s="61" t="s">
        <v>125</v>
      </c>
      <c r="AL85" s="61" t="s">
        <v>125</v>
      </c>
      <c r="AM85" s="63">
        <v>40909</v>
      </c>
      <c r="AN85" s="63">
        <v>41274</v>
      </c>
      <c r="AO85" s="61" t="s">
        <v>128</v>
      </c>
      <c r="AP85" s="60">
        <v>8784</v>
      </c>
      <c r="AQ85" s="61" t="s">
        <v>125</v>
      </c>
      <c r="AR85" s="60"/>
      <c r="AS85" s="63"/>
      <c r="AT85" s="61" t="s">
        <v>125</v>
      </c>
      <c r="AU85" s="61" t="s">
        <v>125</v>
      </c>
      <c r="AV85" s="61" t="s">
        <v>310</v>
      </c>
      <c r="AW85" s="61" t="s">
        <v>129</v>
      </c>
      <c r="AX85" s="60">
        <v>0</v>
      </c>
      <c r="AY85" s="60">
        <v>0</v>
      </c>
      <c r="AZ85" s="61" t="s">
        <v>408</v>
      </c>
      <c r="BA85" s="60">
        <v>0</v>
      </c>
      <c r="BB85" s="60">
        <v>0</v>
      </c>
      <c r="BC85" s="61" t="s">
        <v>408</v>
      </c>
      <c r="BD85" s="60">
        <v>0</v>
      </c>
      <c r="BE85" s="60">
        <v>0</v>
      </c>
      <c r="BF85" s="61" t="s">
        <v>408</v>
      </c>
      <c r="BG85" s="60">
        <v>0</v>
      </c>
      <c r="BH85" s="60">
        <v>0</v>
      </c>
      <c r="BI85" s="61" t="s">
        <v>408</v>
      </c>
      <c r="BJ85" s="60"/>
      <c r="BK85" s="60"/>
      <c r="BL85" s="61" t="s">
        <v>130</v>
      </c>
      <c r="BM85" s="61" t="s">
        <v>125</v>
      </c>
      <c r="BN85" s="61" t="s">
        <v>125</v>
      </c>
      <c r="BO85" s="60"/>
      <c r="BP85" s="60"/>
      <c r="BQ85" s="61" t="s">
        <v>125</v>
      </c>
      <c r="BR85" s="61" t="s">
        <v>125</v>
      </c>
      <c r="BS85" s="61" t="s">
        <v>125</v>
      </c>
      <c r="BT85" s="61" t="s">
        <v>125</v>
      </c>
      <c r="BU85" s="61" t="s">
        <v>459</v>
      </c>
      <c r="BV85" s="61" t="s">
        <v>131</v>
      </c>
      <c r="BW85" s="61" t="s">
        <v>125</v>
      </c>
      <c r="BX85" s="61" t="s">
        <v>125</v>
      </c>
      <c r="BY85" s="61" t="s">
        <v>125</v>
      </c>
      <c r="BZ85" s="61" t="s">
        <v>125</v>
      </c>
      <c r="CA85" s="61" t="s">
        <v>125</v>
      </c>
      <c r="CB85" s="61" t="s">
        <v>125</v>
      </c>
      <c r="CC85" s="60">
        <v>0</v>
      </c>
      <c r="CD85" s="60">
        <v>0</v>
      </c>
      <c r="CE85" s="60">
        <v>0</v>
      </c>
      <c r="CF85" s="63"/>
      <c r="CG85" s="63"/>
      <c r="CH85" s="61" t="s">
        <v>125</v>
      </c>
      <c r="CI85" s="64"/>
      <c r="CJ85" s="60"/>
      <c r="CK85" s="61" t="s">
        <v>125</v>
      </c>
      <c r="CL85" s="60"/>
      <c r="CM85" s="60"/>
      <c r="CN85" s="61" t="s">
        <v>125</v>
      </c>
      <c r="CO85" s="60"/>
      <c r="CP85" s="60"/>
      <c r="CQ85" s="61" t="s">
        <v>125</v>
      </c>
      <c r="CR85" s="60"/>
      <c r="CS85" s="60"/>
      <c r="CT85" s="61" t="s">
        <v>125</v>
      </c>
      <c r="CU85" s="61" t="s">
        <v>125</v>
      </c>
      <c r="CV85" s="61" t="s">
        <v>125</v>
      </c>
      <c r="CW85" s="61" t="s">
        <v>125</v>
      </c>
      <c r="CX85" s="61" t="s">
        <v>125</v>
      </c>
      <c r="CY85" s="61" t="s">
        <v>125</v>
      </c>
      <c r="CZ85" s="63">
        <v>40909</v>
      </c>
      <c r="DA85" s="61" t="s">
        <v>352</v>
      </c>
      <c r="DB85" s="61" t="s">
        <v>125</v>
      </c>
      <c r="DC85" s="61" t="s">
        <v>313</v>
      </c>
      <c r="DD85" s="61" t="s">
        <v>314</v>
      </c>
      <c r="DE85" s="61" t="s">
        <v>125</v>
      </c>
      <c r="DF85" s="61" t="s">
        <v>125</v>
      </c>
      <c r="DG85" s="61" t="s">
        <v>125</v>
      </c>
      <c r="DH85" s="60">
        <v>0</v>
      </c>
      <c r="DI85" s="61" t="s">
        <v>125</v>
      </c>
      <c r="DJ85" s="61" t="s">
        <v>132</v>
      </c>
      <c r="DK85" s="61" t="s">
        <v>125</v>
      </c>
      <c r="DL85" s="61" t="s">
        <v>125</v>
      </c>
      <c r="DM85" s="61" t="s">
        <v>125</v>
      </c>
      <c r="DN85" s="61" t="s">
        <v>486</v>
      </c>
      <c r="DO85" s="61" t="s">
        <v>485</v>
      </c>
      <c r="DP85" s="61" t="s">
        <v>125</v>
      </c>
      <c r="DQ85" s="61" t="s">
        <v>125</v>
      </c>
      <c r="DR85" s="61" t="s">
        <v>125</v>
      </c>
      <c r="DS85" s="61" t="s">
        <v>125</v>
      </c>
      <c r="DT85" s="61" t="s">
        <v>125</v>
      </c>
      <c r="DU85" s="61" t="s">
        <v>460</v>
      </c>
      <c r="DV85" s="61" t="s">
        <v>125</v>
      </c>
      <c r="DW85" s="61" t="s">
        <v>125</v>
      </c>
    </row>
    <row r="86" spans="2:127" x14ac:dyDescent="0.25">
      <c r="B86" s="60">
        <v>12429</v>
      </c>
      <c r="C86" s="63">
        <v>40179</v>
      </c>
      <c r="D86" s="64">
        <v>0</v>
      </c>
      <c r="E86" s="61" t="s">
        <v>302</v>
      </c>
      <c r="F86" s="61" t="s">
        <v>303</v>
      </c>
      <c r="G86" s="61" t="s">
        <v>122</v>
      </c>
      <c r="H86" s="61" t="s">
        <v>361</v>
      </c>
      <c r="I86" s="61" t="s">
        <v>305</v>
      </c>
      <c r="J86" s="61" t="s">
        <v>315</v>
      </c>
      <c r="K86" s="61" t="s">
        <v>133</v>
      </c>
      <c r="L86" s="60">
        <v>-42</v>
      </c>
      <c r="M86" s="61" t="s">
        <v>306</v>
      </c>
      <c r="N86" s="60">
        <v>-368928</v>
      </c>
      <c r="O86" s="61" t="s">
        <v>485</v>
      </c>
      <c r="P86" s="60">
        <v>30</v>
      </c>
      <c r="Q86" s="60">
        <v>73.904800168789905</v>
      </c>
      <c r="R86" s="84">
        <f>'Price Book'!$G$12*('Exchange Rates FWD'!$Z$9)</f>
        <v>73.904800168789109</v>
      </c>
      <c r="S86" s="22">
        <f t="shared" si="3"/>
        <v>7.9580786405131221E-13</v>
      </c>
      <c r="T86" s="60">
        <v>8784</v>
      </c>
      <c r="U86" s="60">
        <v>73093620.297974095</v>
      </c>
      <c r="V86" s="22">
        <f>L86*(Q86-P86*'Exchange Rates FWD'!$R$11)*T86</f>
        <v>73093620.29771243</v>
      </c>
      <c r="W86" s="22">
        <f t="shared" si="5"/>
        <v>3.5798526533131276E-12</v>
      </c>
      <c r="X86" s="60">
        <v>73093620.297974095</v>
      </c>
      <c r="Y86" s="61" t="s">
        <v>134</v>
      </c>
      <c r="Z86" s="60"/>
      <c r="AA86" s="60"/>
      <c r="AB86" s="61" t="s">
        <v>126</v>
      </c>
      <c r="AC86" s="61" t="s">
        <v>126</v>
      </c>
      <c r="AD86" s="61" t="s">
        <v>127</v>
      </c>
      <c r="AE86" s="61" t="s">
        <v>124</v>
      </c>
      <c r="AF86" s="61" t="s">
        <v>308</v>
      </c>
      <c r="AG86" s="61" t="s">
        <v>352</v>
      </c>
      <c r="AH86" s="61" t="s">
        <v>125</v>
      </c>
      <c r="AI86" s="61" t="s">
        <v>125</v>
      </c>
      <c r="AJ86" s="61" t="s">
        <v>125</v>
      </c>
      <c r="AK86" s="61" t="s">
        <v>125</v>
      </c>
      <c r="AL86" s="61" t="s">
        <v>125</v>
      </c>
      <c r="AM86" s="63">
        <v>40909</v>
      </c>
      <c r="AN86" s="63">
        <v>41274</v>
      </c>
      <c r="AO86" s="61" t="s">
        <v>128</v>
      </c>
      <c r="AP86" s="60">
        <v>8784</v>
      </c>
      <c r="AQ86" s="61" t="s">
        <v>125</v>
      </c>
      <c r="AR86" s="60"/>
      <c r="AS86" s="63"/>
      <c r="AT86" s="61" t="s">
        <v>125</v>
      </c>
      <c r="AU86" s="61" t="s">
        <v>125</v>
      </c>
      <c r="AV86" s="61" t="s">
        <v>310</v>
      </c>
      <c r="AW86" s="61" t="s">
        <v>129</v>
      </c>
      <c r="AX86" s="60">
        <v>0</v>
      </c>
      <c r="AY86" s="60">
        <v>0</v>
      </c>
      <c r="AZ86" s="61" t="s">
        <v>124</v>
      </c>
      <c r="BA86" s="60">
        <v>0</v>
      </c>
      <c r="BB86" s="60">
        <v>0</v>
      </c>
      <c r="BC86" s="61" t="s">
        <v>124</v>
      </c>
      <c r="BD86" s="60">
        <v>0</v>
      </c>
      <c r="BE86" s="60">
        <v>0</v>
      </c>
      <c r="BF86" s="61" t="s">
        <v>124</v>
      </c>
      <c r="BG86" s="60">
        <v>0</v>
      </c>
      <c r="BH86" s="60">
        <v>0</v>
      </c>
      <c r="BI86" s="61" t="s">
        <v>124</v>
      </c>
      <c r="BJ86" s="60"/>
      <c r="BK86" s="60"/>
      <c r="BL86" s="61" t="s">
        <v>130</v>
      </c>
      <c r="BM86" s="61" t="s">
        <v>125</v>
      </c>
      <c r="BN86" s="61" t="s">
        <v>125</v>
      </c>
      <c r="BO86" s="60"/>
      <c r="BP86" s="60"/>
      <c r="BQ86" s="61" t="s">
        <v>125</v>
      </c>
      <c r="BR86" s="61" t="s">
        <v>125</v>
      </c>
      <c r="BS86" s="61" t="s">
        <v>125</v>
      </c>
      <c r="BT86" s="61" t="s">
        <v>125</v>
      </c>
      <c r="BU86" s="61" t="s">
        <v>372</v>
      </c>
      <c r="BV86" s="61" t="s">
        <v>131</v>
      </c>
      <c r="BW86" s="61" t="s">
        <v>125</v>
      </c>
      <c r="BX86" s="61" t="s">
        <v>125</v>
      </c>
      <c r="BY86" s="61" t="s">
        <v>125</v>
      </c>
      <c r="BZ86" s="61" t="s">
        <v>125</v>
      </c>
      <c r="CA86" s="61" t="s">
        <v>125</v>
      </c>
      <c r="CB86" s="61" t="s">
        <v>125</v>
      </c>
      <c r="CC86" s="60">
        <v>0</v>
      </c>
      <c r="CD86" s="60">
        <v>0</v>
      </c>
      <c r="CE86" s="60">
        <v>0</v>
      </c>
      <c r="CF86" s="63"/>
      <c r="CG86" s="63"/>
      <c r="CH86" s="61" t="s">
        <v>125</v>
      </c>
      <c r="CI86" s="64"/>
      <c r="CJ86" s="60"/>
      <c r="CK86" s="61" t="s">
        <v>125</v>
      </c>
      <c r="CL86" s="60"/>
      <c r="CM86" s="60"/>
      <c r="CN86" s="61" t="s">
        <v>125</v>
      </c>
      <c r="CO86" s="60"/>
      <c r="CP86" s="60"/>
      <c r="CQ86" s="61" t="s">
        <v>125</v>
      </c>
      <c r="CR86" s="60"/>
      <c r="CS86" s="60"/>
      <c r="CT86" s="61" t="s">
        <v>125</v>
      </c>
      <c r="CU86" s="61" t="s">
        <v>125</v>
      </c>
      <c r="CV86" s="61" t="s">
        <v>125</v>
      </c>
      <c r="CW86" s="61" t="s">
        <v>125</v>
      </c>
      <c r="CX86" s="61" t="s">
        <v>125</v>
      </c>
      <c r="CY86" s="61" t="s">
        <v>125</v>
      </c>
      <c r="CZ86" s="63">
        <v>40909</v>
      </c>
      <c r="DA86" s="61" t="s">
        <v>352</v>
      </c>
      <c r="DB86" s="61" t="s">
        <v>125</v>
      </c>
      <c r="DC86" s="61" t="s">
        <v>313</v>
      </c>
      <c r="DD86" s="61" t="s">
        <v>314</v>
      </c>
      <c r="DE86" s="61" t="s">
        <v>125</v>
      </c>
      <c r="DF86" s="61" t="s">
        <v>125</v>
      </c>
      <c r="DG86" s="61" t="s">
        <v>125</v>
      </c>
      <c r="DH86" s="60">
        <v>0</v>
      </c>
      <c r="DI86" s="61" t="s">
        <v>125</v>
      </c>
      <c r="DJ86" s="61" t="s">
        <v>132</v>
      </c>
      <c r="DK86" s="61" t="s">
        <v>125</v>
      </c>
      <c r="DL86" s="61" t="s">
        <v>125</v>
      </c>
      <c r="DM86" s="61" t="s">
        <v>125</v>
      </c>
      <c r="DN86" s="61" t="s">
        <v>486</v>
      </c>
      <c r="DO86" s="61" t="s">
        <v>485</v>
      </c>
      <c r="DP86" s="61" t="s">
        <v>125</v>
      </c>
      <c r="DQ86" s="61" t="s">
        <v>125</v>
      </c>
      <c r="DR86" s="61" t="s">
        <v>125</v>
      </c>
      <c r="DS86" s="61" t="s">
        <v>125</v>
      </c>
      <c r="DT86" s="61" t="s">
        <v>125</v>
      </c>
      <c r="DU86" s="61" t="s">
        <v>373</v>
      </c>
      <c r="DV86" s="61" t="s">
        <v>125</v>
      </c>
      <c r="DW86" s="61" t="s">
        <v>125</v>
      </c>
    </row>
    <row r="87" spans="2:127" x14ac:dyDescent="0.25">
      <c r="B87" s="60">
        <v>12527</v>
      </c>
      <c r="C87" s="63">
        <v>40179</v>
      </c>
      <c r="D87" s="64">
        <v>0</v>
      </c>
      <c r="E87" s="61" t="s">
        <v>302</v>
      </c>
      <c r="F87" s="61" t="s">
        <v>303</v>
      </c>
      <c r="G87" s="61" t="s">
        <v>122</v>
      </c>
      <c r="H87" s="61" t="s">
        <v>374</v>
      </c>
      <c r="I87" s="61" t="s">
        <v>305</v>
      </c>
      <c r="J87" s="61" t="s">
        <v>315</v>
      </c>
      <c r="K87" s="61" t="s">
        <v>133</v>
      </c>
      <c r="L87" s="60">
        <v>-42</v>
      </c>
      <c r="M87" s="61" t="s">
        <v>306</v>
      </c>
      <c r="N87" s="60">
        <v>-31248</v>
      </c>
      <c r="O87" s="61" t="s">
        <v>485</v>
      </c>
      <c r="P87" s="60">
        <v>30</v>
      </c>
      <c r="Q87" s="60">
        <v>10.5578285955414</v>
      </c>
      <c r="R87" s="84">
        <f>'Price Book'!$G$6*('Exchange Rates FWD'!$Z$9)</f>
        <v>10.5578285955413</v>
      </c>
      <c r="S87" s="22">
        <f t="shared" si="3"/>
        <v>9.9475983006414026E-14</v>
      </c>
      <c r="T87" s="60">
        <v>744</v>
      </c>
      <c r="U87" s="60">
        <v>-329911.02795347798</v>
      </c>
      <c r="V87" s="22">
        <f t="shared" si="4"/>
        <v>-329911.02795347769</v>
      </c>
      <c r="W87" s="22">
        <f t="shared" si="5"/>
        <v>8.8217210068036119E-16</v>
      </c>
      <c r="X87" s="60">
        <v>-329911.02795347798</v>
      </c>
      <c r="Y87" s="61" t="s">
        <v>134</v>
      </c>
      <c r="Z87" s="60"/>
      <c r="AA87" s="60"/>
      <c r="AB87" s="61" t="s">
        <v>126</v>
      </c>
      <c r="AC87" s="61" t="s">
        <v>126</v>
      </c>
      <c r="AD87" s="61" t="s">
        <v>127</v>
      </c>
      <c r="AE87" s="61" t="s">
        <v>408</v>
      </c>
      <c r="AF87" s="61" t="s">
        <v>308</v>
      </c>
      <c r="AG87" s="61" t="s">
        <v>352</v>
      </c>
      <c r="AH87" s="61" t="s">
        <v>125</v>
      </c>
      <c r="AI87" s="61" t="s">
        <v>125</v>
      </c>
      <c r="AJ87" s="61" t="s">
        <v>125</v>
      </c>
      <c r="AK87" s="61" t="s">
        <v>125</v>
      </c>
      <c r="AL87" s="61" t="s">
        <v>125</v>
      </c>
      <c r="AM87" s="63">
        <v>40179</v>
      </c>
      <c r="AN87" s="63">
        <v>40209</v>
      </c>
      <c r="AO87" s="61" t="s">
        <v>128</v>
      </c>
      <c r="AP87" s="60">
        <v>744</v>
      </c>
      <c r="AQ87" s="61" t="s">
        <v>125</v>
      </c>
      <c r="AR87" s="60"/>
      <c r="AS87" s="63"/>
      <c r="AT87" s="61" t="s">
        <v>125</v>
      </c>
      <c r="AU87" s="61" t="s">
        <v>125</v>
      </c>
      <c r="AV87" s="61" t="s">
        <v>310</v>
      </c>
      <c r="AW87" s="61" t="s">
        <v>129</v>
      </c>
      <c r="AX87" s="60">
        <v>0</v>
      </c>
      <c r="AY87" s="60">
        <v>0</v>
      </c>
      <c r="AZ87" s="61" t="s">
        <v>408</v>
      </c>
      <c r="BA87" s="60">
        <v>0</v>
      </c>
      <c r="BB87" s="60">
        <v>0</v>
      </c>
      <c r="BC87" s="61" t="s">
        <v>408</v>
      </c>
      <c r="BD87" s="60">
        <v>0</v>
      </c>
      <c r="BE87" s="60">
        <v>0</v>
      </c>
      <c r="BF87" s="61" t="s">
        <v>408</v>
      </c>
      <c r="BG87" s="60">
        <v>0</v>
      </c>
      <c r="BH87" s="60">
        <v>0</v>
      </c>
      <c r="BI87" s="61" t="s">
        <v>408</v>
      </c>
      <c r="BJ87" s="60"/>
      <c r="BK87" s="60"/>
      <c r="BL87" s="61" t="s">
        <v>130</v>
      </c>
      <c r="BM87" s="61" t="s">
        <v>125</v>
      </c>
      <c r="BN87" s="61" t="s">
        <v>125</v>
      </c>
      <c r="BO87" s="60"/>
      <c r="BP87" s="60"/>
      <c r="BQ87" s="61" t="s">
        <v>125</v>
      </c>
      <c r="BR87" s="61" t="s">
        <v>125</v>
      </c>
      <c r="BS87" s="61" t="s">
        <v>125</v>
      </c>
      <c r="BT87" s="61" t="s">
        <v>125</v>
      </c>
      <c r="BU87" s="61" t="s">
        <v>461</v>
      </c>
      <c r="BV87" s="61" t="s">
        <v>131</v>
      </c>
      <c r="BW87" s="61" t="s">
        <v>125</v>
      </c>
      <c r="BX87" s="61" t="s">
        <v>125</v>
      </c>
      <c r="BY87" s="61" t="s">
        <v>125</v>
      </c>
      <c r="BZ87" s="61" t="s">
        <v>125</v>
      </c>
      <c r="CA87" s="61" t="s">
        <v>125</v>
      </c>
      <c r="CB87" s="61" t="s">
        <v>125</v>
      </c>
      <c r="CC87" s="60">
        <v>0</v>
      </c>
      <c r="CD87" s="60">
        <v>0</v>
      </c>
      <c r="CE87" s="60">
        <v>0</v>
      </c>
      <c r="CF87" s="63"/>
      <c r="CG87" s="63"/>
      <c r="CH87" s="61" t="s">
        <v>125</v>
      </c>
      <c r="CI87" s="64"/>
      <c r="CJ87" s="60"/>
      <c r="CK87" s="61" t="s">
        <v>125</v>
      </c>
      <c r="CL87" s="60"/>
      <c r="CM87" s="60"/>
      <c r="CN87" s="61" t="s">
        <v>125</v>
      </c>
      <c r="CO87" s="60"/>
      <c r="CP87" s="60"/>
      <c r="CQ87" s="61" t="s">
        <v>125</v>
      </c>
      <c r="CR87" s="60"/>
      <c r="CS87" s="60"/>
      <c r="CT87" s="61" t="s">
        <v>125</v>
      </c>
      <c r="CU87" s="61" t="s">
        <v>125</v>
      </c>
      <c r="CV87" s="61" t="s">
        <v>125</v>
      </c>
      <c r="CW87" s="61" t="s">
        <v>125</v>
      </c>
      <c r="CX87" s="61" t="s">
        <v>125</v>
      </c>
      <c r="CY87" s="61" t="s">
        <v>125</v>
      </c>
      <c r="CZ87" s="63">
        <v>40544</v>
      </c>
      <c r="DA87" s="61" t="s">
        <v>352</v>
      </c>
      <c r="DB87" s="61" t="s">
        <v>125</v>
      </c>
      <c r="DC87" s="61" t="s">
        <v>313</v>
      </c>
      <c r="DD87" s="61" t="s">
        <v>314</v>
      </c>
      <c r="DE87" s="61" t="s">
        <v>125</v>
      </c>
      <c r="DF87" s="61" t="s">
        <v>125</v>
      </c>
      <c r="DG87" s="61" t="s">
        <v>125</v>
      </c>
      <c r="DH87" s="60">
        <v>0</v>
      </c>
      <c r="DI87" s="61" t="s">
        <v>125</v>
      </c>
      <c r="DJ87" s="61" t="s">
        <v>132</v>
      </c>
      <c r="DK87" s="61" t="s">
        <v>125</v>
      </c>
      <c r="DL87" s="61" t="s">
        <v>125</v>
      </c>
      <c r="DM87" s="61" t="s">
        <v>125</v>
      </c>
      <c r="DN87" s="61" t="s">
        <v>486</v>
      </c>
      <c r="DO87" s="61" t="s">
        <v>485</v>
      </c>
      <c r="DP87" s="61" t="s">
        <v>125</v>
      </c>
      <c r="DQ87" s="61" t="s">
        <v>125</v>
      </c>
      <c r="DR87" s="61" t="s">
        <v>125</v>
      </c>
      <c r="DS87" s="61" t="s">
        <v>125</v>
      </c>
      <c r="DT87" s="61" t="s">
        <v>125</v>
      </c>
      <c r="DU87" s="61" t="s">
        <v>462</v>
      </c>
      <c r="DV87" s="61" t="s">
        <v>125</v>
      </c>
      <c r="DW87" s="61" t="s">
        <v>125</v>
      </c>
    </row>
    <row r="88" spans="2:127" x14ac:dyDescent="0.25">
      <c r="B88" s="60">
        <v>12431</v>
      </c>
      <c r="C88" s="63">
        <v>40179</v>
      </c>
      <c r="D88" s="64">
        <v>0</v>
      </c>
      <c r="E88" s="61" t="s">
        <v>302</v>
      </c>
      <c r="F88" s="61" t="s">
        <v>303</v>
      </c>
      <c r="G88" s="61" t="s">
        <v>122</v>
      </c>
      <c r="H88" s="61" t="s">
        <v>374</v>
      </c>
      <c r="I88" s="61" t="s">
        <v>305</v>
      </c>
      <c r="J88" s="61" t="s">
        <v>315</v>
      </c>
      <c r="K88" s="61" t="s">
        <v>133</v>
      </c>
      <c r="L88" s="60">
        <v>-42</v>
      </c>
      <c r="M88" s="61" t="s">
        <v>306</v>
      </c>
      <c r="N88" s="60">
        <v>-31248</v>
      </c>
      <c r="O88" s="61" t="s">
        <v>485</v>
      </c>
      <c r="P88" s="60">
        <v>30</v>
      </c>
      <c r="Q88" s="60">
        <v>10.5578285955414</v>
      </c>
      <c r="R88" s="84">
        <f>'Price Book'!$G$6*('Exchange Rates FWD'!$Z$9)</f>
        <v>10.5578285955413</v>
      </c>
      <c r="S88" s="22">
        <f t="shared" si="3"/>
        <v>9.9475983006414026E-14</v>
      </c>
      <c r="T88" s="60">
        <v>744</v>
      </c>
      <c r="U88" s="60">
        <v>-329911.02795347798</v>
      </c>
      <c r="V88" s="22">
        <f t="shared" si="4"/>
        <v>-329911.02795347769</v>
      </c>
      <c r="W88" s="22">
        <f t="shared" si="5"/>
        <v>8.8217210068036119E-16</v>
      </c>
      <c r="X88" s="60">
        <v>-329911.02795347798</v>
      </c>
      <c r="Y88" s="61" t="s">
        <v>134</v>
      </c>
      <c r="Z88" s="60"/>
      <c r="AA88" s="60"/>
      <c r="AB88" s="61" t="s">
        <v>126</v>
      </c>
      <c r="AC88" s="61" t="s">
        <v>126</v>
      </c>
      <c r="AD88" s="61" t="s">
        <v>127</v>
      </c>
      <c r="AE88" s="61" t="s">
        <v>124</v>
      </c>
      <c r="AF88" s="61" t="s">
        <v>308</v>
      </c>
      <c r="AG88" s="61" t="s">
        <v>352</v>
      </c>
      <c r="AH88" s="61" t="s">
        <v>125</v>
      </c>
      <c r="AI88" s="61" t="s">
        <v>125</v>
      </c>
      <c r="AJ88" s="61" t="s">
        <v>125</v>
      </c>
      <c r="AK88" s="61" t="s">
        <v>125</v>
      </c>
      <c r="AL88" s="61" t="s">
        <v>125</v>
      </c>
      <c r="AM88" s="63">
        <v>40179</v>
      </c>
      <c r="AN88" s="63">
        <v>40209</v>
      </c>
      <c r="AO88" s="61" t="s">
        <v>128</v>
      </c>
      <c r="AP88" s="60">
        <v>744</v>
      </c>
      <c r="AQ88" s="61" t="s">
        <v>125</v>
      </c>
      <c r="AR88" s="60"/>
      <c r="AS88" s="63"/>
      <c r="AT88" s="61" t="s">
        <v>125</v>
      </c>
      <c r="AU88" s="61" t="s">
        <v>125</v>
      </c>
      <c r="AV88" s="61" t="s">
        <v>310</v>
      </c>
      <c r="AW88" s="61" t="s">
        <v>129</v>
      </c>
      <c r="AX88" s="60">
        <v>0</v>
      </c>
      <c r="AY88" s="60">
        <v>0</v>
      </c>
      <c r="AZ88" s="61" t="s">
        <v>124</v>
      </c>
      <c r="BA88" s="60">
        <v>0</v>
      </c>
      <c r="BB88" s="60">
        <v>0</v>
      </c>
      <c r="BC88" s="61" t="s">
        <v>124</v>
      </c>
      <c r="BD88" s="60">
        <v>0</v>
      </c>
      <c r="BE88" s="60">
        <v>0</v>
      </c>
      <c r="BF88" s="61" t="s">
        <v>124</v>
      </c>
      <c r="BG88" s="60">
        <v>0</v>
      </c>
      <c r="BH88" s="60">
        <v>0</v>
      </c>
      <c r="BI88" s="61" t="s">
        <v>124</v>
      </c>
      <c r="BJ88" s="60"/>
      <c r="BK88" s="60"/>
      <c r="BL88" s="61" t="s">
        <v>130</v>
      </c>
      <c r="BM88" s="61" t="s">
        <v>125</v>
      </c>
      <c r="BN88" s="61" t="s">
        <v>125</v>
      </c>
      <c r="BO88" s="60"/>
      <c r="BP88" s="60"/>
      <c r="BQ88" s="61" t="s">
        <v>125</v>
      </c>
      <c r="BR88" s="61" t="s">
        <v>125</v>
      </c>
      <c r="BS88" s="61" t="s">
        <v>125</v>
      </c>
      <c r="BT88" s="61" t="s">
        <v>125</v>
      </c>
      <c r="BU88" s="61" t="s">
        <v>375</v>
      </c>
      <c r="BV88" s="61" t="s">
        <v>131</v>
      </c>
      <c r="BW88" s="61" t="s">
        <v>125</v>
      </c>
      <c r="BX88" s="61" t="s">
        <v>125</v>
      </c>
      <c r="BY88" s="61" t="s">
        <v>125</v>
      </c>
      <c r="BZ88" s="61" t="s">
        <v>125</v>
      </c>
      <c r="CA88" s="61" t="s">
        <v>125</v>
      </c>
      <c r="CB88" s="61" t="s">
        <v>125</v>
      </c>
      <c r="CC88" s="60">
        <v>0</v>
      </c>
      <c r="CD88" s="60">
        <v>0</v>
      </c>
      <c r="CE88" s="60">
        <v>0</v>
      </c>
      <c r="CF88" s="63"/>
      <c r="CG88" s="63"/>
      <c r="CH88" s="61" t="s">
        <v>125</v>
      </c>
      <c r="CI88" s="64"/>
      <c r="CJ88" s="60"/>
      <c r="CK88" s="61" t="s">
        <v>125</v>
      </c>
      <c r="CL88" s="60"/>
      <c r="CM88" s="60"/>
      <c r="CN88" s="61" t="s">
        <v>125</v>
      </c>
      <c r="CO88" s="60"/>
      <c r="CP88" s="60"/>
      <c r="CQ88" s="61" t="s">
        <v>125</v>
      </c>
      <c r="CR88" s="60"/>
      <c r="CS88" s="60"/>
      <c r="CT88" s="61" t="s">
        <v>125</v>
      </c>
      <c r="CU88" s="61" t="s">
        <v>125</v>
      </c>
      <c r="CV88" s="61" t="s">
        <v>125</v>
      </c>
      <c r="CW88" s="61" t="s">
        <v>125</v>
      </c>
      <c r="CX88" s="61" t="s">
        <v>125</v>
      </c>
      <c r="CY88" s="61" t="s">
        <v>125</v>
      </c>
      <c r="CZ88" s="63">
        <v>40544</v>
      </c>
      <c r="DA88" s="61" t="s">
        <v>352</v>
      </c>
      <c r="DB88" s="61" t="s">
        <v>125</v>
      </c>
      <c r="DC88" s="61" t="s">
        <v>313</v>
      </c>
      <c r="DD88" s="61" t="s">
        <v>314</v>
      </c>
      <c r="DE88" s="61" t="s">
        <v>125</v>
      </c>
      <c r="DF88" s="61" t="s">
        <v>125</v>
      </c>
      <c r="DG88" s="61" t="s">
        <v>125</v>
      </c>
      <c r="DH88" s="60">
        <v>0</v>
      </c>
      <c r="DI88" s="61" t="s">
        <v>125</v>
      </c>
      <c r="DJ88" s="61" t="s">
        <v>132</v>
      </c>
      <c r="DK88" s="61" t="s">
        <v>125</v>
      </c>
      <c r="DL88" s="61" t="s">
        <v>125</v>
      </c>
      <c r="DM88" s="61" t="s">
        <v>125</v>
      </c>
      <c r="DN88" s="61" t="s">
        <v>486</v>
      </c>
      <c r="DO88" s="61" t="s">
        <v>485</v>
      </c>
      <c r="DP88" s="61" t="s">
        <v>125</v>
      </c>
      <c r="DQ88" s="61" t="s">
        <v>125</v>
      </c>
      <c r="DR88" s="61" t="s">
        <v>125</v>
      </c>
      <c r="DS88" s="61" t="s">
        <v>125</v>
      </c>
      <c r="DT88" s="61" t="s">
        <v>125</v>
      </c>
      <c r="DU88" s="61" t="s">
        <v>376</v>
      </c>
      <c r="DV88" s="61" t="s">
        <v>125</v>
      </c>
      <c r="DW88" s="61" t="s">
        <v>125</v>
      </c>
    </row>
    <row r="89" spans="2:127" x14ac:dyDescent="0.25">
      <c r="B89" s="60">
        <v>12529</v>
      </c>
      <c r="C89" s="63">
        <v>40179</v>
      </c>
      <c r="D89" s="64">
        <v>0</v>
      </c>
      <c r="E89" s="61" t="s">
        <v>302</v>
      </c>
      <c r="F89" s="61" t="s">
        <v>303</v>
      </c>
      <c r="G89" s="61" t="s">
        <v>122</v>
      </c>
      <c r="H89" s="61" t="s">
        <v>377</v>
      </c>
      <c r="I89" s="61" t="s">
        <v>305</v>
      </c>
      <c r="J89" s="61" t="s">
        <v>315</v>
      </c>
      <c r="K89" s="61" t="s">
        <v>133</v>
      </c>
      <c r="L89" s="60">
        <v>-42</v>
      </c>
      <c r="M89" s="61" t="s">
        <v>306</v>
      </c>
      <c r="N89" s="60">
        <v>-31248</v>
      </c>
      <c r="O89" s="61" t="s">
        <v>485</v>
      </c>
      <c r="P89" s="60">
        <v>30</v>
      </c>
      <c r="Q89" s="60">
        <v>73.904800168789905</v>
      </c>
      <c r="R89" s="84">
        <f>'Price Book'!$G$12*('Exchange Rates FWD'!$Z$9)</f>
        <v>73.904800168789109</v>
      </c>
      <c r="S89" s="22">
        <f t="shared" si="3"/>
        <v>7.9580786405131221E-13</v>
      </c>
      <c r="T89" s="60">
        <v>744</v>
      </c>
      <c r="U89" s="60">
        <v>-2309377.19567435</v>
      </c>
      <c r="V89" s="22">
        <f t="shared" si="4"/>
        <v>-2309377.1956743472</v>
      </c>
      <c r="W89" s="22">
        <f t="shared" si="5"/>
        <v>1.2098360237902075E-15</v>
      </c>
      <c r="X89" s="60">
        <v>-2309377.19567435</v>
      </c>
      <c r="Y89" s="61" t="s">
        <v>134</v>
      </c>
      <c r="Z89" s="60"/>
      <c r="AA89" s="60"/>
      <c r="AB89" s="61" t="s">
        <v>126</v>
      </c>
      <c r="AC89" s="61" t="s">
        <v>126</v>
      </c>
      <c r="AD89" s="61" t="s">
        <v>127</v>
      </c>
      <c r="AE89" s="61" t="s">
        <v>408</v>
      </c>
      <c r="AF89" s="61" t="s">
        <v>308</v>
      </c>
      <c r="AG89" s="61" t="s">
        <v>352</v>
      </c>
      <c r="AH89" s="61" t="s">
        <v>125</v>
      </c>
      <c r="AI89" s="61" t="s">
        <v>125</v>
      </c>
      <c r="AJ89" s="61" t="s">
        <v>125</v>
      </c>
      <c r="AK89" s="61" t="s">
        <v>125</v>
      </c>
      <c r="AL89" s="61" t="s">
        <v>125</v>
      </c>
      <c r="AM89" s="63">
        <v>40909</v>
      </c>
      <c r="AN89" s="63">
        <v>40939</v>
      </c>
      <c r="AO89" s="61" t="s">
        <v>128</v>
      </c>
      <c r="AP89" s="60">
        <v>744</v>
      </c>
      <c r="AQ89" s="61" t="s">
        <v>125</v>
      </c>
      <c r="AR89" s="60"/>
      <c r="AS89" s="63"/>
      <c r="AT89" s="61" t="s">
        <v>125</v>
      </c>
      <c r="AU89" s="61" t="s">
        <v>125</v>
      </c>
      <c r="AV89" s="61" t="s">
        <v>310</v>
      </c>
      <c r="AW89" s="61" t="s">
        <v>129</v>
      </c>
      <c r="AX89" s="60">
        <v>0</v>
      </c>
      <c r="AY89" s="60">
        <v>0</v>
      </c>
      <c r="AZ89" s="61" t="s">
        <v>408</v>
      </c>
      <c r="BA89" s="60">
        <v>0</v>
      </c>
      <c r="BB89" s="60">
        <v>0</v>
      </c>
      <c r="BC89" s="61" t="s">
        <v>408</v>
      </c>
      <c r="BD89" s="60">
        <v>0</v>
      </c>
      <c r="BE89" s="60">
        <v>0</v>
      </c>
      <c r="BF89" s="61" t="s">
        <v>408</v>
      </c>
      <c r="BG89" s="60">
        <v>0</v>
      </c>
      <c r="BH89" s="60">
        <v>0</v>
      </c>
      <c r="BI89" s="61" t="s">
        <v>408</v>
      </c>
      <c r="BJ89" s="60"/>
      <c r="BK89" s="60"/>
      <c r="BL89" s="61" t="s">
        <v>130</v>
      </c>
      <c r="BM89" s="61" t="s">
        <v>125</v>
      </c>
      <c r="BN89" s="61" t="s">
        <v>125</v>
      </c>
      <c r="BO89" s="60"/>
      <c r="BP89" s="60"/>
      <c r="BQ89" s="61" t="s">
        <v>125</v>
      </c>
      <c r="BR89" s="61" t="s">
        <v>125</v>
      </c>
      <c r="BS89" s="61" t="s">
        <v>125</v>
      </c>
      <c r="BT89" s="61" t="s">
        <v>125</v>
      </c>
      <c r="BU89" s="61" t="s">
        <v>463</v>
      </c>
      <c r="BV89" s="61" t="s">
        <v>131</v>
      </c>
      <c r="BW89" s="61" t="s">
        <v>125</v>
      </c>
      <c r="BX89" s="61" t="s">
        <v>125</v>
      </c>
      <c r="BY89" s="61" t="s">
        <v>125</v>
      </c>
      <c r="BZ89" s="61" t="s">
        <v>125</v>
      </c>
      <c r="CA89" s="61" t="s">
        <v>125</v>
      </c>
      <c r="CB89" s="61" t="s">
        <v>125</v>
      </c>
      <c r="CC89" s="60">
        <v>0</v>
      </c>
      <c r="CD89" s="60">
        <v>0</v>
      </c>
      <c r="CE89" s="60">
        <v>0</v>
      </c>
      <c r="CF89" s="63"/>
      <c r="CG89" s="63"/>
      <c r="CH89" s="61" t="s">
        <v>125</v>
      </c>
      <c r="CI89" s="64"/>
      <c r="CJ89" s="60"/>
      <c r="CK89" s="61" t="s">
        <v>125</v>
      </c>
      <c r="CL89" s="60"/>
      <c r="CM89" s="60"/>
      <c r="CN89" s="61" t="s">
        <v>125</v>
      </c>
      <c r="CO89" s="60"/>
      <c r="CP89" s="60"/>
      <c r="CQ89" s="61" t="s">
        <v>125</v>
      </c>
      <c r="CR89" s="60"/>
      <c r="CS89" s="60"/>
      <c r="CT89" s="61" t="s">
        <v>125</v>
      </c>
      <c r="CU89" s="61" t="s">
        <v>125</v>
      </c>
      <c r="CV89" s="61" t="s">
        <v>125</v>
      </c>
      <c r="CW89" s="61" t="s">
        <v>125</v>
      </c>
      <c r="CX89" s="61" t="s">
        <v>125</v>
      </c>
      <c r="CY89" s="61" t="s">
        <v>125</v>
      </c>
      <c r="CZ89" s="63">
        <v>40544</v>
      </c>
      <c r="DA89" s="61" t="s">
        <v>352</v>
      </c>
      <c r="DB89" s="61" t="s">
        <v>125</v>
      </c>
      <c r="DC89" s="61" t="s">
        <v>313</v>
      </c>
      <c r="DD89" s="61" t="s">
        <v>314</v>
      </c>
      <c r="DE89" s="61" t="s">
        <v>125</v>
      </c>
      <c r="DF89" s="61" t="s">
        <v>125</v>
      </c>
      <c r="DG89" s="61" t="s">
        <v>125</v>
      </c>
      <c r="DH89" s="60">
        <v>0</v>
      </c>
      <c r="DI89" s="61" t="s">
        <v>125</v>
      </c>
      <c r="DJ89" s="61" t="s">
        <v>132</v>
      </c>
      <c r="DK89" s="61" t="s">
        <v>125</v>
      </c>
      <c r="DL89" s="61" t="s">
        <v>125</v>
      </c>
      <c r="DM89" s="61" t="s">
        <v>125</v>
      </c>
      <c r="DN89" s="61" t="s">
        <v>486</v>
      </c>
      <c r="DO89" s="61" t="s">
        <v>485</v>
      </c>
      <c r="DP89" s="61" t="s">
        <v>125</v>
      </c>
      <c r="DQ89" s="61" t="s">
        <v>125</v>
      </c>
      <c r="DR89" s="61" t="s">
        <v>125</v>
      </c>
      <c r="DS89" s="61" t="s">
        <v>125</v>
      </c>
      <c r="DT89" s="61" t="s">
        <v>125</v>
      </c>
      <c r="DU89" s="61" t="s">
        <v>464</v>
      </c>
      <c r="DV89" s="61" t="s">
        <v>125</v>
      </c>
      <c r="DW89" s="61" t="s">
        <v>125</v>
      </c>
    </row>
    <row r="90" spans="2:127" x14ac:dyDescent="0.25">
      <c r="B90" s="60">
        <v>12433</v>
      </c>
      <c r="C90" s="63">
        <v>40179</v>
      </c>
      <c r="D90" s="64">
        <v>0</v>
      </c>
      <c r="E90" s="61" t="s">
        <v>302</v>
      </c>
      <c r="F90" s="61" t="s">
        <v>303</v>
      </c>
      <c r="G90" s="61" t="s">
        <v>122</v>
      </c>
      <c r="H90" s="61" t="s">
        <v>377</v>
      </c>
      <c r="I90" s="61" t="s">
        <v>305</v>
      </c>
      <c r="J90" s="61" t="s">
        <v>315</v>
      </c>
      <c r="K90" s="61" t="s">
        <v>133</v>
      </c>
      <c r="L90" s="60">
        <v>-42</v>
      </c>
      <c r="M90" s="61" t="s">
        <v>306</v>
      </c>
      <c r="N90" s="60">
        <v>-31248</v>
      </c>
      <c r="O90" s="61" t="s">
        <v>485</v>
      </c>
      <c r="P90" s="60">
        <v>30</v>
      </c>
      <c r="Q90" s="60">
        <v>73.904800168789905</v>
      </c>
      <c r="R90" s="84">
        <f>'Price Book'!$G$12*('Exchange Rates FWD'!$Z$9)</f>
        <v>73.904800168789109</v>
      </c>
      <c r="S90" s="22">
        <f t="shared" si="3"/>
        <v>7.9580786405131221E-13</v>
      </c>
      <c r="T90" s="60">
        <v>744</v>
      </c>
      <c r="U90" s="60">
        <v>-2309377.19567435</v>
      </c>
      <c r="V90" s="22">
        <f t="shared" si="4"/>
        <v>-2309377.1956743472</v>
      </c>
      <c r="W90" s="22">
        <f t="shared" si="5"/>
        <v>1.2098360237902075E-15</v>
      </c>
      <c r="X90" s="60">
        <v>-2309377.19567435</v>
      </c>
      <c r="Y90" s="61" t="s">
        <v>134</v>
      </c>
      <c r="Z90" s="60"/>
      <c r="AA90" s="60"/>
      <c r="AB90" s="61" t="s">
        <v>126</v>
      </c>
      <c r="AC90" s="61" t="s">
        <v>126</v>
      </c>
      <c r="AD90" s="61" t="s">
        <v>127</v>
      </c>
      <c r="AE90" s="61" t="s">
        <v>124</v>
      </c>
      <c r="AF90" s="61" t="s">
        <v>308</v>
      </c>
      <c r="AG90" s="61" t="s">
        <v>352</v>
      </c>
      <c r="AH90" s="61" t="s">
        <v>125</v>
      </c>
      <c r="AI90" s="61" t="s">
        <v>125</v>
      </c>
      <c r="AJ90" s="61" t="s">
        <v>125</v>
      </c>
      <c r="AK90" s="61" t="s">
        <v>125</v>
      </c>
      <c r="AL90" s="61" t="s">
        <v>125</v>
      </c>
      <c r="AM90" s="63">
        <v>40909</v>
      </c>
      <c r="AN90" s="63">
        <v>40939</v>
      </c>
      <c r="AO90" s="61" t="s">
        <v>128</v>
      </c>
      <c r="AP90" s="60">
        <v>744</v>
      </c>
      <c r="AQ90" s="61" t="s">
        <v>125</v>
      </c>
      <c r="AR90" s="60"/>
      <c r="AS90" s="63"/>
      <c r="AT90" s="61" t="s">
        <v>125</v>
      </c>
      <c r="AU90" s="61" t="s">
        <v>125</v>
      </c>
      <c r="AV90" s="61" t="s">
        <v>310</v>
      </c>
      <c r="AW90" s="61" t="s">
        <v>129</v>
      </c>
      <c r="AX90" s="60">
        <v>0</v>
      </c>
      <c r="AY90" s="60">
        <v>0</v>
      </c>
      <c r="AZ90" s="61" t="s">
        <v>124</v>
      </c>
      <c r="BA90" s="60">
        <v>0</v>
      </c>
      <c r="BB90" s="60">
        <v>0</v>
      </c>
      <c r="BC90" s="61" t="s">
        <v>124</v>
      </c>
      <c r="BD90" s="60">
        <v>0</v>
      </c>
      <c r="BE90" s="60">
        <v>0</v>
      </c>
      <c r="BF90" s="61" t="s">
        <v>124</v>
      </c>
      <c r="BG90" s="60">
        <v>0</v>
      </c>
      <c r="BH90" s="60">
        <v>0</v>
      </c>
      <c r="BI90" s="61" t="s">
        <v>124</v>
      </c>
      <c r="BJ90" s="60"/>
      <c r="BK90" s="60"/>
      <c r="BL90" s="61" t="s">
        <v>130</v>
      </c>
      <c r="BM90" s="61" t="s">
        <v>125</v>
      </c>
      <c r="BN90" s="61" t="s">
        <v>125</v>
      </c>
      <c r="BO90" s="60"/>
      <c r="BP90" s="60"/>
      <c r="BQ90" s="61" t="s">
        <v>125</v>
      </c>
      <c r="BR90" s="61" t="s">
        <v>125</v>
      </c>
      <c r="BS90" s="61" t="s">
        <v>125</v>
      </c>
      <c r="BT90" s="61" t="s">
        <v>125</v>
      </c>
      <c r="BU90" s="61" t="s">
        <v>378</v>
      </c>
      <c r="BV90" s="61" t="s">
        <v>131</v>
      </c>
      <c r="BW90" s="61" t="s">
        <v>125</v>
      </c>
      <c r="BX90" s="61" t="s">
        <v>125</v>
      </c>
      <c r="BY90" s="61" t="s">
        <v>125</v>
      </c>
      <c r="BZ90" s="61" t="s">
        <v>125</v>
      </c>
      <c r="CA90" s="61" t="s">
        <v>125</v>
      </c>
      <c r="CB90" s="61" t="s">
        <v>125</v>
      </c>
      <c r="CC90" s="60">
        <v>0</v>
      </c>
      <c r="CD90" s="60">
        <v>0</v>
      </c>
      <c r="CE90" s="60">
        <v>0</v>
      </c>
      <c r="CF90" s="63"/>
      <c r="CG90" s="63"/>
      <c r="CH90" s="61" t="s">
        <v>125</v>
      </c>
      <c r="CI90" s="64"/>
      <c r="CJ90" s="60"/>
      <c r="CK90" s="61" t="s">
        <v>125</v>
      </c>
      <c r="CL90" s="60"/>
      <c r="CM90" s="60"/>
      <c r="CN90" s="61" t="s">
        <v>125</v>
      </c>
      <c r="CO90" s="60"/>
      <c r="CP90" s="60"/>
      <c r="CQ90" s="61" t="s">
        <v>125</v>
      </c>
      <c r="CR90" s="60"/>
      <c r="CS90" s="60"/>
      <c r="CT90" s="61" t="s">
        <v>125</v>
      </c>
      <c r="CU90" s="61" t="s">
        <v>125</v>
      </c>
      <c r="CV90" s="61" t="s">
        <v>125</v>
      </c>
      <c r="CW90" s="61" t="s">
        <v>125</v>
      </c>
      <c r="CX90" s="61" t="s">
        <v>125</v>
      </c>
      <c r="CY90" s="61" t="s">
        <v>125</v>
      </c>
      <c r="CZ90" s="63">
        <v>40544</v>
      </c>
      <c r="DA90" s="61" t="s">
        <v>352</v>
      </c>
      <c r="DB90" s="61" t="s">
        <v>125</v>
      </c>
      <c r="DC90" s="61" t="s">
        <v>313</v>
      </c>
      <c r="DD90" s="61" t="s">
        <v>314</v>
      </c>
      <c r="DE90" s="61" t="s">
        <v>125</v>
      </c>
      <c r="DF90" s="61" t="s">
        <v>125</v>
      </c>
      <c r="DG90" s="61" t="s">
        <v>125</v>
      </c>
      <c r="DH90" s="60">
        <v>0</v>
      </c>
      <c r="DI90" s="61" t="s">
        <v>125</v>
      </c>
      <c r="DJ90" s="61" t="s">
        <v>132</v>
      </c>
      <c r="DK90" s="61" t="s">
        <v>125</v>
      </c>
      <c r="DL90" s="61" t="s">
        <v>125</v>
      </c>
      <c r="DM90" s="61" t="s">
        <v>125</v>
      </c>
      <c r="DN90" s="61" t="s">
        <v>486</v>
      </c>
      <c r="DO90" s="61" t="s">
        <v>485</v>
      </c>
      <c r="DP90" s="61" t="s">
        <v>125</v>
      </c>
      <c r="DQ90" s="61" t="s">
        <v>125</v>
      </c>
      <c r="DR90" s="61" t="s">
        <v>125</v>
      </c>
      <c r="DS90" s="61" t="s">
        <v>125</v>
      </c>
      <c r="DT90" s="61" t="s">
        <v>125</v>
      </c>
      <c r="DU90" s="61" t="s">
        <v>379</v>
      </c>
      <c r="DV90" s="61" t="s">
        <v>125</v>
      </c>
      <c r="DW90" s="61" t="s">
        <v>125</v>
      </c>
    </row>
    <row r="91" spans="2:127" x14ac:dyDescent="0.25">
      <c r="B91" s="60">
        <v>12531</v>
      </c>
      <c r="C91" s="63">
        <v>40179</v>
      </c>
      <c r="D91" s="64">
        <v>0</v>
      </c>
      <c r="E91" s="61" t="s">
        <v>302</v>
      </c>
      <c r="F91" s="61" t="s">
        <v>303</v>
      </c>
      <c r="G91" s="61" t="s">
        <v>122</v>
      </c>
      <c r="H91" s="61" t="s">
        <v>374</v>
      </c>
      <c r="I91" s="61" t="s">
        <v>305</v>
      </c>
      <c r="J91" s="61" t="s">
        <v>315</v>
      </c>
      <c r="K91" s="61" t="s">
        <v>133</v>
      </c>
      <c r="L91" s="60">
        <v>-42</v>
      </c>
      <c r="M91" s="61" t="s">
        <v>306</v>
      </c>
      <c r="N91" s="60">
        <v>-31248</v>
      </c>
      <c r="O91" s="61" t="s">
        <v>485</v>
      </c>
      <c r="P91" s="60">
        <v>30</v>
      </c>
      <c r="Q91" s="60">
        <v>10.5578285955414</v>
      </c>
      <c r="R91" s="84">
        <f>'Price Book'!$G$6*('Exchange Rates FWD'!$Z$9)</f>
        <v>10.5578285955413</v>
      </c>
      <c r="S91" s="22">
        <f t="shared" si="3"/>
        <v>9.9475983006414026E-14</v>
      </c>
      <c r="T91" s="60">
        <v>744</v>
      </c>
      <c r="U91" s="60">
        <v>-329911.02795347798</v>
      </c>
      <c r="V91" s="22">
        <f t="shared" si="4"/>
        <v>-329911.02795347769</v>
      </c>
      <c r="W91" s="22">
        <f t="shared" si="5"/>
        <v>8.8217210068036119E-16</v>
      </c>
      <c r="X91" s="60">
        <v>-329911.02795347798</v>
      </c>
      <c r="Y91" s="61" t="s">
        <v>134</v>
      </c>
      <c r="Z91" s="60"/>
      <c r="AA91" s="60"/>
      <c r="AB91" s="61" t="s">
        <v>126</v>
      </c>
      <c r="AC91" s="61" t="s">
        <v>126</v>
      </c>
      <c r="AD91" s="61" t="s">
        <v>127</v>
      </c>
      <c r="AE91" s="61" t="s">
        <v>408</v>
      </c>
      <c r="AF91" s="61" t="s">
        <v>308</v>
      </c>
      <c r="AG91" s="61" t="s">
        <v>352</v>
      </c>
      <c r="AH91" s="61" t="s">
        <v>125</v>
      </c>
      <c r="AI91" s="61" t="s">
        <v>125</v>
      </c>
      <c r="AJ91" s="61" t="s">
        <v>125</v>
      </c>
      <c r="AK91" s="61" t="s">
        <v>125</v>
      </c>
      <c r="AL91" s="61" t="s">
        <v>125</v>
      </c>
      <c r="AM91" s="63">
        <v>40179</v>
      </c>
      <c r="AN91" s="63">
        <v>40209</v>
      </c>
      <c r="AO91" s="61" t="s">
        <v>128</v>
      </c>
      <c r="AP91" s="60">
        <v>744</v>
      </c>
      <c r="AQ91" s="61" t="s">
        <v>125</v>
      </c>
      <c r="AR91" s="60"/>
      <c r="AS91" s="63"/>
      <c r="AT91" s="61" t="s">
        <v>125</v>
      </c>
      <c r="AU91" s="61" t="s">
        <v>125</v>
      </c>
      <c r="AV91" s="61" t="s">
        <v>310</v>
      </c>
      <c r="AW91" s="61" t="s">
        <v>129</v>
      </c>
      <c r="AX91" s="60">
        <v>0</v>
      </c>
      <c r="AY91" s="60">
        <v>0</v>
      </c>
      <c r="AZ91" s="61" t="s">
        <v>408</v>
      </c>
      <c r="BA91" s="60">
        <v>0</v>
      </c>
      <c r="BB91" s="60">
        <v>0</v>
      </c>
      <c r="BC91" s="61" t="s">
        <v>408</v>
      </c>
      <c r="BD91" s="60">
        <v>0</v>
      </c>
      <c r="BE91" s="60">
        <v>0</v>
      </c>
      <c r="BF91" s="61" t="s">
        <v>408</v>
      </c>
      <c r="BG91" s="60">
        <v>0</v>
      </c>
      <c r="BH91" s="60">
        <v>0</v>
      </c>
      <c r="BI91" s="61" t="s">
        <v>408</v>
      </c>
      <c r="BJ91" s="60"/>
      <c r="BK91" s="60"/>
      <c r="BL91" s="61" t="s">
        <v>130</v>
      </c>
      <c r="BM91" s="61" t="s">
        <v>125</v>
      </c>
      <c r="BN91" s="61" t="s">
        <v>125</v>
      </c>
      <c r="BO91" s="60"/>
      <c r="BP91" s="60"/>
      <c r="BQ91" s="61" t="s">
        <v>125</v>
      </c>
      <c r="BR91" s="61" t="s">
        <v>125</v>
      </c>
      <c r="BS91" s="61" t="s">
        <v>125</v>
      </c>
      <c r="BT91" s="61" t="s">
        <v>125</v>
      </c>
      <c r="BU91" s="61" t="s">
        <v>465</v>
      </c>
      <c r="BV91" s="61" t="s">
        <v>131</v>
      </c>
      <c r="BW91" s="61" t="s">
        <v>125</v>
      </c>
      <c r="BX91" s="61" t="s">
        <v>125</v>
      </c>
      <c r="BY91" s="61" t="s">
        <v>125</v>
      </c>
      <c r="BZ91" s="61" t="s">
        <v>125</v>
      </c>
      <c r="CA91" s="61" t="s">
        <v>125</v>
      </c>
      <c r="CB91" s="61" t="s">
        <v>125</v>
      </c>
      <c r="CC91" s="60">
        <v>0</v>
      </c>
      <c r="CD91" s="60">
        <v>0</v>
      </c>
      <c r="CE91" s="60">
        <v>0</v>
      </c>
      <c r="CF91" s="63"/>
      <c r="CG91" s="63"/>
      <c r="CH91" s="61" t="s">
        <v>125</v>
      </c>
      <c r="CI91" s="64"/>
      <c r="CJ91" s="60"/>
      <c r="CK91" s="61" t="s">
        <v>125</v>
      </c>
      <c r="CL91" s="60"/>
      <c r="CM91" s="60"/>
      <c r="CN91" s="61" t="s">
        <v>125</v>
      </c>
      <c r="CO91" s="60"/>
      <c r="CP91" s="60"/>
      <c r="CQ91" s="61" t="s">
        <v>125</v>
      </c>
      <c r="CR91" s="60"/>
      <c r="CS91" s="60"/>
      <c r="CT91" s="61" t="s">
        <v>125</v>
      </c>
      <c r="CU91" s="61" t="s">
        <v>125</v>
      </c>
      <c r="CV91" s="61" t="s">
        <v>125</v>
      </c>
      <c r="CW91" s="61" t="s">
        <v>125</v>
      </c>
      <c r="CX91" s="61" t="s">
        <v>125</v>
      </c>
      <c r="CY91" s="61" t="s">
        <v>125</v>
      </c>
      <c r="CZ91" s="63">
        <v>40848</v>
      </c>
      <c r="DA91" s="61" t="s">
        <v>352</v>
      </c>
      <c r="DB91" s="61" t="s">
        <v>125</v>
      </c>
      <c r="DC91" s="61" t="s">
        <v>313</v>
      </c>
      <c r="DD91" s="61" t="s">
        <v>314</v>
      </c>
      <c r="DE91" s="61" t="s">
        <v>125</v>
      </c>
      <c r="DF91" s="61" t="s">
        <v>125</v>
      </c>
      <c r="DG91" s="61" t="s">
        <v>125</v>
      </c>
      <c r="DH91" s="60">
        <v>0</v>
      </c>
      <c r="DI91" s="61" t="s">
        <v>125</v>
      </c>
      <c r="DJ91" s="61" t="s">
        <v>132</v>
      </c>
      <c r="DK91" s="61" t="s">
        <v>125</v>
      </c>
      <c r="DL91" s="61" t="s">
        <v>125</v>
      </c>
      <c r="DM91" s="61" t="s">
        <v>125</v>
      </c>
      <c r="DN91" s="61" t="s">
        <v>486</v>
      </c>
      <c r="DO91" s="61" t="s">
        <v>485</v>
      </c>
      <c r="DP91" s="61" t="s">
        <v>125</v>
      </c>
      <c r="DQ91" s="61" t="s">
        <v>125</v>
      </c>
      <c r="DR91" s="61" t="s">
        <v>125</v>
      </c>
      <c r="DS91" s="61" t="s">
        <v>125</v>
      </c>
      <c r="DT91" s="61" t="s">
        <v>125</v>
      </c>
      <c r="DU91" s="61" t="s">
        <v>466</v>
      </c>
      <c r="DV91" s="61" t="s">
        <v>125</v>
      </c>
      <c r="DW91" s="61" t="s">
        <v>125</v>
      </c>
    </row>
    <row r="92" spans="2:127" x14ac:dyDescent="0.25">
      <c r="B92" s="60">
        <v>12435</v>
      </c>
      <c r="C92" s="63">
        <v>40179</v>
      </c>
      <c r="D92" s="64">
        <v>0</v>
      </c>
      <c r="E92" s="61" t="s">
        <v>302</v>
      </c>
      <c r="F92" s="61" t="s">
        <v>303</v>
      </c>
      <c r="G92" s="61" t="s">
        <v>122</v>
      </c>
      <c r="H92" s="61" t="s">
        <v>374</v>
      </c>
      <c r="I92" s="61" t="s">
        <v>305</v>
      </c>
      <c r="J92" s="61" t="s">
        <v>315</v>
      </c>
      <c r="K92" s="61" t="s">
        <v>133</v>
      </c>
      <c r="L92" s="60">
        <v>-42</v>
      </c>
      <c r="M92" s="61" t="s">
        <v>306</v>
      </c>
      <c r="N92" s="60">
        <v>-31248</v>
      </c>
      <c r="O92" s="61" t="s">
        <v>485</v>
      </c>
      <c r="P92" s="60">
        <v>30</v>
      </c>
      <c r="Q92" s="60">
        <v>10.5578285955414</v>
      </c>
      <c r="R92" s="84">
        <f>'Price Book'!$G$6*('Exchange Rates FWD'!$Z$9)</f>
        <v>10.5578285955413</v>
      </c>
      <c r="S92" s="22">
        <f t="shared" si="3"/>
        <v>9.9475983006414026E-14</v>
      </c>
      <c r="T92" s="60">
        <v>744</v>
      </c>
      <c r="U92" s="60">
        <v>-329911.02795347798</v>
      </c>
      <c r="V92" s="22">
        <f t="shared" si="4"/>
        <v>-329911.02795347769</v>
      </c>
      <c r="W92" s="22">
        <f t="shared" si="5"/>
        <v>8.8217210068036119E-16</v>
      </c>
      <c r="X92" s="60">
        <v>-329911.02795347798</v>
      </c>
      <c r="Y92" s="61" t="s">
        <v>134</v>
      </c>
      <c r="Z92" s="60"/>
      <c r="AA92" s="60"/>
      <c r="AB92" s="61" t="s">
        <v>126</v>
      </c>
      <c r="AC92" s="61" t="s">
        <v>126</v>
      </c>
      <c r="AD92" s="61" t="s">
        <v>127</v>
      </c>
      <c r="AE92" s="61" t="s">
        <v>124</v>
      </c>
      <c r="AF92" s="61" t="s">
        <v>308</v>
      </c>
      <c r="AG92" s="61" t="s">
        <v>352</v>
      </c>
      <c r="AH92" s="61" t="s">
        <v>125</v>
      </c>
      <c r="AI92" s="61" t="s">
        <v>125</v>
      </c>
      <c r="AJ92" s="61" t="s">
        <v>125</v>
      </c>
      <c r="AK92" s="61" t="s">
        <v>125</v>
      </c>
      <c r="AL92" s="61" t="s">
        <v>125</v>
      </c>
      <c r="AM92" s="63">
        <v>40179</v>
      </c>
      <c r="AN92" s="63">
        <v>40209</v>
      </c>
      <c r="AO92" s="61" t="s">
        <v>128</v>
      </c>
      <c r="AP92" s="60">
        <v>744</v>
      </c>
      <c r="AQ92" s="61" t="s">
        <v>125</v>
      </c>
      <c r="AR92" s="60"/>
      <c r="AS92" s="63"/>
      <c r="AT92" s="61" t="s">
        <v>125</v>
      </c>
      <c r="AU92" s="61" t="s">
        <v>125</v>
      </c>
      <c r="AV92" s="61" t="s">
        <v>310</v>
      </c>
      <c r="AW92" s="61" t="s">
        <v>129</v>
      </c>
      <c r="AX92" s="60">
        <v>0</v>
      </c>
      <c r="AY92" s="60">
        <v>0</v>
      </c>
      <c r="AZ92" s="61" t="s">
        <v>124</v>
      </c>
      <c r="BA92" s="60">
        <v>0</v>
      </c>
      <c r="BB92" s="60">
        <v>0</v>
      </c>
      <c r="BC92" s="61" t="s">
        <v>124</v>
      </c>
      <c r="BD92" s="60">
        <v>0</v>
      </c>
      <c r="BE92" s="60">
        <v>0</v>
      </c>
      <c r="BF92" s="61" t="s">
        <v>124</v>
      </c>
      <c r="BG92" s="60">
        <v>0</v>
      </c>
      <c r="BH92" s="60">
        <v>0</v>
      </c>
      <c r="BI92" s="61" t="s">
        <v>124</v>
      </c>
      <c r="BJ92" s="60"/>
      <c r="BK92" s="60"/>
      <c r="BL92" s="61" t="s">
        <v>130</v>
      </c>
      <c r="BM92" s="61" t="s">
        <v>125</v>
      </c>
      <c r="BN92" s="61" t="s">
        <v>125</v>
      </c>
      <c r="BO92" s="60"/>
      <c r="BP92" s="60"/>
      <c r="BQ92" s="61" t="s">
        <v>125</v>
      </c>
      <c r="BR92" s="61" t="s">
        <v>125</v>
      </c>
      <c r="BS92" s="61" t="s">
        <v>125</v>
      </c>
      <c r="BT92" s="61" t="s">
        <v>125</v>
      </c>
      <c r="BU92" s="61" t="s">
        <v>380</v>
      </c>
      <c r="BV92" s="61" t="s">
        <v>131</v>
      </c>
      <c r="BW92" s="61" t="s">
        <v>125</v>
      </c>
      <c r="BX92" s="61" t="s">
        <v>125</v>
      </c>
      <c r="BY92" s="61" t="s">
        <v>125</v>
      </c>
      <c r="BZ92" s="61" t="s">
        <v>125</v>
      </c>
      <c r="CA92" s="61" t="s">
        <v>125</v>
      </c>
      <c r="CB92" s="61" t="s">
        <v>125</v>
      </c>
      <c r="CC92" s="60">
        <v>0</v>
      </c>
      <c r="CD92" s="60">
        <v>0</v>
      </c>
      <c r="CE92" s="60">
        <v>0</v>
      </c>
      <c r="CF92" s="63"/>
      <c r="CG92" s="63"/>
      <c r="CH92" s="61" t="s">
        <v>125</v>
      </c>
      <c r="CI92" s="64"/>
      <c r="CJ92" s="60"/>
      <c r="CK92" s="61" t="s">
        <v>125</v>
      </c>
      <c r="CL92" s="60"/>
      <c r="CM92" s="60"/>
      <c r="CN92" s="61" t="s">
        <v>125</v>
      </c>
      <c r="CO92" s="60"/>
      <c r="CP92" s="60"/>
      <c r="CQ92" s="61" t="s">
        <v>125</v>
      </c>
      <c r="CR92" s="60"/>
      <c r="CS92" s="60"/>
      <c r="CT92" s="61" t="s">
        <v>125</v>
      </c>
      <c r="CU92" s="61" t="s">
        <v>125</v>
      </c>
      <c r="CV92" s="61" t="s">
        <v>125</v>
      </c>
      <c r="CW92" s="61" t="s">
        <v>125</v>
      </c>
      <c r="CX92" s="61" t="s">
        <v>125</v>
      </c>
      <c r="CY92" s="61" t="s">
        <v>125</v>
      </c>
      <c r="CZ92" s="63">
        <v>40848</v>
      </c>
      <c r="DA92" s="61" t="s">
        <v>352</v>
      </c>
      <c r="DB92" s="61" t="s">
        <v>125</v>
      </c>
      <c r="DC92" s="61" t="s">
        <v>313</v>
      </c>
      <c r="DD92" s="61" t="s">
        <v>314</v>
      </c>
      <c r="DE92" s="61" t="s">
        <v>125</v>
      </c>
      <c r="DF92" s="61" t="s">
        <v>125</v>
      </c>
      <c r="DG92" s="61" t="s">
        <v>125</v>
      </c>
      <c r="DH92" s="60">
        <v>0</v>
      </c>
      <c r="DI92" s="61" t="s">
        <v>125</v>
      </c>
      <c r="DJ92" s="61" t="s">
        <v>132</v>
      </c>
      <c r="DK92" s="61" t="s">
        <v>125</v>
      </c>
      <c r="DL92" s="61" t="s">
        <v>125</v>
      </c>
      <c r="DM92" s="61" t="s">
        <v>125</v>
      </c>
      <c r="DN92" s="61" t="s">
        <v>486</v>
      </c>
      <c r="DO92" s="61" t="s">
        <v>485</v>
      </c>
      <c r="DP92" s="61" t="s">
        <v>125</v>
      </c>
      <c r="DQ92" s="61" t="s">
        <v>125</v>
      </c>
      <c r="DR92" s="61" t="s">
        <v>125</v>
      </c>
      <c r="DS92" s="61" t="s">
        <v>125</v>
      </c>
      <c r="DT92" s="61" t="s">
        <v>125</v>
      </c>
      <c r="DU92" s="61" t="s">
        <v>381</v>
      </c>
      <c r="DV92" s="61" t="s">
        <v>125</v>
      </c>
      <c r="DW92" s="61" t="s">
        <v>125</v>
      </c>
    </row>
    <row r="93" spans="2:127" x14ac:dyDescent="0.25">
      <c r="B93" s="60">
        <v>12533</v>
      </c>
      <c r="C93" s="63">
        <v>40179</v>
      </c>
      <c r="D93" s="64">
        <v>0</v>
      </c>
      <c r="E93" s="61" t="s">
        <v>302</v>
      </c>
      <c r="F93" s="61" t="s">
        <v>303</v>
      </c>
      <c r="G93" s="61" t="s">
        <v>122</v>
      </c>
      <c r="H93" s="61" t="s">
        <v>377</v>
      </c>
      <c r="I93" s="61" t="s">
        <v>305</v>
      </c>
      <c r="J93" s="61" t="s">
        <v>315</v>
      </c>
      <c r="K93" s="61" t="s">
        <v>133</v>
      </c>
      <c r="L93" s="60">
        <v>-42</v>
      </c>
      <c r="M93" s="61" t="s">
        <v>306</v>
      </c>
      <c r="N93" s="60">
        <v>-31248</v>
      </c>
      <c r="O93" s="61" t="s">
        <v>485</v>
      </c>
      <c r="P93" s="60">
        <v>30</v>
      </c>
      <c r="Q93" s="60">
        <v>73.904800168789905</v>
      </c>
      <c r="R93" s="84">
        <f>'Price Book'!$G$12*('Exchange Rates FWD'!$Z$9)</f>
        <v>73.904800168789109</v>
      </c>
      <c r="S93" s="22">
        <f t="shared" si="3"/>
        <v>7.9580786405131221E-13</v>
      </c>
      <c r="T93" s="60">
        <v>744</v>
      </c>
      <c r="U93" s="60">
        <v>-2309377.19567435</v>
      </c>
      <c r="V93" s="22">
        <f t="shared" si="4"/>
        <v>-2309377.1956743472</v>
      </c>
      <c r="W93" s="22">
        <f t="shared" si="5"/>
        <v>1.2098360237902075E-15</v>
      </c>
      <c r="X93" s="60">
        <v>-2309377.19567435</v>
      </c>
      <c r="Y93" s="61" t="s">
        <v>134</v>
      </c>
      <c r="Z93" s="60"/>
      <c r="AA93" s="60"/>
      <c r="AB93" s="61" t="s">
        <v>126</v>
      </c>
      <c r="AC93" s="61" t="s">
        <v>126</v>
      </c>
      <c r="AD93" s="61" t="s">
        <v>127</v>
      </c>
      <c r="AE93" s="61" t="s">
        <v>408</v>
      </c>
      <c r="AF93" s="61" t="s">
        <v>308</v>
      </c>
      <c r="AG93" s="61" t="s">
        <v>352</v>
      </c>
      <c r="AH93" s="61" t="s">
        <v>125</v>
      </c>
      <c r="AI93" s="61" t="s">
        <v>125</v>
      </c>
      <c r="AJ93" s="61" t="s">
        <v>125</v>
      </c>
      <c r="AK93" s="61" t="s">
        <v>125</v>
      </c>
      <c r="AL93" s="61" t="s">
        <v>125</v>
      </c>
      <c r="AM93" s="63">
        <v>40909</v>
      </c>
      <c r="AN93" s="63">
        <v>40939</v>
      </c>
      <c r="AO93" s="61" t="s">
        <v>128</v>
      </c>
      <c r="AP93" s="60">
        <v>744</v>
      </c>
      <c r="AQ93" s="61" t="s">
        <v>125</v>
      </c>
      <c r="AR93" s="60"/>
      <c r="AS93" s="63"/>
      <c r="AT93" s="61" t="s">
        <v>125</v>
      </c>
      <c r="AU93" s="61" t="s">
        <v>125</v>
      </c>
      <c r="AV93" s="61" t="s">
        <v>310</v>
      </c>
      <c r="AW93" s="61" t="s">
        <v>129</v>
      </c>
      <c r="AX93" s="60">
        <v>0</v>
      </c>
      <c r="AY93" s="60">
        <v>0</v>
      </c>
      <c r="AZ93" s="61" t="s">
        <v>408</v>
      </c>
      <c r="BA93" s="60">
        <v>0</v>
      </c>
      <c r="BB93" s="60">
        <v>0</v>
      </c>
      <c r="BC93" s="61" t="s">
        <v>408</v>
      </c>
      <c r="BD93" s="60">
        <v>0</v>
      </c>
      <c r="BE93" s="60">
        <v>0</v>
      </c>
      <c r="BF93" s="61" t="s">
        <v>408</v>
      </c>
      <c r="BG93" s="60">
        <v>0</v>
      </c>
      <c r="BH93" s="60">
        <v>0</v>
      </c>
      <c r="BI93" s="61" t="s">
        <v>408</v>
      </c>
      <c r="BJ93" s="60"/>
      <c r="BK93" s="60"/>
      <c r="BL93" s="61" t="s">
        <v>130</v>
      </c>
      <c r="BM93" s="61" t="s">
        <v>125</v>
      </c>
      <c r="BN93" s="61" t="s">
        <v>125</v>
      </c>
      <c r="BO93" s="60"/>
      <c r="BP93" s="60"/>
      <c r="BQ93" s="61" t="s">
        <v>125</v>
      </c>
      <c r="BR93" s="61" t="s">
        <v>125</v>
      </c>
      <c r="BS93" s="61" t="s">
        <v>125</v>
      </c>
      <c r="BT93" s="61" t="s">
        <v>125</v>
      </c>
      <c r="BU93" s="61" t="s">
        <v>467</v>
      </c>
      <c r="BV93" s="61" t="s">
        <v>131</v>
      </c>
      <c r="BW93" s="61" t="s">
        <v>125</v>
      </c>
      <c r="BX93" s="61" t="s">
        <v>125</v>
      </c>
      <c r="BY93" s="61" t="s">
        <v>125</v>
      </c>
      <c r="BZ93" s="61" t="s">
        <v>125</v>
      </c>
      <c r="CA93" s="61" t="s">
        <v>125</v>
      </c>
      <c r="CB93" s="61" t="s">
        <v>125</v>
      </c>
      <c r="CC93" s="60">
        <v>0</v>
      </c>
      <c r="CD93" s="60">
        <v>0</v>
      </c>
      <c r="CE93" s="60">
        <v>0</v>
      </c>
      <c r="CF93" s="63"/>
      <c r="CG93" s="63"/>
      <c r="CH93" s="61" t="s">
        <v>125</v>
      </c>
      <c r="CI93" s="64"/>
      <c r="CJ93" s="60"/>
      <c r="CK93" s="61" t="s">
        <v>125</v>
      </c>
      <c r="CL93" s="60"/>
      <c r="CM93" s="60"/>
      <c r="CN93" s="61" t="s">
        <v>125</v>
      </c>
      <c r="CO93" s="60"/>
      <c r="CP93" s="60"/>
      <c r="CQ93" s="61" t="s">
        <v>125</v>
      </c>
      <c r="CR93" s="60"/>
      <c r="CS93" s="60"/>
      <c r="CT93" s="61" t="s">
        <v>125</v>
      </c>
      <c r="CU93" s="61" t="s">
        <v>125</v>
      </c>
      <c r="CV93" s="61" t="s">
        <v>125</v>
      </c>
      <c r="CW93" s="61" t="s">
        <v>125</v>
      </c>
      <c r="CX93" s="61" t="s">
        <v>125</v>
      </c>
      <c r="CY93" s="61" t="s">
        <v>125</v>
      </c>
      <c r="CZ93" s="63">
        <v>40848</v>
      </c>
      <c r="DA93" s="61" t="s">
        <v>352</v>
      </c>
      <c r="DB93" s="61" t="s">
        <v>125</v>
      </c>
      <c r="DC93" s="61" t="s">
        <v>313</v>
      </c>
      <c r="DD93" s="61" t="s">
        <v>314</v>
      </c>
      <c r="DE93" s="61" t="s">
        <v>125</v>
      </c>
      <c r="DF93" s="61" t="s">
        <v>125</v>
      </c>
      <c r="DG93" s="61" t="s">
        <v>125</v>
      </c>
      <c r="DH93" s="60">
        <v>0</v>
      </c>
      <c r="DI93" s="61" t="s">
        <v>125</v>
      </c>
      <c r="DJ93" s="61" t="s">
        <v>132</v>
      </c>
      <c r="DK93" s="61" t="s">
        <v>125</v>
      </c>
      <c r="DL93" s="61" t="s">
        <v>125</v>
      </c>
      <c r="DM93" s="61" t="s">
        <v>125</v>
      </c>
      <c r="DN93" s="61" t="s">
        <v>486</v>
      </c>
      <c r="DO93" s="61" t="s">
        <v>485</v>
      </c>
      <c r="DP93" s="61" t="s">
        <v>125</v>
      </c>
      <c r="DQ93" s="61" t="s">
        <v>125</v>
      </c>
      <c r="DR93" s="61" t="s">
        <v>125</v>
      </c>
      <c r="DS93" s="61" t="s">
        <v>125</v>
      </c>
      <c r="DT93" s="61" t="s">
        <v>125</v>
      </c>
      <c r="DU93" s="61" t="s">
        <v>468</v>
      </c>
      <c r="DV93" s="61" t="s">
        <v>125</v>
      </c>
      <c r="DW93" s="61" t="s">
        <v>125</v>
      </c>
    </row>
    <row r="94" spans="2:127" x14ac:dyDescent="0.25">
      <c r="B94" s="60">
        <v>12437</v>
      </c>
      <c r="C94" s="63">
        <v>40179</v>
      </c>
      <c r="D94" s="64">
        <v>0</v>
      </c>
      <c r="E94" s="61" t="s">
        <v>302</v>
      </c>
      <c r="F94" s="61" t="s">
        <v>303</v>
      </c>
      <c r="G94" s="61" t="s">
        <v>122</v>
      </c>
      <c r="H94" s="61" t="s">
        <v>377</v>
      </c>
      <c r="I94" s="61" t="s">
        <v>305</v>
      </c>
      <c r="J94" s="61" t="s">
        <v>315</v>
      </c>
      <c r="K94" s="61" t="s">
        <v>133</v>
      </c>
      <c r="L94" s="60">
        <v>-42</v>
      </c>
      <c r="M94" s="61" t="s">
        <v>306</v>
      </c>
      <c r="N94" s="60">
        <v>-31248</v>
      </c>
      <c r="O94" s="61" t="s">
        <v>485</v>
      </c>
      <c r="P94" s="60">
        <v>30</v>
      </c>
      <c r="Q94" s="60">
        <v>73.904800168789905</v>
      </c>
      <c r="R94" s="84">
        <f>'Price Book'!$G$12*('Exchange Rates FWD'!$Z$9)</f>
        <v>73.904800168789109</v>
      </c>
      <c r="S94" s="22">
        <f t="shared" si="3"/>
        <v>7.9580786405131221E-13</v>
      </c>
      <c r="T94" s="60">
        <v>744</v>
      </c>
      <c r="U94" s="60">
        <v>-2309377.19567435</v>
      </c>
      <c r="V94" s="22">
        <f t="shared" si="4"/>
        <v>-2309377.1956743472</v>
      </c>
      <c r="W94" s="22">
        <f t="shared" si="5"/>
        <v>1.2098360237902075E-15</v>
      </c>
      <c r="X94" s="60">
        <v>-2309377.19567435</v>
      </c>
      <c r="Y94" s="61" t="s">
        <v>134</v>
      </c>
      <c r="Z94" s="60"/>
      <c r="AA94" s="60"/>
      <c r="AB94" s="61" t="s">
        <v>126</v>
      </c>
      <c r="AC94" s="61" t="s">
        <v>126</v>
      </c>
      <c r="AD94" s="61" t="s">
        <v>127</v>
      </c>
      <c r="AE94" s="61" t="s">
        <v>124</v>
      </c>
      <c r="AF94" s="61" t="s">
        <v>308</v>
      </c>
      <c r="AG94" s="61" t="s">
        <v>352</v>
      </c>
      <c r="AH94" s="61" t="s">
        <v>125</v>
      </c>
      <c r="AI94" s="61" t="s">
        <v>125</v>
      </c>
      <c r="AJ94" s="61" t="s">
        <v>125</v>
      </c>
      <c r="AK94" s="61" t="s">
        <v>125</v>
      </c>
      <c r="AL94" s="61" t="s">
        <v>125</v>
      </c>
      <c r="AM94" s="63">
        <v>40909</v>
      </c>
      <c r="AN94" s="63">
        <v>40939</v>
      </c>
      <c r="AO94" s="61" t="s">
        <v>128</v>
      </c>
      <c r="AP94" s="60">
        <v>744</v>
      </c>
      <c r="AQ94" s="61" t="s">
        <v>125</v>
      </c>
      <c r="AR94" s="60"/>
      <c r="AS94" s="63"/>
      <c r="AT94" s="61" t="s">
        <v>125</v>
      </c>
      <c r="AU94" s="61" t="s">
        <v>125</v>
      </c>
      <c r="AV94" s="61" t="s">
        <v>310</v>
      </c>
      <c r="AW94" s="61" t="s">
        <v>129</v>
      </c>
      <c r="AX94" s="60">
        <v>0</v>
      </c>
      <c r="AY94" s="60">
        <v>0</v>
      </c>
      <c r="AZ94" s="61" t="s">
        <v>124</v>
      </c>
      <c r="BA94" s="60">
        <v>0</v>
      </c>
      <c r="BB94" s="60">
        <v>0</v>
      </c>
      <c r="BC94" s="61" t="s">
        <v>124</v>
      </c>
      <c r="BD94" s="60">
        <v>0</v>
      </c>
      <c r="BE94" s="60">
        <v>0</v>
      </c>
      <c r="BF94" s="61" t="s">
        <v>124</v>
      </c>
      <c r="BG94" s="60">
        <v>0</v>
      </c>
      <c r="BH94" s="60">
        <v>0</v>
      </c>
      <c r="BI94" s="61" t="s">
        <v>124</v>
      </c>
      <c r="BJ94" s="60"/>
      <c r="BK94" s="60"/>
      <c r="BL94" s="61" t="s">
        <v>130</v>
      </c>
      <c r="BM94" s="61" t="s">
        <v>125</v>
      </c>
      <c r="BN94" s="61" t="s">
        <v>125</v>
      </c>
      <c r="BO94" s="60"/>
      <c r="BP94" s="60"/>
      <c r="BQ94" s="61" t="s">
        <v>125</v>
      </c>
      <c r="BR94" s="61" t="s">
        <v>125</v>
      </c>
      <c r="BS94" s="61" t="s">
        <v>125</v>
      </c>
      <c r="BT94" s="61" t="s">
        <v>125</v>
      </c>
      <c r="BU94" s="61" t="s">
        <v>382</v>
      </c>
      <c r="BV94" s="61" t="s">
        <v>131</v>
      </c>
      <c r="BW94" s="61" t="s">
        <v>125</v>
      </c>
      <c r="BX94" s="61" t="s">
        <v>125</v>
      </c>
      <c r="BY94" s="61" t="s">
        <v>125</v>
      </c>
      <c r="BZ94" s="61" t="s">
        <v>125</v>
      </c>
      <c r="CA94" s="61" t="s">
        <v>125</v>
      </c>
      <c r="CB94" s="61" t="s">
        <v>125</v>
      </c>
      <c r="CC94" s="60">
        <v>0</v>
      </c>
      <c r="CD94" s="60">
        <v>0</v>
      </c>
      <c r="CE94" s="60">
        <v>0</v>
      </c>
      <c r="CF94" s="63"/>
      <c r="CG94" s="63"/>
      <c r="CH94" s="61" t="s">
        <v>125</v>
      </c>
      <c r="CI94" s="64"/>
      <c r="CJ94" s="60"/>
      <c r="CK94" s="61" t="s">
        <v>125</v>
      </c>
      <c r="CL94" s="60"/>
      <c r="CM94" s="60"/>
      <c r="CN94" s="61" t="s">
        <v>125</v>
      </c>
      <c r="CO94" s="60"/>
      <c r="CP94" s="60"/>
      <c r="CQ94" s="61" t="s">
        <v>125</v>
      </c>
      <c r="CR94" s="60"/>
      <c r="CS94" s="60"/>
      <c r="CT94" s="61" t="s">
        <v>125</v>
      </c>
      <c r="CU94" s="61" t="s">
        <v>125</v>
      </c>
      <c r="CV94" s="61" t="s">
        <v>125</v>
      </c>
      <c r="CW94" s="61" t="s">
        <v>125</v>
      </c>
      <c r="CX94" s="61" t="s">
        <v>125</v>
      </c>
      <c r="CY94" s="61" t="s">
        <v>125</v>
      </c>
      <c r="CZ94" s="63">
        <v>40848</v>
      </c>
      <c r="DA94" s="61" t="s">
        <v>352</v>
      </c>
      <c r="DB94" s="61" t="s">
        <v>125</v>
      </c>
      <c r="DC94" s="61" t="s">
        <v>313</v>
      </c>
      <c r="DD94" s="61" t="s">
        <v>314</v>
      </c>
      <c r="DE94" s="61" t="s">
        <v>125</v>
      </c>
      <c r="DF94" s="61" t="s">
        <v>125</v>
      </c>
      <c r="DG94" s="61" t="s">
        <v>125</v>
      </c>
      <c r="DH94" s="60">
        <v>0</v>
      </c>
      <c r="DI94" s="61" t="s">
        <v>125</v>
      </c>
      <c r="DJ94" s="61" t="s">
        <v>132</v>
      </c>
      <c r="DK94" s="61" t="s">
        <v>125</v>
      </c>
      <c r="DL94" s="61" t="s">
        <v>125</v>
      </c>
      <c r="DM94" s="61" t="s">
        <v>125</v>
      </c>
      <c r="DN94" s="61" t="s">
        <v>486</v>
      </c>
      <c r="DO94" s="61" t="s">
        <v>485</v>
      </c>
      <c r="DP94" s="61" t="s">
        <v>125</v>
      </c>
      <c r="DQ94" s="61" t="s">
        <v>125</v>
      </c>
      <c r="DR94" s="61" t="s">
        <v>125</v>
      </c>
      <c r="DS94" s="61" t="s">
        <v>125</v>
      </c>
      <c r="DT94" s="61" t="s">
        <v>125</v>
      </c>
      <c r="DU94" s="61" t="s">
        <v>383</v>
      </c>
      <c r="DV94" s="61" t="s">
        <v>125</v>
      </c>
      <c r="DW94" s="61" t="s">
        <v>125</v>
      </c>
    </row>
    <row r="95" spans="2:127" x14ac:dyDescent="0.25">
      <c r="B95" s="60">
        <v>12535</v>
      </c>
      <c r="C95" s="63">
        <v>40179</v>
      </c>
      <c r="D95" s="64">
        <v>0</v>
      </c>
      <c r="E95" s="61" t="s">
        <v>302</v>
      </c>
      <c r="F95" s="61" t="s">
        <v>303</v>
      </c>
      <c r="G95" s="61" t="s">
        <v>122</v>
      </c>
      <c r="H95" s="61" t="s">
        <v>374</v>
      </c>
      <c r="I95" s="61" t="s">
        <v>305</v>
      </c>
      <c r="J95" s="61" t="s">
        <v>315</v>
      </c>
      <c r="K95" s="61" t="s">
        <v>133</v>
      </c>
      <c r="L95" s="60">
        <v>-42</v>
      </c>
      <c r="M95" s="61" t="s">
        <v>306</v>
      </c>
      <c r="N95" s="60">
        <v>-31248</v>
      </c>
      <c r="O95" s="61" t="s">
        <v>485</v>
      </c>
      <c r="P95" s="60">
        <v>30</v>
      </c>
      <c r="Q95" s="60">
        <v>10.5578285955414</v>
      </c>
      <c r="R95" s="84">
        <f>'Price Book'!$G$6*('Exchange Rates FWD'!$Z$9)</f>
        <v>10.5578285955413</v>
      </c>
      <c r="S95" s="22">
        <f t="shared" si="3"/>
        <v>9.9475983006414026E-14</v>
      </c>
      <c r="T95" s="60">
        <v>744</v>
      </c>
      <c r="U95" s="60">
        <v>764997.09172706096</v>
      </c>
      <c r="V95" s="22">
        <f>L95*(Q95-P96*'Exchange Rates FWD'!$J$11)*T95</f>
        <v>764997.09172712883</v>
      </c>
      <c r="W95" s="22">
        <f t="shared" si="5"/>
        <v>-8.8719464896107083E-14</v>
      </c>
      <c r="X95" s="60">
        <v>764997.09172706096</v>
      </c>
      <c r="Y95" s="61" t="s">
        <v>134</v>
      </c>
      <c r="Z95" s="60"/>
      <c r="AA95" s="60"/>
      <c r="AB95" s="61" t="s">
        <v>126</v>
      </c>
      <c r="AC95" s="61" t="s">
        <v>126</v>
      </c>
      <c r="AD95" s="61" t="s">
        <v>127</v>
      </c>
      <c r="AE95" s="61" t="s">
        <v>408</v>
      </c>
      <c r="AF95" s="61" t="s">
        <v>308</v>
      </c>
      <c r="AG95" s="61" t="s">
        <v>352</v>
      </c>
      <c r="AH95" s="61" t="s">
        <v>125</v>
      </c>
      <c r="AI95" s="61" t="s">
        <v>125</v>
      </c>
      <c r="AJ95" s="61" t="s">
        <v>125</v>
      </c>
      <c r="AK95" s="61" t="s">
        <v>125</v>
      </c>
      <c r="AL95" s="61" t="s">
        <v>125</v>
      </c>
      <c r="AM95" s="63">
        <v>40179</v>
      </c>
      <c r="AN95" s="63">
        <v>40209</v>
      </c>
      <c r="AO95" s="61" t="s">
        <v>128</v>
      </c>
      <c r="AP95" s="60">
        <v>744</v>
      </c>
      <c r="AQ95" s="61" t="s">
        <v>125</v>
      </c>
      <c r="AR95" s="60"/>
      <c r="AS95" s="63"/>
      <c r="AT95" s="61" t="s">
        <v>125</v>
      </c>
      <c r="AU95" s="61" t="s">
        <v>125</v>
      </c>
      <c r="AV95" s="61" t="s">
        <v>310</v>
      </c>
      <c r="AW95" s="61" t="s">
        <v>129</v>
      </c>
      <c r="AX95" s="60">
        <v>0</v>
      </c>
      <c r="AY95" s="60">
        <v>0</v>
      </c>
      <c r="AZ95" s="61" t="s">
        <v>408</v>
      </c>
      <c r="BA95" s="60">
        <v>0</v>
      </c>
      <c r="BB95" s="60">
        <v>0</v>
      </c>
      <c r="BC95" s="61" t="s">
        <v>408</v>
      </c>
      <c r="BD95" s="60">
        <v>0</v>
      </c>
      <c r="BE95" s="60">
        <v>0</v>
      </c>
      <c r="BF95" s="61" t="s">
        <v>408</v>
      </c>
      <c r="BG95" s="60">
        <v>0</v>
      </c>
      <c r="BH95" s="60">
        <v>0</v>
      </c>
      <c r="BI95" s="61" t="s">
        <v>408</v>
      </c>
      <c r="BJ95" s="60"/>
      <c r="BK95" s="60"/>
      <c r="BL95" s="61" t="s">
        <v>130</v>
      </c>
      <c r="BM95" s="61" t="s">
        <v>125</v>
      </c>
      <c r="BN95" s="61" t="s">
        <v>125</v>
      </c>
      <c r="BO95" s="60"/>
      <c r="BP95" s="60"/>
      <c r="BQ95" s="61" t="s">
        <v>125</v>
      </c>
      <c r="BR95" s="61" t="s">
        <v>125</v>
      </c>
      <c r="BS95" s="61" t="s">
        <v>125</v>
      </c>
      <c r="BT95" s="61" t="s">
        <v>125</v>
      </c>
      <c r="BU95" s="61" t="s">
        <v>469</v>
      </c>
      <c r="BV95" s="61" t="s">
        <v>131</v>
      </c>
      <c r="BW95" s="61" t="s">
        <v>125</v>
      </c>
      <c r="BX95" s="61" t="s">
        <v>125</v>
      </c>
      <c r="BY95" s="61" t="s">
        <v>125</v>
      </c>
      <c r="BZ95" s="61" t="s">
        <v>125</v>
      </c>
      <c r="CA95" s="61" t="s">
        <v>125</v>
      </c>
      <c r="CB95" s="61" t="s">
        <v>125</v>
      </c>
      <c r="CC95" s="60">
        <v>0</v>
      </c>
      <c r="CD95" s="60">
        <v>0</v>
      </c>
      <c r="CE95" s="60">
        <v>0</v>
      </c>
      <c r="CF95" s="63"/>
      <c r="CG95" s="63"/>
      <c r="CH95" s="61" t="s">
        <v>125</v>
      </c>
      <c r="CI95" s="64"/>
      <c r="CJ95" s="60"/>
      <c r="CK95" s="61" t="s">
        <v>125</v>
      </c>
      <c r="CL95" s="60"/>
      <c r="CM95" s="60"/>
      <c r="CN95" s="61" t="s">
        <v>125</v>
      </c>
      <c r="CO95" s="60"/>
      <c r="CP95" s="60"/>
      <c r="CQ95" s="61" t="s">
        <v>125</v>
      </c>
      <c r="CR95" s="60"/>
      <c r="CS95" s="60"/>
      <c r="CT95" s="61" t="s">
        <v>125</v>
      </c>
      <c r="CU95" s="61" t="s">
        <v>125</v>
      </c>
      <c r="CV95" s="61" t="s">
        <v>125</v>
      </c>
      <c r="CW95" s="61" t="s">
        <v>125</v>
      </c>
      <c r="CX95" s="61" t="s">
        <v>125</v>
      </c>
      <c r="CY95" s="61" t="s">
        <v>125</v>
      </c>
      <c r="CZ95" s="63">
        <v>40909</v>
      </c>
      <c r="DA95" s="61" t="s">
        <v>352</v>
      </c>
      <c r="DB95" s="61" t="s">
        <v>125</v>
      </c>
      <c r="DC95" s="61" t="s">
        <v>313</v>
      </c>
      <c r="DD95" s="61" t="s">
        <v>314</v>
      </c>
      <c r="DE95" s="61" t="s">
        <v>125</v>
      </c>
      <c r="DF95" s="61" t="s">
        <v>125</v>
      </c>
      <c r="DG95" s="61" t="s">
        <v>125</v>
      </c>
      <c r="DH95" s="60">
        <v>0</v>
      </c>
      <c r="DI95" s="61" t="s">
        <v>125</v>
      </c>
      <c r="DJ95" s="61" t="s">
        <v>132</v>
      </c>
      <c r="DK95" s="61" t="s">
        <v>125</v>
      </c>
      <c r="DL95" s="61" t="s">
        <v>125</v>
      </c>
      <c r="DM95" s="61" t="s">
        <v>125</v>
      </c>
      <c r="DN95" s="61" t="s">
        <v>486</v>
      </c>
      <c r="DO95" s="61" t="s">
        <v>485</v>
      </c>
      <c r="DP95" s="61" t="s">
        <v>125</v>
      </c>
      <c r="DQ95" s="61" t="s">
        <v>125</v>
      </c>
      <c r="DR95" s="61" t="s">
        <v>125</v>
      </c>
      <c r="DS95" s="61" t="s">
        <v>125</v>
      </c>
      <c r="DT95" s="61" t="s">
        <v>125</v>
      </c>
      <c r="DU95" s="61" t="s">
        <v>470</v>
      </c>
      <c r="DV95" s="61" t="s">
        <v>125</v>
      </c>
      <c r="DW95" s="61" t="s">
        <v>125</v>
      </c>
    </row>
    <row r="96" spans="2:127" x14ac:dyDescent="0.25">
      <c r="B96" s="60">
        <v>12439</v>
      </c>
      <c r="C96" s="63">
        <v>40179</v>
      </c>
      <c r="D96" s="64">
        <v>0</v>
      </c>
      <c r="E96" s="61" t="s">
        <v>302</v>
      </c>
      <c r="F96" s="61" t="s">
        <v>303</v>
      </c>
      <c r="G96" s="61" t="s">
        <v>122</v>
      </c>
      <c r="H96" s="61" t="s">
        <v>374</v>
      </c>
      <c r="I96" s="61" t="s">
        <v>305</v>
      </c>
      <c r="J96" s="61" t="s">
        <v>315</v>
      </c>
      <c r="K96" s="61" t="s">
        <v>133</v>
      </c>
      <c r="L96" s="60">
        <v>-42</v>
      </c>
      <c r="M96" s="61" t="s">
        <v>306</v>
      </c>
      <c r="N96" s="60">
        <v>-31248</v>
      </c>
      <c r="O96" s="61" t="s">
        <v>485</v>
      </c>
      <c r="P96" s="60">
        <v>30</v>
      </c>
      <c r="Q96" s="60">
        <v>10.5578285955414</v>
      </c>
      <c r="R96" s="84">
        <f>'Price Book'!$G$6*('Exchange Rates FWD'!$Z$9)</f>
        <v>10.5578285955413</v>
      </c>
      <c r="S96" s="22">
        <f t="shared" si="3"/>
        <v>9.9475983006414026E-14</v>
      </c>
      <c r="T96" s="60">
        <v>744</v>
      </c>
      <c r="U96" s="60">
        <v>8170455.8650902603</v>
      </c>
      <c r="V96" s="22">
        <f>L96*(Q96-P96*'Exchange Rates FWD'!$R$11)*T96</f>
        <v>8170455.8650680967</v>
      </c>
      <c r="W96" s="22">
        <f t="shared" si="5"/>
        <v>2.7126533692443259E-12</v>
      </c>
      <c r="X96" s="60">
        <v>8170455.8650902603</v>
      </c>
      <c r="Y96" s="61" t="s">
        <v>134</v>
      </c>
      <c r="Z96" s="60"/>
      <c r="AA96" s="60"/>
      <c r="AB96" s="61" t="s">
        <v>126</v>
      </c>
      <c r="AC96" s="61" t="s">
        <v>126</v>
      </c>
      <c r="AD96" s="61" t="s">
        <v>127</v>
      </c>
      <c r="AE96" s="61" t="s">
        <v>124</v>
      </c>
      <c r="AF96" s="61" t="s">
        <v>308</v>
      </c>
      <c r="AG96" s="61" t="s">
        <v>352</v>
      </c>
      <c r="AH96" s="61" t="s">
        <v>125</v>
      </c>
      <c r="AI96" s="61" t="s">
        <v>125</v>
      </c>
      <c r="AJ96" s="61" t="s">
        <v>125</v>
      </c>
      <c r="AK96" s="61" t="s">
        <v>125</v>
      </c>
      <c r="AL96" s="61" t="s">
        <v>125</v>
      </c>
      <c r="AM96" s="63">
        <v>40179</v>
      </c>
      <c r="AN96" s="63">
        <v>40209</v>
      </c>
      <c r="AO96" s="61" t="s">
        <v>128</v>
      </c>
      <c r="AP96" s="60">
        <v>744</v>
      </c>
      <c r="AQ96" s="61" t="s">
        <v>125</v>
      </c>
      <c r="AR96" s="60"/>
      <c r="AS96" s="63"/>
      <c r="AT96" s="61" t="s">
        <v>125</v>
      </c>
      <c r="AU96" s="61" t="s">
        <v>125</v>
      </c>
      <c r="AV96" s="61" t="s">
        <v>310</v>
      </c>
      <c r="AW96" s="61" t="s">
        <v>129</v>
      </c>
      <c r="AX96" s="60">
        <v>0</v>
      </c>
      <c r="AY96" s="60">
        <v>0</v>
      </c>
      <c r="AZ96" s="61" t="s">
        <v>124</v>
      </c>
      <c r="BA96" s="60">
        <v>0</v>
      </c>
      <c r="BB96" s="60">
        <v>0</v>
      </c>
      <c r="BC96" s="61" t="s">
        <v>124</v>
      </c>
      <c r="BD96" s="60">
        <v>0</v>
      </c>
      <c r="BE96" s="60">
        <v>0</v>
      </c>
      <c r="BF96" s="61" t="s">
        <v>124</v>
      </c>
      <c r="BG96" s="60">
        <v>0</v>
      </c>
      <c r="BH96" s="60">
        <v>0</v>
      </c>
      <c r="BI96" s="61" t="s">
        <v>124</v>
      </c>
      <c r="BJ96" s="60"/>
      <c r="BK96" s="60"/>
      <c r="BL96" s="61" t="s">
        <v>130</v>
      </c>
      <c r="BM96" s="61" t="s">
        <v>125</v>
      </c>
      <c r="BN96" s="61" t="s">
        <v>125</v>
      </c>
      <c r="BO96" s="60"/>
      <c r="BP96" s="60"/>
      <c r="BQ96" s="61" t="s">
        <v>125</v>
      </c>
      <c r="BR96" s="61" t="s">
        <v>125</v>
      </c>
      <c r="BS96" s="61" t="s">
        <v>125</v>
      </c>
      <c r="BT96" s="61" t="s">
        <v>125</v>
      </c>
      <c r="BU96" s="61" t="s">
        <v>384</v>
      </c>
      <c r="BV96" s="61" t="s">
        <v>131</v>
      </c>
      <c r="BW96" s="61" t="s">
        <v>125</v>
      </c>
      <c r="BX96" s="61" t="s">
        <v>125</v>
      </c>
      <c r="BY96" s="61" t="s">
        <v>125</v>
      </c>
      <c r="BZ96" s="61" t="s">
        <v>125</v>
      </c>
      <c r="CA96" s="61" t="s">
        <v>125</v>
      </c>
      <c r="CB96" s="61" t="s">
        <v>125</v>
      </c>
      <c r="CC96" s="60">
        <v>0</v>
      </c>
      <c r="CD96" s="60">
        <v>0</v>
      </c>
      <c r="CE96" s="60">
        <v>0</v>
      </c>
      <c r="CF96" s="63"/>
      <c r="CG96" s="63"/>
      <c r="CH96" s="61" t="s">
        <v>125</v>
      </c>
      <c r="CI96" s="64"/>
      <c r="CJ96" s="60"/>
      <c r="CK96" s="61" t="s">
        <v>125</v>
      </c>
      <c r="CL96" s="60"/>
      <c r="CM96" s="60"/>
      <c r="CN96" s="61" t="s">
        <v>125</v>
      </c>
      <c r="CO96" s="60"/>
      <c r="CP96" s="60"/>
      <c r="CQ96" s="61" t="s">
        <v>125</v>
      </c>
      <c r="CR96" s="60"/>
      <c r="CS96" s="60"/>
      <c r="CT96" s="61" t="s">
        <v>125</v>
      </c>
      <c r="CU96" s="61" t="s">
        <v>125</v>
      </c>
      <c r="CV96" s="61" t="s">
        <v>125</v>
      </c>
      <c r="CW96" s="61" t="s">
        <v>125</v>
      </c>
      <c r="CX96" s="61" t="s">
        <v>125</v>
      </c>
      <c r="CY96" s="61" t="s">
        <v>125</v>
      </c>
      <c r="CZ96" s="63">
        <v>40909</v>
      </c>
      <c r="DA96" s="61" t="s">
        <v>352</v>
      </c>
      <c r="DB96" s="61" t="s">
        <v>125</v>
      </c>
      <c r="DC96" s="61" t="s">
        <v>313</v>
      </c>
      <c r="DD96" s="61" t="s">
        <v>314</v>
      </c>
      <c r="DE96" s="61" t="s">
        <v>125</v>
      </c>
      <c r="DF96" s="61" t="s">
        <v>125</v>
      </c>
      <c r="DG96" s="61" t="s">
        <v>125</v>
      </c>
      <c r="DH96" s="60">
        <v>0</v>
      </c>
      <c r="DI96" s="61" t="s">
        <v>125</v>
      </c>
      <c r="DJ96" s="61" t="s">
        <v>132</v>
      </c>
      <c r="DK96" s="61" t="s">
        <v>125</v>
      </c>
      <c r="DL96" s="61" t="s">
        <v>125</v>
      </c>
      <c r="DM96" s="61" t="s">
        <v>125</v>
      </c>
      <c r="DN96" s="61" t="s">
        <v>486</v>
      </c>
      <c r="DO96" s="61" t="s">
        <v>485</v>
      </c>
      <c r="DP96" s="61" t="s">
        <v>125</v>
      </c>
      <c r="DQ96" s="61" t="s">
        <v>125</v>
      </c>
      <c r="DR96" s="61" t="s">
        <v>125</v>
      </c>
      <c r="DS96" s="61" t="s">
        <v>125</v>
      </c>
      <c r="DT96" s="61" t="s">
        <v>125</v>
      </c>
      <c r="DU96" s="61" t="s">
        <v>385</v>
      </c>
      <c r="DV96" s="61" t="s">
        <v>125</v>
      </c>
      <c r="DW96" s="61" t="s">
        <v>125</v>
      </c>
    </row>
    <row r="97" spans="2:127" x14ac:dyDescent="0.25">
      <c r="B97" s="60">
        <v>12537</v>
      </c>
      <c r="C97" s="63">
        <v>40179</v>
      </c>
      <c r="D97" s="64">
        <v>0</v>
      </c>
      <c r="E97" s="61" t="s">
        <v>302</v>
      </c>
      <c r="F97" s="61" t="s">
        <v>303</v>
      </c>
      <c r="G97" s="61" t="s">
        <v>122</v>
      </c>
      <c r="H97" s="61" t="s">
        <v>377</v>
      </c>
      <c r="I97" s="61" t="s">
        <v>305</v>
      </c>
      <c r="J97" s="61" t="s">
        <v>315</v>
      </c>
      <c r="K97" s="61" t="s">
        <v>133</v>
      </c>
      <c r="L97" s="60">
        <v>-42</v>
      </c>
      <c r="M97" s="61" t="s">
        <v>306</v>
      </c>
      <c r="N97" s="60">
        <v>-31248</v>
      </c>
      <c r="O97" s="61" t="s">
        <v>485</v>
      </c>
      <c r="P97" s="60">
        <v>30</v>
      </c>
      <c r="Q97" s="60">
        <v>73.904800168789905</v>
      </c>
      <c r="R97" s="84">
        <f>'Price Book'!$G$12*('Exchange Rates FWD'!$Z$9)</f>
        <v>73.904800168789109</v>
      </c>
      <c r="S97" s="22">
        <f t="shared" si="3"/>
        <v>7.9580786405131221E-13</v>
      </c>
      <c r="T97" s="60">
        <v>744</v>
      </c>
      <c r="U97" s="60">
        <v>-1214469.0759938101</v>
      </c>
      <c r="V97" s="22">
        <f>L97*(Q97-P98*'Exchange Rates FWD'!$J$11)*T97</f>
        <v>-1214469.0759937405</v>
      </c>
      <c r="W97" s="22">
        <f t="shared" si="5"/>
        <v>5.7322466111818761E-14</v>
      </c>
      <c r="X97" s="60">
        <v>-1214469.0759938101</v>
      </c>
      <c r="Y97" s="61" t="s">
        <v>134</v>
      </c>
      <c r="Z97" s="60"/>
      <c r="AA97" s="60"/>
      <c r="AB97" s="61" t="s">
        <v>126</v>
      </c>
      <c r="AC97" s="61" t="s">
        <v>126</v>
      </c>
      <c r="AD97" s="61" t="s">
        <v>127</v>
      </c>
      <c r="AE97" s="61" t="s">
        <v>408</v>
      </c>
      <c r="AF97" s="61" t="s">
        <v>308</v>
      </c>
      <c r="AG97" s="61" t="s">
        <v>352</v>
      </c>
      <c r="AH97" s="61" t="s">
        <v>125</v>
      </c>
      <c r="AI97" s="61" t="s">
        <v>125</v>
      </c>
      <c r="AJ97" s="61" t="s">
        <v>125</v>
      </c>
      <c r="AK97" s="61" t="s">
        <v>125</v>
      </c>
      <c r="AL97" s="61" t="s">
        <v>125</v>
      </c>
      <c r="AM97" s="63">
        <v>40909</v>
      </c>
      <c r="AN97" s="63">
        <v>40939</v>
      </c>
      <c r="AO97" s="61" t="s">
        <v>128</v>
      </c>
      <c r="AP97" s="60">
        <v>744</v>
      </c>
      <c r="AQ97" s="61" t="s">
        <v>125</v>
      </c>
      <c r="AR97" s="60"/>
      <c r="AS97" s="63"/>
      <c r="AT97" s="61" t="s">
        <v>125</v>
      </c>
      <c r="AU97" s="61" t="s">
        <v>125</v>
      </c>
      <c r="AV97" s="61" t="s">
        <v>310</v>
      </c>
      <c r="AW97" s="61" t="s">
        <v>129</v>
      </c>
      <c r="AX97" s="60">
        <v>0</v>
      </c>
      <c r="AY97" s="60">
        <v>0</v>
      </c>
      <c r="AZ97" s="61" t="s">
        <v>408</v>
      </c>
      <c r="BA97" s="60">
        <v>0</v>
      </c>
      <c r="BB97" s="60">
        <v>0</v>
      </c>
      <c r="BC97" s="61" t="s">
        <v>408</v>
      </c>
      <c r="BD97" s="60">
        <v>0</v>
      </c>
      <c r="BE97" s="60">
        <v>0</v>
      </c>
      <c r="BF97" s="61" t="s">
        <v>408</v>
      </c>
      <c r="BG97" s="60">
        <v>0</v>
      </c>
      <c r="BH97" s="60">
        <v>0</v>
      </c>
      <c r="BI97" s="61" t="s">
        <v>408</v>
      </c>
      <c r="BJ97" s="60"/>
      <c r="BK97" s="60"/>
      <c r="BL97" s="61" t="s">
        <v>130</v>
      </c>
      <c r="BM97" s="61" t="s">
        <v>125</v>
      </c>
      <c r="BN97" s="61" t="s">
        <v>125</v>
      </c>
      <c r="BO97" s="60"/>
      <c r="BP97" s="60"/>
      <c r="BQ97" s="61" t="s">
        <v>125</v>
      </c>
      <c r="BR97" s="61" t="s">
        <v>125</v>
      </c>
      <c r="BS97" s="61" t="s">
        <v>125</v>
      </c>
      <c r="BT97" s="61" t="s">
        <v>125</v>
      </c>
      <c r="BU97" s="61" t="s">
        <v>471</v>
      </c>
      <c r="BV97" s="61" t="s">
        <v>131</v>
      </c>
      <c r="BW97" s="61" t="s">
        <v>125</v>
      </c>
      <c r="BX97" s="61" t="s">
        <v>125</v>
      </c>
      <c r="BY97" s="61" t="s">
        <v>125</v>
      </c>
      <c r="BZ97" s="61" t="s">
        <v>125</v>
      </c>
      <c r="CA97" s="61" t="s">
        <v>125</v>
      </c>
      <c r="CB97" s="61" t="s">
        <v>125</v>
      </c>
      <c r="CC97" s="60">
        <v>0</v>
      </c>
      <c r="CD97" s="60">
        <v>0</v>
      </c>
      <c r="CE97" s="60">
        <v>0</v>
      </c>
      <c r="CF97" s="63"/>
      <c r="CG97" s="63"/>
      <c r="CH97" s="61" t="s">
        <v>125</v>
      </c>
      <c r="CI97" s="64"/>
      <c r="CJ97" s="60"/>
      <c r="CK97" s="61" t="s">
        <v>125</v>
      </c>
      <c r="CL97" s="60"/>
      <c r="CM97" s="60"/>
      <c r="CN97" s="61" t="s">
        <v>125</v>
      </c>
      <c r="CO97" s="60"/>
      <c r="CP97" s="60"/>
      <c r="CQ97" s="61" t="s">
        <v>125</v>
      </c>
      <c r="CR97" s="60"/>
      <c r="CS97" s="60"/>
      <c r="CT97" s="61" t="s">
        <v>125</v>
      </c>
      <c r="CU97" s="61" t="s">
        <v>125</v>
      </c>
      <c r="CV97" s="61" t="s">
        <v>125</v>
      </c>
      <c r="CW97" s="61" t="s">
        <v>125</v>
      </c>
      <c r="CX97" s="61" t="s">
        <v>125</v>
      </c>
      <c r="CY97" s="61" t="s">
        <v>125</v>
      </c>
      <c r="CZ97" s="63">
        <v>40909</v>
      </c>
      <c r="DA97" s="61" t="s">
        <v>352</v>
      </c>
      <c r="DB97" s="61" t="s">
        <v>125</v>
      </c>
      <c r="DC97" s="61" t="s">
        <v>313</v>
      </c>
      <c r="DD97" s="61" t="s">
        <v>314</v>
      </c>
      <c r="DE97" s="61" t="s">
        <v>125</v>
      </c>
      <c r="DF97" s="61" t="s">
        <v>125</v>
      </c>
      <c r="DG97" s="61" t="s">
        <v>125</v>
      </c>
      <c r="DH97" s="60">
        <v>0</v>
      </c>
      <c r="DI97" s="61" t="s">
        <v>125</v>
      </c>
      <c r="DJ97" s="61" t="s">
        <v>132</v>
      </c>
      <c r="DK97" s="61" t="s">
        <v>125</v>
      </c>
      <c r="DL97" s="61" t="s">
        <v>125</v>
      </c>
      <c r="DM97" s="61" t="s">
        <v>125</v>
      </c>
      <c r="DN97" s="61" t="s">
        <v>486</v>
      </c>
      <c r="DO97" s="61" t="s">
        <v>485</v>
      </c>
      <c r="DP97" s="61" t="s">
        <v>125</v>
      </c>
      <c r="DQ97" s="61" t="s">
        <v>125</v>
      </c>
      <c r="DR97" s="61" t="s">
        <v>125</v>
      </c>
      <c r="DS97" s="61" t="s">
        <v>125</v>
      </c>
      <c r="DT97" s="61" t="s">
        <v>125</v>
      </c>
      <c r="DU97" s="61" t="s">
        <v>472</v>
      </c>
      <c r="DV97" s="61" t="s">
        <v>125</v>
      </c>
      <c r="DW97" s="61" t="s">
        <v>125</v>
      </c>
    </row>
    <row r="98" spans="2:127" x14ac:dyDescent="0.25">
      <c r="B98" s="60">
        <v>12441</v>
      </c>
      <c r="C98" s="63">
        <v>40179</v>
      </c>
      <c r="D98" s="64">
        <v>0</v>
      </c>
      <c r="E98" s="61" t="s">
        <v>302</v>
      </c>
      <c r="F98" s="61" t="s">
        <v>303</v>
      </c>
      <c r="G98" s="61" t="s">
        <v>122</v>
      </c>
      <c r="H98" s="61" t="s">
        <v>377</v>
      </c>
      <c r="I98" s="61" t="s">
        <v>305</v>
      </c>
      <c r="J98" s="61" t="s">
        <v>315</v>
      </c>
      <c r="K98" s="61" t="s">
        <v>133</v>
      </c>
      <c r="L98" s="60">
        <v>-42</v>
      </c>
      <c r="M98" s="61" t="s">
        <v>306</v>
      </c>
      <c r="N98" s="60">
        <v>-31248</v>
      </c>
      <c r="O98" s="61" t="s">
        <v>485</v>
      </c>
      <c r="P98" s="60">
        <v>30</v>
      </c>
      <c r="Q98" s="60">
        <v>73.904800168789905</v>
      </c>
      <c r="R98" s="84">
        <f>'Price Book'!$G$12*('Exchange Rates FWD'!$Z$9)</f>
        <v>73.904800168789109</v>
      </c>
      <c r="S98" s="22">
        <f t="shared" si="3"/>
        <v>7.9580786405131221E-13</v>
      </c>
      <c r="T98" s="60">
        <v>744</v>
      </c>
      <c r="U98" s="60">
        <v>6190989.6973694004</v>
      </c>
      <c r="V98" s="22">
        <f>L98*(Q98-P98*'Exchange Rates FWD'!$R$11)*T98</f>
        <v>6190989.6973472284</v>
      </c>
      <c r="W98" s="22">
        <f t="shared" si="5"/>
        <v>3.581333133746249E-12</v>
      </c>
      <c r="X98" s="60">
        <v>6190989.6973694004</v>
      </c>
      <c r="Y98" s="61" t="s">
        <v>134</v>
      </c>
      <c r="Z98" s="60"/>
      <c r="AA98" s="60"/>
      <c r="AB98" s="61" t="s">
        <v>126</v>
      </c>
      <c r="AC98" s="61" t="s">
        <v>126</v>
      </c>
      <c r="AD98" s="61" t="s">
        <v>127</v>
      </c>
      <c r="AE98" s="61" t="s">
        <v>124</v>
      </c>
      <c r="AF98" s="61" t="s">
        <v>308</v>
      </c>
      <c r="AG98" s="61" t="s">
        <v>352</v>
      </c>
      <c r="AH98" s="61" t="s">
        <v>125</v>
      </c>
      <c r="AI98" s="61" t="s">
        <v>125</v>
      </c>
      <c r="AJ98" s="61" t="s">
        <v>125</v>
      </c>
      <c r="AK98" s="61" t="s">
        <v>125</v>
      </c>
      <c r="AL98" s="61" t="s">
        <v>125</v>
      </c>
      <c r="AM98" s="63">
        <v>40909</v>
      </c>
      <c r="AN98" s="63">
        <v>40939</v>
      </c>
      <c r="AO98" s="61" t="s">
        <v>128</v>
      </c>
      <c r="AP98" s="60">
        <v>744</v>
      </c>
      <c r="AQ98" s="61" t="s">
        <v>125</v>
      </c>
      <c r="AR98" s="60"/>
      <c r="AS98" s="63"/>
      <c r="AT98" s="61" t="s">
        <v>125</v>
      </c>
      <c r="AU98" s="61" t="s">
        <v>125</v>
      </c>
      <c r="AV98" s="61" t="s">
        <v>310</v>
      </c>
      <c r="AW98" s="61" t="s">
        <v>129</v>
      </c>
      <c r="AX98" s="60">
        <v>0</v>
      </c>
      <c r="AY98" s="60">
        <v>0</v>
      </c>
      <c r="AZ98" s="61" t="s">
        <v>124</v>
      </c>
      <c r="BA98" s="60">
        <v>0</v>
      </c>
      <c r="BB98" s="60">
        <v>0</v>
      </c>
      <c r="BC98" s="61" t="s">
        <v>124</v>
      </c>
      <c r="BD98" s="60">
        <v>0</v>
      </c>
      <c r="BE98" s="60">
        <v>0</v>
      </c>
      <c r="BF98" s="61" t="s">
        <v>124</v>
      </c>
      <c r="BG98" s="60">
        <v>0</v>
      </c>
      <c r="BH98" s="60">
        <v>0</v>
      </c>
      <c r="BI98" s="61" t="s">
        <v>124</v>
      </c>
      <c r="BJ98" s="60"/>
      <c r="BK98" s="60"/>
      <c r="BL98" s="61" t="s">
        <v>130</v>
      </c>
      <c r="BM98" s="61" t="s">
        <v>125</v>
      </c>
      <c r="BN98" s="61" t="s">
        <v>125</v>
      </c>
      <c r="BO98" s="60"/>
      <c r="BP98" s="60"/>
      <c r="BQ98" s="61" t="s">
        <v>125</v>
      </c>
      <c r="BR98" s="61" t="s">
        <v>125</v>
      </c>
      <c r="BS98" s="61" t="s">
        <v>125</v>
      </c>
      <c r="BT98" s="61" t="s">
        <v>125</v>
      </c>
      <c r="BU98" s="61" t="s">
        <v>386</v>
      </c>
      <c r="BV98" s="61" t="s">
        <v>131</v>
      </c>
      <c r="BW98" s="61" t="s">
        <v>125</v>
      </c>
      <c r="BX98" s="61" t="s">
        <v>125</v>
      </c>
      <c r="BY98" s="61" t="s">
        <v>125</v>
      </c>
      <c r="BZ98" s="61" t="s">
        <v>125</v>
      </c>
      <c r="CA98" s="61" t="s">
        <v>125</v>
      </c>
      <c r="CB98" s="61" t="s">
        <v>125</v>
      </c>
      <c r="CC98" s="60">
        <v>0</v>
      </c>
      <c r="CD98" s="60">
        <v>0</v>
      </c>
      <c r="CE98" s="60">
        <v>0</v>
      </c>
      <c r="CF98" s="63"/>
      <c r="CG98" s="63"/>
      <c r="CH98" s="61" t="s">
        <v>125</v>
      </c>
      <c r="CI98" s="64"/>
      <c r="CJ98" s="60"/>
      <c r="CK98" s="61" t="s">
        <v>125</v>
      </c>
      <c r="CL98" s="60"/>
      <c r="CM98" s="60"/>
      <c r="CN98" s="61" t="s">
        <v>125</v>
      </c>
      <c r="CO98" s="60"/>
      <c r="CP98" s="60"/>
      <c r="CQ98" s="61" t="s">
        <v>125</v>
      </c>
      <c r="CR98" s="60"/>
      <c r="CS98" s="60"/>
      <c r="CT98" s="61" t="s">
        <v>125</v>
      </c>
      <c r="CU98" s="61" t="s">
        <v>125</v>
      </c>
      <c r="CV98" s="61" t="s">
        <v>125</v>
      </c>
      <c r="CW98" s="61" t="s">
        <v>125</v>
      </c>
      <c r="CX98" s="61" t="s">
        <v>125</v>
      </c>
      <c r="CY98" s="61" t="s">
        <v>125</v>
      </c>
      <c r="CZ98" s="63">
        <v>40909</v>
      </c>
      <c r="DA98" s="61" t="s">
        <v>352</v>
      </c>
      <c r="DB98" s="61" t="s">
        <v>125</v>
      </c>
      <c r="DC98" s="61" t="s">
        <v>313</v>
      </c>
      <c r="DD98" s="61" t="s">
        <v>314</v>
      </c>
      <c r="DE98" s="61" t="s">
        <v>125</v>
      </c>
      <c r="DF98" s="61" t="s">
        <v>125</v>
      </c>
      <c r="DG98" s="61" t="s">
        <v>125</v>
      </c>
      <c r="DH98" s="60">
        <v>0</v>
      </c>
      <c r="DI98" s="61" t="s">
        <v>125</v>
      </c>
      <c r="DJ98" s="61" t="s">
        <v>132</v>
      </c>
      <c r="DK98" s="61" t="s">
        <v>125</v>
      </c>
      <c r="DL98" s="61" t="s">
        <v>125</v>
      </c>
      <c r="DM98" s="61" t="s">
        <v>125</v>
      </c>
      <c r="DN98" s="61" t="s">
        <v>486</v>
      </c>
      <c r="DO98" s="61" t="s">
        <v>485</v>
      </c>
      <c r="DP98" s="61" t="s">
        <v>125</v>
      </c>
      <c r="DQ98" s="61" t="s">
        <v>125</v>
      </c>
      <c r="DR98" s="61" t="s">
        <v>125</v>
      </c>
      <c r="DS98" s="61" t="s">
        <v>125</v>
      </c>
      <c r="DT98" s="61" t="s">
        <v>125</v>
      </c>
      <c r="DU98" s="61" t="s">
        <v>387</v>
      </c>
      <c r="DV98" s="61" t="s">
        <v>125</v>
      </c>
      <c r="DW98" s="61" t="s">
        <v>125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107"/>
  <sheetViews>
    <sheetView workbookViewId="0">
      <selection activeCell="N6" sqref="N6"/>
    </sheetView>
  </sheetViews>
  <sheetFormatPr defaultRowHeight="15" x14ac:dyDescent="0.25"/>
  <cols>
    <col min="1" max="1" width="14.5703125" style="106" bestFit="1" customWidth="1"/>
    <col min="2" max="2" width="12.7109375" style="106" bestFit="1" customWidth="1"/>
    <col min="3" max="5" width="9.140625" style="106"/>
    <col min="6" max="6" width="14.7109375" style="106" bestFit="1" customWidth="1"/>
    <col min="7" max="9" width="9.140625" style="106"/>
    <col min="10" max="11" width="28.140625" style="106" bestFit="1" customWidth="1"/>
    <col min="12" max="14" width="9.140625" style="106"/>
    <col min="15" max="15" width="9.85546875" style="106" bestFit="1" customWidth="1"/>
    <col min="16" max="16" width="12" style="106" bestFit="1" customWidth="1"/>
    <col min="17" max="17" width="11.7109375" style="106" bestFit="1" customWidth="1"/>
    <col min="18" max="18" width="12.42578125" style="106" bestFit="1" customWidth="1"/>
    <col min="19" max="16384" width="9.140625" style="106"/>
  </cols>
  <sheetData>
    <row r="2" spans="1:18" ht="44.25" customHeight="1" x14ac:dyDescent="0.25">
      <c r="A2" s="111" t="s">
        <v>535</v>
      </c>
      <c r="B2" s="112" t="s">
        <v>572</v>
      </c>
    </row>
    <row r="13" spans="1:18" x14ac:dyDescent="0.25">
      <c r="A13" s="1" t="s">
        <v>551</v>
      </c>
      <c r="B13" s="1" t="s">
        <v>552</v>
      </c>
      <c r="C13" s="1" t="s">
        <v>553</v>
      </c>
      <c r="D13" s="1" t="s">
        <v>554</v>
      </c>
      <c r="E13" s="1" t="s">
        <v>25</v>
      </c>
      <c r="F13" s="1" t="s">
        <v>555</v>
      </c>
      <c r="G13" s="1" t="s">
        <v>526</v>
      </c>
      <c r="H13" s="1" t="s">
        <v>556</v>
      </c>
      <c r="I13" s="1" t="s">
        <v>557</v>
      </c>
      <c r="J13" s="1" t="s">
        <v>558</v>
      </c>
      <c r="K13" s="111" t="s">
        <v>558</v>
      </c>
      <c r="L13" s="111" t="s">
        <v>485</v>
      </c>
      <c r="M13" s="111" t="s">
        <v>14</v>
      </c>
      <c r="N13" s="111" t="s">
        <v>25</v>
      </c>
      <c r="O13" s="111" t="s">
        <v>573</v>
      </c>
      <c r="P13" s="111" t="s">
        <v>574</v>
      </c>
      <c r="Q13" s="115" t="s">
        <v>567</v>
      </c>
      <c r="R13" s="115" t="s">
        <v>566</v>
      </c>
    </row>
    <row r="14" spans="1:18" x14ac:dyDescent="0.25">
      <c r="A14" s="116">
        <v>40544</v>
      </c>
      <c r="B14" s="1">
        <v>0</v>
      </c>
      <c r="C14" s="1" t="s">
        <v>568</v>
      </c>
      <c r="D14" s="1">
        <v>170</v>
      </c>
      <c r="E14" s="1" t="s">
        <v>124</v>
      </c>
      <c r="F14" s="1">
        <v>350400</v>
      </c>
      <c r="G14" s="1" t="s">
        <v>569</v>
      </c>
      <c r="H14" s="1" t="s">
        <v>305</v>
      </c>
      <c r="I14" s="1" t="s">
        <v>304</v>
      </c>
      <c r="J14" s="1" t="s">
        <v>311</v>
      </c>
      <c r="K14" s="111" t="s">
        <v>311</v>
      </c>
      <c r="L14" s="111">
        <v>350400</v>
      </c>
      <c r="M14" s="111">
        <v>28</v>
      </c>
      <c r="N14" s="111" t="s">
        <v>124</v>
      </c>
      <c r="O14" s="111" t="s">
        <v>185</v>
      </c>
      <c r="P14" s="113">
        <v>40544</v>
      </c>
      <c r="Q14" s="36">
        <f>ROUND((F14/L14)-1,8)</f>
        <v>0</v>
      </c>
      <c r="R14" s="36">
        <f t="shared" ref="R14:R77" si="0">A14-P14</f>
        <v>0</v>
      </c>
    </row>
    <row r="15" spans="1:18" x14ac:dyDescent="0.25">
      <c r="A15" s="116">
        <v>40544</v>
      </c>
      <c r="B15" s="1">
        <v>0</v>
      </c>
      <c r="C15" s="1" t="s">
        <v>568</v>
      </c>
      <c r="D15" s="1">
        <v>170</v>
      </c>
      <c r="E15" s="1" t="s">
        <v>124</v>
      </c>
      <c r="F15" s="1">
        <v>359160</v>
      </c>
      <c r="G15" s="1" t="s">
        <v>569</v>
      </c>
      <c r="H15" s="1" t="s">
        <v>305</v>
      </c>
      <c r="I15" s="1" t="s">
        <v>304</v>
      </c>
      <c r="J15" s="1" t="s">
        <v>318</v>
      </c>
      <c r="K15" s="111" t="s">
        <v>318</v>
      </c>
      <c r="L15" s="111">
        <v>359160</v>
      </c>
      <c r="M15" s="111">
        <v>29</v>
      </c>
      <c r="N15" s="111" t="s">
        <v>124</v>
      </c>
      <c r="O15" s="111" t="s">
        <v>185</v>
      </c>
      <c r="P15" s="113">
        <v>40544</v>
      </c>
      <c r="Q15" s="36">
        <f t="shared" ref="Q15:Q78" si="1">ROUND((F15/L15)-1,8)</f>
        <v>0</v>
      </c>
      <c r="R15" s="36">
        <f t="shared" si="0"/>
        <v>0</v>
      </c>
    </row>
    <row r="16" spans="1:18" x14ac:dyDescent="0.25">
      <c r="A16" s="116">
        <v>40544</v>
      </c>
      <c r="B16" s="1">
        <v>0</v>
      </c>
      <c r="C16" s="1" t="s">
        <v>568</v>
      </c>
      <c r="D16" s="1">
        <v>170</v>
      </c>
      <c r="E16" s="1" t="s">
        <v>124</v>
      </c>
      <c r="F16" s="1">
        <v>-367920</v>
      </c>
      <c r="G16" s="1" t="s">
        <v>569</v>
      </c>
      <c r="H16" s="1" t="s">
        <v>305</v>
      </c>
      <c r="I16" s="1" t="s">
        <v>304</v>
      </c>
      <c r="J16" s="1" t="s">
        <v>319</v>
      </c>
      <c r="K16" s="111" t="s">
        <v>319</v>
      </c>
      <c r="L16" s="111">
        <v>-367920</v>
      </c>
      <c r="M16" s="111">
        <v>30</v>
      </c>
      <c r="N16" s="111" t="s">
        <v>124</v>
      </c>
      <c r="O16" s="111" t="s">
        <v>185</v>
      </c>
      <c r="P16" s="113">
        <v>40544</v>
      </c>
      <c r="Q16" s="36">
        <f t="shared" si="1"/>
        <v>0</v>
      </c>
      <c r="R16" s="36">
        <f t="shared" si="0"/>
        <v>0</v>
      </c>
    </row>
    <row r="17" spans="1:18" x14ac:dyDescent="0.25">
      <c r="A17" s="116">
        <v>40848</v>
      </c>
      <c r="B17" s="1">
        <v>0</v>
      </c>
      <c r="C17" s="1" t="s">
        <v>571</v>
      </c>
      <c r="D17" s="1">
        <v>170</v>
      </c>
      <c r="E17" s="1" t="s">
        <v>124</v>
      </c>
      <c r="F17" s="1">
        <v>350400</v>
      </c>
      <c r="G17" s="1" t="s">
        <v>569</v>
      </c>
      <c r="H17" s="1" t="s">
        <v>305</v>
      </c>
      <c r="I17" s="1" t="s">
        <v>304</v>
      </c>
      <c r="J17" s="1" t="s">
        <v>320</v>
      </c>
      <c r="K17" s="111" t="s">
        <v>320</v>
      </c>
      <c r="L17" s="111">
        <v>350400</v>
      </c>
      <c r="M17" s="111">
        <v>28</v>
      </c>
      <c r="N17" s="111" t="s">
        <v>124</v>
      </c>
      <c r="O17" s="111" t="s">
        <v>185</v>
      </c>
      <c r="P17" s="113">
        <v>40848</v>
      </c>
      <c r="Q17" s="36">
        <f t="shared" si="1"/>
        <v>0</v>
      </c>
      <c r="R17" s="36">
        <f t="shared" si="0"/>
        <v>0</v>
      </c>
    </row>
    <row r="18" spans="1:18" x14ac:dyDescent="0.25">
      <c r="A18" s="116">
        <v>40848</v>
      </c>
      <c r="B18" s="1">
        <v>0</v>
      </c>
      <c r="C18" s="1" t="s">
        <v>571</v>
      </c>
      <c r="D18" s="1">
        <v>170</v>
      </c>
      <c r="E18" s="1" t="s">
        <v>124</v>
      </c>
      <c r="F18" s="1">
        <v>359160</v>
      </c>
      <c r="G18" s="1" t="s">
        <v>569</v>
      </c>
      <c r="H18" s="1" t="s">
        <v>305</v>
      </c>
      <c r="I18" s="1" t="s">
        <v>304</v>
      </c>
      <c r="J18" s="1" t="s">
        <v>322</v>
      </c>
      <c r="K18" s="111" t="s">
        <v>322</v>
      </c>
      <c r="L18" s="111">
        <v>359160</v>
      </c>
      <c r="M18" s="111">
        <v>29</v>
      </c>
      <c r="N18" s="111" t="s">
        <v>124</v>
      </c>
      <c r="O18" s="111" t="s">
        <v>185</v>
      </c>
      <c r="P18" s="113">
        <v>40848</v>
      </c>
      <c r="Q18" s="36">
        <f t="shared" si="1"/>
        <v>0</v>
      </c>
      <c r="R18" s="36">
        <f t="shared" si="0"/>
        <v>0</v>
      </c>
    </row>
    <row r="19" spans="1:18" x14ac:dyDescent="0.25">
      <c r="A19" s="116">
        <v>40848</v>
      </c>
      <c r="B19" s="1">
        <v>0</v>
      </c>
      <c r="C19" s="1" t="s">
        <v>571</v>
      </c>
      <c r="D19" s="1">
        <v>170</v>
      </c>
      <c r="E19" s="1" t="s">
        <v>124</v>
      </c>
      <c r="F19" s="1">
        <v>-367920</v>
      </c>
      <c r="G19" s="1" t="s">
        <v>569</v>
      </c>
      <c r="H19" s="1" t="s">
        <v>305</v>
      </c>
      <c r="I19" s="1" t="s">
        <v>304</v>
      </c>
      <c r="J19" s="1" t="s">
        <v>323</v>
      </c>
      <c r="K19" s="111" t="s">
        <v>323</v>
      </c>
      <c r="L19" s="111">
        <v>-367920</v>
      </c>
      <c r="M19" s="111">
        <v>30</v>
      </c>
      <c r="N19" s="111" t="s">
        <v>124</v>
      </c>
      <c r="O19" s="111" t="s">
        <v>185</v>
      </c>
      <c r="P19" s="113">
        <v>40848</v>
      </c>
      <c r="Q19" s="36">
        <f t="shared" si="1"/>
        <v>0</v>
      </c>
      <c r="R19" s="36">
        <f t="shared" si="0"/>
        <v>0</v>
      </c>
    </row>
    <row r="20" spans="1:18" x14ac:dyDescent="0.25">
      <c r="A20" s="116">
        <v>40544</v>
      </c>
      <c r="B20" s="1">
        <v>0</v>
      </c>
      <c r="C20" s="1" t="s">
        <v>568</v>
      </c>
      <c r="D20" s="1">
        <v>170</v>
      </c>
      <c r="E20" s="1" t="s">
        <v>124</v>
      </c>
      <c r="F20" s="1">
        <v>351360</v>
      </c>
      <c r="G20" s="1" t="s">
        <v>569</v>
      </c>
      <c r="H20" s="1" t="s">
        <v>305</v>
      </c>
      <c r="I20" s="1" t="s">
        <v>324</v>
      </c>
      <c r="J20" s="1" t="s">
        <v>325</v>
      </c>
      <c r="K20" s="111" t="s">
        <v>325</v>
      </c>
      <c r="L20" s="111">
        <v>351360</v>
      </c>
      <c r="M20" s="111">
        <v>28</v>
      </c>
      <c r="N20" s="111" t="s">
        <v>124</v>
      </c>
      <c r="O20" s="111" t="s">
        <v>185</v>
      </c>
      <c r="P20" s="113">
        <v>40544</v>
      </c>
      <c r="Q20" s="36">
        <f t="shared" si="1"/>
        <v>0</v>
      </c>
      <c r="R20" s="36">
        <f t="shared" si="0"/>
        <v>0</v>
      </c>
    </row>
    <row r="21" spans="1:18" x14ac:dyDescent="0.25">
      <c r="A21" s="116">
        <v>40544</v>
      </c>
      <c r="B21" s="1">
        <v>0</v>
      </c>
      <c r="C21" s="1" t="s">
        <v>568</v>
      </c>
      <c r="D21" s="1">
        <v>170</v>
      </c>
      <c r="E21" s="1" t="s">
        <v>124</v>
      </c>
      <c r="F21" s="1">
        <v>360144</v>
      </c>
      <c r="G21" s="1" t="s">
        <v>569</v>
      </c>
      <c r="H21" s="1" t="s">
        <v>305</v>
      </c>
      <c r="I21" s="1" t="s">
        <v>324</v>
      </c>
      <c r="J21" s="1" t="s">
        <v>327</v>
      </c>
      <c r="K21" s="111" t="s">
        <v>327</v>
      </c>
      <c r="L21" s="111">
        <v>360144</v>
      </c>
      <c r="M21" s="111">
        <v>29</v>
      </c>
      <c r="N21" s="111" t="s">
        <v>124</v>
      </c>
      <c r="O21" s="111" t="s">
        <v>185</v>
      </c>
      <c r="P21" s="113">
        <v>40544</v>
      </c>
      <c r="Q21" s="36">
        <f t="shared" si="1"/>
        <v>0</v>
      </c>
      <c r="R21" s="36">
        <f t="shared" si="0"/>
        <v>0</v>
      </c>
    </row>
    <row r="22" spans="1:18" x14ac:dyDescent="0.25">
      <c r="A22" s="116">
        <v>40544</v>
      </c>
      <c r="B22" s="1">
        <v>0</v>
      </c>
      <c r="C22" s="1" t="s">
        <v>568</v>
      </c>
      <c r="D22" s="1">
        <v>170</v>
      </c>
      <c r="E22" s="1" t="s">
        <v>124</v>
      </c>
      <c r="F22" s="1">
        <v>-368928</v>
      </c>
      <c r="G22" s="1" t="s">
        <v>569</v>
      </c>
      <c r="H22" s="1" t="s">
        <v>305</v>
      </c>
      <c r="I22" s="1" t="s">
        <v>324</v>
      </c>
      <c r="J22" s="1" t="s">
        <v>328</v>
      </c>
      <c r="K22" s="111" t="s">
        <v>328</v>
      </c>
      <c r="L22" s="111">
        <v>-368928</v>
      </c>
      <c r="M22" s="111">
        <v>30</v>
      </c>
      <c r="N22" s="111" t="s">
        <v>124</v>
      </c>
      <c r="O22" s="111" t="s">
        <v>185</v>
      </c>
      <c r="P22" s="113">
        <v>40544</v>
      </c>
      <c r="Q22" s="36">
        <f t="shared" si="1"/>
        <v>0</v>
      </c>
      <c r="R22" s="36">
        <f t="shared" si="0"/>
        <v>0</v>
      </c>
    </row>
    <row r="23" spans="1:18" x14ac:dyDescent="0.25">
      <c r="A23" s="116">
        <v>40848</v>
      </c>
      <c r="B23" s="1">
        <v>0</v>
      </c>
      <c r="C23" s="1" t="s">
        <v>571</v>
      </c>
      <c r="D23" s="1">
        <v>170</v>
      </c>
      <c r="E23" s="1" t="s">
        <v>124</v>
      </c>
      <c r="F23" s="1">
        <v>351360</v>
      </c>
      <c r="G23" s="1" t="s">
        <v>569</v>
      </c>
      <c r="H23" s="1" t="s">
        <v>305</v>
      </c>
      <c r="I23" s="1" t="s">
        <v>324</v>
      </c>
      <c r="J23" s="1" t="s">
        <v>329</v>
      </c>
      <c r="K23" s="111" t="s">
        <v>329</v>
      </c>
      <c r="L23" s="111">
        <v>351360</v>
      </c>
      <c r="M23" s="111">
        <v>28</v>
      </c>
      <c r="N23" s="111" t="s">
        <v>124</v>
      </c>
      <c r="O23" s="111" t="s">
        <v>185</v>
      </c>
      <c r="P23" s="113">
        <v>40848</v>
      </c>
      <c r="Q23" s="36">
        <f t="shared" si="1"/>
        <v>0</v>
      </c>
      <c r="R23" s="36">
        <f t="shared" si="0"/>
        <v>0</v>
      </c>
    </row>
    <row r="24" spans="1:18" x14ac:dyDescent="0.25">
      <c r="A24" s="116">
        <v>40848</v>
      </c>
      <c r="B24" s="1">
        <v>0</v>
      </c>
      <c r="C24" s="1" t="s">
        <v>571</v>
      </c>
      <c r="D24" s="1">
        <v>170</v>
      </c>
      <c r="E24" s="1" t="s">
        <v>124</v>
      </c>
      <c r="F24" s="1">
        <v>360144</v>
      </c>
      <c r="G24" s="1" t="s">
        <v>569</v>
      </c>
      <c r="H24" s="1" t="s">
        <v>305</v>
      </c>
      <c r="I24" s="1" t="s">
        <v>324</v>
      </c>
      <c r="J24" s="1" t="s">
        <v>331</v>
      </c>
      <c r="K24" s="111" t="s">
        <v>331</v>
      </c>
      <c r="L24" s="111">
        <v>360144</v>
      </c>
      <c r="M24" s="111">
        <v>29</v>
      </c>
      <c r="N24" s="111" t="s">
        <v>124</v>
      </c>
      <c r="O24" s="111" t="s">
        <v>185</v>
      </c>
      <c r="P24" s="113">
        <v>40848</v>
      </c>
      <c r="Q24" s="36">
        <f t="shared" si="1"/>
        <v>0</v>
      </c>
      <c r="R24" s="36">
        <f t="shared" si="0"/>
        <v>0</v>
      </c>
    </row>
    <row r="25" spans="1:18" x14ac:dyDescent="0.25">
      <c r="A25" s="116">
        <v>40848</v>
      </c>
      <c r="B25" s="1">
        <v>0</v>
      </c>
      <c r="C25" s="1" t="s">
        <v>571</v>
      </c>
      <c r="D25" s="1">
        <v>170</v>
      </c>
      <c r="E25" s="1" t="s">
        <v>124</v>
      </c>
      <c r="F25" s="1">
        <v>-368928</v>
      </c>
      <c r="G25" s="1" t="s">
        <v>569</v>
      </c>
      <c r="H25" s="1" t="s">
        <v>305</v>
      </c>
      <c r="I25" s="1" t="s">
        <v>324</v>
      </c>
      <c r="J25" s="1" t="s">
        <v>332</v>
      </c>
      <c r="K25" s="111" t="s">
        <v>332</v>
      </c>
      <c r="L25" s="111">
        <v>-368928</v>
      </c>
      <c r="M25" s="111">
        <v>30</v>
      </c>
      <c r="N25" s="111" t="s">
        <v>124</v>
      </c>
      <c r="O25" s="111" t="s">
        <v>185</v>
      </c>
      <c r="P25" s="113">
        <v>40848</v>
      </c>
      <c r="Q25" s="36">
        <f t="shared" si="1"/>
        <v>0</v>
      </c>
      <c r="R25" s="36">
        <f t="shared" si="0"/>
        <v>0</v>
      </c>
    </row>
    <row r="26" spans="1:18" x14ac:dyDescent="0.25">
      <c r="A26" s="116">
        <v>40909</v>
      </c>
      <c r="B26" s="1">
        <v>0</v>
      </c>
      <c r="C26" s="1" t="s">
        <v>571</v>
      </c>
      <c r="D26" s="1">
        <v>170</v>
      </c>
      <c r="E26" s="1" t="s">
        <v>124</v>
      </c>
      <c r="F26" s="1">
        <v>-367920</v>
      </c>
      <c r="G26" s="1" t="s">
        <v>569</v>
      </c>
      <c r="H26" s="1" t="s">
        <v>305</v>
      </c>
      <c r="I26" s="1" t="s">
        <v>304</v>
      </c>
      <c r="J26" s="1" t="s">
        <v>333</v>
      </c>
      <c r="K26" s="111" t="s">
        <v>333</v>
      </c>
      <c r="L26" s="111">
        <v>-367920</v>
      </c>
      <c r="M26" s="111">
        <v>30</v>
      </c>
      <c r="N26" s="111" t="s">
        <v>124</v>
      </c>
      <c r="O26" s="111" t="s">
        <v>185</v>
      </c>
      <c r="P26" s="113">
        <v>40909</v>
      </c>
      <c r="Q26" s="36">
        <f t="shared" si="1"/>
        <v>0</v>
      </c>
      <c r="R26" s="36">
        <f t="shared" si="0"/>
        <v>0</v>
      </c>
    </row>
    <row r="27" spans="1:18" x14ac:dyDescent="0.25">
      <c r="A27" s="116">
        <v>40909</v>
      </c>
      <c r="B27" s="1">
        <v>0</v>
      </c>
      <c r="C27" s="1" t="s">
        <v>571</v>
      </c>
      <c r="D27" s="1">
        <v>170</v>
      </c>
      <c r="E27" s="1" t="s">
        <v>124</v>
      </c>
      <c r="F27" s="1">
        <v>-368928</v>
      </c>
      <c r="G27" s="1" t="s">
        <v>569</v>
      </c>
      <c r="H27" s="1" t="s">
        <v>305</v>
      </c>
      <c r="I27" s="1" t="s">
        <v>324</v>
      </c>
      <c r="J27" s="1" t="s">
        <v>335</v>
      </c>
      <c r="K27" s="111" t="s">
        <v>335</v>
      </c>
      <c r="L27" s="111">
        <v>-368928</v>
      </c>
      <c r="M27" s="111">
        <v>30</v>
      </c>
      <c r="N27" s="111" t="s">
        <v>124</v>
      </c>
      <c r="O27" s="111" t="s">
        <v>185</v>
      </c>
      <c r="P27" s="113">
        <v>40909</v>
      </c>
      <c r="Q27" s="36">
        <f t="shared" si="1"/>
        <v>0</v>
      </c>
      <c r="R27" s="36">
        <f t="shared" si="0"/>
        <v>0</v>
      </c>
    </row>
    <row r="28" spans="1:18" x14ac:dyDescent="0.25">
      <c r="A28" s="116">
        <v>40544</v>
      </c>
      <c r="B28" s="1">
        <v>0</v>
      </c>
      <c r="C28" s="1" t="s">
        <v>568</v>
      </c>
      <c r="D28" s="1">
        <v>170</v>
      </c>
      <c r="E28" s="1" t="s">
        <v>124</v>
      </c>
      <c r="F28" s="1">
        <v>-31248</v>
      </c>
      <c r="G28" s="1" t="s">
        <v>569</v>
      </c>
      <c r="H28" s="1" t="s">
        <v>305</v>
      </c>
      <c r="I28" s="1" t="s">
        <v>337</v>
      </c>
      <c r="J28" s="1" t="s">
        <v>338</v>
      </c>
      <c r="K28" s="111" t="s">
        <v>338</v>
      </c>
      <c r="L28" s="111">
        <v>-31248</v>
      </c>
      <c r="M28" s="111">
        <v>30</v>
      </c>
      <c r="N28" s="111" t="s">
        <v>124</v>
      </c>
      <c r="O28" s="111" t="s">
        <v>185</v>
      </c>
      <c r="P28" s="113">
        <v>40544</v>
      </c>
      <c r="Q28" s="36">
        <f t="shared" si="1"/>
        <v>0</v>
      </c>
      <c r="R28" s="36">
        <f t="shared" si="0"/>
        <v>0</v>
      </c>
    </row>
    <row r="29" spans="1:18" x14ac:dyDescent="0.25">
      <c r="A29" s="116">
        <v>40544</v>
      </c>
      <c r="B29" s="1">
        <v>0</v>
      </c>
      <c r="C29" s="1" t="s">
        <v>568</v>
      </c>
      <c r="D29" s="1">
        <v>170</v>
      </c>
      <c r="E29" s="1" t="s">
        <v>124</v>
      </c>
      <c r="F29" s="1">
        <v>-31248</v>
      </c>
      <c r="G29" s="1" t="s">
        <v>569</v>
      </c>
      <c r="H29" s="1" t="s">
        <v>305</v>
      </c>
      <c r="I29" s="1" t="s">
        <v>340</v>
      </c>
      <c r="J29" s="1" t="s">
        <v>341</v>
      </c>
      <c r="K29" s="111" t="s">
        <v>341</v>
      </c>
      <c r="L29" s="111">
        <v>-31248</v>
      </c>
      <c r="M29" s="111">
        <v>30</v>
      </c>
      <c r="N29" s="111" t="s">
        <v>124</v>
      </c>
      <c r="O29" s="111" t="s">
        <v>185</v>
      </c>
      <c r="P29" s="113">
        <v>40544</v>
      </c>
      <c r="Q29" s="36">
        <f t="shared" si="1"/>
        <v>0</v>
      </c>
      <c r="R29" s="36">
        <f t="shared" si="0"/>
        <v>0</v>
      </c>
    </row>
    <row r="30" spans="1:18" x14ac:dyDescent="0.25">
      <c r="A30" s="116">
        <v>40848</v>
      </c>
      <c r="B30" s="1">
        <v>0</v>
      </c>
      <c r="C30" s="1" t="s">
        <v>571</v>
      </c>
      <c r="D30" s="1">
        <v>170</v>
      </c>
      <c r="E30" s="1" t="s">
        <v>124</v>
      </c>
      <c r="F30" s="1">
        <v>-31248</v>
      </c>
      <c r="G30" s="1" t="s">
        <v>569</v>
      </c>
      <c r="H30" s="1" t="s">
        <v>305</v>
      </c>
      <c r="I30" s="1" t="s">
        <v>337</v>
      </c>
      <c r="J30" s="1" t="s">
        <v>343</v>
      </c>
      <c r="K30" s="111" t="s">
        <v>343</v>
      </c>
      <c r="L30" s="111">
        <v>-31248</v>
      </c>
      <c r="M30" s="111">
        <v>30</v>
      </c>
      <c r="N30" s="111" t="s">
        <v>124</v>
      </c>
      <c r="O30" s="111" t="s">
        <v>185</v>
      </c>
      <c r="P30" s="113">
        <v>40848</v>
      </c>
      <c r="Q30" s="36">
        <f t="shared" si="1"/>
        <v>0</v>
      </c>
      <c r="R30" s="36">
        <f t="shared" si="0"/>
        <v>0</v>
      </c>
    </row>
    <row r="31" spans="1:18" x14ac:dyDescent="0.25">
      <c r="A31" s="116">
        <v>40848</v>
      </c>
      <c r="B31" s="1">
        <v>0</v>
      </c>
      <c r="C31" s="1" t="s">
        <v>571</v>
      </c>
      <c r="D31" s="1">
        <v>170</v>
      </c>
      <c r="E31" s="1" t="s">
        <v>124</v>
      </c>
      <c r="F31" s="1">
        <v>-31248</v>
      </c>
      <c r="G31" s="1" t="s">
        <v>569</v>
      </c>
      <c r="H31" s="1" t="s">
        <v>305</v>
      </c>
      <c r="I31" s="1" t="s">
        <v>340</v>
      </c>
      <c r="J31" s="1" t="s">
        <v>345</v>
      </c>
      <c r="K31" s="111" t="s">
        <v>345</v>
      </c>
      <c r="L31" s="111">
        <v>-31248</v>
      </c>
      <c r="M31" s="111">
        <v>30</v>
      </c>
      <c r="N31" s="111" t="s">
        <v>124</v>
      </c>
      <c r="O31" s="111" t="s">
        <v>185</v>
      </c>
      <c r="P31" s="113">
        <v>40848</v>
      </c>
      <c r="Q31" s="36">
        <f t="shared" si="1"/>
        <v>0</v>
      </c>
      <c r="R31" s="36">
        <f t="shared" si="0"/>
        <v>0</v>
      </c>
    </row>
    <row r="32" spans="1:18" x14ac:dyDescent="0.25">
      <c r="A32" s="116">
        <v>40909</v>
      </c>
      <c r="B32" s="1">
        <v>0</v>
      </c>
      <c r="C32" s="1" t="s">
        <v>571</v>
      </c>
      <c r="D32" s="1">
        <v>170</v>
      </c>
      <c r="E32" s="1" t="s">
        <v>124</v>
      </c>
      <c r="F32" s="1">
        <v>-31248</v>
      </c>
      <c r="G32" s="1" t="s">
        <v>569</v>
      </c>
      <c r="H32" s="1" t="s">
        <v>305</v>
      </c>
      <c r="I32" s="1" t="s">
        <v>337</v>
      </c>
      <c r="J32" s="1" t="s">
        <v>347</v>
      </c>
      <c r="K32" s="111" t="s">
        <v>347</v>
      </c>
      <c r="L32" s="111">
        <v>-31248</v>
      </c>
      <c r="M32" s="111">
        <v>30</v>
      </c>
      <c r="N32" s="111" t="s">
        <v>124</v>
      </c>
      <c r="O32" s="111" t="s">
        <v>185</v>
      </c>
      <c r="P32" s="113">
        <v>40909</v>
      </c>
      <c r="Q32" s="36">
        <f t="shared" si="1"/>
        <v>0</v>
      </c>
      <c r="R32" s="36">
        <f t="shared" si="0"/>
        <v>0</v>
      </c>
    </row>
    <row r="33" spans="1:18" x14ac:dyDescent="0.25">
      <c r="A33" s="116">
        <v>40909</v>
      </c>
      <c r="B33" s="1">
        <v>0</v>
      </c>
      <c r="C33" s="1" t="s">
        <v>571</v>
      </c>
      <c r="D33" s="1">
        <v>170</v>
      </c>
      <c r="E33" s="1" t="s">
        <v>124</v>
      </c>
      <c r="F33" s="1">
        <v>-31248</v>
      </c>
      <c r="G33" s="1" t="s">
        <v>569</v>
      </c>
      <c r="H33" s="1" t="s">
        <v>305</v>
      </c>
      <c r="I33" s="1" t="s">
        <v>340</v>
      </c>
      <c r="J33" s="1" t="s">
        <v>349</v>
      </c>
      <c r="K33" s="111" t="s">
        <v>349</v>
      </c>
      <c r="L33" s="111">
        <v>-31248</v>
      </c>
      <c r="M33" s="111">
        <v>30</v>
      </c>
      <c r="N33" s="111" t="s">
        <v>124</v>
      </c>
      <c r="O33" s="111" t="s">
        <v>185</v>
      </c>
      <c r="P33" s="113">
        <v>40909</v>
      </c>
      <c r="Q33" s="36">
        <f t="shared" si="1"/>
        <v>0</v>
      </c>
      <c r="R33" s="36">
        <f t="shared" si="0"/>
        <v>0</v>
      </c>
    </row>
    <row r="34" spans="1:18" x14ac:dyDescent="0.25">
      <c r="A34" s="116">
        <v>40544</v>
      </c>
      <c r="B34" s="1">
        <v>0</v>
      </c>
      <c r="C34" s="1" t="s">
        <v>568</v>
      </c>
      <c r="D34" s="1">
        <v>170</v>
      </c>
      <c r="E34" s="1" t="s">
        <v>124</v>
      </c>
      <c r="F34" s="1">
        <v>350400</v>
      </c>
      <c r="G34" s="1" t="s">
        <v>569</v>
      </c>
      <c r="H34" s="1" t="s">
        <v>305</v>
      </c>
      <c r="I34" s="1" t="s">
        <v>351</v>
      </c>
      <c r="J34" s="1" t="s">
        <v>353</v>
      </c>
      <c r="K34" s="111" t="s">
        <v>353</v>
      </c>
      <c r="L34" s="111">
        <v>350400</v>
      </c>
      <c r="M34" s="111">
        <v>28</v>
      </c>
      <c r="N34" s="111" t="s">
        <v>124</v>
      </c>
      <c r="O34" s="111" t="s">
        <v>352</v>
      </c>
      <c r="P34" s="113">
        <v>40544</v>
      </c>
      <c r="Q34" s="36">
        <f t="shared" si="1"/>
        <v>0</v>
      </c>
      <c r="R34" s="36">
        <f t="shared" si="0"/>
        <v>0</v>
      </c>
    </row>
    <row r="35" spans="1:18" x14ac:dyDescent="0.25">
      <c r="A35" s="116">
        <v>40544</v>
      </c>
      <c r="B35" s="1">
        <v>0</v>
      </c>
      <c r="C35" s="1" t="s">
        <v>568</v>
      </c>
      <c r="D35" s="1">
        <v>170</v>
      </c>
      <c r="E35" s="1" t="s">
        <v>124</v>
      </c>
      <c r="F35" s="1">
        <v>359160</v>
      </c>
      <c r="G35" s="1" t="s">
        <v>569</v>
      </c>
      <c r="H35" s="1" t="s">
        <v>305</v>
      </c>
      <c r="I35" s="1" t="s">
        <v>351</v>
      </c>
      <c r="J35" s="1" t="s">
        <v>355</v>
      </c>
      <c r="K35" s="111" t="s">
        <v>355</v>
      </c>
      <c r="L35" s="111">
        <v>359160</v>
      </c>
      <c r="M35" s="111">
        <v>29</v>
      </c>
      <c r="N35" s="111" t="s">
        <v>124</v>
      </c>
      <c r="O35" s="111" t="s">
        <v>352</v>
      </c>
      <c r="P35" s="113">
        <v>40544</v>
      </c>
      <c r="Q35" s="36">
        <f t="shared" si="1"/>
        <v>0</v>
      </c>
      <c r="R35" s="36">
        <f t="shared" si="0"/>
        <v>0</v>
      </c>
    </row>
    <row r="36" spans="1:18" x14ac:dyDescent="0.25">
      <c r="A36" s="116">
        <v>40544</v>
      </c>
      <c r="B36" s="1">
        <v>0</v>
      </c>
      <c r="C36" s="1" t="s">
        <v>568</v>
      </c>
      <c r="D36" s="1">
        <v>170</v>
      </c>
      <c r="E36" s="1" t="s">
        <v>124</v>
      </c>
      <c r="F36" s="1">
        <v>-367920</v>
      </c>
      <c r="G36" s="1" t="s">
        <v>569</v>
      </c>
      <c r="H36" s="1" t="s">
        <v>305</v>
      </c>
      <c r="I36" s="1" t="s">
        <v>351</v>
      </c>
      <c r="J36" s="1" t="s">
        <v>356</v>
      </c>
      <c r="K36" s="111" t="s">
        <v>356</v>
      </c>
      <c r="L36" s="111">
        <v>-367920</v>
      </c>
      <c r="M36" s="111">
        <v>30</v>
      </c>
      <c r="N36" s="111" t="s">
        <v>124</v>
      </c>
      <c r="O36" s="111" t="s">
        <v>352</v>
      </c>
      <c r="P36" s="113">
        <v>40544</v>
      </c>
      <c r="Q36" s="36">
        <f t="shared" si="1"/>
        <v>0</v>
      </c>
      <c r="R36" s="36">
        <f t="shared" si="0"/>
        <v>0</v>
      </c>
    </row>
    <row r="37" spans="1:18" x14ac:dyDescent="0.25">
      <c r="A37" s="116">
        <v>40848</v>
      </c>
      <c r="B37" s="1">
        <v>0</v>
      </c>
      <c r="C37" s="1" t="s">
        <v>571</v>
      </c>
      <c r="D37" s="1">
        <v>170</v>
      </c>
      <c r="E37" s="1" t="s">
        <v>124</v>
      </c>
      <c r="F37" s="1">
        <v>350400</v>
      </c>
      <c r="G37" s="1" t="s">
        <v>569</v>
      </c>
      <c r="H37" s="1" t="s">
        <v>305</v>
      </c>
      <c r="I37" s="1" t="s">
        <v>351</v>
      </c>
      <c r="J37" s="1" t="s">
        <v>357</v>
      </c>
      <c r="K37" s="111" t="s">
        <v>357</v>
      </c>
      <c r="L37" s="111">
        <v>350400</v>
      </c>
      <c r="M37" s="111">
        <v>28</v>
      </c>
      <c r="N37" s="111" t="s">
        <v>124</v>
      </c>
      <c r="O37" s="111" t="s">
        <v>352</v>
      </c>
      <c r="P37" s="113">
        <v>40848</v>
      </c>
      <c r="Q37" s="36">
        <f t="shared" si="1"/>
        <v>0</v>
      </c>
      <c r="R37" s="36">
        <f t="shared" si="0"/>
        <v>0</v>
      </c>
    </row>
    <row r="38" spans="1:18" x14ac:dyDescent="0.25">
      <c r="A38" s="116">
        <v>40848</v>
      </c>
      <c r="B38" s="1">
        <v>0</v>
      </c>
      <c r="C38" s="1" t="s">
        <v>571</v>
      </c>
      <c r="D38" s="1">
        <v>170</v>
      </c>
      <c r="E38" s="1" t="s">
        <v>124</v>
      </c>
      <c r="F38" s="1">
        <v>359160</v>
      </c>
      <c r="G38" s="1" t="s">
        <v>569</v>
      </c>
      <c r="H38" s="1" t="s">
        <v>305</v>
      </c>
      <c r="I38" s="1" t="s">
        <v>351</v>
      </c>
      <c r="J38" s="1" t="s">
        <v>359</v>
      </c>
      <c r="K38" s="111" t="s">
        <v>359</v>
      </c>
      <c r="L38" s="111">
        <v>359160</v>
      </c>
      <c r="M38" s="111">
        <v>29</v>
      </c>
      <c r="N38" s="111" t="s">
        <v>124</v>
      </c>
      <c r="O38" s="111" t="s">
        <v>352</v>
      </c>
      <c r="P38" s="113">
        <v>40848</v>
      </c>
      <c r="Q38" s="36">
        <f t="shared" si="1"/>
        <v>0</v>
      </c>
      <c r="R38" s="36">
        <f t="shared" si="0"/>
        <v>0</v>
      </c>
    </row>
    <row r="39" spans="1:18" x14ac:dyDescent="0.25">
      <c r="A39" s="116">
        <v>40848</v>
      </c>
      <c r="B39" s="1">
        <v>0</v>
      </c>
      <c r="C39" s="1" t="s">
        <v>571</v>
      </c>
      <c r="D39" s="1">
        <v>170</v>
      </c>
      <c r="E39" s="1" t="s">
        <v>124</v>
      </c>
      <c r="F39" s="1">
        <v>-367920</v>
      </c>
      <c r="G39" s="1" t="s">
        <v>569</v>
      </c>
      <c r="H39" s="1" t="s">
        <v>305</v>
      </c>
      <c r="I39" s="1" t="s">
        <v>351</v>
      </c>
      <c r="J39" s="1" t="s">
        <v>360</v>
      </c>
      <c r="K39" s="111" t="s">
        <v>360</v>
      </c>
      <c r="L39" s="111">
        <v>-367920</v>
      </c>
      <c r="M39" s="111">
        <v>30</v>
      </c>
      <c r="N39" s="111" t="s">
        <v>124</v>
      </c>
      <c r="O39" s="111" t="s">
        <v>352</v>
      </c>
      <c r="P39" s="113">
        <v>40848</v>
      </c>
      <c r="Q39" s="36">
        <f t="shared" si="1"/>
        <v>0</v>
      </c>
      <c r="R39" s="36">
        <f t="shared" si="0"/>
        <v>0</v>
      </c>
    </row>
    <row r="40" spans="1:18" x14ac:dyDescent="0.25">
      <c r="A40" s="116">
        <v>40544</v>
      </c>
      <c r="B40" s="1">
        <v>0</v>
      </c>
      <c r="C40" s="1" t="s">
        <v>568</v>
      </c>
      <c r="D40" s="1">
        <v>170</v>
      </c>
      <c r="E40" s="1" t="s">
        <v>124</v>
      </c>
      <c r="F40" s="1">
        <v>351360</v>
      </c>
      <c r="G40" s="1" t="s">
        <v>569</v>
      </c>
      <c r="H40" s="1" t="s">
        <v>305</v>
      </c>
      <c r="I40" s="1" t="s">
        <v>361</v>
      </c>
      <c r="J40" s="1" t="s">
        <v>362</v>
      </c>
      <c r="K40" s="111" t="s">
        <v>362</v>
      </c>
      <c r="L40" s="111">
        <v>351360</v>
      </c>
      <c r="M40" s="111">
        <v>28</v>
      </c>
      <c r="N40" s="111" t="s">
        <v>124</v>
      </c>
      <c r="O40" s="111" t="s">
        <v>352</v>
      </c>
      <c r="P40" s="113">
        <v>40544</v>
      </c>
      <c r="Q40" s="36">
        <f t="shared" si="1"/>
        <v>0</v>
      </c>
      <c r="R40" s="36">
        <f t="shared" si="0"/>
        <v>0</v>
      </c>
    </row>
    <row r="41" spans="1:18" x14ac:dyDescent="0.25">
      <c r="A41" s="116">
        <v>40544</v>
      </c>
      <c r="B41" s="1">
        <v>0</v>
      </c>
      <c r="C41" s="1" t="s">
        <v>568</v>
      </c>
      <c r="D41" s="1">
        <v>170</v>
      </c>
      <c r="E41" s="1" t="s">
        <v>124</v>
      </c>
      <c r="F41" s="1">
        <v>360144</v>
      </c>
      <c r="G41" s="1" t="s">
        <v>569</v>
      </c>
      <c r="H41" s="1" t="s">
        <v>305</v>
      </c>
      <c r="I41" s="1" t="s">
        <v>361</v>
      </c>
      <c r="J41" s="1" t="s">
        <v>364</v>
      </c>
      <c r="K41" s="111" t="s">
        <v>364</v>
      </c>
      <c r="L41" s="111">
        <v>360144</v>
      </c>
      <c r="M41" s="111">
        <v>29</v>
      </c>
      <c r="N41" s="111" t="s">
        <v>124</v>
      </c>
      <c r="O41" s="111" t="s">
        <v>352</v>
      </c>
      <c r="P41" s="113">
        <v>40544</v>
      </c>
      <c r="Q41" s="36">
        <f t="shared" si="1"/>
        <v>0</v>
      </c>
      <c r="R41" s="36">
        <f t="shared" si="0"/>
        <v>0</v>
      </c>
    </row>
    <row r="42" spans="1:18" x14ac:dyDescent="0.25">
      <c r="A42" s="116">
        <v>40544</v>
      </c>
      <c r="B42" s="1">
        <v>0</v>
      </c>
      <c r="C42" s="1" t="s">
        <v>568</v>
      </c>
      <c r="D42" s="1">
        <v>170</v>
      </c>
      <c r="E42" s="1" t="s">
        <v>124</v>
      </c>
      <c r="F42" s="1">
        <v>-368928</v>
      </c>
      <c r="G42" s="1" t="s">
        <v>569</v>
      </c>
      <c r="H42" s="1" t="s">
        <v>305</v>
      </c>
      <c r="I42" s="1" t="s">
        <v>361</v>
      </c>
      <c r="J42" s="1" t="s">
        <v>365</v>
      </c>
      <c r="K42" s="111" t="s">
        <v>365</v>
      </c>
      <c r="L42" s="111">
        <v>-368928</v>
      </c>
      <c r="M42" s="111">
        <v>30</v>
      </c>
      <c r="N42" s="111" t="s">
        <v>124</v>
      </c>
      <c r="O42" s="111" t="s">
        <v>352</v>
      </c>
      <c r="P42" s="113">
        <v>40544</v>
      </c>
      <c r="Q42" s="36">
        <f t="shared" si="1"/>
        <v>0</v>
      </c>
      <c r="R42" s="36">
        <f t="shared" si="0"/>
        <v>0</v>
      </c>
    </row>
    <row r="43" spans="1:18" x14ac:dyDescent="0.25">
      <c r="A43" s="116">
        <v>40848</v>
      </c>
      <c r="B43" s="1">
        <v>0</v>
      </c>
      <c r="C43" s="1" t="s">
        <v>571</v>
      </c>
      <c r="D43" s="1">
        <v>170</v>
      </c>
      <c r="E43" s="1" t="s">
        <v>124</v>
      </c>
      <c r="F43" s="1">
        <v>351360</v>
      </c>
      <c r="G43" s="1" t="s">
        <v>569</v>
      </c>
      <c r="H43" s="1" t="s">
        <v>305</v>
      </c>
      <c r="I43" s="1" t="s">
        <v>361</v>
      </c>
      <c r="J43" s="1" t="s">
        <v>366</v>
      </c>
      <c r="K43" s="111" t="s">
        <v>366</v>
      </c>
      <c r="L43" s="111">
        <v>351360</v>
      </c>
      <c r="M43" s="111">
        <v>28</v>
      </c>
      <c r="N43" s="111" t="s">
        <v>124</v>
      </c>
      <c r="O43" s="111" t="s">
        <v>352</v>
      </c>
      <c r="P43" s="113">
        <v>40848</v>
      </c>
      <c r="Q43" s="36">
        <f t="shared" si="1"/>
        <v>0</v>
      </c>
      <c r="R43" s="36">
        <f t="shared" si="0"/>
        <v>0</v>
      </c>
    </row>
    <row r="44" spans="1:18" x14ac:dyDescent="0.25">
      <c r="A44" s="116">
        <v>40848</v>
      </c>
      <c r="B44" s="1">
        <v>0</v>
      </c>
      <c r="C44" s="1" t="s">
        <v>571</v>
      </c>
      <c r="D44" s="1">
        <v>170</v>
      </c>
      <c r="E44" s="1" t="s">
        <v>124</v>
      </c>
      <c r="F44" s="1">
        <v>360144</v>
      </c>
      <c r="G44" s="1" t="s">
        <v>569</v>
      </c>
      <c r="H44" s="1" t="s">
        <v>305</v>
      </c>
      <c r="I44" s="1" t="s">
        <v>361</v>
      </c>
      <c r="J44" s="1" t="s">
        <v>368</v>
      </c>
      <c r="K44" s="111" t="s">
        <v>368</v>
      </c>
      <c r="L44" s="111">
        <v>360144</v>
      </c>
      <c r="M44" s="111">
        <v>29</v>
      </c>
      <c r="N44" s="111" t="s">
        <v>124</v>
      </c>
      <c r="O44" s="111" t="s">
        <v>352</v>
      </c>
      <c r="P44" s="113">
        <v>40848</v>
      </c>
      <c r="Q44" s="36">
        <f t="shared" si="1"/>
        <v>0</v>
      </c>
      <c r="R44" s="36">
        <f t="shared" si="0"/>
        <v>0</v>
      </c>
    </row>
    <row r="45" spans="1:18" x14ac:dyDescent="0.25">
      <c r="A45" s="116">
        <v>40848</v>
      </c>
      <c r="B45" s="1">
        <v>0</v>
      </c>
      <c r="C45" s="1" t="s">
        <v>571</v>
      </c>
      <c r="D45" s="1">
        <v>170</v>
      </c>
      <c r="E45" s="1" t="s">
        <v>124</v>
      </c>
      <c r="F45" s="1">
        <v>-368928</v>
      </c>
      <c r="G45" s="1" t="s">
        <v>569</v>
      </c>
      <c r="H45" s="1" t="s">
        <v>305</v>
      </c>
      <c r="I45" s="1" t="s">
        <v>361</v>
      </c>
      <c r="J45" s="1" t="s">
        <v>369</v>
      </c>
      <c r="K45" s="111" t="s">
        <v>369</v>
      </c>
      <c r="L45" s="111">
        <v>-368928</v>
      </c>
      <c r="M45" s="111">
        <v>30</v>
      </c>
      <c r="N45" s="111" t="s">
        <v>124</v>
      </c>
      <c r="O45" s="111" t="s">
        <v>352</v>
      </c>
      <c r="P45" s="113">
        <v>40848</v>
      </c>
      <c r="Q45" s="36">
        <f t="shared" si="1"/>
        <v>0</v>
      </c>
      <c r="R45" s="36">
        <f t="shared" si="0"/>
        <v>0</v>
      </c>
    </row>
    <row r="46" spans="1:18" x14ac:dyDescent="0.25">
      <c r="A46" s="116">
        <v>40909</v>
      </c>
      <c r="B46" s="1">
        <v>0</v>
      </c>
      <c r="C46" s="1" t="s">
        <v>571</v>
      </c>
      <c r="D46" s="1">
        <v>170</v>
      </c>
      <c r="E46" s="1" t="s">
        <v>124</v>
      </c>
      <c r="F46" s="1">
        <v>-367920</v>
      </c>
      <c r="G46" s="1" t="s">
        <v>569</v>
      </c>
      <c r="H46" s="1" t="s">
        <v>305</v>
      </c>
      <c r="I46" s="1" t="s">
        <v>351</v>
      </c>
      <c r="J46" s="1" t="s">
        <v>370</v>
      </c>
      <c r="K46" s="111" t="s">
        <v>370</v>
      </c>
      <c r="L46" s="111">
        <v>-367920</v>
      </c>
      <c r="M46" s="111">
        <v>30</v>
      </c>
      <c r="N46" s="111" t="s">
        <v>124</v>
      </c>
      <c r="O46" s="111" t="s">
        <v>352</v>
      </c>
      <c r="P46" s="113">
        <v>40909</v>
      </c>
      <c r="Q46" s="36">
        <f t="shared" si="1"/>
        <v>0</v>
      </c>
      <c r="R46" s="36">
        <f t="shared" si="0"/>
        <v>0</v>
      </c>
    </row>
    <row r="47" spans="1:18" x14ac:dyDescent="0.25">
      <c r="A47" s="116">
        <v>40909</v>
      </c>
      <c r="B47" s="1">
        <v>0</v>
      </c>
      <c r="C47" s="1" t="s">
        <v>571</v>
      </c>
      <c r="D47" s="1">
        <v>170</v>
      </c>
      <c r="E47" s="1" t="s">
        <v>124</v>
      </c>
      <c r="F47" s="1">
        <v>-368928</v>
      </c>
      <c r="G47" s="1" t="s">
        <v>569</v>
      </c>
      <c r="H47" s="1" t="s">
        <v>305</v>
      </c>
      <c r="I47" s="1" t="s">
        <v>361</v>
      </c>
      <c r="J47" s="1" t="s">
        <v>372</v>
      </c>
      <c r="K47" s="111" t="s">
        <v>372</v>
      </c>
      <c r="L47" s="111">
        <v>-368928</v>
      </c>
      <c r="M47" s="111">
        <v>30</v>
      </c>
      <c r="N47" s="111" t="s">
        <v>124</v>
      </c>
      <c r="O47" s="111" t="s">
        <v>352</v>
      </c>
      <c r="P47" s="113">
        <v>40909</v>
      </c>
      <c r="Q47" s="36">
        <f t="shared" si="1"/>
        <v>0</v>
      </c>
      <c r="R47" s="36">
        <f t="shared" si="0"/>
        <v>0</v>
      </c>
    </row>
    <row r="48" spans="1:18" x14ac:dyDescent="0.25">
      <c r="A48" s="116">
        <v>40544</v>
      </c>
      <c r="B48" s="1">
        <v>0</v>
      </c>
      <c r="C48" s="1" t="s">
        <v>568</v>
      </c>
      <c r="D48" s="1">
        <v>170</v>
      </c>
      <c r="E48" s="1" t="s">
        <v>124</v>
      </c>
      <c r="F48" s="1">
        <v>-31248</v>
      </c>
      <c r="G48" s="1" t="s">
        <v>569</v>
      </c>
      <c r="H48" s="1" t="s">
        <v>305</v>
      </c>
      <c r="I48" s="1" t="s">
        <v>374</v>
      </c>
      <c r="J48" s="1" t="s">
        <v>375</v>
      </c>
      <c r="K48" s="111" t="s">
        <v>375</v>
      </c>
      <c r="L48" s="111">
        <v>-31248</v>
      </c>
      <c r="M48" s="111">
        <v>30</v>
      </c>
      <c r="N48" s="111" t="s">
        <v>124</v>
      </c>
      <c r="O48" s="111" t="s">
        <v>352</v>
      </c>
      <c r="P48" s="113">
        <v>40544</v>
      </c>
      <c r="Q48" s="36">
        <f t="shared" si="1"/>
        <v>0</v>
      </c>
      <c r="R48" s="36">
        <f t="shared" si="0"/>
        <v>0</v>
      </c>
    </row>
    <row r="49" spans="1:18" x14ac:dyDescent="0.25">
      <c r="A49" s="116">
        <v>40544</v>
      </c>
      <c r="B49" s="1">
        <v>0</v>
      </c>
      <c r="C49" s="1" t="s">
        <v>568</v>
      </c>
      <c r="D49" s="1">
        <v>170</v>
      </c>
      <c r="E49" s="1" t="s">
        <v>124</v>
      </c>
      <c r="F49" s="1">
        <v>-31248</v>
      </c>
      <c r="G49" s="1" t="s">
        <v>569</v>
      </c>
      <c r="H49" s="1" t="s">
        <v>305</v>
      </c>
      <c r="I49" s="1" t="s">
        <v>377</v>
      </c>
      <c r="J49" s="1" t="s">
        <v>378</v>
      </c>
      <c r="K49" s="111" t="s">
        <v>378</v>
      </c>
      <c r="L49" s="111">
        <v>-31248</v>
      </c>
      <c r="M49" s="111">
        <v>30</v>
      </c>
      <c r="N49" s="111" t="s">
        <v>124</v>
      </c>
      <c r="O49" s="111" t="s">
        <v>352</v>
      </c>
      <c r="P49" s="113">
        <v>40544</v>
      </c>
      <c r="Q49" s="36">
        <f t="shared" si="1"/>
        <v>0</v>
      </c>
      <c r="R49" s="36">
        <f t="shared" si="0"/>
        <v>0</v>
      </c>
    </row>
    <row r="50" spans="1:18" x14ac:dyDescent="0.25">
      <c r="A50" s="116">
        <v>40848</v>
      </c>
      <c r="B50" s="1">
        <v>0</v>
      </c>
      <c r="C50" s="1" t="s">
        <v>571</v>
      </c>
      <c r="D50" s="1">
        <v>170</v>
      </c>
      <c r="E50" s="1" t="s">
        <v>124</v>
      </c>
      <c r="F50" s="1">
        <v>-31248</v>
      </c>
      <c r="G50" s="1" t="s">
        <v>569</v>
      </c>
      <c r="H50" s="1" t="s">
        <v>305</v>
      </c>
      <c r="I50" s="1" t="s">
        <v>374</v>
      </c>
      <c r="J50" s="1" t="s">
        <v>380</v>
      </c>
      <c r="K50" s="111" t="s">
        <v>380</v>
      </c>
      <c r="L50" s="111">
        <v>-31248</v>
      </c>
      <c r="M50" s="111">
        <v>30</v>
      </c>
      <c r="N50" s="111" t="s">
        <v>124</v>
      </c>
      <c r="O50" s="111" t="s">
        <v>352</v>
      </c>
      <c r="P50" s="113">
        <v>40848</v>
      </c>
      <c r="Q50" s="36">
        <f t="shared" si="1"/>
        <v>0</v>
      </c>
      <c r="R50" s="36">
        <f t="shared" si="0"/>
        <v>0</v>
      </c>
    </row>
    <row r="51" spans="1:18" x14ac:dyDescent="0.25">
      <c r="A51" s="116">
        <v>40848</v>
      </c>
      <c r="B51" s="1">
        <v>0</v>
      </c>
      <c r="C51" s="1" t="s">
        <v>571</v>
      </c>
      <c r="D51" s="1">
        <v>170</v>
      </c>
      <c r="E51" s="1" t="s">
        <v>124</v>
      </c>
      <c r="F51" s="1">
        <v>-31248</v>
      </c>
      <c r="G51" s="1" t="s">
        <v>569</v>
      </c>
      <c r="H51" s="1" t="s">
        <v>305</v>
      </c>
      <c r="I51" s="1" t="s">
        <v>377</v>
      </c>
      <c r="J51" s="1" t="s">
        <v>382</v>
      </c>
      <c r="K51" s="111" t="s">
        <v>382</v>
      </c>
      <c r="L51" s="111">
        <v>-31248</v>
      </c>
      <c r="M51" s="111">
        <v>30</v>
      </c>
      <c r="N51" s="111" t="s">
        <v>124</v>
      </c>
      <c r="O51" s="111" t="s">
        <v>352</v>
      </c>
      <c r="P51" s="113">
        <v>40848</v>
      </c>
      <c r="Q51" s="36">
        <f t="shared" si="1"/>
        <v>0</v>
      </c>
      <c r="R51" s="36">
        <f t="shared" si="0"/>
        <v>0</v>
      </c>
    </row>
    <row r="52" spans="1:18" x14ac:dyDescent="0.25">
      <c r="A52" s="116">
        <v>40909</v>
      </c>
      <c r="B52" s="1">
        <v>0</v>
      </c>
      <c r="C52" s="1" t="s">
        <v>571</v>
      </c>
      <c r="D52" s="1">
        <v>170</v>
      </c>
      <c r="E52" s="1" t="s">
        <v>124</v>
      </c>
      <c r="F52" s="1">
        <v>-31248</v>
      </c>
      <c r="G52" s="1" t="s">
        <v>569</v>
      </c>
      <c r="H52" s="1" t="s">
        <v>305</v>
      </c>
      <c r="I52" s="1" t="s">
        <v>374</v>
      </c>
      <c r="J52" s="1" t="s">
        <v>384</v>
      </c>
      <c r="K52" s="111" t="s">
        <v>384</v>
      </c>
      <c r="L52" s="111">
        <v>-31248</v>
      </c>
      <c r="M52" s="111">
        <v>30</v>
      </c>
      <c r="N52" s="111" t="s">
        <v>124</v>
      </c>
      <c r="O52" s="111" t="s">
        <v>352</v>
      </c>
      <c r="P52" s="113">
        <v>40909</v>
      </c>
      <c r="Q52" s="36">
        <f t="shared" si="1"/>
        <v>0</v>
      </c>
      <c r="R52" s="36">
        <f t="shared" si="0"/>
        <v>0</v>
      </c>
    </row>
    <row r="53" spans="1:18" x14ac:dyDescent="0.25">
      <c r="A53" s="116">
        <v>40909</v>
      </c>
      <c r="B53" s="1">
        <v>0</v>
      </c>
      <c r="C53" s="1" t="s">
        <v>571</v>
      </c>
      <c r="D53" s="1">
        <v>170</v>
      </c>
      <c r="E53" s="1" t="s">
        <v>124</v>
      </c>
      <c r="F53" s="1">
        <v>-31248</v>
      </c>
      <c r="G53" s="1" t="s">
        <v>569</v>
      </c>
      <c r="H53" s="1" t="s">
        <v>305</v>
      </c>
      <c r="I53" s="1" t="s">
        <v>377</v>
      </c>
      <c r="J53" s="1" t="s">
        <v>386</v>
      </c>
      <c r="K53" s="111" t="s">
        <v>386</v>
      </c>
      <c r="L53" s="111">
        <v>-31248</v>
      </c>
      <c r="M53" s="111">
        <v>30</v>
      </c>
      <c r="N53" s="111" t="s">
        <v>124</v>
      </c>
      <c r="O53" s="111" t="s">
        <v>352</v>
      </c>
      <c r="P53" s="113">
        <v>40909</v>
      </c>
      <c r="Q53" s="36">
        <f t="shared" si="1"/>
        <v>0</v>
      </c>
      <c r="R53" s="36">
        <f t="shared" si="0"/>
        <v>0</v>
      </c>
    </row>
    <row r="54" spans="1:18" x14ac:dyDescent="0.25">
      <c r="A54" s="116">
        <v>40544</v>
      </c>
      <c r="B54" s="1">
        <v>0</v>
      </c>
      <c r="C54" s="1" t="s">
        <v>568</v>
      </c>
      <c r="D54" s="1">
        <v>170</v>
      </c>
      <c r="E54" s="1" t="s">
        <v>124</v>
      </c>
      <c r="F54" s="1">
        <v>350400</v>
      </c>
      <c r="G54" s="1" t="s">
        <v>569</v>
      </c>
      <c r="H54" s="1" t="s">
        <v>305</v>
      </c>
      <c r="I54" s="1" t="s">
        <v>304</v>
      </c>
      <c r="J54" s="1" t="s">
        <v>388</v>
      </c>
      <c r="K54" s="111" t="s">
        <v>388</v>
      </c>
      <c r="L54" s="111">
        <v>350400</v>
      </c>
      <c r="M54" s="111">
        <v>28</v>
      </c>
      <c r="N54" s="111" t="s">
        <v>124</v>
      </c>
      <c r="O54" s="111" t="s">
        <v>543</v>
      </c>
      <c r="P54" s="113">
        <v>40544</v>
      </c>
      <c r="Q54" s="36">
        <f t="shared" si="1"/>
        <v>0</v>
      </c>
      <c r="R54" s="36">
        <f t="shared" si="0"/>
        <v>0</v>
      </c>
    </row>
    <row r="55" spans="1:18" x14ac:dyDescent="0.25">
      <c r="A55" s="116">
        <v>40544</v>
      </c>
      <c r="B55" s="1">
        <v>0</v>
      </c>
      <c r="C55" s="1" t="s">
        <v>568</v>
      </c>
      <c r="D55" s="1">
        <v>170</v>
      </c>
      <c r="E55" s="1" t="s">
        <v>124</v>
      </c>
      <c r="F55" s="1">
        <v>351360</v>
      </c>
      <c r="G55" s="1" t="s">
        <v>569</v>
      </c>
      <c r="H55" s="1" t="s">
        <v>305</v>
      </c>
      <c r="I55" s="1" t="s">
        <v>324</v>
      </c>
      <c r="J55" s="1" t="s">
        <v>390</v>
      </c>
      <c r="K55" s="111" t="s">
        <v>390</v>
      </c>
      <c r="L55" s="111">
        <v>351360</v>
      </c>
      <c r="M55" s="111">
        <v>28</v>
      </c>
      <c r="N55" s="111" t="s">
        <v>124</v>
      </c>
      <c r="O55" s="111" t="s">
        <v>543</v>
      </c>
      <c r="P55" s="113">
        <v>40544</v>
      </c>
      <c r="Q55" s="36">
        <f t="shared" si="1"/>
        <v>0</v>
      </c>
      <c r="R55" s="36">
        <f t="shared" si="0"/>
        <v>0</v>
      </c>
    </row>
    <row r="56" spans="1:18" x14ac:dyDescent="0.25">
      <c r="A56" s="116">
        <v>40848</v>
      </c>
      <c r="B56" s="1">
        <v>0</v>
      </c>
      <c r="C56" s="1" t="s">
        <v>571</v>
      </c>
      <c r="D56" s="1">
        <v>170</v>
      </c>
      <c r="E56" s="1" t="s">
        <v>124</v>
      </c>
      <c r="F56" s="1">
        <v>350400</v>
      </c>
      <c r="G56" s="1" t="s">
        <v>569</v>
      </c>
      <c r="H56" s="1" t="s">
        <v>305</v>
      </c>
      <c r="I56" s="1" t="s">
        <v>304</v>
      </c>
      <c r="J56" s="1" t="s">
        <v>392</v>
      </c>
      <c r="K56" s="111" t="s">
        <v>392</v>
      </c>
      <c r="L56" s="111">
        <v>350400</v>
      </c>
      <c r="M56" s="111">
        <v>28</v>
      </c>
      <c r="N56" s="111" t="s">
        <v>124</v>
      </c>
      <c r="O56" s="111" t="s">
        <v>543</v>
      </c>
      <c r="P56" s="113">
        <v>40848</v>
      </c>
      <c r="Q56" s="36">
        <f t="shared" si="1"/>
        <v>0</v>
      </c>
      <c r="R56" s="36">
        <f t="shared" si="0"/>
        <v>0</v>
      </c>
    </row>
    <row r="57" spans="1:18" x14ac:dyDescent="0.25">
      <c r="A57" s="116">
        <v>40848</v>
      </c>
      <c r="B57" s="1">
        <v>0</v>
      </c>
      <c r="C57" s="1" t="s">
        <v>571</v>
      </c>
      <c r="D57" s="1">
        <v>170</v>
      </c>
      <c r="E57" s="1" t="s">
        <v>124</v>
      </c>
      <c r="F57" s="1">
        <v>351360</v>
      </c>
      <c r="G57" s="1" t="s">
        <v>569</v>
      </c>
      <c r="H57" s="1" t="s">
        <v>305</v>
      </c>
      <c r="I57" s="1" t="s">
        <v>324</v>
      </c>
      <c r="J57" s="1" t="s">
        <v>394</v>
      </c>
      <c r="K57" s="111" t="s">
        <v>394</v>
      </c>
      <c r="L57" s="111">
        <v>351360</v>
      </c>
      <c r="M57" s="111">
        <v>28</v>
      </c>
      <c r="N57" s="111" t="s">
        <v>124</v>
      </c>
      <c r="O57" s="111" t="s">
        <v>543</v>
      </c>
      <c r="P57" s="113">
        <v>40848</v>
      </c>
      <c r="Q57" s="36">
        <f t="shared" si="1"/>
        <v>0</v>
      </c>
      <c r="R57" s="36">
        <f t="shared" si="0"/>
        <v>0</v>
      </c>
    </row>
    <row r="58" spans="1:18" x14ac:dyDescent="0.25">
      <c r="A58" s="116">
        <v>40909</v>
      </c>
      <c r="B58" s="1">
        <v>0</v>
      </c>
      <c r="C58" s="1" t="s">
        <v>571</v>
      </c>
      <c r="D58" s="1">
        <v>170</v>
      </c>
      <c r="E58" s="1" t="s">
        <v>124</v>
      </c>
      <c r="F58" s="1">
        <v>350400</v>
      </c>
      <c r="G58" s="1" t="s">
        <v>569</v>
      </c>
      <c r="H58" s="1" t="s">
        <v>305</v>
      </c>
      <c r="I58" s="1" t="s">
        <v>304</v>
      </c>
      <c r="J58" s="1" t="s">
        <v>396</v>
      </c>
      <c r="K58" s="111" t="s">
        <v>396</v>
      </c>
      <c r="L58" s="111">
        <v>350400</v>
      </c>
      <c r="M58" s="111">
        <v>28</v>
      </c>
      <c r="N58" s="111" t="s">
        <v>124</v>
      </c>
      <c r="O58" s="111" t="s">
        <v>543</v>
      </c>
      <c r="P58" s="113">
        <v>40909</v>
      </c>
      <c r="Q58" s="36">
        <f t="shared" si="1"/>
        <v>0</v>
      </c>
      <c r="R58" s="36">
        <f t="shared" si="0"/>
        <v>0</v>
      </c>
    </row>
    <row r="59" spans="1:18" x14ac:dyDescent="0.25">
      <c r="A59" s="116">
        <v>40909</v>
      </c>
      <c r="B59" s="1">
        <v>0</v>
      </c>
      <c r="C59" s="1" t="s">
        <v>571</v>
      </c>
      <c r="D59" s="1">
        <v>170</v>
      </c>
      <c r="E59" s="1" t="s">
        <v>124</v>
      </c>
      <c r="F59" s="1">
        <v>351360</v>
      </c>
      <c r="G59" s="1" t="s">
        <v>569</v>
      </c>
      <c r="H59" s="1" t="s">
        <v>305</v>
      </c>
      <c r="I59" s="1" t="s">
        <v>324</v>
      </c>
      <c r="J59" s="1" t="s">
        <v>398</v>
      </c>
      <c r="K59" s="111" t="s">
        <v>398</v>
      </c>
      <c r="L59" s="111">
        <v>351360</v>
      </c>
      <c r="M59" s="111">
        <v>28</v>
      </c>
      <c r="N59" s="111" t="s">
        <v>124</v>
      </c>
      <c r="O59" s="111" t="s">
        <v>543</v>
      </c>
      <c r="P59" s="113">
        <v>40909</v>
      </c>
      <c r="Q59" s="36">
        <f t="shared" si="1"/>
        <v>0</v>
      </c>
      <c r="R59" s="36">
        <f t="shared" si="0"/>
        <v>0</v>
      </c>
    </row>
    <row r="60" spans="1:18" x14ac:dyDescent="0.25">
      <c r="A60" s="116">
        <v>40848</v>
      </c>
      <c r="B60" s="1">
        <v>0</v>
      </c>
      <c r="C60" s="1" t="s">
        <v>571</v>
      </c>
      <c r="D60" s="1">
        <v>170</v>
      </c>
      <c r="E60" s="1" t="s">
        <v>124</v>
      </c>
      <c r="F60" s="1">
        <v>360144</v>
      </c>
      <c r="G60" s="1" t="s">
        <v>569</v>
      </c>
      <c r="H60" s="1" t="s">
        <v>305</v>
      </c>
      <c r="I60" s="1" t="s">
        <v>324</v>
      </c>
      <c r="J60" s="1" t="s">
        <v>400</v>
      </c>
      <c r="K60" s="111" t="s">
        <v>400</v>
      </c>
      <c r="L60" s="111">
        <v>360144</v>
      </c>
      <c r="M60" s="111">
        <v>29</v>
      </c>
      <c r="N60" s="111" t="s">
        <v>124</v>
      </c>
      <c r="O60" s="111" t="s">
        <v>185</v>
      </c>
      <c r="P60" s="113">
        <v>40848</v>
      </c>
      <c r="Q60" s="36">
        <f t="shared" si="1"/>
        <v>0</v>
      </c>
      <c r="R60" s="36">
        <f t="shared" si="0"/>
        <v>0</v>
      </c>
    </row>
    <row r="61" spans="1:18" x14ac:dyDescent="0.25">
      <c r="A61" s="116">
        <v>40848</v>
      </c>
      <c r="B61" s="1">
        <v>0</v>
      </c>
      <c r="C61" s="1" t="s">
        <v>571</v>
      </c>
      <c r="D61" s="1">
        <v>170</v>
      </c>
      <c r="E61" s="1" t="s">
        <v>124</v>
      </c>
      <c r="F61" s="1">
        <v>360144</v>
      </c>
      <c r="G61" s="1" t="s">
        <v>569</v>
      </c>
      <c r="H61" s="1" t="s">
        <v>305</v>
      </c>
      <c r="I61" s="1" t="s">
        <v>324</v>
      </c>
      <c r="J61" s="1" t="s">
        <v>402</v>
      </c>
      <c r="K61" s="111" t="s">
        <v>402</v>
      </c>
      <c r="L61" s="111">
        <v>360144</v>
      </c>
      <c r="M61" s="111">
        <v>29</v>
      </c>
      <c r="N61" s="111" t="s">
        <v>124</v>
      </c>
      <c r="O61" s="111" t="s">
        <v>185</v>
      </c>
      <c r="P61" s="113">
        <v>40848</v>
      </c>
      <c r="Q61" s="36">
        <f t="shared" si="1"/>
        <v>0</v>
      </c>
      <c r="R61" s="36">
        <f t="shared" si="0"/>
        <v>0</v>
      </c>
    </row>
    <row r="62" spans="1:18" x14ac:dyDescent="0.25">
      <c r="A62" s="116">
        <v>40544</v>
      </c>
      <c r="B62" s="1">
        <v>0</v>
      </c>
      <c r="C62" s="1" t="s">
        <v>568</v>
      </c>
      <c r="D62" s="1">
        <v>170</v>
      </c>
      <c r="E62" s="1" t="s">
        <v>124</v>
      </c>
      <c r="F62" s="1">
        <v>350400</v>
      </c>
      <c r="G62" s="1" t="s">
        <v>569</v>
      </c>
      <c r="H62" s="1" t="s">
        <v>305</v>
      </c>
      <c r="I62" s="1" t="s">
        <v>304</v>
      </c>
      <c r="J62" s="1" t="s">
        <v>409</v>
      </c>
      <c r="K62" s="111" t="s">
        <v>409</v>
      </c>
      <c r="L62" s="111">
        <v>350400</v>
      </c>
      <c r="M62" s="111">
        <v>28</v>
      </c>
      <c r="N62" s="111" t="s">
        <v>408</v>
      </c>
      <c r="O62" s="111" t="s">
        <v>185</v>
      </c>
      <c r="P62" s="113">
        <v>40544</v>
      </c>
      <c r="Q62" s="36">
        <f t="shared" si="1"/>
        <v>0</v>
      </c>
      <c r="R62" s="36">
        <f t="shared" si="0"/>
        <v>0</v>
      </c>
    </row>
    <row r="63" spans="1:18" x14ac:dyDescent="0.25">
      <c r="A63" s="116">
        <v>40544</v>
      </c>
      <c r="B63" s="1">
        <v>0</v>
      </c>
      <c r="C63" s="1" t="s">
        <v>568</v>
      </c>
      <c r="D63" s="1">
        <v>170</v>
      </c>
      <c r="E63" s="1" t="s">
        <v>124</v>
      </c>
      <c r="F63" s="1">
        <v>359160</v>
      </c>
      <c r="G63" s="1" t="s">
        <v>569</v>
      </c>
      <c r="H63" s="1" t="s">
        <v>305</v>
      </c>
      <c r="I63" s="1" t="s">
        <v>304</v>
      </c>
      <c r="J63" s="1" t="s">
        <v>411</v>
      </c>
      <c r="K63" s="111" t="s">
        <v>411</v>
      </c>
      <c r="L63" s="111">
        <v>359160</v>
      </c>
      <c r="M63" s="111">
        <v>29</v>
      </c>
      <c r="N63" s="111" t="s">
        <v>408</v>
      </c>
      <c r="O63" s="111" t="s">
        <v>185</v>
      </c>
      <c r="P63" s="113">
        <v>40544</v>
      </c>
      <c r="Q63" s="36">
        <f t="shared" si="1"/>
        <v>0</v>
      </c>
      <c r="R63" s="36">
        <f t="shared" si="0"/>
        <v>0</v>
      </c>
    </row>
    <row r="64" spans="1:18" x14ac:dyDescent="0.25">
      <c r="A64" s="116">
        <v>40544</v>
      </c>
      <c r="B64" s="1">
        <v>0</v>
      </c>
      <c r="C64" s="1" t="s">
        <v>568</v>
      </c>
      <c r="D64" s="1">
        <v>170</v>
      </c>
      <c r="E64" s="1" t="s">
        <v>124</v>
      </c>
      <c r="F64" s="1">
        <v>-367920</v>
      </c>
      <c r="G64" s="1" t="s">
        <v>569</v>
      </c>
      <c r="H64" s="1" t="s">
        <v>305</v>
      </c>
      <c r="I64" s="1" t="s">
        <v>304</v>
      </c>
      <c r="J64" s="1" t="s">
        <v>412</v>
      </c>
      <c r="K64" s="111" t="s">
        <v>412</v>
      </c>
      <c r="L64" s="111">
        <v>-367920</v>
      </c>
      <c r="M64" s="111">
        <v>30</v>
      </c>
      <c r="N64" s="111" t="s">
        <v>408</v>
      </c>
      <c r="O64" s="111" t="s">
        <v>185</v>
      </c>
      <c r="P64" s="113">
        <v>40544</v>
      </c>
      <c r="Q64" s="36">
        <f t="shared" si="1"/>
        <v>0</v>
      </c>
      <c r="R64" s="36">
        <f t="shared" si="0"/>
        <v>0</v>
      </c>
    </row>
    <row r="65" spans="1:18" x14ac:dyDescent="0.25">
      <c r="A65" s="116">
        <v>40848</v>
      </c>
      <c r="B65" s="1">
        <v>0</v>
      </c>
      <c r="C65" s="1" t="s">
        <v>571</v>
      </c>
      <c r="D65" s="1">
        <v>170</v>
      </c>
      <c r="E65" s="1" t="s">
        <v>124</v>
      </c>
      <c r="F65" s="1">
        <v>350400</v>
      </c>
      <c r="G65" s="1" t="s">
        <v>569</v>
      </c>
      <c r="H65" s="1" t="s">
        <v>305</v>
      </c>
      <c r="I65" s="1" t="s">
        <v>304</v>
      </c>
      <c r="J65" s="1" t="s">
        <v>413</v>
      </c>
      <c r="K65" s="111" t="s">
        <v>413</v>
      </c>
      <c r="L65" s="111">
        <v>350400</v>
      </c>
      <c r="M65" s="111">
        <v>28</v>
      </c>
      <c r="N65" s="111" t="s">
        <v>408</v>
      </c>
      <c r="O65" s="111" t="s">
        <v>185</v>
      </c>
      <c r="P65" s="113">
        <v>40848</v>
      </c>
      <c r="Q65" s="36">
        <f t="shared" si="1"/>
        <v>0</v>
      </c>
      <c r="R65" s="36">
        <f t="shared" si="0"/>
        <v>0</v>
      </c>
    </row>
    <row r="66" spans="1:18" x14ac:dyDescent="0.25">
      <c r="A66" s="116">
        <v>40848</v>
      </c>
      <c r="B66" s="1">
        <v>0</v>
      </c>
      <c r="C66" s="1" t="s">
        <v>571</v>
      </c>
      <c r="D66" s="1">
        <v>170</v>
      </c>
      <c r="E66" s="1" t="s">
        <v>124</v>
      </c>
      <c r="F66" s="1">
        <v>359160</v>
      </c>
      <c r="G66" s="1" t="s">
        <v>569</v>
      </c>
      <c r="H66" s="1" t="s">
        <v>305</v>
      </c>
      <c r="I66" s="1" t="s">
        <v>304</v>
      </c>
      <c r="J66" s="1" t="s">
        <v>415</v>
      </c>
      <c r="K66" s="111" t="s">
        <v>415</v>
      </c>
      <c r="L66" s="111">
        <v>359160</v>
      </c>
      <c r="M66" s="111">
        <v>29</v>
      </c>
      <c r="N66" s="111" t="s">
        <v>408</v>
      </c>
      <c r="O66" s="111" t="s">
        <v>185</v>
      </c>
      <c r="P66" s="113">
        <v>40848</v>
      </c>
      <c r="Q66" s="36">
        <f t="shared" si="1"/>
        <v>0</v>
      </c>
      <c r="R66" s="36">
        <f t="shared" si="0"/>
        <v>0</v>
      </c>
    </row>
    <row r="67" spans="1:18" x14ac:dyDescent="0.25">
      <c r="A67" s="116">
        <v>40848</v>
      </c>
      <c r="B67" s="1">
        <v>0</v>
      </c>
      <c r="C67" s="1" t="s">
        <v>571</v>
      </c>
      <c r="D67" s="1">
        <v>170</v>
      </c>
      <c r="E67" s="1" t="s">
        <v>124</v>
      </c>
      <c r="F67" s="1">
        <v>-367920</v>
      </c>
      <c r="G67" s="1" t="s">
        <v>569</v>
      </c>
      <c r="H67" s="1" t="s">
        <v>305</v>
      </c>
      <c r="I67" s="1" t="s">
        <v>304</v>
      </c>
      <c r="J67" s="1" t="s">
        <v>416</v>
      </c>
      <c r="K67" s="111" t="s">
        <v>416</v>
      </c>
      <c r="L67" s="111">
        <v>-367920</v>
      </c>
      <c r="M67" s="111">
        <v>30</v>
      </c>
      <c r="N67" s="111" t="s">
        <v>408</v>
      </c>
      <c r="O67" s="111" t="s">
        <v>185</v>
      </c>
      <c r="P67" s="113">
        <v>40848</v>
      </c>
      <c r="Q67" s="36">
        <f t="shared" si="1"/>
        <v>0</v>
      </c>
      <c r="R67" s="36">
        <f t="shared" si="0"/>
        <v>0</v>
      </c>
    </row>
    <row r="68" spans="1:18" x14ac:dyDescent="0.25">
      <c r="A68" s="116">
        <v>40544</v>
      </c>
      <c r="B68" s="1">
        <v>0</v>
      </c>
      <c r="C68" s="1" t="s">
        <v>568</v>
      </c>
      <c r="D68" s="1">
        <v>170</v>
      </c>
      <c r="E68" s="1" t="s">
        <v>124</v>
      </c>
      <c r="F68" s="1">
        <v>351360</v>
      </c>
      <c r="G68" s="1" t="s">
        <v>569</v>
      </c>
      <c r="H68" s="1" t="s">
        <v>305</v>
      </c>
      <c r="I68" s="1" t="s">
        <v>324</v>
      </c>
      <c r="J68" s="1" t="s">
        <v>417</v>
      </c>
      <c r="K68" s="111" t="s">
        <v>417</v>
      </c>
      <c r="L68" s="111">
        <v>351360</v>
      </c>
      <c r="M68" s="111">
        <v>28</v>
      </c>
      <c r="N68" s="111" t="s">
        <v>408</v>
      </c>
      <c r="O68" s="111" t="s">
        <v>185</v>
      </c>
      <c r="P68" s="113">
        <v>40544</v>
      </c>
      <c r="Q68" s="36">
        <f t="shared" si="1"/>
        <v>0</v>
      </c>
      <c r="R68" s="36">
        <f t="shared" si="0"/>
        <v>0</v>
      </c>
    </row>
    <row r="69" spans="1:18" x14ac:dyDescent="0.25">
      <c r="A69" s="116">
        <v>40544</v>
      </c>
      <c r="B69" s="1">
        <v>0</v>
      </c>
      <c r="C69" s="1" t="s">
        <v>568</v>
      </c>
      <c r="D69" s="1">
        <v>170</v>
      </c>
      <c r="E69" s="1" t="s">
        <v>124</v>
      </c>
      <c r="F69" s="1">
        <v>360144</v>
      </c>
      <c r="G69" s="1" t="s">
        <v>569</v>
      </c>
      <c r="H69" s="1" t="s">
        <v>305</v>
      </c>
      <c r="I69" s="1" t="s">
        <v>324</v>
      </c>
      <c r="J69" s="1" t="s">
        <v>419</v>
      </c>
      <c r="K69" s="111" t="s">
        <v>419</v>
      </c>
      <c r="L69" s="111">
        <v>360144</v>
      </c>
      <c r="M69" s="111">
        <v>29</v>
      </c>
      <c r="N69" s="111" t="s">
        <v>408</v>
      </c>
      <c r="O69" s="111" t="s">
        <v>185</v>
      </c>
      <c r="P69" s="113">
        <v>40544</v>
      </c>
      <c r="Q69" s="36">
        <f t="shared" si="1"/>
        <v>0</v>
      </c>
      <c r="R69" s="36">
        <f t="shared" si="0"/>
        <v>0</v>
      </c>
    </row>
    <row r="70" spans="1:18" x14ac:dyDescent="0.25">
      <c r="A70" s="116">
        <v>40544</v>
      </c>
      <c r="B70" s="1">
        <v>0</v>
      </c>
      <c r="C70" s="1" t="s">
        <v>568</v>
      </c>
      <c r="D70" s="1">
        <v>170</v>
      </c>
      <c r="E70" s="1" t="s">
        <v>124</v>
      </c>
      <c r="F70" s="1">
        <v>-368928</v>
      </c>
      <c r="G70" s="1" t="s">
        <v>569</v>
      </c>
      <c r="H70" s="1" t="s">
        <v>305</v>
      </c>
      <c r="I70" s="1" t="s">
        <v>324</v>
      </c>
      <c r="J70" s="1" t="s">
        <v>420</v>
      </c>
      <c r="K70" s="111" t="s">
        <v>420</v>
      </c>
      <c r="L70" s="111">
        <v>-368928</v>
      </c>
      <c r="M70" s="111">
        <v>30</v>
      </c>
      <c r="N70" s="111" t="s">
        <v>408</v>
      </c>
      <c r="O70" s="111" t="s">
        <v>185</v>
      </c>
      <c r="P70" s="113">
        <v>40544</v>
      </c>
      <c r="Q70" s="36">
        <f t="shared" si="1"/>
        <v>0</v>
      </c>
      <c r="R70" s="36">
        <f t="shared" si="0"/>
        <v>0</v>
      </c>
    </row>
    <row r="71" spans="1:18" x14ac:dyDescent="0.25">
      <c r="A71" s="116">
        <v>40848</v>
      </c>
      <c r="B71" s="1">
        <v>0</v>
      </c>
      <c r="C71" s="1" t="s">
        <v>571</v>
      </c>
      <c r="D71" s="1">
        <v>170</v>
      </c>
      <c r="E71" s="1" t="s">
        <v>124</v>
      </c>
      <c r="F71" s="1">
        <v>351360</v>
      </c>
      <c r="G71" s="1" t="s">
        <v>569</v>
      </c>
      <c r="H71" s="1" t="s">
        <v>305</v>
      </c>
      <c r="I71" s="1" t="s">
        <v>324</v>
      </c>
      <c r="J71" s="1" t="s">
        <v>421</v>
      </c>
      <c r="K71" s="111" t="s">
        <v>421</v>
      </c>
      <c r="L71" s="111">
        <v>351360</v>
      </c>
      <c r="M71" s="111">
        <v>28</v>
      </c>
      <c r="N71" s="111" t="s">
        <v>408</v>
      </c>
      <c r="O71" s="111" t="s">
        <v>185</v>
      </c>
      <c r="P71" s="113">
        <v>40848</v>
      </c>
      <c r="Q71" s="36">
        <f t="shared" si="1"/>
        <v>0</v>
      </c>
      <c r="R71" s="36">
        <f t="shared" si="0"/>
        <v>0</v>
      </c>
    </row>
    <row r="72" spans="1:18" x14ac:dyDescent="0.25">
      <c r="A72" s="116">
        <v>40848</v>
      </c>
      <c r="B72" s="1">
        <v>0</v>
      </c>
      <c r="C72" s="1" t="s">
        <v>571</v>
      </c>
      <c r="D72" s="1">
        <v>170</v>
      </c>
      <c r="E72" s="1" t="s">
        <v>124</v>
      </c>
      <c r="F72" s="1">
        <v>360144</v>
      </c>
      <c r="G72" s="1" t="s">
        <v>569</v>
      </c>
      <c r="H72" s="1" t="s">
        <v>305</v>
      </c>
      <c r="I72" s="1" t="s">
        <v>324</v>
      </c>
      <c r="J72" s="1" t="s">
        <v>423</v>
      </c>
      <c r="K72" s="111" t="s">
        <v>423</v>
      </c>
      <c r="L72" s="111">
        <v>360144</v>
      </c>
      <c r="M72" s="111">
        <v>29</v>
      </c>
      <c r="N72" s="111" t="s">
        <v>408</v>
      </c>
      <c r="O72" s="111" t="s">
        <v>185</v>
      </c>
      <c r="P72" s="113">
        <v>40848</v>
      </c>
      <c r="Q72" s="36">
        <f t="shared" si="1"/>
        <v>0</v>
      </c>
      <c r="R72" s="36">
        <f t="shared" si="0"/>
        <v>0</v>
      </c>
    </row>
    <row r="73" spans="1:18" x14ac:dyDescent="0.25">
      <c r="A73" s="116">
        <v>40848</v>
      </c>
      <c r="B73" s="1">
        <v>0</v>
      </c>
      <c r="C73" s="1" t="s">
        <v>571</v>
      </c>
      <c r="D73" s="1">
        <v>170</v>
      </c>
      <c r="E73" s="1" t="s">
        <v>124</v>
      </c>
      <c r="F73" s="1">
        <v>-368928</v>
      </c>
      <c r="G73" s="1" t="s">
        <v>569</v>
      </c>
      <c r="H73" s="1" t="s">
        <v>305</v>
      </c>
      <c r="I73" s="1" t="s">
        <v>324</v>
      </c>
      <c r="J73" s="1" t="s">
        <v>424</v>
      </c>
      <c r="K73" s="111" t="s">
        <v>424</v>
      </c>
      <c r="L73" s="111">
        <v>-368928</v>
      </c>
      <c r="M73" s="111">
        <v>30</v>
      </c>
      <c r="N73" s="111" t="s">
        <v>408</v>
      </c>
      <c r="O73" s="111" t="s">
        <v>185</v>
      </c>
      <c r="P73" s="113">
        <v>40848</v>
      </c>
      <c r="Q73" s="36">
        <f t="shared" si="1"/>
        <v>0</v>
      </c>
      <c r="R73" s="36">
        <f t="shared" si="0"/>
        <v>0</v>
      </c>
    </row>
    <row r="74" spans="1:18" x14ac:dyDescent="0.25">
      <c r="A74" s="116">
        <v>40909</v>
      </c>
      <c r="B74" s="1">
        <v>0</v>
      </c>
      <c r="C74" s="1" t="s">
        <v>571</v>
      </c>
      <c r="D74" s="1">
        <v>170</v>
      </c>
      <c r="E74" s="1" t="s">
        <v>124</v>
      </c>
      <c r="F74" s="1">
        <v>-367920</v>
      </c>
      <c r="G74" s="1" t="s">
        <v>569</v>
      </c>
      <c r="H74" s="1" t="s">
        <v>305</v>
      </c>
      <c r="I74" s="1" t="s">
        <v>304</v>
      </c>
      <c r="J74" s="1" t="s">
        <v>425</v>
      </c>
      <c r="K74" s="111" t="s">
        <v>425</v>
      </c>
      <c r="L74" s="111">
        <v>-367920</v>
      </c>
      <c r="M74" s="111">
        <v>30</v>
      </c>
      <c r="N74" s="111" t="s">
        <v>408</v>
      </c>
      <c r="O74" s="111" t="s">
        <v>185</v>
      </c>
      <c r="P74" s="113">
        <v>40909</v>
      </c>
      <c r="Q74" s="36">
        <f t="shared" si="1"/>
        <v>0</v>
      </c>
      <c r="R74" s="36">
        <f t="shared" si="0"/>
        <v>0</v>
      </c>
    </row>
    <row r="75" spans="1:18" x14ac:dyDescent="0.25">
      <c r="A75" s="116">
        <v>40909</v>
      </c>
      <c r="B75" s="1">
        <v>0</v>
      </c>
      <c r="C75" s="1" t="s">
        <v>571</v>
      </c>
      <c r="D75" s="1">
        <v>170</v>
      </c>
      <c r="E75" s="1" t="s">
        <v>124</v>
      </c>
      <c r="F75" s="1">
        <v>-368928</v>
      </c>
      <c r="G75" s="1" t="s">
        <v>569</v>
      </c>
      <c r="H75" s="1" t="s">
        <v>305</v>
      </c>
      <c r="I75" s="1" t="s">
        <v>324</v>
      </c>
      <c r="J75" s="1" t="s">
        <v>427</v>
      </c>
      <c r="K75" s="111" t="s">
        <v>427</v>
      </c>
      <c r="L75" s="111">
        <v>-368928</v>
      </c>
      <c r="M75" s="111">
        <v>30</v>
      </c>
      <c r="N75" s="111" t="s">
        <v>408</v>
      </c>
      <c r="O75" s="111" t="s">
        <v>185</v>
      </c>
      <c r="P75" s="113">
        <v>40909</v>
      </c>
      <c r="Q75" s="36">
        <f t="shared" si="1"/>
        <v>0</v>
      </c>
      <c r="R75" s="36">
        <f t="shared" si="0"/>
        <v>0</v>
      </c>
    </row>
    <row r="76" spans="1:18" x14ac:dyDescent="0.25">
      <c r="A76" s="116">
        <v>40544</v>
      </c>
      <c r="B76" s="1">
        <v>0</v>
      </c>
      <c r="C76" s="1" t="s">
        <v>568</v>
      </c>
      <c r="D76" s="1">
        <v>170</v>
      </c>
      <c r="E76" s="1" t="s">
        <v>124</v>
      </c>
      <c r="F76" s="1">
        <v>-31248</v>
      </c>
      <c r="G76" s="1" t="s">
        <v>569</v>
      </c>
      <c r="H76" s="1" t="s">
        <v>305</v>
      </c>
      <c r="I76" s="1" t="s">
        <v>337</v>
      </c>
      <c r="J76" s="1" t="s">
        <v>429</v>
      </c>
      <c r="K76" s="111" t="s">
        <v>429</v>
      </c>
      <c r="L76" s="111">
        <v>-31248</v>
      </c>
      <c r="M76" s="111">
        <v>30</v>
      </c>
      <c r="N76" s="111" t="s">
        <v>408</v>
      </c>
      <c r="O76" s="111" t="s">
        <v>185</v>
      </c>
      <c r="P76" s="113">
        <v>40544</v>
      </c>
      <c r="Q76" s="36">
        <f t="shared" si="1"/>
        <v>0</v>
      </c>
      <c r="R76" s="36">
        <f t="shared" si="0"/>
        <v>0</v>
      </c>
    </row>
    <row r="77" spans="1:18" x14ac:dyDescent="0.25">
      <c r="A77" s="116">
        <v>40544</v>
      </c>
      <c r="B77" s="1">
        <v>0</v>
      </c>
      <c r="C77" s="1" t="s">
        <v>568</v>
      </c>
      <c r="D77" s="1">
        <v>170</v>
      </c>
      <c r="E77" s="1" t="s">
        <v>124</v>
      </c>
      <c r="F77" s="1">
        <v>-31248</v>
      </c>
      <c r="G77" s="1" t="s">
        <v>569</v>
      </c>
      <c r="H77" s="1" t="s">
        <v>305</v>
      </c>
      <c r="I77" s="1" t="s">
        <v>340</v>
      </c>
      <c r="J77" s="1" t="s">
        <v>431</v>
      </c>
      <c r="K77" s="111" t="s">
        <v>431</v>
      </c>
      <c r="L77" s="111">
        <v>-31248</v>
      </c>
      <c r="M77" s="111">
        <v>30</v>
      </c>
      <c r="N77" s="111" t="s">
        <v>408</v>
      </c>
      <c r="O77" s="111" t="s">
        <v>185</v>
      </c>
      <c r="P77" s="113">
        <v>40544</v>
      </c>
      <c r="Q77" s="36">
        <f t="shared" si="1"/>
        <v>0</v>
      </c>
      <c r="R77" s="36">
        <f t="shared" si="0"/>
        <v>0</v>
      </c>
    </row>
    <row r="78" spans="1:18" x14ac:dyDescent="0.25">
      <c r="A78" s="116">
        <v>40848</v>
      </c>
      <c r="B78" s="1">
        <v>0</v>
      </c>
      <c r="C78" s="1" t="s">
        <v>571</v>
      </c>
      <c r="D78" s="1">
        <v>170</v>
      </c>
      <c r="E78" s="1" t="s">
        <v>124</v>
      </c>
      <c r="F78" s="1">
        <v>-31248</v>
      </c>
      <c r="G78" s="1" t="s">
        <v>569</v>
      </c>
      <c r="H78" s="1" t="s">
        <v>305</v>
      </c>
      <c r="I78" s="1" t="s">
        <v>337</v>
      </c>
      <c r="J78" s="1" t="s">
        <v>433</v>
      </c>
      <c r="K78" s="111" t="s">
        <v>433</v>
      </c>
      <c r="L78" s="111">
        <v>-31248</v>
      </c>
      <c r="M78" s="111">
        <v>30</v>
      </c>
      <c r="N78" s="111" t="s">
        <v>408</v>
      </c>
      <c r="O78" s="111" t="s">
        <v>185</v>
      </c>
      <c r="P78" s="113">
        <v>40848</v>
      </c>
      <c r="Q78" s="36">
        <f t="shared" si="1"/>
        <v>0</v>
      </c>
      <c r="R78" s="36">
        <f t="shared" ref="R78:R107" si="2">A78-P78</f>
        <v>0</v>
      </c>
    </row>
    <row r="79" spans="1:18" x14ac:dyDescent="0.25">
      <c r="A79" s="116">
        <v>40848</v>
      </c>
      <c r="B79" s="1">
        <v>0</v>
      </c>
      <c r="C79" s="1" t="s">
        <v>571</v>
      </c>
      <c r="D79" s="1">
        <v>170</v>
      </c>
      <c r="E79" s="1" t="s">
        <v>124</v>
      </c>
      <c r="F79" s="1">
        <v>-31248</v>
      </c>
      <c r="G79" s="1" t="s">
        <v>569</v>
      </c>
      <c r="H79" s="1" t="s">
        <v>305</v>
      </c>
      <c r="I79" s="1" t="s">
        <v>340</v>
      </c>
      <c r="J79" s="1" t="s">
        <v>435</v>
      </c>
      <c r="K79" s="111" t="s">
        <v>435</v>
      </c>
      <c r="L79" s="111">
        <v>-31248</v>
      </c>
      <c r="M79" s="111">
        <v>30</v>
      </c>
      <c r="N79" s="111" t="s">
        <v>408</v>
      </c>
      <c r="O79" s="111" t="s">
        <v>185</v>
      </c>
      <c r="P79" s="113">
        <v>40848</v>
      </c>
      <c r="Q79" s="36">
        <f t="shared" ref="Q79:Q107" si="3">ROUND((F79/L79)-1,8)</f>
        <v>0</v>
      </c>
      <c r="R79" s="36">
        <f t="shared" si="2"/>
        <v>0</v>
      </c>
    </row>
    <row r="80" spans="1:18" x14ac:dyDescent="0.25">
      <c r="A80" s="116">
        <v>40909</v>
      </c>
      <c r="B80" s="1">
        <v>0</v>
      </c>
      <c r="C80" s="1" t="s">
        <v>571</v>
      </c>
      <c r="D80" s="1">
        <v>170</v>
      </c>
      <c r="E80" s="1" t="s">
        <v>124</v>
      </c>
      <c r="F80" s="1">
        <v>-31248</v>
      </c>
      <c r="G80" s="1" t="s">
        <v>569</v>
      </c>
      <c r="H80" s="1" t="s">
        <v>305</v>
      </c>
      <c r="I80" s="1" t="s">
        <v>337</v>
      </c>
      <c r="J80" s="1" t="s">
        <v>437</v>
      </c>
      <c r="K80" s="111" t="s">
        <v>437</v>
      </c>
      <c r="L80" s="111">
        <v>-31248</v>
      </c>
      <c r="M80" s="111">
        <v>30</v>
      </c>
      <c r="N80" s="111" t="s">
        <v>408</v>
      </c>
      <c r="O80" s="111" t="s">
        <v>185</v>
      </c>
      <c r="P80" s="113">
        <v>40909</v>
      </c>
      <c r="Q80" s="36">
        <f t="shared" si="3"/>
        <v>0</v>
      </c>
      <c r="R80" s="36">
        <f t="shared" si="2"/>
        <v>0</v>
      </c>
    </row>
    <row r="81" spans="1:18" x14ac:dyDescent="0.25">
      <c r="A81" s="116">
        <v>40909</v>
      </c>
      <c r="B81" s="1">
        <v>0</v>
      </c>
      <c r="C81" s="1" t="s">
        <v>571</v>
      </c>
      <c r="D81" s="1">
        <v>170</v>
      </c>
      <c r="E81" s="1" t="s">
        <v>124</v>
      </c>
      <c r="F81" s="1">
        <v>-31248</v>
      </c>
      <c r="G81" s="1" t="s">
        <v>569</v>
      </c>
      <c r="H81" s="1" t="s">
        <v>305</v>
      </c>
      <c r="I81" s="1" t="s">
        <v>340</v>
      </c>
      <c r="J81" s="1" t="s">
        <v>439</v>
      </c>
      <c r="K81" s="111" t="s">
        <v>439</v>
      </c>
      <c r="L81" s="111">
        <v>-31248</v>
      </c>
      <c r="M81" s="111">
        <v>30</v>
      </c>
      <c r="N81" s="111" t="s">
        <v>408</v>
      </c>
      <c r="O81" s="111" t="s">
        <v>185</v>
      </c>
      <c r="P81" s="113">
        <v>40909</v>
      </c>
      <c r="Q81" s="36">
        <f t="shared" si="3"/>
        <v>0</v>
      </c>
      <c r="R81" s="36">
        <f t="shared" si="2"/>
        <v>0</v>
      </c>
    </row>
    <row r="82" spans="1:18" x14ac:dyDescent="0.25">
      <c r="A82" s="116">
        <v>40544</v>
      </c>
      <c r="B82" s="1">
        <v>0</v>
      </c>
      <c r="C82" s="1" t="s">
        <v>568</v>
      </c>
      <c r="D82" s="1">
        <v>170</v>
      </c>
      <c r="E82" s="1" t="s">
        <v>124</v>
      </c>
      <c r="F82" s="1">
        <v>350400</v>
      </c>
      <c r="G82" s="1" t="s">
        <v>569</v>
      </c>
      <c r="H82" s="1" t="s">
        <v>305</v>
      </c>
      <c r="I82" s="1" t="s">
        <v>351</v>
      </c>
      <c r="J82" s="1" t="s">
        <v>441</v>
      </c>
      <c r="K82" s="111" t="s">
        <v>441</v>
      </c>
      <c r="L82" s="111">
        <v>350400</v>
      </c>
      <c r="M82" s="111">
        <v>28</v>
      </c>
      <c r="N82" s="111" t="s">
        <v>408</v>
      </c>
      <c r="O82" s="111" t="s">
        <v>352</v>
      </c>
      <c r="P82" s="113">
        <v>40544</v>
      </c>
      <c r="Q82" s="36">
        <f t="shared" si="3"/>
        <v>0</v>
      </c>
      <c r="R82" s="36">
        <f t="shared" si="2"/>
        <v>0</v>
      </c>
    </row>
    <row r="83" spans="1:18" x14ac:dyDescent="0.25">
      <c r="A83" s="116">
        <v>40544</v>
      </c>
      <c r="B83" s="1">
        <v>0</v>
      </c>
      <c r="C83" s="1" t="s">
        <v>568</v>
      </c>
      <c r="D83" s="1">
        <v>170</v>
      </c>
      <c r="E83" s="1" t="s">
        <v>124</v>
      </c>
      <c r="F83" s="1">
        <v>359160</v>
      </c>
      <c r="G83" s="1" t="s">
        <v>569</v>
      </c>
      <c r="H83" s="1" t="s">
        <v>305</v>
      </c>
      <c r="I83" s="1" t="s">
        <v>351</v>
      </c>
      <c r="J83" s="1" t="s">
        <v>443</v>
      </c>
      <c r="K83" s="111" t="s">
        <v>443</v>
      </c>
      <c r="L83" s="111">
        <v>359160</v>
      </c>
      <c r="M83" s="111">
        <v>29</v>
      </c>
      <c r="N83" s="111" t="s">
        <v>408</v>
      </c>
      <c r="O83" s="111" t="s">
        <v>352</v>
      </c>
      <c r="P83" s="113">
        <v>40544</v>
      </c>
      <c r="Q83" s="36">
        <f t="shared" si="3"/>
        <v>0</v>
      </c>
      <c r="R83" s="36">
        <f t="shared" si="2"/>
        <v>0</v>
      </c>
    </row>
    <row r="84" spans="1:18" x14ac:dyDescent="0.25">
      <c r="A84" s="116">
        <v>40544</v>
      </c>
      <c r="B84" s="1">
        <v>0</v>
      </c>
      <c r="C84" s="1" t="s">
        <v>568</v>
      </c>
      <c r="D84" s="1">
        <v>170</v>
      </c>
      <c r="E84" s="1" t="s">
        <v>124</v>
      </c>
      <c r="F84" s="1">
        <v>-367920</v>
      </c>
      <c r="G84" s="1" t="s">
        <v>569</v>
      </c>
      <c r="H84" s="1" t="s">
        <v>305</v>
      </c>
      <c r="I84" s="1" t="s">
        <v>351</v>
      </c>
      <c r="J84" s="1" t="s">
        <v>444</v>
      </c>
      <c r="K84" s="111" t="s">
        <v>444</v>
      </c>
      <c r="L84" s="111">
        <v>-367920</v>
      </c>
      <c r="M84" s="111">
        <v>30</v>
      </c>
      <c r="N84" s="111" t="s">
        <v>408</v>
      </c>
      <c r="O84" s="111" t="s">
        <v>352</v>
      </c>
      <c r="P84" s="113">
        <v>40544</v>
      </c>
      <c r="Q84" s="36">
        <f t="shared" si="3"/>
        <v>0</v>
      </c>
      <c r="R84" s="36">
        <f t="shared" si="2"/>
        <v>0</v>
      </c>
    </row>
    <row r="85" spans="1:18" x14ac:dyDescent="0.25">
      <c r="A85" s="116">
        <v>40848</v>
      </c>
      <c r="B85" s="1">
        <v>0</v>
      </c>
      <c r="C85" s="1" t="s">
        <v>571</v>
      </c>
      <c r="D85" s="1">
        <v>170</v>
      </c>
      <c r="E85" s="1" t="s">
        <v>124</v>
      </c>
      <c r="F85" s="1">
        <v>350400</v>
      </c>
      <c r="G85" s="1" t="s">
        <v>569</v>
      </c>
      <c r="H85" s="1" t="s">
        <v>305</v>
      </c>
      <c r="I85" s="1" t="s">
        <v>351</v>
      </c>
      <c r="J85" s="1" t="s">
        <v>445</v>
      </c>
      <c r="K85" s="111" t="s">
        <v>445</v>
      </c>
      <c r="L85" s="111">
        <v>350400</v>
      </c>
      <c r="M85" s="111">
        <v>28</v>
      </c>
      <c r="N85" s="111" t="s">
        <v>408</v>
      </c>
      <c r="O85" s="111" t="s">
        <v>352</v>
      </c>
      <c r="P85" s="113">
        <v>40848</v>
      </c>
      <c r="Q85" s="36">
        <f t="shared" si="3"/>
        <v>0</v>
      </c>
      <c r="R85" s="36">
        <f t="shared" si="2"/>
        <v>0</v>
      </c>
    </row>
    <row r="86" spans="1:18" x14ac:dyDescent="0.25">
      <c r="A86" s="116">
        <v>40848</v>
      </c>
      <c r="B86" s="1">
        <v>0</v>
      </c>
      <c r="C86" s="1" t="s">
        <v>571</v>
      </c>
      <c r="D86" s="1">
        <v>170</v>
      </c>
      <c r="E86" s="1" t="s">
        <v>124</v>
      </c>
      <c r="F86" s="1">
        <v>359160</v>
      </c>
      <c r="G86" s="1" t="s">
        <v>569</v>
      </c>
      <c r="H86" s="1" t="s">
        <v>305</v>
      </c>
      <c r="I86" s="1" t="s">
        <v>351</v>
      </c>
      <c r="J86" s="1" t="s">
        <v>447</v>
      </c>
      <c r="K86" s="111" t="s">
        <v>447</v>
      </c>
      <c r="L86" s="111">
        <v>359160</v>
      </c>
      <c r="M86" s="111">
        <v>29</v>
      </c>
      <c r="N86" s="111" t="s">
        <v>408</v>
      </c>
      <c r="O86" s="111" t="s">
        <v>352</v>
      </c>
      <c r="P86" s="113">
        <v>40848</v>
      </c>
      <c r="Q86" s="36">
        <f t="shared" si="3"/>
        <v>0</v>
      </c>
      <c r="R86" s="36">
        <f t="shared" si="2"/>
        <v>0</v>
      </c>
    </row>
    <row r="87" spans="1:18" x14ac:dyDescent="0.25">
      <c r="A87" s="116">
        <v>40848</v>
      </c>
      <c r="B87" s="1">
        <v>0</v>
      </c>
      <c r="C87" s="1" t="s">
        <v>571</v>
      </c>
      <c r="D87" s="1">
        <v>170</v>
      </c>
      <c r="E87" s="1" t="s">
        <v>124</v>
      </c>
      <c r="F87" s="1">
        <v>-367920</v>
      </c>
      <c r="G87" s="1" t="s">
        <v>569</v>
      </c>
      <c r="H87" s="1" t="s">
        <v>305</v>
      </c>
      <c r="I87" s="1" t="s">
        <v>351</v>
      </c>
      <c r="J87" s="1" t="s">
        <v>448</v>
      </c>
      <c r="K87" s="111" t="s">
        <v>448</v>
      </c>
      <c r="L87" s="111">
        <v>-367920</v>
      </c>
      <c r="M87" s="111">
        <v>30</v>
      </c>
      <c r="N87" s="111" t="s">
        <v>408</v>
      </c>
      <c r="O87" s="111" t="s">
        <v>352</v>
      </c>
      <c r="P87" s="113">
        <v>40848</v>
      </c>
      <c r="Q87" s="36">
        <f t="shared" si="3"/>
        <v>0</v>
      </c>
      <c r="R87" s="36">
        <f t="shared" si="2"/>
        <v>0</v>
      </c>
    </row>
    <row r="88" spans="1:18" x14ac:dyDescent="0.25">
      <c r="A88" s="116">
        <v>40544</v>
      </c>
      <c r="B88" s="1">
        <v>0</v>
      </c>
      <c r="C88" s="1" t="s">
        <v>568</v>
      </c>
      <c r="D88" s="1">
        <v>170</v>
      </c>
      <c r="E88" s="1" t="s">
        <v>124</v>
      </c>
      <c r="F88" s="1">
        <v>351360</v>
      </c>
      <c r="G88" s="1" t="s">
        <v>569</v>
      </c>
      <c r="H88" s="1" t="s">
        <v>305</v>
      </c>
      <c r="I88" s="1" t="s">
        <v>361</v>
      </c>
      <c r="J88" s="1" t="s">
        <v>449</v>
      </c>
      <c r="K88" s="111" t="s">
        <v>449</v>
      </c>
      <c r="L88" s="111">
        <v>351360</v>
      </c>
      <c r="M88" s="111">
        <v>28</v>
      </c>
      <c r="N88" s="111" t="s">
        <v>408</v>
      </c>
      <c r="O88" s="111" t="s">
        <v>352</v>
      </c>
      <c r="P88" s="113">
        <v>40544</v>
      </c>
      <c r="Q88" s="36">
        <f t="shared" si="3"/>
        <v>0</v>
      </c>
      <c r="R88" s="36">
        <f t="shared" si="2"/>
        <v>0</v>
      </c>
    </row>
    <row r="89" spans="1:18" x14ac:dyDescent="0.25">
      <c r="A89" s="116">
        <v>40544</v>
      </c>
      <c r="B89" s="1">
        <v>0</v>
      </c>
      <c r="C89" s="1" t="s">
        <v>568</v>
      </c>
      <c r="D89" s="1">
        <v>170</v>
      </c>
      <c r="E89" s="1" t="s">
        <v>124</v>
      </c>
      <c r="F89" s="1">
        <v>360144</v>
      </c>
      <c r="G89" s="1" t="s">
        <v>569</v>
      </c>
      <c r="H89" s="1" t="s">
        <v>305</v>
      </c>
      <c r="I89" s="1" t="s">
        <v>361</v>
      </c>
      <c r="J89" s="1" t="s">
        <v>451</v>
      </c>
      <c r="K89" s="111" t="s">
        <v>451</v>
      </c>
      <c r="L89" s="111">
        <v>360144</v>
      </c>
      <c r="M89" s="111">
        <v>29</v>
      </c>
      <c r="N89" s="111" t="s">
        <v>408</v>
      </c>
      <c r="O89" s="111" t="s">
        <v>352</v>
      </c>
      <c r="P89" s="113">
        <v>40544</v>
      </c>
      <c r="Q89" s="36">
        <f t="shared" si="3"/>
        <v>0</v>
      </c>
      <c r="R89" s="36">
        <f t="shared" si="2"/>
        <v>0</v>
      </c>
    </row>
    <row r="90" spans="1:18" x14ac:dyDescent="0.25">
      <c r="A90" s="116">
        <v>40544</v>
      </c>
      <c r="B90" s="1">
        <v>0</v>
      </c>
      <c r="C90" s="1" t="s">
        <v>568</v>
      </c>
      <c r="D90" s="1">
        <v>170</v>
      </c>
      <c r="E90" s="1" t="s">
        <v>124</v>
      </c>
      <c r="F90" s="1">
        <v>-368928</v>
      </c>
      <c r="G90" s="1" t="s">
        <v>569</v>
      </c>
      <c r="H90" s="1" t="s">
        <v>305</v>
      </c>
      <c r="I90" s="1" t="s">
        <v>361</v>
      </c>
      <c r="J90" s="1" t="s">
        <v>452</v>
      </c>
      <c r="K90" s="111" t="s">
        <v>452</v>
      </c>
      <c r="L90" s="111">
        <v>-368928</v>
      </c>
      <c r="M90" s="111">
        <v>30</v>
      </c>
      <c r="N90" s="111" t="s">
        <v>408</v>
      </c>
      <c r="O90" s="111" t="s">
        <v>352</v>
      </c>
      <c r="P90" s="113">
        <v>40544</v>
      </c>
      <c r="Q90" s="36">
        <f t="shared" si="3"/>
        <v>0</v>
      </c>
      <c r="R90" s="36">
        <f t="shared" si="2"/>
        <v>0</v>
      </c>
    </row>
    <row r="91" spans="1:18" x14ac:dyDescent="0.25">
      <c r="A91" s="116">
        <v>40848</v>
      </c>
      <c r="B91" s="1">
        <v>0</v>
      </c>
      <c r="C91" s="1" t="s">
        <v>571</v>
      </c>
      <c r="D91" s="1">
        <v>170</v>
      </c>
      <c r="E91" s="1" t="s">
        <v>124</v>
      </c>
      <c r="F91" s="1">
        <v>351360</v>
      </c>
      <c r="G91" s="1" t="s">
        <v>569</v>
      </c>
      <c r="H91" s="1" t="s">
        <v>305</v>
      </c>
      <c r="I91" s="1" t="s">
        <v>361</v>
      </c>
      <c r="J91" s="1" t="s">
        <v>453</v>
      </c>
      <c r="K91" s="111" t="s">
        <v>453</v>
      </c>
      <c r="L91" s="111">
        <v>351360</v>
      </c>
      <c r="M91" s="111">
        <v>28</v>
      </c>
      <c r="N91" s="111" t="s">
        <v>408</v>
      </c>
      <c r="O91" s="111" t="s">
        <v>352</v>
      </c>
      <c r="P91" s="113">
        <v>40848</v>
      </c>
      <c r="Q91" s="36">
        <f t="shared" si="3"/>
        <v>0</v>
      </c>
      <c r="R91" s="36">
        <f t="shared" si="2"/>
        <v>0</v>
      </c>
    </row>
    <row r="92" spans="1:18" x14ac:dyDescent="0.25">
      <c r="A92" s="116">
        <v>40848</v>
      </c>
      <c r="B92" s="1">
        <v>0</v>
      </c>
      <c r="C92" s="1" t="s">
        <v>571</v>
      </c>
      <c r="D92" s="1">
        <v>170</v>
      </c>
      <c r="E92" s="1" t="s">
        <v>124</v>
      </c>
      <c r="F92" s="1">
        <v>360144</v>
      </c>
      <c r="G92" s="1" t="s">
        <v>569</v>
      </c>
      <c r="H92" s="1" t="s">
        <v>305</v>
      </c>
      <c r="I92" s="1" t="s">
        <v>361</v>
      </c>
      <c r="J92" s="1" t="s">
        <v>455</v>
      </c>
      <c r="K92" s="111" t="s">
        <v>455</v>
      </c>
      <c r="L92" s="111">
        <v>360144</v>
      </c>
      <c r="M92" s="111">
        <v>29</v>
      </c>
      <c r="N92" s="111" t="s">
        <v>408</v>
      </c>
      <c r="O92" s="111" t="s">
        <v>352</v>
      </c>
      <c r="P92" s="113">
        <v>40848</v>
      </c>
      <c r="Q92" s="36">
        <f t="shared" si="3"/>
        <v>0</v>
      </c>
      <c r="R92" s="36">
        <f t="shared" si="2"/>
        <v>0</v>
      </c>
    </row>
    <row r="93" spans="1:18" x14ac:dyDescent="0.25">
      <c r="A93" s="116">
        <v>40848</v>
      </c>
      <c r="B93" s="1">
        <v>0</v>
      </c>
      <c r="C93" s="1" t="s">
        <v>571</v>
      </c>
      <c r="D93" s="1">
        <v>170</v>
      </c>
      <c r="E93" s="1" t="s">
        <v>124</v>
      </c>
      <c r="F93" s="1">
        <v>-368928</v>
      </c>
      <c r="G93" s="1" t="s">
        <v>569</v>
      </c>
      <c r="H93" s="1" t="s">
        <v>305</v>
      </c>
      <c r="I93" s="1" t="s">
        <v>361</v>
      </c>
      <c r="J93" s="1" t="s">
        <v>456</v>
      </c>
      <c r="K93" s="111" t="s">
        <v>456</v>
      </c>
      <c r="L93" s="111">
        <v>-368928</v>
      </c>
      <c r="M93" s="111">
        <v>30</v>
      </c>
      <c r="N93" s="111" t="s">
        <v>408</v>
      </c>
      <c r="O93" s="111" t="s">
        <v>352</v>
      </c>
      <c r="P93" s="113">
        <v>40848</v>
      </c>
      <c r="Q93" s="36">
        <f t="shared" si="3"/>
        <v>0</v>
      </c>
      <c r="R93" s="36">
        <f t="shared" si="2"/>
        <v>0</v>
      </c>
    </row>
    <row r="94" spans="1:18" x14ac:dyDescent="0.25">
      <c r="A94" s="116">
        <v>40909</v>
      </c>
      <c r="B94" s="1">
        <v>0</v>
      </c>
      <c r="C94" s="1" t="s">
        <v>571</v>
      </c>
      <c r="D94" s="1">
        <v>170</v>
      </c>
      <c r="E94" s="1" t="s">
        <v>124</v>
      </c>
      <c r="F94" s="1">
        <v>-367920</v>
      </c>
      <c r="G94" s="1" t="s">
        <v>569</v>
      </c>
      <c r="H94" s="1" t="s">
        <v>305</v>
      </c>
      <c r="I94" s="1" t="s">
        <v>351</v>
      </c>
      <c r="J94" s="1" t="s">
        <v>457</v>
      </c>
      <c r="K94" s="111" t="s">
        <v>457</v>
      </c>
      <c r="L94" s="111">
        <v>-367920</v>
      </c>
      <c r="M94" s="111">
        <v>30</v>
      </c>
      <c r="N94" s="111" t="s">
        <v>408</v>
      </c>
      <c r="O94" s="111" t="s">
        <v>352</v>
      </c>
      <c r="P94" s="113">
        <v>40909</v>
      </c>
      <c r="Q94" s="36">
        <f t="shared" si="3"/>
        <v>0</v>
      </c>
      <c r="R94" s="36">
        <f t="shared" si="2"/>
        <v>0</v>
      </c>
    </row>
    <row r="95" spans="1:18" x14ac:dyDescent="0.25">
      <c r="A95" s="116">
        <v>40909</v>
      </c>
      <c r="B95" s="1">
        <v>0</v>
      </c>
      <c r="C95" s="1" t="s">
        <v>571</v>
      </c>
      <c r="D95" s="1">
        <v>170</v>
      </c>
      <c r="E95" s="1" t="s">
        <v>124</v>
      </c>
      <c r="F95" s="1">
        <v>-368928</v>
      </c>
      <c r="G95" s="1" t="s">
        <v>569</v>
      </c>
      <c r="H95" s="1" t="s">
        <v>305</v>
      </c>
      <c r="I95" s="1" t="s">
        <v>361</v>
      </c>
      <c r="J95" s="1" t="s">
        <v>459</v>
      </c>
      <c r="K95" s="111" t="s">
        <v>459</v>
      </c>
      <c r="L95" s="111">
        <v>-368928</v>
      </c>
      <c r="M95" s="111">
        <v>30</v>
      </c>
      <c r="N95" s="111" t="s">
        <v>408</v>
      </c>
      <c r="O95" s="111" t="s">
        <v>352</v>
      </c>
      <c r="P95" s="113">
        <v>40909</v>
      </c>
      <c r="Q95" s="36">
        <f t="shared" si="3"/>
        <v>0</v>
      </c>
      <c r="R95" s="36">
        <f t="shared" si="2"/>
        <v>0</v>
      </c>
    </row>
    <row r="96" spans="1:18" x14ac:dyDescent="0.25">
      <c r="A96" s="116">
        <v>40544</v>
      </c>
      <c r="B96" s="1">
        <v>0</v>
      </c>
      <c r="C96" s="1" t="s">
        <v>568</v>
      </c>
      <c r="D96" s="1">
        <v>170</v>
      </c>
      <c r="E96" s="1" t="s">
        <v>124</v>
      </c>
      <c r="F96" s="1">
        <v>-31248</v>
      </c>
      <c r="G96" s="1" t="s">
        <v>569</v>
      </c>
      <c r="H96" s="1" t="s">
        <v>305</v>
      </c>
      <c r="I96" s="1" t="s">
        <v>374</v>
      </c>
      <c r="J96" s="1" t="s">
        <v>461</v>
      </c>
      <c r="K96" s="111" t="s">
        <v>461</v>
      </c>
      <c r="L96" s="111">
        <v>-31248</v>
      </c>
      <c r="M96" s="111">
        <v>30</v>
      </c>
      <c r="N96" s="111" t="s">
        <v>408</v>
      </c>
      <c r="O96" s="111" t="s">
        <v>352</v>
      </c>
      <c r="P96" s="113">
        <v>40544</v>
      </c>
      <c r="Q96" s="36">
        <f t="shared" si="3"/>
        <v>0</v>
      </c>
      <c r="R96" s="36">
        <f t="shared" si="2"/>
        <v>0</v>
      </c>
    </row>
    <row r="97" spans="1:18" x14ac:dyDescent="0.25">
      <c r="A97" s="116">
        <v>40544</v>
      </c>
      <c r="B97" s="1">
        <v>0</v>
      </c>
      <c r="C97" s="1" t="s">
        <v>568</v>
      </c>
      <c r="D97" s="1">
        <v>170</v>
      </c>
      <c r="E97" s="1" t="s">
        <v>124</v>
      </c>
      <c r="F97" s="1">
        <v>-31248</v>
      </c>
      <c r="G97" s="1" t="s">
        <v>569</v>
      </c>
      <c r="H97" s="1" t="s">
        <v>305</v>
      </c>
      <c r="I97" s="1" t="s">
        <v>377</v>
      </c>
      <c r="J97" s="1" t="s">
        <v>463</v>
      </c>
      <c r="K97" s="111" t="s">
        <v>463</v>
      </c>
      <c r="L97" s="111">
        <v>-31248</v>
      </c>
      <c r="M97" s="111">
        <v>30</v>
      </c>
      <c r="N97" s="111" t="s">
        <v>408</v>
      </c>
      <c r="O97" s="111" t="s">
        <v>352</v>
      </c>
      <c r="P97" s="113">
        <v>40544</v>
      </c>
      <c r="Q97" s="36">
        <f t="shared" si="3"/>
        <v>0</v>
      </c>
      <c r="R97" s="36">
        <f t="shared" si="2"/>
        <v>0</v>
      </c>
    </row>
    <row r="98" spans="1:18" x14ac:dyDescent="0.25">
      <c r="A98" s="116">
        <v>40848</v>
      </c>
      <c r="B98" s="1">
        <v>0</v>
      </c>
      <c r="C98" s="1" t="s">
        <v>571</v>
      </c>
      <c r="D98" s="1">
        <v>170</v>
      </c>
      <c r="E98" s="1" t="s">
        <v>124</v>
      </c>
      <c r="F98" s="1">
        <v>-31248</v>
      </c>
      <c r="G98" s="1" t="s">
        <v>569</v>
      </c>
      <c r="H98" s="1" t="s">
        <v>305</v>
      </c>
      <c r="I98" s="1" t="s">
        <v>374</v>
      </c>
      <c r="J98" s="1" t="s">
        <v>465</v>
      </c>
      <c r="K98" s="111" t="s">
        <v>465</v>
      </c>
      <c r="L98" s="111">
        <v>-31248</v>
      </c>
      <c r="M98" s="111">
        <v>30</v>
      </c>
      <c r="N98" s="111" t="s">
        <v>408</v>
      </c>
      <c r="O98" s="111" t="s">
        <v>352</v>
      </c>
      <c r="P98" s="113">
        <v>40848</v>
      </c>
      <c r="Q98" s="36">
        <f t="shared" si="3"/>
        <v>0</v>
      </c>
      <c r="R98" s="36">
        <f t="shared" si="2"/>
        <v>0</v>
      </c>
    </row>
    <row r="99" spans="1:18" x14ac:dyDescent="0.25">
      <c r="A99" s="116">
        <v>40848</v>
      </c>
      <c r="B99" s="1">
        <v>0</v>
      </c>
      <c r="C99" s="1" t="s">
        <v>571</v>
      </c>
      <c r="D99" s="1">
        <v>170</v>
      </c>
      <c r="E99" s="1" t="s">
        <v>124</v>
      </c>
      <c r="F99" s="1">
        <v>-31248</v>
      </c>
      <c r="G99" s="1" t="s">
        <v>569</v>
      </c>
      <c r="H99" s="1" t="s">
        <v>305</v>
      </c>
      <c r="I99" s="1" t="s">
        <v>377</v>
      </c>
      <c r="J99" s="1" t="s">
        <v>467</v>
      </c>
      <c r="K99" s="111" t="s">
        <v>467</v>
      </c>
      <c r="L99" s="111">
        <v>-31248</v>
      </c>
      <c r="M99" s="111">
        <v>30</v>
      </c>
      <c r="N99" s="111" t="s">
        <v>408</v>
      </c>
      <c r="O99" s="111" t="s">
        <v>352</v>
      </c>
      <c r="P99" s="113">
        <v>40848</v>
      </c>
      <c r="Q99" s="36">
        <f t="shared" si="3"/>
        <v>0</v>
      </c>
      <c r="R99" s="36">
        <f t="shared" si="2"/>
        <v>0</v>
      </c>
    </row>
    <row r="100" spans="1:18" x14ac:dyDescent="0.25">
      <c r="A100" s="116">
        <v>40909</v>
      </c>
      <c r="B100" s="1">
        <v>0</v>
      </c>
      <c r="C100" s="1" t="s">
        <v>571</v>
      </c>
      <c r="D100" s="1">
        <v>170</v>
      </c>
      <c r="E100" s="1" t="s">
        <v>124</v>
      </c>
      <c r="F100" s="1">
        <v>-31248</v>
      </c>
      <c r="G100" s="1" t="s">
        <v>569</v>
      </c>
      <c r="H100" s="1" t="s">
        <v>305</v>
      </c>
      <c r="I100" s="1" t="s">
        <v>374</v>
      </c>
      <c r="J100" s="1" t="s">
        <v>469</v>
      </c>
      <c r="K100" s="111" t="s">
        <v>469</v>
      </c>
      <c r="L100" s="111">
        <v>-31248</v>
      </c>
      <c r="M100" s="111">
        <v>30</v>
      </c>
      <c r="N100" s="111" t="s">
        <v>408</v>
      </c>
      <c r="O100" s="111" t="s">
        <v>352</v>
      </c>
      <c r="P100" s="113">
        <v>40909</v>
      </c>
      <c r="Q100" s="36">
        <f t="shared" si="3"/>
        <v>0</v>
      </c>
      <c r="R100" s="36">
        <f t="shared" si="2"/>
        <v>0</v>
      </c>
    </row>
    <row r="101" spans="1:18" x14ac:dyDescent="0.25">
      <c r="A101" s="116">
        <v>40909</v>
      </c>
      <c r="B101" s="1">
        <v>0</v>
      </c>
      <c r="C101" s="1" t="s">
        <v>571</v>
      </c>
      <c r="D101" s="1">
        <v>170</v>
      </c>
      <c r="E101" s="1" t="s">
        <v>124</v>
      </c>
      <c r="F101" s="1">
        <v>-31248</v>
      </c>
      <c r="G101" s="1" t="s">
        <v>569</v>
      </c>
      <c r="H101" s="1" t="s">
        <v>305</v>
      </c>
      <c r="I101" s="1" t="s">
        <v>377</v>
      </c>
      <c r="J101" s="1" t="s">
        <v>471</v>
      </c>
      <c r="K101" s="111" t="s">
        <v>471</v>
      </c>
      <c r="L101" s="111">
        <v>-31248</v>
      </c>
      <c r="M101" s="111">
        <v>30</v>
      </c>
      <c r="N101" s="111" t="s">
        <v>408</v>
      </c>
      <c r="O101" s="111" t="s">
        <v>352</v>
      </c>
      <c r="P101" s="113">
        <v>40909</v>
      </c>
      <c r="Q101" s="36">
        <f t="shared" si="3"/>
        <v>0</v>
      </c>
      <c r="R101" s="36">
        <f t="shared" si="2"/>
        <v>0</v>
      </c>
    </row>
    <row r="102" spans="1:18" x14ac:dyDescent="0.25">
      <c r="A102" s="116">
        <v>40544</v>
      </c>
      <c r="B102" s="1">
        <v>0</v>
      </c>
      <c r="C102" s="1" t="s">
        <v>568</v>
      </c>
      <c r="D102" s="1">
        <v>170</v>
      </c>
      <c r="E102" s="1" t="s">
        <v>124</v>
      </c>
      <c r="F102" s="1">
        <v>350400</v>
      </c>
      <c r="G102" s="1" t="s">
        <v>569</v>
      </c>
      <c r="H102" s="1" t="s">
        <v>305</v>
      </c>
      <c r="I102" s="1" t="s">
        <v>304</v>
      </c>
      <c r="J102" s="1" t="s">
        <v>473</v>
      </c>
      <c r="K102" s="111" t="s">
        <v>473</v>
      </c>
      <c r="L102" s="111">
        <v>350400</v>
      </c>
      <c r="M102" s="111">
        <v>28</v>
      </c>
      <c r="N102" s="111" t="s">
        <v>408</v>
      </c>
      <c r="O102" s="111" t="s">
        <v>543</v>
      </c>
      <c r="P102" s="113">
        <v>40544</v>
      </c>
      <c r="Q102" s="36">
        <f t="shared" si="3"/>
        <v>0</v>
      </c>
      <c r="R102" s="36">
        <f t="shared" si="2"/>
        <v>0</v>
      </c>
    </row>
    <row r="103" spans="1:18" x14ac:dyDescent="0.25">
      <c r="A103" s="116">
        <v>40544</v>
      </c>
      <c r="B103" s="1">
        <v>0</v>
      </c>
      <c r="C103" s="1" t="s">
        <v>568</v>
      </c>
      <c r="D103" s="1">
        <v>170</v>
      </c>
      <c r="E103" s="1" t="s">
        <v>124</v>
      </c>
      <c r="F103" s="1">
        <v>351360</v>
      </c>
      <c r="G103" s="1" t="s">
        <v>569</v>
      </c>
      <c r="H103" s="1" t="s">
        <v>305</v>
      </c>
      <c r="I103" s="1" t="s">
        <v>324</v>
      </c>
      <c r="J103" s="1" t="s">
        <v>475</v>
      </c>
      <c r="K103" s="111" t="s">
        <v>475</v>
      </c>
      <c r="L103" s="111">
        <v>351360</v>
      </c>
      <c r="M103" s="111">
        <v>28</v>
      </c>
      <c r="N103" s="111" t="s">
        <v>408</v>
      </c>
      <c r="O103" s="111" t="s">
        <v>543</v>
      </c>
      <c r="P103" s="113">
        <v>40544</v>
      </c>
      <c r="Q103" s="36">
        <f t="shared" si="3"/>
        <v>0</v>
      </c>
      <c r="R103" s="36">
        <f t="shared" si="2"/>
        <v>0</v>
      </c>
    </row>
    <row r="104" spans="1:18" x14ac:dyDescent="0.25">
      <c r="A104" s="116">
        <v>40848</v>
      </c>
      <c r="B104" s="1">
        <v>0</v>
      </c>
      <c r="C104" s="1" t="s">
        <v>571</v>
      </c>
      <c r="D104" s="1">
        <v>170</v>
      </c>
      <c r="E104" s="1" t="s">
        <v>124</v>
      </c>
      <c r="F104" s="1">
        <v>350400</v>
      </c>
      <c r="G104" s="1" t="s">
        <v>569</v>
      </c>
      <c r="H104" s="1" t="s">
        <v>305</v>
      </c>
      <c r="I104" s="1" t="s">
        <v>304</v>
      </c>
      <c r="J104" s="1" t="s">
        <v>477</v>
      </c>
      <c r="K104" s="111" t="s">
        <v>477</v>
      </c>
      <c r="L104" s="111">
        <v>350400</v>
      </c>
      <c r="M104" s="111">
        <v>28</v>
      </c>
      <c r="N104" s="111" t="s">
        <v>408</v>
      </c>
      <c r="O104" s="111" t="s">
        <v>543</v>
      </c>
      <c r="P104" s="113">
        <v>40848</v>
      </c>
      <c r="Q104" s="36">
        <f t="shared" si="3"/>
        <v>0</v>
      </c>
      <c r="R104" s="36">
        <f t="shared" si="2"/>
        <v>0</v>
      </c>
    </row>
    <row r="105" spans="1:18" x14ac:dyDescent="0.25">
      <c r="A105" s="116">
        <v>40848</v>
      </c>
      <c r="B105" s="1">
        <v>0</v>
      </c>
      <c r="C105" s="1" t="s">
        <v>571</v>
      </c>
      <c r="D105" s="1">
        <v>170</v>
      </c>
      <c r="E105" s="1" t="s">
        <v>124</v>
      </c>
      <c r="F105" s="1">
        <v>351360</v>
      </c>
      <c r="G105" s="1" t="s">
        <v>569</v>
      </c>
      <c r="H105" s="1" t="s">
        <v>305</v>
      </c>
      <c r="I105" s="1" t="s">
        <v>324</v>
      </c>
      <c r="J105" s="1" t="s">
        <v>479</v>
      </c>
      <c r="K105" s="111" t="s">
        <v>479</v>
      </c>
      <c r="L105" s="111">
        <v>351360</v>
      </c>
      <c r="M105" s="111">
        <v>28</v>
      </c>
      <c r="N105" s="111" t="s">
        <v>408</v>
      </c>
      <c r="O105" s="111" t="s">
        <v>543</v>
      </c>
      <c r="P105" s="113">
        <v>40848</v>
      </c>
      <c r="Q105" s="36">
        <f t="shared" si="3"/>
        <v>0</v>
      </c>
      <c r="R105" s="36">
        <f t="shared" si="2"/>
        <v>0</v>
      </c>
    </row>
    <row r="106" spans="1:18" x14ac:dyDescent="0.25">
      <c r="A106" s="116">
        <v>40909</v>
      </c>
      <c r="B106" s="1">
        <v>0</v>
      </c>
      <c r="C106" s="1" t="s">
        <v>571</v>
      </c>
      <c r="D106" s="1">
        <v>170</v>
      </c>
      <c r="E106" s="1" t="s">
        <v>124</v>
      </c>
      <c r="F106" s="1">
        <v>350400</v>
      </c>
      <c r="G106" s="1" t="s">
        <v>569</v>
      </c>
      <c r="H106" s="1" t="s">
        <v>305</v>
      </c>
      <c r="I106" s="1" t="s">
        <v>304</v>
      </c>
      <c r="J106" s="1" t="s">
        <v>481</v>
      </c>
      <c r="K106" s="111" t="s">
        <v>481</v>
      </c>
      <c r="L106" s="111">
        <v>350400</v>
      </c>
      <c r="M106" s="111">
        <v>28</v>
      </c>
      <c r="N106" s="111" t="s">
        <v>408</v>
      </c>
      <c r="O106" s="111" t="s">
        <v>543</v>
      </c>
      <c r="P106" s="113">
        <v>40909</v>
      </c>
      <c r="Q106" s="36">
        <f t="shared" si="3"/>
        <v>0</v>
      </c>
      <c r="R106" s="36">
        <f t="shared" si="2"/>
        <v>0</v>
      </c>
    </row>
    <row r="107" spans="1:18" x14ac:dyDescent="0.25">
      <c r="A107" s="116">
        <v>40909</v>
      </c>
      <c r="B107" s="1">
        <v>0</v>
      </c>
      <c r="C107" s="1" t="s">
        <v>571</v>
      </c>
      <c r="D107" s="1">
        <v>170</v>
      </c>
      <c r="E107" s="1" t="s">
        <v>124</v>
      </c>
      <c r="F107" s="1">
        <v>351360</v>
      </c>
      <c r="G107" s="1" t="s">
        <v>569</v>
      </c>
      <c r="H107" s="1" t="s">
        <v>305</v>
      </c>
      <c r="I107" s="1" t="s">
        <v>324</v>
      </c>
      <c r="J107" s="1" t="s">
        <v>483</v>
      </c>
      <c r="K107" s="111" t="s">
        <v>483</v>
      </c>
      <c r="L107" s="111">
        <v>351360</v>
      </c>
      <c r="M107" s="111">
        <v>28</v>
      </c>
      <c r="N107" s="111" t="s">
        <v>408</v>
      </c>
      <c r="O107" s="111" t="s">
        <v>543</v>
      </c>
      <c r="P107" s="113">
        <v>40909</v>
      </c>
      <c r="Q107" s="36">
        <f t="shared" si="3"/>
        <v>0</v>
      </c>
      <c r="R107" s="36">
        <f t="shared" si="2"/>
        <v>0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P102"/>
  <sheetViews>
    <sheetView workbookViewId="0">
      <selection activeCell="L88" sqref="L88"/>
    </sheetView>
  </sheetViews>
  <sheetFormatPr defaultRowHeight="15" x14ac:dyDescent="0.25"/>
  <cols>
    <col min="2" max="2" width="1.42578125" bestFit="1" customWidth="1"/>
    <col min="3" max="3" width="56" bestFit="1" customWidth="1"/>
    <col min="4" max="4" width="6" bestFit="1" customWidth="1"/>
    <col min="5" max="7" width="10.140625" bestFit="1" customWidth="1"/>
    <col min="10" max="10" width="12.7109375" bestFit="1" customWidth="1"/>
    <col min="14" max="14" width="12.7109375" bestFit="1" customWidth="1"/>
    <col min="16" max="16" width="13.42578125" customWidth="1"/>
  </cols>
  <sheetData>
    <row r="4" spans="2:16" x14ac:dyDescent="0.25">
      <c r="B4" s="66" t="s">
        <v>182</v>
      </c>
      <c r="C4" s="66" t="s">
        <v>140</v>
      </c>
      <c r="D4" s="66" t="s">
        <v>0</v>
      </c>
      <c r="E4" s="105">
        <v>40544</v>
      </c>
      <c r="F4" s="105">
        <v>40848</v>
      </c>
      <c r="G4" s="105">
        <v>40909</v>
      </c>
    </row>
    <row r="5" spans="2:16" x14ac:dyDescent="0.25">
      <c r="B5" s="65"/>
      <c r="C5" s="67" t="s">
        <v>513</v>
      </c>
      <c r="D5" s="65"/>
      <c r="E5" s="104">
        <v>3890400</v>
      </c>
      <c r="F5" s="104">
        <v>4610688</v>
      </c>
      <c r="G5" s="104">
        <v>-1793856</v>
      </c>
      <c r="J5" s="22" t="s">
        <v>531</v>
      </c>
      <c r="K5" s="22"/>
      <c r="L5" s="22"/>
      <c r="M5" s="22"/>
      <c r="N5" s="22"/>
      <c r="O5" s="22"/>
      <c r="P5" s="22"/>
    </row>
    <row r="6" spans="2:16" x14ac:dyDescent="0.25">
      <c r="B6" s="65"/>
      <c r="C6" s="67" t="s">
        <v>505</v>
      </c>
      <c r="D6" s="65"/>
      <c r="E6" s="104">
        <v>3890400</v>
      </c>
      <c r="F6" s="104">
        <v>4610688</v>
      </c>
      <c r="G6" s="104">
        <v>-1793856</v>
      </c>
    </row>
    <row r="7" spans="2:16" x14ac:dyDescent="0.25">
      <c r="B7" s="65"/>
      <c r="C7" s="67" t="s">
        <v>304</v>
      </c>
      <c r="D7" s="65">
        <v>12539</v>
      </c>
      <c r="E7" s="104">
        <v>350400</v>
      </c>
      <c r="F7" s="104">
        <v>0</v>
      </c>
      <c r="G7" s="104">
        <v>0</v>
      </c>
      <c r="J7" s="102">
        <f t="shared" ref="J7:J8" si="0">E7-N7</f>
        <v>0</v>
      </c>
      <c r="K7" s="6" t="s">
        <v>123</v>
      </c>
      <c r="L7" s="10">
        <v>40</v>
      </c>
      <c r="M7" s="6" t="s">
        <v>306</v>
      </c>
      <c r="N7" s="10">
        <v>350400</v>
      </c>
      <c r="O7" s="11">
        <v>28</v>
      </c>
      <c r="P7" s="6" t="s">
        <v>407</v>
      </c>
    </row>
    <row r="8" spans="2:16" x14ac:dyDescent="0.25">
      <c r="B8" s="65"/>
      <c r="C8" s="67" t="s">
        <v>304</v>
      </c>
      <c r="D8" s="65">
        <v>12443</v>
      </c>
      <c r="E8" s="104">
        <v>350400</v>
      </c>
      <c r="F8" s="104">
        <v>0</v>
      </c>
      <c r="G8" s="104">
        <v>0</v>
      </c>
      <c r="J8" s="102">
        <f t="shared" si="0"/>
        <v>0</v>
      </c>
      <c r="K8" s="6" t="s">
        <v>123</v>
      </c>
      <c r="L8" s="10">
        <v>40</v>
      </c>
      <c r="M8" s="6" t="s">
        <v>306</v>
      </c>
      <c r="N8" s="10">
        <v>350400</v>
      </c>
      <c r="O8" s="11">
        <v>28</v>
      </c>
      <c r="P8" s="6" t="s">
        <v>307</v>
      </c>
    </row>
    <row r="9" spans="2:16" x14ac:dyDescent="0.25">
      <c r="B9" s="65"/>
      <c r="C9" s="67" t="s">
        <v>304</v>
      </c>
      <c r="D9" s="65">
        <v>12459</v>
      </c>
      <c r="E9" s="104">
        <v>350400</v>
      </c>
      <c r="F9" s="104">
        <v>0</v>
      </c>
      <c r="G9" s="104">
        <v>0</v>
      </c>
      <c r="J9" s="102">
        <f>E9-N9</f>
        <v>0</v>
      </c>
      <c r="K9" s="6" t="s">
        <v>123</v>
      </c>
      <c r="L9" s="10">
        <v>40</v>
      </c>
      <c r="M9" s="6" t="s">
        <v>306</v>
      </c>
      <c r="N9" s="10">
        <v>350400</v>
      </c>
      <c r="O9" s="11">
        <v>28</v>
      </c>
      <c r="P9" s="6" t="s">
        <v>407</v>
      </c>
    </row>
    <row r="10" spans="2:16" x14ac:dyDescent="0.25">
      <c r="B10" s="65"/>
      <c r="C10" s="67" t="s">
        <v>304</v>
      </c>
      <c r="D10" s="65">
        <v>12461</v>
      </c>
      <c r="E10" s="104">
        <v>359160</v>
      </c>
      <c r="F10" s="104">
        <v>0</v>
      </c>
      <c r="G10" s="104">
        <v>0</v>
      </c>
      <c r="J10" s="102">
        <f t="shared" ref="J10:J14" si="1">E10-N10</f>
        <v>0</v>
      </c>
      <c r="K10" s="6" t="s">
        <v>123</v>
      </c>
      <c r="L10" s="10">
        <v>41</v>
      </c>
      <c r="M10" s="6" t="s">
        <v>306</v>
      </c>
      <c r="N10" s="10">
        <v>359160</v>
      </c>
      <c r="O10" s="11">
        <v>29</v>
      </c>
      <c r="P10" s="6" t="s">
        <v>407</v>
      </c>
    </row>
    <row r="11" spans="2:16" x14ac:dyDescent="0.25">
      <c r="B11" s="65"/>
      <c r="C11" s="67" t="s">
        <v>304</v>
      </c>
      <c r="D11" s="65">
        <v>12463</v>
      </c>
      <c r="E11" s="104">
        <v>-367920</v>
      </c>
      <c r="F11" s="104">
        <v>0</v>
      </c>
      <c r="G11" s="104">
        <v>0</v>
      </c>
      <c r="J11" s="102">
        <f t="shared" si="1"/>
        <v>0</v>
      </c>
      <c r="K11" s="6" t="s">
        <v>133</v>
      </c>
      <c r="L11" s="10">
        <v>-42</v>
      </c>
      <c r="M11" s="6" t="s">
        <v>306</v>
      </c>
      <c r="N11" s="10">
        <v>-367920</v>
      </c>
      <c r="O11" s="11">
        <v>30</v>
      </c>
      <c r="P11" s="6" t="s">
        <v>407</v>
      </c>
    </row>
    <row r="12" spans="2:16" x14ac:dyDescent="0.25">
      <c r="B12" s="65"/>
      <c r="C12" s="67" t="s">
        <v>304</v>
      </c>
      <c r="D12" s="65">
        <v>12363</v>
      </c>
      <c r="E12" s="104">
        <v>350400</v>
      </c>
      <c r="F12" s="104">
        <v>0</v>
      </c>
      <c r="G12" s="104">
        <v>0</v>
      </c>
      <c r="J12" s="102">
        <f t="shared" si="1"/>
        <v>0</v>
      </c>
      <c r="K12" s="6" t="s">
        <v>123</v>
      </c>
      <c r="L12" s="10">
        <v>40</v>
      </c>
      <c r="M12" s="6" t="s">
        <v>306</v>
      </c>
      <c r="N12" s="10">
        <v>350400</v>
      </c>
      <c r="O12" s="11">
        <v>28</v>
      </c>
      <c r="P12" s="6" t="s">
        <v>307</v>
      </c>
    </row>
    <row r="13" spans="2:16" x14ac:dyDescent="0.25">
      <c r="B13" s="65"/>
      <c r="C13" s="67" t="s">
        <v>304</v>
      </c>
      <c r="D13" s="65">
        <v>12365</v>
      </c>
      <c r="E13" s="104">
        <v>359160</v>
      </c>
      <c r="F13" s="104">
        <v>0</v>
      </c>
      <c r="G13" s="104">
        <v>0</v>
      </c>
      <c r="J13" s="102">
        <f t="shared" si="1"/>
        <v>0</v>
      </c>
      <c r="K13" s="6" t="s">
        <v>123</v>
      </c>
      <c r="L13" s="10">
        <v>41</v>
      </c>
      <c r="M13" s="6" t="s">
        <v>306</v>
      </c>
      <c r="N13" s="10">
        <v>359160</v>
      </c>
      <c r="O13" s="11">
        <v>29</v>
      </c>
      <c r="P13" s="6" t="s">
        <v>307</v>
      </c>
    </row>
    <row r="14" spans="2:16" x14ac:dyDescent="0.25">
      <c r="B14" s="65"/>
      <c r="C14" s="67" t="s">
        <v>304</v>
      </c>
      <c r="D14" s="65">
        <v>12367</v>
      </c>
      <c r="E14" s="104">
        <v>-367920</v>
      </c>
      <c r="F14" s="104">
        <v>0</v>
      </c>
      <c r="G14" s="104">
        <v>0</v>
      </c>
      <c r="J14" s="102">
        <f t="shared" si="1"/>
        <v>0</v>
      </c>
      <c r="K14" s="6" t="s">
        <v>133</v>
      </c>
      <c r="L14" s="10">
        <v>-42</v>
      </c>
      <c r="M14" s="6" t="s">
        <v>306</v>
      </c>
      <c r="N14" s="10">
        <v>-367920</v>
      </c>
      <c r="O14" s="11">
        <v>30</v>
      </c>
      <c r="P14" s="6" t="s">
        <v>307</v>
      </c>
    </row>
    <row r="15" spans="2:16" x14ac:dyDescent="0.25">
      <c r="B15" s="65"/>
      <c r="C15" s="67" t="s">
        <v>304</v>
      </c>
      <c r="D15" s="65">
        <v>12543</v>
      </c>
      <c r="E15" s="104">
        <v>0</v>
      </c>
      <c r="F15" s="104">
        <v>350400</v>
      </c>
      <c r="G15" s="104">
        <v>0</v>
      </c>
      <c r="J15" s="102">
        <f t="shared" ref="J15:J16" si="2">F15-N15</f>
        <v>0</v>
      </c>
      <c r="K15" s="6" t="s">
        <v>123</v>
      </c>
      <c r="L15" s="10">
        <v>40</v>
      </c>
      <c r="M15" s="6" t="s">
        <v>306</v>
      </c>
      <c r="N15" s="10">
        <v>350400</v>
      </c>
      <c r="O15" s="11">
        <v>28</v>
      </c>
      <c r="P15" s="6" t="s">
        <v>407</v>
      </c>
    </row>
    <row r="16" spans="2:16" x14ac:dyDescent="0.25">
      <c r="B16" s="65"/>
      <c r="C16" s="67" t="s">
        <v>304</v>
      </c>
      <c r="D16" s="65">
        <v>12447</v>
      </c>
      <c r="E16" s="104">
        <v>0</v>
      </c>
      <c r="F16" s="104">
        <v>350400</v>
      </c>
      <c r="G16" s="104">
        <v>0</v>
      </c>
      <c r="J16" s="102">
        <f t="shared" si="2"/>
        <v>0</v>
      </c>
      <c r="K16" s="6" t="s">
        <v>123</v>
      </c>
      <c r="L16" s="10">
        <v>40</v>
      </c>
      <c r="M16" s="6" t="s">
        <v>306</v>
      </c>
      <c r="N16" s="10">
        <v>350400</v>
      </c>
      <c r="O16" s="11">
        <v>28</v>
      </c>
      <c r="P16" s="6" t="s">
        <v>307</v>
      </c>
    </row>
    <row r="17" spans="3:16" x14ac:dyDescent="0.25">
      <c r="C17" s="67" t="s">
        <v>304</v>
      </c>
      <c r="D17" s="65">
        <v>12465</v>
      </c>
      <c r="E17" s="104">
        <v>0</v>
      </c>
      <c r="F17" s="104">
        <v>350400</v>
      </c>
      <c r="G17" s="104">
        <v>0</v>
      </c>
      <c r="J17" s="102">
        <f>F17-N17</f>
        <v>0</v>
      </c>
      <c r="K17" s="6" t="s">
        <v>123</v>
      </c>
      <c r="L17" s="10">
        <v>40</v>
      </c>
      <c r="M17" s="6" t="s">
        <v>306</v>
      </c>
      <c r="N17" s="10">
        <v>350400</v>
      </c>
      <c r="O17" s="11">
        <v>28</v>
      </c>
      <c r="P17" s="6" t="s">
        <v>407</v>
      </c>
    </row>
    <row r="18" spans="3:16" x14ac:dyDescent="0.25">
      <c r="C18" s="67" t="s">
        <v>304</v>
      </c>
      <c r="D18" s="65">
        <v>12469</v>
      </c>
      <c r="E18" s="104">
        <v>0</v>
      </c>
      <c r="F18" s="104">
        <v>-367920</v>
      </c>
      <c r="G18" s="104">
        <v>0</v>
      </c>
      <c r="J18" s="102">
        <f>F18-N18</f>
        <v>0</v>
      </c>
      <c r="K18" s="6" t="s">
        <v>133</v>
      </c>
      <c r="L18" s="10">
        <v>-42</v>
      </c>
      <c r="M18" s="6" t="s">
        <v>306</v>
      </c>
      <c r="N18" s="10">
        <v>-367920</v>
      </c>
      <c r="O18" s="11">
        <v>30</v>
      </c>
      <c r="P18" s="6" t="s">
        <v>407</v>
      </c>
    </row>
    <row r="19" spans="3:16" x14ac:dyDescent="0.25">
      <c r="C19" s="67" t="s">
        <v>304</v>
      </c>
      <c r="D19" s="65">
        <v>12467</v>
      </c>
      <c r="E19" s="104">
        <v>0</v>
      </c>
      <c r="F19" s="104">
        <v>359160</v>
      </c>
      <c r="G19" s="104">
        <v>0</v>
      </c>
    </row>
    <row r="20" spans="3:16" x14ac:dyDescent="0.25">
      <c r="C20" s="67" t="s">
        <v>304</v>
      </c>
      <c r="D20" s="65">
        <v>12369</v>
      </c>
      <c r="E20" s="104">
        <v>0</v>
      </c>
      <c r="F20" s="104">
        <v>350400</v>
      </c>
      <c r="G20" s="104">
        <v>0</v>
      </c>
    </row>
    <row r="21" spans="3:16" x14ac:dyDescent="0.25">
      <c r="C21" s="67" t="s">
        <v>304</v>
      </c>
      <c r="D21" s="65">
        <v>12373</v>
      </c>
      <c r="E21" s="104">
        <v>0</v>
      </c>
      <c r="F21" s="104">
        <v>-367920</v>
      </c>
      <c r="G21" s="104">
        <v>0</v>
      </c>
    </row>
    <row r="22" spans="3:16" x14ac:dyDescent="0.25">
      <c r="C22" s="67" t="s">
        <v>304</v>
      </c>
      <c r="D22" s="65">
        <v>12371</v>
      </c>
      <c r="E22" s="104">
        <v>0</v>
      </c>
      <c r="F22" s="104">
        <v>359160</v>
      </c>
      <c r="G22" s="104">
        <v>0</v>
      </c>
    </row>
    <row r="23" spans="3:16" x14ac:dyDescent="0.25">
      <c r="C23" s="67" t="s">
        <v>324</v>
      </c>
      <c r="D23" s="65">
        <v>12541</v>
      </c>
      <c r="E23" s="104">
        <v>351360</v>
      </c>
      <c r="F23" s="104">
        <v>0</v>
      </c>
      <c r="G23" s="104">
        <v>0</v>
      </c>
    </row>
    <row r="24" spans="3:16" x14ac:dyDescent="0.25">
      <c r="C24" s="67" t="s">
        <v>324</v>
      </c>
      <c r="D24" s="65">
        <v>12445</v>
      </c>
      <c r="E24" s="104">
        <v>351360</v>
      </c>
      <c r="F24" s="104">
        <v>0</v>
      </c>
      <c r="G24" s="104">
        <v>0</v>
      </c>
    </row>
    <row r="25" spans="3:16" x14ac:dyDescent="0.25">
      <c r="C25" s="67" t="s">
        <v>324</v>
      </c>
      <c r="D25" s="65">
        <v>12471</v>
      </c>
      <c r="E25" s="104">
        <v>351360</v>
      </c>
      <c r="F25" s="104">
        <v>0</v>
      </c>
      <c r="G25" s="104">
        <v>0</v>
      </c>
    </row>
    <row r="26" spans="3:16" x14ac:dyDescent="0.25">
      <c r="C26" s="67" t="s">
        <v>324</v>
      </c>
      <c r="D26" s="65">
        <v>12473</v>
      </c>
      <c r="E26" s="104">
        <v>360144</v>
      </c>
      <c r="F26" s="104">
        <v>0</v>
      </c>
      <c r="G26" s="104">
        <v>0</v>
      </c>
    </row>
    <row r="27" spans="3:16" x14ac:dyDescent="0.25">
      <c r="C27" s="67" t="s">
        <v>324</v>
      </c>
      <c r="D27" s="65">
        <v>12475</v>
      </c>
      <c r="E27" s="104">
        <v>-368928</v>
      </c>
      <c r="F27" s="104">
        <v>0</v>
      </c>
      <c r="G27" s="104">
        <v>0</v>
      </c>
    </row>
    <row r="28" spans="3:16" x14ac:dyDescent="0.25">
      <c r="C28" s="67" t="s">
        <v>324</v>
      </c>
      <c r="D28" s="65">
        <v>12375</v>
      </c>
      <c r="E28" s="104">
        <v>351360</v>
      </c>
      <c r="F28" s="104">
        <v>0</v>
      </c>
      <c r="G28" s="104">
        <v>0</v>
      </c>
    </row>
    <row r="29" spans="3:16" x14ac:dyDescent="0.25">
      <c r="C29" s="67" t="s">
        <v>324</v>
      </c>
      <c r="D29" s="65">
        <v>12377</v>
      </c>
      <c r="E29" s="104">
        <v>360144</v>
      </c>
      <c r="F29" s="104">
        <v>0</v>
      </c>
      <c r="G29" s="104">
        <v>0</v>
      </c>
    </row>
    <row r="30" spans="3:16" x14ac:dyDescent="0.25">
      <c r="C30" s="67" t="s">
        <v>324</v>
      </c>
      <c r="D30" s="65">
        <v>12379</v>
      </c>
      <c r="E30" s="104">
        <v>-368928</v>
      </c>
      <c r="F30" s="104">
        <v>0</v>
      </c>
      <c r="G30" s="104">
        <v>0</v>
      </c>
    </row>
    <row r="31" spans="3:16" x14ac:dyDescent="0.25">
      <c r="C31" s="67" t="s">
        <v>324</v>
      </c>
      <c r="D31" s="65">
        <v>12545</v>
      </c>
      <c r="E31" s="104">
        <v>0</v>
      </c>
      <c r="F31" s="104">
        <v>351360</v>
      </c>
      <c r="G31" s="104">
        <v>0</v>
      </c>
    </row>
    <row r="32" spans="3:16" x14ac:dyDescent="0.25">
      <c r="C32" s="67" t="s">
        <v>324</v>
      </c>
      <c r="D32" s="65">
        <v>12449</v>
      </c>
      <c r="E32" s="104">
        <v>0</v>
      </c>
      <c r="F32" s="104">
        <v>351360</v>
      </c>
      <c r="G32" s="104">
        <v>0</v>
      </c>
    </row>
    <row r="33" spans="3:16" x14ac:dyDescent="0.25">
      <c r="C33" s="67" t="s">
        <v>324</v>
      </c>
      <c r="D33" s="65">
        <v>12477</v>
      </c>
      <c r="E33" s="104">
        <v>0</v>
      </c>
      <c r="F33" s="104">
        <v>351360</v>
      </c>
      <c r="G33" s="104">
        <v>0</v>
      </c>
    </row>
    <row r="34" spans="3:16" x14ac:dyDescent="0.25">
      <c r="C34" s="67" t="s">
        <v>324</v>
      </c>
      <c r="D34" s="65">
        <v>12481</v>
      </c>
      <c r="E34" s="104">
        <v>0</v>
      </c>
      <c r="F34" s="104">
        <v>-368928</v>
      </c>
      <c r="G34" s="104">
        <v>0</v>
      </c>
    </row>
    <row r="35" spans="3:16" x14ac:dyDescent="0.25">
      <c r="C35" s="67" t="s">
        <v>324</v>
      </c>
      <c r="D35" s="65">
        <v>12479</v>
      </c>
      <c r="E35" s="104">
        <v>0</v>
      </c>
      <c r="F35" s="104">
        <v>360144</v>
      </c>
      <c r="G35" s="104">
        <v>0</v>
      </c>
    </row>
    <row r="36" spans="3:16" x14ac:dyDescent="0.25">
      <c r="C36" s="67" t="s">
        <v>324</v>
      </c>
      <c r="D36" s="65">
        <v>12455</v>
      </c>
      <c r="E36" s="104">
        <v>0</v>
      </c>
      <c r="F36" s="104">
        <v>360144</v>
      </c>
      <c r="G36" s="104">
        <v>0</v>
      </c>
    </row>
    <row r="37" spans="3:16" x14ac:dyDescent="0.25">
      <c r="C37" s="67" t="s">
        <v>324</v>
      </c>
      <c r="D37" s="65">
        <v>12381</v>
      </c>
      <c r="E37" s="104">
        <v>0</v>
      </c>
      <c r="F37" s="104">
        <v>351360</v>
      </c>
      <c r="G37" s="104">
        <v>0</v>
      </c>
    </row>
    <row r="38" spans="3:16" x14ac:dyDescent="0.25">
      <c r="C38" s="67" t="s">
        <v>324</v>
      </c>
      <c r="D38" s="65">
        <v>12385</v>
      </c>
      <c r="E38" s="104">
        <v>0</v>
      </c>
      <c r="F38" s="104">
        <v>-368928</v>
      </c>
      <c r="G38" s="104">
        <v>0</v>
      </c>
    </row>
    <row r="39" spans="3:16" x14ac:dyDescent="0.25">
      <c r="C39" s="67" t="s">
        <v>324</v>
      </c>
      <c r="D39" s="65">
        <v>12383</v>
      </c>
      <c r="E39" s="104">
        <v>0</v>
      </c>
      <c r="F39" s="104">
        <v>360144</v>
      </c>
      <c r="G39" s="104">
        <v>0</v>
      </c>
    </row>
    <row r="40" spans="3:16" x14ac:dyDescent="0.25">
      <c r="C40" s="67" t="s">
        <v>304</v>
      </c>
      <c r="D40" s="65">
        <v>12547</v>
      </c>
      <c r="E40" s="104">
        <v>0</v>
      </c>
      <c r="F40" s="104">
        <v>0</v>
      </c>
      <c r="G40" s="104">
        <v>350400</v>
      </c>
      <c r="J40" s="102">
        <f>G40-N40</f>
        <v>0</v>
      </c>
      <c r="K40" s="6" t="s">
        <v>123</v>
      </c>
      <c r="L40" s="10">
        <v>40</v>
      </c>
      <c r="M40" s="6" t="s">
        <v>306</v>
      </c>
      <c r="N40" s="10">
        <v>350400</v>
      </c>
      <c r="O40" s="11">
        <v>28</v>
      </c>
      <c r="P40" s="6" t="s">
        <v>407</v>
      </c>
    </row>
    <row r="41" spans="3:16" x14ac:dyDescent="0.25">
      <c r="C41" s="67" t="s">
        <v>304</v>
      </c>
      <c r="D41" s="65">
        <v>12451</v>
      </c>
      <c r="E41" s="104">
        <v>0</v>
      </c>
      <c r="F41" s="104">
        <v>0</v>
      </c>
      <c r="G41" s="104">
        <v>350400</v>
      </c>
    </row>
    <row r="42" spans="3:16" x14ac:dyDescent="0.25">
      <c r="C42" s="67" t="s">
        <v>304</v>
      </c>
      <c r="D42" s="65">
        <v>12483</v>
      </c>
      <c r="E42" s="104">
        <v>0</v>
      </c>
      <c r="F42" s="104">
        <v>0</v>
      </c>
      <c r="G42" s="104">
        <v>-367920</v>
      </c>
    </row>
    <row r="43" spans="3:16" x14ac:dyDescent="0.25">
      <c r="C43" s="67" t="s">
        <v>304</v>
      </c>
      <c r="D43" s="65">
        <v>12387</v>
      </c>
      <c r="E43" s="104">
        <v>0</v>
      </c>
      <c r="F43" s="104">
        <v>0</v>
      </c>
      <c r="G43" s="104">
        <v>-367920</v>
      </c>
    </row>
    <row r="44" spans="3:16" x14ac:dyDescent="0.25">
      <c r="C44" s="67" t="s">
        <v>324</v>
      </c>
      <c r="D44" s="65">
        <v>12549</v>
      </c>
      <c r="E44" s="104">
        <v>0</v>
      </c>
      <c r="F44" s="104">
        <v>0</v>
      </c>
      <c r="G44" s="104">
        <v>351360</v>
      </c>
    </row>
    <row r="45" spans="3:16" x14ac:dyDescent="0.25">
      <c r="C45" s="67" t="s">
        <v>324</v>
      </c>
      <c r="D45" s="65">
        <v>12453</v>
      </c>
      <c r="E45" s="104">
        <v>0</v>
      </c>
      <c r="F45" s="104">
        <v>0</v>
      </c>
      <c r="G45" s="104">
        <v>351360</v>
      </c>
    </row>
    <row r="46" spans="3:16" x14ac:dyDescent="0.25">
      <c r="C46" s="67" t="s">
        <v>324</v>
      </c>
      <c r="D46" s="65">
        <v>12485</v>
      </c>
      <c r="E46" s="104">
        <v>0</v>
      </c>
      <c r="F46" s="104">
        <v>0</v>
      </c>
      <c r="G46" s="104">
        <v>-368928</v>
      </c>
    </row>
    <row r="47" spans="3:16" x14ac:dyDescent="0.25">
      <c r="C47" s="67" t="s">
        <v>324</v>
      </c>
      <c r="D47" s="65">
        <v>12389</v>
      </c>
      <c r="E47" s="104">
        <v>0</v>
      </c>
      <c r="F47" s="104">
        <v>0</v>
      </c>
      <c r="G47" s="104">
        <v>-368928</v>
      </c>
    </row>
    <row r="48" spans="3:16" x14ac:dyDescent="0.25">
      <c r="C48" s="67" t="s">
        <v>337</v>
      </c>
      <c r="D48" s="65">
        <v>12487</v>
      </c>
      <c r="E48" s="104">
        <v>-31248</v>
      </c>
      <c r="F48" s="104">
        <v>0</v>
      </c>
      <c r="G48" s="104">
        <v>0</v>
      </c>
    </row>
    <row r="49" spans="3:7" x14ac:dyDescent="0.25">
      <c r="C49" s="67" t="s">
        <v>337</v>
      </c>
      <c r="D49" s="65">
        <v>12391</v>
      </c>
      <c r="E49" s="104">
        <v>-31248</v>
      </c>
      <c r="F49" s="104">
        <v>0</v>
      </c>
      <c r="G49" s="104">
        <v>0</v>
      </c>
    </row>
    <row r="50" spans="3:7" x14ac:dyDescent="0.25">
      <c r="C50" s="67" t="s">
        <v>340</v>
      </c>
      <c r="D50" s="65">
        <v>12489</v>
      </c>
      <c r="E50" s="104">
        <v>-31248</v>
      </c>
      <c r="F50" s="104">
        <v>0</v>
      </c>
      <c r="G50" s="104">
        <v>0</v>
      </c>
    </row>
    <row r="51" spans="3:7" x14ac:dyDescent="0.25">
      <c r="C51" s="67" t="s">
        <v>340</v>
      </c>
      <c r="D51" s="65">
        <v>12393</v>
      </c>
      <c r="E51" s="104">
        <v>-31248</v>
      </c>
      <c r="F51" s="104">
        <v>0</v>
      </c>
      <c r="G51" s="104">
        <v>0</v>
      </c>
    </row>
    <row r="52" spans="3:7" x14ac:dyDescent="0.25">
      <c r="C52" s="67" t="s">
        <v>337</v>
      </c>
      <c r="D52" s="65">
        <v>12491</v>
      </c>
      <c r="E52" s="104">
        <v>0</v>
      </c>
      <c r="F52" s="104">
        <v>-31248</v>
      </c>
      <c r="G52" s="104">
        <v>0</v>
      </c>
    </row>
    <row r="53" spans="3:7" x14ac:dyDescent="0.25">
      <c r="C53" s="67" t="s">
        <v>337</v>
      </c>
      <c r="D53" s="65">
        <v>12395</v>
      </c>
      <c r="E53" s="104">
        <v>0</v>
      </c>
      <c r="F53" s="104">
        <v>-31248</v>
      </c>
      <c r="G53" s="104">
        <v>0</v>
      </c>
    </row>
    <row r="54" spans="3:7" x14ac:dyDescent="0.25">
      <c r="C54" s="67" t="s">
        <v>340</v>
      </c>
      <c r="D54" s="65">
        <v>12493</v>
      </c>
      <c r="E54" s="104">
        <v>0</v>
      </c>
      <c r="F54" s="104">
        <v>-31248</v>
      </c>
      <c r="G54" s="104">
        <v>0</v>
      </c>
    </row>
    <row r="55" spans="3:7" x14ac:dyDescent="0.25">
      <c r="C55" s="67" t="s">
        <v>340</v>
      </c>
      <c r="D55" s="65">
        <v>12397</v>
      </c>
      <c r="E55" s="104">
        <v>0</v>
      </c>
      <c r="F55" s="104">
        <v>-31248</v>
      </c>
      <c r="G55" s="104">
        <v>0</v>
      </c>
    </row>
    <row r="56" spans="3:7" x14ac:dyDescent="0.25">
      <c r="C56" s="67" t="s">
        <v>337</v>
      </c>
      <c r="D56" s="65">
        <v>12495</v>
      </c>
      <c r="E56" s="104">
        <v>0</v>
      </c>
      <c r="F56" s="104">
        <v>0</v>
      </c>
      <c r="G56" s="104">
        <v>-31248</v>
      </c>
    </row>
    <row r="57" spans="3:7" x14ac:dyDescent="0.25">
      <c r="C57" s="67" t="s">
        <v>337</v>
      </c>
      <c r="D57" s="65">
        <v>12399</v>
      </c>
      <c r="E57" s="104">
        <v>0</v>
      </c>
      <c r="F57" s="104">
        <v>0</v>
      </c>
      <c r="G57" s="104">
        <v>-31248</v>
      </c>
    </row>
    <row r="58" spans="3:7" x14ac:dyDescent="0.25">
      <c r="C58" s="67" t="s">
        <v>340</v>
      </c>
      <c r="D58" s="65">
        <v>12497</v>
      </c>
      <c r="E58" s="104">
        <v>0</v>
      </c>
      <c r="F58" s="104">
        <v>0</v>
      </c>
      <c r="G58" s="104">
        <v>-31248</v>
      </c>
    </row>
    <row r="59" spans="3:7" x14ac:dyDescent="0.25">
      <c r="C59" s="67" t="s">
        <v>340</v>
      </c>
      <c r="D59" s="65">
        <v>12401</v>
      </c>
      <c r="E59" s="104">
        <v>0</v>
      </c>
      <c r="F59" s="104">
        <v>0</v>
      </c>
      <c r="G59" s="104">
        <v>-31248</v>
      </c>
    </row>
    <row r="60" spans="3:7" x14ac:dyDescent="0.25">
      <c r="C60" s="67" t="s">
        <v>351</v>
      </c>
      <c r="D60" s="65">
        <v>12499</v>
      </c>
      <c r="E60" s="104">
        <v>350400</v>
      </c>
      <c r="F60" s="104">
        <v>0</v>
      </c>
      <c r="G60" s="104">
        <v>0</v>
      </c>
    </row>
    <row r="61" spans="3:7" x14ac:dyDescent="0.25">
      <c r="C61" s="67" t="s">
        <v>351</v>
      </c>
      <c r="D61" s="65">
        <v>12501</v>
      </c>
      <c r="E61" s="104">
        <v>359160</v>
      </c>
      <c r="F61" s="104">
        <v>0</v>
      </c>
      <c r="G61" s="104">
        <v>0</v>
      </c>
    </row>
    <row r="62" spans="3:7" x14ac:dyDescent="0.25">
      <c r="C62" s="67" t="s">
        <v>351</v>
      </c>
      <c r="D62" s="65">
        <v>12503</v>
      </c>
      <c r="E62" s="104">
        <v>-367920</v>
      </c>
      <c r="F62" s="104">
        <v>0</v>
      </c>
      <c r="G62" s="104">
        <v>0</v>
      </c>
    </row>
    <row r="63" spans="3:7" x14ac:dyDescent="0.25">
      <c r="C63" s="67" t="s">
        <v>351</v>
      </c>
      <c r="D63" s="65">
        <v>12403</v>
      </c>
      <c r="E63" s="104">
        <v>350400</v>
      </c>
      <c r="F63" s="104">
        <v>0</v>
      </c>
      <c r="G63" s="104">
        <v>0</v>
      </c>
    </row>
    <row r="64" spans="3:7" x14ac:dyDescent="0.25">
      <c r="C64" s="67" t="s">
        <v>351</v>
      </c>
      <c r="D64" s="65">
        <v>12405</v>
      </c>
      <c r="E64" s="104">
        <v>359160</v>
      </c>
      <c r="F64" s="104">
        <v>0</v>
      </c>
      <c r="G64" s="104">
        <v>0</v>
      </c>
    </row>
    <row r="65" spans="3:7" x14ac:dyDescent="0.25">
      <c r="C65" s="67" t="s">
        <v>351</v>
      </c>
      <c r="D65" s="65">
        <v>12407</v>
      </c>
      <c r="E65" s="104">
        <v>-367920</v>
      </c>
      <c r="F65" s="104">
        <v>0</v>
      </c>
      <c r="G65" s="104">
        <v>0</v>
      </c>
    </row>
    <row r="66" spans="3:7" x14ac:dyDescent="0.25">
      <c r="C66" s="67" t="s">
        <v>351</v>
      </c>
      <c r="D66" s="65">
        <v>12505</v>
      </c>
      <c r="E66" s="104">
        <v>0</v>
      </c>
      <c r="F66" s="104">
        <v>350400</v>
      </c>
      <c r="G66" s="104">
        <v>0</v>
      </c>
    </row>
    <row r="67" spans="3:7" x14ac:dyDescent="0.25">
      <c r="C67" s="67" t="s">
        <v>351</v>
      </c>
      <c r="D67" s="65">
        <v>12509</v>
      </c>
      <c r="E67" s="104">
        <v>0</v>
      </c>
      <c r="F67" s="104">
        <v>-367920</v>
      </c>
      <c r="G67" s="104">
        <v>0</v>
      </c>
    </row>
    <row r="68" spans="3:7" x14ac:dyDescent="0.25">
      <c r="C68" s="67" t="s">
        <v>351</v>
      </c>
      <c r="D68" s="65">
        <v>12507</v>
      </c>
      <c r="E68" s="104">
        <v>0</v>
      </c>
      <c r="F68" s="104">
        <v>359160</v>
      </c>
      <c r="G68" s="104">
        <v>0</v>
      </c>
    </row>
    <row r="69" spans="3:7" x14ac:dyDescent="0.25">
      <c r="C69" s="67" t="s">
        <v>351</v>
      </c>
      <c r="D69" s="65">
        <v>12409</v>
      </c>
      <c r="E69" s="104">
        <v>0</v>
      </c>
      <c r="F69" s="104">
        <v>350400</v>
      </c>
      <c r="G69" s="104">
        <v>0</v>
      </c>
    </row>
    <row r="70" spans="3:7" x14ac:dyDescent="0.25">
      <c r="C70" s="67" t="s">
        <v>351</v>
      </c>
      <c r="D70" s="65">
        <v>12413</v>
      </c>
      <c r="E70" s="104">
        <v>0</v>
      </c>
      <c r="F70" s="104">
        <v>-367920</v>
      </c>
      <c r="G70" s="104">
        <v>0</v>
      </c>
    </row>
    <row r="71" spans="3:7" x14ac:dyDescent="0.25">
      <c r="C71" s="67" t="s">
        <v>351</v>
      </c>
      <c r="D71" s="65">
        <v>12411</v>
      </c>
      <c r="E71" s="104">
        <v>0</v>
      </c>
      <c r="F71" s="104">
        <v>359160</v>
      </c>
      <c r="G71" s="104">
        <v>0</v>
      </c>
    </row>
    <row r="72" spans="3:7" x14ac:dyDescent="0.25">
      <c r="C72" s="67" t="s">
        <v>361</v>
      </c>
      <c r="D72" s="65">
        <v>12511</v>
      </c>
      <c r="E72" s="104">
        <v>351360</v>
      </c>
      <c r="F72" s="104">
        <v>0</v>
      </c>
      <c r="G72" s="104">
        <v>0</v>
      </c>
    </row>
    <row r="73" spans="3:7" x14ac:dyDescent="0.25">
      <c r="C73" s="67" t="s">
        <v>361</v>
      </c>
      <c r="D73" s="65">
        <v>12513</v>
      </c>
      <c r="E73" s="104">
        <v>360144</v>
      </c>
      <c r="F73" s="104">
        <v>0</v>
      </c>
      <c r="G73" s="104">
        <v>0</v>
      </c>
    </row>
    <row r="74" spans="3:7" x14ac:dyDescent="0.25">
      <c r="C74" s="67" t="s">
        <v>361</v>
      </c>
      <c r="D74" s="65">
        <v>12515</v>
      </c>
      <c r="E74" s="104">
        <v>-368928</v>
      </c>
      <c r="F74" s="104">
        <v>0</v>
      </c>
      <c r="G74" s="104">
        <v>0</v>
      </c>
    </row>
    <row r="75" spans="3:7" x14ac:dyDescent="0.25">
      <c r="C75" s="67" t="s">
        <v>361</v>
      </c>
      <c r="D75" s="65">
        <v>12415</v>
      </c>
      <c r="E75" s="104">
        <v>351360</v>
      </c>
      <c r="F75" s="104">
        <v>0</v>
      </c>
      <c r="G75" s="104">
        <v>0</v>
      </c>
    </row>
    <row r="76" spans="3:7" x14ac:dyDescent="0.25">
      <c r="C76" s="67" t="s">
        <v>361</v>
      </c>
      <c r="D76" s="65">
        <v>12417</v>
      </c>
      <c r="E76" s="104">
        <v>360144</v>
      </c>
      <c r="F76" s="104">
        <v>0</v>
      </c>
      <c r="G76" s="104">
        <v>0</v>
      </c>
    </row>
    <row r="77" spans="3:7" x14ac:dyDescent="0.25">
      <c r="C77" s="67" t="s">
        <v>361</v>
      </c>
      <c r="D77" s="65">
        <v>12419</v>
      </c>
      <c r="E77" s="104">
        <v>-368928</v>
      </c>
      <c r="F77" s="104">
        <v>0</v>
      </c>
      <c r="G77" s="104">
        <v>0</v>
      </c>
    </row>
    <row r="78" spans="3:7" x14ac:dyDescent="0.25">
      <c r="C78" s="67" t="s">
        <v>361</v>
      </c>
      <c r="D78" s="65">
        <v>12517</v>
      </c>
      <c r="E78" s="104">
        <v>0</v>
      </c>
      <c r="F78" s="104">
        <v>351360</v>
      </c>
      <c r="G78" s="104">
        <v>0</v>
      </c>
    </row>
    <row r="79" spans="3:7" x14ac:dyDescent="0.25">
      <c r="C79" s="67" t="s">
        <v>361</v>
      </c>
      <c r="D79" s="65">
        <v>12521</v>
      </c>
      <c r="E79" s="104">
        <v>0</v>
      </c>
      <c r="F79" s="104">
        <v>-368928</v>
      </c>
      <c r="G79" s="104">
        <v>0</v>
      </c>
    </row>
    <row r="80" spans="3:7" x14ac:dyDescent="0.25">
      <c r="C80" s="67" t="s">
        <v>361</v>
      </c>
      <c r="D80" s="65">
        <v>12519</v>
      </c>
      <c r="E80" s="104">
        <v>0</v>
      </c>
      <c r="F80" s="104">
        <v>360144</v>
      </c>
      <c r="G80" s="104">
        <v>0</v>
      </c>
    </row>
    <row r="81" spans="3:16" x14ac:dyDescent="0.25">
      <c r="C81" s="67" t="s">
        <v>361</v>
      </c>
      <c r="D81" s="65">
        <v>12421</v>
      </c>
      <c r="E81" s="104">
        <v>0</v>
      </c>
      <c r="F81" s="104">
        <v>351360</v>
      </c>
      <c r="G81" s="104">
        <v>0</v>
      </c>
    </row>
    <row r="82" spans="3:16" x14ac:dyDescent="0.25">
      <c r="C82" s="67" t="s">
        <v>361</v>
      </c>
      <c r="D82" s="65">
        <v>12425</v>
      </c>
      <c r="E82" s="104">
        <v>0</v>
      </c>
      <c r="F82" s="104">
        <v>-368928</v>
      </c>
      <c r="G82" s="104">
        <v>0</v>
      </c>
    </row>
    <row r="83" spans="3:16" x14ac:dyDescent="0.25">
      <c r="C83" s="67" t="s">
        <v>361</v>
      </c>
      <c r="D83" s="65">
        <v>12423</v>
      </c>
      <c r="E83" s="104">
        <v>0</v>
      </c>
      <c r="F83" s="104">
        <v>360144</v>
      </c>
      <c r="G83" s="104">
        <v>0</v>
      </c>
    </row>
    <row r="84" spans="3:16" x14ac:dyDescent="0.25">
      <c r="C84" s="67" t="s">
        <v>351</v>
      </c>
      <c r="D84" s="65">
        <v>12523</v>
      </c>
      <c r="E84" s="104">
        <v>0</v>
      </c>
      <c r="F84" s="104">
        <v>0</v>
      </c>
      <c r="G84" s="104">
        <v>-367920</v>
      </c>
      <c r="J84" s="102">
        <f>G84-N84</f>
        <v>0</v>
      </c>
      <c r="K84" s="6" t="s">
        <v>133</v>
      </c>
      <c r="L84" s="10">
        <v>-42</v>
      </c>
      <c r="M84" s="6" t="s">
        <v>306</v>
      </c>
      <c r="N84" s="10">
        <v>-367920</v>
      </c>
      <c r="O84" s="11">
        <v>30</v>
      </c>
      <c r="P84" s="6" t="s">
        <v>407</v>
      </c>
    </row>
    <row r="85" spans="3:16" x14ac:dyDescent="0.25">
      <c r="C85" s="67" t="s">
        <v>351</v>
      </c>
      <c r="D85" s="65">
        <v>12427</v>
      </c>
      <c r="E85" s="104">
        <v>0</v>
      </c>
      <c r="F85" s="104">
        <v>0</v>
      </c>
      <c r="G85" s="104">
        <v>-367920</v>
      </c>
    </row>
    <row r="86" spans="3:16" x14ac:dyDescent="0.25">
      <c r="C86" s="67" t="s">
        <v>361</v>
      </c>
      <c r="D86" s="65">
        <v>12525</v>
      </c>
      <c r="E86" s="104">
        <v>0</v>
      </c>
      <c r="F86" s="104">
        <v>0</v>
      </c>
      <c r="G86" s="104">
        <v>-368928</v>
      </c>
    </row>
    <row r="87" spans="3:16" x14ac:dyDescent="0.25">
      <c r="C87" s="67" t="s">
        <v>361</v>
      </c>
      <c r="D87" s="65">
        <v>12429</v>
      </c>
      <c r="E87" s="104">
        <v>0</v>
      </c>
      <c r="F87" s="104">
        <v>0</v>
      </c>
      <c r="G87" s="104">
        <v>-368928</v>
      </c>
    </row>
    <row r="88" spans="3:16" x14ac:dyDescent="0.25">
      <c r="C88" s="67" t="s">
        <v>374</v>
      </c>
      <c r="D88" s="65">
        <v>12527</v>
      </c>
      <c r="E88" s="104">
        <v>-31248</v>
      </c>
      <c r="F88" s="104">
        <v>0</v>
      </c>
      <c r="G88" s="104">
        <v>0</v>
      </c>
    </row>
    <row r="89" spans="3:16" x14ac:dyDescent="0.25">
      <c r="C89" s="67" t="s">
        <v>374</v>
      </c>
      <c r="D89" s="65">
        <v>12431</v>
      </c>
      <c r="E89" s="104">
        <v>-31248</v>
      </c>
      <c r="F89" s="104">
        <v>0</v>
      </c>
      <c r="G89" s="104">
        <v>0</v>
      </c>
    </row>
    <row r="90" spans="3:16" x14ac:dyDescent="0.25">
      <c r="C90" s="67" t="s">
        <v>377</v>
      </c>
      <c r="D90" s="65">
        <v>12529</v>
      </c>
      <c r="E90" s="104">
        <v>-31248</v>
      </c>
      <c r="F90" s="104">
        <v>0</v>
      </c>
      <c r="G90" s="104">
        <v>0</v>
      </c>
    </row>
    <row r="91" spans="3:16" x14ac:dyDescent="0.25">
      <c r="C91" s="67" t="s">
        <v>377</v>
      </c>
      <c r="D91" s="65">
        <v>12433</v>
      </c>
      <c r="E91" s="104">
        <v>-31248</v>
      </c>
      <c r="F91" s="104">
        <v>0</v>
      </c>
      <c r="G91" s="104">
        <v>0</v>
      </c>
    </row>
    <row r="92" spans="3:16" x14ac:dyDescent="0.25">
      <c r="C92" s="67" t="s">
        <v>374</v>
      </c>
      <c r="D92" s="65">
        <v>12531</v>
      </c>
      <c r="E92" s="104">
        <v>0</v>
      </c>
      <c r="F92" s="104">
        <v>-31248</v>
      </c>
      <c r="G92" s="104">
        <v>0</v>
      </c>
    </row>
    <row r="93" spans="3:16" x14ac:dyDescent="0.25">
      <c r="C93" s="67" t="s">
        <v>374</v>
      </c>
      <c r="D93" s="65">
        <v>12435</v>
      </c>
      <c r="E93" s="104">
        <v>0</v>
      </c>
      <c r="F93" s="104">
        <v>-31248</v>
      </c>
      <c r="G93" s="104">
        <v>0</v>
      </c>
    </row>
    <row r="94" spans="3:16" x14ac:dyDescent="0.25">
      <c r="C94" s="67" t="s">
        <v>377</v>
      </c>
      <c r="D94" s="65">
        <v>12533</v>
      </c>
      <c r="E94" s="104">
        <v>0</v>
      </c>
      <c r="F94" s="104">
        <v>-31248</v>
      </c>
      <c r="G94" s="104">
        <v>0</v>
      </c>
    </row>
    <row r="95" spans="3:16" x14ac:dyDescent="0.25">
      <c r="C95" s="67" t="s">
        <v>377</v>
      </c>
      <c r="D95" s="65">
        <v>12437</v>
      </c>
      <c r="E95" s="104">
        <v>0</v>
      </c>
      <c r="F95" s="104">
        <v>-31248</v>
      </c>
      <c r="G95" s="104">
        <v>0</v>
      </c>
    </row>
    <row r="96" spans="3:16" x14ac:dyDescent="0.25">
      <c r="C96" s="67" t="s">
        <v>374</v>
      </c>
      <c r="D96" s="65">
        <v>12535</v>
      </c>
      <c r="E96" s="104">
        <v>0</v>
      </c>
      <c r="F96" s="104">
        <v>0</v>
      </c>
      <c r="G96" s="104">
        <v>-31248</v>
      </c>
    </row>
    <row r="97" spans="3:7" x14ac:dyDescent="0.25">
      <c r="C97" s="67" t="s">
        <v>374</v>
      </c>
      <c r="D97" s="65">
        <v>12439</v>
      </c>
      <c r="E97" s="104">
        <v>0</v>
      </c>
      <c r="F97" s="104">
        <v>0</v>
      </c>
      <c r="G97" s="104">
        <v>-31248</v>
      </c>
    </row>
    <row r="98" spans="3:7" x14ac:dyDescent="0.25">
      <c r="C98" s="67" t="s">
        <v>377</v>
      </c>
      <c r="D98" s="65">
        <v>12537</v>
      </c>
      <c r="E98" s="104">
        <v>0</v>
      </c>
      <c r="F98" s="104">
        <v>0</v>
      </c>
      <c r="G98" s="104">
        <v>-31248</v>
      </c>
    </row>
    <row r="99" spans="3:7" x14ac:dyDescent="0.25">
      <c r="C99" s="67" t="s">
        <v>377</v>
      </c>
      <c r="D99" s="65">
        <v>12441</v>
      </c>
      <c r="E99" s="104">
        <v>0</v>
      </c>
      <c r="F99" s="104">
        <v>0</v>
      </c>
      <c r="G99" s="104">
        <v>-31248</v>
      </c>
    </row>
    <row r="100" spans="3:7" x14ac:dyDescent="0.25">
      <c r="C100" s="67" t="s">
        <v>324</v>
      </c>
      <c r="D100" s="65">
        <v>12457</v>
      </c>
      <c r="E100" s="104">
        <v>0</v>
      </c>
      <c r="F100" s="104">
        <v>360144</v>
      </c>
      <c r="G100" s="104">
        <v>0</v>
      </c>
    </row>
    <row r="101" spans="3:7" x14ac:dyDescent="0.25">
      <c r="C101" s="67" t="s">
        <v>125</v>
      </c>
      <c r="D101" s="65"/>
      <c r="E101" s="65"/>
      <c r="F101" s="65"/>
      <c r="G101" s="65"/>
    </row>
    <row r="102" spans="3:7" x14ac:dyDescent="0.25">
      <c r="C102" s="67" t="s">
        <v>125</v>
      </c>
      <c r="D102" s="65"/>
      <c r="E102" s="65"/>
      <c r="F102" s="65"/>
      <c r="G102" s="65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7"/>
  <sheetViews>
    <sheetView workbookViewId="0">
      <selection activeCell="H5" sqref="H5"/>
    </sheetView>
  </sheetViews>
  <sheetFormatPr defaultRowHeight="15" x14ac:dyDescent="0.25"/>
  <cols>
    <col min="1" max="1" width="19.140625" customWidth="1"/>
    <col min="3" max="3" width="10.140625" bestFit="1" customWidth="1"/>
    <col min="6" max="6" width="20.140625" customWidth="1"/>
  </cols>
  <sheetData>
    <row r="2" spans="1:12" x14ac:dyDescent="0.25">
      <c r="A2" s="15" t="s">
        <v>184</v>
      </c>
      <c r="B2" s="15"/>
      <c r="C2" s="16">
        <v>40848</v>
      </c>
      <c r="D2" s="15"/>
      <c r="E2" s="15"/>
      <c r="F2" s="15"/>
      <c r="G2" s="15"/>
      <c r="H2" s="15"/>
      <c r="I2" s="15"/>
      <c r="J2" s="15"/>
      <c r="K2" s="15"/>
      <c r="L2" s="15"/>
    </row>
    <row r="3" spans="1:12" x14ac:dyDescent="0.25">
      <c r="A3" s="15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</row>
    <row r="4" spans="1:12" x14ac:dyDescent="0.25">
      <c r="A4" s="15" t="s">
        <v>185</v>
      </c>
      <c r="B4" s="15" t="s">
        <v>124</v>
      </c>
      <c r="C4" s="15"/>
      <c r="D4" s="15"/>
      <c r="E4" s="15"/>
      <c r="F4" s="15" t="s">
        <v>199</v>
      </c>
      <c r="G4" s="15" t="s">
        <v>200</v>
      </c>
      <c r="H4" s="15"/>
      <c r="I4" s="15"/>
      <c r="J4" s="15"/>
      <c r="K4" s="15" t="s">
        <v>211</v>
      </c>
      <c r="L4" s="15" t="s">
        <v>124</v>
      </c>
    </row>
    <row r="5" spans="1:12" x14ac:dyDescent="0.25">
      <c r="A5" s="15"/>
      <c r="B5" s="15" t="s">
        <v>187</v>
      </c>
      <c r="C5" s="15"/>
      <c r="D5" s="15"/>
      <c r="E5" s="15"/>
      <c r="F5" s="15"/>
      <c r="G5" s="15" t="s">
        <v>187</v>
      </c>
      <c r="H5" s="15"/>
      <c r="I5" s="15"/>
      <c r="J5" s="15"/>
      <c r="K5" s="15"/>
      <c r="L5" s="15" t="s">
        <v>187</v>
      </c>
    </row>
    <row r="6" spans="1:12" x14ac:dyDescent="0.25">
      <c r="A6" t="s">
        <v>186</v>
      </c>
      <c r="B6">
        <v>15</v>
      </c>
      <c r="F6" t="s">
        <v>201</v>
      </c>
      <c r="G6">
        <v>1</v>
      </c>
      <c r="K6" t="s">
        <v>212</v>
      </c>
      <c r="L6">
        <v>77</v>
      </c>
    </row>
    <row r="7" spans="1:12" x14ac:dyDescent="0.25">
      <c r="A7" t="s">
        <v>191</v>
      </c>
      <c r="B7">
        <v>1</v>
      </c>
      <c r="F7" t="s">
        <v>202</v>
      </c>
      <c r="G7">
        <v>2</v>
      </c>
      <c r="K7" t="s">
        <v>213</v>
      </c>
      <c r="L7">
        <v>78</v>
      </c>
    </row>
    <row r="8" spans="1:12" s="2" customFormat="1" x14ac:dyDescent="0.25">
      <c r="A8" t="s">
        <v>195</v>
      </c>
      <c r="B8">
        <v>2</v>
      </c>
      <c r="F8" s="2" t="s">
        <v>203</v>
      </c>
      <c r="G8" s="2">
        <v>3</v>
      </c>
      <c r="K8" s="2" t="s">
        <v>214</v>
      </c>
      <c r="L8" s="2">
        <v>79</v>
      </c>
    </row>
    <row r="9" spans="1:12" s="2" customFormat="1" x14ac:dyDescent="0.25">
      <c r="A9" s="2" t="s">
        <v>192</v>
      </c>
      <c r="B9">
        <v>3</v>
      </c>
      <c r="F9" s="2" t="s">
        <v>204</v>
      </c>
      <c r="G9" s="2">
        <v>4</v>
      </c>
      <c r="K9" s="2" t="s">
        <v>215</v>
      </c>
      <c r="L9" s="2">
        <v>90</v>
      </c>
    </row>
    <row r="10" spans="1:12" x14ac:dyDescent="0.25">
      <c r="A10" s="2" t="s">
        <v>188</v>
      </c>
      <c r="B10">
        <v>16</v>
      </c>
      <c r="F10" t="s">
        <v>205</v>
      </c>
      <c r="G10">
        <v>5</v>
      </c>
      <c r="K10" s="2" t="s">
        <v>216</v>
      </c>
      <c r="L10">
        <v>91</v>
      </c>
    </row>
    <row r="11" spans="1:12" s="2" customFormat="1" x14ac:dyDescent="0.25">
      <c r="A11" s="2" t="s">
        <v>196</v>
      </c>
      <c r="B11">
        <v>4</v>
      </c>
      <c r="F11" s="2" t="s">
        <v>206</v>
      </c>
      <c r="G11" s="2">
        <v>6</v>
      </c>
      <c r="K11" s="2" t="s">
        <v>217</v>
      </c>
      <c r="L11" s="2">
        <v>92</v>
      </c>
    </row>
    <row r="12" spans="1:12" s="2" customFormat="1" x14ac:dyDescent="0.25">
      <c r="A12" s="2" t="s">
        <v>197</v>
      </c>
      <c r="B12">
        <v>5</v>
      </c>
      <c r="F12" s="2" t="s">
        <v>207</v>
      </c>
      <c r="G12" s="2">
        <v>7</v>
      </c>
      <c r="K12" s="2" t="s">
        <v>218</v>
      </c>
      <c r="L12" s="2">
        <v>93</v>
      </c>
    </row>
    <row r="13" spans="1:12" x14ac:dyDescent="0.25">
      <c r="A13" s="2" t="s">
        <v>189</v>
      </c>
      <c r="B13">
        <v>17</v>
      </c>
      <c r="F13" t="s">
        <v>208</v>
      </c>
      <c r="G13">
        <v>8</v>
      </c>
      <c r="K13" s="2" t="s">
        <v>219</v>
      </c>
      <c r="L13">
        <v>94</v>
      </c>
    </row>
    <row r="14" spans="1:12" s="2" customFormat="1" x14ac:dyDescent="0.25">
      <c r="A14" s="2" t="s">
        <v>193</v>
      </c>
      <c r="B14">
        <v>6</v>
      </c>
      <c r="F14" s="2" t="s">
        <v>209</v>
      </c>
      <c r="G14" s="2">
        <v>9</v>
      </c>
      <c r="K14" s="2" t="s">
        <v>220</v>
      </c>
      <c r="L14" s="2">
        <v>95</v>
      </c>
    </row>
    <row r="15" spans="1:12" x14ac:dyDescent="0.25">
      <c r="A15" s="2" t="s">
        <v>190</v>
      </c>
      <c r="B15">
        <v>18</v>
      </c>
      <c r="F15" t="s">
        <v>210</v>
      </c>
      <c r="G15">
        <v>10</v>
      </c>
      <c r="K15" s="2" t="s">
        <v>221</v>
      </c>
      <c r="L15" s="2">
        <v>96</v>
      </c>
    </row>
    <row r="16" spans="1:12" s="2" customFormat="1" x14ac:dyDescent="0.25">
      <c r="A16" s="2" t="s">
        <v>198</v>
      </c>
      <c r="B16">
        <v>7</v>
      </c>
      <c r="K16" s="2" t="s">
        <v>222</v>
      </c>
      <c r="L16" s="2">
        <v>97</v>
      </c>
    </row>
    <row r="17" spans="1:12" x14ac:dyDescent="0.25">
      <c r="A17" s="2" t="s">
        <v>194</v>
      </c>
      <c r="B17">
        <v>8</v>
      </c>
      <c r="K17" s="2" t="s">
        <v>223</v>
      </c>
      <c r="L17" s="2">
        <v>98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TransMon EUR</vt:lpstr>
      <vt:lpstr>TransMon GBP</vt:lpstr>
      <vt:lpstr>Exchange Rates FWD</vt:lpstr>
      <vt:lpstr>Exchange Rates Hist</vt:lpstr>
      <vt:lpstr>Deal Manager</vt:lpstr>
      <vt:lpstr>ActualCF-EUR</vt:lpstr>
      <vt:lpstr>ActualCF-EUR-Manual</vt:lpstr>
      <vt:lpstr>ActualCF-SEK</vt:lpstr>
      <vt:lpstr>ActualPL-SEK</vt:lpstr>
      <vt:lpstr>ActualPL-EUR</vt:lpstr>
      <vt:lpstr>ActualPL-EUR-Manual</vt:lpstr>
      <vt:lpstr>PosMon-EUR</vt:lpstr>
      <vt:lpstr>PosMon-SEK</vt:lpstr>
      <vt:lpstr>TransMon-EUR</vt:lpstr>
      <vt:lpstr>TransMon-SEK</vt:lpstr>
      <vt:lpstr>VolOrg</vt:lpstr>
      <vt:lpstr>VolOrg-Manual</vt:lpstr>
      <vt:lpstr>Price Book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Harald Eikanger</dc:creator>
  <cp:lastModifiedBy>Daniel Watanabe</cp:lastModifiedBy>
  <cp:lastPrinted>2015-07-07T14:07:16Z</cp:lastPrinted>
  <dcterms:created xsi:type="dcterms:W3CDTF">2015-07-07T13:51:59Z</dcterms:created>
  <dcterms:modified xsi:type="dcterms:W3CDTF">2016-02-11T14:44:46Z</dcterms:modified>
</cp:coreProperties>
</file>